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780"/>
  </bookViews>
  <sheets>
    <sheet name="est-senamhi" sheetId="1" r:id="rId1"/>
    <sheet name="est-sen-perc99-2018" sheetId="3" r:id="rId2"/>
    <sheet name="est-sen-perc99-2017" sheetId="7" r:id="rId3"/>
    <sheet name="2017-2018" sheetId="2" r:id="rId4"/>
    <sheet name="percentiles" sheetId="4" r:id="rId5"/>
    <sheet name="Hoja1" sheetId="5" r:id="rId6"/>
  </sheets>
  <definedNames>
    <definedName name="_xlnm._FilterDatabase" localSheetId="0" hidden="1">'est-senamhi'!$A$1:$AA$646</definedName>
    <definedName name="_xlnm._FilterDatabase" localSheetId="1" hidden="1">'est-sen-perc99-2018'!$A$1:$J$951</definedName>
    <definedName name="_xlnm._FilterDatabase" localSheetId="4" hidden="1">percentiles!$A$1:$Q$1225</definedName>
  </definedNames>
  <calcPr calcId="125725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R2"/>
  <c r="L256"/>
  <c r="L75"/>
  <c r="L159"/>
  <c r="L257"/>
  <c r="L258"/>
  <c r="L351"/>
  <c r="L352"/>
  <c r="L200"/>
  <c r="L201"/>
  <c r="L353"/>
  <c r="L160"/>
  <c r="L259"/>
  <c r="L202"/>
  <c r="L161"/>
  <c r="L354"/>
  <c r="L162"/>
  <c r="L76"/>
  <c r="L260"/>
  <c r="L452"/>
  <c r="L453"/>
  <c r="L39"/>
  <c r="L454"/>
  <c r="L163"/>
  <c r="L261"/>
  <c r="L203"/>
  <c r="L65"/>
  <c r="L77"/>
  <c r="L455"/>
  <c r="L133"/>
  <c r="L164"/>
  <c r="L111"/>
  <c r="L456"/>
  <c r="L96"/>
  <c r="L97"/>
  <c r="L165"/>
  <c r="L262"/>
  <c r="L204"/>
  <c r="L355"/>
  <c r="L205"/>
  <c r="L457"/>
  <c r="L112"/>
  <c r="L356"/>
  <c r="L17"/>
  <c r="L113"/>
  <c r="L206"/>
  <c r="L458"/>
  <c r="L459"/>
  <c r="L460"/>
  <c r="L207"/>
  <c r="L114"/>
  <c r="L166"/>
  <c r="L46"/>
  <c r="L208"/>
  <c r="L461"/>
  <c r="L115"/>
  <c r="L40"/>
  <c r="L263"/>
  <c r="L264"/>
  <c r="L462"/>
  <c r="L463"/>
  <c r="L41"/>
  <c r="L464"/>
  <c r="L465"/>
  <c r="L21"/>
  <c r="L78"/>
  <c r="L265"/>
  <c r="L266"/>
  <c r="L357"/>
  <c r="L79"/>
  <c r="L167"/>
  <c r="L10"/>
  <c r="L60"/>
  <c r="L80"/>
  <c r="L358"/>
  <c r="L14"/>
  <c r="L466"/>
  <c r="L467"/>
  <c r="L468"/>
  <c r="L47"/>
  <c r="L469"/>
  <c r="L359"/>
  <c r="L26"/>
  <c r="L360"/>
  <c r="L209"/>
  <c r="L470"/>
  <c r="L267"/>
  <c r="L361"/>
  <c r="L268"/>
  <c r="L471"/>
  <c r="L48"/>
  <c r="L472"/>
  <c r="L473"/>
  <c r="L362"/>
  <c r="L42"/>
  <c r="L363"/>
  <c r="L15"/>
  <c r="L35"/>
  <c r="L474"/>
  <c r="L134"/>
  <c r="L475"/>
  <c r="L269"/>
  <c r="L49"/>
  <c r="L476"/>
  <c r="L477"/>
  <c r="L18"/>
  <c r="L478"/>
  <c r="L168"/>
  <c r="L135"/>
  <c r="L364"/>
  <c r="L479"/>
  <c r="L36"/>
  <c r="L365"/>
  <c r="L480"/>
  <c r="L169"/>
  <c r="L210"/>
  <c r="L481"/>
  <c r="L270"/>
  <c r="L271"/>
  <c r="L136"/>
  <c r="L482"/>
  <c r="L483"/>
  <c r="L366"/>
  <c r="L272"/>
  <c r="L273"/>
  <c r="L484"/>
  <c r="L485"/>
  <c r="L367"/>
  <c r="L274"/>
  <c r="L486"/>
  <c r="L487"/>
  <c r="L170"/>
  <c r="L137"/>
  <c r="L368"/>
  <c r="L116"/>
  <c r="L211"/>
  <c r="L488"/>
  <c r="L212"/>
  <c r="L369"/>
  <c r="L138"/>
  <c r="L139"/>
  <c r="L370"/>
  <c r="L275"/>
  <c r="L276"/>
  <c r="L489"/>
  <c r="L490"/>
  <c r="L491"/>
  <c r="L492"/>
  <c r="L493"/>
  <c r="L277"/>
  <c r="L171"/>
  <c r="L494"/>
  <c r="L98"/>
  <c r="L495"/>
  <c r="L213"/>
  <c r="L278"/>
  <c r="L496"/>
  <c r="L43"/>
  <c r="L214"/>
  <c r="L66"/>
  <c r="L279"/>
  <c r="L44"/>
  <c r="L81"/>
  <c r="L117"/>
  <c r="L22"/>
  <c r="L371"/>
  <c r="L280"/>
  <c r="L23"/>
  <c r="L281"/>
  <c r="L497"/>
  <c r="L372"/>
  <c r="L215"/>
  <c r="L498"/>
  <c r="L373"/>
  <c r="L499"/>
  <c r="L172"/>
  <c r="L374"/>
  <c r="L500"/>
  <c r="L282"/>
  <c r="L501"/>
  <c r="L502"/>
  <c r="L375"/>
  <c r="L376"/>
  <c r="L173"/>
  <c r="L503"/>
  <c r="L216"/>
  <c r="L377"/>
  <c r="L378"/>
  <c r="L504"/>
  <c r="L118"/>
  <c r="L379"/>
  <c r="L174"/>
  <c r="L217"/>
  <c r="L380"/>
  <c r="L381"/>
  <c r="L8"/>
  <c r="L283"/>
  <c r="L218"/>
  <c r="L382"/>
  <c r="L505"/>
  <c r="L383"/>
  <c r="L219"/>
  <c r="L82"/>
  <c r="L175"/>
  <c r="L284"/>
  <c r="L506"/>
  <c r="L176"/>
  <c r="L220"/>
  <c r="L285"/>
  <c r="L384"/>
  <c r="L140"/>
  <c r="L507"/>
  <c r="L508"/>
  <c r="L509"/>
  <c r="L385"/>
  <c r="L286"/>
  <c r="L386"/>
  <c r="L50"/>
  <c r="L287"/>
  <c r="L141"/>
  <c r="L387"/>
  <c r="L288"/>
  <c r="L388"/>
  <c r="L289"/>
  <c r="L510"/>
  <c r="L511"/>
  <c r="L177"/>
  <c r="L512"/>
  <c r="L290"/>
  <c r="L221"/>
  <c r="L99"/>
  <c r="L389"/>
  <c r="L222"/>
  <c r="L223"/>
  <c r="L67"/>
  <c r="L291"/>
  <c r="L513"/>
  <c r="L51"/>
  <c r="L292"/>
  <c r="L390"/>
  <c r="L514"/>
  <c r="L515"/>
  <c r="L391"/>
  <c r="L293"/>
  <c r="L516"/>
  <c r="L142"/>
  <c r="L224"/>
  <c r="L12"/>
  <c r="L392"/>
  <c r="L294"/>
  <c r="L517"/>
  <c r="L295"/>
  <c r="L518"/>
  <c r="L519"/>
  <c r="L520"/>
  <c r="L393"/>
  <c r="L394"/>
  <c r="L100"/>
  <c r="L521"/>
  <c r="L296"/>
  <c r="L522"/>
  <c r="L523"/>
  <c r="L83"/>
  <c r="L524"/>
  <c r="L225"/>
  <c r="L226"/>
  <c r="L31"/>
  <c r="L178"/>
  <c r="L525"/>
  <c r="L526"/>
  <c r="L179"/>
  <c r="L297"/>
  <c r="L227"/>
  <c r="L45"/>
  <c r="L228"/>
  <c r="L527"/>
  <c r="L528"/>
  <c r="L119"/>
  <c r="L298"/>
  <c r="L395"/>
  <c r="L396"/>
  <c r="L101"/>
  <c r="L529"/>
  <c r="L397"/>
  <c r="L299"/>
  <c r="L530"/>
  <c r="L531"/>
  <c r="L120"/>
  <c r="L398"/>
  <c r="L532"/>
  <c r="L143"/>
  <c r="L399"/>
  <c r="L533"/>
  <c r="L534"/>
  <c r="L300"/>
  <c r="L535"/>
  <c r="L400"/>
  <c r="L229"/>
  <c r="L230"/>
  <c r="L121"/>
  <c r="L231"/>
  <c r="L536"/>
  <c r="L68"/>
  <c r="L232"/>
  <c r="L301"/>
  <c r="L52"/>
  <c r="L302"/>
  <c r="L537"/>
  <c r="L401"/>
  <c r="L303"/>
  <c r="L5"/>
  <c r="L11"/>
  <c r="L84"/>
  <c r="L304"/>
  <c r="L9"/>
  <c r="L305"/>
  <c r="L538"/>
  <c r="L539"/>
  <c r="L53"/>
  <c r="L3"/>
  <c r="L540"/>
  <c r="L541"/>
  <c r="L180"/>
  <c r="L402"/>
  <c r="L122"/>
  <c r="L542"/>
  <c r="L403"/>
  <c r="L306"/>
  <c r="L123"/>
  <c r="L543"/>
  <c r="L27"/>
  <c r="L404"/>
  <c r="L102"/>
  <c r="L544"/>
  <c r="L307"/>
  <c r="L308"/>
  <c r="L545"/>
  <c r="L309"/>
  <c r="L546"/>
  <c r="L547"/>
  <c r="L310"/>
  <c r="L233"/>
  <c r="L548"/>
  <c r="L549"/>
  <c r="L550"/>
  <c r="L551"/>
  <c r="L234"/>
  <c r="L405"/>
  <c r="L103"/>
  <c r="L311"/>
  <c r="L235"/>
  <c r="L406"/>
  <c r="L552"/>
  <c r="L553"/>
  <c r="L554"/>
  <c r="L69"/>
  <c r="L236"/>
  <c r="L24"/>
  <c r="L181"/>
  <c r="L19"/>
  <c r="L85"/>
  <c r="L237"/>
  <c r="L104"/>
  <c r="L6"/>
  <c r="L407"/>
  <c r="L86"/>
  <c r="L238"/>
  <c r="L54"/>
  <c r="L408"/>
  <c r="L312"/>
  <c r="L20"/>
  <c r="L313"/>
  <c r="L28"/>
  <c r="L70"/>
  <c r="L55"/>
  <c r="L105"/>
  <c r="L71"/>
  <c r="L182"/>
  <c r="L61"/>
  <c r="L62"/>
  <c r="L144"/>
  <c r="L87"/>
  <c r="L555"/>
  <c r="L183"/>
  <c r="L145"/>
  <c r="L556"/>
  <c r="L146"/>
  <c r="L147"/>
  <c r="L314"/>
  <c r="L409"/>
  <c r="L239"/>
  <c r="L240"/>
  <c r="L410"/>
  <c r="L184"/>
  <c r="L557"/>
  <c r="L558"/>
  <c r="L241"/>
  <c r="L148"/>
  <c r="L315"/>
  <c r="L88"/>
  <c r="L411"/>
  <c r="L185"/>
  <c r="L559"/>
  <c r="L412"/>
  <c r="L560"/>
  <c r="L32"/>
  <c r="L316"/>
  <c r="L29"/>
  <c r="L13"/>
  <c r="L561"/>
  <c r="L242"/>
  <c r="L413"/>
  <c r="L562"/>
  <c r="L149"/>
  <c r="L563"/>
  <c r="L317"/>
  <c r="L63"/>
  <c r="L414"/>
  <c r="L415"/>
  <c r="L318"/>
  <c r="L564"/>
  <c r="L186"/>
  <c r="L187"/>
  <c r="L565"/>
  <c r="L566"/>
  <c r="L567"/>
  <c r="L319"/>
  <c r="L416"/>
  <c r="L2"/>
  <c r="L243"/>
  <c r="L568"/>
  <c r="L417"/>
  <c r="L188"/>
  <c r="L89"/>
  <c r="L124"/>
  <c r="L320"/>
  <c r="L569"/>
  <c r="L33"/>
  <c r="L90"/>
  <c r="L570"/>
  <c r="L244"/>
  <c r="L4"/>
  <c r="L571"/>
  <c r="L125"/>
  <c r="L91"/>
  <c r="L150"/>
  <c r="L72"/>
  <c r="L245"/>
  <c r="L418"/>
  <c r="L321"/>
  <c r="L151"/>
  <c r="L152"/>
  <c r="L322"/>
  <c r="L572"/>
  <c r="L573"/>
  <c r="L323"/>
  <c r="L126"/>
  <c r="L574"/>
  <c r="L324"/>
  <c r="L419"/>
  <c r="L575"/>
  <c r="L73"/>
  <c r="L92"/>
  <c r="L153"/>
  <c r="L34"/>
  <c r="L420"/>
  <c r="L325"/>
  <c r="L30"/>
  <c r="L421"/>
  <c r="L246"/>
  <c r="L93"/>
  <c r="L576"/>
  <c r="L127"/>
  <c r="L94"/>
  <c r="L189"/>
  <c r="L106"/>
  <c r="L128"/>
  <c r="L56"/>
  <c r="L577"/>
  <c r="L247"/>
  <c r="L190"/>
  <c r="L578"/>
  <c r="L579"/>
  <c r="L248"/>
  <c r="L422"/>
  <c r="L580"/>
  <c r="L64"/>
  <c r="L581"/>
  <c r="L37"/>
  <c r="L249"/>
  <c r="L582"/>
  <c r="L326"/>
  <c r="L583"/>
  <c r="L423"/>
  <c r="L191"/>
  <c r="L107"/>
  <c r="L192"/>
  <c r="L424"/>
  <c r="L327"/>
  <c r="L425"/>
  <c r="L426"/>
  <c r="L328"/>
  <c r="L250"/>
  <c r="L584"/>
  <c r="L108"/>
  <c r="L329"/>
  <c r="L330"/>
  <c r="L427"/>
  <c r="L428"/>
  <c r="L57"/>
  <c r="L154"/>
  <c r="L585"/>
  <c r="L429"/>
  <c r="L129"/>
  <c r="L331"/>
  <c r="L332"/>
  <c r="L333"/>
  <c r="L586"/>
  <c r="L130"/>
  <c r="L587"/>
  <c r="L334"/>
  <c r="L251"/>
  <c r="L193"/>
  <c r="L131"/>
  <c r="L588"/>
  <c r="L194"/>
  <c r="L252"/>
  <c r="L430"/>
  <c r="L335"/>
  <c r="L431"/>
  <c r="L155"/>
  <c r="L109"/>
  <c r="L336"/>
  <c r="L589"/>
  <c r="L337"/>
  <c r="L590"/>
  <c r="L591"/>
  <c r="L432"/>
  <c r="L433"/>
  <c r="L592"/>
  <c r="L593"/>
  <c r="L253"/>
  <c r="L338"/>
  <c r="L594"/>
  <c r="L339"/>
  <c r="L132"/>
  <c r="L340"/>
  <c r="L195"/>
  <c r="L25"/>
  <c r="L95"/>
  <c r="L341"/>
  <c r="L595"/>
  <c r="L434"/>
  <c r="L254"/>
  <c r="L596"/>
  <c r="L435"/>
  <c r="L597"/>
  <c r="L598"/>
  <c r="L74"/>
  <c r="L342"/>
  <c r="L599"/>
  <c r="L436"/>
  <c r="L437"/>
  <c r="L600"/>
  <c r="L438"/>
  <c r="L343"/>
  <c r="L601"/>
  <c r="L156"/>
  <c r="L344"/>
  <c r="L345"/>
  <c r="L439"/>
  <c r="L440"/>
  <c r="L602"/>
  <c r="L346"/>
  <c r="L603"/>
  <c r="L157"/>
  <c r="L604"/>
  <c r="L196"/>
  <c r="L58"/>
  <c r="L441"/>
  <c r="L605"/>
  <c r="L606"/>
  <c r="L607"/>
  <c r="L608"/>
  <c r="L347"/>
  <c r="L609"/>
  <c r="L610"/>
  <c r="L611"/>
  <c r="L612"/>
  <c r="L16"/>
  <c r="L197"/>
  <c r="L348"/>
  <c r="L38"/>
  <c r="L442"/>
  <c r="L613"/>
  <c r="L7"/>
  <c r="L614"/>
  <c r="L443"/>
  <c r="L615"/>
  <c r="L349"/>
  <c r="L350"/>
  <c r="L444"/>
  <c r="L255"/>
  <c r="L616"/>
  <c r="L617"/>
  <c r="L445"/>
  <c r="L618"/>
  <c r="L198"/>
  <c r="L619"/>
  <c r="L620"/>
  <c r="L621"/>
  <c r="L622"/>
  <c r="L623"/>
  <c r="L624"/>
  <c r="L625"/>
  <c r="L626"/>
  <c r="L627"/>
  <c r="L628"/>
  <c r="L629"/>
  <c r="L630"/>
  <c r="L631"/>
  <c r="L632"/>
  <c r="L633"/>
  <c r="L634"/>
  <c r="L110"/>
  <c r="L446"/>
  <c r="L635"/>
  <c r="L636"/>
  <c r="L637"/>
  <c r="L447"/>
  <c r="L199"/>
  <c r="L638"/>
  <c r="L639"/>
  <c r="L448"/>
  <c r="L449"/>
  <c r="L640"/>
  <c r="L641"/>
  <c r="L642"/>
  <c r="L643"/>
  <c r="L644"/>
  <c r="L645"/>
  <c r="L158"/>
  <c r="L450"/>
  <c r="L451"/>
  <c r="L646"/>
  <c r="L59"/>
  <c r="K59"/>
  <c r="F3" i="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"/>
  <c r="G2" i="3"/>
  <c r="E3" i="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"/>
  <c r="E2" i="3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O256" i="1"/>
  <c r="P256"/>
  <c r="O75"/>
  <c r="P75"/>
  <c r="O159"/>
  <c r="P159"/>
  <c r="O257"/>
  <c r="P257"/>
  <c r="O258"/>
  <c r="P258"/>
  <c r="O351"/>
  <c r="P351"/>
  <c r="O352"/>
  <c r="P352"/>
  <c r="O200"/>
  <c r="P200"/>
  <c r="O201"/>
  <c r="P201"/>
  <c r="O353"/>
  <c r="P353"/>
  <c r="O160"/>
  <c r="P160"/>
  <c r="O259"/>
  <c r="P259"/>
  <c r="O202"/>
  <c r="P202"/>
  <c r="O161"/>
  <c r="P161"/>
  <c r="O354"/>
  <c r="P354"/>
  <c r="O162"/>
  <c r="P162"/>
  <c r="O76"/>
  <c r="P76"/>
  <c r="O260"/>
  <c r="P260"/>
  <c r="O452"/>
  <c r="P452"/>
  <c r="O453"/>
  <c r="P453"/>
  <c r="O39"/>
  <c r="P39"/>
  <c r="O454"/>
  <c r="P454"/>
  <c r="O163"/>
  <c r="P163"/>
  <c r="O261"/>
  <c r="P261"/>
  <c r="O203"/>
  <c r="P203"/>
  <c r="O65"/>
  <c r="P65"/>
  <c r="O77"/>
  <c r="P77"/>
  <c r="O455"/>
  <c r="P455"/>
  <c r="O133"/>
  <c r="P133"/>
  <c r="O164"/>
  <c r="P164"/>
  <c r="O111"/>
  <c r="P111"/>
  <c r="O456"/>
  <c r="P456"/>
  <c r="O96"/>
  <c r="P96"/>
  <c r="O97"/>
  <c r="P97"/>
  <c r="O165"/>
  <c r="P165"/>
  <c r="O262"/>
  <c r="P262"/>
  <c r="O204"/>
  <c r="P204"/>
  <c r="O355"/>
  <c r="P355"/>
  <c r="O205"/>
  <c r="P205"/>
  <c r="O457"/>
  <c r="P457"/>
  <c r="O112"/>
  <c r="P112"/>
  <c r="O356"/>
  <c r="P356"/>
  <c r="O17"/>
  <c r="P17"/>
  <c r="O113"/>
  <c r="P113"/>
  <c r="O206"/>
  <c r="P206"/>
  <c r="O458"/>
  <c r="P458"/>
  <c r="O459"/>
  <c r="P459"/>
  <c r="O460"/>
  <c r="P460"/>
  <c r="O207"/>
  <c r="P207"/>
  <c r="O114"/>
  <c r="P114"/>
  <c r="O166"/>
  <c r="P166"/>
  <c r="O46"/>
  <c r="P46"/>
  <c r="O208"/>
  <c r="P208"/>
  <c r="O461"/>
  <c r="P461"/>
  <c r="O115"/>
  <c r="P115"/>
  <c r="O40"/>
  <c r="P40"/>
  <c r="O263"/>
  <c r="P263"/>
  <c r="O264"/>
  <c r="P264"/>
  <c r="O462"/>
  <c r="P462"/>
  <c r="O463"/>
  <c r="P463"/>
  <c r="O41"/>
  <c r="P41"/>
  <c r="O464"/>
  <c r="P464"/>
  <c r="O465"/>
  <c r="P465"/>
  <c r="O21"/>
  <c r="P21"/>
  <c r="O78"/>
  <c r="P78"/>
  <c r="O265"/>
  <c r="P265"/>
  <c r="O266"/>
  <c r="P266"/>
  <c r="O357"/>
  <c r="P357"/>
  <c r="O79"/>
  <c r="P79"/>
  <c r="O167"/>
  <c r="P167"/>
  <c r="O10"/>
  <c r="P10"/>
  <c r="O60"/>
  <c r="P60"/>
  <c r="O80"/>
  <c r="P80"/>
  <c r="O358"/>
  <c r="P358"/>
  <c r="O14"/>
  <c r="P14"/>
  <c r="O466"/>
  <c r="P466"/>
  <c r="O467"/>
  <c r="P467"/>
  <c r="O468"/>
  <c r="P468"/>
  <c r="O47"/>
  <c r="P47"/>
  <c r="O469"/>
  <c r="P469"/>
  <c r="O359"/>
  <c r="P359"/>
  <c r="O26"/>
  <c r="P26"/>
  <c r="O360"/>
  <c r="P360"/>
  <c r="O209"/>
  <c r="P209"/>
  <c r="O470"/>
  <c r="P470"/>
  <c r="O267"/>
  <c r="P267"/>
  <c r="O361"/>
  <c r="P361"/>
  <c r="O268"/>
  <c r="P268"/>
  <c r="O471"/>
  <c r="P471"/>
  <c r="O48"/>
  <c r="P48"/>
  <c r="O472"/>
  <c r="P472"/>
  <c r="O473"/>
  <c r="P473"/>
  <c r="O362"/>
  <c r="P362"/>
  <c r="O42"/>
  <c r="P42"/>
  <c r="O363"/>
  <c r="P363"/>
  <c r="O15"/>
  <c r="P15"/>
  <c r="O35"/>
  <c r="P35"/>
  <c r="O474"/>
  <c r="P474"/>
  <c r="O134"/>
  <c r="P134"/>
  <c r="O475"/>
  <c r="P475"/>
  <c r="O269"/>
  <c r="P269"/>
  <c r="O49"/>
  <c r="P49"/>
  <c r="O476"/>
  <c r="P476"/>
  <c r="O477"/>
  <c r="P477"/>
  <c r="O18"/>
  <c r="P18"/>
  <c r="O478"/>
  <c r="P478"/>
  <c r="O168"/>
  <c r="P168"/>
  <c r="O135"/>
  <c r="P135"/>
  <c r="O364"/>
  <c r="P364"/>
  <c r="O479"/>
  <c r="P479"/>
  <c r="O36"/>
  <c r="P36"/>
  <c r="O365"/>
  <c r="P365"/>
  <c r="O480"/>
  <c r="P480"/>
  <c r="O169"/>
  <c r="P169"/>
  <c r="O210"/>
  <c r="P210"/>
  <c r="O481"/>
  <c r="P481"/>
  <c r="O270"/>
  <c r="P270"/>
  <c r="O271"/>
  <c r="P271"/>
  <c r="O136"/>
  <c r="P136"/>
  <c r="O482"/>
  <c r="P482"/>
  <c r="O483"/>
  <c r="P483"/>
  <c r="O366"/>
  <c r="P366"/>
  <c r="O272"/>
  <c r="P272"/>
  <c r="O273"/>
  <c r="P273"/>
  <c r="O484"/>
  <c r="P484"/>
  <c r="O485"/>
  <c r="P485"/>
  <c r="O367"/>
  <c r="P367"/>
  <c r="O274"/>
  <c r="P274"/>
  <c r="O486"/>
  <c r="P486"/>
  <c r="O487"/>
  <c r="P487"/>
  <c r="O170"/>
  <c r="P170"/>
  <c r="O137"/>
  <c r="P137"/>
  <c r="O368"/>
  <c r="P368"/>
  <c r="O116"/>
  <c r="P116"/>
  <c r="O211"/>
  <c r="P211"/>
  <c r="O488"/>
  <c r="P488"/>
  <c r="O212"/>
  <c r="P212"/>
  <c r="O369"/>
  <c r="P369"/>
  <c r="O138"/>
  <c r="P138"/>
  <c r="O139"/>
  <c r="P139"/>
  <c r="O370"/>
  <c r="P370"/>
  <c r="O275"/>
  <c r="P275"/>
  <c r="O276"/>
  <c r="P276"/>
  <c r="O489"/>
  <c r="P489"/>
  <c r="O490"/>
  <c r="P490"/>
  <c r="O491"/>
  <c r="P491"/>
  <c r="O492"/>
  <c r="P492"/>
  <c r="O493"/>
  <c r="P493"/>
  <c r="O277"/>
  <c r="P277"/>
  <c r="O171"/>
  <c r="P171"/>
  <c r="O494"/>
  <c r="P494"/>
  <c r="O98"/>
  <c r="P98"/>
  <c r="O495"/>
  <c r="P495"/>
  <c r="O213"/>
  <c r="P213"/>
  <c r="O278"/>
  <c r="P278"/>
  <c r="O496"/>
  <c r="P496"/>
  <c r="O43"/>
  <c r="P43"/>
  <c r="O214"/>
  <c r="P214"/>
  <c r="O66"/>
  <c r="P66"/>
  <c r="O279"/>
  <c r="P279"/>
  <c r="O44"/>
  <c r="P44"/>
  <c r="O81"/>
  <c r="P81"/>
  <c r="O117"/>
  <c r="P117"/>
  <c r="O22"/>
  <c r="P22"/>
  <c r="O371"/>
  <c r="P371"/>
  <c r="O280"/>
  <c r="P280"/>
  <c r="O23"/>
  <c r="P23"/>
  <c r="O281"/>
  <c r="P281"/>
  <c r="O497"/>
  <c r="P497"/>
  <c r="O372"/>
  <c r="P372"/>
  <c r="O215"/>
  <c r="P215"/>
  <c r="O498"/>
  <c r="P498"/>
  <c r="O373"/>
  <c r="P373"/>
  <c r="O499"/>
  <c r="P499"/>
  <c r="O172"/>
  <c r="P172"/>
  <c r="O374"/>
  <c r="P374"/>
  <c r="O500"/>
  <c r="P500"/>
  <c r="O282"/>
  <c r="P282"/>
  <c r="O501"/>
  <c r="P501"/>
  <c r="O502"/>
  <c r="P502"/>
  <c r="O375"/>
  <c r="P375"/>
  <c r="O376"/>
  <c r="P376"/>
  <c r="O173"/>
  <c r="P173"/>
  <c r="O503"/>
  <c r="P503"/>
  <c r="O216"/>
  <c r="P216"/>
  <c r="O377"/>
  <c r="P377"/>
  <c r="O378"/>
  <c r="P378"/>
  <c r="O504"/>
  <c r="P504"/>
  <c r="O118"/>
  <c r="P118"/>
  <c r="O379"/>
  <c r="P379"/>
  <c r="O174"/>
  <c r="P174"/>
  <c r="O217"/>
  <c r="P217"/>
  <c r="O380"/>
  <c r="P380"/>
  <c r="O381"/>
  <c r="P381"/>
  <c r="O8"/>
  <c r="P8"/>
  <c r="O283"/>
  <c r="P283"/>
  <c r="O218"/>
  <c r="P218"/>
  <c r="O382"/>
  <c r="P382"/>
  <c r="O505"/>
  <c r="P505"/>
  <c r="O383"/>
  <c r="P383"/>
  <c r="O219"/>
  <c r="P219"/>
  <c r="O82"/>
  <c r="P82"/>
  <c r="O175"/>
  <c r="P175"/>
  <c r="O284"/>
  <c r="P284"/>
  <c r="O506"/>
  <c r="P506"/>
  <c r="O176"/>
  <c r="P176"/>
  <c r="O220"/>
  <c r="P220"/>
  <c r="O285"/>
  <c r="P285"/>
  <c r="O384"/>
  <c r="P384"/>
  <c r="O140"/>
  <c r="P140"/>
  <c r="O507"/>
  <c r="P507"/>
  <c r="O508"/>
  <c r="P508"/>
  <c r="O509"/>
  <c r="P509"/>
  <c r="O385"/>
  <c r="P385"/>
  <c r="O286"/>
  <c r="P286"/>
  <c r="O386"/>
  <c r="P386"/>
  <c r="O50"/>
  <c r="P50"/>
  <c r="O287"/>
  <c r="P287"/>
  <c r="O141"/>
  <c r="P141"/>
  <c r="O387"/>
  <c r="P387"/>
  <c r="O288"/>
  <c r="P288"/>
  <c r="O388"/>
  <c r="P388"/>
  <c r="O289"/>
  <c r="P289"/>
  <c r="O510"/>
  <c r="P510"/>
  <c r="O511"/>
  <c r="P511"/>
  <c r="O177"/>
  <c r="P177"/>
  <c r="O512"/>
  <c r="P512"/>
  <c r="O290"/>
  <c r="P290"/>
  <c r="O221"/>
  <c r="P221"/>
  <c r="O99"/>
  <c r="P99"/>
  <c r="O389"/>
  <c r="P389"/>
  <c r="O222"/>
  <c r="P222"/>
  <c r="O223"/>
  <c r="P223"/>
  <c r="O67"/>
  <c r="P67"/>
  <c r="O291"/>
  <c r="P291"/>
  <c r="O513"/>
  <c r="P513"/>
  <c r="O51"/>
  <c r="P51"/>
  <c r="O292"/>
  <c r="P292"/>
  <c r="O390"/>
  <c r="P390"/>
  <c r="O514"/>
  <c r="P514"/>
  <c r="O515"/>
  <c r="P515"/>
  <c r="O391"/>
  <c r="P391"/>
  <c r="O293"/>
  <c r="P293"/>
  <c r="O516"/>
  <c r="P516"/>
  <c r="O142"/>
  <c r="P142"/>
  <c r="O224"/>
  <c r="P224"/>
  <c r="O12"/>
  <c r="P12"/>
  <c r="O392"/>
  <c r="P392"/>
  <c r="O294"/>
  <c r="P294"/>
  <c r="O517"/>
  <c r="P517"/>
  <c r="O295"/>
  <c r="P295"/>
  <c r="O518"/>
  <c r="P518"/>
  <c r="O519"/>
  <c r="P519"/>
  <c r="O520"/>
  <c r="P520"/>
  <c r="O393"/>
  <c r="P393"/>
  <c r="O394"/>
  <c r="P394"/>
  <c r="O100"/>
  <c r="P100"/>
  <c r="O521"/>
  <c r="P521"/>
  <c r="O296"/>
  <c r="P296"/>
  <c r="O522"/>
  <c r="P522"/>
  <c r="O523"/>
  <c r="P523"/>
  <c r="O83"/>
  <c r="P83"/>
  <c r="O524"/>
  <c r="P524"/>
  <c r="O225"/>
  <c r="P225"/>
  <c r="O226"/>
  <c r="P226"/>
  <c r="O31"/>
  <c r="P31"/>
  <c r="O178"/>
  <c r="P178"/>
  <c r="O525"/>
  <c r="P525"/>
  <c r="O526"/>
  <c r="P526"/>
  <c r="O179"/>
  <c r="P179"/>
  <c r="O297"/>
  <c r="P297"/>
  <c r="O227"/>
  <c r="P227"/>
  <c r="O45"/>
  <c r="P45"/>
  <c r="O228"/>
  <c r="P228"/>
  <c r="O527"/>
  <c r="P527"/>
  <c r="O528"/>
  <c r="P528"/>
  <c r="O119"/>
  <c r="P119"/>
  <c r="O298"/>
  <c r="P298"/>
  <c r="O395"/>
  <c r="P395"/>
  <c r="O396"/>
  <c r="P396"/>
  <c r="O101"/>
  <c r="P101"/>
  <c r="O529"/>
  <c r="P529"/>
  <c r="O397"/>
  <c r="P397"/>
  <c r="O299"/>
  <c r="P299"/>
  <c r="O530"/>
  <c r="P530"/>
  <c r="O531"/>
  <c r="P531"/>
  <c r="O120"/>
  <c r="P120"/>
  <c r="O398"/>
  <c r="P398"/>
  <c r="O532"/>
  <c r="P532"/>
  <c r="O143"/>
  <c r="P143"/>
  <c r="O399"/>
  <c r="P399"/>
  <c r="O533"/>
  <c r="P533"/>
  <c r="O534"/>
  <c r="P534"/>
  <c r="O300"/>
  <c r="P300"/>
  <c r="O535"/>
  <c r="P535"/>
  <c r="O400"/>
  <c r="P400"/>
  <c r="O229"/>
  <c r="P229"/>
  <c r="O230"/>
  <c r="P230"/>
  <c r="O121"/>
  <c r="P121"/>
  <c r="O231"/>
  <c r="P231"/>
  <c r="O536"/>
  <c r="P536"/>
  <c r="O68"/>
  <c r="P68"/>
  <c r="O232"/>
  <c r="P232"/>
  <c r="O301"/>
  <c r="P301"/>
  <c r="O52"/>
  <c r="P52"/>
  <c r="O302"/>
  <c r="P302"/>
  <c r="O537"/>
  <c r="P537"/>
  <c r="O401"/>
  <c r="P401"/>
  <c r="O303"/>
  <c r="P303"/>
  <c r="O5"/>
  <c r="P5"/>
  <c r="O11"/>
  <c r="P11"/>
  <c r="O84"/>
  <c r="P84"/>
  <c r="O304"/>
  <c r="P304"/>
  <c r="O9"/>
  <c r="P9"/>
  <c r="O305"/>
  <c r="P305"/>
  <c r="O538"/>
  <c r="P538"/>
  <c r="O539"/>
  <c r="P539"/>
  <c r="O53"/>
  <c r="P53"/>
  <c r="O3"/>
  <c r="P3"/>
  <c r="O540"/>
  <c r="P540"/>
  <c r="O541"/>
  <c r="P541"/>
  <c r="O180"/>
  <c r="P180"/>
  <c r="O402"/>
  <c r="P402"/>
  <c r="O122"/>
  <c r="P122"/>
  <c r="O542"/>
  <c r="P542"/>
  <c r="O403"/>
  <c r="P403"/>
  <c r="O306"/>
  <c r="P306"/>
  <c r="O123"/>
  <c r="P123"/>
  <c r="O543"/>
  <c r="P543"/>
  <c r="O27"/>
  <c r="P27"/>
  <c r="O404"/>
  <c r="P404"/>
  <c r="O102"/>
  <c r="P102"/>
  <c r="O544"/>
  <c r="P544"/>
  <c r="O307"/>
  <c r="P307"/>
  <c r="O308"/>
  <c r="P308"/>
  <c r="O545"/>
  <c r="P545"/>
  <c r="O309"/>
  <c r="P309"/>
  <c r="O546"/>
  <c r="P546"/>
  <c r="O547"/>
  <c r="P547"/>
  <c r="O310"/>
  <c r="P310"/>
  <c r="O233"/>
  <c r="P233"/>
  <c r="O548"/>
  <c r="P548"/>
  <c r="O549"/>
  <c r="P549"/>
  <c r="O550"/>
  <c r="P550"/>
  <c r="O551"/>
  <c r="P551"/>
  <c r="O234"/>
  <c r="P234"/>
  <c r="O405"/>
  <c r="P405"/>
  <c r="O103"/>
  <c r="P103"/>
  <c r="O311"/>
  <c r="P311"/>
  <c r="O235"/>
  <c r="P235"/>
  <c r="O406"/>
  <c r="P406"/>
  <c r="O552"/>
  <c r="P552"/>
  <c r="O553"/>
  <c r="P553"/>
  <c r="O554"/>
  <c r="P554"/>
  <c r="O69"/>
  <c r="P69"/>
  <c r="O236"/>
  <c r="P236"/>
  <c r="O24"/>
  <c r="P24"/>
  <c r="O181"/>
  <c r="P181"/>
  <c r="O19"/>
  <c r="P19"/>
  <c r="O85"/>
  <c r="P85"/>
  <c r="O237"/>
  <c r="P237"/>
  <c r="O104"/>
  <c r="P104"/>
  <c r="O6"/>
  <c r="P6"/>
  <c r="O407"/>
  <c r="P407"/>
  <c r="O86"/>
  <c r="P86"/>
  <c r="O238"/>
  <c r="P238"/>
  <c r="O54"/>
  <c r="P54"/>
  <c r="O408"/>
  <c r="P408"/>
  <c r="O312"/>
  <c r="P312"/>
  <c r="O20"/>
  <c r="P20"/>
  <c r="O313"/>
  <c r="P313"/>
  <c r="O28"/>
  <c r="P28"/>
  <c r="O70"/>
  <c r="P70"/>
  <c r="O55"/>
  <c r="P55"/>
  <c r="O105"/>
  <c r="P105"/>
  <c r="O71"/>
  <c r="P71"/>
  <c r="O182"/>
  <c r="P182"/>
  <c r="O61"/>
  <c r="P61"/>
  <c r="O62"/>
  <c r="P62"/>
  <c r="O144"/>
  <c r="P144"/>
  <c r="O87"/>
  <c r="P87"/>
  <c r="O555"/>
  <c r="P555"/>
  <c r="O183"/>
  <c r="P183"/>
  <c r="O145"/>
  <c r="P145"/>
  <c r="O556"/>
  <c r="P556"/>
  <c r="O146"/>
  <c r="P146"/>
  <c r="O147"/>
  <c r="P147"/>
  <c r="O314"/>
  <c r="P314"/>
  <c r="O409"/>
  <c r="P409"/>
  <c r="O239"/>
  <c r="P239"/>
  <c r="O240"/>
  <c r="P240"/>
  <c r="O410"/>
  <c r="P410"/>
  <c r="O184"/>
  <c r="P184"/>
  <c r="O557"/>
  <c r="P557"/>
  <c r="O558"/>
  <c r="P558"/>
  <c r="O241"/>
  <c r="P241"/>
  <c r="O148"/>
  <c r="P148"/>
  <c r="O315"/>
  <c r="P315"/>
  <c r="O88"/>
  <c r="P88"/>
  <c r="O411"/>
  <c r="P411"/>
  <c r="O185"/>
  <c r="P185"/>
  <c r="O559"/>
  <c r="P559"/>
  <c r="O412"/>
  <c r="P412"/>
  <c r="O560"/>
  <c r="P560"/>
  <c r="O32"/>
  <c r="P32"/>
  <c r="O316"/>
  <c r="P316"/>
  <c r="O29"/>
  <c r="P29"/>
  <c r="O13"/>
  <c r="P13"/>
  <c r="O561"/>
  <c r="P561"/>
  <c r="O242"/>
  <c r="P242"/>
  <c r="O413"/>
  <c r="P413"/>
  <c r="O562"/>
  <c r="P562"/>
  <c r="O149"/>
  <c r="P149"/>
  <c r="O563"/>
  <c r="P563"/>
  <c r="O317"/>
  <c r="P317"/>
  <c r="O63"/>
  <c r="P63"/>
  <c r="O414"/>
  <c r="P414"/>
  <c r="O415"/>
  <c r="P415"/>
  <c r="O318"/>
  <c r="P318"/>
  <c r="O564"/>
  <c r="P564"/>
  <c r="O186"/>
  <c r="P186"/>
  <c r="O187"/>
  <c r="P187"/>
  <c r="O565"/>
  <c r="P565"/>
  <c r="O566"/>
  <c r="P566"/>
  <c r="O567"/>
  <c r="P567"/>
  <c r="O319"/>
  <c r="P319"/>
  <c r="O416"/>
  <c r="P416"/>
  <c r="O2"/>
  <c r="P2"/>
  <c r="O243"/>
  <c r="P243"/>
  <c r="O568"/>
  <c r="P568"/>
  <c r="O417"/>
  <c r="P417"/>
  <c r="O188"/>
  <c r="P188"/>
  <c r="O89"/>
  <c r="P89"/>
  <c r="O124"/>
  <c r="P124"/>
  <c r="O320"/>
  <c r="P320"/>
  <c r="O569"/>
  <c r="P569"/>
  <c r="O33"/>
  <c r="P33"/>
  <c r="O90"/>
  <c r="P90"/>
  <c r="O570"/>
  <c r="P570"/>
  <c r="O244"/>
  <c r="P244"/>
  <c r="O4"/>
  <c r="P4"/>
  <c r="O571"/>
  <c r="P571"/>
  <c r="O125"/>
  <c r="P125"/>
  <c r="O91"/>
  <c r="P91"/>
  <c r="O150"/>
  <c r="P150"/>
  <c r="O72"/>
  <c r="P72"/>
  <c r="O245"/>
  <c r="P245"/>
  <c r="O418"/>
  <c r="P418"/>
  <c r="O321"/>
  <c r="P321"/>
  <c r="O151"/>
  <c r="P151"/>
  <c r="O152"/>
  <c r="P152"/>
  <c r="O322"/>
  <c r="P322"/>
  <c r="O572"/>
  <c r="P572"/>
  <c r="O573"/>
  <c r="P573"/>
  <c r="O323"/>
  <c r="P323"/>
  <c r="O126"/>
  <c r="P126"/>
  <c r="O574"/>
  <c r="P574"/>
  <c r="O324"/>
  <c r="P324"/>
  <c r="O419"/>
  <c r="P419"/>
  <c r="O575"/>
  <c r="P575"/>
  <c r="O73"/>
  <c r="P73"/>
  <c r="O92"/>
  <c r="P92"/>
  <c r="O153"/>
  <c r="P153"/>
  <c r="O34"/>
  <c r="P34"/>
  <c r="O420"/>
  <c r="P420"/>
  <c r="O325"/>
  <c r="P325"/>
  <c r="O30"/>
  <c r="P30"/>
  <c r="O421"/>
  <c r="P421"/>
  <c r="O246"/>
  <c r="P246"/>
  <c r="O93"/>
  <c r="P93"/>
  <c r="O576"/>
  <c r="P576"/>
  <c r="O127"/>
  <c r="P127"/>
  <c r="O94"/>
  <c r="P94"/>
  <c r="O189"/>
  <c r="P189"/>
  <c r="O106"/>
  <c r="P106"/>
  <c r="O128"/>
  <c r="P128"/>
  <c r="O56"/>
  <c r="P56"/>
  <c r="O577"/>
  <c r="P577"/>
  <c r="O247"/>
  <c r="P247"/>
  <c r="O190"/>
  <c r="P190"/>
  <c r="O578"/>
  <c r="P578"/>
  <c r="O579"/>
  <c r="P579"/>
  <c r="O248"/>
  <c r="P248"/>
  <c r="O422"/>
  <c r="P422"/>
  <c r="O580"/>
  <c r="P580"/>
  <c r="O64"/>
  <c r="P64"/>
  <c r="O581"/>
  <c r="P581"/>
  <c r="O37"/>
  <c r="P37"/>
  <c r="O249"/>
  <c r="P249"/>
  <c r="O582"/>
  <c r="P582"/>
  <c r="O326"/>
  <c r="P326"/>
  <c r="O583"/>
  <c r="P583"/>
  <c r="O423"/>
  <c r="P423"/>
  <c r="O191"/>
  <c r="P191"/>
  <c r="O107"/>
  <c r="P107"/>
  <c r="O192"/>
  <c r="P192"/>
  <c r="O424"/>
  <c r="P424"/>
  <c r="O327"/>
  <c r="P327"/>
  <c r="O425"/>
  <c r="P425"/>
  <c r="O426"/>
  <c r="P426"/>
  <c r="O328"/>
  <c r="P328"/>
  <c r="O250"/>
  <c r="P250"/>
  <c r="O584"/>
  <c r="P584"/>
  <c r="O108"/>
  <c r="P108"/>
  <c r="O329"/>
  <c r="P329"/>
  <c r="O330"/>
  <c r="P330"/>
  <c r="O427"/>
  <c r="P427"/>
  <c r="O428"/>
  <c r="P428"/>
  <c r="O57"/>
  <c r="P57"/>
  <c r="O154"/>
  <c r="P154"/>
  <c r="O585"/>
  <c r="P585"/>
  <c r="O429"/>
  <c r="P429"/>
  <c r="O129"/>
  <c r="P129"/>
  <c r="O331"/>
  <c r="P331"/>
  <c r="O332"/>
  <c r="P332"/>
  <c r="O333"/>
  <c r="P333"/>
  <c r="O586"/>
  <c r="P586"/>
  <c r="O130"/>
  <c r="P130"/>
  <c r="O587"/>
  <c r="P587"/>
  <c r="O334"/>
  <c r="P334"/>
  <c r="O251"/>
  <c r="P251"/>
  <c r="O193"/>
  <c r="P193"/>
  <c r="O131"/>
  <c r="P131"/>
  <c r="O588"/>
  <c r="P588"/>
  <c r="O194"/>
  <c r="P194"/>
  <c r="O252"/>
  <c r="P252"/>
  <c r="O430"/>
  <c r="P430"/>
  <c r="O335"/>
  <c r="P335"/>
  <c r="O431"/>
  <c r="P431"/>
  <c r="O155"/>
  <c r="P155"/>
  <c r="O109"/>
  <c r="P109"/>
  <c r="O336"/>
  <c r="P336"/>
  <c r="O589"/>
  <c r="P589"/>
  <c r="O337"/>
  <c r="P337"/>
  <c r="O590"/>
  <c r="P590"/>
  <c r="O591"/>
  <c r="P591"/>
  <c r="O432"/>
  <c r="P432"/>
  <c r="O433"/>
  <c r="P433"/>
  <c r="O592"/>
  <c r="P592"/>
  <c r="O593"/>
  <c r="P593"/>
  <c r="O253"/>
  <c r="P253"/>
  <c r="O338"/>
  <c r="P338"/>
  <c r="O594"/>
  <c r="P594"/>
  <c r="O339"/>
  <c r="P339"/>
  <c r="O132"/>
  <c r="P132"/>
  <c r="O340"/>
  <c r="P340"/>
  <c r="O195"/>
  <c r="P195"/>
  <c r="O25"/>
  <c r="P25"/>
  <c r="O95"/>
  <c r="P95"/>
  <c r="O341"/>
  <c r="P341"/>
  <c r="O595"/>
  <c r="P595"/>
  <c r="O434"/>
  <c r="P434"/>
  <c r="O254"/>
  <c r="P254"/>
  <c r="O596"/>
  <c r="P596"/>
  <c r="O435"/>
  <c r="P435"/>
  <c r="O597"/>
  <c r="P597"/>
  <c r="O598"/>
  <c r="P598"/>
  <c r="O74"/>
  <c r="P74"/>
  <c r="O342"/>
  <c r="P342"/>
  <c r="O599"/>
  <c r="P599"/>
  <c r="O436"/>
  <c r="P436"/>
  <c r="O437"/>
  <c r="P437"/>
  <c r="O600"/>
  <c r="P600"/>
  <c r="O438"/>
  <c r="P438"/>
  <c r="O343"/>
  <c r="P343"/>
  <c r="O601"/>
  <c r="P601"/>
  <c r="O156"/>
  <c r="P156"/>
  <c r="O344"/>
  <c r="P344"/>
  <c r="O345"/>
  <c r="P345"/>
  <c r="O439"/>
  <c r="P439"/>
  <c r="O440"/>
  <c r="P440"/>
  <c r="O602"/>
  <c r="P602"/>
  <c r="O346"/>
  <c r="P346"/>
  <c r="O603"/>
  <c r="P603"/>
  <c r="O157"/>
  <c r="P157"/>
  <c r="O604"/>
  <c r="P604"/>
  <c r="O196"/>
  <c r="P196"/>
  <c r="O58"/>
  <c r="P58"/>
  <c r="O441"/>
  <c r="P441"/>
  <c r="O605"/>
  <c r="P605"/>
  <c r="O606"/>
  <c r="P606"/>
  <c r="O607"/>
  <c r="P607"/>
  <c r="O608"/>
  <c r="P608"/>
  <c r="O347"/>
  <c r="P347"/>
  <c r="O609"/>
  <c r="P609"/>
  <c r="O610"/>
  <c r="P610"/>
  <c r="O611"/>
  <c r="P611"/>
  <c r="O612"/>
  <c r="P612"/>
  <c r="O16"/>
  <c r="P16"/>
  <c r="O197"/>
  <c r="P197"/>
  <c r="O348"/>
  <c r="P348"/>
  <c r="O38"/>
  <c r="P38"/>
  <c r="O442"/>
  <c r="P442"/>
  <c r="O613"/>
  <c r="P613"/>
  <c r="O7"/>
  <c r="P7"/>
  <c r="O614"/>
  <c r="P614"/>
  <c r="O443"/>
  <c r="P443"/>
  <c r="O615"/>
  <c r="P615"/>
  <c r="O349"/>
  <c r="P349"/>
  <c r="O350"/>
  <c r="P350"/>
  <c r="O444"/>
  <c r="P444"/>
  <c r="O255"/>
  <c r="P255"/>
  <c r="O616"/>
  <c r="P616"/>
  <c r="O617"/>
  <c r="P617"/>
  <c r="O445"/>
  <c r="P445"/>
  <c r="O618"/>
  <c r="P618"/>
  <c r="O198"/>
  <c r="P198"/>
  <c r="O619"/>
  <c r="P619"/>
  <c r="O620"/>
  <c r="P620"/>
  <c r="O621"/>
  <c r="P621"/>
  <c r="O622"/>
  <c r="P622"/>
  <c r="O623"/>
  <c r="P623"/>
  <c r="O624"/>
  <c r="P624"/>
  <c r="O625"/>
  <c r="P625"/>
  <c r="O626"/>
  <c r="P626"/>
  <c r="O627"/>
  <c r="P627"/>
  <c r="O628"/>
  <c r="P628"/>
  <c r="O629"/>
  <c r="P629"/>
  <c r="O630"/>
  <c r="P630"/>
  <c r="O631"/>
  <c r="P631"/>
  <c r="O632"/>
  <c r="P632"/>
  <c r="O633"/>
  <c r="P633"/>
  <c r="O634"/>
  <c r="P634"/>
  <c r="O110"/>
  <c r="P110"/>
  <c r="O446"/>
  <c r="P446"/>
  <c r="O635"/>
  <c r="P635"/>
  <c r="O636"/>
  <c r="P636"/>
  <c r="O637"/>
  <c r="P637"/>
  <c r="O447"/>
  <c r="P447"/>
  <c r="O199"/>
  <c r="P199"/>
  <c r="O638"/>
  <c r="P638"/>
  <c r="O639"/>
  <c r="P639"/>
  <c r="O448"/>
  <c r="P448"/>
  <c r="O449"/>
  <c r="P449"/>
  <c r="O640"/>
  <c r="P640"/>
  <c r="O641"/>
  <c r="P641"/>
  <c r="O642"/>
  <c r="P642"/>
  <c r="O643"/>
  <c r="P643"/>
  <c r="O644"/>
  <c r="P644"/>
  <c r="O645"/>
  <c r="P645"/>
  <c r="O158"/>
  <c r="P158"/>
  <c r="O450"/>
  <c r="P450"/>
  <c r="O451"/>
  <c r="P451"/>
  <c r="O646"/>
  <c r="P646"/>
  <c r="P59"/>
  <c r="O59"/>
  <c r="N59"/>
  <c r="G47" i="2" l="1"/>
  <c r="F38"/>
  <c r="G33"/>
  <c r="F4"/>
  <c r="F45"/>
  <c r="F37"/>
  <c r="G51"/>
  <c r="G41"/>
  <c r="F30"/>
  <c r="G50"/>
  <c r="G10"/>
  <c r="F84"/>
  <c r="G73"/>
  <c r="F61"/>
  <c r="F55"/>
  <c r="G37"/>
  <c r="F23"/>
  <c r="F16"/>
  <c r="F3"/>
  <c r="G78"/>
  <c r="G26"/>
  <c r="F19"/>
  <c r="G2"/>
  <c r="G90"/>
  <c r="F83"/>
  <c r="G74"/>
  <c r="F57"/>
  <c r="F51"/>
  <c r="F47"/>
  <c r="F39"/>
  <c r="G30"/>
  <c r="G14"/>
  <c r="F13"/>
  <c r="F5"/>
  <c r="F91"/>
  <c r="F90"/>
  <c r="F85"/>
  <c r="G83"/>
  <c r="G82"/>
  <c r="F74"/>
  <c r="F62"/>
  <c r="G57"/>
  <c r="G56"/>
  <c r="F35"/>
  <c r="G28"/>
  <c r="F88"/>
  <c r="F64"/>
  <c r="F54"/>
  <c r="F40"/>
  <c r="F34"/>
  <c r="F28"/>
  <c r="G15"/>
  <c r="F12"/>
  <c r="F81"/>
  <c r="G70"/>
  <c r="G60"/>
  <c r="G81"/>
  <c r="F80"/>
  <c r="F79"/>
  <c r="F78"/>
  <c r="G72"/>
  <c r="F70"/>
  <c r="F68"/>
  <c r="G66"/>
  <c r="G65"/>
  <c r="F63"/>
  <c r="F60"/>
  <c r="F50"/>
  <c r="G49"/>
  <c r="G48"/>
  <c r="F36"/>
  <c r="G27"/>
  <c r="F26"/>
  <c r="F20"/>
  <c r="G19"/>
  <c r="F18"/>
  <c r="G8"/>
  <c r="F7"/>
  <c r="G39"/>
  <c r="F2"/>
  <c r="G88"/>
  <c r="F73"/>
  <c r="F27"/>
  <c r="G18"/>
  <c r="F87"/>
  <c r="G86"/>
  <c r="F77"/>
  <c r="F71"/>
  <c r="F67"/>
  <c r="F53"/>
  <c r="F31"/>
  <c r="G22"/>
  <c r="F17"/>
  <c r="F11"/>
  <c r="F9"/>
  <c r="F46"/>
  <c r="G25"/>
  <c r="G24"/>
  <c r="F21"/>
  <c r="F14"/>
  <c r="G13"/>
  <c r="G5"/>
  <c r="G84"/>
  <c r="G64"/>
  <c r="G58"/>
  <c r="G40"/>
  <c r="G34"/>
  <c r="G16"/>
  <c r="F15"/>
  <c r="G89"/>
  <c r="F58"/>
  <c r="G45"/>
  <c r="G35"/>
  <c r="F29"/>
  <c r="F10"/>
  <c r="F6"/>
  <c r="G80"/>
  <c r="G68"/>
  <c r="G36"/>
  <c r="G87"/>
  <c r="F86"/>
  <c r="G77"/>
  <c r="F76"/>
  <c r="F75"/>
  <c r="G71"/>
  <c r="F69"/>
  <c r="G67"/>
  <c r="F59"/>
  <c r="G53"/>
  <c r="F52"/>
  <c r="F44"/>
  <c r="F43"/>
  <c r="G42"/>
  <c r="G32"/>
  <c r="G31"/>
  <c r="F22"/>
  <c r="G17"/>
  <c r="G11"/>
  <c r="G9"/>
  <c r="F72"/>
  <c r="F56"/>
  <c r="F48"/>
  <c r="F32"/>
  <c r="F24"/>
  <c r="F8"/>
  <c r="G91"/>
  <c r="G75"/>
  <c r="G59"/>
  <c r="G43"/>
  <c r="G3"/>
  <c r="F89"/>
  <c r="F65"/>
  <c r="F49"/>
  <c r="F41"/>
  <c r="F33"/>
  <c r="F25"/>
  <c r="G76"/>
  <c r="G52"/>
  <c r="G44"/>
  <c r="G20"/>
  <c r="G12"/>
  <c r="G4"/>
  <c r="F82"/>
  <c r="F66"/>
  <c r="F42"/>
  <c r="G85"/>
  <c r="G69"/>
  <c r="G61"/>
  <c r="G29"/>
  <c r="G21"/>
  <c r="G62"/>
  <c r="G54"/>
  <c r="G46"/>
  <c r="G38"/>
  <c r="G6"/>
  <c r="G79"/>
  <c r="G63"/>
  <c r="G55"/>
  <c r="G23"/>
  <c r="G7"/>
  <c r="Q256" i="1"/>
  <c r="Q75"/>
  <c r="Q159"/>
  <c r="Q257"/>
  <c r="Q258"/>
  <c r="Q351"/>
  <c r="Q352"/>
  <c r="Q200"/>
  <c r="Q201"/>
  <c r="Q353"/>
  <c r="Q160"/>
  <c r="Q259"/>
  <c r="Q202"/>
  <c r="Q161"/>
  <c r="Q354"/>
  <c r="Q162"/>
  <c r="Q76"/>
  <c r="Q260"/>
  <c r="Q452"/>
  <c r="Q453"/>
  <c r="Q39"/>
  <c r="Q454"/>
  <c r="Q163"/>
  <c r="Q261"/>
  <c r="Q203"/>
  <c r="Q65"/>
  <c r="Q77"/>
  <c r="Q455"/>
  <c r="Q133"/>
  <c r="Q164"/>
  <c r="Q152"/>
  <c r="Q456"/>
  <c r="Q96"/>
  <c r="Q97"/>
  <c r="Q165"/>
  <c r="Q262"/>
  <c r="Q204"/>
  <c r="Q355"/>
  <c r="Q205"/>
  <c r="Q457"/>
  <c r="Q112"/>
  <c r="Q356"/>
  <c r="Q17"/>
  <c r="Q113"/>
  <c r="Q206"/>
  <c r="Q458"/>
  <c r="Q459"/>
  <c r="Q460"/>
  <c r="Q207"/>
  <c r="Q114"/>
  <c r="Q166"/>
  <c r="Q46"/>
  <c r="Q208"/>
  <c r="Q461"/>
  <c r="Q115"/>
  <c r="Q40"/>
  <c r="Q263"/>
  <c r="Q264"/>
  <c r="Q462"/>
  <c r="Q463"/>
  <c r="Q41"/>
  <c r="Q464"/>
  <c r="Q465"/>
  <c r="Q21"/>
  <c r="Q78"/>
  <c r="Q265"/>
  <c r="Q485"/>
  <c r="Q357"/>
  <c r="Q79"/>
  <c r="Q167"/>
  <c r="Q10"/>
  <c r="Q60"/>
  <c r="Q80"/>
  <c r="Q358"/>
  <c r="Q139"/>
  <c r="Q466"/>
  <c r="Q467"/>
  <c r="Q468"/>
  <c r="Q47"/>
  <c r="Q469"/>
  <c r="Q359"/>
  <c r="Q26"/>
  <c r="Q360"/>
  <c r="Q209"/>
  <c r="Q470"/>
  <c r="Q267"/>
  <c r="Q361"/>
  <c r="Q268"/>
  <c r="Q471"/>
  <c r="Q48"/>
  <c r="Q472"/>
  <c r="Q473"/>
  <c r="Q362"/>
  <c r="Q42"/>
  <c r="Q363"/>
  <c r="Q15"/>
  <c r="Q35"/>
  <c r="Q474"/>
  <c r="Q134"/>
  <c r="Q475"/>
  <c r="Q269"/>
  <c r="Q49"/>
  <c r="Q476"/>
  <c r="Q477"/>
  <c r="Q18"/>
  <c r="Q478"/>
  <c r="Q168"/>
  <c r="Q135"/>
  <c r="Q364"/>
  <c r="Q479"/>
  <c r="Q36"/>
  <c r="Q365"/>
  <c r="Q480"/>
  <c r="Q169"/>
  <c r="Q210"/>
  <c r="Q481"/>
  <c r="Q270"/>
  <c r="Q271"/>
  <c r="Q136"/>
  <c r="Q482"/>
  <c r="Q483"/>
  <c r="Q366"/>
  <c r="Q272"/>
  <c r="Q273"/>
  <c r="Q484"/>
  <c r="Q325"/>
  <c r="Q367"/>
  <c r="Q274"/>
  <c r="Q486"/>
  <c r="Q487"/>
  <c r="Q170"/>
  <c r="Q137"/>
  <c r="Q368"/>
  <c r="Q116"/>
  <c r="Q211"/>
  <c r="Q488"/>
  <c r="Q212"/>
  <c r="Q369"/>
  <c r="Q138"/>
  <c r="Q243"/>
  <c r="Q370"/>
  <c r="Q416"/>
  <c r="Q276"/>
  <c r="Q489"/>
  <c r="Q490"/>
  <c r="Q491"/>
  <c r="Q492"/>
  <c r="Q493"/>
  <c r="Q277"/>
  <c r="Q171"/>
  <c r="Q494"/>
  <c r="Q98"/>
  <c r="Q495"/>
  <c r="Q213"/>
  <c r="Q278"/>
  <c r="Q496"/>
  <c r="Q275"/>
  <c r="Q214"/>
  <c r="Q66"/>
  <c r="Q279"/>
  <c r="Q44"/>
  <c r="Q81"/>
  <c r="Q117"/>
  <c r="Q22"/>
  <c r="Q371"/>
  <c r="Q280"/>
  <c r="Q23"/>
  <c r="Q281"/>
  <c r="Q497"/>
  <c r="Q372"/>
  <c r="Q215"/>
  <c r="Q498"/>
  <c r="Q373"/>
  <c r="Q499"/>
  <c r="Q172"/>
  <c r="Q374"/>
  <c r="Q500"/>
  <c r="Q282"/>
  <c r="Q501"/>
  <c r="Q502"/>
  <c r="Q375"/>
  <c r="Q376"/>
  <c r="Q173"/>
  <c r="Q503"/>
  <c r="Q216"/>
  <c r="Q377"/>
  <c r="Q378"/>
  <c r="Q504"/>
  <c r="Q118"/>
  <c r="Q379"/>
  <c r="Q174"/>
  <c r="Q217"/>
  <c r="Q380"/>
  <c r="Q381"/>
  <c r="Q63"/>
  <c r="Q283"/>
  <c r="Q218"/>
  <c r="Q382"/>
  <c r="Q505"/>
  <c r="Q383"/>
  <c r="Q219"/>
  <c r="Q82"/>
  <c r="Q175"/>
  <c r="Q284"/>
  <c r="Q506"/>
  <c r="Q176"/>
  <c r="Q220"/>
  <c r="Q285"/>
  <c r="Q384"/>
  <c r="Q140"/>
  <c r="Q507"/>
  <c r="Q508"/>
  <c r="Q509"/>
  <c r="Q385"/>
  <c r="Q286"/>
  <c r="Q386"/>
  <c r="Q246"/>
  <c r="Q287"/>
  <c r="Q141"/>
  <c r="Q387"/>
  <c r="Q288"/>
  <c r="Q388"/>
  <c r="Q289"/>
  <c r="Q510"/>
  <c r="Q511"/>
  <c r="Q177"/>
  <c r="Q512"/>
  <c r="Q290"/>
  <c r="Q221"/>
  <c r="Q99"/>
  <c r="Q389"/>
  <c r="Q222"/>
  <c r="Q223"/>
  <c r="Q111"/>
  <c r="Q291"/>
  <c r="Q513"/>
  <c r="Q51"/>
  <c r="Q292"/>
  <c r="Q390"/>
  <c r="Q514"/>
  <c r="Q515"/>
  <c r="Q391"/>
  <c r="Q293"/>
  <c r="Q516"/>
  <c r="Q142"/>
  <c r="Q224"/>
  <c r="Q408"/>
  <c r="Q392"/>
  <c r="Q294"/>
  <c r="Q517"/>
  <c r="Q295"/>
  <c r="Q518"/>
  <c r="Q519"/>
  <c r="Q520"/>
  <c r="Q393"/>
  <c r="Q394"/>
  <c r="Q100"/>
  <c r="Q521"/>
  <c r="Q296"/>
  <c r="Q522"/>
  <c r="Q523"/>
  <c r="Q83"/>
  <c r="Q524"/>
  <c r="Q225"/>
  <c r="Q226"/>
  <c r="Q31"/>
  <c r="Q178"/>
  <c r="Q525"/>
  <c r="Q526"/>
  <c r="Q179"/>
  <c r="Q297"/>
  <c r="Q227"/>
  <c r="Q45"/>
  <c r="Q228"/>
  <c r="Q527"/>
  <c r="Q528"/>
  <c r="Q119"/>
  <c r="Q298"/>
  <c r="Q395"/>
  <c r="Q396"/>
  <c r="Q101"/>
  <c r="Q529"/>
  <c r="Q397"/>
  <c r="Q299"/>
  <c r="Q530"/>
  <c r="Q531"/>
  <c r="Q120"/>
  <c r="Q398"/>
  <c r="Q532"/>
  <c r="Q143"/>
  <c r="Q399"/>
  <c r="Q533"/>
  <c r="Q534"/>
  <c r="Q300"/>
  <c r="Q535"/>
  <c r="Q400"/>
  <c r="Q229"/>
  <c r="Q230"/>
  <c r="Q121"/>
  <c r="Q231"/>
  <c r="Q536"/>
  <c r="Q68"/>
  <c r="Q232"/>
  <c r="Q301"/>
  <c r="Q52"/>
  <c r="Q302"/>
  <c r="Q537"/>
  <c r="Q401"/>
  <c r="Q303"/>
  <c r="Q5"/>
  <c r="Q11"/>
  <c r="Q84"/>
  <c r="Q304"/>
  <c r="Q9"/>
  <c r="Q305"/>
  <c r="Q538"/>
  <c r="Q539"/>
  <c r="Q53"/>
  <c r="Q3"/>
  <c r="Q540"/>
  <c r="Q541"/>
  <c r="Q180"/>
  <c r="Q402"/>
  <c r="Q122"/>
  <c r="Q542"/>
  <c r="Q403"/>
  <c r="Q306"/>
  <c r="Q123"/>
  <c r="Q543"/>
  <c r="Q27"/>
  <c r="Q404"/>
  <c r="Q102"/>
  <c r="Q544"/>
  <c r="Q307"/>
  <c r="Q308"/>
  <c r="Q545"/>
  <c r="Q309"/>
  <c r="Q546"/>
  <c r="Q547"/>
  <c r="Q310"/>
  <c r="Q233"/>
  <c r="Q548"/>
  <c r="Q549"/>
  <c r="Q550"/>
  <c r="Q551"/>
  <c r="Q234"/>
  <c r="Q405"/>
  <c r="Q103"/>
  <c r="Q311"/>
  <c r="Q235"/>
  <c r="Q406"/>
  <c r="Q552"/>
  <c r="Q553"/>
  <c r="Q554"/>
  <c r="Q69"/>
  <c r="Q236"/>
  <c r="Q24"/>
  <c r="Q181"/>
  <c r="Q50"/>
  <c r="Q85"/>
  <c r="Q237"/>
  <c r="Q104"/>
  <c r="Q13"/>
  <c r="Q407"/>
  <c r="Q86"/>
  <c r="Q238"/>
  <c r="Q54"/>
  <c r="Q14"/>
  <c r="Q312"/>
  <c r="Q20"/>
  <c r="Q313"/>
  <c r="Q67"/>
  <c r="Q70"/>
  <c r="Q55"/>
  <c r="Q105"/>
  <c r="Q71"/>
  <c r="Q182"/>
  <c r="Q61"/>
  <c r="Q62"/>
  <c r="Q144"/>
  <c r="Q87"/>
  <c r="Q555"/>
  <c r="Q183"/>
  <c r="Q145"/>
  <c r="Q556"/>
  <c r="Q146"/>
  <c r="Q147"/>
  <c r="Q314"/>
  <c r="Q409"/>
  <c r="Q239"/>
  <c r="Q240"/>
  <c r="Q410"/>
  <c r="Q184"/>
  <c r="Q557"/>
  <c r="Q558"/>
  <c r="Q241"/>
  <c r="Q148"/>
  <c r="Q315"/>
  <c r="Q88"/>
  <c r="Q411"/>
  <c r="Q185"/>
  <c r="Q559"/>
  <c r="Q412"/>
  <c r="Q560"/>
  <c r="Q32"/>
  <c r="Q316"/>
  <c r="Q29"/>
  <c r="Q417"/>
  <c r="Q561"/>
  <c r="Q242"/>
  <c r="Q413"/>
  <c r="Q562"/>
  <c r="Q149"/>
  <c r="Q266"/>
  <c r="Q563"/>
  <c r="Q151"/>
  <c r="Q414"/>
  <c r="Q415"/>
  <c r="Q318"/>
  <c r="Q564"/>
  <c r="Q186"/>
  <c r="Q187"/>
  <c r="Q565"/>
  <c r="Q566"/>
  <c r="Q567"/>
  <c r="Q319"/>
  <c r="Q8"/>
  <c r="Q2"/>
  <c r="Q4"/>
  <c r="Q568"/>
  <c r="Q12"/>
  <c r="Q188"/>
  <c r="Q89"/>
  <c r="Q124"/>
  <c r="Q320"/>
  <c r="Q569"/>
  <c r="Q33"/>
  <c r="Q90"/>
  <c r="Q570"/>
  <c r="Q244"/>
  <c r="Q28"/>
  <c r="Q571"/>
  <c r="Q19"/>
  <c r="Q91"/>
  <c r="Q150"/>
  <c r="Q72"/>
  <c r="Q245"/>
  <c r="Q418"/>
  <c r="Q321"/>
  <c r="Q317"/>
  <c r="Q6"/>
  <c r="Q322"/>
  <c r="Q572"/>
  <c r="Q573"/>
  <c r="Q323"/>
  <c r="Q126"/>
  <c r="Q574"/>
  <c r="Q324"/>
  <c r="Q419"/>
  <c r="Q575"/>
  <c r="Q73"/>
  <c r="Q92"/>
  <c r="Q153"/>
  <c r="Q34"/>
  <c r="Q420"/>
  <c r="Q125"/>
  <c r="Q30"/>
  <c r="Q421"/>
  <c r="Q43"/>
  <c r="Q93"/>
  <c r="Q576"/>
  <c r="Q127"/>
  <c r="Q94"/>
  <c r="Q189"/>
  <c r="Q106"/>
  <c r="Q128"/>
  <c r="Q56"/>
  <c r="Q577"/>
  <c r="Q247"/>
  <c r="Q190"/>
  <c r="Q578"/>
  <c r="Q579"/>
  <c r="Q248"/>
  <c r="Q422"/>
  <c r="Q580"/>
  <c r="Q64"/>
  <c r="Q581"/>
  <c r="Q37"/>
  <c r="Q249"/>
  <c r="Q582"/>
  <c r="Q326"/>
  <c r="Q583"/>
  <c r="Q423"/>
  <c r="Q191"/>
  <c r="Q107"/>
  <c r="Q192"/>
  <c r="Q424"/>
  <c r="Q327"/>
  <c r="Q425"/>
  <c r="Q426"/>
  <c r="Q328"/>
  <c r="Q250"/>
  <c r="Q584"/>
  <c r="Q108"/>
  <c r="Q329"/>
  <c r="Q330"/>
  <c r="Q427"/>
  <c r="Q428"/>
  <c r="Q57"/>
  <c r="Q154"/>
  <c r="Q585"/>
  <c r="Q429"/>
  <c r="Q129"/>
  <c r="Q331"/>
  <c r="Q332"/>
  <c r="Q333"/>
  <c r="Q586"/>
  <c r="Q130"/>
  <c r="Q587"/>
  <c r="Q334"/>
  <c r="Q251"/>
  <c r="Q193"/>
  <c r="Q131"/>
  <c r="Q588"/>
  <c r="Q194"/>
  <c r="Q252"/>
  <c r="Q430"/>
  <c r="Q335"/>
  <c r="Q431"/>
  <c r="Q155"/>
  <c r="Q109"/>
  <c r="Q336"/>
  <c r="Q589"/>
  <c r="Q337"/>
  <c r="Q590"/>
  <c r="Q591"/>
  <c r="Q432"/>
  <c r="Q433"/>
  <c r="Q592"/>
  <c r="Q593"/>
  <c r="Q253"/>
  <c r="Q338"/>
  <c r="Q594"/>
  <c r="Q339"/>
  <c r="Q132"/>
  <c r="Q340"/>
  <c r="Q195"/>
  <c r="Q25"/>
  <c r="Q95"/>
  <c r="Q341"/>
  <c r="Q595"/>
  <c r="Q434"/>
  <c r="Q254"/>
  <c r="Q596"/>
  <c r="Q435"/>
  <c r="Q597"/>
  <c r="Q598"/>
  <c r="Q74"/>
  <c r="Q342"/>
  <c r="Q599"/>
  <c r="Q436"/>
  <c r="Q437"/>
  <c r="Q600"/>
  <c r="Q438"/>
  <c r="Q343"/>
  <c r="Q601"/>
  <c r="Q156"/>
  <c r="Q344"/>
  <c r="Q345"/>
  <c r="Q439"/>
  <c r="Q440"/>
  <c r="Q602"/>
  <c r="Q346"/>
  <c r="Q603"/>
  <c r="Q157"/>
  <c r="Q604"/>
  <c r="Q196"/>
  <c r="Q58"/>
  <c r="Q441"/>
  <c r="Q605"/>
  <c r="Q606"/>
  <c r="Q607"/>
  <c r="Q608"/>
  <c r="Q347"/>
  <c r="Q609"/>
  <c r="Q610"/>
  <c r="Q611"/>
  <c r="Q612"/>
  <c r="Q16"/>
  <c r="Q197"/>
  <c r="Q348"/>
  <c r="Q38"/>
  <c r="Q442"/>
  <c r="Q613"/>
  <c r="Q7"/>
  <c r="Q614"/>
  <c r="Q443"/>
  <c r="Q615"/>
  <c r="Q349"/>
  <c r="Q350"/>
  <c r="Q444"/>
  <c r="Q255"/>
  <c r="Q616"/>
  <c r="Q617"/>
  <c r="Q445"/>
  <c r="Q618"/>
  <c r="Q198"/>
  <c r="Q619"/>
  <c r="Q620"/>
  <c r="Q621"/>
  <c r="Q622"/>
  <c r="Q623"/>
  <c r="Q624"/>
  <c r="Q625"/>
  <c r="Q626"/>
  <c r="Q627"/>
  <c r="Q628"/>
  <c r="Q629"/>
  <c r="Q630"/>
  <c r="Q631"/>
  <c r="Q632"/>
  <c r="Q633"/>
  <c r="Q634"/>
  <c r="Q110"/>
  <c r="Q446"/>
  <c r="Q635"/>
  <c r="Q636"/>
  <c r="Q637"/>
  <c r="Q447"/>
  <c r="Q199"/>
  <c r="Q638"/>
  <c r="Q639"/>
  <c r="Q448"/>
  <c r="Q449"/>
  <c r="Q640"/>
  <c r="Q641"/>
  <c r="Q642"/>
  <c r="Q643"/>
  <c r="Q644"/>
  <c r="Q645"/>
  <c r="Q158"/>
  <c r="Q450"/>
  <c r="Q451"/>
  <c r="Q646"/>
  <c r="Q59"/>
  <c r="Y256"/>
  <c r="Y75"/>
  <c r="Y159"/>
  <c r="Y257"/>
  <c r="Y258"/>
  <c r="Y351"/>
  <c r="Y352"/>
  <c r="Y259"/>
  <c r="Y202"/>
  <c r="Y161"/>
  <c r="Y354"/>
  <c r="Y162"/>
  <c r="Y76"/>
  <c r="Y260"/>
  <c r="Y452"/>
  <c r="Y39"/>
  <c r="Y203"/>
  <c r="Y65"/>
  <c r="Y77"/>
  <c r="Y455"/>
  <c r="Y133"/>
  <c r="Y164"/>
  <c r="Y152"/>
  <c r="Y456"/>
  <c r="Y97"/>
  <c r="Y165"/>
  <c r="Y262"/>
  <c r="Y205"/>
  <c r="Y457"/>
  <c r="Y206"/>
  <c r="Y459"/>
  <c r="Y207"/>
  <c r="Y166"/>
  <c r="Y208"/>
  <c r="Y462"/>
  <c r="Y464"/>
  <c r="Y465"/>
  <c r="Y357"/>
  <c r="Y79"/>
  <c r="Y167"/>
  <c r="Y60"/>
  <c r="Y466"/>
  <c r="Y467"/>
  <c r="Y47"/>
  <c r="Y267"/>
  <c r="Y268"/>
  <c r="Y471"/>
  <c r="Y15"/>
  <c r="Y35"/>
  <c r="Y474"/>
  <c r="Y134"/>
  <c r="Y269"/>
  <c r="Y477"/>
  <c r="Y168"/>
  <c r="Y135"/>
  <c r="Y479"/>
  <c r="Y365"/>
  <c r="Y480"/>
  <c r="Y270"/>
  <c r="Y136"/>
  <c r="Y483"/>
  <c r="Y484"/>
  <c r="Y274"/>
  <c r="Y486"/>
  <c r="Y487"/>
  <c r="Y488"/>
  <c r="Y369"/>
  <c r="Y370"/>
  <c r="Y491"/>
  <c r="Y492"/>
  <c r="Y277"/>
  <c r="Y494"/>
  <c r="Y214"/>
  <c r="Y81"/>
  <c r="Y117"/>
  <c r="Y280"/>
  <c r="Y281"/>
  <c r="Y497"/>
  <c r="Y372"/>
  <c r="Y215"/>
  <c r="Y498"/>
  <c r="Y373"/>
  <c r="Y374"/>
  <c r="Y282"/>
  <c r="Y501"/>
  <c r="Y502"/>
  <c r="Y376"/>
  <c r="Y503"/>
  <c r="Y118"/>
  <c r="Y379"/>
  <c r="Y380"/>
  <c r="Y381"/>
  <c r="Y505"/>
  <c r="Y219"/>
  <c r="Y508"/>
  <c r="Y509"/>
  <c r="Y286"/>
  <c r="Y386"/>
  <c r="Y388"/>
  <c r="Y289"/>
  <c r="Y511"/>
  <c r="Y177"/>
  <c r="Y512"/>
  <c r="Y222"/>
  <c r="Y223"/>
  <c r="Y291"/>
  <c r="Y513"/>
  <c r="Y514"/>
  <c r="Y516"/>
  <c r="Y392"/>
  <c r="Y295"/>
  <c r="Y518"/>
  <c r="Y519"/>
  <c r="Y520"/>
  <c r="Y393"/>
  <c r="Y394"/>
  <c r="Y100"/>
  <c r="Y521"/>
  <c r="Y522"/>
  <c r="Y523"/>
  <c r="Y83"/>
  <c r="Y524"/>
  <c r="Y225"/>
  <c r="Y226"/>
  <c r="Y31"/>
  <c r="Y178"/>
  <c r="Y526"/>
  <c r="Y297"/>
  <c r="Y227"/>
  <c r="Y45"/>
  <c r="Y228"/>
  <c r="Y527"/>
  <c r="Y528"/>
  <c r="Y119"/>
  <c r="Y395"/>
  <c r="Y529"/>
  <c r="Y530"/>
  <c r="Y531"/>
  <c r="Y120"/>
  <c r="Y532"/>
  <c r="Y143"/>
  <c r="Y399"/>
  <c r="Y534"/>
  <c r="Y300"/>
  <c r="Y400"/>
  <c r="Y121"/>
  <c r="Y536"/>
  <c r="Y68"/>
  <c r="Y301"/>
  <c r="Y303"/>
  <c r="Y305"/>
  <c r="Y539"/>
  <c r="Y53"/>
  <c r="Y540"/>
  <c r="Y402"/>
  <c r="Y122"/>
  <c r="Y542"/>
  <c r="Y403"/>
  <c r="Y27"/>
  <c r="Y544"/>
  <c r="Y309"/>
  <c r="Y546"/>
  <c r="Y547"/>
  <c r="Y551"/>
  <c r="Y234"/>
  <c r="Y405"/>
  <c r="Y103"/>
  <c r="Y311"/>
  <c r="Y235"/>
  <c r="Y552"/>
  <c r="Y553"/>
  <c r="Y554"/>
  <c r="Y181"/>
  <c r="Y85"/>
  <c r="Y237"/>
  <c r="Y54"/>
  <c r="Y55"/>
  <c r="Y105"/>
  <c r="Y71"/>
  <c r="Y182"/>
  <c r="Y61"/>
  <c r="Y62"/>
  <c r="Y144"/>
  <c r="Y87"/>
  <c r="Y555"/>
  <c r="Y183"/>
  <c r="Y145"/>
  <c r="Y556"/>
  <c r="Y147"/>
  <c r="Y409"/>
  <c r="Y239"/>
  <c r="Y410"/>
  <c r="Y184"/>
  <c r="Y557"/>
  <c r="Y88"/>
  <c r="Y411"/>
  <c r="Y559"/>
  <c r="Y560"/>
  <c r="Y32"/>
  <c r="Y316"/>
  <c r="Y29"/>
  <c r="Y417"/>
  <c r="Y413"/>
  <c r="Y186"/>
  <c r="Y565"/>
  <c r="Y566"/>
  <c r="Y319"/>
  <c r="Y568"/>
  <c r="Y188"/>
  <c r="Y569"/>
  <c r="Y570"/>
  <c r="Y244"/>
  <c r="Y571"/>
  <c r="Y323"/>
  <c r="Y126"/>
  <c r="Y324"/>
  <c r="Y419"/>
  <c r="Y420"/>
  <c r="Y128"/>
  <c r="Y56"/>
  <c r="Y577"/>
  <c r="Y578"/>
  <c r="Y579"/>
  <c r="Y581"/>
  <c r="Y424"/>
  <c r="Y425"/>
  <c r="Y328"/>
  <c r="Y329"/>
  <c r="Y428"/>
  <c r="Y154"/>
  <c r="Y585"/>
  <c r="Y429"/>
  <c r="Y129"/>
  <c r="Y331"/>
  <c r="Y332"/>
  <c r="Y586"/>
  <c r="Y587"/>
  <c r="Y131"/>
  <c r="Y588"/>
  <c r="Y431"/>
  <c r="Y109"/>
  <c r="Y336"/>
  <c r="Y589"/>
  <c r="Y337"/>
  <c r="Y591"/>
  <c r="Y432"/>
  <c r="Y433"/>
  <c r="Y592"/>
  <c r="Y339"/>
  <c r="Y195"/>
  <c r="Y25"/>
  <c r="Y95"/>
  <c r="Y595"/>
  <c r="Y596"/>
  <c r="Y597"/>
  <c r="Y74"/>
  <c r="Y599"/>
  <c r="Y436"/>
  <c r="Y600"/>
  <c r="Y438"/>
  <c r="Y344"/>
  <c r="Y345"/>
  <c r="Y439"/>
  <c r="Y602"/>
  <c r="Y346"/>
  <c r="Y604"/>
  <c r="Y441"/>
  <c r="Y605"/>
  <c r="Y607"/>
  <c r="Y608"/>
  <c r="Y347"/>
  <c r="Y609"/>
  <c r="Y612"/>
  <c r="Y617"/>
  <c r="Y618"/>
  <c r="Y198"/>
  <c r="Y619"/>
  <c r="Y620"/>
  <c r="Y621"/>
  <c r="Y622"/>
  <c r="Y623"/>
  <c r="Y624"/>
  <c r="Y625"/>
  <c r="Y626"/>
  <c r="Y627"/>
  <c r="Y628"/>
  <c r="Y629"/>
  <c r="Y630"/>
  <c r="Y631"/>
  <c r="Y633"/>
  <c r="Y634"/>
  <c r="Y635"/>
  <c r="Y636"/>
  <c r="Y637"/>
  <c r="Y199"/>
  <c r="Y638"/>
  <c r="Y639"/>
  <c r="Y640"/>
  <c r="Y641"/>
  <c r="Y642"/>
  <c r="Y643"/>
  <c r="Y644"/>
  <c r="Y645"/>
  <c r="Y450"/>
  <c r="Y646"/>
  <c r="Y59"/>
  <c r="X256"/>
  <c r="X75"/>
  <c r="X159"/>
  <c r="X257"/>
  <c r="X258"/>
  <c r="X351"/>
  <c r="X352"/>
  <c r="X259"/>
  <c r="X202"/>
  <c r="X161"/>
  <c r="X354"/>
  <c r="X162"/>
  <c r="X76"/>
  <c r="X260"/>
  <c r="X452"/>
  <c r="X39"/>
  <c r="X203"/>
  <c r="X65"/>
  <c r="X77"/>
  <c r="X455"/>
  <c r="X133"/>
  <c r="X164"/>
  <c r="X152"/>
  <c r="X456"/>
  <c r="X97"/>
  <c r="X165"/>
  <c r="X262"/>
  <c r="X205"/>
  <c r="X457"/>
  <c r="X206"/>
  <c r="X459"/>
  <c r="X207"/>
  <c r="X166"/>
  <c r="X208"/>
  <c r="X462"/>
  <c r="X464"/>
  <c r="X465"/>
  <c r="X357"/>
  <c r="X79"/>
  <c r="X167"/>
  <c r="X60"/>
  <c r="X466"/>
  <c r="X467"/>
  <c r="X47"/>
  <c r="X267"/>
  <c r="X268"/>
  <c r="X471"/>
  <c r="X15"/>
  <c r="X35"/>
  <c r="X474"/>
  <c r="X134"/>
  <c r="X269"/>
  <c r="X477"/>
  <c r="X168"/>
  <c r="X135"/>
  <c r="X479"/>
  <c r="X365"/>
  <c r="X480"/>
  <c r="X270"/>
  <c r="X136"/>
  <c r="X483"/>
  <c r="X484"/>
  <c r="X274"/>
  <c r="X486"/>
  <c r="X487"/>
  <c r="X488"/>
  <c r="X369"/>
  <c r="X370"/>
  <c r="X491"/>
  <c r="X492"/>
  <c r="X277"/>
  <c r="X494"/>
  <c r="X214"/>
  <c r="X81"/>
  <c r="X117"/>
  <c r="X280"/>
  <c r="X281"/>
  <c r="X497"/>
  <c r="X372"/>
  <c r="X215"/>
  <c r="X498"/>
  <c r="X373"/>
  <c r="X374"/>
  <c r="X282"/>
  <c r="X501"/>
  <c r="X502"/>
  <c r="X376"/>
  <c r="X503"/>
  <c r="X118"/>
  <c r="X379"/>
  <c r="X380"/>
  <c r="X381"/>
  <c r="X505"/>
  <c r="X219"/>
  <c r="X508"/>
  <c r="X509"/>
  <c r="X286"/>
  <c r="X386"/>
  <c r="X388"/>
  <c r="X289"/>
  <c r="X511"/>
  <c r="X177"/>
  <c r="X512"/>
  <c r="X222"/>
  <c r="X223"/>
  <c r="X291"/>
  <c r="X513"/>
  <c r="X514"/>
  <c r="X516"/>
  <c r="X392"/>
  <c r="X295"/>
  <c r="X518"/>
  <c r="X519"/>
  <c r="X520"/>
  <c r="X393"/>
  <c r="X394"/>
  <c r="X100"/>
  <c r="X521"/>
  <c r="X522"/>
  <c r="X523"/>
  <c r="X83"/>
  <c r="X524"/>
  <c r="X225"/>
  <c r="X226"/>
  <c r="X31"/>
  <c r="X178"/>
  <c r="X526"/>
  <c r="X297"/>
  <c r="X227"/>
  <c r="X45"/>
  <c r="X228"/>
  <c r="X527"/>
  <c r="X528"/>
  <c r="X119"/>
  <c r="X395"/>
  <c r="X529"/>
  <c r="X530"/>
  <c r="X531"/>
  <c r="X120"/>
  <c r="X532"/>
  <c r="X143"/>
  <c r="X399"/>
  <c r="X534"/>
  <c r="X300"/>
  <c r="X400"/>
  <c r="X121"/>
  <c r="X536"/>
  <c r="X68"/>
  <c r="X301"/>
  <c r="X303"/>
  <c r="X305"/>
  <c r="X539"/>
  <c r="X53"/>
  <c r="X540"/>
  <c r="X402"/>
  <c r="X122"/>
  <c r="X542"/>
  <c r="X403"/>
  <c r="X27"/>
  <c r="X544"/>
  <c r="X309"/>
  <c r="X546"/>
  <c r="X547"/>
  <c r="X551"/>
  <c r="X234"/>
  <c r="X405"/>
  <c r="X103"/>
  <c r="X311"/>
  <c r="X235"/>
  <c r="X552"/>
  <c r="X553"/>
  <c r="X554"/>
  <c r="X181"/>
  <c r="X85"/>
  <c r="X237"/>
  <c r="X54"/>
  <c r="X55"/>
  <c r="X105"/>
  <c r="X71"/>
  <c r="X182"/>
  <c r="X61"/>
  <c r="X62"/>
  <c r="X144"/>
  <c r="X87"/>
  <c r="X555"/>
  <c r="X183"/>
  <c r="X145"/>
  <c r="X556"/>
  <c r="X147"/>
  <c r="X409"/>
  <c r="X239"/>
  <c r="X410"/>
  <c r="X184"/>
  <c r="X557"/>
  <c r="X88"/>
  <c r="X411"/>
  <c r="X559"/>
  <c r="X560"/>
  <c r="X32"/>
  <c r="X316"/>
  <c r="X29"/>
  <c r="X417"/>
  <c r="X413"/>
  <c r="X186"/>
  <c r="X565"/>
  <c r="X566"/>
  <c r="X319"/>
  <c r="X568"/>
  <c r="X188"/>
  <c r="X569"/>
  <c r="X570"/>
  <c r="X244"/>
  <c r="X571"/>
  <c r="X323"/>
  <c r="X126"/>
  <c r="X324"/>
  <c r="X419"/>
  <c r="X420"/>
  <c r="X128"/>
  <c r="X56"/>
  <c r="X577"/>
  <c r="X578"/>
  <c r="X579"/>
  <c r="X581"/>
  <c r="X424"/>
  <c r="X425"/>
  <c r="X328"/>
  <c r="X329"/>
  <c r="X428"/>
  <c r="X154"/>
  <c r="X585"/>
  <c r="X429"/>
  <c r="X129"/>
  <c r="X331"/>
  <c r="X332"/>
  <c r="X586"/>
  <c r="X587"/>
  <c r="X131"/>
  <c r="X588"/>
  <c r="X431"/>
  <c r="X109"/>
  <c r="X336"/>
  <c r="X589"/>
  <c r="X337"/>
  <c r="X591"/>
  <c r="X432"/>
  <c r="X433"/>
  <c r="X592"/>
  <c r="X339"/>
  <c r="X195"/>
  <c r="X25"/>
  <c r="X95"/>
  <c r="X595"/>
  <c r="X596"/>
  <c r="X597"/>
  <c r="X74"/>
  <c r="X599"/>
  <c r="X436"/>
  <c r="X600"/>
  <c r="X438"/>
  <c r="X344"/>
  <c r="X345"/>
  <c r="X439"/>
  <c r="X602"/>
  <c r="X346"/>
  <c r="X604"/>
  <c r="X441"/>
  <c r="X605"/>
  <c r="X607"/>
  <c r="X608"/>
  <c r="X347"/>
  <c r="X609"/>
  <c r="X612"/>
  <c r="X617"/>
  <c r="X618"/>
  <c r="X198"/>
  <c r="X619"/>
  <c r="X620"/>
  <c r="X621"/>
  <c r="X622"/>
  <c r="X623"/>
  <c r="X624"/>
  <c r="X625"/>
  <c r="X626"/>
  <c r="X627"/>
  <c r="X628"/>
  <c r="X629"/>
  <c r="X630"/>
  <c r="X631"/>
  <c r="X633"/>
  <c r="X634"/>
  <c r="X635"/>
  <c r="X636"/>
  <c r="X637"/>
  <c r="X199"/>
  <c r="X638"/>
  <c r="X639"/>
  <c r="X640"/>
  <c r="X641"/>
  <c r="X642"/>
  <c r="X643"/>
  <c r="X644"/>
  <c r="X645"/>
  <c r="X450"/>
  <c r="X646"/>
  <c r="X59"/>
  <c r="W59"/>
  <c r="W256"/>
  <c r="W75"/>
  <c r="W159"/>
  <c r="W257"/>
  <c r="W258"/>
  <c r="W351"/>
  <c r="W352"/>
  <c r="W259"/>
  <c r="W202"/>
  <c r="W161"/>
  <c r="W354"/>
  <c r="W162"/>
  <c r="W76"/>
  <c r="W260"/>
  <c r="W452"/>
  <c r="W39"/>
  <c r="W203"/>
  <c r="W65"/>
  <c r="W77"/>
  <c r="W455"/>
  <c r="W133"/>
  <c r="W164"/>
  <c r="W152"/>
  <c r="W456"/>
  <c r="W97"/>
  <c r="W165"/>
  <c r="W262"/>
  <c r="W205"/>
  <c r="W457"/>
  <c r="W206"/>
  <c r="W459"/>
  <c r="W207"/>
  <c r="W166"/>
  <c r="W208"/>
  <c r="W462"/>
  <c r="W464"/>
  <c r="W465"/>
  <c r="W357"/>
  <c r="W79"/>
  <c r="W167"/>
  <c r="W60"/>
  <c r="W466"/>
  <c r="W467"/>
  <c r="W47"/>
  <c r="W267"/>
  <c r="W268"/>
  <c r="W471"/>
  <c r="W15"/>
  <c r="W35"/>
  <c r="W474"/>
  <c r="W134"/>
  <c r="W269"/>
  <c r="W477"/>
  <c r="W168"/>
  <c r="W135"/>
  <c r="W479"/>
  <c r="W365"/>
  <c r="W480"/>
  <c r="W270"/>
  <c r="W136"/>
  <c r="W483"/>
  <c r="W484"/>
  <c r="W274"/>
  <c r="W486"/>
  <c r="W487"/>
  <c r="W488"/>
  <c r="W369"/>
  <c r="W370"/>
  <c r="W491"/>
  <c r="W492"/>
  <c r="W277"/>
  <c r="W494"/>
  <c r="W214"/>
  <c r="W81"/>
  <c r="W117"/>
  <c r="W280"/>
  <c r="W281"/>
  <c r="W497"/>
  <c r="W372"/>
  <c r="W215"/>
  <c r="W498"/>
  <c r="W373"/>
  <c r="W374"/>
  <c r="W282"/>
  <c r="W501"/>
  <c r="W502"/>
  <c r="W376"/>
  <c r="W503"/>
  <c r="W118"/>
  <c r="W379"/>
  <c r="W380"/>
  <c r="W381"/>
  <c r="W505"/>
  <c r="W219"/>
  <c r="W508"/>
  <c r="W509"/>
  <c r="W286"/>
  <c r="W386"/>
  <c r="W388"/>
  <c r="W289"/>
  <c r="W511"/>
  <c r="W177"/>
  <c r="W512"/>
  <c r="W222"/>
  <c r="W223"/>
  <c r="W291"/>
  <c r="W513"/>
  <c r="W514"/>
  <c r="W516"/>
  <c r="W392"/>
  <c r="W295"/>
  <c r="W518"/>
  <c r="W519"/>
  <c r="W520"/>
  <c r="W393"/>
  <c r="W394"/>
  <c r="W100"/>
  <c r="W521"/>
  <c r="W522"/>
  <c r="W523"/>
  <c r="W83"/>
  <c r="W524"/>
  <c r="W225"/>
  <c r="W226"/>
  <c r="W31"/>
  <c r="W178"/>
  <c r="W526"/>
  <c r="W297"/>
  <c r="W227"/>
  <c r="W45"/>
  <c r="W228"/>
  <c r="W527"/>
  <c r="W528"/>
  <c r="W119"/>
  <c r="W395"/>
  <c r="W529"/>
  <c r="W530"/>
  <c r="W531"/>
  <c r="W120"/>
  <c r="W532"/>
  <c r="W143"/>
  <c r="W399"/>
  <c r="W534"/>
  <c r="W300"/>
  <c r="W400"/>
  <c r="W121"/>
  <c r="W536"/>
  <c r="W68"/>
  <c r="W301"/>
  <c r="W303"/>
  <c r="W305"/>
  <c r="W539"/>
  <c r="W53"/>
  <c r="W540"/>
  <c r="W402"/>
  <c r="W122"/>
  <c r="W542"/>
  <c r="W403"/>
  <c r="W27"/>
  <c r="W544"/>
  <c r="W309"/>
  <c r="W546"/>
  <c r="W547"/>
  <c r="W551"/>
  <c r="W234"/>
  <c r="W405"/>
  <c r="W103"/>
  <c r="W311"/>
  <c r="W235"/>
  <c r="W552"/>
  <c r="W553"/>
  <c r="W554"/>
  <c r="W181"/>
  <c r="W85"/>
  <c r="W237"/>
  <c r="W54"/>
  <c r="W55"/>
  <c r="W105"/>
  <c r="W71"/>
  <c r="W182"/>
  <c r="W61"/>
  <c r="W62"/>
  <c r="W144"/>
  <c r="W87"/>
  <c r="W555"/>
  <c r="W183"/>
  <c r="W145"/>
  <c r="W556"/>
  <c r="W147"/>
  <c r="W409"/>
  <c r="W239"/>
  <c r="W410"/>
  <c r="W184"/>
  <c r="W557"/>
  <c r="W88"/>
  <c r="W411"/>
  <c r="W559"/>
  <c r="W560"/>
  <c r="W32"/>
  <c r="W316"/>
  <c r="W29"/>
  <c r="W417"/>
  <c r="W413"/>
  <c r="W186"/>
  <c r="W565"/>
  <c r="W566"/>
  <c r="W319"/>
  <c r="W568"/>
  <c r="W188"/>
  <c r="W569"/>
  <c r="W570"/>
  <c r="W244"/>
  <c r="W571"/>
  <c r="W323"/>
  <c r="W126"/>
  <c r="W324"/>
  <c r="W419"/>
  <c r="W420"/>
  <c r="W128"/>
  <c r="W56"/>
  <c r="W577"/>
  <c r="W578"/>
  <c r="W579"/>
  <c r="W581"/>
  <c r="W424"/>
  <c r="W425"/>
  <c r="W328"/>
  <c r="W329"/>
  <c r="W428"/>
  <c r="W154"/>
  <c r="W585"/>
  <c r="W429"/>
  <c r="W129"/>
  <c r="W331"/>
  <c r="W332"/>
  <c r="W586"/>
  <c r="W587"/>
  <c r="W131"/>
  <c r="W588"/>
  <c r="W431"/>
  <c r="W109"/>
  <c r="W336"/>
  <c r="W589"/>
  <c r="W337"/>
  <c r="W591"/>
  <c r="W432"/>
  <c r="W433"/>
  <c r="W592"/>
  <c r="W339"/>
  <c r="W195"/>
  <c r="W25"/>
  <c r="W95"/>
  <c r="W595"/>
  <c r="W596"/>
  <c r="W597"/>
  <c r="W74"/>
  <c r="W599"/>
  <c r="W436"/>
  <c r="W600"/>
  <c r="W438"/>
  <c r="W344"/>
  <c r="W345"/>
  <c r="W439"/>
  <c r="W602"/>
  <c r="W346"/>
  <c r="W604"/>
  <c r="W441"/>
  <c r="W605"/>
  <c r="W607"/>
  <c r="W608"/>
  <c r="W347"/>
  <c r="W609"/>
  <c r="W612"/>
  <c r="W617"/>
  <c r="W618"/>
  <c r="W198"/>
  <c r="W619"/>
  <c r="W620"/>
  <c r="W621"/>
  <c r="W622"/>
  <c r="W623"/>
  <c r="W624"/>
  <c r="W625"/>
  <c r="W626"/>
  <c r="W627"/>
  <c r="W628"/>
  <c r="W629"/>
  <c r="W630"/>
  <c r="W631"/>
  <c r="W633"/>
  <c r="W634"/>
  <c r="W635"/>
  <c r="W636"/>
  <c r="W637"/>
  <c r="W199"/>
  <c r="W638"/>
  <c r="W639"/>
  <c r="W640"/>
  <c r="W641"/>
  <c r="W642"/>
  <c r="W643"/>
  <c r="W644"/>
  <c r="W645"/>
  <c r="W450"/>
  <c r="W646"/>
  <c r="V59"/>
  <c r="Z59" s="1"/>
  <c r="AA59" s="1"/>
  <c r="J4" i="3"/>
  <c r="J5"/>
  <c r="Y341" i="1" s="1"/>
  <c r="J6" i="3"/>
  <c r="J7"/>
  <c r="J8"/>
  <c r="J9"/>
  <c r="J10"/>
  <c r="J11"/>
  <c r="J12"/>
  <c r="J13"/>
  <c r="Y535" i="1" s="1"/>
  <c r="J16" i="3"/>
  <c r="J17"/>
  <c r="J18"/>
  <c r="J19"/>
  <c r="J21"/>
  <c r="J22"/>
  <c r="J23"/>
  <c r="J24"/>
  <c r="J25"/>
  <c r="Y358" i="1" s="1"/>
  <c r="J26" i="3"/>
  <c r="J27"/>
  <c r="Y470" i="1" s="1"/>
  <c r="J28" i="3"/>
  <c r="J30"/>
  <c r="J31"/>
  <c r="J32"/>
  <c r="J33"/>
  <c r="J35"/>
  <c r="Y189" i="1" s="1"/>
  <c r="J36" i="3"/>
  <c r="J37"/>
  <c r="J38"/>
  <c r="J39"/>
  <c r="Y209" i="1" s="1"/>
  <c r="J40" i="3"/>
  <c r="Y363" i="1" s="1"/>
  <c r="J41" i="3"/>
  <c r="J42"/>
  <c r="J43"/>
  <c r="J44"/>
  <c r="J45"/>
  <c r="J46"/>
  <c r="J47"/>
  <c r="J48"/>
  <c r="J50"/>
  <c r="J51"/>
  <c r="J52"/>
  <c r="Y169" i="1" s="1"/>
  <c r="J53" i="3"/>
  <c r="J54"/>
  <c r="J56"/>
  <c r="J57"/>
  <c r="J59"/>
  <c r="J63"/>
  <c r="J64"/>
  <c r="J65"/>
  <c r="J67"/>
  <c r="J69"/>
  <c r="J70"/>
  <c r="J71"/>
  <c r="Y407" i="1" s="1"/>
  <c r="J73" i="3"/>
  <c r="J75"/>
  <c r="J76"/>
  <c r="J79"/>
  <c r="J80"/>
  <c r="Y582" i="1" s="1"/>
  <c r="J81" i="3"/>
  <c r="J82"/>
  <c r="J83"/>
  <c r="J84"/>
  <c r="Y261" i="1" s="1"/>
  <c r="J85" i="3"/>
  <c r="Y263" i="1" s="1"/>
  <c r="J86" i="3"/>
  <c r="Y10" i="1" s="1"/>
  <c r="J87" i="3"/>
  <c r="Y80" i="1" s="1"/>
  <c r="J89" i="3"/>
  <c r="J90"/>
  <c r="J92"/>
  <c r="J93"/>
  <c r="J94"/>
  <c r="J95"/>
  <c r="J96"/>
  <c r="J98"/>
  <c r="J99"/>
  <c r="J100"/>
  <c r="Y315" i="1" s="1"/>
  <c r="J101" i="3"/>
  <c r="Y564" i="1" s="1"/>
  <c r="J102" i="3"/>
  <c r="J103"/>
  <c r="J104"/>
  <c r="Y72" i="1" s="1"/>
  <c r="J105" i="3"/>
  <c r="J106"/>
  <c r="J107"/>
  <c r="J108"/>
  <c r="J109"/>
  <c r="J110"/>
  <c r="J111"/>
  <c r="Y48" i="1" s="1"/>
  <c r="J112" i="3"/>
  <c r="J113"/>
  <c r="J114"/>
  <c r="J115"/>
  <c r="J116"/>
  <c r="J117"/>
  <c r="J118"/>
  <c r="J120"/>
  <c r="Y414" i="1" s="1"/>
  <c r="J121" i="3"/>
  <c r="J123"/>
  <c r="J125"/>
  <c r="J126"/>
  <c r="J127"/>
  <c r="J128"/>
  <c r="J129"/>
  <c r="J130"/>
  <c r="J131"/>
  <c r="J132"/>
  <c r="Y460" i="1" s="1"/>
  <c r="J133" i="3"/>
  <c r="J135"/>
  <c r="Y175" i="1" s="1"/>
  <c r="J136" i="3"/>
  <c r="Y506" i="1" s="1"/>
  <c r="J137" i="3"/>
  <c r="Y176" i="1" s="1"/>
  <c r="J138" i="3"/>
  <c r="J139"/>
  <c r="J140"/>
  <c r="J141"/>
  <c r="J142"/>
  <c r="J144"/>
  <c r="Y104" i="1" s="1"/>
  <c r="J145" i="3"/>
  <c r="J148"/>
  <c r="Y91" i="1" s="1"/>
  <c r="J149" i="3"/>
  <c r="J150"/>
  <c r="Y343" i="1" s="1"/>
  <c r="J151" i="3"/>
  <c r="J152"/>
  <c r="J153"/>
  <c r="J154"/>
  <c r="J155"/>
  <c r="J156"/>
  <c r="Y360" i="1" s="1"/>
  <c r="J157" i="3"/>
  <c r="J158"/>
  <c r="J160"/>
  <c r="J162"/>
  <c r="J163"/>
  <c r="J165"/>
  <c r="J166"/>
  <c r="Y64" i="1" s="1"/>
  <c r="J168" i="3"/>
  <c r="J169"/>
  <c r="J171"/>
  <c r="J172"/>
  <c r="J173"/>
  <c r="J176"/>
  <c r="J177"/>
  <c r="J178"/>
  <c r="J179"/>
  <c r="J181"/>
  <c r="Y567" i="1" s="1"/>
  <c r="J182" i="3"/>
  <c r="J183"/>
  <c r="J184"/>
  <c r="Y334" i="1" s="1"/>
  <c r="J185" i="3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Y310" i="1" s="1"/>
  <c r="J207" i="3"/>
  <c r="J208"/>
  <c r="J209"/>
  <c r="J212"/>
  <c r="J214"/>
  <c r="Y573" i="1" s="1"/>
  <c r="J215" i="3"/>
  <c r="J217"/>
  <c r="J218"/>
  <c r="J219"/>
  <c r="J220"/>
  <c r="J221"/>
  <c r="J222"/>
  <c r="J223"/>
  <c r="Y16" i="1" s="1"/>
  <c r="J224" i="3"/>
  <c r="Y442" i="1" s="1"/>
  <c r="J225" i="3"/>
  <c r="J226"/>
  <c r="Y444" i="1" s="1"/>
  <c r="J227" i="3"/>
  <c r="Y447" i="1" s="1"/>
  <c r="J228" i="3"/>
  <c r="Y46" i="1" s="1"/>
  <c r="J229" i="3"/>
  <c r="J230"/>
  <c r="J231"/>
  <c r="J232"/>
  <c r="Y475" i="1" s="1"/>
  <c r="J233" i="3"/>
  <c r="J234"/>
  <c r="Y478" i="1" s="1"/>
  <c r="J235" i="3"/>
  <c r="J236"/>
  <c r="J237"/>
  <c r="J238"/>
  <c r="J239"/>
  <c r="J240"/>
  <c r="J241"/>
  <c r="J242"/>
  <c r="J243"/>
  <c r="J244"/>
  <c r="J245"/>
  <c r="Y11" i="1" s="1"/>
  <c r="J246" i="3"/>
  <c r="J247"/>
  <c r="J248"/>
  <c r="J249"/>
  <c r="J250"/>
  <c r="J252"/>
  <c r="J253"/>
  <c r="J258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80"/>
  <c r="J281"/>
  <c r="J282"/>
  <c r="J283"/>
  <c r="J284"/>
  <c r="J285"/>
  <c r="J286"/>
  <c r="J287"/>
  <c r="Y232" i="1" s="1"/>
  <c r="J288" i="3"/>
  <c r="J290"/>
  <c r="Y320" i="1" s="1"/>
  <c r="J291" i="3"/>
  <c r="Y574" i="1" s="1"/>
  <c r="J292" i="3"/>
  <c r="Y575" i="1" s="1"/>
  <c r="J293" i="3"/>
  <c r="J295"/>
  <c r="J296"/>
  <c r="J297"/>
  <c r="J298"/>
  <c r="Y349" i="1" s="1"/>
  <c r="J299" i="3"/>
  <c r="J300"/>
  <c r="Y174" i="1" s="1"/>
  <c r="J302" i="3"/>
  <c r="J303"/>
  <c r="J305"/>
  <c r="J309"/>
  <c r="Y253" i="1" s="1"/>
  <c r="J310" i="3"/>
  <c r="J311"/>
  <c r="J312"/>
  <c r="J313"/>
  <c r="J314"/>
  <c r="J315"/>
  <c r="J316"/>
  <c r="J317"/>
  <c r="Y368" i="1" s="1"/>
  <c r="J318" i="3"/>
  <c r="J319"/>
  <c r="J320"/>
  <c r="J321"/>
  <c r="J324"/>
  <c r="J325"/>
  <c r="J326"/>
  <c r="J327"/>
  <c r="J328"/>
  <c r="J329"/>
  <c r="Y99" i="1" s="1"/>
  <c r="J330" i="3"/>
  <c r="J331"/>
  <c r="J332"/>
  <c r="J333"/>
  <c r="Y180" i="1" s="1"/>
  <c r="J334" i="3"/>
  <c r="Y306" i="1" s="1"/>
  <c r="J335" i="3"/>
  <c r="J337"/>
  <c r="J338"/>
  <c r="J340"/>
  <c r="J342"/>
  <c r="J343"/>
  <c r="Y245" i="1" s="1"/>
  <c r="J345" i="3"/>
  <c r="J348"/>
  <c r="J349"/>
  <c r="Y421" i="1" s="1"/>
  <c r="J350" i="3"/>
  <c r="J351"/>
  <c r="Y327" i="1" s="1"/>
  <c r="J352" i="3"/>
  <c r="J353"/>
  <c r="Y430" i="1" s="1"/>
  <c r="J354" i="3"/>
  <c r="J355"/>
  <c r="J356"/>
  <c r="J357"/>
  <c r="J358"/>
  <c r="J359"/>
  <c r="Y446" i="1" s="1"/>
  <c r="J360" i="3"/>
  <c r="J361"/>
  <c r="J362"/>
  <c r="J363"/>
  <c r="J364"/>
  <c r="Y382" i="1" s="1"/>
  <c r="J365" i="3"/>
  <c r="J366"/>
  <c r="J367"/>
  <c r="J368"/>
  <c r="J369"/>
  <c r="J370"/>
  <c r="J371"/>
  <c r="Y313" i="1" s="1"/>
  <c r="J372" i="3"/>
  <c r="J373"/>
  <c r="J374"/>
  <c r="J375"/>
  <c r="J376"/>
  <c r="J377"/>
  <c r="Y284" i="1" s="1"/>
  <c r="J378" i="3"/>
  <c r="J379"/>
  <c r="Y401" i="1" s="1"/>
  <c r="J380" i="3"/>
  <c r="J381"/>
  <c r="J382"/>
  <c r="J383"/>
  <c r="J384"/>
  <c r="J385"/>
  <c r="Y541" i="1" s="1"/>
  <c r="J386" i="3"/>
  <c r="J389"/>
  <c r="J390"/>
  <c r="J391"/>
  <c r="J392"/>
  <c r="Y265" i="1" s="1"/>
  <c r="J393" i="3"/>
  <c r="J394"/>
  <c r="J395"/>
  <c r="J396"/>
  <c r="Y378" i="1" s="1"/>
  <c r="J397" i="3"/>
  <c r="J399"/>
  <c r="J400"/>
  <c r="J401"/>
  <c r="J402"/>
  <c r="J403"/>
  <c r="J404"/>
  <c r="J405"/>
  <c r="J406"/>
  <c r="J408"/>
  <c r="J409"/>
  <c r="J410"/>
  <c r="J411"/>
  <c r="J412"/>
  <c r="J413"/>
  <c r="J414"/>
  <c r="J415"/>
  <c r="J416"/>
  <c r="J417"/>
  <c r="J418"/>
  <c r="J419"/>
  <c r="J422"/>
  <c r="J423"/>
  <c r="J424"/>
  <c r="J425"/>
  <c r="Y453" i="1" s="1"/>
  <c r="J426" i="3"/>
  <c r="J429"/>
  <c r="Y359" i="1" s="1"/>
  <c r="J430" i="3"/>
  <c r="J431"/>
  <c r="J432"/>
  <c r="J433"/>
  <c r="J436"/>
  <c r="J437"/>
  <c r="J438"/>
  <c r="J440"/>
  <c r="J441"/>
  <c r="J442"/>
  <c r="J443"/>
  <c r="Y288" i="1" s="1"/>
  <c r="J444" i="3"/>
  <c r="J445"/>
  <c r="Y584" i="1" s="1"/>
  <c r="J446" i="3"/>
  <c r="J447"/>
  <c r="Y356" i="1" s="1"/>
  <c r="J448" i="3"/>
  <c r="J449"/>
  <c r="J451"/>
  <c r="J452"/>
  <c r="J453"/>
  <c r="J454"/>
  <c r="Y299" i="1" s="1"/>
  <c r="J455" i="3"/>
  <c r="J456"/>
  <c r="J457"/>
  <c r="J458"/>
  <c r="J459"/>
  <c r="J461"/>
  <c r="J462"/>
  <c r="J463"/>
  <c r="Y173" i="1" s="1"/>
  <c r="J464" i="3"/>
  <c r="J465"/>
  <c r="Y285" i="1" s="1"/>
  <c r="J466" i="3"/>
  <c r="J468"/>
  <c r="J469"/>
  <c r="J470"/>
  <c r="J471"/>
  <c r="J472"/>
  <c r="J473"/>
  <c r="J474"/>
  <c r="J475"/>
  <c r="J476"/>
  <c r="Y593" i="1" s="1"/>
  <c r="J477" i="3"/>
  <c r="Y348" i="1" s="1"/>
  <c r="J478" i="3"/>
  <c r="J479"/>
  <c r="J480"/>
  <c r="J481"/>
  <c r="J482"/>
  <c r="J483"/>
  <c r="J484"/>
  <c r="J485"/>
  <c r="J486"/>
  <c r="J487"/>
  <c r="J488"/>
  <c r="J490"/>
  <c r="Y490" i="1" s="1"/>
  <c r="J491" i="3"/>
  <c r="Y504" i="1" s="1"/>
  <c r="J492" i="3"/>
  <c r="J493"/>
  <c r="J494"/>
  <c r="J495"/>
  <c r="J497"/>
  <c r="J498"/>
  <c r="J499"/>
  <c r="J500"/>
  <c r="J501"/>
  <c r="J502"/>
  <c r="J503"/>
  <c r="J505"/>
  <c r="Y525" i="1" s="1"/>
  <c r="J506" i="3"/>
  <c r="J507"/>
  <c r="J508"/>
  <c r="J509"/>
  <c r="J510"/>
  <c r="J511"/>
  <c r="J515"/>
  <c r="J516"/>
  <c r="J517"/>
  <c r="Y333" i="1" s="1"/>
  <c r="J518" i="3"/>
  <c r="Y594" i="1" s="1"/>
  <c r="J519" i="3"/>
  <c r="Y434" i="1" s="1"/>
  <c r="J520" i="3"/>
  <c r="J521"/>
  <c r="J522"/>
  <c r="J523"/>
  <c r="J524"/>
  <c r="J525"/>
  <c r="Y448" i="1" s="1"/>
  <c r="J526" i="3"/>
  <c r="J527"/>
  <c r="J528"/>
  <c r="Y264" i="1" s="1"/>
  <c r="J529" i="3"/>
  <c r="Y41" i="1" s="1"/>
  <c r="J530" i="3"/>
  <c r="J531"/>
  <c r="Y361" i="1" s="1"/>
  <c r="J532" i="3"/>
  <c r="Y472" i="1" s="1"/>
  <c r="J533" i="3"/>
  <c r="Y362" i="1" s="1"/>
  <c r="J534" i="3"/>
  <c r="J535"/>
  <c r="J536"/>
  <c r="J537"/>
  <c r="J538"/>
  <c r="J539"/>
  <c r="J540"/>
  <c r="J541"/>
  <c r="Y217" i="1" s="1"/>
  <c r="J543" i="3"/>
  <c r="J544"/>
  <c r="Y290" i="1" s="1"/>
  <c r="J545" i="3"/>
  <c r="J547"/>
  <c r="Y231" i="1" s="1"/>
  <c r="J548" i="3"/>
  <c r="J549"/>
  <c r="J550"/>
  <c r="Y545" i="1" s="1"/>
  <c r="J551" i="3"/>
  <c r="J552"/>
  <c r="J557"/>
  <c r="Y248" i="1" s="1"/>
  <c r="J559" i="3"/>
  <c r="J560"/>
  <c r="J561"/>
  <c r="J562"/>
  <c r="J563"/>
  <c r="J564"/>
  <c r="J565"/>
  <c r="J566"/>
  <c r="J567"/>
  <c r="J568"/>
  <c r="J569"/>
  <c r="J570"/>
  <c r="J571"/>
  <c r="Y451" i="1" s="1"/>
  <c r="J572" i="3"/>
  <c r="J573"/>
  <c r="J575"/>
  <c r="J576"/>
  <c r="J577"/>
  <c r="J578"/>
  <c r="J580"/>
  <c r="Y148" i="1" s="1"/>
  <c r="J583" i="3"/>
  <c r="J584"/>
  <c r="J585"/>
  <c r="J586"/>
  <c r="J587"/>
  <c r="J588"/>
  <c r="J589"/>
  <c r="J590"/>
  <c r="J591"/>
  <c r="J592"/>
  <c r="J593"/>
  <c r="J594"/>
  <c r="J595"/>
  <c r="Y213" i="1" s="1"/>
  <c r="J596" i="3"/>
  <c r="J597"/>
  <c r="J598"/>
  <c r="J599"/>
  <c r="J600"/>
  <c r="J601"/>
  <c r="J602"/>
  <c r="Y204" i="1" s="1"/>
  <c r="J603" i="3"/>
  <c r="Y355" i="1" s="1"/>
  <c r="J604" i="3"/>
  <c r="J607"/>
  <c r="J608"/>
  <c r="J609"/>
  <c r="J610"/>
  <c r="J611"/>
  <c r="J612"/>
  <c r="J613"/>
  <c r="J615"/>
  <c r="J616"/>
  <c r="J617"/>
  <c r="J618"/>
  <c r="J620"/>
  <c r="J621"/>
  <c r="J622"/>
  <c r="J623"/>
  <c r="J624"/>
  <c r="J625"/>
  <c r="J627"/>
  <c r="J628"/>
  <c r="J629"/>
  <c r="J630"/>
  <c r="J631"/>
  <c r="J632"/>
  <c r="J633"/>
  <c r="J634"/>
  <c r="Y375" i="1" s="1"/>
  <c r="J635" i="3"/>
  <c r="Y308" i="1" s="1"/>
  <c r="J636" i="3"/>
  <c r="J638"/>
  <c r="J640"/>
  <c r="J642"/>
  <c r="J643"/>
  <c r="J645"/>
  <c r="Y44" i="1" s="1"/>
  <c r="J646" i="3"/>
  <c r="J647"/>
  <c r="J648"/>
  <c r="J649"/>
  <c r="J650"/>
  <c r="J651"/>
  <c r="J652"/>
  <c r="J653"/>
  <c r="J655"/>
  <c r="J656"/>
  <c r="J657"/>
  <c r="J658"/>
  <c r="J659"/>
  <c r="J660"/>
  <c r="J663"/>
  <c r="J664"/>
  <c r="J665"/>
  <c r="J666"/>
  <c r="J667"/>
  <c r="Y415" i="1" s="1"/>
  <c r="J668" i="3"/>
  <c r="J669"/>
  <c r="J670"/>
  <c r="Y606" i="1" s="1"/>
  <c r="J671" i="3"/>
  <c r="J672"/>
  <c r="J673"/>
  <c r="J674"/>
  <c r="J675"/>
  <c r="J676"/>
  <c r="J677"/>
  <c r="J678"/>
  <c r="Y590" i="1" s="1"/>
  <c r="J679" i="3"/>
  <c r="J680"/>
  <c r="J681"/>
  <c r="J683"/>
  <c r="J684"/>
  <c r="J685"/>
  <c r="Y397" i="1" s="1"/>
  <c r="J686" i="3"/>
  <c r="J690"/>
  <c r="J692"/>
  <c r="J693"/>
  <c r="J695"/>
  <c r="J696"/>
  <c r="Y73" i="1" s="1"/>
  <c r="J697" i="3"/>
  <c r="J698"/>
  <c r="J699"/>
  <c r="J700"/>
  <c r="Y495" i="1" s="1"/>
  <c r="J701" i="3"/>
  <c r="J702"/>
  <c r="J703"/>
  <c r="J704"/>
  <c r="J705"/>
  <c r="J706"/>
  <c r="J707"/>
  <c r="J708"/>
  <c r="J710"/>
  <c r="J711"/>
  <c r="J713"/>
  <c r="J714"/>
  <c r="Y561" i="1" s="1"/>
  <c r="J716" i="3"/>
  <c r="J717"/>
  <c r="J719"/>
  <c r="J720"/>
  <c r="J721"/>
  <c r="J723"/>
  <c r="Y287" i="1" s="1"/>
  <c r="J724" i="3"/>
  <c r="J725"/>
  <c r="Y387" i="1" s="1"/>
  <c r="J726" i="3"/>
  <c r="J727"/>
  <c r="J728"/>
  <c r="J729"/>
  <c r="J730"/>
  <c r="J731"/>
  <c r="J732"/>
  <c r="J733"/>
  <c r="J735"/>
  <c r="J737"/>
  <c r="J738"/>
  <c r="J739"/>
  <c r="J740"/>
  <c r="Y389" i="1" s="1"/>
  <c r="J741" i="3"/>
  <c r="J742"/>
  <c r="J743"/>
  <c r="J744"/>
  <c r="J746"/>
  <c r="J748"/>
  <c r="J750"/>
  <c r="J753"/>
  <c r="J754"/>
  <c r="J755"/>
  <c r="J756"/>
  <c r="J757"/>
  <c r="J758"/>
  <c r="J760"/>
  <c r="J762"/>
  <c r="J763"/>
  <c r="J764"/>
  <c r="Y124" i="1" s="1"/>
  <c r="J765" i="3"/>
  <c r="Y321" i="1" s="1"/>
  <c r="J767" i="3"/>
  <c r="J768"/>
  <c r="J769"/>
  <c r="Y426" i="1" s="1"/>
  <c r="J770" i="3"/>
  <c r="Y330" i="1" s="1"/>
  <c r="J771" i="3"/>
  <c r="J772"/>
  <c r="J773"/>
  <c r="J774"/>
  <c r="J775"/>
  <c r="J776"/>
  <c r="J778"/>
  <c r="J779"/>
  <c r="J781"/>
  <c r="J782"/>
  <c r="J783"/>
  <c r="J784"/>
  <c r="J786"/>
  <c r="J787"/>
  <c r="J788"/>
  <c r="J789"/>
  <c r="J790"/>
  <c r="J792"/>
  <c r="Y437" i="1" s="1"/>
  <c r="J793" i="3"/>
  <c r="J794"/>
  <c r="J795"/>
  <c r="J796"/>
  <c r="J797"/>
  <c r="J798"/>
  <c r="J799"/>
  <c r="J800"/>
  <c r="J801"/>
  <c r="J802"/>
  <c r="J803"/>
  <c r="J804"/>
  <c r="Y271" i="1" s="1"/>
  <c r="J806" i="3"/>
  <c r="J807"/>
  <c r="Y293" i="1" s="1"/>
  <c r="J808" i="3"/>
  <c r="J809"/>
  <c r="J810"/>
  <c r="Y538" i="1" s="1"/>
  <c r="J811" i="3"/>
  <c r="J812"/>
  <c r="J813"/>
  <c r="J814"/>
  <c r="J816"/>
  <c r="J817"/>
  <c r="Y127" i="1" s="1"/>
  <c r="J818" i="3"/>
  <c r="Y580" i="1" s="1"/>
  <c r="J819" i="3"/>
  <c r="Y250" i="1" s="1"/>
  <c r="J821" i="3"/>
  <c r="J822"/>
  <c r="J823"/>
  <c r="J824"/>
  <c r="J825"/>
  <c r="J826"/>
  <c r="J827"/>
  <c r="J828"/>
  <c r="J829"/>
  <c r="J830"/>
  <c r="J831"/>
  <c r="J832"/>
  <c r="J833"/>
  <c r="J834"/>
  <c r="J836"/>
  <c r="J837"/>
  <c r="J838"/>
  <c r="J839"/>
  <c r="J840"/>
  <c r="J843"/>
  <c r="J844"/>
  <c r="J845"/>
  <c r="J846"/>
  <c r="J847"/>
  <c r="J848"/>
  <c r="J849"/>
  <c r="J850"/>
  <c r="J851"/>
  <c r="J852"/>
  <c r="Y558" i="1" s="1"/>
  <c r="J853" i="3"/>
  <c r="J854"/>
  <c r="Y613" i="1" s="1"/>
  <c r="J855" i="3"/>
  <c r="J856"/>
  <c r="J857"/>
  <c r="J858"/>
  <c r="J859"/>
  <c r="J861"/>
  <c r="J862"/>
  <c r="J863"/>
  <c r="Y423" i="1" s="1"/>
  <c r="J864" i="3"/>
  <c r="J865"/>
  <c r="J866"/>
  <c r="J867"/>
  <c r="J868"/>
  <c r="J869"/>
  <c r="J871"/>
  <c r="J873"/>
  <c r="J874"/>
  <c r="J875"/>
  <c r="J876"/>
  <c r="J878"/>
  <c r="J879"/>
  <c r="J880"/>
  <c r="J881"/>
  <c r="Y500" i="1" s="1"/>
  <c r="J882" i="3"/>
  <c r="J883"/>
  <c r="J884"/>
  <c r="J885"/>
  <c r="J887"/>
  <c r="J889"/>
  <c r="Y90" i="1" s="1"/>
  <c r="J890" i="3"/>
  <c r="J891"/>
  <c r="J893"/>
  <c r="J894"/>
  <c r="Y247" i="1" s="1"/>
  <c r="J895" i="3"/>
  <c r="Y326" i="1" s="1"/>
  <c r="J896" i="3"/>
  <c r="J897"/>
  <c r="J898"/>
  <c r="J899"/>
  <c r="J900"/>
  <c r="Y163" i="1" s="1"/>
  <c r="J901" i="3"/>
  <c r="J902"/>
  <c r="J903"/>
  <c r="J905"/>
  <c r="J907"/>
  <c r="J908"/>
  <c r="J909"/>
  <c r="J912"/>
  <c r="J913"/>
  <c r="J914"/>
  <c r="Y458" i="1" s="1"/>
  <c r="J915" i="3"/>
  <c r="J916"/>
  <c r="J918"/>
  <c r="J919"/>
  <c r="J920"/>
  <c r="J921"/>
  <c r="J922"/>
  <c r="Y353" i="1" s="1"/>
  <c r="J923" i="3"/>
  <c r="J924"/>
  <c r="J925"/>
  <c r="J926"/>
  <c r="J927"/>
  <c r="J928"/>
  <c r="Y70" i="1" s="1"/>
  <c r="J929" i="3"/>
  <c r="J931"/>
  <c r="J932"/>
  <c r="Y94" i="1" s="1"/>
  <c r="J933" i="3"/>
  <c r="Y342" i="1" s="1"/>
  <c r="J934" i="3"/>
  <c r="J936"/>
  <c r="J937"/>
  <c r="J938"/>
  <c r="J940"/>
  <c r="J941"/>
  <c r="J942"/>
  <c r="J943"/>
  <c r="J944"/>
  <c r="J945"/>
  <c r="J946"/>
  <c r="J947"/>
  <c r="J948"/>
  <c r="J949"/>
  <c r="J950"/>
  <c r="J951"/>
  <c r="J2"/>
  <c r="I2"/>
  <c r="I4"/>
  <c r="I5"/>
  <c r="X341" i="1" s="1"/>
  <c r="I6" i="3"/>
  <c r="I7"/>
  <c r="I8"/>
  <c r="I9"/>
  <c r="I10"/>
  <c r="I11"/>
  <c r="I12"/>
  <c r="I13"/>
  <c r="X535" i="1" s="1"/>
  <c r="I16" i="3"/>
  <c r="I17"/>
  <c r="I18"/>
  <c r="I19"/>
  <c r="I21"/>
  <c r="I22"/>
  <c r="I23"/>
  <c r="I24"/>
  <c r="I25"/>
  <c r="X358" i="1" s="1"/>
  <c r="I26" i="3"/>
  <c r="I27"/>
  <c r="X470" i="1" s="1"/>
  <c r="I28" i="3"/>
  <c r="I30"/>
  <c r="I31"/>
  <c r="I32"/>
  <c r="I33"/>
  <c r="I35"/>
  <c r="X189" i="1" s="1"/>
  <c r="I36" i="3"/>
  <c r="I37"/>
  <c r="I38"/>
  <c r="I39"/>
  <c r="X209" i="1" s="1"/>
  <c r="I40" i="3"/>
  <c r="X363" i="1" s="1"/>
  <c r="I41" i="3"/>
  <c r="I42"/>
  <c r="I43"/>
  <c r="I44"/>
  <c r="I45"/>
  <c r="I46"/>
  <c r="I47"/>
  <c r="I48"/>
  <c r="I50"/>
  <c r="I51"/>
  <c r="I52"/>
  <c r="X169" i="1" s="1"/>
  <c r="I53" i="3"/>
  <c r="I54"/>
  <c r="I56"/>
  <c r="I57"/>
  <c r="I59"/>
  <c r="I63"/>
  <c r="I64"/>
  <c r="I65"/>
  <c r="I67"/>
  <c r="I69"/>
  <c r="I70"/>
  <c r="I71"/>
  <c r="X407" i="1" s="1"/>
  <c r="I73" i="3"/>
  <c r="I75"/>
  <c r="I76"/>
  <c r="I79"/>
  <c r="I80"/>
  <c r="X582" i="1" s="1"/>
  <c r="I81" i="3"/>
  <c r="I82"/>
  <c r="I83"/>
  <c r="I84"/>
  <c r="X261" i="1" s="1"/>
  <c r="I85" i="3"/>
  <c r="X263" i="1" s="1"/>
  <c r="I86" i="3"/>
  <c r="X10" i="1" s="1"/>
  <c r="I87" i="3"/>
  <c r="X80" i="1" s="1"/>
  <c r="I89" i="3"/>
  <c r="I90"/>
  <c r="I92"/>
  <c r="I93"/>
  <c r="I94"/>
  <c r="I95"/>
  <c r="I96"/>
  <c r="I98"/>
  <c r="I99"/>
  <c r="I100"/>
  <c r="X315" i="1" s="1"/>
  <c r="I101" i="3"/>
  <c r="X564" i="1" s="1"/>
  <c r="I102" i="3"/>
  <c r="I103"/>
  <c r="I104"/>
  <c r="X72" i="1" s="1"/>
  <c r="I105" i="3"/>
  <c r="I106"/>
  <c r="I107"/>
  <c r="I108"/>
  <c r="I109"/>
  <c r="I110"/>
  <c r="I111"/>
  <c r="X48" i="1" s="1"/>
  <c r="I112" i="3"/>
  <c r="I113"/>
  <c r="I114"/>
  <c r="I115"/>
  <c r="I116"/>
  <c r="I117"/>
  <c r="I118"/>
  <c r="I120"/>
  <c r="X414" i="1" s="1"/>
  <c r="I121" i="3"/>
  <c r="I123"/>
  <c r="I125"/>
  <c r="I126"/>
  <c r="I127"/>
  <c r="I128"/>
  <c r="I129"/>
  <c r="I130"/>
  <c r="I131"/>
  <c r="I132"/>
  <c r="X460" i="1" s="1"/>
  <c r="I133" i="3"/>
  <c r="I135"/>
  <c r="X175" i="1" s="1"/>
  <c r="I136" i="3"/>
  <c r="X506" i="1" s="1"/>
  <c r="I137" i="3"/>
  <c r="X176" i="1" s="1"/>
  <c r="I138" i="3"/>
  <c r="I139"/>
  <c r="I140"/>
  <c r="I141"/>
  <c r="I142"/>
  <c r="I144"/>
  <c r="X104" i="1" s="1"/>
  <c r="I145" i="3"/>
  <c r="I148"/>
  <c r="X91" i="1" s="1"/>
  <c r="I149" i="3"/>
  <c r="I150"/>
  <c r="X343" i="1" s="1"/>
  <c r="I151" i="3"/>
  <c r="I152"/>
  <c r="I153"/>
  <c r="I154"/>
  <c r="I155"/>
  <c r="I156"/>
  <c r="X360" i="1" s="1"/>
  <c r="I157" i="3"/>
  <c r="I158"/>
  <c r="I160"/>
  <c r="I162"/>
  <c r="I163"/>
  <c r="I165"/>
  <c r="I166"/>
  <c r="X64" i="1" s="1"/>
  <c r="I168" i="3"/>
  <c r="I169"/>
  <c r="I171"/>
  <c r="I172"/>
  <c r="I173"/>
  <c r="I176"/>
  <c r="I177"/>
  <c r="I178"/>
  <c r="I179"/>
  <c r="I181"/>
  <c r="X567" i="1" s="1"/>
  <c r="I182" i="3"/>
  <c r="I183"/>
  <c r="I184"/>
  <c r="X334" i="1" s="1"/>
  <c r="I185" i="3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X310" i="1" s="1"/>
  <c r="I207" i="3"/>
  <c r="I208"/>
  <c r="I209"/>
  <c r="I212"/>
  <c r="I214"/>
  <c r="X573" i="1" s="1"/>
  <c r="I215" i="3"/>
  <c r="I217"/>
  <c r="I218"/>
  <c r="I219"/>
  <c r="I220"/>
  <c r="I221"/>
  <c r="I222"/>
  <c r="I223"/>
  <c r="X16" i="1" s="1"/>
  <c r="I224" i="3"/>
  <c r="X442" i="1" s="1"/>
  <c r="I225" i="3"/>
  <c r="I226"/>
  <c r="X444" i="1" s="1"/>
  <c r="I227" i="3"/>
  <c r="X447" i="1" s="1"/>
  <c r="I228" i="3"/>
  <c r="X46" i="1" s="1"/>
  <c r="I229" i="3"/>
  <c r="I230"/>
  <c r="I231"/>
  <c r="I232"/>
  <c r="X475" i="1" s="1"/>
  <c r="I233" i="3"/>
  <c r="I234"/>
  <c r="X478" i="1" s="1"/>
  <c r="I235" i="3"/>
  <c r="I236"/>
  <c r="I237"/>
  <c r="I238"/>
  <c r="I239"/>
  <c r="I240"/>
  <c r="I241"/>
  <c r="I242"/>
  <c r="I243"/>
  <c r="I244"/>
  <c r="I245"/>
  <c r="X11" i="1" s="1"/>
  <c r="I246" i="3"/>
  <c r="I247"/>
  <c r="I248"/>
  <c r="I249"/>
  <c r="I250"/>
  <c r="I252"/>
  <c r="I253"/>
  <c r="I258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80"/>
  <c r="I281"/>
  <c r="I282"/>
  <c r="I283"/>
  <c r="I284"/>
  <c r="I285"/>
  <c r="I286"/>
  <c r="I287"/>
  <c r="X232" i="1" s="1"/>
  <c r="I288" i="3"/>
  <c r="I290"/>
  <c r="X320" i="1" s="1"/>
  <c r="I291" i="3"/>
  <c r="X574" i="1" s="1"/>
  <c r="I292" i="3"/>
  <c r="X575" i="1" s="1"/>
  <c r="I293" i="3"/>
  <c r="I295"/>
  <c r="I296"/>
  <c r="I297"/>
  <c r="I298"/>
  <c r="X349" i="1" s="1"/>
  <c r="I299" i="3"/>
  <c r="I300"/>
  <c r="X174" i="1" s="1"/>
  <c r="I302" i="3"/>
  <c r="I303"/>
  <c r="I305"/>
  <c r="I309"/>
  <c r="X253" i="1" s="1"/>
  <c r="I310" i="3"/>
  <c r="I311"/>
  <c r="I312"/>
  <c r="I313"/>
  <c r="I314"/>
  <c r="I315"/>
  <c r="I316"/>
  <c r="I317"/>
  <c r="X368" i="1" s="1"/>
  <c r="I318" i="3"/>
  <c r="I319"/>
  <c r="I320"/>
  <c r="I321"/>
  <c r="I324"/>
  <c r="I325"/>
  <c r="I326"/>
  <c r="I327"/>
  <c r="I328"/>
  <c r="I329"/>
  <c r="X99" i="1" s="1"/>
  <c r="I330" i="3"/>
  <c r="I331"/>
  <c r="I332"/>
  <c r="I333"/>
  <c r="X180" i="1" s="1"/>
  <c r="I334" i="3"/>
  <c r="X306" i="1" s="1"/>
  <c r="I335" i="3"/>
  <c r="I337"/>
  <c r="I338"/>
  <c r="I340"/>
  <c r="I342"/>
  <c r="I343"/>
  <c r="X245" i="1" s="1"/>
  <c r="I345" i="3"/>
  <c r="I348"/>
  <c r="I349"/>
  <c r="X421" i="1" s="1"/>
  <c r="I350" i="3"/>
  <c r="I351"/>
  <c r="X327" i="1" s="1"/>
  <c r="I352" i="3"/>
  <c r="I353"/>
  <c r="X430" i="1" s="1"/>
  <c r="I354" i="3"/>
  <c r="I355"/>
  <c r="I356"/>
  <c r="I357"/>
  <c r="I358"/>
  <c r="I359"/>
  <c r="X446" i="1" s="1"/>
  <c r="I360" i="3"/>
  <c r="I361"/>
  <c r="I362"/>
  <c r="I363"/>
  <c r="I364"/>
  <c r="X382" i="1" s="1"/>
  <c r="I365" i="3"/>
  <c r="I366"/>
  <c r="I367"/>
  <c r="I368"/>
  <c r="I369"/>
  <c r="I370"/>
  <c r="I371"/>
  <c r="X313" i="1" s="1"/>
  <c r="I372" i="3"/>
  <c r="I373"/>
  <c r="I374"/>
  <c r="I375"/>
  <c r="I376"/>
  <c r="I377"/>
  <c r="X284" i="1" s="1"/>
  <c r="I378" i="3"/>
  <c r="I379"/>
  <c r="X401" i="1" s="1"/>
  <c r="I380" i="3"/>
  <c r="I381"/>
  <c r="I382"/>
  <c r="I383"/>
  <c r="I384"/>
  <c r="I385"/>
  <c r="X541" i="1" s="1"/>
  <c r="I386" i="3"/>
  <c r="I389"/>
  <c r="I390"/>
  <c r="I391"/>
  <c r="I392"/>
  <c r="X265" i="1" s="1"/>
  <c r="I393" i="3"/>
  <c r="I394"/>
  <c r="I395"/>
  <c r="I396"/>
  <c r="X378" i="1" s="1"/>
  <c r="I397" i="3"/>
  <c r="I399"/>
  <c r="I400"/>
  <c r="I401"/>
  <c r="I402"/>
  <c r="I403"/>
  <c r="I404"/>
  <c r="I405"/>
  <c r="I406"/>
  <c r="I408"/>
  <c r="I409"/>
  <c r="I410"/>
  <c r="I411"/>
  <c r="I412"/>
  <c r="I413"/>
  <c r="I414"/>
  <c r="I415"/>
  <c r="I416"/>
  <c r="I417"/>
  <c r="I418"/>
  <c r="I419"/>
  <c r="I422"/>
  <c r="I423"/>
  <c r="I424"/>
  <c r="I425"/>
  <c r="X453" i="1" s="1"/>
  <c r="I426" i="3"/>
  <c r="I429"/>
  <c r="X359" i="1" s="1"/>
  <c r="I430" i="3"/>
  <c r="I431"/>
  <c r="I432"/>
  <c r="I433"/>
  <c r="I436"/>
  <c r="I437"/>
  <c r="I438"/>
  <c r="I440"/>
  <c r="I441"/>
  <c r="I442"/>
  <c r="I443"/>
  <c r="X288" i="1" s="1"/>
  <c r="I444" i="3"/>
  <c r="I445"/>
  <c r="X584" i="1" s="1"/>
  <c r="I446" i="3"/>
  <c r="I447"/>
  <c r="X356" i="1" s="1"/>
  <c r="I448" i="3"/>
  <c r="I449"/>
  <c r="I451"/>
  <c r="I452"/>
  <c r="I453"/>
  <c r="I454"/>
  <c r="X299" i="1" s="1"/>
  <c r="I455" i="3"/>
  <c r="I456"/>
  <c r="I457"/>
  <c r="I458"/>
  <c r="I459"/>
  <c r="I461"/>
  <c r="I462"/>
  <c r="I463"/>
  <c r="X173" i="1" s="1"/>
  <c r="I464" i="3"/>
  <c r="I465"/>
  <c r="X285" i="1" s="1"/>
  <c r="I466" i="3"/>
  <c r="I468"/>
  <c r="I469"/>
  <c r="I470"/>
  <c r="I471"/>
  <c r="I472"/>
  <c r="I473"/>
  <c r="I474"/>
  <c r="I475"/>
  <c r="I476"/>
  <c r="X593" i="1" s="1"/>
  <c r="I477" i="3"/>
  <c r="X348" i="1" s="1"/>
  <c r="I478" i="3"/>
  <c r="I479"/>
  <c r="I480"/>
  <c r="I481"/>
  <c r="I482"/>
  <c r="I483"/>
  <c r="I484"/>
  <c r="I485"/>
  <c r="I486"/>
  <c r="I487"/>
  <c r="I488"/>
  <c r="I490"/>
  <c r="X490" i="1" s="1"/>
  <c r="I491" i="3"/>
  <c r="X504" i="1" s="1"/>
  <c r="I492" i="3"/>
  <c r="I493"/>
  <c r="I494"/>
  <c r="I495"/>
  <c r="I497"/>
  <c r="I498"/>
  <c r="I499"/>
  <c r="I500"/>
  <c r="I501"/>
  <c r="I502"/>
  <c r="I503"/>
  <c r="I505"/>
  <c r="X525" i="1" s="1"/>
  <c r="I506" i="3"/>
  <c r="I507"/>
  <c r="I508"/>
  <c r="I509"/>
  <c r="I510"/>
  <c r="I511"/>
  <c r="I515"/>
  <c r="I516"/>
  <c r="I517"/>
  <c r="X333" i="1" s="1"/>
  <c r="I518" i="3"/>
  <c r="X594" i="1" s="1"/>
  <c r="I519" i="3"/>
  <c r="X434" i="1" s="1"/>
  <c r="I520" i="3"/>
  <c r="I521"/>
  <c r="I522"/>
  <c r="I523"/>
  <c r="I524"/>
  <c r="I525"/>
  <c r="X448" i="1" s="1"/>
  <c r="I526" i="3"/>
  <c r="I527"/>
  <c r="I528"/>
  <c r="X264" i="1" s="1"/>
  <c r="I529" i="3"/>
  <c r="X41" i="1" s="1"/>
  <c r="I530" i="3"/>
  <c r="I531"/>
  <c r="X361" i="1" s="1"/>
  <c r="I532" i="3"/>
  <c r="X472" i="1" s="1"/>
  <c r="I533" i="3"/>
  <c r="X362" i="1" s="1"/>
  <c r="I534" i="3"/>
  <c r="I535"/>
  <c r="I536"/>
  <c r="I537"/>
  <c r="I538"/>
  <c r="I539"/>
  <c r="I540"/>
  <c r="I541"/>
  <c r="X217" i="1" s="1"/>
  <c r="I543" i="3"/>
  <c r="I544"/>
  <c r="X290" i="1" s="1"/>
  <c r="I545" i="3"/>
  <c r="I547"/>
  <c r="X231" i="1" s="1"/>
  <c r="I548" i="3"/>
  <c r="I549"/>
  <c r="I550"/>
  <c r="X545" i="1" s="1"/>
  <c r="I551" i="3"/>
  <c r="I552"/>
  <c r="I557"/>
  <c r="X248" i="1" s="1"/>
  <c r="I559" i="3"/>
  <c r="I560"/>
  <c r="I561"/>
  <c r="I562"/>
  <c r="I563"/>
  <c r="I564"/>
  <c r="I565"/>
  <c r="I566"/>
  <c r="I567"/>
  <c r="I568"/>
  <c r="I569"/>
  <c r="I570"/>
  <c r="I571"/>
  <c r="X451" i="1" s="1"/>
  <c r="I572" i="3"/>
  <c r="I573"/>
  <c r="I575"/>
  <c r="I576"/>
  <c r="I577"/>
  <c r="I578"/>
  <c r="I580"/>
  <c r="X148" i="1" s="1"/>
  <c r="I583" i="3"/>
  <c r="I584"/>
  <c r="I585"/>
  <c r="I586"/>
  <c r="I587"/>
  <c r="I588"/>
  <c r="I589"/>
  <c r="I590"/>
  <c r="I591"/>
  <c r="I592"/>
  <c r="I593"/>
  <c r="I594"/>
  <c r="I595"/>
  <c r="X213" i="1" s="1"/>
  <c r="I596" i="3"/>
  <c r="I597"/>
  <c r="I598"/>
  <c r="I599"/>
  <c r="I600"/>
  <c r="I601"/>
  <c r="I602"/>
  <c r="X204" i="1" s="1"/>
  <c r="I603" i="3"/>
  <c r="X355" i="1" s="1"/>
  <c r="I604" i="3"/>
  <c r="I607"/>
  <c r="I608"/>
  <c r="I609"/>
  <c r="I610"/>
  <c r="I611"/>
  <c r="I612"/>
  <c r="I613"/>
  <c r="I615"/>
  <c r="I616"/>
  <c r="I617"/>
  <c r="I618"/>
  <c r="I620"/>
  <c r="I621"/>
  <c r="I622"/>
  <c r="I623"/>
  <c r="I624"/>
  <c r="I625"/>
  <c r="I627"/>
  <c r="I628"/>
  <c r="I629"/>
  <c r="I630"/>
  <c r="I631"/>
  <c r="I632"/>
  <c r="I633"/>
  <c r="I634"/>
  <c r="X375" i="1" s="1"/>
  <c r="I635" i="3"/>
  <c r="X308" i="1" s="1"/>
  <c r="I636" i="3"/>
  <c r="I638"/>
  <c r="I640"/>
  <c r="I642"/>
  <c r="I643"/>
  <c r="I645"/>
  <c r="X44" i="1" s="1"/>
  <c r="I646" i="3"/>
  <c r="I647"/>
  <c r="I648"/>
  <c r="I649"/>
  <c r="I650"/>
  <c r="I651"/>
  <c r="I652"/>
  <c r="I653"/>
  <c r="I655"/>
  <c r="I656"/>
  <c r="I657"/>
  <c r="I658"/>
  <c r="I659"/>
  <c r="I660"/>
  <c r="I663"/>
  <c r="I664"/>
  <c r="I665"/>
  <c r="I666"/>
  <c r="I667"/>
  <c r="X415" i="1" s="1"/>
  <c r="I668" i="3"/>
  <c r="I669"/>
  <c r="I670"/>
  <c r="X606" i="1" s="1"/>
  <c r="I671" i="3"/>
  <c r="I672"/>
  <c r="I673"/>
  <c r="I674"/>
  <c r="I675"/>
  <c r="I676"/>
  <c r="I677"/>
  <c r="I678"/>
  <c r="X590" i="1" s="1"/>
  <c r="I679" i="3"/>
  <c r="I680"/>
  <c r="I681"/>
  <c r="I683"/>
  <c r="I684"/>
  <c r="I685"/>
  <c r="X397" i="1" s="1"/>
  <c r="I686" i="3"/>
  <c r="I690"/>
  <c r="I692"/>
  <c r="I693"/>
  <c r="I695"/>
  <c r="I696"/>
  <c r="X73" i="1" s="1"/>
  <c r="I697" i="3"/>
  <c r="I698"/>
  <c r="I699"/>
  <c r="I700"/>
  <c r="X495" i="1" s="1"/>
  <c r="I701" i="3"/>
  <c r="I702"/>
  <c r="I703"/>
  <c r="I704"/>
  <c r="I705"/>
  <c r="I706"/>
  <c r="I707"/>
  <c r="I708"/>
  <c r="I710"/>
  <c r="I711"/>
  <c r="I713"/>
  <c r="I714"/>
  <c r="X561" i="1" s="1"/>
  <c r="I716" i="3"/>
  <c r="I717"/>
  <c r="I719"/>
  <c r="I720"/>
  <c r="I721"/>
  <c r="I723"/>
  <c r="X287" i="1" s="1"/>
  <c r="I724" i="3"/>
  <c r="I725"/>
  <c r="X387" i="1" s="1"/>
  <c r="I726" i="3"/>
  <c r="I727"/>
  <c r="I728"/>
  <c r="I729"/>
  <c r="I730"/>
  <c r="I731"/>
  <c r="I732"/>
  <c r="I733"/>
  <c r="I735"/>
  <c r="I737"/>
  <c r="I738"/>
  <c r="I739"/>
  <c r="I740"/>
  <c r="X389" i="1" s="1"/>
  <c r="I741" i="3"/>
  <c r="I742"/>
  <c r="I743"/>
  <c r="I744"/>
  <c r="I746"/>
  <c r="I748"/>
  <c r="I750"/>
  <c r="I753"/>
  <c r="I754"/>
  <c r="I755"/>
  <c r="I756"/>
  <c r="I757"/>
  <c r="I758"/>
  <c r="I760"/>
  <c r="I762"/>
  <c r="I763"/>
  <c r="I764"/>
  <c r="X124" i="1" s="1"/>
  <c r="I765" i="3"/>
  <c r="X321" i="1" s="1"/>
  <c r="I767" i="3"/>
  <c r="I768"/>
  <c r="I769"/>
  <c r="X426" i="1" s="1"/>
  <c r="I770" i="3"/>
  <c r="X330" i="1" s="1"/>
  <c r="I771" i="3"/>
  <c r="I772"/>
  <c r="I773"/>
  <c r="I774"/>
  <c r="I775"/>
  <c r="I776"/>
  <c r="I778"/>
  <c r="I779"/>
  <c r="I781"/>
  <c r="I782"/>
  <c r="I783"/>
  <c r="I784"/>
  <c r="I786"/>
  <c r="I787"/>
  <c r="I788"/>
  <c r="I789"/>
  <c r="I790"/>
  <c r="I792"/>
  <c r="X437" i="1" s="1"/>
  <c r="I793" i="3"/>
  <c r="I794"/>
  <c r="I795"/>
  <c r="I796"/>
  <c r="I797"/>
  <c r="I798"/>
  <c r="I799"/>
  <c r="I800"/>
  <c r="I801"/>
  <c r="I802"/>
  <c r="I803"/>
  <c r="I804"/>
  <c r="X271" i="1" s="1"/>
  <c r="I806" i="3"/>
  <c r="I807"/>
  <c r="X293" i="1" s="1"/>
  <c r="I808" i="3"/>
  <c r="I809"/>
  <c r="I810"/>
  <c r="X538" i="1" s="1"/>
  <c r="I811" i="3"/>
  <c r="I812"/>
  <c r="I813"/>
  <c r="I814"/>
  <c r="I816"/>
  <c r="I817"/>
  <c r="X127" i="1" s="1"/>
  <c r="I818" i="3"/>
  <c r="X580" i="1" s="1"/>
  <c r="I819" i="3"/>
  <c r="X250" i="1" s="1"/>
  <c r="I821" i="3"/>
  <c r="I822"/>
  <c r="I823"/>
  <c r="I824"/>
  <c r="I825"/>
  <c r="I826"/>
  <c r="I827"/>
  <c r="I828"/>
  <c r="I829"/>
  <c r="I830"/>
  <c r="I831"/>
  <c r="I832"/>
  <c r="I833"/>
  <c r="I834"/>
  <c r="I836"/>
  <c r="I837"/>
  <c r="I838"/>
  <c r="I839"/>
  <c r="I840"/>
  <c r="I843"/>
  <c r="I844"/>
  <c r="I845"/>
  <c r="I846"/>
  <c r="I847"/>
  <c r="I848"/>
  <c r="I849"/>
  <c r="I850"/>
  <c r="I851"/>
  <c r="I852"/>
  <c r="X558" i="1" s="1"/>
  <c r="I853" i="3"/>
  <c r="I854"/>
  <c r="X613" i="1" s="1"/>
  <c r="I855" i="3"/>
  <c r="I856"/>
  <c r="I857"/>
  <c r="I858"/>
  <c r="I859"/>
  <c r="I861"/>
  <c r="I862"/>
  <c r="I863"/>
  <c r="X423" i="1" s="1"/>
  <c r="I864" i="3"/>
  <c r="I865"/>
  <c r="I866"/>
  <c r="I867"/>
  <c r="I868"/>
  <c r="I869"/>
  <c r="I871"/>
  <c r="I873"/>
  <c r="I874"/>
  <c r="I875"/>
  <c r="I876"/>
  <c r="I878"/>
  <c r="I879"/>
  <c r="I880"/>
  <c r="I881"/>
  <c r="X500" i="1" s="1"/>
  <c r="I882" i="3"/>
  <c r="I883"/>
  <c r="I884"/>
  <c r="I885"/>
  <c r="I887"/>
  <c r="I889"/>
  <c r="X90" i="1" s="1"/>
  <c r="I890" i="3"/>
  <c r="I891"/>
  <c r="I893"/>
  <c r="I894"/>
  <c r="X247" i="1" s="1"/>
  <c r="I895" i="3"/>
  <c r="X326" i="1" s="1"/>
  <c r="I896" i="3"/>
  <c r="I897"/>
  <c r="I898"/>
  <c r="I899"/>
  <c r="I900"/>
  <c r="X163" i="1" s="1"/>
  <c r="I901" i="3"/>
  <c r="I902"/>
  <c r="I903"/>
  <c r="I905"/>
  <c r="I907"/>
  <c r="I908"/>
  <c r="I909"/>
  <c r="I912"/>
  <c r="I913"/>
  <c r="I914"/>
  <c r="X458" i="1" s="1"/>
  <c r="I915" i="3"/>
  <c r="I916"/>
  <c r="I918"/>
  <c r="I919"/>
  <c r="I920"/>
  <c r="I921"/>
  <c r="I922"/>
  <c r="X353" i="1" s="1"/>
  <c r="I923" i="3"/>
  <c r="I924"/>
  <c r="I925"/>
  <c r="I926"/>
  <c r="I927"/>
  <c r="I928"/>
  <c r="X70" i="1" s="1"/>
  <c r="I929" i="3"/>
  <c r="I931"/>
  <c r="I932"/>
  <c r="X94" i="1" s="1"/>
  <c r="I933" i="3"/>
  <c r="X342" i="1" s="1"/>
  <c r="I934" i="3"/>
  <c r="I936"/>
  <c r="I937"/>
  <c r="I938"/>
  <c r="I940"/>
  <c r="I941"/>
  <c r="I942"/>
  <c r="I943"/>
  <c r="I944"/>
  <c r="I945"/>
  <c r="I946"/>
  <c r="I947"/>
  <c r="I948"/>
  <c r="I949"/>
  <c r="I950"/>
  <c r="I951"/>
  <c r="H2"/>
  <c r="H4"/>
  <c r="H5"/>
  <c r="W341" i="1" s="1"/>
  <c r="H6" i="3"/>
  <c r="H7"/>
  <c r="H8"/>
  <c r="H9"/>
  <c r="H10"/>
  <c r="H11"/>
  <c r="H12"/>
  <c r="H13"/>
  <c r="W535" i="1" s="1"/>
  <c r="H16" i="3"/>
  <c r="H17"/>
  <c r="H18"/>
  <c r="H19"/>
  <c r="H21"/>
  <c r="H22"/>
  <c r="H23"/>
  <c r="H24"/>
  <c r="H25"/>
  <c r="W358" i="1" s="1"/>
  <c r="H26" i="3"/>
  <c r="H27"/>
  <c r="W470" i="1" s="1"/>
  <c r="H28" i="3"/>
  <c r="H30"/>
  <c r="H31"/>
  <c r="H32"/>
  <c r="H33"/>
  <c r="H35"/>
  <c r="W189" i="1" s="1"/>
  <c r="H36" i="3"/>
  <c r="H37"/>
  <c r="H38"/>
  <c r="H39"/>
  <c r="W209" i="1" s="1"/>
  <c r="H40" i="3"/>
  <c r="W363" i="1" s="1"/>
  <c r="H41" i="3"/>
  <c r="H42"/>
  <c r="H43"/>
  <c r="H44"/>
  <c r="H45"/>
  <c r="H46"/>
  <c r="H47"/>
  <c r="H48"/>
  <c r="H50"/>
  <c r="H51"/>
  <c r="H52"/>
  <c r="W169" i="1" s="1"/>
  <c r="H53" i="3"/>
  <c r="H54"/>
  <c r="H56"/>
  <c r="H57"/>
  <c r="H59"/>
  <c r="H63"/>
  <c r="H64"/>
  <c r="H65"/>
  <c r="H67"/>
  <c r="H69"/>
  <c r="H70"/>
  <c r="H71"/>
  <c r="W407" i="1" s="1"/>
  <c r="H73" i="3"/>
  <c r="H75"/>
  <c r="H76"/>
  <c r="H79"/>
  <c r="H80"/>
  <c r="W582" i="1" s="1"/>
  <c r="H81" i="3"/>
  <c r="H82"/>
  <c r="H83"/>
  <c r="H84"/>
  <c r="W261" i="1" s="1"/>
  <c r="H85" i="3"/>
  <c r="W263" i="1" s="1"/>
  <c r="H86" i="3"/>
  <c r="W10" i="1" s="1"/>
  <c r="H87" i="3"/>
  <c r="W80" i="1" s="1"/>
  <c r="H89" i="3"/>
  <c r="H90"/>
  <c r="H92"/>
  <c r="H93"/>
  <c r="H94"/>
  <c r="H95"/>
  <c r="H96"/>
  <c r="H98"/>
  <c r="H99"/>
  <c r="H100"/>
  <c r="W315" i="1" s="1"/>
  <c r="H101" i="3"/>
  <c r="W564" i="1" s="1"/>
  <c r="H102" i="3"/>
  <c r="H103"/>
  <c r="H104"/>
  <c r="W72" i="1" s="1"/>
  <c r="H105" i="3"/>
  <c r="H106"/>
  <c r="H107"/>
  <c r="H108"/>
  <c r="H109"/>
  <c r="H110"/>
  <c r="H111"/>
  <c r="W48" i="1" s="1"/>
  <c r="H112" i="3"/>
  <c r="H113"/>
  <c r="H114"/>
  <c r="H115"/>
  <c r="H116"/>
  <c r="H117"/>
  <c r="H118"/>
  <c r="H120"/>
  <c r="W414" i="1" s="1"/>
  <c r="H121" i="3"/>
  <c r="H123"/>
  <c r="H125"/>
  <c r="H126"/>
  <c r="H127"/>
  <c r="H128"/>
  <c r="H129"/>
  <c r="H130"/>
  <c r="H131"/>
  <c r="H132"/>
  <c r="W460" i="1" s="1"/>
  <c r="H133" i="3"/>
  <c r="H135"/>
  <c r="W175" i="1" s="1"/>
  <c r="H136" i="3"/>
  <c r="W506" i="1" s="1"/>
  <c r="H137" i="3"/>
  <c r="W176" i="1" s="1"/>
  <c r="H138" i="3"/>
  <c r="H139"/>
  <c r="H140"/>
  <c r="H141"/>
  <c r="H142"/>
  <c r="H144"/>
  <c r="W104" i="1" s="1"/>
  <c r="H145" i="3"/>
  <c r="H148"/>
  <c r="W91" i="1" s="1"/>
  <c r="H149" i="3"/>
  <c r="H150"/>
  <c r="W343" i="1" s="1"/>
  <c r="H151" i="3"/>
  <c r="H152"/>
  <c r="H153"/>
  <c r="H154"/>
  <c r="H155"/>
  <c r="H156"/>
  <c r="W360" i="1" s="1"/>
  <c r="H157" i="3"/>
  <c r="H158"/>
  <c r="H160"/>
  <c r="H162"/>
  <c r="H163"/>
  <c r="H165"/>
  <c r="H166"/>
  <c r="W64" i="1" s="1"/>
  <c r="H168" i="3"/>
  <c r="H169"/>
  <c r="H171"/>
  <c r="H172"/>
  <c r="H173"/>
  <c r="H176"/>
  <c r="H177"/>
  <c r="H178"/>
  <c r="H179"/>
  <c r="H181"/>
  <c r="W567" i="1" s="1"/>
  <c r="H182" i="3"/>
  <c r="H183"/>
  <c r="H184"/>
  <c r="W334" i="1" s="1"/>
  <c r="H185" i="3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W310" i="1" s="1"/>
  <c r="H207" i="3"/>
  <c r="H208"/>
  <c r="H209"/>
  <c r="H212"/>
  <c r="H214"/>
  <c r="W573" i="1" s="1"/>
  <c r="H215" i="3"/>
  <c r="H217"/>
  <c r="H218"/>
  <c r="H219"/>
  <c r="H220"/>
  <c r="H221"/>
  <c r="H222"/>
  <c r="H223"/>
  <c r="W16" i="1" s="1"/>
  <c r="H224" i="3"/>
  <c r="W442" i="1" s="1"/>
  <c r="H225" i="3"/>
  <c r="H226"/>
  <c r="W444" i="1" s="1"/>
  <c r="H227" i="3"/>
  <c r="W447" i="1" s="1"/>
  <c r="H228" i="3"/>
  <c r="W46" i="1" s="1"/>
  <c r="H229" i="3"/>
  <c r="H230"/>
  <c r="H231"/>
  <c r="H232"/>
  <c r="W475" i="1" s="1"/>
  <c r="H233" i="3"/>
  <c r="H234"/>
  <c r="W478" i="1" s="1"/>
  <c r="H235" i="3"/>
  <c r="H236"/>
  <c r="H237"/>
  <c r="H238"/>
  <c r="H239"/>
  <c r="H240"/>
  <c r="H241"/>
  <c r="H242"/>
  <c r="H243"/>
  <c r="H244"/>
  <c r="H245"/>
  <c r="W11" i="1" s="1"/>
  <c r="H246" i="3"/>
  <c r="H247"/>
  <c r="H248"/>
  <c r="H249"/>
  <c r="H250"/>
  <c r="H252"/>
  <c r="H253"/>
  <c r="H258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80"/>
  <c r="H281"/>
  <c r="H282"/>
  <c r="H283"/>
  <c r="H284"/>
  <c r="H285"/>
  <c r="H286"/>
  <c r="H287"/>
  <c r="W232" i="1" s="1"/>
  <c r="H288" i="3"/>
  <c r="H290"/>
  <c r="W320" i="1" s="1"/>
  <c r="H291" i="3"/>
  <c r="W574" i="1" s="1"/>
  <c r="H292" i="3"/>
  <c r="W575" i="1" s="1"/>
  <c r="H293" i="3"/>
  <c r="H295"/>
  <c r="H296"/>
  <c r="H297"/>
  <c r="H298"/>
  <c r="W349" i="1" s="1"/>
  <c r="H299" i="3"/>
  <c r="H300"/>
  <c r="W174" i="1" s="1"/>
  <c r="H302" i="3"/>
  <c r="H303"/>
  <c r="H305"/>
  <c r="H309"/>
  <c r="W253" i="1" s="1"/>
  <c r="H310" i="3"/>
  <c r="H311"/>
  <c r="H312"/>
  <c r="H313"/>
  <c r="H314"/>
  <c r="H315"/>
  <c r="H316"/>
  <c r="H317"/>
  <c r="W368" i="1" s="1"/>
  <c r="H318" i="3"/>
  <c r="H319"/>
  <c r="H320"/>
  <c r="H321"/>
  <c r="H324"/>
  <c r="H325"/>
  <c r="H326"/>
  <c r="H327"/>
  <c r="H328"/>
  <c r="H329"/>
  <c r="W99" i="1" s="1"/>
  <c r="H330" i="3"/>
  <c r="H331"/>
  <c r="H332"/>
  <c r="H333"/>
  <c r="W180" i="1" s="1"/>
  <c r="H334" i="3"/>
  <c r="W306" i="1" s="1"/>
  <c r="H335" i="3"/>
  <c r="H337"/>
  <c r="H338"/>
  <c r="H340"/>
  <c r="H342"/>
  <c r="H343"/>
  <c r="W245" i="1" s="1"/>
  <c r="H345" i="3"/>
  <c r="H348"/>
  <c r="H349"/>
  <c r="W421" i="1" s="1"/>
  <c r="H350" i="3"/>
  <c r="H351"/>
  <c r="W327" i="1" s="1"/>
  <c r="H352" i="3"/>
  <c r="H353"/>
  <c r="W430" i="1" s="1"/>
  <c r="H354" i="3"/>
  <c r="H355"/>
  <c r="H356"/>
  <c r="H357"/>
  <c r="H358"/>
  <c r="H359"/>
  <c r="W446" i="1" s="1"/>
  <c r="H360" i="3"/>
  <c r="H361"/>
  <c r="H362"/>
  <c r="H363"/>
  <c r="H364"/>
  <c r="W382" i="1" s="1"/>
  <c r="H365" i="3"/>
  <c r="H366"/>
  <c r="H367"/>
  <c r="H368"/>
  <c r="H369"/>
  <c r="H370"/>
  <c r="H371"/>
  <c r="W313" i="1" s="1"/>
  <c r="H372" i="3"/>
  <c r="H373"/>
  <c r="H374"/>
  <c r="H375"/>
  <c r="H376"/>
  <c r="H377"/>
  <c r="W284" i="1" s="1"/>
  <c r="H378" i="3"/>
  <c r="H379"/>
  <c r="W401" i="1" s="1"/>
  <c r="H380" i="3"/>
  <c r="H381"/>
  <c r="H382"/>
  <c r="H383"/>
  <c r="H384"/>
  <c r="H385"/>
  <c r="W541" i="1" s="1"/>
  <c r="H386" i="3"/>
  <c r="H389"/>
  <c r="H390"/>
  <c r="H391"/>
  <c r="H392"/>
  <c r="W265" i="1" s="1"/>
  <c r="H393" i="3"/>
  <c r="H394"/>
  <c r="H395"/>
  <c r="H396"/>
  <c r="W378" i="1" s="1"/>
  <c r="H397" i="3"/>
  <c r="H399"/>
  <c r="H400"/>
  <c r="H401"/>
  <c r="H402"/>
  <c r="H403"/>
  <c r="H404"/>
  <c r="H405"/>
  <c r="H406"/>
  <c r="H408"/>
  <c r="H409"/>
  <c r="H410"/>
  <c r="H411"/>
  <c r="H412"/>
  <c r="H413"/>
  <c r="H414"/>
  <c r="H415"/>
  <c r="H416"/>
  <c r="H417"/>
  <c r="H418"/>
  <c r="H419"/>
  <c r="H422"/>
  <c r="H423"/>
  <c r="H424"/>
  <c r="H425"/>
  <c r="W453" i="1" s="1"/>
  <c r="H426" i="3"/>
  <c r="H429"/>
  <c r="W359" i="1" s="1"/>
  <c r="H430" i="3"/>
  <c r="H431"/>
  <c r="H432"/>
  <c r="H433"/>
  <c r="H436"/>
  <c r="H437"/>
  <c r="H438"/>
  <c r="H440"/>
  <c r="H441"/>
  <c r="H442"/>
  <c r="H443"/>
  <c r="W288" i="1" s="1"/>
  <c r="H444" i="3"/>
  <c r="H445"/>
  <c r="W584" i="1" s="1"/>
  <c r="H446" i="3"/>
  <c r="H447"/>
  <c r="W356" i="1" s="1"/>
  <c r="H448" i="3"/>
  <c r="H449"/>
  <c r="H451"/>
  <c r="H452"/>
  <c r="H453"/>
  <c r="H454"/>
  <c r="W299" i="1" s="1"/>
  <c r="H455" i="3"/>
  <c r="H456"/>
  <c r="H457"/>
  <c r="H458"/>
  <c r="H459"/>
  <c r="H461"/>
  <c r="H462"/>
  <c r="H463"/>
  <c r="W173" i="1" s="1"/>
  <c r="H464" i="3"/>
  <c r="H465"/>
  <c r="W285" i="1" s="1"/>
  <c r="H466" i="3"/>
  <c r="H468"/>
  <c r="H469"/>
  <c r="H470"/>
  <c r="H471"/>
  <c r="H472"/>
  <c r="H473"/>
  <c r="H474"/>
  <c r="H475"/>
  <c r="H476"/>
  <c r="W593" i="1" s="1"/>
  <c r="H477" i="3"/>
  <c r="W348" i="1" s="1"/>
  <c r="H478" i="3"/>
  <c r="H479"/>
  <c r="H480"/>
  <c r="H481"/>
  <c r="H482"/>
  <c r="H483"/>
  <c r="H484"/>
  <c r="H485"/>
  <c r="H486"/>
  <c r="H487"/>
  <c r="H488"/>
  <c r="H490"/>
  <c r="W490" i="1" s="1"/>
  <c r="H491" i="3"/>
  <c r="W504" i="1" s="1"/>
  <c r="H492" i="3"/>
  <c r="H493"/>
  <c r="H494"/>
  <c r="H495"/>
  <c r="H497"/>
  <c r="H498"/>
  <c r="H499"/>
  <c r="H500"/>
  <c r="H501"/>
  <c r="H502"/>
  <c r="H503"/>
  <c r="H505"/>
  <c r="W525" i="1" s="1"/>
  <c r="H506" i="3"/>
  <c r="H507"/>
  <c r="H508"/>
  <c r="H509"/>
  <c r="H510"/>
  <c r="H511"/>
  <c r="H515"/>
  <c r="H516"/>
  <c r="H517"/>
  <c r="W333" i="1" s="1"/>
  <c r="H518" i="3"/>
  <c r="W594" i="1" s="1"/>
  <c r="H519" i="3"/>
  <c r="W434" i="1" s="1"/>
  <c r="H520" i="3"/>
  <c r="H521"/>
  <c r="H522"/>
  <c r="H523"/>
  <c r="H524"/>
  <c r="H525"/>
  <c r="W448" i="1" s="1"/>
  <c r="H526" i="3"/>
  <c r="H527"/>
  <c r="H528"/>
  <c r="W264" i="1" s="1"/>
  <c r="H529" i="3"/>
  <c r="W41" i="1" s="1"/>
  <c r="H530" i="3"/>
  <c r="H531"/>
  <c r="W361" i="1" s="1"/>
  <c r="H532" i="3"/>
  <c r="W472" i="1" s="1"/>
  <c r="H533" i="3"/>
  <c r="W362" i="1" s="1"/>
  <c r="H534" i="3"/>
  <c r="H535"/>
  <c r="H536"/>
  <c r="H537"/>
  <c r="H538"/>
  <c r="H539"/>
  <c r="H540"/>
  <c r="H541"/>
  <c r="W217" i="1" s="1"/>
  <c r="H543" i="3"/>
  <c r="H544"/>
  <c r="W290" i="1" s="1"/>
  <c r="H545" i="3"/>
  <c r="H547"/>
  <c r="W231" i="1" s="1"/>
  <c r="H548" i="3"/>
  <c r="H549"/>
  <c r="H550"/>
  <c r="W545" i="1" s="1"/>
  <c r="H551" i="3"/>
  <c r="H552"/>
  <c r="H557"/>
  <c r="W248" i="1" s="1"/>
  <c r="H559" i="3"/>
  <c r="H560"/>
  <c r="H561"/>
  <c r="H562"/>
  <c r="H563"/>
  <c r="H564"/>
  <c r="H565"/>
  <c r="H566"/>
  <c r="H567"/>
  <c r="H568"/>
  <c r="H569"/>
  <c r="H570"/>
  <c r="H571"/>
  <c r="W451" i="1" s="1"/>
  <c r="H572" i="3"/>
  <c r="H573"/>
  <c r="H575"/>
  <c r="H576"/>
  <c r="H577"/>
  <c r="H578"/>
  <c r="H580"/>
  <c r="W148" i="1" s="1"/>
  <c r="H583" i="3"/>
  <c r="H584"/>
  <c r="H585"/>
  <c r="H586"/>
  <c r="H587"/>
  <c r="H588"/>
  <c r="H589"/>
  <c r="H590"/>
  <c r="H591"/>
  <c r="H592"/>
  <c r="H593"/>
  <c r="H594"/>
  <c r="H595"/>
  <c r="W213" i="1" s="1"/>
  <c r="H596" i="3"/>
  <c r="H597"/>
  <c r="H598"/>
  <c r="H599"/>
  <c r="H600"/>
  <c r="H601"/>
  <c r="H602"/>
  <c r="W204" i="1" s="1"/>
  <c r="H603" i="3"/>
  <c r="W355" i="1" s="1"/>
  <c r="H604" i="3"/>
  <c r="H607"/>
  <c r="H608"/>
  <c r="H609"/>
  <c r="H610"/>
  <c r="H611"/>
  <c r="H612"/>
  <c r="H613"/>
  <c r="H615"/>
  <c r="H616"/>
  <c r="H617"/>
  <c r="H618"/>
  <c r="H620"/>
  <c r="H621"/>
  <c r="H622"/>
  <c r="H623"/>
  <c r="H624"/>
  <c r="H625"/>
  <c r="H627"/>
  <c r="H628"/>
  <c r="H629"/>
  <c r="H630"/>
  <c r="H631"/>
  <c r="H632"/>
  <c r="H633"/>
  <c r="H634"/>
  <c r="W375" i="1" s="1"/>
  <c r="H635" i="3"/>
  <c r="W308" i="1" s="1"/>
  <c r="H636" i="3"/>
  <c r="H638"/>
  <c r="H640"/>
  <c r="H642"/>
  <c r="H643"/>
  <c r="H645"/>
  <c r="W44" i="1" s="1"/>
  <c r="H646" i="3"/>
  <c r="H647"/>
  <c r="H648"/>
  <c r="H649"/>
  <c r="H650"/>
  <c r="H651"/>
  <c r="H652"/>
  <c r="H653"/>
  <c r="H655"/>
  <c r="H656"/>
  <c r="H657"/>
  <c r="H658"/>
  <c r="H659"/>
  <c r="H660"/>
  <c r="H663"/>
  <c r="H664"/>
  <c r="H665"/>
  <c r="H666"/>
  <c r="H667"/>
  <c r="W415" i="1" s="1"/>
  <c r="H668" i="3"/>
  <c r="H669"/>
  <c r="H670"/>
  <c r="W606" i="1" s="1"/>
  <c r="H671" i="3"/>
  <c r="H672"/>
  <c r="H673"/>
  <c r="H674"/>
  <c r="H675"/>
  <c r="H676"/>
  <c r="H677"/>
  <c r="H678"/>
  <c r="W590" i="1" s="1"/>
  <c r="H679" i="3"/>
  <c r="H680"/>
  <c r="H681"/>
  <c r="H683"/>
  <c r="H684"/>
  <c r="H685"/>
  <c r="W397" i="1" s="1"/>
  <c r="H686" i="3"/>
  <c r="H690"/>
  <c r="H692"/>
  <c r="H693"/>
  <c r="H695"/>
  <c r="H696"/>
  <c r="W73" i="1" s="1"/>
  <c r="H697" i="3"/>
  <c r="H698"/>
  <c r="H699"/>
  <c r="H700"/>
  <c r="W495" i="1" s="1"/>
  <c r="H701" i="3"/>
  <c r="H702"/>
  <c r="H703"/>
  <c r="H704"/>
  <c r="H705"/>
  <c r="H706"/>
  <c r="H707"/>
  <c r="H708"/>
  <c r="H710"/>
  <c r="H711"/>
  <c r="H713"/>
  <c r="H714"/>
  <c r="W561" i="1" s="1"/>
  <c r="H716" i="3"/>
  <c r="H717"/>
  <c r="H719"/>
  <c r="H720"/>
  <c r="H721"/>
  <c r="H723"/>
  <c r="W287" i="1" s="1"/>
  <c r="H724" i="3"/>
  <c r="H725"/>
  <c r="W387" i="1" s="1"/>
  <c r="H726" i="3"/>
  <c r="H727"/>
  <c r="H728"/>
  <c r="H729"/>
  <c r="H730"/>
  <c r="H731"/>
  <c r="H732"/>
  <c r="H733"/>
  <c r="H735"/>
  <c r="H737"/>
  <c r="H738"/>
  <c r="H739"/>
  <c r="H740"/>
  <c r="W389" i="1" s="1"/>
  <c r="H741" i="3"/>
  <c r="H742"/>
  <c r="H743"/>
  <c r="H744"/>
  <c r="H746"/>
  <c r="H748"/>
  <c r="H750"/>
  <c r="H753"/>
  <c r="H754"/>
  <c r="H755"/>
  <c r="H756"/>
  <c r="H757"/>
  <c r="H758"/>
  <c r="H760"/>
  <c r="H762"/>
  <c r="H763"/>
  <c r="H764"/>
  <c r="W124" i="1" s="1"/>
  <c r="H765" i="3"/>
  <c r="W321" i="1" s="1"/>
  <c r="H767" i="3"/>
  <c r="H768"/>
  <c r="H769"/>
  <c r="W426" i="1" s="1"/>
  <c r="H770" i="3"/>
  <c r="W330" i="1" s="1"/>
  <c r="H771" i="3"/>
  <c r="H772"/>
  <c r="H773"/>
  <c r="H774"/>
  <c r="H775"/>
  <c r="H776"/>
  <c r="H778"/>
  <c r="H779"/>
  <c r="H781"/>
  <c r="H782"/>
  <c r="H783"/>
  <c r="H784"/>
  <c r="H786"/>
  <c r="H787"/>
  <c r="H788"/>
  <c r="H789"/>
  <c r="H790"/>
  <c r="H792"/>
  <c r="W437" i="1" s="1"/>
  <c r="H793" i="3"/>
  <c r="H794"/>
  <c r="H795"/>
  <c r="H796"/>
  <c r="H797"/>
  <c r="H798"/>
  <c r="H799"/>
  <c r="H800"/>
  <c r="H801"/>
  <c r="H802"/>
  <c r="H803"/>
  <c r="H804"/>
  <c r="W271" i="1" s="1"/>
  <c r="H806" i="3"/>
  <c r="H807"/>
  <c r="W293" i="1" s="1"/>
  <c r="H808" i="3"/>
  <c r="H809"/>
  <c r="H810"/>
  <c r="W538" i="1" s="1"/>
  <c r="H811" i="3"/>
  <c r="H812"/>
  <c r="H813"/>
  <c r="H814"/>
  <c r="H816"/>
  <c r="H817"/>
  <c r="W127" i="1" s="1"/>
  <c r="H818" i="3"/>
  <c r="W580" i="1" s="1"/>
  <c r="H819" i="3"/>
  <c r="W250" i="1" s="1"/>
  <c r="H821" i="3"/>
  <c r="H822"/>
  <c r="H823"/>
  <c r="H824"/>
  <c r="H825"/>
  <c r="H826"/>
  <c r="H827"/>
  <c r="H828"/>
  <c r="H829"/>
  <c r="H830"/>
  <c r="H831"/>
  <c r="H832"/>
  <c r="H833"/>
  <c r="H834"/>
  <c r="H836"/>
  <c r="H837"/>
  <c r="H838"/>
  <c r="H839"/>
  <c r="H840"/>
  <c r="H843"/>
  <c r="H844"/>
  <c r="H845"/>
  <c r="H846"/>
  <c r="H847"/>
  <c r="H848"/>
  <c r="H849"/>
  <c r="H850"/>
  <c r="H851"/>
  <c r="H852"/>
  <c r="W558" i="1" s="1"/>
  <c r="H853" i="3"/>
  <c r="H854"/>
  <c r="W613" i="1" s="1"/>
  <c r="H855" i="3"/>
  <c r="H856"/>
  <c r="H857"/>
  <c r="H858"/>
  <c r="H859"/>
  <c r="H861"/>
  <c r="H862"/>
  <c r="H863"/>
  <c r="W423" i="1" s="1"/>
  <c r="H864" i="3"/>
  <c r="H865"/>
  <c r="H866"/>
  <c r="H867"/>
  <c r="H868"/>
  <c r="H869"/>
  <c r="H871"/>
  <c r="H873"/>
  <c r="H874"/>
  <c r="H875"/>
  <c r="H876"/>
  <c r="H878"/>
  <c r="H879"/>
  <c r="H880"/>
  <c r="H881"/>
  <c r="W500" i="1" s="1"/>
  <c r="H882" i="3"/>
  <c r="H883"/>
  <c r="H884"/>
  <c r="H885"/>
  <c r="H887"/>
  <c r="H889"/>
  <c r="W90" i="1" s="1"/>
  <c r="H890" i="3"/>
  <c r="H891"/>
  <c r="H893"/>
  <c r="H894"/>
  <c r="W247" i="1" s="1"/>
  <c r="H895" i="3"/>
  <c r="W326" i="1" s="1"/>
  <c r="H896" i="3"/>
  <c r="H897"/>
  <c r="H898"/>
  <c r="H899"/>
  <c r="H900"/>
  <c r="W163" i="1" s="1"/>
  <c r="H901" i="3"/>
  <c r="H902"/>
  <c r="H903"/>
  <c r="H905"/>
  <c r="H907"/>
  <c r="H908"/>
  <c r="H909"/>
  <c r="H912"/>
  <c r="H913"/>
  <c r="H914"/>
  <c r="W458" i="1" s="1"/>
  <c r="H915" i="3"/>
  <c r="H916"/>
  <c r="H918"/>
  <c r="H919"/>
  <c r="H920"/>
  <c r="H921"/>
  <c r="H922"/>
  <c r="W353" i="1" s="1"/>
  <c r="H923" i="3"/>
  <c r="H924"/>
  <c r="H925"/>
  <c r="H926"/>
  <c r="H927"/>
  <c r="H928"/>
  <c r="W70" i="1" s="1"/>
  <c r="H929" i="3"/>
  <c r="H931"/>
  <c r="H932"/>
  <c r="W94" i="1" s="1"/>
  <c r="H933" i="3"/>
  <c r="W342" i="1" s="1"/>
  <c r="H934" i="3"/>
  <c r="H936"/>
  <c r="H937"/>
  <c r="H938"/>
  <c r="H940"/>
  <c r="H941"/>
  <c r="H942"/>
  <c r="H943"/>
  <c r="H944"/>
  <c r="H945"/>
  <c r="H946"/>
  <c r="H947"/>
  <c r="H948"/>
  <c r="H949"/>
  <c r="H950"/>
  <c r="H951"/>
  <c r="V256" i="1"/>
  <c r="Z256" s="1"/>
  <c r="AA256" s="1"/>
  <c r="V75"/>
  <c r="Z75" s="1"/>
  <c r="AA75" s="1"/>
  <c r="V159"/>
  <c r="Z159" s="1"/>
  <c r="AA159" s="1"/>
  <c r="V257"/>
  <c r="Z257" s="1"/>
  <c r="AA257" s="1"/>
  <c r="V258"/>
  <c r="Z258" s="1"/>
  <c r="AA258" s="1"/>
  <c r="V351"/>
  <c r="Z351" s="1"/>
  <c r="AA351" s="1"/>
  <c r="V352"/>
  <c r="Z352" s="1"/>
  <c r="AA352" s="1"/>
  <c r="V259"/>
  <c r="Z259" s="1"/>
  <c r="AA259" s="1"/>
  <c r="V202"/>
  <c r="Z202" s="1"/>
  <c r="AA202" s="1"/>
  <c r="V161"/>
  <c r="Z161" s="1"/>
  <c r="AA161" s="1"/>
  <c r="V354"/>
  <c r="Z354" s="1"/>
  <c r="AA354" s="1"/>
  <c r="V162"/>
  <c r="Z162" s="1"/>
  <c r="AA162" s="1"/>
  <c r="V76"/>
  <c r="Z76" s="1"/>
  <c r="AA76" s="1"/>
  <c r="V260"/>
  <c r="Z260" s="1"/>
  <c r="AA260" s="1"/>
  <c r="V452"/>
  <c r="Z452" s="1"/>
  <c r="AA452" s="1"/>
  <c r="V39"/>
  <c r="Z39" s="1"/>
  <c r="AA39" s="1"/>
  <c r="V203"/>
  <c r="Z203" s="1"/>
  <c r="AA203" s="1"/>
  <c r="V65"/>
  <c r="Z65" s="1"/>
  <c r="AA65" s="1"/>
  <c r="V77"/>
  <c r="Z77" s="1"/>
  <c r="AA77" s="1"/>
  <c r="V455"/>
  <c r="Z455" s="1"/>
  <c r="AA455" s="1"/>
  <c r="V133"/>
  <c r="Z133" s="1"/>
  <c r="AA133" s="1"/>
  <c r="V164"/>
  <c r="Z164" s="1"/>
  <c r="AA164" s="1"/>
  <c r="V152"/>
  <c r="Z152" s="1"/>
  <c r="AA152" s="1"/>
  <c r="V456"/>
  <c r="Z456" s="1"/>
  <c r="AA456" s="1"/>
  <c r="V97"/>
  <c r="Z97" s="1"/>
  <c r="AA97" s="1"/>
  <c r="V165"/>
  <c r="Z165" s="1"/>
  <c r="AA165" s="1"/>
  <c r="V262"/>
  <c r="Z262" s="1"/>
  <c r="AA262" s="1"/>
  <c r="V205"/>
  <c r="Z205" s="1"/>
  <c r="AA205" s="1"/>
  <c r="V457"/>
  <c r="Z457" s="1"/>
  <c r="AA457" s="1"/>
  <c r="V206"/>
  <c r="Z206" s="1"/>
  <c r="AA206" s="1"/>
  <c r="V459"/>
  <c r="Z459" s="1"/>
  <c r="AA459" s="1"/>
  <c r="V207"/>
  <c r="Z207" s="1"/>
  <c r="AA207" s="1"/>
  <c r="V166"/>
  <c r="Z166" s="1"/>
  <c r="AA166" s="1"/>
  <c r="V208"/>
  <c r="Z208" s="1"/>
  <c r="AA208" s="1"/>
  <c r="V462"/>
  <c r="Z462" s="1"/>
  <c r="AA462" s="1"/>
  <c r="V464"/>
  <c r="Z464" s="1"/>
  <c r="AA464" s="1"/>
  <c r="V465"/>
  <c r="Z465" s="1"/>
  <c r="AA465" s="1"/>
  <c r="V357"/>
  <c r="Z357" s="1"/>
  <c r="AA357" s="1"/>
  <c r="V79"/>
  <c r="Z79" s="1"/>
  <c r="AA79" s="1"/>
  <c r="V167"/>
  <c r="Z167" s="1"/>
  <c r="AA167" s="1"/>
  <c r="V60"/>
  <c r="Z60" s="1"/>
  <c r="AA60" s="1"/>
  <c r="V466"/>
  <c r="Z466" s="1"/>
  <c r="AA466" s="1"/>
  <c r="V467"/>
  <c r="Z467" s="1"/>
  <c r="AA467" s="1"/>
  <c r="V47"/>
  <c r="Z47" s="1"/>
  <c r="AA47" s="1"/>
  <c r="V267"/>
  <c r="Z267" s="1"/>
  <c r="AA267" s="1"/>
  <c r="V268"/>
  <c r="Z268" s="1"/>
  <c r="AA268" s="1"/>
  <c r="V471"/>
  <c r="Z471" s="1"/>
  <c r="AA471" s="1"/>
  <c r="V15"/>
  <c r="Z15" s="1"/>
  <c r="AA15" s="1"/>
  <c r="V35"/>
  <c r="Z35" s="1"/>
  <c r="AA35" s="1"/>
  <c r="V474"/>
  <c r="Z474" s="1"/>
  <c r="AA474" s="1"/>
  <c r="V134"/>
  <c r="Z134" s="1"/>
  <c r="AA134" s="1"/>
  <c r="V269"/>
  <c r="Z269" s="1"/>
  <c r="AA269" s="1"/>
  <c r="V477"/>
  <c r="Z477" s="1"/>
  <c r="AA477" s="1"/>
  <c r="V168"/>
  <c r="Z168" s="1"/>
  <c r="AA168" s="1"/>
  <c r="V135"/>
  <c r="Z135" s="1"/>
  <c r="AA135" s="1"/>
  <c r="V479"/>
  <c r="Z479" s="1"/>
  <c r="AA479" s="1"/>
  <c r="V365"/>
  <c r="Z365" s="1"/>
  <c r="AA365" s="1"/>
  <c r="V480"/>
  <c r="Z480" s="1"/>
  <c r="AA480" s="1"/>
  <c r="V270"/>
  <c r="Z270" s="1"/>
  <c r="AA270" s="1"/>
  <c r="V136"/>
  <c r="Z136" s="1"/>
  <c r="AA136" s="1"/>
  <c r="V483"/>
  <c r="Z483" s="1"/>
  <c r="AA483" s="1"/>
  <c r="V484"/>
  <c r="Z484" s="1"/>
  <c r="AA484" s="1"/>
  <c r="V274"/>
  <c r="Z274" s="1"/>
  <c r="AA274" s="1"/>
  <c r="V486"/>
  <c r="Z486" s="1"/>
  <c r="AA486" s="1"/>
  <c r="V487"/>
  <c r="Z487" s="1"/>
  <c r="AA487" s="1"/>
  <c r="V488"/>
  <c r="Z488" s="1"/>
  <c r="AA488" s="1"/>
  <c r="V369"/>
  <c r="Z369" s="1"/>
  <c r="AA369" s="1"/>
  <c r="V370"/>
  <c r="Z370" s="1"/>
  <c r="AA370" s="1"/>
  <c r="V491"/>
  <c r="Z491" s="1"/>
  <c r="AA491" s="1"/>
  <c r="V492"/>
  <c r="Z492" s="1"/>
  <c r="AA492" s="1"/>
  <c r="V277"/>
  <c r="Z277" s="1"/>
  <c r="AA277" s="1"/>
  <c r="V494"/>
  <c r="Z494" s="1"/>
  <c r="AA494" s="1"/>
  <c r="V214"/>
  <c r="Z214" s="1"/>
  <c r="AA214" s="1"/>
  <c r="V81"/>
  <c r="Z81" s="1"/>
  <c r="AA81" s="1"/>
  <c r="V117"/>
  <c r="Z117" s="1"/>
  <c r="AA117" s="1"/>
  <c r="V280"/>
  <c r="Z280" s="1"/>
  <c r="AA280" s="1"/>
  <c r="V281"/>
  <c r="Z281" s="1"/>
  <c r="AA281" s="1"/>
  <c r="V497"/>
  <c r="Z497" s="1"/>
  <c r="AA497" s="1"/>
  <c r="V372"/>
  <c r="Z372" s="1"/>
  <c r="AA372" s="1"/>
  <c r="V215"/>
  <c r="Z215" s="1"/>
  <c r="AA215" s="1"/>
  <c r="V498"/>
  <c r="Z498" s="1"/>
  <c r="AA498" s="1"/>
  <c r="V373"/>
  <c r="Z373" s="1"/>
  <c r="AA373" s="1"/>
  <c r="V374"/>
  <c r="Z374" s="1"/>
  <c r="AA374" s="1"/>
  <c r="V282"/>
  <c r="Z282" s="1"/>
  <c r="AA282" s="1"/>
  <c r="V501"/>
  <c r="Z501" s="1"/>
  <c r="AA501" s="1"/>
  <c r="V502"/>
  <c r="Z502" s="1"/>
  <c r="AA502" s="1"/>
  <c r="V376"/>
  <c r="Z376" s="1"/>
  <c r="AA376" s="1"/>
  <c r="V503"/>
  <c r="Z503" s="1"/>
  <c r="AA503" s="1"/>
  <c r="V118"/>
  <c r="Z118" s="1"/>
  <c r="AA118" s="1"/>
  <c r="V379"/>
  <c r="Z379" s="1"/>
  <c r="AA379" s="1"/>
  <c r="V380"/>
  <c r="Z380" s="1"/>
  <c r="AA380" s="1"/>
  <c r="V381"/>
  <c r="Z381" s="1"/>
  <c r="AA381" s="1"/>
  <c r="V505"/>
  <c r="Z505" s="1"/>
  <c r="AA505" s="1"/>
  <c r="V219"/>
  <c r="Z219" s="1"/>
  <c r="AA219" s="1"/>
  <c r="V508"/>
  <c r="Z508" s="1"/>
  <c r="AA508" s="1"/>
  <c r="V509"/>
  <c r="Z509" s="1"/>
  <c r="AA509" s="1"/>
  <c r="V286"/>
  <c r="Z286" s="1"/>
  <c r="AA286" s="1"/>
  <c r="V386"/>
  <c r="Z386" s="1"/>
  <c r="AA386" s="1"/>
  <c r="V388"/>
  <c r="Z388" s="1"/>
  <c r="AA388" s="1"/>
  <c r="V289"/>
  <c r="Z289" s="1"/>
  <c r="AA289" s="1"/>
  <c r="V511"/>
  <c r="Z511" s="1"/>
  <c r="AA511" s="1"/>
  <c r="V177"/>
  <c r="Z177" s="1"/>
  <c r="AA177" s="1"/>
  <c r="V512"/>
  <c r="Z512" s="1"/>
  <c r="AA512" s="1"/>
  <c r="V222"/>
  <c r="Z222" s="1"/>
  <c r="AA222" s="1"/>
  <c r="V223"/>
  <c r="Z223" s="1"/>
  <c r="AA223" s="1"/>
  <c r="V291"/>
  <c r="Z291" s="1"/>
  <c r="AA291" s="1"/>
  <c r="V513"/>
  <c r="Z513" s="1"/>
  <c r="AA513" s="1"/>
  <c r="V514"/>
  <c r="Z514" s="1"/>
  <c r="AA514" s="1"/>
  <c r="V516"/>
  <c r="Z516" s="1"/>
  <c r="AA516" s="1"/>
  <c r="V392"/>
  <c r="Z392" s="1"/>
  <c r="AA392" s="1"/>
  <c r="V295"/>
  <c r="Z295" s="1"/>
  <c r="AA295" s="1"/>
  <c r="V518"/>
  <c r="Z518" s="1"/>
  <c r="AA518" s="1"/>
  <c r="V519"/>
  <c r="Z519" s="1"/>
  <c r="AA519" s="1"/>
  <c r="V520"/>
  <c r="Z520" s="1"/>
  <c r="AA520" s="1"/>
  <c r="V393"/>
  <c r="Z393" s="1"/>
  <c r="AA393" s="1"/>
  <c r="V394"/>
  <c r="Z394" s="1"/>
  <c r="AA394" s="1"/>
  <c r="V100"/>
  <c r="Z100" s="1"/>
  <c r="AA100" s="1"/>
  <c r="V521"/>
  <c r="Z521" s="1"/>
  <c r="AA521" s="1"/>
  <c r="V522"/>
  <c r="Z522" s="1"/>
  <c r="AA522" s="1"/>
  <c r="V523"/>
  <c r="Z523" s="1"/>
  <c r="AA523" s="1"/>
  <c r="V83"/>
  <c r="Z83" s="1"/>
  <c r="AA83" s="1"/>
  <c r="V524"/>
  <c r="Z524" s="1"/>
  <c r="AA524" s="1"/>
  <c r="V225"/>
  <c r="Z225" s="1"/>
  <c r="AA225" s="1"/>
  <c r="V226"/>
  <c r="Z226" s="1"/>
  <c r="AA226" s="1"/>
  <c r="V31"/>
  <c r="Z31" s="1"/>
  <c r="AA31" s="1"/>
  <c r="V178"/>
  <c r="Z178" s="1"/>
  <c r="AA178" s="1"/>
  <c r="V526"/>
  <c r="Z526" s="1"/>
  <c r="AA526" s="1"/>
  <c r="V297"/>
  <c r="Z297" s="1"/>
  <c r="AA297" s="1"/>
  <c r="V227"/>
  <c r="Z227" s="1"/>
  <c r="AA227" s="1"/>
  <c r="V45"/>
  <c r="Z45" s="1"/>
  <c r="AA45" s="1"/>
  <c r="V228"/>
  <c r="Z228" s="1"/>
  <c r="AA228" s="1"/>
  <c r="V527"/>
  <c r="Z527" s="1"/>
  <c r="AA527" s="1"/>
  <c r="V528"/>
  <c r="Z528" s="1"/>
  <c r="AA528" s="1"/>
  <c r="V119"/>
  <c r="Z119" s="1"/>
  <c r="AA119" s="1"/>
  <c r="V395"/>
  <c r="Z395" s="1"/>
  <c r="AA395" s="1"/>
  <c r="V529"/>
  <c r="Z529" s="1"/>
  <c r="AA529" s="1"/>
  <c r="V530"/>
  <c r="Z530" s="1"/>
  <c r="AA530" s="1"/>
  <c r="V531"/>
  <c r="Z531" s="1"/>
  <c r="AA531" s="1"/>
  <c r="V120"/>
  <c r="Z120" s="1"/>
  <c r="AA120" s="1"/>
  <c r="V532"/>
  <c r="Z532" s="1"/>
  <c r="AA532" s="1"/>
  <c r="V143"/>
  <c r="Z143" s="1"/>
  <c r="AA143" s="1"/>
  <c r="V399"/>
  <c r="Z399" s="1"/>
  <c r="AA399" s="1"/>
  <c r="V534"/>
  <c r="Z534" s="1"/>
  <c r="AA534" s="1"/>
  <c r="V300"/>
  <c r="Z300" s="1"/>
  <c r="AA300" s="1"/>
  <c r="V400"/>
  <c r="Z400" s="1"/>
  <c r="AA400" s="1"/>
  <c r="V121"/>
  <c r="Z121" s="1"/>
  <c r="AA121" s="1"/>
  <c r="V536"/>
  <c r="Z536" s="1"/>
  <c r="AA536" s="1"/>
  <c r="V68"/>
  <c r="Z68" s="1"/>
  <c r="AA68" s="1"/>
  <c r="V301"/>
  <c r="Z301" s="1"/>
  <c r="AA301" s="1"/>
  <c r="V303"/>
  <c r="Z303" s="1"/>
  <c r="AA303" s="1"/>
  <c r="V305"/>
  <c r="Z305" s="1"/>
  <c r="AA305" s="1"/>
  <c r="V539"/>
  <c r="Z539" s="1"/>
  <c r="AA539" s="1"/>
  <c r="V53"/>
  <c r="Z53" s="1"/>
  <c r="AA53" s="1"/>
  <c r="V540"/>
  <c r="Z540" s="1"/>
  <c r="AA540" s="1"/>
  <c r="V402"/>
  <c r="Z402" s="1"/>
  <c r="AA402" s="1"/>
  <c r="V122"/>
  <c r="Z122" s="1"/>
  <c r="AA122" s="1"/>
  <c r="V542"/>
  <c r="Z542" s="1"/>
  <c r="AA542" s="1"/>
  <c r="V403"/>
  <c r="Z403" s="1"/>
  <c r="AA403" s="1"/>
  <c r="V27"/>
  <c r="Z27" s="1"/>
  <c r="AA27" s="1"/>
  <c r="V544"/>
  <c r="Z544" s="1"/>
  <c r="AA544" s="1"/>
  <c r="V309"/>
  <c r="Z309" s="1"/>
  <c r="AA309" s="1"/>
  <c r="V546"/>
  <c r="Z546" s="1"/>
  <c r="AA546" s="1"/>
  <c r="V547"/>
  <c r="Z547" s="1"/>
  <c r="AA547" s="1"/>
  <c r="V551"/>
  <c r="Z551" s="1"/>
  <c r="AA551" s="1"/>
  <c r="V234"/>
  <c r="Z234" s="1"/>
  <c r="AA234" s="1"/>
  <c r="V405"/>
  <c r="Z405" s="1"/>
  <c r="AA405" s="1"/>
  <c r="V103"/>
  <c r="Z103" s="1"/>
  <c r="AA103" s="1"/>
  <c r="V311"/>
  <c r="Z311" s="1"/>
  <c r="AA311" s="1"/>
  <c r="V235"/>
  <c r="Z235" s="1"/>
  <c r="AA235" s="1"/>
  <c r="V552"/>
  <c r="Z552" s="1"/>
  <c r="AA552" s="1"/>
  <c r="V553"/>
  <c r="Z553" s="1"/>
  <c r="AA553" s="1"/>
  <c r="V554"/>
  <c r="Z554" s="1"/>
  <c r="AA554" s="1"/>
  <c r="V181"/>
  <c r="Z181" s="1"/>
  <c r="AA181" s="1"/>
  <c r="V85"/>
  <c r="Z85" s="1"/>
  <c r="AA85" s="1"/>
  <c r="V237"/>
  <c r="Z237" s="1"/>
  <c r="AA237" s="1"/>
  <c r="V54"/>
  <c r="Z54" s="1"/>
  <c r="AA54" s="1"/>
  <c r="V55"/>
  <c r="Z55" s="1"/>
  <c r="AA55" s="1"/>
  <c r="V105"/>
  <c r="Z105" s="1"/>
  <c r="AA105" s="1"/>
  <c r="V71"/>
  <c r="Z71" s="1"/>
  <c r="AA71" s="1"/>
  <c r="V182"/>
  <c r="Z182" s="1"/>
  <c r="AA182" s="1"/>
  <c r="V61"/>
  <c r="Z61" s="1"/>
  <c r="AA61" s="1"/>
  <c r="V62"/>
  <c r="Z62" s="1"/>
  <c r="AA62" s="1"/>
  <c r="V144"/>
  <c r="Z144" s="1"/>
  <c r="AA144" s="1"/>
  <c r="V87"/>
  <c r="Z87" s="1"/>
  <c r="AA87" s="1"/>
  <c r="V555"/>
  <c r="Z555" s="1"/>
  <c r="AA555" s="1"/>
  <c r="V183"/>
  <c r="Z183" s="1"/>
  <c r="AA183" s="1"/>
  <c r="V145"/>
  <c r="Z145" s="1"/>
  <c r="AA145" s="1"/>
  <c r="V556"/>
  <c r="Z556" s="1"/>
  <c r="AA556" s="1"/>
  <c r="V147"/>
  <c r="Z147" s="1"/>
  <c r="AA147" s="1"/>
  <c r="V409"/>
  <c r="Z409" s="1"/>
  <c r="AA409" s="1"/>
  <c r="V239"/>
  <c r="Z239" s="1"/>
  <c r="AA239" s="1"/>
  <c r="V410"/>
  <c r="Z410" s="1"/>
  <c r="AA410" s="1"/>
  <c r="V184"/>
  <c r="Z184" s="1"/>
  <c r="AA184" s="1"/>
  <c r="V557"/>
  <c r="Z557" s="1"/>
  <c r="AA557" s="1"/>
  <c r="V88"/>
  <c r="Z88" s="1"/>
  <c r="AA88" s="1"/>
  <c r="V411"/>
  <c r="Z411" s="1"/>
  <c r="AA411" s="1"/>
  <c r="V559"/>
  <c r="Z559" s="1"/>
  <c r="AA559" s="1"/>
  <c r="V560"/>
  <c r="Z560" s="1"/>
  <c r="AA560" s="1"/>
  <c r="V32"/>
  <c r="Z32" s="1"/>
  <c r="AA32" s="1"/>
  <c r="V316"/>
  <c r="Z316" s="1"/>
  <c r="AA316" s="1"/>
  <c r="V29"/>
  <c r="Z29" s="1"/>
  <c r="AA29" s="1"/>
  <c r="V417"/>
  <c r="Z417" s="1"/>
  <c r="AA417" s="1"/>
  <c r="V413"/>
  <c r="Z413" s="1"/>
  <c r="AA413" s="1"/>
  <c r="V186"/>
  <c r="Z186" s="1"/>
  <c r="AA186" s="1"/>
  <c r="V565"/>
  <c r="Z565" s="1"/>
  <c r="AA565" s="1"/>
  <c r="V566"/>
  <c r="Z566" s="1"/>
  <c r="AA566" s="1"/>
  <c r="V319"/>
  <c r="Z319" s="1"/>
  <c r="AA319" s="1"/>
  <c r="V568"/>
  <c r="Z568" s="1"/>
  <c r="AA568" s="1"/>
  <c r="V188"/>
  <c r="Z188" s="1"/>
  <c r="AA188" s="1"/>
  <c r="V569"/>
  <c r="Z569" s="1"/>
  <c r="AA569" s="1"/>
  <c r="V570"/>
  <c r="Z570" s="1"/>
  <c r="AA570" s="1"/>
  <c r="V244"/>
  <c r="Z244" s="1"/>
  <c r="AA244" s="1"/>
  <c r="V571"/>
  <c r="Z571" s="1"/>
  <c r="AA571" s="1"/>
  <c r="V323"/>
  <c r="Z323" s="1"/>
  <c r="AA323" s="1"/>
  <c r="V126"/>
  <c r="Z126" s="1"/>
  <c r="AA126" s="1"/>
  <c r="V324"/>
  <c r="Z324" s="1"/>
  <c r="AA324" s="1"/>
  <c r="V419"/>
  <c r="Z419" s="1"/>
  <c r="AA419" s="1"/>
  <c r="V420"/>
  <c r="Z420" s="1"/>
  <c r="AA420" s="1"/>
  <c r="V128"/>
  <c r="Z128" s="1"/>
  <c r="AA128" s="1"/>
  <c r="V56"/>
  <c r="Z56" s="1"/>
  <c r="AA56" s="1"/>
  <c r="V577"/>
  <c r="Z577" s="1"/>
  <c r="AA577" s="1"/>
  <c r="V578"/>
  <c r="Z578" s="1"/>
  <c r="AA578" s="1"/>
  <c r="V579"/>
  <c r="Z579" s="1"/>
  <c r="AA579" s="1"/>
  <c r="V581"/>
  <c r="Z581" s="1"/>
  <c r="AA581" s="1"/>
  <c r="V424"/>
  <c r="Z424" s="1"/>
  <c r="AA424" s="1"/>
  <c r="V425"/>
  <c r="Z425" s="1"/>
  <c r="AA425" s="1"/>
  <c r="V328"/>
  <c r="Z328" s="1"/>
  <c r="AA328" s="1"/>
  <c r="V329"/>
  <c r="Z329" s="1"/>
  <c r="AA329" s="1"/>
  <c r="V428"/>
  <c r="Z428" s="1"/>
  <c r="AA428" s="1"/>
  <c r="V154"/>
  <c r="Z154" s="1"/>
  <c r="AA154" s="1"/>
  <c r="V585"/>
  <c r="Z585" s="1"/>
  <c r="AA585" s="1"/>
  <c r="V429"/>
  <c r="Z429" s="1"/>
  <c r="AA429" s="1"/>
  <c r="V129"/>
  <c r="Z129" s="1"/>
  <c r="AA129" s="1"/>
  <c r="V331"/>
  <c r="Z331" s="1"/>
  <c r="AA331" s="1"/>
  <c r="V332"/>
  <c r="Z332" s="1"/>
  <c r="AA332" s="1"/>
  <c r="V586"/>
  <c r="Z586" s="1"/>
  <c r="AA586" s="1"/>
  <c r="V587"/>
  <c r="Z587" s="1"/>
  <c r="AA587" s="1"/>
  <c r="V131"/>
  <c r="Z131" s="1"/>
  <c r="AA131" s="1"/>
  <c r="V588"/>
  <c r="Z588" s="1"/>
  <c r="AA588" s="1"/>
  <c r="V431"/>
  <c r="Z431" s="1"/>
  <c r="AA431" s="1"/>
  <c r="V109"/>
  <c r="Z109" s="1"/>
  <c r="AA109" s="1"/>
  <c r="V336"/>
  <c r="Z336" s="1"/>
  <c r="AA336" s="1"/>
  <c r="V589"/>
  <c r="Z589" s="1"/>
  <c r="AA589" s="1"/>
  <c r="V337"/>
  <c r="Z337" s="1"/>
  <c r="AA337" s="1"/>
  <c r="V591"/>
  <c r="Z591" s="1"/>
  <c r="AA591" s="1"/>
  <c r="V432"/>
  <c r="Z432" s="1"/>
  <c r="AA432" s="1"/>
  <c r="V433"/>
  <c r="Z433" s="1"/>
  <c r="AA433" s="1"/>
  <c r="V592"/>
  <c r="Z592" s="1"/>
  <c r="AA592" s="1"/>
  <c r="V339"/>
  <c r="Z339" s="1"/>
  <c r="AA339" s="1"/>
  <c r="V195"/>
  <c r="Z195" s="1"/>
  <c r="AA195" s="1"/>
  <c r="V25"/>
  <c r="Z25" s="1"/>
  <c r="AA25" s="1"/>
  <c r="V95"/>
  <c r="Z95" s="1"/>
  <c r="AA95" s="1"/>
  <c r="V595"/>
  <c r="Z595" s="1"/>
  <c r="AA595" s="1"/>
  <c r="V596"/>
  <c r="Z596" s="1"/>
  <c r="AA596" s="1"/>
  <c r="V597"/>
  <c r="Z597" s="1"/>
  <c r="AA597" s="1"/>
  <c r="V74"/>
  <c r="Z74" s="1"/>
  <c r="AA74" s="1"/>
  <c r="V599"/>
  <c r="Z599" s="1"/>
  <c r="AA599" s="1"/>
  <c r="V436"/>
  <c r="Z436" s="1"/>
  <c r="AA436" s="1"/>
  <c r="V600"/>
  <c r="Z600" s="1"/>
  <c r="AA600" s="1"/>
  <c r="V438"/>
  <c r="Z438" s="1"/>
  <c r="AA438" s="1"/>
  <c r="V344"/>
  <c r="Z344" s="1"/>
  <c r="AA344" s="1"/>
  <c r="V345"/>
  <c r="Z345" s="1"/>
  <c r="AA345" s="1"/>
  <c r="V439"/>
  <c r="Z439" s="1"/>
  <c r="AA439" s="1"/>
  <c r="V602"/>
  <c r="Z602" s="1"/>
  <c r="AA602" s="1"/>
  <c r="V346"/>
  <c r="Z346" s="1"/>
  <c r="AA346" s="1"/>
  <c r="V604"/>
  <c r="Z604" s="1"/>
  <c r="AA604" s="1"/>
  <c r="V441"/>
  <c r="Z441" s="1"/>
  <c r="AA441" s="1"/>
  <c r="V605"/>
  <c r="Z605" s="1"/>
  <c r="AA605" s="1"/>
  <c r="V607"/>
  <c r="Z607" s="1"/>
  <c r="AA607" s="1"/>
  <c r="V608"/>
  <c r="Z608" s="1"/>
  <c r="AA608" s="1"/>
  <c r="V347"/>
  <c r="Z347" s="1"/>
  <c r="AA347" s="1"/>
  <c r="V609"/>
  <c r="Z609" s="1"/>
  <c r="AA609" s="1"/>
  <c r="V612"/>
  <c r="Z612" s="1"/>
  <c r="AA612" s="1"/>
  <c r="V617"/>
  <c r="Z617" s="1"/>
  <c r="AA617" s="1"/>
  <c r="V618"/>
  <c r="Z618" s="1"/>
  <c r="AA618" s="1"/>
  <c r="V198"/>
  <c r="Z198" s="1"/>
  <c r="AA198" s="1"/>
  <c r="V619"/>
  <c r="Z619" s="1"/>
  <c r="AA619" s="1"/>
  <c r="V620"/>
  <c r="Z620" s="1"/>
  <c r="AA620" s="1"/>
  <c r="V621"/>
  <c r="Z621" s="1"/>
  <c r="AA621" s="1"/>
  <c r="V622"/>
  <c r="Z622" s="1"/>
  <c r="AA622" s="1"/>
  <c r="V623"/>
  <c r="Z623" s="1"/>
  <c r="AA623" s="1"/>
  <c r="V624"/>
  <c r="Z624" s="1"/>
  <c r="AA624" s="1"/>
  <c r="V625"/>
  <c r="Z625" s="1"/>
  <c r="AA625" s="1"/>
  <c r="V626"/>
  <c r="Z626" s="1"/>
  <c r="AA626" s="1"/>
  <c r="V627"/>
  <c r="Z627" s="1"/>
  <c r="AA627" s="1"/>
  <c r="V628"/>
  <c r="Z628" s="1"/>
  <c r="AA628" s="1"/>
  <c r="V629"/>
  <c r="Z629" s="1"/>
  <c r="AA629" s="1"/>
  <c r="V630"/>
  <c r="Z630" s="1"/>
  <c r="AA630" s="1"/>
  <c r="V631"/>
  <c r="Z631" s="1"/>
  <c r="AA631" s="1"/>
  <c r="V633"/>
  <c r="Z633" s="1"/>
  <c r="AA633" s="1"/>
  <c r="V634"/>
  <c r="Z634" s="1"/>
  <c r="AA634" s="1"/>
  <c r="V635"/>
  <c r="Z635" s="1"/>
  <c r="AA635" s="1"/>
  <c r="V636"/>
  <c r="Z636" s="1"/>
  <c r="AA636" s="1"/>
  <c r="V637"/>
  <c r="Z637" s="1"/>
  <c r="AA637" s="1"/>
  <c r="V199"/>
  <c r="Z199" s="1"/>
  <c r="AA199" s="1"/>
  <c r="V638"/>
  <c r="Z638" s="1"/>
  <c r="AA638" s="1"/>
  <c r="V639"/>
  <c r="Z639" s="1"/>
  <c r="AA639" s="1"/>
  <c r="V640"/>
  <c r="Z640" s="1"/>
  <c r="AA640" s="1"/>
  <c r="V641"/>
  <c r="Z641" s="1"/>
  <c r="AA641" s="1"/>
  <c r="V642"/>
  <c r="Z642" s="1"/>
  <c r="AA642" s="1"/>
  <c r="V643"/>
  <c r="Z643" s="1"/>
  <c r="AA643" s="1"/>
  <c r="V644"/>
  <c r="Z644" s="1"/>
  <c r="AA644" s="1"/>
  <c r="V645"/>
  <c r="Z645" s="1"/>
  <c r="AA645" s="1"/>
  <c r="V450"/>
  <c r="Z450" s="1"/>
  <c r="AA450" s="1"/>
  <c r="V646"/>
  <c r="Z646" s="1"/>
  <c r="AA646" s="1"/>
  <c r="G4" i="3"/>
  <c r="G5"/>
  <c r="V341" i="1" s="1"/>
  <c r="Z341" s="1"/>
  <c r="AA341" s="1"/>
  <c r="G6" i="3"/>
  <c r="G7"/>
  <c r="G8"/>
  <c r="G9"/>
  <c r="G10"/>
  <c r="G11"/>
  <c r="G12"/>
  <c r="G13"/>
  <c r="V535" i="1" s="1"/>
  <c r="Z535" s="1"/>
  <c r="AA535" s="1"/>
  <c r="G16" i="3"/>
  <c r="G17"/>
  <c r="G18"/>
  <c r="G19"/>
  <c r="G21"/>
  <c r="G22"/>
  <c r="G23"/>
  <c r="G24"/>
  <c r="G25"/>
  <c r="V358" i="1" s="1"/>
  <c r="Z358" s="1"/>
  <c r="AA358" s="1"/>
  <c r="G26" i="3"/>
  <c r="G27"/>
  <c r="V470" i="1" s="1"/>
  <c r="Z470" s="1"/>
  <c r="AA470" s="1"/>
  <c r="G28" i="3"/>
  <c r="G30"/>
  <c r="G31"/>
  <c r="G32"/>
  <c r="G33"/>
  <c r="G35"/>
  <c r="V189" i="1" s="1"/>
  <c r="G36" i="3"/>
  <c r="G37"/>
  <c r="G38"/>
  <c r="G39"/>
  <c r="V209" i="1" s="1"/>
  <c r="G40" i="3"/>
  <c r="V363" i="1" s="1"/>
  <c r="Z363" s="1"/>
  <c r="AA363" s="1"/>
  <c r="G41" i="3"/>
  <c r="G42"/>
  <c r="G43"/>
  <c r="G44"/>
  <c r="G45"/>
  <c r="G46"/>
  <c r="G47"/>
  <c r="G48"/>
  <c r="G50"/>
  <c r="G51"/>
  <c r="G52"/>
  <c r="V169" i="1" s="1"/>
  <c r="Z169" s="1"/>
  <c r="AA169" s="1"/>
  <c r="G53" i="3"/>
  <c r="G54"/>
  <c r="G56"/>
  <c r="G57"/>
  <c r="G59"/>
  <c r="G63"/>
  <c r="G64"/>
  <c r="G65"/>
  <c r="G67"/>
  <c r="G69"/>
  <c r="G70"/>
  <c r="G71"/>
  <c r="V407" i="1" s="1"/>
  <c r="G73" i="3"/>
  <c r="G75"/>
  <c r="G76"/>
  <c r="G79"/>
  <c r="G80"/>
  <c r="V582" i="1" s="1"/>
  <c r="Z582" s="1"/>
  <c r="AA582" s="1"/>
  <c r="G81" i="3"/>
  <c r="G82"/>
  <c r="G83"/>
  <c r="G84"/>
  <c r="V261" i="1" s="1"/>
  <c r="Z261" s="1"/>
  <c r="AA261" s="1"/>
  <c r="G85" i="3"/>
  <c r="V263" i="1" s="1"/>
  <c r="Z263" s="1"/>
  <c r="AA263" s="1"/>
  <c r="G86" i="3"/>
  <c r="V10" i="1" s="1"/>
  <c r="Z10" s="1"/>
  <c r="AA10" s="1"/>
  <c r="G87" i="3"/>
  <c r="V80" i="1" s="1"/>
  <c r="G89" i="3"/>
  <c r="G90"/>
  <c r="G92"/>
  <c r="G93"/>
  <c r="G94"/>
  <c r="G95"/>
  <c r="G96"/>
  <c r="G98"/>
  <c r="G99"/>
  <c r="G100"/>
  <c r="V315" i="1" s="1"/>
  <c r="Z315" s="1"/>
  <c r="AA315" s="1"/>
  <c r="G101" i="3"/>
  <c r="V564" i="1" s="1"/>
  <c r="Z564" s="1"/>
  <c r="AA564" s="1"/>
  <c r="G102" i="3"/>
  <c r="G103"/>
  <c r="G104"/>
  <c r="V72" i="1" s="1"/>
  <c r="Z72" s="1"/>
  <c r="AA72" s="1"/>
  <c r="G105" i="3"/>
  <c r="G106"/>
  <c r="G107"/>
  <c r="G108"/>
  <c r="G109"/>
  <c r="G110"/>
  <c r="G111"/>
  <c r="V48" i="1" s="1"/>
  <c r="G112" i="3"/>
  <c r="G113"/>
  <c r="G114"/>
  <c r="G115"/>
  <c r="G116"/>
  <c r="G117"/>
  <c r="G118"/>
  <c r="G120"/>
  <c r="V414" i="1" s="1"/>
  <c r="Z414" s="1"/>
  <c r="AA414" s="1"/>
  <c r="G121" i="3"/>
  <c r="G123"/>
  <c r="G125"/>
  <c r="G126"/>
  <c r="G127"/>
  <c r="G128"/>
  <c r="G129"/>
  <c r="G130"/>
  <c r="G131"/>
  <c r="G132"/>
  <c r="V460" i="1" s="1"/>
  <c r="Z460" s="1"/>
  <c r="AA460" s="1"/>
  <c r="G133" i="3"/>
  <c r="G135"/>
  <c r="V175" i="1" s="1"/>
  <c r="G136" i="3"/>
  <c r="V506" i="1" s="1"/>
  <c r="Z506" s="1"/>
  <c r="AA506" s="1"/>
  <c r="G137" i="3"/>
  <c r="V176" i="1" s="1"/>
  <c r="Z176" s="1"/>
  <c r="AA176" s="1"/>
  <c r="G138" i="3"/>
  <c r="G139"/>
  <c r="G140"/>
  <c r="G141"/>
  <c r="G142"/>
  <c r="G144"/>
  <c r="V104" i="1" s="1"/>
  <c r="Z104" s="1"/>
  <c r="AA104" s="1"/>
  <c r="G145" i="3"/>
  <c r="G148"/>
  <c r="V91" i="1" s="1"/>
  <c r="Z91" s="1"/>
  <c r="AA91" s="1"/>
  <c r="G149" i="3"/>
  <c r="G150"/>
  <c r="V343" i="1" s="1"/>
  <c r="G151" i="3"/>
  <c r="G152"/>
  <c r="G153"/>
  <c r="G154"/>
  <c r="G155"/>
  <c r="G156"/>
  <c r="V360" i="1" s="1"/>
  <c r="Z360" s="1"/>
  <c r="AA360" s="1"/>
  <c r="G157" i="3"/>
  <c r="G158"/>
  <c r="G160"/>
  <c r="G162"/>
  <c r="G163"/>
  <c r="G165"/>
  <c r="G166"/>
  <c r="V64" i="1" s="1"/>
  <c r="Z64" s="1"/>
  <c r="AA64" s="1"/>
  <c r="G168" i="3"/>
  <c r="G169"/>
  <c r="G171"/>
  <c r="G172"/>
  <c r="G173"/>
  <c r="G176"/>
  <c r="G177"/>
  <c r="G178"/>
  <c r="G179"/>
  <c r="G181"/>
  <c r="V567" i="1" s="1"/>
  <c r="Z567" s="1"/>
  <c r="AA567" s="1"/>
  <c r="G182" i="3"/>
  <c r="G183"/>
  <c r="G184"/>
  <c r="V334" i="1" s="1"/>
  <c r="G185" i="3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V310" i="1" s="1"/>
  <c r="Z310" s="1"/>
  <c r="AA310" s="1"/>
  <c r="G207" i="3"/>
  <c r="G208"/>
  <c r="G209"/>
  <c r="G212"/>
  <c r="G214"/>
  <c r="V573" i="1" s="1"/>
  <c r="Z573" s="1"/>
  <c r="AA573" s="1"/>
  <c r="G215" i="3"/>
  <c r="G217"/>
  <c r="G218"/>
  <c r="G219"/>
  <c r="G220"/>
  <c r="G221"/>
  <c r="G222"/>
  <c r="G223"/>
  <c r="V16" i="1" s="1"/>
  <c r="G224" i="3"/>
  <c r="V442" i="1" s="1"/>
  <c r="Z442" s="1"/>
  <c r="AA442" s="1"/>
  <c r="G225" i="3"/>
  <c r="G226"/>
  <c r="V444" i="1" s="1"/>
  <c r="Z444" s="1"/>
  <c r="AA444" s="1"/>
  <c r="G227" i="3"/>
  <c r="V447" i="1" s="1"/>
  <c r="G228" i="3"/>
  <c r="V46" i="1" s="1"/>
  <c r="Z46" s="1"/>
  <c r="AA46" s="1"/>
  <c r="G229" i="3"/>
  <c r="G230"/>
  <c r="G231"/>
  <c r="G232"/>
  <c r="V475" i="1" s="1"/>
  <c r="Z475" s="1"/>
  <c r="AA475" s="1"/>
  <c r="G233" i="3"/>
  <c r="G234"/>
  <c r="V478" i="1" s="1"/>
  <c r="Z478" s="1"/>
  <c r="AA478" s="1"/>
  <c r="G235" i="3"/>
  <c r="G236"/>
  <c r="G237"/>
  <c r="G238"/>
  <c r="G239"/>
  <c r="G240"/>
  <c r="G241"/>
  <c r="G242"/>
  <c r="G243"/>
  <c r="G244"/>
  <c r="G245"/>
  <c r="V11" i="1" s="1"/>
  <c r="G246" i="3"/>
  <c r="G247"/>
  <c r="G248"/>
  <c r="G249"/>
  <c r="G250"/>
  <c r="G252"/>
  <c r="G253"/>
  <c r="G258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80"/>
  <c r="G281"/>
  <c r="G282"/>
  <c r="G283"/>
  <c r="G284"/>
  <c r="G285"/>
  <c r="G286"/>
  <c r="G287"/>
  <c r="V232" i="1" s="1"/>
  <c r="G288" i="3"/>
  <c r="G290"/>
  <c r="V320" i="1" s="1"/>
  <c r="Z320" s="1"/>
  <c r="AA320" s="1"/>
  <c r="G291" i="3"/>
  <c r="V574" i="1" s="1"/>
  <c r="G292" i="3"/>
  <c r="V575" i="1" s="1"/>
  <c r="Z575" s="1"/>
  <c r="AA575" s="1"/>
  <c r="G293" i="3"/>
  <c r="G295"/>
  <c r="G296"/>
  <c r="G297"/>
  <c r="G298"/>
  <c r="V349" i="1" s="1"/>
  <c r="Z349" s="1"/>
  <c r="AA349" s="1"/>
  <c r="G299" i="3"/>
  <c r="G300"/>
  <c r="V174" i="1" s="1"/>
  <c r="Z174" s="1"/>
  <c r="AA174" s="1"/>
  <c r="G302" i="3"/>
  <c r="G303"/>
  <c r="G305"/>
  <c r="G309"/>
  <c r="V253" i="1" s="1"/>
  <c r="G310" i="3"/>
  <c r="G311"/>
  <c r="G312"/>
  <c r="G313"/>
  <c r="G314"/>
  <c r="G315"/>
  <c r="G316"/>
  <c r="G317"/>
  <c r="V368" i="1" s="1"/>
  <c r="G318" i="3"/>
  <c r="G319"/>
  <c r="G320"/>
  <c r="G321"/>
  <c r="G324"/>
  <c r="G325"/>
  <c r="G326"/>
  <c r="G327"/>
  <c r="G328"/>
  <c r="G329"/>
  <c r="V99" i="1" s="1"/>
  <c r="Z99" s="1"/>
  <c r="AA99" s="1"/>
  <c r="G330" i="3"/>
  <c r="G331"/>
  <c r="G332"/>
  <c r="G333"/>
  <c r="V180" i="1" s="1"/>
  <c r="G334" i="3"/>
  <c r="V306" i="1" s="1"/>
  <c r="Z306" s="1"/>
  <c r="AA306" s="1"/>
  <c r="G335" i="3"/>
  <c r="G337"/>
  <c r="G338"/>
  <c r="G340"/>
  <c r="G342"/>
  <c r="G343"/>
  <c r="V245" i="1" s="1"/>
  <c r="G345" i="3"/>
  <c r="G348"/>
  <c r="G349"/>
  <c r="V421" i="1" s="1"/>
  <c r="G350" i="3"/>
  <c r="G351"/>
  <c r="V327" i="1" s="1"/>
  <c r="G352" i="3"/>
  <c r="G353"/>
  <c r="V430" i="1" s="1"/>
  <c r="Z430" s="1"/>
  <c r="AA430" s="1"/>
  <c r="G354" i="3"/>
  <c r="G355"/>
  <c r="G356"/>
  <c r="G357"/>
  <c r="G358"/>
  <c r="G359"/>
  <c r="V446" i="1" s="1"/>
  <c r="G360" i="3"/>
  <c r="G361"/>
  <c r="G362"/>
  <c r="G363"/>
  <c r="G364"/>
  <c r="V382" i="1" s="1"/>
  <c r="Z382" s="1"/>
  <c r="AA382" s="1"/>
  <c r="G365" i="3"/>
  <c r="G366"/>
  <c r="G367"/>
  <c r="G368"/>
  <c r="G369"/>
  <c r="G370"/>
  <c r="G371"/>
  <c r="V313" i="1" s="1"/>
  <c r="G372" i="3"/>
  <c r="G373"/>
  <c r="G374"/>
  <c r="G375"/>
  <c r="G376"/>
  <c r="G377"/>
  <c r="V284" i="1" s="1"/>
  <c r="Z284" s="1"/>
  <c r="AA284" s="1"/>
  <c r="G378" i="3"/>
  <c r="G379"/>
  <c r="V401" i="1" s="1"/>
  <c r="G380" i="3"/>
  <c r="G381"/>
  <c r="G382"/>
  <c r="G383"/>
  <c r="G384"/>
  <c r="G385"/>
  <c r="V541" i="1" s="1"/>
  <c r="Z541" s="1"/>
  <c r="AA541" s="1"/>
  <c r="G386" i="3"/>
  <c r="G389"/>
  <c r="G390"/>
  <c r="G391"/>
  <c r="G392"/>
  <c r="V265" i="1" s="1"/>
  <c r="Z265" s="1"/>
  <c r="AA265" s="1"/>
  <c r="G393" i="3"/>
  <c r="G394"/>
  <c r="G395"/>
  <c r="G396"/>
  <c r="V378" i="1" s="1"/>
  <c r="Z378" s="1"/>
  <c r="AA378" s="1"/>
  <c r="G397" i="3"/>
  <c r="G399"/>
  <c r="G400"/>
  <c r="G401"/>
  <c r="G402"/>
  <c r="G403"/>
  <c r="G404"/>
  <c r="G405"/>
  <c r="G406"/>
  <c r="G408"/>
  <c r="G409"/>
  <c r="G410"/>
  <c r="G411"/>
  <c r="G412"/>
  <c r="G413"/>
  <c r="G414"/>
  <c r="G415"/>
  <c r="G416"/>
  <c r="G417"/>
  <c r="G418"/>
  <c r="G419"/>
  <c r="G422"/>
  <c r="G423"/>
  <c r="G424"/>
  <c r="G425"/>
  <c r="V453" i="1" s="1"/>
  <c r="Z453" s="1"/>
  <c r="AA453" s="1"/>
  <c r="G426" i="3"/>
  <c r="G429"/>
  <c r="V359" i="1" s="1"/>
  <c r="Z359" s="1"/>
  <c r="AA359" s="1"/>
  <c r="G430" i="3"/>
  <c r="G431"/>
  <c r="G432"/>
  <c r="G433"/>
  <c r="G436"/>
  <c r="G437"/>
  <c r="G438"/>
  <c r="G440"/>
  <c r="G441"/>
  <c r="G442"/>
  <c r="G443"/>
  <c r="V288" i="1" s="1"/>
  <c r="G444" i="3"/>
  <c r="G445"/>
  <c r="V584" i="1" s="1"/>
  <c r="Z584" s="1"/>
  <c r="AA584" s="1"/>
  <c r="G446" i="3"/>
  <c r="G447"/>
  <c r="V356" i="1" s="1"/>
  <c r="G448" i="3"/>
  <c r="V493" i="1" s="1"/>
  <c r="G449" i="3"/>
  <c r="G451"/>
  <c r="G452"/>
  <c r="G453"/>
  <c r="G454"/>
  <c r="V299" i="1" s="1"/>
  <c r="Z299" s="1"/>
  <c r="AA299" s="1"/>
  <c r="G455" i="3"/>
  <c r="G456"/>
  <c r="G457"/>
  <c r="G458"/>
  <c r="G459"/>
  <c r="G461"/>
  <c r="G462"/>
  <c r="G463"/>
  <c r="V173" i="1" s="1"/>
  <c r="G464" i="3"/>
  <c r="G465"/>
  <c r="V285" i="1" s="1"/>
  <c r="Z285" s="1"/>
  <c r="AA285" s="1"/>
  <c r="G466" i="3"/>
  <c r="G468"/>
  <c r="G469"/>
  <c r="G470"/>
  <c r="G471"/>
  <c r="G472"/>
  <c r="G473"/>
  <c r="G474"/>
  <c r="G475"/>
  <c r="G476"/>
  <c r="V593" i="1" s="1"/>
  <c r="Z593" s="1"/>
  <c r="AA593" s="1"/>
  <c r="G477" i="3"/>
  <c r="V348" i="1" s="1"/>
  <c r="Z348" s="1"/>
  <c r="AA348" s="1"/>
  <c r="G478" i="3"/>
  <c r="G479"/>
  <c r="G480"/>
  <c r="G481"/>
  <c r="G482"/>
  <c r="G483"/>
  <c r="G484"/>
  <c r="G485"/>
  <c r="V190" i="1" s="1"/>
  <c r="G486" i="3"/>
  <c r="G487"/>
  <c r="G488"/>
  <c r="G490"/>
  <c r="V490" i="1" s="1"/>
  <c r="Z490" s="1"/>
  <c r="AA490" s="1"/>
  <c r="G491" i="3"/>
  <c r="V504" i="1" s="1"/>
  <c r="G492" i="3"/>
  <c r="G493"/>
  <c r="G494"/>
  <c r="G495"/>
  <c r="G497"/>
  <c r="G498"/>
  <c r="G499"/>
  <c r="G500"/>
  <c r="G501"/>
  <c r="G502"/>
  <c r="G503"/>
  <c r="G505"/>
  <c r="V525" i="1" s="1"/>
  <c r="Z525" s="1"/>
  <c r="AA525" s="1"/>
  <c r="G506" i="3"/>
  <c r="G507"/>
  <c r="G508"/>
  <c r="G509"/>
  <c r="G510"/>
  <c r="G511"/>
  <c r="G515"/>
  <c r="G516"/>
  <c r="G517"/>
  <c r="V333" i="1" s="1"/>
  <c r="Z333" s="1"/>
  <c r="AA333" s="1"/>
  <c r="G518" i="3"/>
  <c r="V594" i="1" s="1"/>
  <c r="Z594" s="1"/>
  <c r="AA594" s="1"/>
  <c r="G519" i="3"/>
  <c r="V434" i="1" s="1"/>
  <c r="G520" i="3"/>
  <c r="G521"/>
  <c r="G522"/>
  <c r="G523"/>
  <c r="G524"/>
  <c r="G525"/>
  <c r="V448" i="1" s="1"/>
  <c r="Z448" s="1"/>
  <c r="AA448" s="1"/>
  <c r="G526" i="3"/>
  <c r="G527"/>
  <c r="G528"/>
  <c r="V264" i="1" s="1"/>
  <c r="Z264" s="1"/>
  <c r="AA264" s="1"/>
  <c r="G529" i="3"/>
  <c r="V41" i="1" s="1"/>
  <c r="Z41" s="1"/>
  <c r="AA41" s="1"/>
  <c r="G530" i="3"/>
  <c r="G531"/>
  <c r="V361" i="1" s="1"/>
  <c r="G532" i="3"/>
  <c r="V472" i="1" s="1"/>
  <c r="Z472" s="1"/>
  <c r="AA472" s="1"/>
  <c r="G533" i="3"/>
  <c r="V362" i="1" s="1"/>
  <c r="Z362" s="1"/>
  <c r="AA362" s="1"/>
  <c r="G534" i="3"/>
  <c r="G535"/>
  <c r="G536"/>
  <c r="G537"/>
  <c r="G538"/>
  <c r="G539"/>
  <c r="G540"/>
  <c r="G541"/>
  <c r="V217" i="1" s="1"/>
  <c r="Z217" s="1"/>
  <c r="AA217" s="1"/>
  <c r="G543" i="3"/>
  <c r="G544"/>
  <c r="V290" i="1" s="1"/>
  <c r="Z290" s="1"/>
  <c r="AA290" s="1"/>
  <c r="G545" i="3"/>
  <c r="G547"/>
  <c r="V231" i="1" s="1"/>
  <c r="G548" i="3"/>
  <c r="G549"/>
  <c r="G550"/>
  <c r="V545" i="1" s="1"/>
  <c r="Z545" s="1"/>
  <c r="AA545" s="1"/>
  <c r="G551" i="3"/>
  <c r="G552"/>
  <c r="G557"/>
  <c r="V248" i="1" s="1"/>
  <c r="Z248" s="1"/>
  <c r="AA248" s="1"/>
  <c r="G559" i="3"/>
  <c r="G560"/>
  <c r="G561"/>
  <c r="G562"/>
  <c r="G563"/>
  <c r="G564"/>
  <c r="G565"/>
  <c r="G566"/>
  <c r="G567"/>
  <c r="G568"/>
  <c r="G569"/>
  <c r="G570"/>
  <c r="G571"/>
  <c r="V451" i="1" s="1"/>
  <c r="G572" i="3"/>
  <c r="G573"/>
  <c r="G575"/>
  <c r="G576"/>
  <c r="G577"/>
  <c r="G578"/>
  <c r="G580"/>
  <c r="V148" i="1" s="1"/>
  <c r="Z148" s="1"/>
  <c r="AA148" s="1"/>
  <c r="G583" i="3"/>
  <c r="G584"/>
  <c r="V576" i="1" s="1"/>
  <c r="G585" i="3"/>
  <c r="G586"/>
  <c r="G587"/>
  <c r="G588"/>
  <c r="G589"/>
  <c r="G590"/>
  <c r="G591"/>
  <c r="G592"/>
  <c r="G593"/>
  <c r="G594"/>
  <c r="G595"/>
  <c r="V213" i="1" s="1"/>
  <c r="G596" i="3"/>
  <c r="G597"/>
  <c r="G598"/>
  <c r="G599"/>
  <c r="G600"/>
  <c r="G601"/>
  <c r="G602"/>
  <c r="V204" i="1" s="1"/>
  <c r="Z204" s="1"/>
  <c r="AA204" s="1"/>
  <c r="G603" i="3"/>
  <c r="V355" i="1" s="1"/>
  <c r="G604" i="3"/>
  <c r="G607"/>
  <c r="G608"/>
  <c r="V146" i="1" s="1"/>
  <c r="G609" i="3"/>
  <c r="G610"/>
  <c r="G611"/>
  <c r="G612"/>
  <c r="G613"/>
  <c r="G615"/>
  <c r="G616"/>
  <c r="V377" i="1" s="1"/>
  <c r="G617" i="3"/>
  <c r="G618"/>
  <c r="V296" i="1" s="1"/>
  <c r="G620" i="3"/>
  <c r="G621"/>
  <c r="G622"/>
  <c r="G623"/>
  <c r="G624"/>
  <c r="G625"/>
  <c r="G627"/>
  <c r="G628"/>
  <c r="G629"/>
  <c r="V364" i="1" s="1"/>
  <c r="G630" i="3"/>
  <c r="G631"/>
  <c r="G632"/>
  <c r="G633"/>
  <c r="G634"/>
  <c r="V375" i="1" s="1"/>
  <c r="Z375" s="1"/>
  <c r="AA375" s="1"/>
  <c r="G635" i="3"/>
  <c r="V308" i="1" s="1"/>
  <c r="Z308" s="1"/>
  <c r="AA308" s="1"/>
  <c r="G636" i="3"/>
  <c r="V463" i="1" s="1"/>
  <c r="G638" i="3"/>
  <c r="G640"/>
  <c r="G642"/>
  <c r="V252" i="1" s="1"/>
  <c r="G643" i="3"/>
  <c r="G645"/>
  <c r="V44" i="1" s="1"/>
  <c r="Z44" s="1"/>
  <c r="AA44" s="1"/>
  <c r="G646" i="3"/>
  <c r="G647"/>
  <c r="G648"/>
  <c r="G649"/>
  <c r="G650"/>
  <c r="G651"/>
  <c r="G652"/>
  <c r="G653"/>
  <c r="G655"/>
  <c r="G656"/>
  <c r="G657"/>
  <c r="G658"/>
  <c r="G659"/>
  <c r="G660"/>
  <c r="G663"/>
  <c r="G664"/>
  <c r="G665"/>
  <c r="G666"/>
  <c r="G667"/>
  <c r="V415" i="1" s="1"/>
  <c r="Z415" s="1"/>
  <c r="AA415" s="1"/>
  <c r="G668" i="3"/>
  <c r="G669"/>
  <c r="G670"/>
  <c r="V606" i="1" s="1"/>
  <c r="Z606" s="1"/>
  <c r="AA606" s="1"/>
  <c r="G671" i="3"/>
  <c r="G672"/>
  <c r="G673"/>
  <c r="G674"/>
  <c r="G675"/>
  <c r="G676"/>
  <c r="G677"/>
  <c r="G678"/>
  <c r="V590" i="1" s="1"/>
  <c r="Z590" s="1"/>
  <c r="AA590" s="1"/>
  <c r="G679" i="3"/>
  <c r="G680"/>
  <c r="G681"/>
  <c r="G683"/>
  <c r="G684"/>
  <c r="G685"/>
  <c r="V397" i="1" s="1"/>
  <c r="Z397" s="1"/>
  <c r="AA397" s="1"/>
  <c r="G686" i="3"/>
  <c r="G690"/>
  <c r="G692"/>
  <c r="G693"/>
  <c r="G695"/>
  <c r="G696"/>
  <c r="V73" i="1" s="1"/>
  <c r="Z73" s="1"/>
  <c r="AA73" s="1"/>
  <c r="G697" i="3"/>
  <c r="G698"/>
  <c r="G699"/>
  <c r="G700"/>
  <c r="V495" i="1" s="1"/>
  <c r="Z495" s="1"/>
  <c r="AA495" s="1"/>
  <c r="G701" i="3"/>
  <c r="G702"/>
  <c r="G703"/>
  <c r="G704"/>
  <c r="G705"/>
  <c r="G706"/>
  <c r="G707"/>
  <c r="G708"/>
  <c r="V201" i="1" s="1"/>
  <c r="G710" i="3"/>
  <c r="G711"/>
  <c r="G713"/>
  <c r="G714"/>
  <c r="V561" i="1" s="1"/>
  <c r="Z561" s="1"/>
  <c r="AA561" s="1"/>
  <c r="G716" i="3"/>
  <c r="G717"/>
  <c r="G719"/>
  <c r="G720"/>
  <c r="G721"/>
  <c r="G723"/>
  <c r="V287" i="1" s="1"/>
  <c r="Z287" s="1"/>
  <c r="AA287" s="1"/>
  <c r="G724" i="3"/>
  <c r="G725"/>
  <c r="V387" i="1" s="1"/>
  <c r="Z387" s="1"/>
  <c r="AA387" s="1"/>
  <c r="G726" i="3"/>
  <c r="G727"/>
  <c r="G728"/>
  <c r="G729"/>
  <c r="G730"/>
  <c r="G731"/>
  <c r="G732"/>
  <c r="G733"/>
  <c r="G735"/>
  <c r="G737"/>
  <c r="G738"/>
  <c r="G739"/>
  <c r="G740"/>
  <c r="V389" i="1" s="1"/>
  <c r="G741" i="3"/>
  <c r="G742"/>
  <c r="G743"/>
  <c r="G744"/>
  <c r="G746"/>
  <c r="G748"/>
  <c r="G750"/>
  <c r="G753"/>
  <c r="G754"/>
  <c r="G755"/>
  <c r="G756"/>
  <c r="G757"/>
  <c r="G758"/>
  <c r="G760"/>
  <c r="G762"/>
  <c r="V312" i="1" s="1"/>
  <c r="G763" i="3"/>
  <c r="G764"/>
  <c r="V124" i="1" s="1"/>
  <c r="Z124" s="1"/>
  <c r="AA124" s="1"/>
  <c r="G765" i="3"/>
  <c r="V321" i="1" s="1"/>
  <c r="Z321" s="1"/>
  <c r="AA321" s="1"/>
  <c r="G767" i="3"/>
  <c r="G768"/>
  <c r="G769"/>
  <c r="V426" i="1" s="1"/>
  <c r="Z426" s="1"/>
  <c r="AA426" s="1"/>
  <c r="G770" i="3"/>
  <c r="V330" i="1" s="1"/>
  <c r="Z330" s="1"/>
  <c r="AA330" s="1"/>
  <c r="G771" i="3"/>
  <c r="G772"/>
  <c r="G773"/>
  <c r="G774"/>
  <c r="G775"/>
  <c r="G776"/>
  <c r="V489" i="1" s="1"/>
  <c r="G778" i="3"/>
  <c r="G779"/>
  <c r="G781"/>
  <c r="G782"/>
  <c r="G783"/>
  <c r="G784"/>
  <c r="G786"/>
  <c r="G787"/>
  <c r="G788"/>
  <c r="G789"/>
  <c r="G790"/>
  <c r="G792"/>
  <c r="V437" i="1" s="1"/>
  <c r="G793" i="3"/>
  <c r="G794"/>
  <c r="G795"/>
  <c r="G796"/>
  <c r="G797"/>
  <c r="G798"/>
  <c r="G799"/>
  <c r="G800"/>
  <c r="G801"/>
  <c r="G802"/>
  <c r="G803"/>
  <c r="G804"/>
  <c r="V271" i="1" s="1"/>
  <c r="Z271" s="1"/>
  <c r="AA271" s="1"/>
  <c r="G806" i="3"/>
  <c r="G807"/>
  <c r="V293" i="1" s="1"/>
  <c r="Z293" s="1"/>
  <c r="AA293" s="1"/>
  <c r="G808" i="3"/>
  <c r="G809"/>
  <c r="G810"/>
  <c r="V538" i="1" s="1"/>
  <c r="Z538" s="1"/>
  <c r="AA538" s="1"/>
  <c r="G811" i="3"/>
  <c r="G812"/>
  <c r="G813"/>
  <c r="G814"/>
  <c r="G816"/>
  <c r="G817"/>
  <c r="V127" i="1" s="1"/>
  <c r="Z127" s="1"/>
  <c r="AA127" s="1"/>
  <c r="G818" i="3"/>
  <c r="V580" i="1" s="1"/>
  <c r="G819" i="3"/>
  <c r="V250" i="1" s="1"/>
  <c r="Z250" s="1"/>
  <c r="AA250" s="1"/>
  <c r="G821" i="3"/>
  <c r="G822"/>
  <c r="G823"/>
  <c r="G824"/>
  <c r="G825"/>
  <c r="G826"/>
  <c r="G827"/>
  <c r="G828"/>
  <c r="G829"/>
  <c r="G830"/>
  <c r="G831"/>
  <c r="G832"/>
  <c r="G833"/>
  <c r="G834"/>
  <c r="G836"/>
  <c r="G837"/>
  <c r="G838"/>
  <c r="G839"/>
  <c r="G840"/>
  <c r="G843"/>
  <c r="G844"/>
  <c r="G845"/>
  <c r="G846"/>
  <c r="G847"/>
  <c r="V149" i="1" s="1"/>
  <c r="G848" i="3"/>
  <c r="G849"/>
  <c r="G850"/>
  <c r="G851"/>
  <c r="G852"/>
  <c r="V558" i="1" s="1"/>
  <c r="Z558" s="1"/>
  <c r="AA558" s="1"/>
  <c r="G853" i="3"/>
  <c r="G854"/>
  <c r="V613" i="1" s="1"/>
  <c r="G855" i="3"/>
  <c r="G856"/>
  <c r="G857"/>
  <c r="G858"/>
  <c r="V533" i="1" s="1"/>
  <c r="G859" i="3"/>
  <c r="G861"/>
  <c r="G862"/>
  <c r="G863"/>
  <c r="V423" i="1" s="1"/>
  <c r="G864" i="3"/>
  <c r="G865"/>
  <c r="G866"/>
  <c r="G867"/>
  <c r="G868"/>
  <c r="G869"/>
  <c r="G871"/>
  <c r="G873"/>
  <c r="G874"/>
  <c r="G875"/>
  <c r="G876"/>
  <c r="G878"/>
  <c r="G879"/>
  <c r="G880"/>
  <c r="G881"/>
  <c r="V500" i="1" s="1"/>
  <c r="Z500" s="1"/>
  <c r="AA500" s="1"/>
  <c r="G882" i="3"/>
  <c r="V398" i="1" s="1"/>
  <c r="G883" i="3"/>
  <c r="G884"/>
  <c r="G885"/>
  <c r="G887"/>
  <c r="G889"/>
  <c r="V90" i="1" s="1"/>
  <c r="Z90" s="1"/>
  <c r="AA90" s="1"/>
  <c r="G890" i="3"/>
  <c r="G891"/>
  <c r="G893"/>
  <c r="G894"/>
  <c r="V247" i="1" s="1"/>
  <c r="Z247" s="1"/>
  <c r="AA247" s="1"/>
  <c r="G895" i="3"/>
  <c r="V326" i="1" s="1"/>
  <c r="Z326" s="1"/>
  <c r="AA326" s="1"/>
  <c r="G896" i="3"/>
  <c r="G897"/>
  <c r="G898"/>
  <c r="G899"/>
  <c r="G900"/>
  <c r="V163" i="1" s="1"/>
  <c r="Z163" s="1"/>
  <c r="AA163" s="1"/>
  <c r="G901" i="3"/>
  <c r="G902"/>
  <c r="G903"/>
  <c r="G905"/>
  <c r="G907"/>
  <c r="G908"/>
  <c r="G909"/>
  <c r="G912"/>
  <c r="G913"/>
  <c r="G914"/>
  <c r="V458" i="1" s="1"/>
  <c r="Z458" s="1"/>
  <c r="AA458" s="1"/>
  <c r="G915" i="3"/>
  <c r="G916"/>
  <c r="G918"/>
  <c r="G919"/>
  <c r="G920"/>
  <c r="G921"/>
  <c r="G922"/>
  <c r="V353" i="1" s="1"/>
  <c r="G923" i="3"/>
  <c r="G924"/>
  <c r="G925"/>
  <c r="G926"/>
  <c r="G927"/>
  <c r="G928"/>
  <c r="V70" i="1" s="1"/>
  <c r="Z70" s="1"/>
  <c r="AA70" s="1"/>
  <c r="G929" i="3"/>
  <c r="G931"/>
  <c r="G932"/>
  <c r="V94" i="1" s="1"/>
  <c r="Z94" s="1"/>
  <c r="AA94" s="1"/>
  <c r="G933" i="3"/>
  <c r="V342" i="1" s="1"/>
  <c r="Z342" s="1"/>
  <c r="AA342" s="1"/>
  <c r="G934" i="3"/>
  <c r="G936"/>
  <c r="G937"/>
  <c r="G938"/>
  <c r="G940"/>
  <c r="G941"/>
  <c r="G942"/>
  <c r="G943"/>
  <c r="G944"/>
  <c r="G945"/>
  <c r="G946"/>
  <c r="G947"/>
  <c r="G948"/>
  <c r="G949"/>
  <c r="G950"/>
  <c r="G951"/>
  <c r="N256" i="1"/>
  <c r="N75"/>
  <c r="N159"/>
  <c r="N257"/>
  <c r="N258"/>
  <c r="N351"/>
  <c r="N352"/>
  <c r="N200"/>
  <c r="N201"/>
  <c r="N353"/>
  <c r="N160"/>
  <c r="N259"/>
  <c r="N202"/>
  <c r="N161"/>
  <c r="N354"/>
  <c r="N162"/>
  <c r="N76"/>
  <c r="N260"/>
  <c r="N452"/>
  <c r="N453"/>
  <c r="N39"/>
  <c r="N454"/>
  <c r="N163"/>
  <c r="N261"/>
  <c r="N203"/>
  <c r="N65"/>
  <c r="N77"/>
  <c r="N455"/>
  <c r="N133"/>
  <c r="N164"/>
  <c r="N152"/>
  <c r="N456"/>
  <c r="N96"/>
  <c r="N97"/>
  <c r="N165"/>
  <c r="N262"/>
  <c r="N204"/>
  <c r="N355"/>
  <c r="N205"/>
  <c r="N457"/>
  <c r="N112"/>
  <c r="N356"/>
  <c r="N17"/>
  <c r="N113"/>
  <c r="N206"/>
  <c r="N458"/>
  <c r="N459"/>
  <c r="N460"/>
  <c r="N207"/>
  <c r="N114"/>
  <c r="N166"/>
  <c r="N46"/>
  <c r="N208"/>
  <c r="N461"/>
  <c r="N115"/>
  <c r="N40"/>
  <c r="N263"/>
  <c r="N264"/>
  <c r="N462"/>
  <c r="N463"/>
  <c r="N41"/>
  <c r="N464"/>
  <c r="N465"/>
  <c r="N21"/>
  <c r="N78"/>
  <c r="N265"/>
  <c r="N485"/>
  <c r="N357"/>
  <c r="N79"/>
  <c r="N167"/>
  <c r="N10"/>
  <c r="N60"/>
  <c r="N80"/>
  <c r="N358"/>
  <c r="N139"/>
  <c r="N466"/>
  <c r="N467"/>
  <c r="N468"/>
  <c r="N47"/>
  <c r="N469"/>
  <c r="N359"/>
  <c r="N26"/>
  <c r="N360"/>
  <c r="N209"/>
  <c r="N470"/>
  <c r="N267"/>
  <c r="N361"/>
  <c r="N268"/>
  <c r="N471"/>
  <c r="N48"/>
  <c r="N472"/>
  <c r="N473"/>
  <c r="N362"/>
  <c r="N42"/>
  <c r="N363"/>
  <c r="N15"/>
  <c r="N35"/>
  <c r="N474"/>
  <c r="N134"/>
  <c r="N475"/>
  <c r="N269"/>
  <c r="N49"/>
  <c r="N476"/>
  <c r="N477"/>
  <c r="N18"/>
  <c r="N478"/>
  <c r="N168"/>
  <c r="N135"/>
  <c r="N364"/>
  <c r="N479"/>
  <c r="N36"/>
  <c r="N365"/>
  <c r="N480"/>
  <c r="N169"/>
  <c r="N210"/>
  <c r="N481"/>
  <c r="N270"/>
  <c r="N271"/>
  <c r="N136"/>
  <c r="N482"/>
  <c r="N483"/>
  <c r="N366"/>
  <c r="N272"/>
  <c r="N273"/>
  <c r="N484"/>
  <c r="N325"/>
  <c r="N367"/>
  <c r="N274"/>
  <c r="N486"/>
  <c r="N487"/>
  <c r="N170"/>
  <c r="N137"/>
  <c r="N368"/>
  <c r="N116"/>
  <c r="N211"/>
  <c r="N488"/>
  <c r="N212"/>
  <c r="N369"/>
  <c r="N138"/>
  <c r="N243"/>
  <c r="N370"/>
  <c r="N416"/>
  <c r="N276"/>
  <c r="N489"/>
  <c r="N490"/>
  <c r="N491"/>
  <c r="N492"/>
  <c r="N493"/>
  <c r="N277"/>
  <c r="N171"/>
  <c r="N494"/>
  <c r="N98"/>
  <c r="N495"/>
  <c r="N213"/>
  <c r="N278"/>
  <c r="N496"/>
  <c r="N275"/>
  <c r="N214"/>
  <c r="N66"/>
  <c r="N279"/>
  <c r="N44"/>
  <c r="N81"/>
  <c r="N117"/>
  <c r="N22"/>
  <c r="N371"/>
  <c r="N280"/>
  <c r="N23"/>
  <c r="N281"/>
  <c r="N497"/>
  <c r="N372"/>
  <c r="N215"/>
  <c r="N498"/>
  <c r="N373"/>
  <c r="N499"/>
  <c r="N172"/>
  <c r="N374"/>
  <c r="N500"/>
  <c r="N282"/>
  <c r="N501"/>
  <c r="N502"/>
  <c r="N375"/>
  <c r="N376"/>
  <c r="N173"/>
  <c r="N503"/>
  <c r="N216"/>
  <c r="N377"/>
  <c r="N378"/>
  <c r="N504"/>
  <c r="N118"/>
  <c r="N379"/>
  <c r="N174"/>
  <c r="N217"/>
  <c r="N380"/>
  <c r="N381"/>
  <c r="N63"/>
  <c r="N283"/>
  <c r="N218"/>
  <c r="N382"/>
  <c r="N505"/>
  <c r="N383"/>
  <c r="N219"/>
  <c r="N82"/>
  <c r="N175"/>
  <c r="N284"/>
  <c r="N506"/>
  <c r="N176"/>
  <c r="N220"/>
  <c r="N285"/>
  <c r="N384"/>
  <c r="N140"/>
  <c r="N507"/>
  <c r="N508"/>
  <c r="N509"/>
  <c r="N385"/>
  <c r="N286"/>
  <c r="N386"/>
  <c r="N246"/>
  <c r="N287"/>
  <c r="N141"/>
  <c r="N387"/>
  <c r="N288"/>
  <c r="N388"/>
  <c r="N289"/>
  <c r="N510"/>
  <c r="N511"/>
  <c r="N177"/>
  <c r="N512"/>
  <c r="N290"/>
  <c r="N221"/>
  <c r="N99"/>
  <c r="N389"/>
  <c r="N222"/>
  <c r="N223"/>
  <c r="N111"/>
  <c r="N291"/>
  <c r="N513"/>
  <c r="N51"/>
  <c r="N292"/>
  <c r="N390"/>
  <c r="N514"/>
  <c r="N515"/>
  <c r="N391"/>
  <c r="N293"/>
  <c r="N516"/>
  <c r="N142"/>
  <c r="N224"/>
  <c r="N408"/>
  <c r="N392"/>
  <c r="N294"/>
  <c r="N517"/>
  <c r="N295"/>
  <c r="N518"/>
  <c r="N519"/>
  <c r="N520"/>
  <c r="N393"/>
  <c r="N394"/>
  <c r="N100"/>
  <c r="N521"/>
  <c r="N296"/>
  <c r="N522"/>
  <c r="N523"/>
  <c r="N83"/>
  <c r="N524"/>
  <c r="N225"/>
  <c r="N226"/>
  <c r="N31"/>
  <c r="N178"/>
  <c r="N525"/>
  <c r="N526"/>
  <c r="N179"/>
  <c r="N297"/>
  <c r="N227"/>
  <c r="N45"/>
  <c r="N228"/>
  <c r="N527"/>
  <c r="N528"/>
  <c r="N119"/>
  <c r="N298"/>
  <c r="N395"/>
  <c r="N396"/>
  <c r="N101"/>
  <c r="N529"/>
  <c r="N397"/>
  <c r="N299"/>
  <c r="N530"/>
  <c r="N531"/>
  <c r="N120"/>
  <c r="N398"/>
  <c r="N532"/>
  <c r="N143"/>
  <c r="N399"/>
  <c r="N533"/>
  <c r="N534"/>
  <c r="N300"/>
  <c r="N535"/>
  <c r="N400"/>
  <c r="N229"/>
  <c r="N230"/>
  <c r="N121"/>
  <c r="N231"/>
  <c r="N536"/>
  <c r="N68"/>
  <c r="N232"/>
  <c r="N301"/>
  <c r="N52"/>
  <c r="N302"/>
  <c r="N537"/>
  <c r="N401"/>
  <c r="N303"/>
  <c r="N5"/>
  <c r="N11"/>
  <c r="N84"/>
  <c r="N304"/>
  <c r="N9"/>
  <c r="N305"/>
  <c r="N538"/>
  <c r="N539"/>
  <c r="N53"/>
  <c r="N3"/>
  <c r="N540"/>
  <c r="N541"/>
  <c r="N180"/>
  <c r="N402"/>
  <c r="N122"/>
  <c r="N542"/>
  <c r="N403"/>
  <c r="N306"/>
  <c r="N123"/>
  <c r="N543"/>
  <c r="N27"/>
  <c r="N404"/>
  <c r="N102"/>
  <c r="N544"/>
  <c r="N307"/>
  <c r="N308"/>
  <c r="N545"/>
  <c r="N309"/>
  <c r="N546"/>
  <c r="N547"/>
  <c r="N310"/>
  <c r="N233"/>
  <c r="N548"/>
  <c r="N549"/>
  <c r="N550"/>
  <c r="N551"/>
  <c r="N234"/>
  <c r="N405"/>
  <c r="N103"/>
  <c r="N311"/>
  <c r="N235"/>
  <c r="N406"/>
  <c r="N552"/>
  <c r="N553"/>
  <c r="N554"/>
  <c r="N69"/>
  <c r="N236"/>
  <c r="N24"/>
  <c r="N181"/>
  <c r="N50"/>
  <c r="N85"/>
  <c r="N237"/>
  <c r="N104"/>
  <c r="N13"/>
  <c r="N407"/>
  <c r="N86"/>
  <c r="N238"/>
  <c r="N54"/>
  <c r="N14"/>
  <c r="N312"/>
  <c r="N20"/>
  <c r="N313"/>
  <c r="N67"/>
  <c r="N70"/>
  <c r="N55"/>
  <c r="N105"/>
  <c r="N71"/>
  <c r="N182"/>
  <c r="N61"/>
  <c r="N62"/>
  <c r="N144"/>
  <c r="N87"/>
  <c r="N555"/>
  <c r="N183"/>
  <c r="N145"/>
  <c r="N556"/>
  <c r="N146"/>
  <c r="N147"/>
  <c r="N314"/>
  <c r="N409"/>
  <c r="N239"/>
  <c r="N240"/>
  <c r="N410"/>
  <c r="N184"/>
  <c r="N557"/>
  <c r="N558"/>
  <c r="N241"/>
  <c r="N148"/>
  <c r="N315"/>
  <c r="N88"/>
  <c r="N411"/>
  <c r="N185"/>
  <c r="N559"/>
  <c r="N412"/>
  <c r="N560"/>
  <c r="N32"/>
  <c r="N316"/>
  <c r="N29"/>
  <c r="N417"/>
  <c r="N561"/>
  <c r="N242"/>
  <c r="N413"/>
  <c r="N562"/>
  <c r="N149"/>
  <c r="N266"/>
  <c r="N563"/>
  <c r="N151"/>
  <c r="N414"/>
  <c r="N415"/>
  <c r="N318"/>
  <c r="N564"/>
  <c r="N186"/>
  <c r="N187"/>
  <c r="N565"/>
  <c r="N566"/>
  <c r="N567"/>
  <c r="N319"/>
  <c r="N8"/>
  <c r="N2"/>
  <c r="N4"/>
  <c r="N568"/>
  <c r="N12"/>
  <c r="N188"/>
  <c r="N89"/>
  <c r="N124"/>
  <c r="N320"/>
  <c r="N569"/>
  <c r="N33"/>
  <c r="N90"/>
  <c r="N570"/>
  <c r="N244"/>
  <c r="N28"/>
  <c r="N571"/>
  <c r="N19"/>
  <c r="N91"/>
  <c r="N150"/>
  <c r="N72"/>
  <c r="N245"/>
  <c r="N418"/>
  <c r="N321"/>
  <c r="N317"/>
  <c r="N6"/>
  <c r="N322"/>
  <c r="N572"/>
  <c r="N573"/>
  <c r="N323"/>
  <c r="N126"/>
  <c r="N574"/>
  <c r="N324"/>
  <c r="N419"/>
  <c r="N575"/>
  <c r="N73"/>
  <c r="N92"/>
  <c r="N153"/>
  <c r="N34"/>
  <c r="N420"/>
  <c r="N125"/>
  <c r="N30"/>
  <c r="N421"/>
  <c r="N43"/>
  <c r="N93"/>
  <c r="N576"/>
  <c r="N127"/>
  <c r="N94"/>
  <c r="N189"/>
  <c r="N106"/>
  <c r="N128"/>
  <c r="N56"/>
  <c r="N577"/>
  <c r="N247"/>
  <c r="N190"/>
  <c r="N578"/>
  <c r="N579"/>
  <c r="N248"/>
  <c r="N422"/>
  <c r="N580"/>
  <c r="N64"/>
  <c r="N581"/>
  <c r="N37"/>
  <c r="N249"/>
  <c r="N582"/>
  <c r="N326"/>
  <c r="N583"/>
  <c r="N423"/>
  <c r="N191"/>
  <c r="N107"/>
  <c r="N192"/>
  <c r="N424"/>
  <c r="N327"/>
  <c r="N425"/>
  <c r="N426"/>
  <c r="N328"/>
  <c r="N250"/>
  <c r="N584"/>
  <c r="N108"/>
  <c r="N329"/>
  <c r="N330"/>
  <c r="N427"/>
  <c r="N428"/>
  <c r="N57"/>
  <c r="N154"/>
  <c r="N585"/>
  <c r="N429"/>
  <c r="N129"/>
  <c r="N331"/>
  <c r="N332"/>
  <c r="N333"/>
  <c r="N586"/>
  <c r="N130"/>
  <c r="N587"/>
  <c r="N334"/>
  <c r="N251"/>
  <c r="N193"/>
  <c r="N131"/>
  <c r="N588"/>
  <c r="N194"/>
  <c r="N252"/>
  <c r="N430"/>
  <c r="N335"/>
  <c r="N431"/>
  <c r="N155"/>
  <c r="N109"/>
  <c r="N336"/>
  <c r="N589"/>
  <c r="N337"/>
  <c r="N590"/>
  <c r="N591"/>
  <c r="N432"/>
  <c r="N433"/>
  <c r="N592"/>
  <c r="N593"/>
  <c r="N253"/>
  <c r="N338"/>
  <c r="N594"/>
  <c r="N339"/>
  <c r="N132"/>
  <c r="N340"/>
  <c r="N195"/>
  <c r="N25"/>
  <c r="N95"/>
  <c r="N341"/>
  <c r="N595"/>
  <c r="N434"/>
  <c r="N254"/>
  <c r="N596"/>
  <c r="N435"/>
  <c r="N597"/>
  <c r="N598"/>
  <c r="N74"/>
  <c r="N342"/>
  <c r="N599"/>
  <c r="N436"/>
  <c r="N437"/>
  <c r="N600"/>
  <c r="N438"/>
  <c r="N343"/>
  <c r="N601"/>
  <c r="N156"/>
  <c r="N344"/>
  <c r="N345"/>
  <c r="N439"/>
  <c r="N440"/>
  <c r="N602"/>
  <c r="N346"/>
  <c r="N603"/>
  <c r="N157"/>
  <c r="N604"/>
  <c r="N196"/>
  <c r="N58"/>
  <c r="N441"/>
  <c r="N605"/>
  <c r="N606"/>
  <c r="N607"/>
  <c r="N608"/>
  <c r="N347"/>
  <c r="N609"/>
  <c r="N610"/>
  <c r="N611"/>
  <c r="N612"/>
  <c r="N16"/>
  <c r="N197"/>
  <c r="N348"/>
  <c r="N38"/>
  <c r="N442"/>
  <c r="N613"/>
  <c r="N7"/>
  <c r="N614"/>
  <c r="N443"/>
  <c r="N615"/>
  <c r="N349"/>
  <c r="N350"/>
  <c r="N444"/>
  <c r="N255"/>
  <c r="N616"/>
  <c r="N617"/>
  <c r="N445"/>
  <c r="N618"/>
  <c r="N198"/>
  <c r="N619"/>
  <c r="N620"/>
  <c r="N621"/>
  <c r="N622"/>
  <c r="N623"/>
  <c r="N624"/>
  <c r="N625"/>
  <c r="N626"/>
  <c r="N627"/>
  <c r="N628"/>
  <c r="N629"/>
  <c r="N630"/>
  <c r="N631"/>
  <c r="N632"/>
  <c r="N633"/>
  <c r="N634"/>
  <c r="N110"/>
  <c r="N446"/>
  <c r="N635"/>
  <c r="N636"/>
  <c r="N637"/>
  <c r="N447"/>
  <c r="N199"/>
  <c r="N638"/>
  <c r="N639"/>
  <c r="N448"/>
  <c r="N449"/>
  <c r="N640"/>
  <c r="N641"/>
  <c r="N642"/>
  <c r="N643"/>
  <c r="N644"/>
  <c r="N645"/>
  <c r="N158"/>
  <c r="N450"/>
  <c r="N451"/>
  <c r="N646"/>
  <c r="M2" i="4"/>
  <c r="N2"/>
  <c r="O2" s="1"/>
  <c r="P2" s="1"/>
  <c r="Q2" s="1"/>
  <c r="M3"/>
  <c r="N3"/>
  <c r="O3" s="1"/>
  <c r="P3" s="1"/>
  <c r="Q3" s="1"/>
  <c r="M4"/>
  <c r="N4"/>
  <c r="O4" s="1"/>
  <c r="P4" s="1"/>
  <c r="Q4" s="1"/>
  <c r="M5"/>
  <c r="N5"/>
  <c r="O5" s="1"/>
  <c r="P5" s="1"/>
  <c r="Q5" s="1"/>
  <c r="M6"/>
  <c r="N6"/>
  <c r="O6" s="1"/>
  <c r="P6" s="1"/>
  <c r="Q6" s="1"/>
  <c r="M7"/>
  <c r="N7"/>
  <c r="O7" s="1"/>
  <c r="P7" s="1"/>
  <c r="Q7" s="1"/>
  <c r="M8"/>
  <c r="N8"/>
  <c r="O8" s="1"/>
  <c r="P8" s="1"/>
  <c r="Q8" s="1"/>
  <c r="M9"/>
  <c r="N9"/>
  <c r="O9" s="1"/>
  <c r="P9" s="1"/>
  <c r="Q9" s="1"/>
  <c r="M10"/>
  <c r="N10"/>
  <c r="O10" s="1"/>
  <c r="P10" s="1"/>
  <c r="Q10" s="1"/>
  <c r="M11"/>
  <c r="N11"/>
  <c r="O11" s="1"/>
  <c r="P11" s="1"/>
  <c r="Q11" s="1"/>
  <c r="M12"/>
  <c r="N12"/>
  <c r="O12" s="1"/>
  <c r="P12" s="1"/>
  <c r="Q12" s="1"/>
  <c r="M13"/>
  <c r="N13"/>
  <c r="O13" s="1"/>
  <c r="P13" s="1"/>
  <c r="Q13" s="1"/>
  <c r="M14"/>
  <c r="N14"/>
  <c r="O14" s="1"/>
  <c r="P14" s="1"/>
  <c r="Q14" s="1"/>
  <c r="M15"/>
  <c r="N15"/>
  <c r="O15" s="1"/>
  <c r="P15" s="1"/>
  <c r="Q15" s="1"/>
  <c r="M16"/>
  <c r="N16"/>
  <c r="O16" s="1"/>
  <c r="P16" s="1"/>
  <c r="Q16" s="1"/>
  <c r="M17"/>
  <c r="N17"/>
  <c r="O17" s="1"/>
  <c r="P17" s="1"/>
  <c r="Q17" s="1"/>
  <c r="M18"/>
  <c r="N18"/>
  <c r="O18" s="1"/>
  <c r="P18" s="1"/>
  <c r="Q18" s="1"/>
  <c r="M19"/>
  <c r="N19"/>
  <c r="O19" s="1"/>
  <c r="P19" s="1"/>
  <c r="Q19" s="1"/>
  <c r="M20"/>
  <c r="N20"/>
  <c r="O20" s="1"/>
  <c r="P20" s="1"/>
  <c r="Q20" s="1"/>
  <c r="M21"/>
  <c r="N21"/>
  <c r="O21" s="1"/>
  <c r="P21" s="1"/>
  <c r="Q21" s="1"/>
  <c r="M22"/>
  <c r="N22"/>
  <c r="O22" s="1"/>
  <c r="P22" s="1"/>
  <c r="Q22" s="1"/>
  <c r="M23"/>
  <c r="N23"/>
  <c r="O23" s="1"/>
  <c r="P23" s="1"/>
  <c r="Q23" s="1"/>
  <c r="M24"/>
  <c r="N24"/>
  <c r="O24" s="1"/>
  <c r="P24" s="1"/>
  <c r="Q24" s="1"/>
  <c r="M25"/>
  <c r="N25"/>
  <c r="O25" s="1"/>
  <c r="P25" s="1"/>
  <c r="Q25" s="1"/>
  <c r="M26"/>
  <c r="N26"/>
  <c r="O26" s="1"/>
  <c r="P26" s="1"/>
  <c r="Q26" s="1"/>
  <c r="M27"/>
  <c r="N27"/>
  <c r="O27" s="1"/>
  <c r="P27" s="1"/>
  <c r="Q27" s="1"/>
  <c r="M28"/>
  <c r="N28"/>
  <c r="O28" s="1"/>
  <c r="P28" s="1"/>
  <c r="Q28" s="1"/>
  <c r="M29"/>
  <c r="N29"/>
  <c r="O29" s="1"/>
  <c r="P29" s="1"/>
  <c r="Q29" s="1"/>
  <c r="M30"/>
  <c r="N30"/>
  <c r="O30" s="1"/>
  <c r="P30" s="1"/>
  <c r="Q30" s="1"/>
  <c r="M31"/>
  <c r="N31"/>
  <c r="O31" s="1"/>
  <c r="P31" s="1"/>
  <c r="Q31" s="1"/>
  <c r="M32"/>
  <c r="N32"/>
  <c r="O32" s="1"/>
  <c r="P32" s="1"/>
  <c r="Q32" s="1"/>
  <c r="M33"/>
  <c r="N33"/>
  <c r="O33" s="1"/>
  <c r="P33" s="1"/>
  <c r="Q33" s="1"/>
  <c r="M34"/>
  <c r="N34"/>
  <c r="M35"/>
  <c r="N35"/>
  <c r="O35" s="1"/>
  <c r="P35" s="1"/>
  <c r="Q35" s="1"/>
  <c r="M36"/>
  <c r="N36"/>
  <c r="O36" s="1"/>
  <c r="P36" s="1"/>
  <c r="Q36" s="1"/>
  <c r="M37"/>
  <c r="N37"/>
  <c r="O37" s="1"/>
  <c r="P37" s="1"/>
  <c r="Q37" s="1"/>
  <c r="M38"/>
  <c r="N38"/>
  <c r="O38" s="1"/>
  <c r="P38" s="1"/>
  <c r="Q38" s="1"/>
  <c r="M39"/>
  <c r="N39"/>
  <c r="O39" s="1"/>
  <c r="P39" s="1"/>
  <c r="Q39" s="1"/>
  <c r="M40"/>
  <c r="N40"/>
  <c r="O40" s="1"/>
  <c r="P40" s="1"/>
  <c r="Q40" s="1"/>
  <c r="M41"/>
  <c r="N41"/>
  <c r="O41" s="1"/>
  <c r="P41" s="1"/>
  <c r="Q41" s="1"/>
  <c r="M42"/>
  <c r="N42"/>
  <c r="O42" s="1"/>
  <c r="P42" s="1"/>
  <c r="Q42" s="1"/>
  <c r="M43"/>
  <c r="N43"/>
  <c r="O43" s="1"/>
  <c r="P43" s="1"/>
  <c r="Q43" s="1"/>
  <c r="M44"/>
  <c r="N44"/>
  <c r="O44" s="1"/>
  <c r="P44" s="1"/>
  <c r="Q44" s="1"/>
  <c r="M45"/>
  <c r="N45"/>
  <c r="O45" s="1"/>
  <c r="P45" s="1"/>
  <c r="Q45" s="1"/>
  <c r="M46"/>
  <c r="N46"/>
  <c r="O46" s="1"/>
  <c r="P46" s="1"/>
  <c r="Q46" s="1"/>
  <c r="M47"/>
  <c r="N47"/>
  <c r="O47" s="1"/>
  <c r="P47" s="1"/>
  <c r="Q47" s="1"/>
  <c r="M48"/>
  <c r="N48"/>
  <c r="O48" s="1"/>
  <c r="P48" s="1"/>
  <c r="Q48" s="1"/>
  <c r="M49"/>
  <c r="N49"/>
  <c r="O49" s="1"/>
  <c r="P49" s="1"/>
  <c r="Q49" s="1"/>
  <c r="M50"/>
  <c r="N50"/>
  <c r="O50" s="1"/>
  <c r="P50" s="1"/>
  <c r="Q50" s="1"/>
  <c r="M51"/>
  <c r="N51"/>
  <c r="O51" s="1"/>
  <c r="P51" s="1"/>
  <c r="Q51" s="1"/>
  <c r="M52"/>
  <c r="N52"/>
  <c r="O52" s="1"/>
  <c r="P52" s="1"/>
  <c r="Q52" s="1"/>
  <c r="M53"/>
  <c r="N53"/>
  <c r="O53" s="1"/>
  <c r="P53" s="1"/>
  <c r="Q53" s="1"/>
  <c r="M54"/>
  <c r="N54"/>
  <c r="O54" s="1"/>
  <c r="P54" s="1"/>
  <c r="Q54" s="1"/>
  <c r="M55"/>
  <c r="N55"/>
  <c r="O55" s="1"/>
  <c r="P55" s="1"/>
  <c r="Q55" s="1"/>
  <c r="M56"/>
  <c r="N56"/>
  <c r="O56" s="1"/>
  <c r="P56" s="1"/>
  <c r="Q56" s="1"/>
  <c r="M57"/>
  <c r="N57"/>
  <c r="O57" s="1"/>
  <c r="P57" s="1"/>
  <c r="Q57" s="1"/>
  <c r="M58"/>
  <c r="N58"/>
  <c r="O58" s="1"/>
  <c r="P58" s="1"/>
  <c r="Q58" s="1"/>
  <c r="M59"/>
  <c r="N59"/>
  <c r="O59" s="1"/>
  <c r="P59" s="1"/>
  <c r="Q59" s="1"/>
  <c r="M60"/>
  <c r="N60"/>
  <c r="O60" s="1"/>
  <c r="P60" s="1"/>
  <c r="Q60" s="1"/>
  <c r="M61"/>
  <c r="N61"/>
  <c r="O61" s="1"/>
  <c r="P61" s="1"/>
  <c r="Q61" s="1"/>
  <c r="M62"/>
  <c r="N62"/>
  <c r="O62" s="1"/>
  <c r="P62" s="1"/>
  <c r="Q62" s="1"/>
  <c r="M63"/>
  <c r="N63"/>
  <c r="O63" s="1"/>
  <c r="P63" s="1"/>
  <c r="Q63" s="1"/>
  <c r="M64"/>
  <c r="N64"/>
  <c r="O64" s="1"/>
  <c r="P64" s="1"/>
  <c r="Q64" s="1"/>
  <c r="M65"/>
  <c r="N65"/>
  <c r="O65" s="1"/>
  <c r="P65" s="1"/>
  <c r="Q65" s="1"/>
  <c r="M66"/>
  <c r="N66"/>
  <c r="O66" s="1"/>
  <c r="P66" s="1"/>
  <c r="Q66" s="1"/>
  <c r="M67"/>
  <c r="N67"/>
  <c r="O67" s="1"/>
  <c r="P67" s="1"/>
  <c r="Q67" s="1"/>
  <c r="M68"/>
  <c r="N68"/>
  <c r="O68" s="1"/>
  <c r="P68" s="1"/>
  <c r="Q68" s="1"/>
  <c r="M69"/>
  <c r="N69"/>
  <c r="O69" s="1"/>
  <c r="P69" s="1"/>
  <c r="Q69" s="1"/>
  <c r="M70"/>
  <c r="N70"/>
  <c r="O70" s="1"/>
  <c r="P70" s="1"/>
  <c r="Q70" s="1"/>
  <c r="M71"/>
  <c r="N71"/>
  <c r="O71" s="1"/>
  <c r="P71" s="1"/>
  <c r="Q71" s="1"/>
  <c r="M72"/>
  <c r="N72"/>
  <c r="O72" s="1"/>
  <c r="P72" s="1"/>
  <c r="Q72" s="1"/>
  <c r="M73"/>
  <c r="N73"/>
  <c r="O73" s="1"/>
  <c r="P73" s="1"/>
  <c r="Q73" s="1"/>
  <c r="M74"/>
  <c r="N74"/>
  <c r="O74" s="1"/>
  <c r="P74" s="1"/>
  <c r="Q74" s="1"/>
  <c r="M75"/>
  <c r="N75"/>
  <c r="O75" s="1"/>
  <c r="P75" s="1"/>
  <c r="Q75" s="1"/>
  <c r="M76"/>
  <c r="N76"/>
  <c r="O76" s="1"/>
  <c r="P76" s="1"/>
  <c r="Q76" s="1"/>
  <c r="M77"/>
  <c r="N77"/>
  <c r="O77" s="1"/>
  <c r="P77" s="1"/>
  <c r="Q77" s="1"/>
  <c r="M78"/>
  <c r="N78"/>
  <c r="O78" s="1"/>
  <c r="P78" s="1"/>
  <c r="Q78" s="1"/>
  <c r="M79"/>
  <c r="N79"/>
  <c r="O79" s="1"/>
  <c r="P79" s="1"/>
  <c r="Q79" s="1"/>
  <c r="M80"/>
  <c r="N80"/>
  <c r="O80" s="1"/>
  <c r="P80" s="1"/>
  <c r="Q80" s="1"/>
  <c r="M81"/>
  <c r="N81"/>
  <c r="O81" s="1"/>
  <c r="P81" s="1"/>
  <c r="Q81" s="1"/>
  <c r="M82"/>
  <c r="N82"/>
  <c r="O82" s="1"/>
  <c r="P82" s="1"/>
  <c r="Q82" s="1"/>
  <c r="M83"/>
  <c r="N83"/>
  <c r="O83" s="1"/>
  <c r="P83" s="1"/>
  <c r="Q83" s="1"/>
  <c r="M84"/>
  <c r="N84"/>
  <c r="O84" s="1"/>
  <c r="P84" s="1"/>
  <c r="Q84" s="1"/>
  <c r="M85"/>
  <c r="N85"/>
  <c r="O85" s="1"/>
  <c r="P85" s="1"/>
  <c r="Q85" s="1"/>
  <c r="M324"/>
  <c r="N324"/>
  <c r="O324" s="1"/>
  <c r="P324" s="1"/>
  <c r="Q324" s="1"/>
  <c r="M87"/>
  <c r="N87"/>
  <c r="O87" s="1"/>
  <c r="P87" s="1"/>
  <c r="Q87" s="1"/>
  <c r="M88"/>
  <c r="N88"/>
  <c r="O88" s="1"/>
  <c r="P88" s="1"/>
  <c r="Q88" s="1"/>
  <c r="M89"/>
  <c r="N89"/>
  <c r="O89" s="1"/>
  <c r="P89" s="1"/>
  <c r="Q89" s="1"/>
  <c r="M90"/>
  <c r="N90"/>
  <c r="O90" s="1"/>
  <c r="P90" s="1"/>
  <c r="Q90" s="1"/>
  <c r="M91"/>
  <c r="N91"/>
  <c r="O91" s="1"/>
  <c r="P91" s="1"/>
  <c r="Q91" s="1"/>
  <c r="M92"/>
  <c r="N92"/>
  <c r="O92" s="1"/>
  <c r="P92" s="1"/>
  <c r="Q92" s="1"/>
  <c r="M93"/>
  <c r="N93"/>
  <c r="O93" s="1"/>
  <c r="P93" s="1"/>
  <c r="Q93" s="1"/>
  <c r="M94"/>
  <c r="N94"/>
  <c r="O94" s="1"/>
  <c r="P94" s="1"/>
  <c r="Q94" s="1"/>
  <c r="M411"/>
  <c r="N411"/>
  <c r="O411" s="1"/>
  <c r="P411" s="1"/>
  <c r="Q411" s="1"/>
  <c r="M96"/>
  <c r="N96"/>
  <c r="O96" s="1"/>
  <c r="P96" s="1"/>
  <c r="Q96" s="1"/>
  <c r="M97"/>
  <c r="N97"/>
  <c r="O97" s="1"/>
  <c r="P97" s="1"/>
  <c r="Q97" s="1"/>
  <c r="M98"/>
  <c r="N98"/>
  <c r="O98" s="1"/>
  <c r="P98" s="1"/>
  <c r="Q98" s="1"/>
  <c r="M99"/>
  <c r="N99"/>
  <c r="O99" s="1"/>
  <c r="P99" s="1"/>
  <c r="Q99" s="1"/>
  <c r="M100"/>
  <c r="N100"/>
  <c r="O100" s="1"/>
  <c r="P100" s="1"/>
  <c r="Q100" s="1"/>
  <c r="M101"/>
  <c r="N101"/>
  <c r="O101" s="1"/>
  <c r="P101" s="1"/>
  <c r="Q101" s="1"/>
  <c r="M102"/>
  <c r="N102"/>
  <c r="O102" s="1"/>
  <c r="P102" s="1"/>
  <c r="Q102" s="1"/>
  <c r="M103"/>
  <c r="N103"/>
  <c r="O103" s="1"/>
  <c r="P103" s="1"/>
  <c r="Q103" s="1"/>
  <c r="M104"/>
  <c r="N104"/>
  <c r="O104" s="1"/>
  <c r="P104" s="1"/>
  <c r="Q104" s="1"/>
  <c r="M105"/>
  <c r="N105"/>
  <c r="O105" s="1"/>
  <c r="P105" s="1"/>
  <c r="Q105" s="1"/>
  <c r="M106"/>
  <c r="N106"/>
  <c r="O106" s="1"/>
  <c r="P106" s="1"/>
  <c r="Q106" s="1"/>
  <c r="M107"/>
  <c r="N107"/>
  <c r="O107" s="1"/>
  <c r="P107" s="1"/>
  <c r="Q107" s="1"/>
  <c r="M108"/>
  <c r="N108"/>
  <c r="O108" s="1"/>
  <c r="P108" s="1"/>
  <c r="Q108" s="1"/>
  <c r="M109"/>
  <c r="N109"/>
  <c r="O109" s="1"/>
  <c r="P109" s="1"/>
  <c r="Q109" s="1"/>
  <c r="M110"/>
  <c r="N110"/>
  <c r="O110" s="1"/>
  <c r="P110" s="1"/>
  <c r="Q110" s="1"/>
  <c r="M111"/>
  <c r="N111"/>
  <c r="O111" s="1"/>
  <c r="P111" s="1"/>
  <c r="Q111" s="1"/>
  <c r="M112"/>
  <c r="N112"/>
  <c r="O112" s="1"/>
  <c r="P112" s="1"/>
  <c r="Q112" s="1"/>
  <c r="M113"/>
  <c r="N113"/>
  <c r="O113" s="1"/>
  <c r="P113" s="1"/>
  <c r="Q113" s="1"/>
  <c r="M114"/>
  <c r="N114"/>
  <c r="O114" s="1"/>
  <c r="P114" s="1"/>
  <c r="Q114" s="1"/>
  <c r="M115"/>
  <c r="N115"/>
  <c r="O115" s="1"/>
  <c r="P115" s="1"/>
  <c r="Q115" s="1"/>
  <c r="M116"/>
  <c r="N116"/>
  <c r="O116" s="1"/>
  <c r="P116" s="1"/>
  <c r="Q116" s="1"/>
  <c r="M117"/>
  <c r="N117"/>
  <c r="O117" s="1"/>
  <c r="P117" s="1"/>
  <c r="Q117" s="1"/>
  <c r="M118"/>
  <c r="N118"/>
  <c r="O118" s="1"/>
  <c r="P118" s="1"/>
  <c r="Q118" s="1"/>
  <c r="M119"/>
  <c r="N119"/>
  <c r="O119" s="1"/>
  <c r="P119" s="1"/>
  <c r="Q119" s="1"/>
  <c r="M120"/>
  <c r="N120"/>
  <c r="O120" s="1"/>
  <c r="P120" s="1"/>
  <c r="Q120" s="1"/>
  <c r="M121"/>
  <c r="N121"/>
  <c r="O121" s="1"/>
  <c r="P121" s="1"/>
  <c r="Q121" s="1"/>
  <c r="M122"/>
  <c r="N122"/>
  <c r="O122" s="1"/>
  <c r="P122" s="1"/>
  <c r="Q122" s="1"/>
  <c r="M123"/>
  <c r="N123"/>
  <c r="O123" s="1"/>
  <c r="P123" s="1"/>
  <c r="Q123" s="1"/>
  <c r="M124"/>
  <c r="N124"/>
  <c r="O124" s="1"/>
  <c r="P124" s="1"/>
  <c r="Q124" s="1"/>
  <c r="M125"/>
  <c r="N125"/>
  <c r="O125" s="1"/>
  <c r="P125" s="1"/>
  <c r="Q125" s="1"/>
  <c r="M126"/>
  <c r="N126"/>
  <c r="O126" s="1"/>
  <c r="P126" s="1"/>
  <c r="M407"/>
  <c r="N407"/>
  <c r="O407" s="1"/>
  <c r="P407" s="1"/>
  <c r="Q407" s="1"/>
  <c r="M128"/>
  <c r="N128"/>
  <c r="O128" s="1"/>
  <c r="P128" s="1"/>
  <c r="Q128" s="1"/>
  <c r="M129"/>
  <c r="N129"/>
  <c r="O129" s="1"/>
  <c r="P129" s="1"/>
  <c r="Q129" s="1"/>
  <c r="M130"/>
  <c r="N130"/>
  <c r="O130" s="1"/>
  <c r="P130" s="1"/>
  <c r="Q130" s="1"/>
  <c r="M131"/>
  <c r="N131"/>
  <c r="O131" s="1"/>
  <c r="P131" s="1"/>
  <c r="Q131" s="1"/>
  <c r="M132"/>
  <c r="N132"/>
  <c r="O132" s="1"/>
  <c r="P132" s="1"/>
  <c r="Q132" s="1"/>
  <c r="M133"/>
  <c r="N133"/>
  <c r="O133" s="1"/>
  <c r="P133" s="1"/>
  <c r="Q133" s="1"/>
  <c r="M134"/>
  <c r="N134"/>
  <c r="O134" s="1"/>
  <c r="P134" s="1"/>
  <c r="Q134" s="1"/>
  <c r="M135"/>
  <c r="N135"/>
  <c r="O135" s="1"/>
  <c r="P135" s="1"/>
  <c r="Q135" s="1"/>
  <c r="M136"/>
  <c r="N136"/>
  <c r="O136" s="1"/>
  <c r="P136" s="1"/>
  <c r="Q136" s="1"/>
  <c r="M137"/>
  <c r="N137"/>
  <c r="O137" s="1"/>
  <c r="P137" s="1"/>
  <c r="Q137" s="1"/>
  <c r="M138"/>
  <c r="N138"/>
  <c r="O138" s="1"/>
  <c r="P138" s="1"/>
  <c r="Q138" s="1"/>
  <c r="M139"/>
  <c r="N139"/>
  <c r="O139" s="1"/>
  <c r="P139" s="1"/>
  <c r="Q139" s="1"/>
  <c r="M140"/>
  <c r="N140"/>
  <c r="O140" s="1"/>
  <c r="P140" s="1"/>
  <c r="Q140" s="1"/>
  <c r="M141"/>
  <c r="N141"/>
  <c r="O141" s="1"/>
  <c r="P141" s="1"/>
  <c r="Q141" s="1"/>
  <c r="M142"/>
  <c r="N142"/>
  <c r="O142" s="1"/>
  <c r="P142" s="1"/>
  <c r="Q142" s="1"/>
  <c r="M143"/>
  <c r="N143"/>
  <c r="O143" s="1"/>
  <c r="P143" s="1"/>
  <c r="Q143" s="1"/>
  <c r="M144"/>
  <c r="N144"/>
  <c r="O144" s="1"/>
  <c r="P144" s="1"/>
  <c r="Q144" s="1"/>
  <c r="M145"/>
  <c r="N145"/>
  <c r="O145" s="1"/>
  <c r="P145" s="1"/>
  <c r="Q145" s="1"/>
  <c r="M146"/>
  <c r="N146"/>
  <c r="O146" s="1"/>
  <c r="P146" s="1"/>
  <c r="Q146" s="1"/>
  <c r="M147"/>
  <c r="N147"/>
  <c r="O147" s="1"/>
  <c r="P147" s="1"/>
  <c r="Q147" s="1"/>
  <c r="M148"/>
  <c r="N148"/>
  <c r="O148" s="1"/>
  <c r="P148" s="1"/>
  <c r="Q148" s="1"/>
  <c r="M149"/>
  <c r="N149"/>
  <c r="O149" s="1"/>
  <c r="P149" s="1"/>
  <c r="Q149" s="1"/>
  <c r="M150"/>
  <c r="N150"/>
  <c r="O150" s="1"/>
  <c r="P150" s="1"/>
  <c r="Q150" s="1"/>
  <c r="M151"/>
  <c r="N151"/>
  <c r="O151" s="1"/>
  <c r="P151" s="1"/>
  <c r="Q151" s="1"/>
  <c r="M152"/>
  <c r="N152"/>
  <c r="O152" s="1"/>
  <c r="P152" s="1"/>
  <c r="Q152" s="1"/>
  <c r="M153"/>
  <c r="N153"/>
  <c r="O153" s="1"/>
  <c r="P153" s="1"/>
  <c r="Q153" s="1"/>
  <c r="M154"/>
  <c r="N154"/>
  <c r="O154" s="1"/>
  <c r="P154" s="1"/>
  <c r="Q154" s="1"/>
  <c r="M155"/>
  <c r="N155"/>
  <c r="O155" s="1"/>
  <c r="P155" s="1"/>
  <c r="Q155" s="1"/>
  <c r="M156"/>
  <c r="N156"/>
  <c r="O156" s="1"/>
  <c r="P156" s="1"/>
  <c r="Q156" s="1"/>
  <c r="M157"/>
  <c r="N157"/>
  <c r="O157" s="1"/>
  <c r="P157" s="1"/>
  <c r="Q157" s="1"/>
  <c r="M158"/>
  <c r="N158"/>
  <c r="O158" s="1"/>
  <c r="P158" s="1"/>
  <c r="Q158" s="1"/>
  <c r="M159"/>
  <c r="N159"/>
  <c r="O159" s="1"/>
  <c r="P159" s="1"/>
  <c r="Q159" s="1"/>
  <c r="M160"/>
  <c r="N160"/>
  <c r="O160" s="1"/>
  <c r="P160" s="1"/>
  <c r="Q160" s="1"/>
  <c r="M161"/>
  <c r="N161"/>
  <c r="O161" s="1"/>
  <c r="P161" s="1"/>
  <c r="Q161" s="1"/>
  <c r="M162"/>
  <c r="N162"/>
  <c r="O162" s="1"/>
  <c r="P162" s="1"/>
  <c r="Q162" s="1"/>
  <c r="M163"/>
  <c r="N163"/>
  <c r="O163" s="1"/>
  <c r="P163" s="1"/>
  <c r="Q163" s="1"/>
  <c r="M164"/>
  <c r="N164"/>
  <c r="O164" s="1"/>
  <c r="P164" s="1"/>
  <c r="Q164" s="1"/>
  <c r="M165"/>
  <c r="N165"/>
  <c r="O165" s="1"/>
  <c r="P165" s="1"/>
  <c r="Q165" s="1"/>
  <c r="M166"/>
  <c r="N166"/>
  <c r="O166" s="1"/>
  <c r="P166" s="1"/>
  <c r="Q166" s="1"/>
  <c r="M167"/>
  <c r="N167"/>
  <c r="O167" s="1"/>
  <c r="P167" s="1"/>
  <c r="Q167" s="1"/>
  <c r="M168"/>
  <c r="N168"/>
  <c r="O168" s="1"/>
  <c r="P168" s="1"/>
  <c r="Q168" s="1"/>
  <c r="M169"/>
  <c r="N169"/>
  <c r="O169" s="1"/>
  <c r="P169" s="1"/>
  <c r="Q169" s="1"/>
  <c r="M170"/>
  <c r="N170"/>
  <c r="O170" s="1"/>
  <c r="P170" s="1"/>
  <c r="Q170" s="1"/>
  <c r="M171"/>
  <c r="N171"/>
  <c r="O171" s="1"/>
  <c r="P171" s="1"/>
  <c r="Q171" s="1"/>
  <c r="M172"/>
  <c r="N172"/>
  <c r="O172" s="1"/>
  <c r="P172" s="1"/>
  <c r="Q172" s="1"/>
  <c r="M173"/>
  <c r="N173"/>
  <c r="O173" s="1"/>
  <c r="P173" s="1"/>
  <c r="Q173" s="1"/>
  <c r="M174"/>
  <c r="N174"/>
  <c r="O174" s="1"/>
  <c r="P174" s="1"/>
  <c r="Q174" s="1"/>
  <c r="M175"/>
  <c r="N175"/>
  <c r="O175" s="1"/>
  <c r="P175" s="1"/>
  <c r="Q175" s="1"/>
  <c r="M176"/>
  <c r="N176"/>
  <c r="O176" s="1"/>
  <c r="P176" s="1"/>
  <c r="Q176" s="1"/>
  <c r="M177"/>
  <c r="N177"/>
  <c r="O177" s="1"/>
  <c r="P177" s="1"/>
  <c r="Q177" s="1"/>
  <c r="M178"/>
  <c r="N178"/>
  <c r="O178" s="1"/>
  <c r="P178" s="1"/>
  <c r="Q178" s="1"/>
  <c r="M179"/>
  <c r="N179"/>
  <c r="O179" s="1"/>
  <c r="P179" s="1"/>
  <c r="Q179" s="1"/>
  <c r="M180"/>
  <c r="N180"/>
  <c r="O180" s="1"/>
  <c r="P180" s="1"/>
  <c r="Q180" s="1"/>
  <c r="M181"/>
  <c r="N181"/>
  <c r="O181" s="1"/>
  <c r="P181" s="1"/>
  <c r="Q181" s="1"/>
  <c r="M182"/>
  <c r="N182"/>
  <c r="O182" s="1"/>
  <c r="P182" s="1"/>
  <c r="Q182" s="1"/>
  <c r="M183"/>
  <c r="N183"/>
  <c r="O183" s="1"/>
  <c r="P183" s="1"/>
  <c r="Q183" s="1"/>
  <c r="M184"/>
  <c r="N184"/>
  <c r="O184" s="1"/>
  <c r="P184" s="1"/>
  <c r="Q184" s="1"/>
  <c r="M185"/>
  <c r="N185"/>
  <c r="O185" s="1"/>
  <c r="P185" s="1"/>
  <c r="Q185" s="1"/>
  <c r="M186"/>
  <c r="N186"/>
  <c r="O186" s="1"/>
  <c r="P186" s="1"/>
  <c r="Q186" s="1"/>
  <c r="M187"/>
  <c r="N187"/>
  <c r="O187" s="1"/>
  <c r="P187" s="1"/>
  <c r="Q187" s="1"/>
  <c r="M188"/>
  <c r="N188"/>
  <c r="O188" s="1"/>
  <c r="P188" s="1"/>
  <c r="Q188" s="1"/>
  <c r="M189"/>
  <c r="N189"/>
  <c r="O189" s="1"/>
  <c r="P189" s="1"/>
  <c r="Q189" s="1"/>
  <c r="M190"/>
  <c r="N190"/>
  <c r="O190" s="1"/>
  <c r="P190" s="1"/>
  <c r="Q190" s="1"/>
  <c r="M191"/>
  <c r="N191"/>
  <c r="O191" s="1"/>
  <c r="P191" s="1"/>
  <c r="Q191" s="1"/>
  <c r="M192"/>
  <c r="N192"/>
  <c r="O192" s="1"/>
  <c r="P192" s="1"/>
  <c r="Q192" s="1"/>
  <c r="M193"/>
  <c r="N193"/>
  <c r="O193" s="1"/>
  <c r="P193" s="1"/>
  <c r="Q193" s="1"/>
  <c r="M194"/>
  <c r="N194"/>
  <c r="O194" s="1"/>
  <c r="P194" s="1"/>
  <c r="Q194" s="1"/>
  <c r="M195"/>
  <c r="N195"/>
  <c r="O195" s="1"/>
  <c r="P195" s="1"/>
  <c r="Q195" s="1"/>
  <c r="M196"/>
  <c r="N196"/>
  <c r="O196" s="1"/>
  <c r="P196" s="1"/>
  <c r="Q196" s="1"/>
  <c r="M197"/>
  <c r="N197"/>
  <c r="O197" s="1"/>
  <c r="P197" s="1"/>
  <c r="Q197" s="1"/>
  <c r="M198"/>
  <c r="N198"/>
  <c r="O198" s="1"/>
  <c r="M199"/>
  <c r="N199"/>
  <c r="O199" s="1"/>
  <c r="P199" s="1"/>
  <c r="Q199" s="1"/>
  <c r="M406"/>
  <c r="N406"/>
  <c r="O406" s="1"/>
  <c r="P406" s="1"/>
  <c r="Q406" s="1"/>
  <c r="M201"/>
  <c r="N201"/>
  <c r="O201" s="1"/>
  <c r="P201" s="1"/>
  <c r="Q201" s="1"/>
  <c r="M202"/>
  <c r="N202"/>
  <c r="O202" s="1"/>
  <c r="P202" s="1"/>
  <c r="Q202" s="1"/>
  <c r="M203"/>
  <c r="N203"/>
  <c r="O203" s="1"/>
  <c r="P203" s="1"/>
  <c r="Q203" s="1"/>
  <c r="M204"/>
  <c r="N204"/>
  <c r="O204" s="1"/>
  <c r="P204" s="1"/>
  <c r="Q204" s="1"/>
  <c r="M205"/>
  <c r="N205"/>
  <c r="O205" s="1"/>
  <c r="P205" s="1"/>
  <c r="Q205" s="1"/>
  <c r="M206"/>
  <c r="N206"/>
  <c r="O206" s="1"/>
  <c r="P206" s="1"/>
  <c r="Q206" s="1"/>
  <c r="M207"/>
  <c r="N207"/>
  <c r="O207" s="1"/>
  <c r="P207" s="1"/>
  <c r="Q207" s="1"/>
  <c r="M208"/>
  <c r="N208"/>
  <c r="O208" s="1"/>
  <c r="P208" s="1"/>
  <c r="Q208" s="1"/>
  <c r="M834"/>
  <c r="N834"/>
  <c r="O834" s="1"/>
  <c r="P834" s="1"/>
  <c r="Q834" s="1"/>
  <c r="M210"/>
  <c r="N210"/>
  <c r="O210" s="1"/>
  <c r="P210" s="1"/>
  <c r="Q210" s="1"/>
  <c r="M211"/>
  <c r="N211"/>
  <c r="O211" s="1"/>
  <c r="P211" s="1"/>
  <c r="Q211" s="1"/>
  <c r="M212"/>
  <c r="N212"/>
  <c r="O212" s="1"/>
  <c r="P212" s="1"/>
  <c r="Q212" s="1"/>
  <c r="M213"/>
  <c r="N213"/>
  <c r="O213" s="1"/>
  <c r="P213" s="1"/>
  <c r="Q213" s="1"/>
  <c r="M214"/>
  <c r="N214"/>
  <c r="O214" s="1"/>
  <c r="P214" s="1"/>
  <c r="Q214" s="1"/>
  <c r="M215"/>
  <c r="N215"/>
  <c r="O215" s="1"/>
  <c r="P215" s="1"/>
  <c r="Q215" s="1"/>
  <c r="M216"/>
  <c r="N216"/>
  <c r="O216" s="1"/>
  <c r="P216" s="1"/>
  <c r="Q216" s="1"/>
  <c r="M217"/>
  <c r="N217"/>
  <c r="O217" s="1"/>
  <c r="P217" s="1"/>
  <c r="Q217" s="1"/>
  <c r="M218"/>
  <c r="N218"/>
  <c r="O218" s="1"/>
  <c r="P218" s="1"/>
  <c r="Q218" s="1"/>
  <c r="M219"/>
  <c r="N219"/>
  <c r="O219" s="1"/>
  <c r="P219" s="1"/>
  <c r="Q219" s="1"/>
  <c r="M220"/>
  <c r="N220"/>
  <c r="O220" s="1"/>
  <c r="P220" s="1"/>
  <c r="Q220" s="1"/>
  <c r="M221"/>
  <c r="N221"/>
  <c r="O221" s="1"/>
  <c r="P221" s="1"/>
  <c r="Q221" s="1"/>
  <c r="M222"/>
  <c r="N222"/>
  <c r="O222" s="1"/>
  <c r="P222" s="1"/>
  <c r="Q222" s="1"/>
  <c r="M223"/>
  <c r="N223"/>
  <c r="O223" s="1"/>
  <c r="P223" s="1"/>
  <c r="Q223" s="1"/>
  <c r="M224"/>
  <c r="N224"/>
  <c r="O224" s="1"/>
  <c r="P224" s="1"/>
  <c r="Q224" s="1"/>
  <c r="M225"/>
  <c r="N225"/>
  <c r="O225" s="1"/>
  <c r="P225" s="1"/>
  <c r="Q225" s="1"/>
  <c r="M226"/>
  <c r="N226"/>
  <c r="O226" s="1"/>
  <c r="P226" s="1"/>
  <c r="Q226" s="1"/>
  <c r="M86"/>
  <c r="N86"/>
  <c r="O86" s="1"/>
  <c r="P86" s="1"/>
  <c r="Q86" s="1"/>
  <c r="M228"/>
  <c r="N228"/>
  <c r="O228" s="1"/>
  <c r="P228" s="1"/>
  <c r="Q228" s="1"/>
  <c r="M229"/>
  <c r="N229"/>
  <c r="O229" s="1"/>
  <c r="P229" s="1"/>
  <c r="Q229" s="1"/>
  <c r="M230"/>
  <c r="N230"/>
  <c r="O230" s="1"/>
  <c r="P230" s="1"/>
  <c r="Q230" s="1"/>
  <c r="M231"/>
  <c r="N231"/>
  <c r="O231" s="1"/>
  <c r="P231" s="1"/>
  <c r="Q231" s="1"/>
  <c r="M232"/>
  <c r="N232"/>
  <c r="O232" s="1"/>
  <c r="P232" s="1"/>
  <c r="Q232" s="1"/>
  <c r="M233"/>
  <c r="N233"/>
  <c r="O233" s="1"/>
  <c r="P233" s="1"/>
  <c r="Q233" s="1"/>
  <c r="M234"/>
  <c r="N234"/>
  <c r="O234" s="1"/>
  <c r="P234" s="1"/>
  <c r="Q234" s="1"/>
  <c r="M235"/>
  <c r="N235"/>
  <c r="O235" s="1"/>
  <c r="P235" s="1"/>
  <c r="Q235" s="1"/>
  <c r="M236"/>
  <c r="N236"/>
  <c r="O236" s="1"/>
  <c r="P236" s="1"/>
  <c r="Q236" s="1"/>
  <c r="M237"/>
  <c r="N237"/>
  <c r="O237" s="1"/>
  <c r="P237" s="1"/>
  <c r="Q237" s="1"/>
  <c r="M238"/>
  <c r="N238"/>
  <c r="O238" s="1"/>
  <c r="P238" s="1"/>
  <c r="Q238" s="1"/>
  <c r="M239"/>
  <c r="N239"/>
  <c r="O239" s="1"/>
  <c r="P239" s="1"/>
  <c r="Q239" s="1"/>
  <c r="M240"/>
  <c r="N240"/>
  <c r="O240" s="1"/>
  <c r="P240" s="1"/>
  <c r="Q240" s="1"/>
  <c r="M241"/>
  <c r="N241"/>
  <c r="O241" s="1"/>
  <c r="P241" s="1"/>
  <c r="Q241" s="1"/>
  <c r="M242"/>
  <c r="N242"/>
  <c r="O242" s="1"/>
  <c r="P242" s="1"/>
  <c r="Q242" s="1"/>
  <c r="M349"/>
  <c r="N349"/>
  <c r="O349" s="1"/>
  <c r="P349" s="1"/>
  <c r="Q349" s="1"/>
  <c r="M244"/>
  <c r="N244"/>
  <c r="O244" s="1"/>
  <c r="P244" s="1"/>
  <c r="Q244" s="1"/>
  <c r="M245"/>
  <c r="N245"/>
  <c r="O245" s="1"/>
  <c r="P245" s="1"/>
  <c r="Q245" s="1"/>
  <c r="M246"/>
  <c r="N246"/>
  <c r="O246" s="1"/>
  <c r="P246" s="1"/>
  <c r="Q246" s="1"/>
  <c r="M247"/>
  <c r="N247"/>
  <c r="O247" s="1"/>
  <c r="P247" s="1"/>
  <c r="Q247" s="1"/>
  <c r="M248"/>
  <c r="N248"/>
  <c r="O248" s="1"/>
  <c r="P248" s="1"/>
  <c r="Q248" s="1"/>
  <c r="M249"/>
  <c r="N249"/>
  <c r="O249" s="1"/>
  <c r="P249" s="1"/>
  <c r="Q249" s="1"/>
  <c r="M250"/>
  <c r="N250"/>
  <c r="O250" s="1"/>
  <c r="P250" s="1"/>
  <c r="Q250" s="1"/>
  <c r="M251"/>
  <c r="N251"/>
  <c r="O251" s="1"/>
  <c r="P251" s="1"/>
  <c r="Q251" s="1"/>
  <c r="M252"/>
  <c r="N252"/>
  <c r="O252" s="1"/>
  <c r="P252" s="1"/>
  <c r="Q252" s="1"/>
  <c r="M253"/>
  <c r="N253"/>
  <c r="O253" s="1"/>
  <c r="P253" s="1"/>
  <c r="Q253" s="1"/>
  <c r="M254"/>
  <c r="N254"/>
  <c r="O254" s="1"/>
  <c r="P254" s="1"/>
  <c r="Q254" s="1"/>
  <c r="M255"/>
  <c r="N255"/>
  <c r="O255" s="1"/>
  <c r="P255" s="1"/>
  <c r="Q255" s="1"/>
  <c r="M549"/>
  <c r="N549"/>
  <c r="O549" s="1"/>
  <c r="P549" s="1"/>
  <c r="Q549" s="1"/>
  <c r="M257"/>
  <c r="N257"/>
  <c r="O257" s="1"/>
  <c r="P257" s="1"/>
  <c r="Q257" s="1"/>
  <c r="M258"/>
  <c r="N258"/>
  <c r="O258" s="1"/>
  <c r="P258" s="1"/>
  <c r="Q258" s="1"/>
  <c r="M259"/>
  <c r="N259"/>
  <c r="O259" s="1"/>
  <c r="P259" s="1"/>
  <c r="Q259" s="1"/>
  <c r="M260"/>
  <c r="N260"/>
  <c r="O260" s="1"/>
  <c r="P260" s="1"/>
  <c r="Q260" s="1"/>
  <c r="M261"/>
  <c r="N261"/>
  <c r="O261" s="1"/>
  <c r="P261" s="1"/>
  <c r="Q261" s="1"/>
  <c r="M262"/>
  <c r="N262"/>
  <c r="O262" s="1"/>
  <c r="P262" s="1"/>
  <c r="Q262" s="1"/>
  <c r="M263"/>
  <c r="N263"/>
  <c r="O263" s="1"/>
  <c r="P263" s="1"/>
  <c r="Q263" s="1"/>
  <c r="M264"/>
  <c r="N264"/>
  <c r="O264" s="1"/>
  <c r="P264" s="1"/>
  <c r="Q264" s="1"/>
  <c r="M265"/>
  <c r="N265"/>
  <c r="O265" s="1"/>
  <c r="P265" s="1"/>
  <c r="Q265" s="1"/>
  <c r="M266"/>
  <c r="N266"/>
  <c r="O266" s="1"/>
  <c r="P266" s="1"/>
  <c r="Q266" s="1"/>
  <c r="M267"/>
  <c r="N267"/>
  <c r="O267" s="1"/>
  <c r="P267" s="1"/>
  <c r="Q267" s="1"/>
  <c r="M268"/>
  <c r="N268"/>
  <c r="O268" s="1"/>
  <c r="P268" s="1"/>
  <c r="Q268" s="1"/>
  <c r="M269"/>
  <c r="N269"/>
  <c r="O269" s="1"/>
  <c r="P269" s="1"/>
  <c r="Q269" s="1"/>
  <c r="M270"/>
  <c r="N270"/>
  <c r="O270" s="1"/>
  <c r="P270" s="1"/>
  <c r="Q270" s="1"/>
  <c r="M271"/>
  <c r="N271"/>
  <c r="O271" s="1"/>
  <c r="P271" s="1"/>
  <c r="Q271" s="1"/>
  <c r="M272"/>
  <c r="N272"/>
  <c r="O272" s="1"/>
  <c r="P272" s="1"/>
  <c r="Q272" s="1"/>
  <c r="M273"/>
  <c r="N273"/>
  <c r="O273" s="1"/>
  <c r="P273" s="1"/>
  <c r="Q273" s="1"/>
  <c r="M95"/>
  <c r="N95"/>
  <c r="O95" s="1"/>
  <c r="P95" s="1"/>
  <c r="Q95" s="1"/>
  <c r="M275"/>
  <c r="N275"/>
  <c r="O275" s="1"/>
  <c r="P275" s="1"/>
  <c r="Q275" s="1"/>
  <c r="M276"/>
  <c r="N276"/>
  <c r="O276" s="1"/>
  <c r="P276" s="1"/>
  <c r="Q276" s="1"/>
  <c r="M277"/>
  <c r="N277"/>
  <c r="O277" s="1"/>
  <c r="P277" s="1"/>
  <c r="Q277" s="1"/>
  <c r="M278"/>
  <c r="N278"/>
  <c r="O278" s="1"/>
  <c r="P278" s="1"/>
  <c r="Q278" s="1"/>
  <c r="M279"/>
  <c r="N279"/>
  <c r="O279" s="1"/>
  <c r="P279" s="1"/>
  <c r="Q279" s="1"/>
  <c r="M280"/>
  <c r="N280"/>
  <c r="O280" s="1"/>
  <c r="P280" s="1"/>
  <c r="Q280" s="1"/>
  <c r="M281"/>
  <c r="N281"/>
  <c r="O281" s="1"/>
  <c r="P281" s="1"/>
  <c r="Q281" s="1"/>
  <c r="M282"/>
  <c r="N282"/>
  <c r="O282" s="1"/>
  <c r="P282" s="1"/>
  <c r="Q282" s="1"/>
  <c r="M283"/>
  <c r="N283"/>
  <c r="O283" s="1"/>
  <c r="P283" s="1"/>
  <c r="Q283" s="1"/>
  <c r="M284"/>
  <c r="N284"/>
  <c r="O284" s="1"/>
  <c r="P284" s="1"/>
  <c r="Q284" s="1"/>
  <c r="M285"/>
  <c r="N285"/>
  <c r="O285" s="1"/>
  <c r="P285" s="1"/>
  <c r="Q285" s="1"/>
  <c r="M286"/>
  <c r="N286"/>
  <c r="O286" s="1"/>
  <c r="P286" s="1"/>
  <c r="Q286" s="1"/>
  <c r="M287"/>
  <c r="N287"/>
  <c r="O287" s="1"/>
  <c r="P287" s="1"/>
  <c r="Q287" s="1"/>
  <c r="M288"/>
  <c r="N288"/>
  <c r="O288" s="1"/>
  <c r="P288" s="1"/>
  <c r="Q288" s="1"/>
  <c r="M289"/>
  <c r="N289"/>
  <c r="O289" s="1"/>
  <c r="P289" s="1"/>
  <c r="Q289" s="1"/>
  <c r="M290"/>
  <c r="N290"/>
  <c r="O290" s="1"/>
  <c r="P290" s="1"/>
  <c r="Q290" s="1"/>
  <c r="M291"/>
  <c r="N291"/>
  <c r="O291" s="1"/>
  <c r="P291" s="1"/>
  <c r="Q291" s="1"/>
  <c r="M292"/>
  <c r="N292"/>
  <c r="O292" s="1"/>
  <c r="P292" s="1"/>
  <c r="Q292" s="1"/>
  <c r="M293"/>
  <c r="N293"/>
  <c r="O293" s="1"/>
  <c r="P293" s="1"/>
  <c r="Q293" s="1"/>
  <c r="M294"/>
  <c r="N294"/>
  <c r="O294" s="1"/>
  <c r="P294" s="1"/>
  <c r="Q294" s="1"/>
  <c r="M713"/>
  <c r="N713"/>
  <c r="O713" s="1"/>
  <c r="P713" s="1"/>
  <c r="Q713" s="1"/>
  <c r="M296"/>
  <c r="N296"/>
  <c r="O296" s="1"/>
  <c r="P296" s="1"/>
  <c r="Q296" s="1"/>
  <c r="M297"/>
  <c r="N297"/>
  <c r="O297" s="1"/>
  <c r="P297" s="1"/>
  <c r="Q297" s="1"/>
  <c r="M298"/>
  <c r="N298"/>
  <c r="O298" s="1"/>
  <c r="P298" s="1"/>
  <c r="Q298" s="1"/>
  <c r="M299"/>
  <c r="N299"/>
  <c r="O299" s="1"/>
  <c r="P299" s="1"/>
  <c r="Q299" s="1"/>
  <c r="M300"/>
  <c r="N300"/>
  <c r="O300" s="1"/>
  <c r="P300" s="1"/>
  <c r="Q300" s="1"/>
  <c r="M301"/>
  <c r="N301"/>
  <c r="O301" s="1"/>
  <c r="P301" s="1"/>
  <c r="Q301" s="1"/>
  <c r="M302"/>
  <c r="N302"/>
  <c r="O302" s="1"/>
  <c r="P302" s="1"/>
  <c r="Q302" s="1"/>
  <c r="M303"/>
  <c r="N303"/>
  <c r="O303" s="1"/>
  <c r="P303" s="1"/>
  <c r="Q303" s="1"/>
  <c r="M304"/>
  <c r="N304"/>
  <c r="O304" s="1"/>
  <c r="P304" s="1"/>
  <c r="Q304" s="1"/>
  <c r="M305"/>
  <c r="N305"/>
  <c r="O305" s="1"/>
  <c r="P305" s="1"/>
  <c r="Q305" s="1"/>
  <c r="M306"/>
  <c r="N306"/>
  <c r="O306" s="1"/>
  <c r="P306" s="1"/>
  <c r="Q306" s="1"/>
  <c r="M307"/>
  <c r="N307"/>
  <c r="O307" s="1"/>
  <c r="P307" s="1"/>
  <c r="Q307" s="1"/>
  <c r="M308"/>
  <c r="N308"/>
  <c r="O308" s="1"/>
  <c r="P308" s="1"/>
  <c r="Q308" s="1"/>
  <c r="M309"/>
  <c r="N309"/>
  <c r="O309" s="1"/>
  <c r="P309" s="1"/>
  <c r="Q309" s="1"/>
  <c r="M310"/>
  <c r="N310"/>
  <c r="O310" s="1"/>
  <c r="P310" s="1"/>
  <c r="Q310" s="1"/>
  <c r="M311"/>
  <c r="N311"/>
  <c r="O311" s="1"/>
  <c r="P311" s="1"/>
  <c r="Q311" s="1"/>
  <c r="M127"/>
  <c r="N127"/>
  <c r="O127" s="1"/>
  <c r="P127" s="1"/>
  <c r="Q127" s="1"/>
  <c r="M313"/>
  <c r="N313"/>
  <c r="O313" s="1"/>
  <c r="P313" s="1"/>
  <c r="Q313" s="1"/>
  <c r="M314"/>
  <c r="N314"/>
  <c r="O314" s="1"/>
  <c r="P314" s="1"/>
  <c r="Q314" s="1"/>
  <c r="M315"/>
  <c r="N315"/>
  <c r="O315" s="1"/>
  <c r="P315" s="1"/>
  <c r="Q315" s="1"/>
  <c r="M316"/>
  <c r="N316"/>
  <c r="O316" s="1"/>
  <c r="P316" s="1"/>
  <c r="Q316" s="1"/>
  <c r="M317"/>
  <c r="N317"/>
  <c r="O317" s="1"/>
  <c r="P317" s="1"/>
  <c r="Q317" s="1"/>
  <c r="M318"/>
  <c r="N318"/>
  <c r="O318" s="1"/>
  <c r="P318" s="1"/>
  <c r="Q318" s="1"/>
  <c r="M319"/>
  <c r="N319"/>
  <c r="O319" s="1"/>
  <c r="P319" s="1"/>
  <c r="Q319" s="1"/>
  <c r="M320"/>
  <c r="N320"/>
  <c r="O320" s="1"/>
  <c r="P320" s="1"/>
  <c r="Q320" s="1"/>
  <c r="M321"/>
  <c r="N321"/>
  <c r="O321" s="1"/>
  <c r="P321" s="1"/>
  <c r="Q321" s="1"/>
  <c r="M322"/>
  <c r="N322"/>
  <c r="O322" s="1"/>
  <c r="P322" s="1"/>
  <c r="Q322" s="1"/>
  <c r="M323"/>
  <c r="N323"/>
  <c r="O323" s="1"/>
  <c r="P323" s="1"/>
  <c r="Q323" s="1"/>
  <c r="M350"/>
  <c r="N350"/>
  <c r="O350" s="1"/>
  <c r="P350" s="1"/>
  <c r="Q350" s="1"/>
  <c r="M325"/>
  <c r="N325"/>
  <c r="O325" s="1"/>
  <c r="P325" s="1"/>
  <c r="Q325" s="1"/>
  <c r="M326"/>
  <c r="N326"/>
  <c r="O326" s="1"/>
  <c r="P326" s="1"/>
  <c r="Q326" s="1"/>
  <c r="M327"/>
  <c r="N327"/>
  <c r="O327" s="1"/>
  <c r="P327" s="1"/>
  <c r="Q327" s="1"/>
  <c r="M328"/>
  <c r="N328"/>
  <c r="O328" s="1"/>
  <c r="P328" s="1"/>
  <c r="Q328" s="1"/>
  <c r="M329"/>
  <c r="N329"/>
  <c r="O329" s="1"/>
  <c r="P329" s="1"/>
  <c r="Q329" s="1"/>
  <c r="M330"/>
  <c r="N330"/>
  <c r="O330" s="1"/>
  <c r="P330" s="1"/>
  <c r="Q330" s="1"/>
  <c r="M331"/>
  <c r="N331"/>
  <c r="O331" s="1"/>
  <c r="P331" s="1"/>
  <c r="Q331" s="1"/>
  <c r="M951"/>
  <c r="N951"/>
  <c r="O951" s="1"/>
  <c r="P951" s="1"/>
  <c r="Q951" s="1"/>
  <c r="M333"/>
  <c r="N333"/>
  <c r="O333" s="1"/>
  <c r="P333" s="1"/>
  <c r="Q333" s="1"/>
  <c r="M334"/>
  <c r="N334"/>
  <c r="O334" s="1"/>
  <c r="P334" s="1"/>
  <c r="Q334" s="1"/>
  <c r="M335"/>
  <c r="N335"/>
  <c r="O335" s="1"/>
  <c r="P335" s="1"/>
  <c r="Q335" s="1"/>
  <c r="M336"/>
  <c r="N336"/>
  <c r="O336" s="1"/>
  <c r="P336" s="1"/>
  <c r="Q336" s="1"/>
  <c r="M337"/>
  <c r="N337"/>
  <c r="O337" s="1"/>
  <c r="P337" s="1"/>
  <c r="Q337" s="1"/>
  <c r="M338"/>
  <c r="N338"/>
  <c r="O338" s="1"/>
  <c r="P338" s="1"/>
  <c r="Q338" s="1"/>
  <c r="M339"/>
  <c r="N339"/>
  <c r="O339" s="1"/>
  <c r="P339" s="1"/>
  <c r="Q339" s="1"/>
  <c r="M340"/>
  <c r="N340"/>
  <c r="O340" s="1"/>
  <c r="P340" s="1"/>
  <c r="Q340" s="1"/>
  <c r="M341"/>
  <c r="N341"/>
  <c r="O341" s="1"/>
  <c r="P341" s="1"/>
  <c r="Q341" s="1"/>
  <c r="M342"/>
  <c r="N342"/>
  <c r="O342" s="1"/>
  <c r="P342" s="1"/>
  <c r="Q342" s="1"/>
  <c r="M343"/>
  <c r="N343"/>
  <c r="O343" s="1"/>
  <c r="P343" s="1"/>
  <c r="Q343" s="1"/>
  <c r="M344"/>
  <c r="N344"/>
  <c r="O344" s="1"/>
  <c r="P344" s="1"/>
  <c r="Q344" s="1"/>
  <c r="M345"/>
  <c r="N345"/>
  <c r="O345" s="1"/>
  <c r="P345" s="1"/>
  <c r="Q345" s="1"/>
  <c r="M346"/>
  <c r="N346"/>
  <c r="O346" s="1"/>
  <c r="P346" s="1"/>
  <c r="Q346" s="1"/>
  <c r="M347"/>
  <c r="N347"/>
  <c r="O347" s="1"/>
  <c r="P347" s="1"/>
  <c r="Q347" s="1"/>
  <c r="M348"/>
  <c r="N348"/>
  <c r="O348" s="1"/>
  <c r="P348" s="1"/>
  <c r="Q348" s="1"/>
  <c r="M200"/>
  <c r="N200"/>
  <c r="O200" s="1"/>
  <c r="P200" s="1"/>
  <c r="Q200" s="1"/>
  <c r="M209"/>
  <c r="N209"/>
  <c r="O209" s="1"/>
  <c r="P209" s="1"/>
  <c r="Q209" s="1"/>
  <c r="M351"/>
  <c r="N351"/>
  <c r="O351" s="1"/>
  <c r="P351" s="1"/>
  <c r="Q351" s="1"/>
  <c r="M352"/>
  <c r="N352"/>
  <c r="O352" s="1"/>
  <c r="P352" s="1"/>
  <c r="Q352" s="1"/>
  <c r="M353"/>
  <c r="N353"/>
  <c r="O353" s="1"/>
  <c r="P353" s="1"/>
  <c r="Q353" s="1"/>
  <c r="M354"/>
  <c r="N354"/>
  <c r="O354" s="1"/>
  <c r="P354" s="1"/>
  <c r="Q354" s="1"/>
  <c r="M355"/>
  <c r="N355"/>
  <c r="O355" s="1"/>
  <c r="P355" s="1"/>
  <c r="Q355" s="1"/>
  <c r="M356"/>
  <c r="N356"/>
  <c r="O356" s="1"/>
  <c r="P356" s="1"/>
  <c r="Q356" s="1"/>
  <c r="M357"/>
  <c r="N357"/>
  <c r="O357" s="1"/>
  <c r="P357" s="1"/>
  <c r="Q357" s="1"/>
  <c r="M358"/>
  <c r="N358"/>
  <c r="O358" s="1"/>
  <c r="P358" s="1"/>
  <c r="Q358" s="1"/>
  <c r="M359"/>
  <c r="N359"/>
  <c r="O359" s="1"/>
  <c r="P359" s="1"/>
  <c r="Q359" s="1"/>
  <c r="M360"/>
  <c r="N360"/>
  <c r="O360" s="1"/>
  <c r="P360" s="1"/>
  <c r="Q360" s="1"/>
  <c r="M361"/>
  <c r="N361"/>
  <c r="O361" s="1"/>
  <c r="P361" s="1"/>
  <c r="Q361" s="1"/>
  <c r="M362"/>
  <c r="N362"/>
  <c r="O362" s="1"/>
  <c r="P362" s="1"/>
  <c r="Q362" s="1"/>
  <c r="M363"/>
  <c r="N363"/>
  <c r="O363" s="1"/>
  <c r="P363" s="1"/>
  <c r="Q363" s="1"/>
  <c r="M364"/>
  <c r="N364"/>
  <c r="O364" s="1"/>
  <c r="P364" s="1"/>
  <c r="Q364" s="1"/>
  <c r="M365"/>
  <c r="N365"/>
  <c r="O365" s="1"/>
  <c r="P365" s="1"/>
  <c r="Q365" s="1"/>
  <c r="M366"/>
  <c r="N366"/>
  <c r="O366" s="1"/>
  <c r="P366" s="1"/>
  <c r="Q366" s="1"/>
  <c r="M367"/>
  <c r="N367"/>
  <c r="O367" s="1"/>
  <c r="P367" s="1"/>
  <c r="Q367" s="1"/>
  <c r="M368"/>
  <c r="N368"/>
  <c r="O368" s="1"/>
  <c r="P368" s="1"/>
  <c r="Q368" s="1"/>
  <c r="M369"/>
  <c r="N369"/>
  <c r="O369" s="1"/>
  <c r="P369" s="1"/>
  <c r="Q369" s="1"/>
  <c r="M370"/>
  <c r="N370"/>
  <c r="O370" s="1"/>
  <c r="P370" s="1"/>
  <c r="Q370" s="1"/>
  <c r="M371"/>
  <c r="N371"/>
  <c r="O371" s="1"/>
  <c r="P371" s="1"/>
  <c r="Q371" s="1"/>
  <c r="M372"/>
  <c r="N372"/>
  <c r="O372" s="1"/>
  <c r="P372" s="1"/>
  <c r="Q372" s="1"/>
  <c r="M373"/>
  <c r="N373"/>
  <c r="O373" s="1"/>
  <c r="P373" s="1"/>
  <c r="Q373" s="1"/>
  <c r="M374"/>
  <c r="N374"/>
  <c r="O374" s="1"/>
  <c r="P374" s="1"/>
  <c r="Q374" s="1"/>
  <c r="M375"/>
  <c r="N375"/>
  <c r="O375" s="1"/>
  <c r="P375" s="1"/>
  <c r="Q375" s="1"/>
  <c r="M376"/>
  <c r="N376"/>
  <c r="O376" s="1"/>
  <c r="P376" s="1"/>
  <c r="Q376" s="1"/>
  <c r="M377"/>
  <c r="N377"/>
  <c r="O377" s="1"/>
  <c r="P377" s="1"/>
  <c r="Q377" s="1"/>
  <c r="M378"/>
  <c r="N378"/>
  <c r="O378" s="1"/>
  <c r="P378" s="1"/>
  <c r="Q378" s="1"/>
  <c r="M379"/>
  <c r="N379"/>
  <c r="O379" s="1"/>
  <c r="P379" s="1"/>
  <c r="Q379" s="1"/>
  <c r="M380"/>
  <c r="N380"/>
  <c r="O380" s="1"/>
  <c r="P380" s="1"/>
  <c r="Q380" s="1"/>
  <c r="M381"/>
  <c r="N381"/>
  <c r="O381" s="1"/>
  <c r="P381" s="1"/>
  <c r="Q381" s="1"/>
  <c r="M382"/>
  <c r="N382"/>
  <c r="O382" s="1"/>
  <c r="P382" s="1"/>
  <c r="Q382" s="1"/>
  <c r="M383"/>
  <c r="N383"/>
  <c r="O383" s="1"/>
  <c r="P383" s="1"/>
  <c r="Q383" s="1"/>
  <c r="M384"/>
  <c r="N384"/>
  <c r="O384" s="1"/>
  <c r="P384" s="1"/>
  <c r="Q384" s="1"/>
  <c r="M385"/>
  <c r="N385"/>
  <c r="O385" s="1"/>
  <c r="P385" s="1"/>
  <c r="Q385" s="1"/>
  <c r="M386"/>
  <c r="N386"/>
  <c r="O386" s="1"/>
  <c r="P386" s="1"/>
  <c r="Q386" s="1"/>
  <c r="M387"/>
  <c r="N387"/>
  <c r="O387" s="1"/>
  <c r="P387" s="1"/>
  <c r="Q387" s="1"/>
  <c r="M388"/>
  <c r="N388"/>
  <c r="O388" s="1"/>
  <c r="P388" s="1"/>
  <c r="Q388" s="1"/>
  <c r="M389"/>
  <c r="N389"/>
  <c r="O389" s="1"/>
  <c r="P389" s="1"/>
  <c r="Q389" s="1"/>
  <c r="M390"/>
  <c r="N390"/>
  <c r="O390" s="1"/>
  <c r="P390" s="1"/>
  <c r="Q390" s="1"/>
  <c r="M391"/>
  <c r="N391"/>
  <c r="O391" s="1"/>
  <c r="P391" s="1"/>
  <c r="Q391" s="1"/>
  <c r="M392"/>
  <c r="N392"/>
  <c r="O392" s="1"/>
  <c r="P392" s="1"/>
  <c r="Q392" s="1"/>
  <c r="M393"/>
  <c r="N393"/>
  <c r="O393" s="1"/>
  <c r="P393" s="1"/>
  <c r="Q393" s="1"/>
  <c r="M394"/>
  <c r="N394"/>
  <c r="O394" s="1"/>
  <c r="P394" s="1"/>
  <c r="Q394" s="1"/>
  <c r="M395"/>
  <c r="N395"/>
  <c r="O395" s="1"/>
  <c r="P395" s="1"/>
  <c r="Q395" s="1"/>
  <c r="M396"/>
  <c r="N396"/>
  <c r="O396" s="1"/>
  <c r="P396" s="1"/>
  <c r="Q396" s="1"/>
  <c r="M397"/>
  <c r="N397"/>
  <c r="O397" s="1"/>
  <c r="P397" s="1"/>
  <c r="Q397" s="1"/>
  <c r="M398"/>
  <c r="N398"/>
  <c r="O398" s="1"/>
  <c r="P398" s="1"/>
  <c r="Q398" s="1"/>
  <c r="M399"/>
  <c r="N399"/>
  <c r="O399" s="1"/>
  <c r="P399" s="1"/>
  <c r="Q399" s="1"/>
  <c r="M400"/>
  <c r="N400"/>
  <c r="O400" s="1"/>
  <c r="P400" s="1"/>
  <c r="Q400" s="1"/>
  <c r="M401"/>
  <c r="N401"/>
  <c r="O401" s="1"/>
  <c r="P401" s="1"/>
  <c r="Q401" s="1"/>
  <c r="M402"/>
  <c r="N402"/>
  <c r="O402" s="1"/>
  <c r="P402" s="1"/>
  <c r="Q402" s="1"/>
  <c r="M403"/>
  <c r="N403"/>
  <c r="O403" s="1"/>
  <c r="P403" s="1"/>
  <c r="Q403" s="1"/>
  <c r="M631"/>
  <c r="N631"/>
  <c r="O631" s="1"/>
  <c r="P631" s="1"/>
  <c r="Q631" s="1"/>
  <c r="M405"/>
  <c r="N405"/>
  <c r="O405" s="1"/>
  <c r="P405" s="1"/>
  <c r="Q405" s="1"/>
  <c r="M716"/>
  <c r="N716"/>
  <c r="O716" s="1"/>
  <c r="P716" s="1"/>
  <c r="Q716" s="1"/>
  <c r="M801"/>
  <c r="N801"/>
  <c r="O801" s="1"/>
  <c r="P801" s="1"/>
  <c r="Q801" s="1"/>
  <c r="M408"/>
  <c r="N408"/>
  <c r="O408" s="1"/>
  <c r="P408" s="1"/>
  <c r="Q408" s="1"/>
  <c r="M409"/>
  <c r="N409"/>
  <c r="O409" s="1"/>
  <c r="P409" s="1"/>
  <c r="Q409" s="1"/>
  <c r="M410"/>
  <c r="N410"/>
  <c r="O410" s="1"/>
  <c r="P410" s="1"/>
  <c r="Q410" s="1"/>
  <c r="M1079"/>
  <c r="N1079"/>
  <c r="O1079" s="1"/>
  <c r="P1079" s="1"/>
  <c r="Q1079" s="1"/>
  <c r="M1160"/>
  <c r="N1160"/>
  <c r="O1160" s="1"/>
  <c r="P1160" s="1"/>
  <c r="Q1160" s="1"/>
  <c r="M1219"/>
  <c r="N1219"/>
  <c r="O1219" s="1"/>
  <c r="P1219" s="1"/>
  <c r="Q1219" s="1"/>
  <c r="M414"/>
  <c r="N414"/>
  <c r="O414" s="1"/>
  <c r="P414" s="1"/>
  <c r="Q414" s="1"/>
  <c r="M415"/>
  <c r="N415"/>
  <c r="O415" s="1"/>
  <c r="P415" s="1"/>
  <c r="Q415" s="1"/>
  <c r="M416"/>
  <c r="N416"/>
  <c r="O416" s="1"/>
  <c r="P416" s="1"/>
  <c r="Q416" s="1"/>
  <c r="M417"/>
  <c r="N417"/>
  <c r="O417" s="1"/>
  <c r="P417" s="1"/>
  <c r="Q417" s="1"/>
  <c r="M418"/>
  <c r="N418"/>
  <c r="O418" s="1"/>
  <c r="P418" s="1"/>
  <c r="Q418" s="1"/>
  <c r="M419"/>
  <c r="N419"/>
  <c r="O419" s="1"/>
  <c r="P419" s="1"/>
  <c r="Q419" s="1"/>
  <c r="M420"/>
  <c r="N420"/>
  <c r="O420" s="1"/>
  <c r="P420" s="1"/>
  <c r="Q420" s="1"/>
  <c r="M421"/>
  <c r="N421"/>
  <c r="O421" s="1"/>
  <c r="P421" s="1"/>
  <c r="Q421" s="1"/>
  <c r="M422"/>
  <c r="N422"/>
  <c r="O422" s="1"/>
  <c r="P422" s="1"/>
  <c r="Q422" s="1"/>
  <c r="M423"/>
  <c r="N423"/>
  <c r="O423" s="1"/>
  <c r="P423" s="1"/>
  <c r="Q423" s="1"/>
  <c r="M424"/>
  <c r="N424"/>
  <c r="O424" s="1"/>
  <c r="P424" s="1"/>
  <c r="Q424" s="1"/>
  <c r="M425"/>
  <c r="N425"/>
  <c r="O425" s="1"/>
  <c r="P425" s="1"/>
  <c r="Q425" s="1"/>
  <c r="M426"/>
  <c r="N426"/>
  <c r="O426" s="1"/>
  <c r="P426" s="1"/>
  <c r="Q426" s="1"/>
  <c r="M427"/>
  <c r="N427"/>
  <c r="O427" s="1"/>
  <c r="P427" s="1"/>
  <c r="Q427" s="1"/>
  <c r="M428"/>
  <c r="N428"/>
  <c r="O428" s="1"/>
  <c r="P428" s="1"/>
  <c r="Q428" s="1"/>
  <c r="M429"/>
  <c r="N429"/>
  <c r="O429" s="1"/>
  <c r="P429" s="1"/>
  <c r="Q429" s="1"/>
  <c r="M430"/>
  <c r="N430"/>
  <c r="O430" s="1"/>
  <c r="P430" s="1"/>
  <c r="Q430" s="1"/>
  <c r="M431"/>
  <c r="N431"/>
  <c r="O431" s="1"/>
  <c r="P431" s="1"/>
  <c r="Q431" s="1"/>
  <c r="M432"/>
  <c r="N432"/>
  <c r="O432" s="1"/>
  <c r="P432" s="1"/>
  <c r="Q432" s="1"/>
  <c r="M433"/>
  <c r="N433"/>
  <c r="O433" s="1"/>
  <c r="P433" s="1"/>
  <c r="Q433" s="1"/>
  <c r="M434"/>
  <c r="N434"/>
  <c r="O434" s="1"/>
  <c r="P434" s="1"/>
  <c r="Q434" s="1"/>
  <c r="M435"/>
  <c r="N435"/>
  <c r="O435" s="1"/>
  <c r="P435" s="1"/>
  <c r="Q435" s="1"/>
  <c r="M436"/>
  <c r="N436"/>
  <c r="O436" s="1"/>
  <c r="P436" s="1"/>
  <c r="Q436" s="1"/>
  <c r="M437"/>
  <c r="N437"/>
  <c r="O437" s="1"/>
  <c r="P437" s="1"/>
  <c r="Q437" s="1"/>
  <c r="M438"/>
  <c r="N438"/>
  <c r="O438" s="1"/>
  <c r="P438" s="1"/>
  <c r="Q438" s="1"/>
  <c r="M439"/>
  <c r="N439"/>
  <c r="O439" s="1"/>
  <c r="P439" s="1"/>
  <c r="Q439" s="1"/>
  <c r="M227"/>
  <c r="N227"/>
  <c r="O227" s="1"/>
  <c r="P227" s="1"/>
  <c r="Q227" s="1"/>
  <c r="M441"/>
  <c r="N441"/>
  <c r="O441" s="1"/>
  <c r="P441" s="1"/>
  <c r="Q441" s="1"/>
  <c r="M442"/>
  <c r="N442"/>
  <c r="O442" s="1"/>
  <c r="P442" s="1"/>
  <c r="Q442" s="1"/>
  <c r="M443"/>
  <c r="N443"/>
  <c r="O443" s="1"/>
  <c r="P443" s="1"/>
  <c r="Q443" s="1"/>
  <c r="M444"/>
  <c r="N444"/>
  <c r="O444" s="1"/>
  <c r="P444" s="1"/>
  <c r="Q444" s="1"/>
  <c r="M445"/>
  <c r="N445"/>
  <c r="O445" s="1"/>
  <c r="P445" s="1"/>
  <c r="Q445" s="1"/>
  <c r="M446"/>
  <c r="N446"/>
  <c r="O446" s="1"/>
  <c r="P446" s="1"/>
  <c r="Q446" s="1"/>
  <c r="M447"/>
  <c r="N447"/>
  <c r="O447" s="1"/>
  <c r="P447" s="1"/>
  <c r="Q447" s="1"/>
  <c r="M448"/>
  <c r="N448"/>
  <c r="O448" s="1"/>
  <c r="P448" s="1"/>
  <c r="Q448" s="1"/>
  <c r="M449"/>
  <c r="N449"/>
  <c r="O449" s="1"/>
  <c r="P449" s="1"/>
  <c r="Q449" s="1"/>
  <c r="M450"/>
  <c r="N450"/>
  <c r="O450" s="1"/>
  <c r="P450" s="1"/>
  <c r="Q450" s="1"/>
  <c r="M451"/>
  <c r="N451"/>
  <c r="O451" s="1"/>
  <c r="P451" s="1"/>
  <c r="Q451" s="1"/>
  <c r="M452"/>
  <c r="N452"/>
  <c r="O452" s="1"/>
  <c r="P452" s="1"/>
  <c r="Q452" s="1"/>
  <c r="M453"/>
  <c r="N453"/>
  <c r="O453" s="1"/>
  <c r="P453" s="1"/>
  <c r="Q453" s="1"/>
  <c r="M454"/>
  <c r="N454"/>
  <c r="O454" s="1"/>
  <c r="P454" s="1"/>
  <c r="Q454" s="1"/>
  <c r="M455"/>
  <c r="N455"/>
  <c r="O455" s="1"/>
  <c r="P455" s="1"/>
  <c r="Q455" s="1"/>
  <c r="M456"/>
  <c r="N456"/>
  <c r="O456" s="1"/>
  <c r="P456" s="1"/>
  <c r="Q456" s="1"/>
  <c r="M457"/>
  <c r="N457"/>
  <c r="O457" s="1"/>
  <c r="P457" s="1"/>
  <c r="Q457" s="1"/>
  <c r="M458"/>
  <c r="N458"/>
  <c r="O458" s="1"/>
  <c r="P458" s="1"/>
  <c r="Q458" s="1"/>
  <c r="M459"/>
  <c r="N459"/>
  <c r="O459" s="1"/>
  <c r="P459" s="1"/>
  <c r="Q459" s="1"/>
  <c r="M460"/>
  <c r="N460"/>
  <c r="O460" s="1"/>
  <c r="P460" s="1"/>
  <c r="Q460" s="1"/>
  <c r="M461"/>
  <c r="N461"/>
  <c r="O461" s="1"/>
  <c r="P461" s="1"/>
  <c r="Q461" s="1"/>
  <c r="M462"/>
  <c r="N462"/>
  <c r="O462" s="1"/>
  <c r="P462" s="1"/>
  <c r="Q462" s="1"/>
  <c r="M463"/>
  <c r="N463"/>
  <c r="O463" s="1"/>
  <c r="P463" s="1"/>
  <c r="Q463" s="1"/>
  <c r="M464"/>
  <c r="N464"/>
  <c r="O464" s="1"/>
  <c r="P464" s="1"/>
  <c r="Q464" s="1"/>
  <c r="M465"/>
  <c r="N465"/>
  <c r="O465" s="1"/>
  <c r="P465" s="1"/>
  <c r="Q465" s="1"/>
  <c r="M466"/>
  <c r="N466"/>
  <c r="O466" s="1"/>
  <c r="P466" s="1"/>
  <c r="Q466" s="1"/>
  <c r="M467"/>
  <c r="N467"/>
  <c r="O467" s="1"/>
  <c r="P467" s="1"/>
  <c r="Q467" s="1"/>
  <c r="M468"/>
  <c r="N468"/>
  <c r="O468" s="1"/>
  <c r="P468" s="1"/>
  <c r="Q468" s="1"/>
  <c r="M469"/>
  <c r="N469"/>
  <c r="O469" s="1"/>
  <c r="P469" s="1"/>
  <c r="Q469" s="1"/>
  <c r="M470"/>
  <c r="N470"/>
  <c r="O470" s="1"/>
  <c r="P470" s="1"/>
  <c r="Q470" s="1"/>
  <c r="M471"/>
  <c r="N471"/>
  <c r="O471" s="1"/>
  <c r="P471" s="1"/>
  <c r="Q471" s="1"/>
  <c r="M472"/>
  <c r="N472"/>
  <c r="O472" s="1"/>
  <c r="P472" s="1"/>
  <c r="Q472" s="1"/>
  <c r="M473"/>
  <c r="N473"/>
  <c r="O473" s="1"/>
  <c r="P473" s="1"/>
  <c r="Q473" s="1"/>
  <c r="M474"/>
  <c r="N474"/>
  <c r="O474" s="1"/>
  <c r="P474" s="1"/>
  <c r="Q474" s="1"/>
  <c r="M475"/>
  <c r="N475"/>
  <c r="O475" s="1"/>
  <c r="P475" s="1"/>
  <c r="Q475" s="1"/>
  <c r="M476"/>
  <c r="N476"/>
  <c r="O476" s="1"/>
  <c r="P476" s="1"/>
  <c r="Q476" s="1"/>
  <c r="M477"/>
  <c r="N477"/>
  <c r="O477" s="1"/>
  <c r="P477" s="1"/>
  <c r="Q477" s="1"/>
  <c r="M478"/>
  <c r="N478"/>
  <c r="O478" s="1"/>
  <c r="P478" s="1"/>
  <c r="Q478" s="1"/>
  <c r="M479"/>
  <c r="N479"/>
  <c r="O479" s="1"/>
  <c r="P479" s="1"/>
  <c r="Q479" s="1"/>
  <c r="M480"/>
  <c r="N480"/>
  <c r="O480" s="1"/>
  <c r="P480" s="1"/>
  <c r="Q480" s="1"/>
  <c r="M481"/>
  <c r="N481"/>
  <c r="O481" s="1"/>
  <c r="P481" s="1"/>
  <c r="Q481" s="1"/>
  <c r="M482"/>
  <c r="N482"/>
  <c r="O482" s="1"/>
  <c r="P482" s="1"/>
  <c r="Q482" s="1"/>
  <c r="M483"/>
  <c r="N483"/>
  <c r="O483" s="1"/>
  <c r="P483" s="1"/>
  <c r="Q483" s="1"/>
  <c r="M484"/>
  <c r="N484"/>
  <c r="O484" s="1"/>
  <c r="P484" s="1"/>
  <c r="Q484" s="1"/>
  <c r="M485"/>
  <c r="N485"/>
  <c r="O485" s="1"/>
  <c r="P485" s="1"/>
  <c r="Q485" s="1"/>
  <c r="M486"/>
  <c r="N486"/>
  <c r="O486" s="1"/>
  <c r="P486" s="1"/>
  <c r="Q486" s="1"/>
  <c r="M487"/>
  <c r="N487"/>
  <c r="O487" s="1"/>
  <c r="P487" s="1"/>
  <c r="Q487" s="1"/>
  <c r="M488"/>
  <c r="N488"/>
  <c r="O488" s="1"/>
  <c r="P488" s="1"/>
  <c r="Q488" s="1"/>
  <c r="M489"/>
  <c r="N489"/>
  <c r="O489" s="1"/>
  <c r="P489" s="1"/>
  <c r="Q489" s="1"/>
  <c r="M490"/>
  <c r="N490"/>
  <c r="O490" s="1"/>
  <c r="P490" s="1"/>
  <c r="Q490" s="1"/>
  <c r="M491"/>
  <c r="N491"/>
  <c r="O491" s="1"/>
  <c r="P491" s="1"/>
  <c r="Q491" s="1"/>
  <c r="M492"/>
  <c r="N492"/>
  <c r="O492" s="1"/>
  <c r="P492" s="1"/>
  <c r="Q492" s="1"/>
  <c r="M493"/>
  <c r="N493"/>
  <c r="O493" s="1"/>
  <c r="P493" s="1"/>
  <c r="Q493" s="1"/>
  <c r="M494"/>
  <c r="N494"/>
  <c r="O494" s="1"/>
  <c r="P494" s="1"/>
  <c r="Q494" s="1"/>
  <c r="M495"/>
  <c r="N495"/>
  <c r="O495" s="1"/>
  <c r="P495" s="1"/>
  <c r="Q495" s="1"/>
  <c r="M496"/>
  <c r="N496"/>
  <c r="O496" s="1"/>
  <c r="P496" s="1"/>
  <c r="Q496" s="1"/>
  <c r="M497"/>
  <c r="N497"/>
  <c r="O497" s="1"/>
  <c r="P497" s="1"/>
  <c r="Q497" s="1"/>
  <c r="M498"/>
  <c r="N498"/>
  <c r="O498" s="1"/>
  <c r="P498" s="1"/>
  <c r="Q498" s="1"/>
  <c r="M499"/>
  <c r="N499"/>
  <c r="O499" s="1"/>
  <c r="P499" s="1"/>
  <c r="Q499" s="1"/>
  <c r="M500"/>
  <c r="N500"/>
  <c r="O500" s="1"/>
  <c r="P500" s="1"/>
  <c r="Q500" s="1"/>
  <c r="M501"/>
  <c r="N501"/>
  <c r="O501" s="1"/>
  <c r="P501" s="1"/>
  <c r="Q501" s="1"/>
  <c r="M502"/>
  <c r="N502"/>
  <c r="O502" s="1"/>
  <c r="P502" s="1"/>
  <c r="Q502" s="1"/>
  <c r="M503"/>
  <c r="N503"/>
  <c r="O503" s="1"/>
  <c r="P503" s="1"/>
  <c r="Q503" s="1"/>
  <c r="M504"/>
  <c r="N504"/>
  <c r="O504" s="1"/>
  <c r="P504" s="1"/>
  <c r="Q504" s="1"/>
  <c r="M505"/>
  <c r="N505"/>
  <c r="O505" s="1"/>
  <c r="P505" s="1"/>
  <c r="Q505" s="1"/>
  <c r="M506"/>
  <c r="N506"/>
  <c r="O506" s="1"/>
  <c r="P506" s="1"/>
  <c r="Q506" s="1"/>
  <c r="M507"/>
  <c r="N507"/>
  <c r="O507" s="1"/>
  <c r="P507" s="1"/>
  <c r="Q507" s="1"/>
  <c r="M508"/>
  <c r="N508"/>
  <c r="O508" s="1"/>
  <c r="P508" s="1"/>
  <c r="Q508" s="1"/>
  <c r="M509"/>
  <c r="N509"/>
  <c r="O509" s="1"/>
  <c r="P509" s="1"/>
  <c r="Q509" s="1"/>
  <c r="M510"/>
  <c r="N510"/>
  <c r="O510" s="1"/>
  <c r="P510" s="1"/>
  <c r="Q510" s="1"/>
  <c r="M511"/>
  <c r="N511"/>
  <c r="O511" s="1"/>
  <c r="P511" s="1"/>
  <c r="Q511" s="1"/>
  <c r="M512"/>
  <c r="N512"/>
  <c r="O512" s="1"/>
  <c r="P512" s="1"/>
  <c r="Q512" s="1"/>
  <c r="M513"/>
  <c r="N513"/>
  <c r="O513" s="1"/>
  <c r="P513" s="1"/>
  <c r="Q513" s="1"/>
  <c r="M514"/>
  <c r="N514"/>
  <c r="O514" s="1"/>
  <c r="P514" s="1"/>
  <c r="Q514" s="1"/>
  <c r="M515"/>
  <c r="N515"/>
  <c r="O515" s="1"/>
  <c r="P515" s="1"/>
  <c r="Q515" s="1"/>
  <c r="M516"/>
  <c r="N516"/>
  <c r="O516" s="1"/>
  <c r="P516" s="1"/>
  <c r="Q516" s="1"/>
  <c r="M517"/>
  <c r="N517"/>
  <c r="O517" s="1"/>
  <c r="P517" s="1"/>
  <c r="Q517" s="1"/>
  <c r="M518"/>
  <c r="N518"/>
  <c r="O518" s="1"/>
  <c r="P518" s="1"/>
  <c r="Q518" s="1"/>
  <c r="M519"/>
  <c r="N519"/>
  <c r="O519" s="1"/>
  <c r="P519" s="1"/>
  <c r="Q519" s="1"/>
  <c r="M520"/>
  <c r="N520"/>
  <c r="O520" s="1"/>
  <c r="P520" s="1"/>
  <c r="Q520" s="1"/>
  <c r="M521"/>
  <c r="N521"/>
  <c r="O521" s="1"/>
  <c r="P521" s="1"/>
  <c r="Q521" s="1"/>
  <c r="M522"/>
  <c r="N522"/>
  <c r="O522" s="1"/>
  <c r="P522" s="1"/>
  <c r="Q522" s="1"/>
  <c r="M523"/>
  <c r="N523"/>
  <c r="O523" s="1"/>
  <c r="P523" s="1"/>
  <c r="Q523" s="1"/>
  <c r="M524"/>
  <c r="N524"/>
  <c r="O524" s="1"/>
  <c r="P524" s="1"/>
  <c r="Q524" s="1"/>
  <c r="M525"/>
  <c r="N525"/>
  <c r="O525" s="1"/>
  <c r="P525" s="1"/>
  <c r="Q525" s="1"/>
  <c r="M526"/>
  <c r="N526"/>
  <c r="O526" s="1"/>
  <c r="P526" s="1"/>
  <c r="Q526" s="1"/>
  <c r="M527"/>
  <c r="N527"/>
  <c r="O527" s="1"/>
  <c r="P527" s="1"/>
  <c r="Q527" s="1"/>
  <c r="M528"/>
  <c r="N528"/>
  <c r="O528" s="1"/>
  <c r="P528" s="1"/>
  <c r="Q528" s="1"/>
  <c r="M529"/>
  <c r="N529"/>
  <c r="O529" s="1"/>
  <c r="P529" s="1"/>
  <c r="Q529" s="1"/>
  <c r="M530"/>
  <c r="N530"/>
  <c r="O530" s="1"/>
  <c r="P530" s="1"/>
  <c r="Q530" s="1"/>
  <c r="M531"/>
  <c r="N531"/>
  <c r="O531" s="1"/>
  <c r="P531" s="1"/>
  <c r="Q531" s="1"/>
  <c r="M532"/>
  <c r="N532"/>
  <c r="O532" s="1"/>
  <c r="P532" s="1"/>
  <c r="Q532" s="1"/>
  <c r="M533"/>
  <c r="N533"/>
  <c r="O533" s="1"/>
  <c r="P533" s="1"/>
  <c r="Q533" s="1"/>
  <c r="M534"/>
  <c r="N534"/>
  <c r="O534" s="1"/>
  <c r="P534" s="1"/>
  <c r="Q534" s="1"/>
  <c r="M535"/>
  <c r="N535"/>
  <c r="O535" s="1"/>
  <c r="P535" s="1"/>
  <c r="Q535" s="1"/>
  <c r="M536"/>
  <c r="N536"/>
  <c r="O536" s="1"/>
  <c r="P536" s="1"/>
  <c r="Q536" s="1"/>
  <c r="M537"/>
  <c r="N537"/>
  <c r="O537" s="1"/>
  <c r="P537" s="1"/>
  <c r="Q537" s="1"/>
  <c r="M538"/>
  <c r="N538"/>
  <c r="O538" s="1"/>
  <c r="P538" s="1"/>
  <c r="Q538" s="1"/>
  <c r="M539"/>
  <c r="N539"/>
  <c r="O539" s="1"/>
  <c r="P539" s="1"/>
  <c r="Q539" s="1"/>
  <c r="M540"/>
  <c r="N540"/>
  <c r="O540" s="1"/>
  <c r="P540" s="1"/>
  <c r="Q540" s="1"/>
  <c r="M541"/>
  <c r="N541"/>
  <c r="O541" s="1"/>
  <c r="P541" s="1"/>
  <c r="Q541" s="1"/>
  <c r="M542"/>
  <c r="N542"/>
  <c r="O542" s="1"/>
  <c r="P542" s="1"/>
  <c r="Q542" s="1"/>
  <c r="M543"/>
  <c r="N543"/>
  <c r="O543" s="1"/>
  <c r="P543" s="1"/>
  <c r="Q543" s="1"/>
  <c r="M544"/>
  <c r="N544"/>
  <c r="O544" s="1"/>
  <c r="P544" s="1"/>
  <c r="Q544" s="1"/>
  <c r="M545"/>
  <c r="N545"/>
  <c r="O545" s="1"/>
  <c r="P545" s="1"/>
  <c r="Q545" s="1"/>
  <c r="M546"/>
  <c r="N546"/>
  <c r="O546" s="1"/>
  <c r="P546" s="1"/>
  <c r="Q546" s="1"/>
  <c r="M547"/>
  <c r="N547"/>
  <c r="O547" s="1"/>
  <c r="P547" s="1"/>
  <c r="Q547" s="1"/>
  <c r="M548"/>
  <c r="N548"/>
  <c r="O548" s="1"/>
  <c r="P548" s="1"/>
  <c r="Q548" s="1"/>
  <c r="M412"/>
  <c r="N412"/>
  <c r="O412" s="1"/>
  <c r="P412" s="1"/>
  <c r="Q412" s="1"/>
  <c r="M550"/>
  <c r="N550"/>
  <c r="O550" s="1"/>
  <c r="P550" s="1"/>
  <c r="Q550" s="1"/>
  <c r="M551"/>
  <c r="N551"/>
  <c r="O551" s="1"/>
  <c r="P551" s="1"/>
  <c r="Q551" s="1"/>
  <c r="M552"/>
  <c r="N552"/>
  <c r="O552" s="1"/>
  <c r="P552" s="1"/>
  <c r="Q552" s="1"/>
  <c r="M553"/>
  <c r="N553"/>
  <c r="O553" s="1"/>
  <c r="P553" s="1"/>
  <c r="Q553" s="1"/>
  <c r="M554"/>
  <c r="N554"/>
  <c r="O554" s="1"/>
  <c r="P554" s="1"/>
  <c r="Q554" s="1"/>
  <c r="M555"/>
  <c r="N555"/>
  <c r="O555" s="1"/>
  <c r="P555" s="1"/>
  <c r="Q555" s="1"/>
  <c r="M556"/>
  <c r="N556"/>
  <c r="O556" s="1"/>
  <c r="P556" s="1"/>
  <c r="Q556" s="1"/>
  <c r="M557"/>
  <c r="N557"/>
  <c r="O557" s="1"/>
  <c r="P557" s="1"/>
  <c r="Q557" s="1"/>
  <c r="M558"/>
  <c r="N558"/>
  <c r="O558" s="1"/>
  <c r="P558" s="1"/>
  <c r="Q558" s="1"/>
  <c r="M559"/>
  <c r="N559"/>
  <c r="O559" s="1"/>
  <c r="P559" s="1"/>
  <c r="Q559" s="1"/>
  <c r="M560"/>
  <c r="N560"/>
  <c r="O560" s="1"/>
  <c r="P560" s="1"/>
  <c r="Q560" s="1"/>
  <c r="M561"/>
  <c r="N561"/>
  <c r="O561" s="1"/>
  <c r="P561" s="1"/>
  <c r="Q561" s="1"/>
  <c r="M562"/>
  <c r="N562"/>
  <c r="O562" s="1"/>
  <c r="P562" s="1"/>
  <c r="Q562" s="1"/>
  <c r="M563"/>
  <c r="N563"/>
  <c r="O563" s="1"/>
  <c r="P563" s="1"/>
  <c r="Q563" s="1"/>
  <c r="M564"/>
  <c r="N564"/>
  <c r="O564" s="1"/>
  <c r="P564" s="1"/>
  <c r="Q564" s="1"/>
  <c r="M565"/>
  <c r="N565"/>
  <c r="O565" s="1"/>
  <c r="P565" s="1"/>
  <c r="Q565" s="1"/>
  <c r="M566"/>
  <c r="N566"/>
  <c r="O566" s="1"/>
  <c r="P566" s="1"/>
  <c r="Q566" s="1"/>
  <c r="M567"/>
  <c r="N567"/>
  <c r="O567" s="1"/>
  <c r="P567" s="1"/>
  <c r="Q567" s="1"/>
  <c r="M568"/>
  <c r="N568"/>
  <c r="O568" s="1"/>
  <c r="P568" s="1"/>
  <c r="Q568" s="1"/>
  <c r="M569"/>
  <c r="N569"/>
  <c r="O569" s="1"/>
  <c r="P569" s="1"/>
  <c r="Q569" s="1"/>
  <c r="M570"/>
  <c r="N570"/>
  <c r="O570" s="1"/>
  <c r="P570" s="1"/>
  <c r="Q570" s="1"/>
  <c r="M571"/>
  <c r="N571"/>
  <c r="O571" s="1"/>
  <c r="P571" s="1"/>
  <c r="Q571" s="1"/>
  <c r="M572"/>
  <c r="N572"/>
  <c r="O572" s="1"/>
  <c r="P572" s="1"/>
  <c r="Q572" s="1"/>
  <c r="M573"/>
  <c r="N573"/>
  <c r="O573" s="1"/>
  <c r="P573" s="1"/>
  <c r="Q573" s="1"/>
  <c r="M574"/>
  <c r="N574"/>
  <c r="O574" s="1"/>
  <c r="P574" s="1"/>
  <c r="Q574" s="1"/>
  <c r="M243"/>
  <c r="N243"/>
  <c r="O243" s="1"/>
  <c r="P243" s="1"/>
  <c r="Q243" s="1"/>
  <c r="M576"/>
  <c r="N576"/>
  <c r="O576" s="1"/>
  <c r="P576" s="1"/>
  <c r="Q576" s="1"/>
  <c r="M577"/>
  <c r="N577"/>
  <c r="O577" s="1"/>
  <c r="P577" s="1"/>
  <c r="Q577" s="1"/>
  <c r="M578"/>
  <c r="N578"/>
  <c r="O578" s="1"/>
  <c r="P578" s="1"/>
  <c r="Q578" s="1"/>
  <c r="M579"/>
  <c r="N579"/>
  <c r="O579" s="1"/>
  <c r="P579" s="1"/>
  <c r="Q579" s="1"/>
  <c r="M580"/>
  <c r="N580"/>
  <c r="O580" s="1"/>
  <c r="P580" s="1"/>
  <c r="Q580" s="1"/>
  <c r="M581"/>
  <c r="N581"/>
  <c r="O581" s="1"/>
  <c r="P581" s="1"/>
  <c r="Q581" s="1"/>
  <c r="M582"/>
  <c r="N582"/>
  <c r="O582" s="1"/>
  <c r="P582" s="1"/>
  <c r="Q582" s="1"/>
  <c r="M583"/>
  <c r="N583"/>
  <c r="O583" s="1"/>
  <c r="P583" s="1"/>
  <c r="Q583" s="1"/>
  <c r="M584"/>
  <c r="N584"/>
  <c r="O584" s="1"/>
  <c r="P584" s="1"/>
  <c r="Q584" s="1"/>
  <c r="M585"/>
  <c r="N585"/>
  <c r="O585" s="1"/>
  <c r="P585" s="1"/>
  <c r="Q585" s="1"/>
  <c r="M586"/>
  <c r="N586"/>
  <c r="O586" s="1"/>
  <c r="P586" s="1"/>
  <c r="Q586" s="1"/>
  <c r="M587"/>
  <c r="N587"/>
  <c r="O587" s="1"/>
  <c r="P587" s="1"/>
  <c r="Q587" s="1"/>
  <c r="M588"/>
  <c r="N588"/>
  <c r="O588" s="1"/>
  <c r="P588" s="1"/>
  <c r="Q588" s="1"/>
  <c r="M589"/>
  <c r="N589"/>
  <c r="O589" s="1"/>
  <c r="P589" s="1"/>
  <c r="Q589" s="1"/>
  <c r="M590"/>
  <c r="N590"/>
  <c r="O590" s="1"/>
  <c r="P590" s="1"/>
  <c r="Q590" s="1"/>
  <c r="M591"/>
  <c r="N591"/>
  <c r="O591" s="1"/>
  <c r="P591" s="1"/>
  <c r="Q591" s="1"/>
  <c r="M592"/>
  <c r="N592"/>
  <c r="O592" s="1"/>
  <c r="P592" s="1"/>
  <c r="Q592" s="1"/>
  <c r="M593"/>
  <c r="N593"/>
  <c r="O593" s="1"/>
  <c r="P593" s="1"/>
  <c r="Q593" s="1"/>
  <c r="M594"/>
  <c r="N594"/>
  <c r="O594" s="1"/>
  <c r="P594" s="1"/>
  <c r="Q594" s="1"/>
  <c r="M595"/>
  <c r="N595"/>
  <c r="O595" s="1"/>
  <c r="P595" s="1"/>
  <c r="Q595" s="1"/>
  <c r="M596"/>
  <c r="N596"/>
  <c r="O596" s="1"/>
  <c r="P596" s="1"/>
  <c r="Q596" s="1"/>
  <c r="M597"/>
  <c r="N597"/>
  <c r="O597" s="1"/>
  <c r="P597" s="1"/>
  <c r="Q597" s="1"/>
  <c r="M598"/>
  <c r="N598"/>
  <c r="O598" s="1"/>
  <c r="P598" s="1"/>
  <c r="Q598" s="1"/>
  <c r="M599"/>
  <c r="N599"/>
  <c r="O599" s="1"/>
  <c r="P599" s="1"/>
  <c r="Q599" s="1"/>
  <c r="M600"/>
  <c r="N600"/>
  <c r="O600" s="1"/>
  <c r="P600" s="1"/>
  <c r="Q600" s="1"/>
  <c r="M601"/>
  <c r="N601"/>
  <c r="O601" s="1"/>
  <c r="P601" s="1"/>
  <c r="Q601" s="1"/>
  <c r="M602"/>
  <c r="N602"/>
  <c r="O602" s="1"/>
  <c r="P602" s="1"/>
  <c r="Q602" s="1"/>
  <c r="M603"/>
  <c r="N603"/>
  <c r="O603" s="1"/>
  <c r="P603" s="1"/>
  <c r="Q603" s="1"/>
  <c r="M604"/>
  <c r="N604"/>
  <c r="O604" s="1"/>
  <c r="P604" s="1"/>
  <c r="Q604" s="1"/>
  <c r="M605"/>
  <c r="N605"/>
  <c r="O605" s="1"/>
  <c r="P605" s="1"/>
  <c r="Q605" s="1"/>
  <c r="M606"/>
  <c r="N606"/>
  <c r="O606" s="1"/>
  <c r="P606" s="1"/>
  <c r="Q606" s="1"/>
  <c r="M607"/>
  <c r="N607"/>
  <c r="O607" s="1"/>
  <c r="P607" s="1"/>
  <c r="Q607" s="1"/>
  <c r="M608"/>
  <c r="N608"/>
  <c r="O608" s="1"/>
  <c r="P608" s="1"/>
  <c r="Q608" s="1"/>
  <c r="M609"/>
  <c r="N609"/>
  <c r="O609" s="1"/>
  <c r="P609" s="1"/>
  <c r="Q609" s="1"/>
  <c r="M610"/>
  <c r="N610"/>
  <c r="O610" s="1"/>
  <c r="P610" s="1"/>
  <c r="Q610" s="1"/>
  <c r="M611"/>
  <c r="N611"/>
  <c r="O611" s="1"/>
  <c r="P611" s="1"/>
  <c r="Q611" s="1"/>
  <c r="M612"/>
  <c r="N612"/>
  <c r="O612" s="1"/>
  <c r="P612" s="1"/>
  <c r="Q612" s="1"/>
  <c r="M613"/>
  <c r="N613"/>
  <c r="O613" s="1"/>
  <c r="P613" s="1"/>
  <c r="Q613" s="1"/>
  <c r="M614"/>
  <c r="N614"/>
  <c r="O614" s="1"/>
  <c r="P614" s="1"/>
  <c r="Q614" s="1"/>
  <c r="M615"/>
  <c r="N615"/>
  <c r="O615" s="1"/>
  <c r="P615" s="1"/>
  <c r="Q615" s="1"/>
  <c r="M616"/>
  <c r="N616"/>
  <c r="O616" s="1"/>
  <c r="P616" s="1"/>
  <c r="Q616" s="1"/>
  <c r="M617"/>
  <c r="N617"/>
  <c r="O617" s="1"/>
  <c r="P617" s="1"/>
  <c r="Q617" s="1"/>
  <c r="M618"/>
  <c r="N618"/>
  <c r="O618" s="1"/>
  <c r="P618" s="1"/>
  <c r="Q618" s="1"/>
  <c r="M619"/>
  <c r="N619"/>
  <c r="O619" s="1"/>
  <c r="P619" s="1"/>
  <c r="Q619" s="1"/>
  <c r="M620"/>
  <c r="N620"/>
  <c r="O620" s="1"/>
  <c r="P620" s="1"/>
  <c r="Q620" s="1"/>
  <c r="M621"/>
  <c r="N621"/>
  <c r="O621" s="1"/>
  <c r="P621" s="1"/>
  <c r="Q621" s="1"/>
  <c r="M622"/>
  <c r="N622"/>
  <c r="O622" s="1"/>
  <c r="P622" s="1"/>
  <c r="Q622" s="1"/>
  <c r="M623"/>
  <c r="N623"/>
  <c r="O623" s="1"/>
  <c r="P623" s="1"/>
  <c r="Q623" s="1"/>
  <c r="M624"/>
  <c r="N624"/>
  <c r="O624" s="1"/>
  <c r="P624" s="1"/>
  <c r="Q624" s="1"/>
  <c r="M625"/>
  <c r="N625"/>
  <c r="O625" s="1"/>
  <c r="P625" s="1"/>
  <c r="Q625" s="1"/>
  <c r="M626"/>
  <c r="N626"/>
  <c r="O626" s="1"/>
  <c r="P626" s="1"/>
  <c r="Q626" s="1"/>
  <c r="M627"/>
  <c r="N627"/>
  <c r="O627" s="1"/>
  <c r="P627" s="1"/>
  <c r="Q627" s="1"/>
  <c r="M628"/>
  <c r="N628"/>
  <c r="O628" s="1"/>
  <c r="P628" s="1"/>
  <c r="Q628" s="1"/>
  <c r="M629"/>
  <c r="N629"/>
  <c r="O629" s="1"/>
  <c r="P629" s="1"/>
  <c r="Q629" s="1"/>
  <c r="M630"/>
  <c r="N630"/>
  <c r="O630" s="1"/>
  <c r="P630" s="1"/>
  <c r="Q630" s="1"/>
  <c r="M413"/>
  <c r="N413"/>
  <c r="O413" s="1"/>
  <c r="P413" s="1"/>
  <c r="Q413" s="1"/>
  <c r="M440"/>
  <c r="N440"/>
  <c r="O440" s="1"/>
  <c r="P440" s="1"/>
  <c r="Q440" s="1"/>
  <c r="M633"/>
  <c r="N633"/>
  <c r="O633" s="1"/>
  <c r="P633" s="1"/>
  <c r="Q633" s="1"/>
  <c r="M634"/>
  <c r="N634"/>
  <c r="O634" s="1"/>
  <c r="P634" s="1"/>
  <c r="Q634" s="1"/>
  <c r="M635"/>
  <c r="N635"/>
  <c r="O635" s="1"/>
  <c r="P635" s="1"/>
  <c r="Q635" s="1"/>
  <c r="M636"/>
  <c r="N636"/>
  <c r="O636" s="1"/>
  <c r="P636" s="1"/>
  <c r="Q636" s="1"/>
  <c r="M637"/>
  <c r="N637"/>
  <c r="O637" s="1"/>
  <c r="P637" s="1"/>
  <c r="Q637" s="1"/>
  <c r="M638"/>
  <c r="N638"/>
  <c r="O638" s="1"/>
  <c r="P638" s="1"/>
  <c r="Q638" s="1"/>
  <c r="M639"/>
  <c r="N639"/>
  <c r="O639" s="1"/>
  <c r="P639" s="1"/>
  <c r="Q639" s="1"/>
  <c r="M640"/>
  <c r="N640"/>
  <c r="O640" s="1"/>
  <c r="P640" s="1"/>
  <c r="Q640" s="1"/>
  <c r="M641"/>
  <c r="N641"/>
  <c r="O641" s="1"/>
  <c r="P641" s="1"/>
  <c r="Q641" s="1"/>
  <c r="M642"/>
  <c r="N642"/>
  <c r="O642" s="1"/>
  <c r="P642" s="1"/>
  <c r="Q642" s="1"/>
  <c r="M643"/>
  <c r="N643"/>
  <c r="O643" s="1"/>
  <c r="P643" s="1"/>
  <c r="Q643" s="1"/>
  <c r="M644"/>
  <c r="N644"/>
  <c r="O644" s="1"/>
  <c r="P644" s="1"/>
  <c r="Q644" s="1"/>
  <c r="M645"/>
  <c r="N645"/>
  <c r="O645" s="1"/>
  <c r="P645" s="1"/>
  <c r="Q645" s="1"/>
  <c r="M646"/>
  <c r="N646"/>
  <c r="O646" s="1"/>
  <c r="P646" s="1"/>
  <c r="Q646" s="1"/>
  <c r="M647"/>
  <c r="N647"/>
  <c r="O647" s="1"/>
  <c r="P647" s="1"/>
  <c r="Q647" s="1"/>
  <c r="M648"/>
  <c r="N648"/>
  <c r="O648" s="1"/>
  <c r="P648" s="1"/>
  <c r="Q648" s="1"/>
  <c r="M649"/>
  <c r="N649"/>
  <c r="O649" s="1"/>
  <c r="P649" s="1"/>
  <c r="Q649" s="1"/>
  <c r="M650"/>
  <c r="N650"/>
  <c r="O650" s="1"/>
  <c r="P650" s="1"/>
  <c r="Q650" s="1"/>
  <c r="M651"/>
  <c r="N651"/>
  <c r="O651" s="1"/>
  <c r="P651" s="1"/>
  <c r="Q651" s="1"/>
  <c r="M652"/>
  <c r="N652"/>
  <c r="O652" s="1"/>
  <c r="P652" s="1"/>
  <c r="Q652" s="1"/>
  <c r="M653"/>
  <c r="N653"/>
  <c r="O653" s="1"/>
  <c r="P653" s="1"/>
  <c r="Q653" s="1"/>
  <c r="M654"/>
  <c r="N654"/>
  <c r="O654" s="1"/>
  <c r="P654" s="1"/>
  <c r="Q654" s="1"/>
  <c r="M655"/>
  <c r="N655"/>
  <c r="O655" s="1"/>
  <c r="P655" s="1"/>
  <c r="Q655" s="1"/>
  <c r="M656"/>
  <c r="N656"/>
  <c r="O656" s="1"/>
  <c r="P656" s="1"/>
  <c r="Q656" s="1"/>
  <c r="M657"/>
  <c r="N657"/>
  <c r="O657" s="1"/>
  <c r="P657" s="1"/>
  <c r="Q657" s="1"/>
  <c r="M658"/>
  <c r="N658"/>
  <c r="O658" s="1"/>
  <c r="P658" s="1"/>
  <c r="Q658" s="1"/>
  <c r="M659"/>
  <c r="N659"/>
  <c r="O659" s="1"/>
  <c r="P659" s="1"/>
  <c r="Q659" s="1"/>
  <c r="M660"/>
  <c r="N660"/>
  <c r="O660" s="1"/>
  <c r="P660" s="1"/>
  <c r="Q660" s="1"/>
  <c r="M661"/>
  <c r="N661"/>
  <c r="O661" s="1"/>
  <c r="P661" s="1"/>
  <c r="Q661" s="1"/>
  <c r="M662"/>
  <c r="N662"/>
  <c r="O662" s="1"/>
  <c r="P662" s="1"/>
  <c r="Q662" s="1"/>
  <c r="M663"/>
  <c r="N663"/>
  <c r="O663" s="1"/>
  <c r="P663" s="1"/>
  <c r="Q663" s="1"/>
  <c r="M664"/>
  <c r="N664"/>
  <c r="O664" s="1"/>
  <c r="P664" s="1"/>
  <c r="Q664" s="1"/>
  <c r="M665"/>
  <c r="N665"/>
  <c r="O665" s="1"/>
  <c r="P665" s="1"/>
  <c r="Q665" s="1"/>
  <c r="M666"/>
  <c r="N666"/>
  <c r="O666" s="1"/>
  <c r="P666" s="1"/>
  <c r="Q666" s="1"/>
  <c r="M667"/>
  <c r="N667"/>
  <c r="O667" s="1"/>
  <c r="P667" s="1"/>
  <c r="Q667" s="1"/>
  <c r="M668"/>
  <c r="N668"/>
  <c r="O668" s="1"/>
  <c r="P668" s="1"/>
  <c r="Q668" s="1"/>
  <c r="M669"/>
  <c r="N669"/>
  <c r="O669" s="1"/>
  <c r="P669" s="1"/>
  <c r="Q669" s="1"/>
  <c r="M670"/>
  <c r="N670"/>
  <c r="O670" s="1"/>
  <c r="P670" s="1"/>
  <c r="Q670" s="1"/>
  <c r="M671"/>
  <c r="N671"/>
  <c r="O671" s="1"/>
  <c r="P671" s="1"/>
  <c r="Q671" s="1"/>
  <c r="M672"/>
  <c r="N672"/>
  <c r="O672" s="1"/>
  <c r="P672" s="1"/>
  <c r="Q672" s="1"/>
  <c r="M673"/>
  <c r="N673"/>
  <c r="O673" s="1"/>
  <c r="P673" s="1"/>
  <c r="Q673" s="1"/>
  <c r="M674"/>
  <c r="N674"/>
  <c r="O674" s="1"/>
  <c r="P674" s="1"/>
  <c r="Q674" s="1"/>
  <c r="M675"/>
  <c r="N675"/>
  <c r="O675" s="1"/>
  <c r="P675" s="1"/>
  <c r="Q675" s="1"/>
  <c r="M676"/>
  <c r="N676"/>
  <c r="O676" s="1"/>
  <c r="P676" s="1"/>
  <c r="Q676" s="1"/>
  <c r="M677"/>
  <c r="N677"/>
  <c r="O677" s="1"/>
  <c r="P677" s="1"/>
  <c r="Q677" s="1"/>
  <c r="M678"/>
  <c r="N678"/>
  <c r="O678" s="1"/>
  <c r="P678" s="1"/>
  <c r="Q678" s="1"/>
  <c r="M679"/>
  <c r="N679"/>
  <c r="O679" s="1"/>
  <c r="P679" s="1"/>
  <c r="Q679" s="1"/>
  <c r="M680"/>
  <c r="N680"/>
  <c r="O680" s="1"/>
  <c r="P680" s="1"/>
  <c r="Q680" s="1"/>
  <c r="M681"/>
  <c r="N681"/>
  <c r="O681" s="1"/>
  <c r="P681" s="1"/>
  <c r="Q681" s="1"/>
  <c r="M682"/>
  <c r="N682"/>
  <c r="O682" s="1"/>
  <c r="P682" s="1"/>
  <c r="Q682" s="1"/>
  <c r="M683"/>
  <c r="N683"/>
  <c r="O683" s="1"/>
  <c r="P683" s="1"/>
  <c r="Q683" s="1"/>
  <c r="M684"/>
  <c r="N684"/>
  <c r="O684" s="1"/>
  <c r="P684" s="1"/>
  <c r="Q684" s="1"/>
  <c r="M685"/>
  <c r="N685"/>
  <c r="O685" s="1"/>
  <c r="P685" s="1"/>
  <c r="Q685" s="1"/>
  <c r="M686"/>
  <c r="N686"/>
  <c r="O686" s="1"/>
  <c r="P686" s="1"/>
  <c r="Q686" s="1"/>
  <c r="M687"/>
  <c r="N687"/>
  <c r="O687" s="1"/>
  <c r="P687" s="1"/>
  <c r="Q687" s="1"/>
  <c r="M688"/>
  <c r="N688"/>
  <c r="O688" s="1"/>
  <c r="P688" s="1"/>
  <c r="Q688" s="1"/>
  <c r="M689"/>
  <c r="N689"/>
  <c r="O689" s="1"/>
  <c r="P689" s="1"/>
  <c r="Q689" s="1"/>
  <c r="M690"/>
  <c r="N690"/>
  <c r="O690" s="1"/>
  <c r="P690" s="1"/>
  <c r="Q690" s="1"/>
  <c r="M691"/>
  <c r="N691"/>
  <c r="O691" s="1"/>
  <c r="P691" s="1"/>
  <c r="Q691" s="1"/>
  <c r="M692"/>
  <c r="N692"/>
  <c r="O692" s="1"/>
  <c r="P692" s="1"/>
  <c r="Q692" s="1"/>
  <c r="M693"/>
  <c r="N693"/>
  <c r="O693" s="1"/>
  <c r="P693" s="1"/>
  <c r="Q693" s="1"/>
  <c r="M694"/>
  <c r="N694"/>
  <c r="O694" s="1"/>
  <c r="P694" s="1"/>
  <c r="Q694" s="1"/>
  <c r="M695"/>
  <c r="N695"/>
  <c r="O695" s="1"/>
  <c r="P695" s="1"/>
  <c r="Q695" s="1"/>
  <c r="M696"/>
  <c r="N696"/>
  <c r="O696" s="1"/>
  <c r="P696" s="1"/>
  <c r="Q696" s="1"/>
  <c r="M697"/>
  <c r="N697"/>
  <c r="O697" s="1"/>
  <c r="P697" s="1"/>
  <c r="Q697" s="1"/>
  <c r="M698"/>
  <c r="N698"/>
  <c r="O698" s="1"/>
  <c r="P698" s="1"/>
  <c r="Q698" s="1"/>
  <c r="M699"/>
  <c r="N699"/>
  <c r="O699" s="1"/>
  <c r="P699" s="1"/>
  <c r="Q699" s="1"/>
  <c r="M700"/>
  <c r="N700"/>
  <c r="O700" s="1"/>
  <c r="P700" s="1"/>
  <c r="Q700" s="1"/>
  <c r="M701"/>
  <c r="N701"/>
  <c r="O701" s="1"/>
  <c r="P701" s="1"/>
  <c r="Q701" s="1"/>
  <c r="M702"/>
  <c r="N702"/>
  <c r="O702" s="1"/>
  <c r="P702" s="1"/>
  <c r="Q702" s="1"/>
  <c r="M703"/>
  <c r="N703"/>
  <c r="O703" s="1"/>
  <c r="P703" s="1"/>
  <c r="Q703" s="1"/>
  <c r="M704"/>
  <c r="N704"/>
  <c r="O704" s="1"/>
  <c r="P704" s="1"/>
  <c r="Q704" s="1"/>
  <c r="M705"/>
  <c r="N705"/>
  <c r="O705" s="1"/>
  <c r="P705" s="1"/>
  <c r="Q705" s="1"/>
  <c r="M706"/>
  <c r="N706"/>
  <c r="O706" s="1"/>
  <c r="P706" s="1"/>
  <c r="Q706" s="1"/>
  <c r="M707"/>
  <c r="N707"/>
  <c r="O707" s="1"/>
  <c r="P707" s="1"/>
  <c r="Q707" s="1"/>
  <c r="M708"/>
  <c r="N708"/>
  <c r="O708" s="1"/>
  <c r="P708" s="1"/>
  <c r="Q708" s="1"/>
  <c r="M709"/>
  <c r="N709"/>
  <c r="O709" s="1"/>
  <c r="P709" s="1"/>
  <c r="Q709" s="1"/>
  <c r="M710"/>
  <c r="N710"/>
  <c r="O710" s="1"/>
  <c r="P710" s="1"/>
  <c r="Q710" s="1"/>
  <c r="M711"/>
  <c r="N711"/>
  <c r="O711" s="1"/>
  <c r="P711" s="1"/>
  <c r="Q711" s="1"/>
  <c r="M712"/>
  <c r="N712"/>
  <c r="O712" s="1"/>
  <c r="P712" s="1"/>
  <c r="Q712" s="1"/>
  <c r="M295"/>
  <c r="N295"/>
  <c r="O295" s="1"/>
  <c r="P295" s="1"/>
  <c r="Q295" s="1"/>
  <c r="M714"/>
  <c r="N714"/>
  <c r="O714" s="1"/>
  <c r="P714" s="1"/>
  <c r="Q714" s="1"/>
  <c r="M715"/>
  <c r="N715"/>
  <c r="O715" s="1"/>
  <c r="P715" s="1"/>
  <c r="Q715" s="1"/>
  <c r="M575"/>
  <c r="N575"/>
  <c r="O575" s="1"/>
  <c r="P575" s="1"/>
  <c r="Q575" s="1"/>
  <c r="M717"/>
  <c r="N717"/>
  <c r="O717" s="1"/>
  <c r="P717" s="1"/>
  <c r="Q717" s="1"/>
  <c r="M718"/>
  <c r="N718"/>
  <c r="O718" s="1"/>
  <c r="P718" s="1"/>
  <c r="Q718" s="1"/>
  <c r="M957"/>
  <c r="N957"/>
  <c r="O957" s="1"/>
  <c r="P957" s="1"/>
  <c r="Q957" s="1"/>
  <c r="M720"/>
  <c r="N720"/>
  <c r="O720" s="1"/>
  <c r="P720" s="1"/>
  <c r="Q720" s="1"/>
  <c r="M721"/>
  <c r="N721"/>
  <c r="O721" s="1"/>
  <c r="P721" s="1"/>
  <c r="Q721" s="1"/>
  <c r="M722"/>
  <c r="N722"/>
  <c r="O722" s="1"/>
  <c r="P722" s="1"/>
  <c r="Q722" s="1"/>
  <c r="M723"/>
  <c r="N723"/>
  <c r="O723" s="1"/>
  <c r="P723" s="1"/>
  <c r="Q723" s="1"/>
  <c r="M724"/>
  <c r="N724"/>
  <c r="O724" s="1"/>
  <c r="P724" s="1"/>
  <c r="Q724" s="1"/>
  <c r="M725"/>
  <c r="N725"/>
  <c r="O725" s="1"/>
  <c r="P725" s="1"/>
  <c r="Q725" s="1"/>
  <c r="M726"/>
  <c r="N726"/>
  <c r="O726" s="1"/>
  <c r="P726" s="1"/>
  <c r="Q726" s="1"/>
  <c r="M727"/>
  <c r="N727"/>
  <c r="O727" s="1"/>
  <c r="P727" s="1"/>
  <c r="Q727" s="1"/>
  <c r="M728"/>
  <c r="N728"/>
  <c r="O728" s="1"/>
  <c r="P728" s="1"/>
  <c r="Q728" s="1"/>
  <c r="M729"/>
  <c r="N729"/>
  <c r="O729" s="1"/>
  <c r="P729" s="1"/>
  <c r="Q729" s="1"/>
  <c r="M730"/>
  <c r="N730"/>
  <c r="O730" s="1"/>
  <c r="P730" s="1"/>
  <c r="Q730" s="1"/>
  <c r="M731"/>
  <c r="N731"/>
  <c r="O731" s="1"/>
  <c r="P731" s="1"/>
  <c r="Q731" s="1"/>
  <c r="M732"/>
  <c r="N732"/>
  <c r="O732" s="1"/>
  <c r="P732" s="1"/>
  <c r="Q732" s="1"/>
  <c r="M733"/>
  <c r="N733"/>
  <c r="O733" s="1"/>
  <c r="P733" s="1"/>
  <c r="Q733" s="1"/>
  <c r="M734"/>
  <c r="N734"/>
  <c r="O734" s="1"/>
  <c r="P734" s="1"/>
  <c r="Q734" s="1"/>
  <c r="M735"/>
  <c r="N735"/>
  <c r="O735" s="1"/>
  <c r="P735" s="1"/>
  <c r="Q735" s="1"/>
  <c r="M736"/>
  <c r="N736"/>
  <c r="O736" s="1"/>
  <c r="P736" s="1"/>
  <c r="Q736" s="1"/>
  <c r="M737"/>
  <c r="N737"/>
  <c r="O737" s="1"/>
  <c r="P737" s="1"/>
  <c r="Q737" s="1"/>
  <c r="M738"/>
  <c r="N738"/>
  <c r="O738" s="1"/>
  <c r="P738" s="1"/>
  <c r="Q738" s="1"/>
  <c r="M739"/>
  <c r="N739"/>
  <c r="O739" s="1"/>
  <c r="P739" s="1"/>
  <c r="Q739" s="1"/>
  <c r="M740"/>
  <c r="N740"/>
  <c r="O740" s="1"/>
  <c r="P740" s="1"/>
  <c r="Q740" s="1"/>
  <c r="M741"/>
  <c r="N741"/>
  <c r="O741" s="1"/>
  <c r="P741" s="1"/>
  <c r="Q741" s="1"/>
  <c r="M742"/>
  <c r="N742"/>
  <c r="O742" s="1"/>
  <c r="P742" s="1"/>
  <c r="Q742" s="1"/>
  <c r="M743"/>
  <c r="N743"/>
  <c r="O743" s="1"/>
  <c r="P743" s="1"/>
  <c r="Q743" s="1"/>
  <c r="M744"/>
  <c r="N744"/>
  <c r="O744" s="1"/>
  <c r="P744" s="1"/>
  <c r="Q744" s="1"/>
  <c r="M745"/>
  <c r="N745"/>
  <c r="O745" s="1"/>
  <c r="P745" s="1"/>
  <c r="Q745" s="1"/>
  <c r="M746"/>
  <c r="N746"/>
  <c r="O746" s="1"/>
  <c r="P746" s="1"/>
  <c r="Q746" s="1"/>
  <c r="M747"/>
  <c r="N747"/>
  <c r="O747" s="1"/>
  <c r="P747" s="1"/>
  <c r="Q747" s="1"/>
  <c r="M748"/>
  <c r="N748"/>
  <c r="O748" s="1"/>
  <c r="P748" s="1"/>
  <c r="Q748" s="1"/>
  <c r="M749"/>
  <c r="N749"/>
  <c r="O749" s="1"/>
  <c r="P749" s="1"/>
  <c r="Q749" s="1"/>
  <c r="M750"/>
  <c r="N750"/>
  <c r="O750" s="1"/>
  <c r="P750" s="1"/>
  <c r="Q750" s="1"/>
  <c r="M751"/>
  <c r="N751"/>
  <c r="O751" s="1"/>
  <c r="P751" s="1"/>
  <c r="Q751" s="1"/>
  <c r="M752"/>
  <c r="N752"/>
  <c r="O752" s="1"/>
  <c r="P752" s="1"/>
  <c r="Q752" s="1"/>
  <c r="M753"/>
  <c r="N753"/>
  <c r="O753" s="1"/>
  <c r="P753" s="1"/>
  <c r="Q753" s="1"/>
  <c r="M754"/>
  <c r="N754"/>
  <c r="O754" s="1"/>
  <c r="P754" s="1"/>
  <c r="Q754" s="1"/>
  <c r="M755"/>
  <c r="N755"/>
  <c r="O755" s="1"/>
  <c r="P755" s="1"/>
  <c r="Q755" s="1"/>
  <c r="M756"/>
  <c r="N756"/>
  <c r="O756" s="1"/>
  <c r="P756" s="1"/>
  <c r="Q756" s="1"/>
  <c r="M757"/>
  <c r="N757"/>
  <c r="O757" s="1"/>
  <c r="P757" s="1"/>
  <c r="Q757" s="1"/>
  <c r="M758"/>
  <c r="N758"/>
  <c r="O758" s="1"/>
  <c r="P758" s="1"/>
  <c r="Q758" s="1"/>
  <c r="M759"/>
  <c r="N759"/>
  <c r="O759" s="1"/>
  <c r="P759" s="1"/>
  <c r="Q759" s="1"/>
  <c r="M760"/>
  <c r="N760"/>
  <c r="O760" s="1"/>
  <c r="P760" s="1"/>
  <c r="Q760" s="1"/>
  <c r="M761"/>
  <c r="N761"/>
  <c r="O761" s="1"/>
  <c r="P761" s="1"/>
  <c r="Q761" s="1"/>
  <c r="M762"/>
  <c r="N762"/>
  <c r="O762" s="1"/>
  <c r="P762" s="1"/>
  <c r="Q762" s="1"/>
  <c r="M763"/>
  <c r="N763"/>
  <c r="O763" s="1"/>
  <c r="P763" s="1"/>
  <c r="Q763" s="1"/>
  <c r="M764"/>
  <c r="N764"/>
  <c r="O764" s="1"/>
  <c r="P764" s="1"/>
  <c r="Q764" s="1"/>
  <c r="M765"/>
  <c r="N765"/>
  <c r="O765" s="1"/>
  <c r="P765" s="1"/>
  <c r="Q765" s="1"/>
  <c r="M766"/>
  <c r="N766"/>
  <c r="O766" s="1"/>
  <c r="P766" s="1"/>
  <c r="Q766" s="1"/>
  <c r="M767"/>
  <c r="N767"/>
  <c r="O767" s="1"/>
  <c r="P767" s="1"/>
  <c r="Q767" s="1"/>
  <c r="M768"/>
  <c r="N768"/>
  <c r="O768" s="1"/>
  <c r="P768" s="1"/>
  <c r="Q768" s="1"/>
  <c r="M769"/>
  <c r="N769"/>
  <c r="O769" s="1"/>
  <c r="P769" s="1"/>
  <c r="Q769" s="1"/>
  <c r="M770"/>
  <c r="N770"/>
  <c r="O770" s="1"/>
  <c r="P770" s="1"/>
  <c r="Q770" s="1"/>
  <c r="M771"/>
  <c r="N771"/>
  <c r="O771" s="1"/>
  <c r="P771" s="1"/>
  <c r="Q771" s="1"/>
  <c r="M772"/>
  <c r="N772"/>
  <c r="O772" s="1"/>
  <c r="P772" s="1"/>
  <c r="Q772" s="1"/>
  <c r="M773"/>
  <c r="N773"/>
  <c r="O773" s="1"/>
  <c r="P773" s="1"/>
  <c r="Q773" s="1"/>
  <c r="M774"/>
  <c r="N774"/>
  <c r="O774" s="1"/>
  <c r="P774" s="1"/>
  <c r="Q774" s="1"/>
  <c r="M775"/>
  <c r="N775"/>
  <c r="O775" s="1"/>
  <c r="P775" s="1"/>
  <c r="Q775" s="1"/>
  <c r="M776"/>
  <c r="N776"/>
  <c r="O776" s="1"/>
  <c r="P776" s="1"/>
  <c r="Q776" s="1"/>
  <c r="M777"/>
  <c r="N777"/>
  <c r="O777" s="1"/>
  <c r="P777" s="1"/>
  <c r="Q777" s="1"/>
  <c r="M778"/>
  <c r="N778"/>
  <c r="O778" s="1"/>
  <c r="P778" s="1"/>
  <c r="Q778" s="1"/>
  <c r="M779"/>
  <c r="N779"/>
  <c r="O779" s="1"/>
  <c r="P779" s="1"/>
  <c r="Q779" s="1"/>
  <c r="M780"/>
  <c r="N780"/>
  <c r="O780" s="1"/>
  <c r="P780" s="1"/>
  <c r="Q780" s="1"/>
  <c r="M781"/>
  <c r="N781"/>
  <c r="O781" s="1"/>
  <c r="P781" s="1"/>
  <c r="Q781" s="1"/>
  <c r="M782"/>
  <c r="N782"/>
  <c r="O782" s="1"/>
  <c r="P782" s="1"/>
  <c r="Q782" s="1"/>
  <c r="M783"/>
  <c r="N783"/>
  <c r="O783" s="1"/>
  <c r="P783" s="1"/>
  <c r="Q783" s="1"/>
  <c r="M784"/>
  <c r="N784"/>
  <c r="O784" s="1"/>
  <c r="P784" s="1"/>
  <c r="Q784" s="1"/>
  <c r="M785"/>
  <c r="N785"/>
  <c r="O785" s="1"/>
  <c r="P785" s="1"/>
  <c r="Q785" s="1"/>
  <c r="M786"/>
  <c r="N786"/>
  <c r="O786" s="1"/>
  <c r="P786" s="1"/>
  <c r="Q786" s="1"/>
  <c r="M787"/>
  <c r="N787"/>
  <c r="O787" s="1"/>
  <c r="P787" s="1"/>
  <c r="Q787" s="1"/>
  <c r="M788"/>
  <c r="N788"/>
  <c r="O788" s="1"/>
  <c r="P788" s="1"/>
  <c r="Q788" s="1"/>
  <c r="M789"/>
  <c r="N789"/>
  <c r="O789" s="1"/>
  <c r="P789" s="1"/>
  <c r="Q789" s="1"/>
  <c r="M790"/>
  <c r="N790"/>
  <c r="O790" s="1"/>
  <c r="P790" s="1"/>
  <c r="Q790" s="1"/>
  <c r="M791"/>
  <c r="N791"/>
  <c r="O791" s="1"/>
  <c r="P791" s="1"/>
  <c r="Q791" s="1"/>
  <c r="M792"/>
  <c r="N792"/>
  <c r="O792" s="1"/>
  <c r="P792" s="1"/>
  <c r="Q792" s="1"/>
  <c r="M793"/>
  <c r="N793"/>
  <c r="O793" s="1"/>
  <c r="P793" s="1"/>
  <c r="Q793" s="1"/>
  <c r="M794"/>
  <c r="N794"/>
  <c r="O794" s="1"/>
  <c r="P794" s="1"/>
  <c r="Q794" s="1"/>
  <c r="M795"/>
  <c r="N795"/>
  <c r="O795" s="1"/>
  <c r="P795" s="1"/>
  <c r="Q795" s="1"/>
  <c r="M796"/>
  <c r="N796"/>
  <c r="O796" s="1"/>
  <c r="P796" s="1"/>
  <c r="Q796" s="1"/>
  <c r="M797"/>
  <c r="N797"/>
  <c r="O797" s="1"/>
  <c r="P797" s="1"/>
  <c r="Q797" s="1"/>
  <c r="M798"/>
  <c r="N798"/>
  <c r="O798" s="1"/>
  <c r="P798" s="1"/>
  <c r="Q798" s="1"/>
  <c r="M799"/>
  <c r="N799"/>
  <c r="O799" s="1"/>
  <c r="P799" s="1"/>
  <c r="Q799" s="1"/>
  <c r="M800"/>
  <c r="N800"/>
  <c r="O800" s="1"/>
  <c r="P800" s="1"/>
  <c r="Q800" s="1"/>
  <c r="M256"/>
  <c r="N256"/>
  <c r="O256" s="1"/>
  <c r="P256" s="1"/>
  <c r="Q256" s="1"/>
  <c r="M802"/>
  <c r="N802"/>
  <c r="O802" s="1"/>
  <c r="P802" s="1"/>
  <c r="Q802" s="1"/>
  <c r="M803"/>
  <c r="N803"/>
  <c r="O803" s="1"/>
  <c r="P803" s="1"/>
  <c r="Q803" s="1"/>
  <c r="M804"/>
  <c r="N804"/>
  <c r="O804" s="1"/>
  <c r="P804" s="1"/>
  <c r="Q804" s="1"/>
  <c r="M805"/>
  <c r="N805"/>
  <c r="O805" s="1"/>
  <c r="P805" s="1"/>
  <c r="Q805" s="1"/>
  <c r="M806"/>
  <c r="N806"/>
  <c r="O806" s="1"/>
  <c r="P806" s="1"/>
  <c r="Q806" s="1"/>
  <c r="M807"/>
  <c r="N807"/>
  <c r="O807" s="1"/>
  <c r="P807" s="1"/>
  <c r="Q807" s="1"/>
  <c r="M808"/>
  <c r="N808"/>
  <c r="O808" s="1"/>
  <c r="P808" s="1"/>
  <c r="Q808" s="1"/>
  <c r="M809"/>
  <c r="N809"/>
  <c r="O809" s="1"/>
  <c r="P809" s="1"/>
  <c r="Q809" s="1"/>
  <c r="M810"/>
  <c r="N810"/>
  <c r="O810" s="1"/>
  <c r="P810" s="1"/>
  <c r="Q810" s="1"/>
  <c r="M811"/>
  <c r="N811"/>
  <c r="O811" s="1"/>
  <c r="P811" s="1"/>
  <c r="Q811" s="1"/>
  <c r="M812"/>
  <c r="N812"/>
  <c r="O812" s="1"/>
  <c r="P812" s="1"/>
  <c r="Q812" s="1"/>
  <c r="M813"/>
  <c r="N813"/>
  <c r="O813" s="1"/>
  <c r="P813" s="1"/>
  <c r="Q813" s="1"/>
  <c r="M814"/>
  <c r="N814"/>
  <c r="O814" s="1"/>
  <c r="P814" s="1"/>
  <c r="Q814" s="1"/>
  <c r="M815"/>
  <c r="N815"/>
  <c r="O815" s="1"/>
  <c r="P815" s="1"/>
  <c r="Q815" s="1"/>
  <c r="M816"/>
  <c r="N816"/>
  <c r="O816" s="1"/>
  <c r="P816" s="1"/>
  <c r="Q816" s="1"/>
  <c r="M817"/>
  <c r="N817"/>
  <c r="O817" s="1"/>
  <c r="P817" s="1"/>
  <c r="Q817" s="1"/>
  <c r="M818"/>
  <c r="N818"/>
  <c r="O818" s="1"/>
  <c r="P818" s="1"/>
  <c r="Q818" s="1"/>
  <c r="M819"/>
  <c r="N819"/>
  <c r="O819" s="1"/>
  <c r="P819" s="1"/>
  <c r="Q819" s="1"/>
  <c r="M820"/>
  <c r="N820"/>
  <c r="O820" s="1"/>
  <c r="P820" s="1"/>
  <c r="Q820" s="1"/>
  <c r="M821"/>
  <c r="N821"/>
  <c r="O821" s="1"/>
  <c r="P821" s="1"/>
  <c r="Q821" s="1"/>
  <c r="M822"/>
  <c r="N822"/>
  <c r="O822" s="1"/>
  <c r="P822" s="1"/>
  <c r="Q822" s="1"/>
  <c r="M823"/>
  <c r="N823"/>
  <c r="O823" s="1"/>
  <c r="P823" s="1"/>
  <c r="Q823" s="1"/>
  <c r="M824"/>
  <c r="N824"/>
  <c r="O824" s="1"/>
  <c r="P824" s="1"/>
  <c r="Q824" s="1"/>
  <c r="M825"/>
  <c r="N825"/>
  <c r="O825" s="1"/>
  <c r="P825" s="1"/>
  <c r="Q825" s="1"/>
  <c r="M826"/>
  <c r="N826"/>
  <c r="O826" s="1"/>
  <c r="P826" s="1"/>
  <c r="Q826" s="1"/>
  <c r="M827"/>
  <c r="N827"/>
  <c r="O827" s="1"/>
  <c r="P827" s="1"/>
  <c r="Q827" s="1"/>
  <c r="M828"/>
  <c r="N828"/>
  <c r="O828" s="1"/>
  <c r="P828" s="1"/>
  <c r="Q828" s="1"/>
  <c r="M829"/>
  <c r="N829"/>
  <c r="O829" s="1"/>
  <c r="P829" s="1"/>
  <c r="Q829" s="1"/>
  <c r="M830"/>
  <c r="N830"/>
  <c r="O830" s="1"/>
  <c r="P830" s="1"/>
  <c r="Q830" s="1"/>
  <c r="M831"/>
  <c r="N831"/>
  <c r="O831" s="1"/>
  <c r="P831" s="1"/>
  <c r="Q831" s="1"/>
  <c r="M832"/>
  <c r="N832"/>
  <c r="O832" s="1"/>
  <c r="P832" s="1"/>
  <c r="Q832" s="1"/>
  <c r="M833"/>
  <c r="N833"/>
  <c r="O833" s="1"/>
  <c r="P833" s="1"/>
  <c r="Q833" s="1"/>
  <c r="M1112"/>
  <c r="N1112"/>
  <c r="O1112" s="1"/>
  <c r="P1112" s="1"/>
  <c r="Q1112" s="1"/>
  <c r="M835"/>
  <c r="N835"/>
  <c r="O835" s="1"/>
  <c r="P835" s="1"/>
  <c r="Q835" s="1"/>
  <c r="M836"/>
  <c r="N836"/>
  <c r="O836" s="1"/>
  <c r="P836" s="1"/>
  <c r="Q836" s="1"/>
  <c r="M837"/>
  <c r="N837"/>
  <c r="O837" s="1"/>
  <c r="P837" s="1"/>
  <c r="Q837" s="1"/>
  <c r="M838"/>
  <c r="N838"/>
  <c r="O838" s="1"/>
  <c r="P838" s="1"/>
  <c r="Q838" s="1"/>
  <c r="M839"/>
  <c r="N839"/>
  <c r="O839" s="1"/>
  <c r="P839" s="1"/>
  <c r="Q839" s="1"/>
  <c r="M840"/>
  <c r="N840"/>
  <c r="O840" s="1"/>
  <c r="P840" s="1"/>
  <c r="Q840" s="1"/>
  <c r="M841"/>
  <c r="N841"/>
  <c r="O841" s="1"/>
  <c r="P841" s="1"/>
  <c r="Q841" s="1"/>
  <c r="M842"/>
  <c r="N842"/>
  <c r="O842" s="1"/>
  <c r="P842" s="1"/>
  <c r="Q842" s="1"/>
  <c r="M843"/>
  <c r="N843"/>
  <c r="O843" s="1"/>
  <c r="P843" s="1"/>
  <c r="Q843" s="1"/>
  <c r="M844"/>
  <c r="N844"/>
  <c r="O844" s="1"/>
  <c r="P844" s="1"/>
  <c r="Q844" s="1"/>
  <c r="M845"/>
  <c r="N845"/>
  <c r="O845" s="1"/>
  <c r="P845" s="1"/>
  <c r="Q845" s="1"/>
  <c r="M846"/>
  <c r="N846"/>
  <c r="O846" s="1"/>
  <c r="P846" s="1"/>
  <c r="Q846" s="1"/>
  <c r="M847"/>
  <c r="N847"/>
  <c r="O847" s="1"/>
  <c r="P847" s="1"/>
  <c r="Q847" s="1"/>
  <c r="M848"/>
  <c r="N848"/>
  <c r="O848" s="1"/>
  <c r="P848" s="1"/>
  <c r="Q848" s="1"/>
  <c r="M849"/>
  <c r="N849"/>
  <c r="O849" s="1"/>
  <c r="P849" s="1"/>
  <c r="Q849" s="1"/>
  <c r="M850"/>
  <c r="N850"/>
  <c r="O850" s="1"/>
  <c r="P850" s="1"/>
  <c r="Q850" s="1"/>
  <c r="M851"/>
  <c r="N851"/>
  <c r="O851" s="1"/>
  <c r="P851" s="1"/>
  <c r="Q851" s="1"/>
  <c r="M852"/>
  <c r="N852"/>
  <c r="O852" s="1"/>
  <c r="P852" s="1"/>
  <c r="Q852" s="1"/>
  <c r="M853"/>
  <c r="N853"/>
  <c r="O853" s="1"/>
  <c r="P853" s="1"/>
  <c r="Q853" s="1"/>
  <c r="M854"/>
  <c r="N854"/>
  <c r="O854" s="1"/>
  <c r="P854" s="1"/>
  <c r="Q854" s="1"/>
  <c r="M855"/>
  <c r="N855"/>
  <c r="O855" s="1"/>
  <c r="P855" s="1"/>
  <c r="Q855" s="1"/>
  <c r="M856"/>
  <c r="N856"/>
  <c r="O856" s="1"/>
  <c r="P856" s="1"/>
  <c r="Q856" s="1"/>
  <c r="M857"/>
  <c r="N857"/>
  <c r="O857" s="1"/>
  <c r="P857" s="1"/>
  <c r="Q857" s="1"/>
  <c r="M858"/>
  <c r="N858"/>
  <c r="O858" s="1"/>
  <c r="P858" s="1"/>
  <c r="Q858" s="1"/>
  <c r="M859"/>
  <c r="N859"/>
  <c r="O859" s="1"/>
  <c r="P859" s="1"/>
  <c r="Q859" s="1"/>
  <c r="M860"/>
  <c r="N860"/>
  <c r="O860" s="1"/>
  <c r="P860" s="1"/>
  <c r="Q860" s="1"/>
  <c r="M861"/>
  <c r="N861"/>
  <c r="O861" s="1"/>
  <c r="P861" s="1"/>
  <c r="Q861" s="1"/>
  <c r="M862"/>
  <c r="N862"/>
  <c r="O862" s="1"/>
  <c r="P862" s="1"/>
  <c r="Q862" s="1"/>
  <c r="M863"/>
  <c r="N863"/>
  <c r="O863" s="1"/>
  <c r="P863" s="1"/>
  <c r="Q863" s="1"/>
  <c r="M864"/>
  <c r="N864"/>
  <c r="O864" s="1"/>
  <c r="P864" s="1"/>
  <c r="Q864" s="1"/>
  <c r="M865"/>
  <c r="N865"/>
  <c r="O865" s="1"/>
  <c r="P865" s="1"/>
  <c r="Q865" s="1"/>
  <c r="M866"/>
  <c r="N866"/>
  <c r="O866" s="1"/>
  <c r="P866" s="1"/>
  <c r="Q866" s="1"/>
  <c r="M867"/>
  <c r="N867"/>
  <c r="O867" s="1"/>
  <c r="P867" s="1"/>
  <c r="Q867" s="1"/>
  <c r="M868"/>
  <c r="N868"/>
  <c r="O868" s="1"/>
  <c r="P868" s="1"/>
  <c r="Q868" s="1"/>
  <c r="M869"/>
  <c r="N869"/>
  <c r="O869" s="1"/>
  <c r="P869" s="1"/>
  <c r="Q869" s="1"/>
  <c r="M870"/>
  <c r="N870"/>
  <c r="O870" s="1"/>
  <c r="P870" s="1"/>
  <c r="Q870" s="1"/>
  <c r="M871"/>
  <c r="N871"/>
  <c r="O871" s="1"/>
  <c r="P871" s="1"/>
  <c r="Q871" s="1"/>
  <c r="M872"/>
  <c r="N872"/>
  <c r="O872" s="1"/>
  <c r="P872" s="1"/>
  <c r="Q872" s="1"/>
  <c r="M873"/>
  <c r="N873"/>
  <c r="O873" s="1"/>
  <c r="P873" s="1"/>
  <c r="Q873" s="1"/>
  <c r="M874"/>
  <c r="N874"/>
  <c r="O874" s="1"/>
  <c r="P874" s="1"/>
  <c r="Q874" s="1"/>
  <c r="M875"/>
  <c r="N875"/>
  <c r="O875" s="1"/>
  <c r="P875" s="1"/>
  <c r="Q875" s="1"/>
  <c r="M876"/>
  <c r="N876"/>
  <c r="O876" s="1"/>
  <c r="P876" s="1"/>
  <c r="Q876" s="1"/>
  <c r="M877"/>
  <c r="N877"/>
  <c r="O877" s="1"/>
  <c r="P877" s="1"/>
  <c r="Q877" s="1"/>
  <c r="M878"/>
  <c r="N878"/>
  <c r="O878" s="1"/>
  <c r="P878" s="1"/>
  <c r="Q878" s="1"/>
  <c r="M879"/>
  <c r="N879"/>
  <c r="O879" s="1"/>
  <c r="P879" s="1"/>
  <c r="Q879" s="1"/>
  <c r="M880"/>
  <c r="N880"/>
  <c r="O880" s="1"/>
  <c r="P880" s="1"/>
  <c r="Q880" s="1"/>
  <c r="M881"/>
  <c r="N881"/>
  <c r="O881" s="1"/>
  <c r="P881" s="1"/>
  <c r="Q881" s="1"/>
  <c r="M882"/>
  <c r="N882"/>
  <c r="O882" s="1"/>
  <c r="P882" s="1"/>
  <c r="Q882" s="1"/>
  <c r="M883"/>
  <c r="N883"/>
  <c r="O883" s="1"/>
  <c r="P883" s="1"/>
  <c r="Q883" s="1"/>
  <c r="M884"/>
  <c r="N884"/>
  <c r="O884" s="1"/>
  <c r="P884" s="1"/>
  <c r="Q884" s="1"/>
  <c r="M885"/>
  <c r="N885"/>
  <c r="O885" s="1"/>
  <c r="P885" s="1"/>
  <c r="Q885" s="1"/>
  <c r="M886"/>
  <c r="N886"/>
  <c r="O886" s="1"/>
  <c r="P886" s="1"/>
  <c r="Q886" s="1"/>
  <c r="M887"/>
  <c r="N887"/>
  <c r="O887" s="1"/>
  <c r="P887" s="1"/>
  <c r="Q887" s="1"/>
  <c r="M888"/>
  <c r="N888"/>
  <c r="O888" s="1"/>
  <c r="P888" s="1"/>
  <c r="Q888" s="1"/>
  <c r="M889"/>
  <c r="N889"/>
  <c r="O889" s="1"/>
  <c r="P889" s="1"/>
  <c r="Q889" s="1"/>
  <c r="M890"/>
  <c r="N890"/>
  <c r="O890" s="1"/>
  <c r="P890" s="1"/>
  <c r="Q890" s="1"/>
  <c r="M891"/>
  <c r="N891"/>
  <c r="O891" s="1"/>
  <c r="P891" s="1"/>
  <c r="Q891" s="1"/>
  <c r="M892"/>
  <c r="N892"/>
  <c r="O892" s="1"/>
  <c r="P892" s="1"/>
  <c r="Q892" s="1"/>
  <c r="M893"/>
  <c r="N893"/>
  <c r="O893" s="1"/>
  <c r="P893" s="1"/>
  <c r="Q893" s="1"/>
  <c r="M894"/>
  <c r="N894"/>
  <c r="O894" s="1"/>
  <c r="P894" s="1"/>
  <c r="Q894" s="1"/>
  <c r="M895"/>
  <c r="N895"/>
  <c r="O895" s="1"/>
  <c r="P895" s="1"/>
  <c r="Q895" s="1"/>
  <c r="M896"/>
  <c r="N896"/>
  <c r="O896" s="1"/>
  <c r="P896" s="1"/>
  <c r="Q896" s="1"/>
  <c r="M897"/>
  <c r="N897"/>
  <c r="O897" s="1"/>
  <c r="P897" s="1"/>
  <c r="Q897" s="1"/>
  <c r="M898"/>
  <c r="N898"/>
  <c r="O898" s="1"/>
  <c r="P898" s="1"/>
  <c r="Q898" s="1"/>
  <c r="M899"/>
  <c r="N899"/>
  <c r="O899" s="1"/>
  <c r="P899" s="1"/>
  <c r="Q899" s="1"/>
  <c r="M900"/>
  <c r="N900"/>
  <c r="O900" s="1"/>
  <c r="P900" s="1"/>
  <c r="Q900" s="1"/>
  <c r="M901"/>
  <c r="N901"/>
  <c r="O901" s="1"/>
  <c r="P901" s="1"/>
  <c r="Q901" s="1"/>
  <c r="M902"/>
  <c r="N902"/>
  <c r="O902" s="1"/>
  <c r="P902" s="1"/>
  <c r="Q902" s="1"/>
  <c r="M903"/>
  <c r="N903"/>
  <c r="O903" s="1"/>
  <c r="P903" s="1"/>
  <c r="Q903" s="1"/>
  <c r="M904"/>
  <c r="N904"/>
  <c r="O904" s="1"/>
  <c r="P904" s="1"/>
  <c r="Q904" s="1"/>
  <c r="M905"/>
  <c r="N905"/>
  <c r="O905" s="1"/>
  <c r="P905" s="1"/>
  <c r="Q905" s="1"/>
  <c r="M906"/>
  <c r="N906"/>
  <c r="O906" s="1"/>
  <c r="P906" s="1"/>
  <c r="Q906" s="1"/>
  <c r="M907"/>
  <c r="N907"/>
  <c r="O907" s="1"/>
  <c r="P907" s="1"/>
  <c r="Q907" s="1"/>
  <c r="M908"/>
  <c r="N908"/>
  <c r="O908" s="1"/>
  <c r="P908" s="1"/>
  <c r="Q908" s="1"/>
  <c r="M909"/>
  <c r="N909"/>
  <c r="O909" s="1"/>
  <c r="P909" s="1"/>
  <c r="Q909" s="1"/>
  <c r="M910"/>
  <c r="N910"/>
  <c r="O910" s="1"/>
  <c r="P910" s="1"/>
  <c r="Q910" s="1"/>
  <c r="M911"/>
  <c r="N911"/>
  <c r="O911" s="1"/>
  <c r="P911" s="1"/>
  <c r="Q911" s="1"/>
  <c r="M912"/>
  <c r="N912"/>
  <c r="O912" s="1"/>
  <c r="P912" s="1"/>
  <c r="Q912" s="1"/>
  <c r="M913"/>
  <c r="N913"/>
  <c r="O913" s="1"/>
  <c r="P913" s="1"/>
  <c r="Q913" s="1"/>
  <c r="M914"/>
  <c r="N914"/>
  <c r="O914" s="1"/>
  <c r="P914" s="1"/>
  <c r="Q914" s="1"/>
  <c r="M915"/>
  <c r="N915"/>
  <c r="O915" s="1"/>
  <c r="P915" s="1"/>
  <c r="Q915" s="1"/>
  <c r="M916"/>
  <c r="N916"/>
  <c r="O916" s="1"/>
  <c r="P916" s="1"/>
  <c r="Q916" s="1"/>
  <c r="M917"/>
  <c r="N917"/>
  <c r="O917" s="1"/>
  <c r="P917" s="1"/>
  <c r="Q917" s="1"/>
  <c r="M918"/>
  <c r="N918"/>
  <c r="O918" s="1"/>
  <c r="P918" s="1"/>
  <c r="Q918" s="1"/>
  <c r="M919"/>
  <c r="N919"/>
  <c r="O919" s="1"/>
  <c r="P919" s="1"/>
  <c r="Q919" s="1"/>
  <c r="M920"/>
  <c r="N920"/>
  <c r="O920" s="1"/>
  <c r="P920" s="1"/>
  <c r="Q920" s="1"/>
  <c r="M921"/>
  <c r="N921"/>
  <c r="O921" s="1"/>
  <c r="P921" s="1"/>
  <c r="Q921" s="1"/>
  <c r="M922"/>
  <c r="N922"/>
  <c r="O922" s="1"/>
  <c r="P922" s="1"/>
  <c r="Q922" s="1"/>
  <c r="M923"/>
  <c r="N923"/>
  <c r="O923" s="1"/>
  <c r="P923" s="1"/>
  <c r="Q923" s="1"/>
  <c r="M924"/>
  <c r="N924"/>
  <c r="O924" s="1"/>
  <c r="P924" s="1"/>
  <c r="Q924" s="1"/>
  <c r="M925"/>
  <c r="N925"/>
  <c r="O925" s="1"/>
  <c r="P925" s="1"/>
  <c r="Q925" s="1"/>
  <c r="M926"/>
  <c r="N926"/>
  <c r="O926" s="1"/>
  <c r="P926" s="1"/>
  <c r="Q926" s="1"/>
  <c r="M927"/>
  <c r="N927"/>
  <c r="O927" s="1"/>
  <c r="P927" s="1"/>
  <c r="Q927" s="1"/>
  <c r="M928"/>
  <c r="N928"/>
  <c r="O928" s="1"/>
  <c r="P928" s="1"/>
  <c r="Q928" s="1"/>
  <c r="M929"/>
  <c r="N929"/>
  <c r="O929" s="1"/>
  <c r="P929" s="1"/>
  <c r="Q929" s="1"/>
  <c r="M930"/>
  <c r="N930"/>
  <c r="O930" s="1"/>
  <c r="P930" s="1"/>
  <c r="Q930" s="1"/>
  <c r="M931"/>
  <c r="N931"/>
  <c r="O931" s="1"/>
  <c r="P931" s="1"/>
  <c r="Q931" s="1"/>
  <c r="M932"/>
  <c r="N932"/>
  <c r="O932" s="1"/>
  <c r="P932" s="1"/>
  <c r="Q932" s="1"/>
  <c r="M933"/>
  <c r="N933"/>
  <c r="O933" s="1"/>
  <c r="P933" s="1"/>
  <c r="Q933" s="1"/>
  <c r="M934"/>
  <c r="N934"/>
  <c r="O934" s="1"/>
  <c r="P934" s="1"/>
  <c r="Q934" s="1"/>
  <c r="M935"/>
  <c r="N935"/>
  <c r="O935" s="1"/>
  <c r="P935" s="1"/>
  <c r="Q935" s="1"/>
  <c r="M936"/>
  <c r="N936"/>
  <c r="O936" s="1"/>
  <c r="P936" s="1"/>
  <c r="Q936" s="1"/>
  <c r="M937"/>
  <c r="N937"/>
  <c r="O937" s="1"/>
  <c r="P937" s="1"/>
  <c r="Q937" s="1"/>
  <c r="M938"/>
  <c r="N938"/>
  <c r="O938" s="1"/>
  <c r="P938" s="1"/>
  <c r="Q938" s="1"/>
  <c r="M939"/>
  <c r="N939"/>
  <c r="O939" s="1"/>
  <c r="P939" s="1"/>
  <c r="Q939" s="1"/>
  <c r="M940"/>
  <c r="N940"/>
  <c r="O940" s="1"/>
  <c r="P940" s="1"/>
  <c r="Q940" s="1"/>
  <c r="M941"/>
  <c r="N941"/>
  <c r="O941" s="1"/>
  <c r="P941" s="1"/>
  <c r="Q941" s="1"/>
  <c r="M942"/>
  <c r="N942"/>
  <c r="O942" s="1"/>
  <c r="P942" s="1"/>
  <c r="Q942" s="1"/>
  <c r="M943"/>
  <c r="N943"/>
  <c r="O943" s="1"/>
  <c r="P943" s="1"/>
  <c r="Q943" s="1"/>
  <c r="M944"/>
  <c r="N944"/>
  <c r="O944" s="1"/>
  <c r="P944" s="1"/>
  <c r="Q944" s="1"/>
  <c r="M945"/>
  <c r="N945"/>
  <c r="O945" s="1"/>
  <c r="P945" s="1"/>
  <c r="Q945" s="1"/>
  <c r="M946"/>
  <c r="N946"/>
  <c r="O946" s="1"/>
  <c r="P946" s="1"/>
  <c r="Q946" s="1"/>
  <c r="M947"/>
  <c r="N947"/>
  <c r="O947" s="1"/>
  <c r="P947" s="1"/>
  <c r="Q947" s="1"/>
  <c r="M948"/>
  <c r="N948"/>
  <c r="O948" s="1"/>
  <c r="P948" s="1"/>
  <c r="Q948" s="1"/>
  <c r="M949"/>
  <c r="N949"/>
  <c r="O949" s="1"/>
  <c r="P949" s="1"/>
  <c r="Q949" s="1"/>
  <c r="M950"/>
  <c r="N950"/>
  <c r="O950" s="1"/>
  <c r="P950" s="1"/>
  <c r="Q950" s="1"/>
  <c r="M274"/>
  <c r="N274"/>
  <c r="O274" s="1"/>
  <c r="P274" s="1"/>
  <c r="Q274" s="1"/>
  <c r="M952"/>
  <c r="N952"/>
  <c r="O952" s="1"/>
  <c r="P952" s="1"/>
  <c r="Q952" s="1"/>
  <c r="M953"/>
  <c r="N953"/>
  <c r="O953" s="1"/>
  <c r="P953" s="1"/>
  <c r="Q953" s="1"/>
  <c r="M954"/>
  <c r="N954"/>
  <c r="O954" s="1"/>
  <c r="P954" s="1"/>
  <c r="Q954" s="1"/>
  <c r="M955"/>
  <c r="N955"/>
  <c r="O955" s="1"/>
  <c r="P955" s="1"/>
  <c r="Q955" s="1"/>
  <c r="M956"/>
  <c r="N956"/>
  <c r="O956" s="1"/>
  <c r="P956" s="1"/>
  <c r="Q956" s="1"/>
  <c r="M404"/>
  <c r="N404"/>
  <c r="O404" s="1"/>
  <c r="P404" s="1"/>
  <c r="Q404" s="1"/>
  <c r="M958"/>
  <c r="N958"/>
  <c r="O958" s="1"/>
  <c r="P958" s="1"/>
  <c r="Q958" s="1"/>
  <c r="M959"/>
  <c r="N959"/>
  <c r="O959" s="1"/>
  <c r="P959" s="1"/>
  <c r="Q959" s="1"/>
  <c r="M960"/>
  <c r="N960"/>
  <c r="O960" s="1"/>
  <c r="P960" s="1"/>
  <c r="Q960" s="1"/>
  <c r="M961"/>
  <c r="N961"/>
  <c r="O961" s="1"/>
  <c r="P961" s="1"/>
  <c r="Q961" s="1"/>
  <c r="M962"/>
  <c r="N962"/>
  <c r="O962" s="1"/>
  <c r="P962" s="1"/>
  <c r="Q962" s="1"/>
  <c r="M963"/>
  <c r="N963"/>
  <c r="O963" s="1"/>
  <c r="P963" s="1"/>
  <c r="Q963" s="1"/>
  <c r="M964"/>
  <c r="N964"/>
  <c r="O964" s="1"/>
  <c r="P964" s="1"/>
  <c r="Q964" s="1"/>
  <c r="M965"/>
  <c r="N965"/>
  <c r="O965" s="1"/>
  <c r="P965" s="1"/>
  <c r="Q965" s="1"/>
  <c r="M966"/>
  <c r="N966"/>
  <c r="O966" s="1"/>
  <c r="P966" s="1"/>
  <c r="Q966" s="1"/>
  <c r="M967"/>
  <c r="N967"/>
  <c r="O967" s="1"/>
  <c r="P967" s="1"/>
  <c r="Q967" s="1"/>
  <c r="M968"/>
  <c r="N968"/>
  <c r="O968" s="1"/>
  <c r="P968" s="1"/>
  <c r="Q968" s="1"/>
  <c r="M969"/>
  <c r="N969"/>
  <c r="O969" s="1"/>
  <c r="P969" s="1"/>
  <c r="Q969" s="1"/>
  <c r="M970"/>
  <c r="N970"/>
  <c r="O970" s="1"/>
  <c r="P970" s="1"/>
  <c r="Q970" s="1"/>
  <c r="M971"/>
  <c r="N971"/>
  <c r="O971" s="1"/>
  <c r="P971" s="1"/>
  <c r="Q971" s="1"/>
  <c r="M972"/>
  <c r="N972"/>
  <c r="O972" s="1"/>
  <c r="P972" s="1"/>
  <c r="Q972" s="1"/>
  <c r="M973"/>
  <c r="N973"/>
  <c r="O973" s="1"/>
  <c r="P973" s="1"/>
  <c r="Q973" s="1"/>
  <c r="M974"/>
  <c r="N974"/>
  <c r="O974" s="1"/>
  <c r="P974" s="1"/>
  <c r="Q974" s="1"/>
  <c r="M975"/>
  <c r="N975"/>
  <c r="O975" s="1"/>
  <c r="P975" s="1"/>
  <c r="Q975" s="1"/>
  <c r="M976"/>
  <c r="N976"/>
  <c r="O976" s="1"/>
  <c r="P976" s="1"/>
  <c r="Q976" s="1"/>
  <c r="M977"/>
  <c r="N977"/>
  <c r="O977" s="1"/>
  <c r="P977" s="1"/>
  <c r="Q977" s="1"/>
  <c r="M978"/>
  <c r="N978"/>
  <c r="O978" s="1"/>
  <c r="P978" s="1"/>
  <c r="Q978" s="1"/>
  <c r="M979"/>
  <c r="N979"/>
  <c r="O979" s="1"/>
  <c r="P979" s="1"/>
  <c r="Q979" s="1"/>
  <c r="M980"/>
  <c r="N980"/>
  <c r="O980" s="1"/>
  <c r="P980" s="1"/>
  <c r="Q980" s="1"/>
  <c r="M981"/>
  <c r="N981"/>
  <c r="O981" s="1"/>
  <c r="P981" s="1"/>
  <c r="Q981" s="1"/>
  <c r="M982"/>
  <c r="N982"/>
  <c r="O982" s="1"/>
  <c r="P982" s="1"/>
  <c r="Q982" s="1"/>
  <c r="M983"/>
  <c r="N983"/>
  <c r="O983" s="1"/>
  <c r="P983" s="1"/>
  <c r="Q983" s="1"/>
  <c r="M984"/>
  <c r="N984"/>
  <c r="O984" s="1"/>
  <c r="P984" s="1"/>
  <c r="Q984" s="1"/>
  <c r="M985"/>
  <c r="N985"/>
  <c r="O985" s="1"/>
  <c r="P985" s="1"/>
  <c r="Q985" s="1"/>
  <c r="M986"/>
  <c r="N986"/>
  <c r="O986" s="1"/>
  <c r="P986" s="1"/>
  <c r="Q986" s="1"/>
  <c r="M987"/>
  <c r="N987"/>
  <c r="O987" s="1"/>
  <c r="P987" s="1"/>
  <c r="Q987" s="1"/>
  <c r="M988"/>
  <c r="N988"/>
  <c r="O988" s="1"/>
  <c r="P988" s="1"/>
  <c r="Q988" s="1"/>
  <c r="M989"/>
  <c r="N989"/>
  <c r="O989" s="1"/>
  <c r="P989" s="1"/>
  <c r="Q989" s="1"/>
  <c r="M990"/>
  <c r="N990"/>
  <c r="O990" s="1"/>
  <c r="P990" s="1"/>
  <c r="Q990" s="1"/>
  <c r="M991"/>
  <c r="N991"/>
  <c r="O991" s="1"/>
  <c r="P991" s="1"/>
  <c r="Q991" s="1"/>
  <c r="M992"/>
  <c r="N992"/>
  <c r="O992" s="1"/>
  <c r="P992" s="1"/>
  <c r="Q992" s="1"/>
  <c r="M993"/>
  <c r="N993"/>
  <c r="O993" s="1"/>
  <c r="P993" s="1"/>
  <c r="Q993" s="1"/>
  <c r="M994"/>
  <c r="N994"/>
  <c r="O994" s="1"/>
  <c r="P994" s="1"/>
  <c r="Q994" s="1"/>
  <c r="M995"/>
  <c r="N995"/>
  <c r="O995" s="1"/>
  <c r="P995" s="1"/>
  <c r="Q995" s="1"/>
  <c r="M996"/>
  <c r="N996"/>
  <c r="O996" s="1"/>
  <c r="P996" s="1"/>
  <c r="Q996" s="1"/>
  <c r="M997"/>
  <c r="N997"/>
  <c r="O997" s="1"/>
  <c r="P997" s="1"/>
  <c r="Q997" s="1"/>
  <c r="M998"/>
  <c r="N998"/>
  <c r="O998" s="1"/>
  <c r="P998" s="1"/>
  <c r="Q998" s="1"/>
  <c r="M999"/>
  <c r="N999"/>
  <c r="O999" s="1"/>
  <c r="P999" s="1"/>
  <c r="Q999" s="1"/>
  <c r="M1000"/>
  <c r="N1000"/>
  <c r="O1000" s="1"/>
  <c r="P1000" s="1"/>
  <c r="Q1000" s="1"/>
  <c r="M1001"/>
  <c r="N1001"/>
  <c r="O1001" s="1"/>
  <c r="P1001" s="1"/>
  <c r="Q1001" s="1"/>
  <c r="M1002"/>
  <c r="N1002"/>
  <c r="O1002" s="1"/>
  <c r="P1002" s="1"/>
  <c r="Q1002" s="1"/>
  <c r="M1003"/>
  <c r="N1003"/>
  <c r="O1003" s="1"/>
  <c r="P1003" s="1"/>
  <c r="Q1003" s="1"/>
  <c r="M1004"/>
  <c r="N1004"/>
  <c r="O1004" s="1"/>
  <c r="P1004" s="1"/>
  <c r="Q1004" s="1"/>
  <c r="M1005"/>
  <c r="N1005"/>
  <c r="O1005" s="1"/>
  <c r="P1005" s="1"/>
  <c r="Q1005" s="1"/>
  <c r="M1006"/>
  <c r="N1006"/>
  <c r="O1006" s="1"/>
  <c r="P1006" s="1"/>
  <c r="Q1006" s="1"/>
  <c r="M1007"/>
  <c r="N1007"/>
  <c r="O1007" s="1"/>
  <c r="P1007" s="1"/>
  <c r="Q1007" s="1"/>
  <c r="M1008"/>
  <c r="N1008"/>
  <c r="O1008" s="1"/>
  <c r="P1008" s="1"/>
  <c r="Q1008" s="1"/>
  <c r="M1009"/>
  <c r="N1009"/>
  <c r="O1009" s="1"/>
  <c r="P1009" s="1"/>
  <c r="Q1009" s="1"/>
  <c r="M1010"/>
  <c r="N1010"/>
  <c r="O1010" s="1"/>
  <c r="P1010" s="1"/>
  <c r="Q1010" s="1"/>
  <c r="M1011"/>
  <c r="N1011"/>
  <c r="O1011" s="1"/>
  <c r="P1011" s="1"/>
  <c r="Q1011" s="1"/>
  <c r="M1012"/>
  <c r="N1012"/>
  <c r="O1012" s="1"/>
  <c r="P1012" s="1"/>
  <c r="Q1012" s="1"/>
  <c r="M1013"/>
  <c r="N1013"/>
  <c r="O1013" s="1"/>
  <c r="P1013" s="1"/>
  <c r="Q1013" s="1"/>
  <c r="M1014"/>
  <c r="N1014"/>
  <c r="O1014" s="1"/>
  <c r="P1014" s="1"/>
  <c r="Q1014" s="1"/>
  <c r="M1015"/>
  <c r="N1015"/>
  <c r="O1015" s="1"/>
  <c r="P1015" s="1"/>
  <c r="Q1015" s="1"/>
  <c r="M1016"/>
  <c r="N1016"/>
  <c r="O1016" s="1"/>
  <c r="P1016" s="1"/>
  <c r="Q1016" s="1"/>
  <c r="M1017"/>
  <c r="N1017"/>
  <c r="O1017" s="1"/>
  <c r="P1017" s="1"/>
  <c r="Q1017" s="1"/>
  <c r="M1018"/>
  <c r="N1018"/>
  <c r="O1018" s="1"/>
  <c r="P1018" s="1"/>
  <c r="Q1018" s="1"/>
  <c r="M1019"/>
  <c r="N1019"/>
  <c r="O1019" s="1"/>
  <c r="P1019" s="1"/>
  <c r="Q1019" s="1"/>
  <c r="M1020"/>
  <c r="N1020"/>
  <c r="O1020" s="1"/>
  <c r="P1020" s="1"/>
  <c r="Q1020" s="1"/>
  <c r="M1021"/>
  <c r="N1021"/>
  <c r="O1021" s="1"/>
  <c r="P1021" s="1"/>
  <c r="Q1021" s="1"/>
  <c r="M1022"/>
  <c r="N1022"/>
  <c r="O1022" s="1"/>
  <c r="P1022" s="1"/>
  <c r="Q1022" s="1"/>
  <c r="M1023"/>
  <c r="N1023"/>
  <c r="O1023" s="1"/>
  <c r="P1023" s="1"/>
  <c r="Q1023" s="1"/>
  <c r="M1024"/>
  <c r="N1024"/>
  <c r="O1024" s="1"/>
  <c r="P1024" s="1"/>
  <c r="Q1024" s="1"/>
  <c r="M1025"/>
  <c r="N1025"/>
  <c r="O1025" s="1"/>
  <c r="P1025" s="1"/>
  <c r="Q1025" s="1"/>
  <c r="M1026"/>
  <c r="N1026"/>
  <c r="O1026" s="1"/>
  <c r="P1026" s="1"/>
  <c r="Q1026" s="1"/>
  <c r="M1027"/>
  <c r="N1027"/>
  <c r="O1027" s="1"/>
  <c r="P1027" s="1"/>
  <c r="Q1027" s="1"/>
  <c r="M1028"/>
  <c r="N1028"/>
  <c r="O1028" s="1"/>
  <c r="P1028" s="1"/>
  <c r="Q1028" s="1"/>
  <c r="M1029"/>
  <c r="N1029"/>
  <c r="O1029" s="1"/>
  <c r="P1029" s="1"/>
  <c r="Q1029" s="1"/>
  <c r="M1030"/>
  <c r="N1030"/>
  <c r="O1030" s="1"/>
  <c r="P1030" s="1"/>
  <c r="Q1030" s="1"/>
  <c r="M1031"/>
  <c r="N1031"/>
  <c r="O1031" s="1"/>
  <c r="P1031" s="1"/>
  <c r="Q1031" s="1"/>
  <c r="M1032"/>
  <c r="N1032"/>
  <c r="O1032" s="1"/>
  <c r="P1032" s="1"/>
  <c r="Q1032" s="1"/>
  <c r="M1033"/>
  <c r="N1033"/>
  <c r="O1033" s="1"/>
  <c r="P1033" s="1"/>
  <c r="Q1033" s="1"/>
  <c r="M1034"/>
  <c r="N1034"/>
  <c r="O1034" s="1"/>
  <c r="P1034" s="1"/>
  <c r="Q1034" s="1"/>
  <c r="M1035"/>
  <c r="N1035"/>
  <c r="O1035" s="1"/>
  <c r="P1035" s="1"/>
  <c r="Q1035" s="1"/>
  <c r="M1036"/>
  <c r="N1036"/>
  <c r="O1036" s="1"/>
  <c r="P1036" s="1"/>
  <c r="Q1036" s="1"/>
  <c r="M1037"/>
  <c r="N1037"/>
  <c r="O1037" s="1"/>
  <c r="P1037" s="1"/>
  <c r="Q1037" s="1"/>
  <c r="M1038"/>
  <c r="N1038"/>
  <c r="O1038" s="1"/>
  <c r="P1038" s="1"/>
  <c r="Q1038" s="1"/>
  <c r="M1039"/>
  <c r="N1039"/>
  <c r="O1039" s="1"/>
  <c r="P1039" s="1"/>
  <c r="Q1039" s="1"/>
  <c r="M1040"/>
  <c r="N1040"/>
  <c r="O1040" s="1"/>
  <c r="P1040" s="1"/>
  <c r="Q1040" s="1"/>
  <c r="M1041"/>
  <c r="N1041"/>
  <c r="O1041" s="1"/>
  <c r="P1041" s="1"/>
  <c r="Q1041" s="1"/>
  <c r="M1042"/>
  <c r="N1042"/>
  <c r="O1042" s="1"/>
  <c r="P1042" s="1"/>
  <c r="Q1042" s="1"/>
  <c r="M1043"/>
  <c r="N1043"/>
  <c r="O1043" s="1"/>
  <c r="P1043" s="1"/>
  <c r="Q1043" s="1"/>
  <c r="M1044"/>
  <c r="N1044"/>
  <c r="O1044" s="1"/>
  <c r="P1044" s="1"/>
  <c r="Q1044" s="1"/>
  <c r="M1045"/>
  <c r="N1045"/>
  <c r="O1045" s="1"/>
  <c r="P1045" s="1"/>
  <c r="Q1045" s="1"/>
  <c r="M1046"/>
  <c r="N1046"/>
  <c r="O1046" s="1"/>
  <c r="P1046" s="1"/>
  <c r="Q1046" s="1"/>
  <c r="M1047"/>
  <c r="N1047"/>
  <c r="O1047" s="1"/>
  <c r="P1047" s="1"/>
  <c r="Q1047" s="1"/>
  <c r="M1048"/>
  <c r="N1048"/>
  <c r="O1048" s="1"/>
  <c r="P1048" s="1"/>
  <c r="Q1048" s="1"/>
  <c r="M1049"/>
  <c r="N1049"/>
  <c r="O1049" s="1"/>
  <c r="P1049" s="1"/>
  <c r="Q1049" s="1"/>
  <c r="M1050"/>
  <c r="N1050"/>
  <c r="O1050" s="1"/>
  <c r="P1050" s="1"/>
  <c r="Q1050" s="1"/>
  <c r="M1051"/>
  <c r="N1051"/>
  <c r="O1051" s="1"/>
  <c r="P1051" s="1"/>
  <c r="Q1051" s="1"/>
  <c r="M1052"/>
  <c r="N1052"/>
  <c r="O1052" s="1"/>
  <c r="P1052" s="1"/>
  <c r="Q1052" s="1"/>
  <c r="M1053"/>
  <c r="N1053"/>
  <c r="O1053" s="1"/>
  <c r="P1053" s="1"/>
  <c r="Q1053" s="1"/>
  <c r="M1054"/>
  <c r="N1054"/>
  <c r="O1054" s="1"/>
  <c r="P1054" s="1"/>
  <c r="Q1054" s="1"/>
  <c r="M1055"/>
  <c r="N1055"/>
  <c r="O1055" s="1"/>
  <c r="P1055" s="1"/>
  <c r="Q1055" s="1"/>
  <c r="M1056"/>
  <c r="N1056"/>
  <c r="O1056" s="1"/>
  <c r="P1056" s="1"/>
  <c r="Q1056" s="1"/>
  <c r="M1057"/>
  <c r="N1057"/>
  <c r="O1057" s="1"/>
  <c r="P1057" s="1"/>
  <c r="Q1057" s="1"/>
  <c r="M1058"/>
  <c r="N1058"/>
  <c r="O1058" s="1"/>
  <c r="P1058" s="1"/>
  <c r="Q1058" s="1"/>
  <c r="M1059"/>
  <c r="N1059"/>
  <c r="O1059" s="1"/>
  <c r="P1059" s="1"/>
  <c r="Q1059" s="1"/>
  <c r="M1060"/>
  <c r="N1060"/>
  <c r="O1060" s="1"/>
  <c r="P1060" s="1"/>
  <c r="Q1060" s="1"/>
  <c r="M1061"/>
  <c r="N1061"/>
  <c r="O1061" s="1"/>
  <c r="P1061" s="1"/>
  <c r="Q1061" s="1"/>
  <c r="M1062"/>
  <c r="N1062"/>
  <c r="O1062" s="1"/>
  <c r="P1062" s="1"/>
  <c r="Q1062" s="1"/>
  <c r="M1063"/>
  <c r="N1063"/>
  <c r="O1063" s="1"/>
  <c r="P1063" s="1"/>
  <c r="Q1063" s="1"/>
  <c r="M1064"/>
  <c r="N1064"/>
  <c r="O1064" s="1"/>
  <c r="P1064" s="1"/>
  <c r="Q1064" s="1"/>
  <c r="M1065"/>
  <c r="N1065"/>
  <c r="O1065" s="1"/>
  <c r="P1065" s="1"/>
  <c r="Q1065" s="1"/>
  <c r="M1066"/>
  <c r="N1066"/>
  <c r="O1066" s="1"/>
  <c r="P1066" s="1"/>
  <c r="Q1066" s="1"/>
  <c r="M1067"/>
  <c r="N1067"/>
  <c r="O1067" s="1"/>
  <c r="P1067" s="1"/>
  <c r="Q1067" s="1"/>
  <c r="M1068"/>
  <c r="N1068"/>
  <c r="O1068" s="1"/>
  <c r="P1068" s="1"/>
  <c r="Q1068" s="1"/>
  <c r="M1069"/>
  <c r="N1069"/>
  <c r="O1069" s="1"/>
  <c r="P1069" s="1"/>
  <c r="Q1069" s="1"/>
  <c r="M1070"/>
  <c r="N1070"/>
  <c r="O1070" s="1"/>
  <c r="P1070" s="1"/>
  <c r="Q1070" s="1"/>
  <c r="M1071"/>
  <c r="N1071"/>
  <c r="O1071" s="1"/>
  <c r="P1071" s="1"/>
  <c r="Q1071" s="1"/>
  <c r="M1072"/>
  <c r="N1072"/>
  <c r="O1072" s="1"/>
  <c r="P1072" s="1"/>
  <c r="Q1072" s="1"/>
  <c r="M1073"/>
  <c r="N1073"/>
  <c r="O1073" s="1"/>
  <c r="P1073" s="1"/>
  <c r="Q1073" s="1"/>
  <c r="M1074"/>
  <c r="N1074"/>
  <c r="O1074" s="1"/>
  <c r="P1074" s="1"/>
  <c r="Q1074" s="1"/>
  <c r="M1075"/>
  <c r="N1075"/>
  <c r="O1075" s="1"/>
  <c r="P1075" s="1"/>
  <c r="Q1075" s="1"/>
  <c r="M1076"/>
  <c r="N1076"/>
  <c r="O1076" s="1"/>
  <c r="P1076" s="1"/>
  <c r="Q1076" s="1"/>
  <c r="M1077"/>
  <c r="N1077"/>
  <c r="O1077" s="1"/>
  <c r="P1077" s="1"/>
  <c r="Q1077" s="1"/>
  <c r="M1078"/>
  <c r="N1078"/>
  <c r="O1078" s="1"/>
  <c r="P1078" s="1"/>
  <c r="Q1078" s="1"/>
  <c r="M312"/>
  <c r="N312"/>
  <c r="O312" s="1"/>
  <c r="P312" s="1"/>
  <c r="Q312" s="1"/>
  <c r="M1080"/>
  <c r="N1080"/>
  <c r="O1080" s="1"/>
  <c r="P1080" s="1"/>
  <c r="Q1080" s="1"/>
  <c r="M1081"/>
  <c r="N1081"/>
  <c r="O1081" s="1"/>
  <c r="P1081" s="1"/>
  <c r="Q1081" s="1"/>
  <c r="M1082"/>
  <c r="N1082"/>
  <c r="O1082" s="1"/>
  <c r="P1082" s="1"/>
  <c r="Q1082" s="1"/>
  <c r="M1083"/>
  <c r="N1083"/>
  <c r="O1083" s="1"/>
  <c r="P1083" s="1"/>
  <c r="Q1083" s="1"/>
  <c r="M1084"/>
  <c r="N1084"/>
  <c r="O1084" s="1"/>
  <c r="P1084" s="1"/>
  <c r="Q1084" s="1"/>
  <c r="M1085"/>
  <c r="N1085"/>
  <c r="O1085" s="1"/>
  <c r="P1085" s="1"/>
  <c r="Q1085" s="1"/>
  <c r="M1086"/>
  <c r="N1086"/>
  <c r="O1086" s="1"/>
  <c r="P1086" s="1"/>
  <c r="Q1086" s="1"/>
  <c r="M1087"/>
  <c r="N1087"/>
  <c r="O1087" s="1"/>
  <c r="P1087" s="1"/>
  <c r="Q1087" s="1"/>
  <c r="M1088"/>
  <c r="N1088"/>
  <c r="O1088" s="1"/>
  <c r="P1088" s="1"/>
  <c r="Q1088" s="1"/>
  <c r="M1089"/>
  <c r="N1089"/>
  <c r="O1089" s="1"/>
  <c r="P1089" s="1"/>
  <c r="Q1089" s="1"/>
  <c r="M1090"/>
  <c r="N1090"/>
  <c r="O1090" s="1"/>
  <c r="P1090" s="1"/>
  <c r="Q1090" s="1"/>
  <c r="M1091"/>
  <c r="N1091"/>
  <c r="O1091" s="1"/>
  <c r="P1091" s="1"/>
  <c r="Q1091" s="1"/>
  <c r="M1092"/>
  <c r="N1092"/>
  <c r="O1092" s="1"/>
  <c r="P1092" s="1"/>
  <c r="Q1092" s="1"/>
  <c r="M1093"/>
  <c r="N1093"/>
  <c r="O1093" s="1"/>
  <c r="P1093" s="1"/>
  <c r="Q1093" s="1"/>
  <c r="M1094"/>
  <c r="N1094"/>
  <c r="O1094" s="1"/>
  <c r="P1094" s="1"/>
  <c r="Q1094" s="1"/>
  <c r="M1095"/>
  <c r="N1095"/>
  <c r="O1095" s="1"/>
  <c r="P1095" s="1"/>
  <c r="Q1095" s="1"/>
  <c r="M1096"/>
  <c r="N1096"/>
  <c r="O1096" s="1"/>
  <c r="P1096" s="1"/>
  <c r="Q1096" s="1"/>
  <c r="M1097"/>
  <c r="N1097"/>
  <c r="O1097" s="1"/>
  <c r="P1097" s="1"/>
  <c r="Q1097" s="1"/>
  <c r="M1098"/>
  <c r="N1098"/>
  <c r="O1098" s="1"/>
  <c r="P1098" s="1"/>
  <c r="Q1098" s="1"/>
  <c r="M1099"/>
  <c r="N1099"/>
  <c r="O1099" s="1"/>
  <c r="P1099" s="1"/>
  <c r="Q1099" s="1"/>
  <c r="M1100"/>
  <c r="N1100"/>
  <c r="O1100" s="1"/>
  <c r="P1100" s="1"/>
  <c r="Q1100" s="1"/>
  <c r="M1101"/>
  <c r="N1101"/>
  <c r="O1101" s="1"/>
  <c r="P1101" s="1"/>
  <c r="Q1101" s="1"/>
  <c r="M1102"/>
  <c r="N1102"/>
  <c r="O1102" s="1"/>
  <c r="P1102" s="1"/>
  <c r="Q1102" s="1"/>
  <c r="M1103"/>
  <c r="N1103"/>
  <c r="O1103" s="1"/>
  <c r="P1103" s="1"/>
  <c r="Q1103" s="1"/>
  <c r="M1104"/>
  <c r="N1104"/>
  <c r="O1104" s="1"/>
  <c r="P1104" s="1"/>
  <c r="Q1104" s="1"/>
  <c r="M1105"/>
  <c r="N1105"/>
  <c r="O1105" s="1"/>
  <c r="P1105" s="1"/>
  <c r="Q1105" s="1"/>
  <c r="M1106"/>
  <c r="N1106"/>
  <c r="O1106" s="1"/>
  <c r="P1106" s="1"/>
  <c r="Q1106" s="1"/>
  <c r="M1107"/>
  <c r="N1107"/>
  <c r="O1107" s="1"/>
  <c r="P1107" s="1"/>
  <c r="Q1107" s="1"/>
  <c r="M1108"/>
  <c r="N1108"/>
  <c r="O1108" s="1"/>
  <c r="P1108" s="1"/>
  <c r="Q1108" s="1"/>
  <c r="M1109"/>
  <c r="N1109"/>
  <c r="O1109" s="1"/>
  <c r="P1109" s="1"/>
  <c r="Q1109" s="1"/>
  <c r="M1110"/>
  <c r="N1110"/>
  <c r="O1110" s="1"/>
  <c r="P1110" s="1"/>
  <c r="Q1110" s="1"/>
  <c r="M1111"/>
  <c r="N1111"/>
  <c r="O1111" s="1"/>
  <c r="P1111" s="1"/>
  <c r="Q1111" s="1"/>
  <c r="M1139"/>
  <c r="N1139"/>
  <c r="O1139" s="1"/>
  <c r="P1139" s="1"/>
  <c r="Q1139" s="1"/>
  <c r="M1113"/>
  <c r="N1113"/>
  <c r="O1113" s="1"/>
  <c r="P1113" s="1"/>
  <c r="Q1113" s="1"/>
  <c r="M1114"/>
  <c r="N1114"/>
  <c r="O1114" s="1"/>
  <c r="P1114" s="1"/>
  <c r="Q1114" s="1"/>
  <c r="M1115"/>
  <c r="N1115"/>
  <c r="O1115" s="1"/>
  <c r="P1115" s="1"/>
  <c r="Q1115" s="1"/>
  <c r="M1116"/>
  <c r="N1116"/>
  <c r="O1116" s="1"/>
  <c r="P1116" s="1"/>
  <c r="Q1116" s="1"/>
  <c r="M1117"/>
  <c r="N1117"/>
  <c r="O1117" s="1"/>
  <c r="P1117" s="1"/>
  <c r="Q1117" s="1"/>
  <c r="M1118"/>
  <c r="N1118"/>
  <c r="O1118" s="1"/>
  <c r="P1118" s="1"/>
  <c r="Q1118" s="1"/>
  <c r="M1119"/>
  <c r="N1119"/>
  <c r="O1119" s="1"/>
  <c r="P1119" s="1"/>
  <c r="Q1119" s="1"/>
  <c r="M1120"/>
  <c r="N1120"/>
  <c r="O1120" s="1"/>
  <c r="P1120" s="1"/>
  <c r="Q1120" s="1"/>
  <c r="M1121"/>
  <c r="N1121"/>
  <c r="O1121" s="1"/>
  <c r="P1121" s="1"/>
  <c r="Q1121" s="1"/>
  <c r="M1122"/>
  <c r="N1122"/>
  <c r="O1122" s="1"/>
  <c r="P1122" s="1"/>
  <c r="Q1122" s="1"/>
  <c r="M1123"/>
  <c r="N1123"/>
  <c r="O1123" s="1"/>
  <c r="P1123" s="1"/>
  <c r="Q1123" s="1"/>
  <c r="M1124"/>
  <c r="N1124"/>
  <c r="O1124" s="1"/>
  <c r="P1124" s="1"/>
  <c r="Q1124" s="1"/>
  <c r="M1125"/>
  <c r="N1125"/>
  <c r="O1125" s="1"/>
  <c r="P1125" s="1"/>
  <c r="Q1125" s="1"/>
  <c r="M1126"/>
  <c r="N1126"/>
  <c r="O1126" s="1"/>
  <c r="P1126" s="1"/>
  <c r="Q1126" s="1"/>
  <c r="M1127"/>
  <c r="N1127"/>
  <c r="O1127" s="1"/>
  <c r="P1127" s="1"/>
  <c r="Q1127" s="1"/>
  <c r="M1128"/>
  <c r="N1128"/>
  <c r="O1128" s="1"/>
  <c r="P1128" s="1"/>
  <c r="Q1128" s="1"/>
  <c r="M1129"/>
  <c r="N1129"/>
  <c r="O1129" s="1"/>
  <c r="P1129" s="1"/>
  <c r="Q1129" s="1"/>
  <c r="M1130"/>
  <c r="N1130"/>
  <c r="O1130" s="1"/>
  <c r="P1130" s="1"/>
  <c r="Q1130" s="1"/>
  <c r="M1131"/>
  <c r="N1131"/>
  <c r="O1131" s="1"/>
  <c r="P1131" s="1"/>
  <c r="Q1131" s="1"/>
  <c r="M1132"/>
  <c r="N1132"/>
  <c r="O1132" s="1"/>
  <c r="P1132" s="1"/>
  <c r="Q1132" s="1"/>
  <c r="M1133"/>
  <c r="N1133"/>
  <c r="O1133" s="1"/>
  <c r="P1133" s="1"/>
  <c r="Q1133" s="1"/>
  <c r="M1134"/>
  <c r="N1134"/>
  <c r="O1134" s="1"/>
  <c r="P1134" s="1"/>
  <c r="Q1134" s="1"/>
  <c r="M1135"/>
  <c r="N1135"/>
  <c r="O1135" s="1"/>
  <c r="P1135" s="1"/>
  <c r="Q1135" s="1"/>
  <c r="M1136"/>
  <c r="N1136"/>
  <c r="O1136" s="1"/>
  <c r="P1136" s="1"/>
  <c r="Q1136" s="1"/>
  <c r="M1137"/>
  <c r="N1137"/>
  <c r="O1137" s="1"/>
  <c r="P1137" s="1"/>
  <c r="Q1137" s="1"/>
  <c r="M1138"/>
  <c r="N1138"/>
  <c r="O1138" s="1"/>
  <c r="P1138" s="1"/>
  <c r="Q1138" s="1"/>
  <c r="M332"/>
  <c r="N332"/>
  <c r="O332" s="1"/>
  <c r="P332" s="1"/>
  <c r="Q332" s="1"/>
  <c r="M1140"/>
  <c r="N1140"/>
  <c r="O1140" s="1"/>
  <c r="P1140" s="1"/>
  <c r="Q1140" s="1"/>
  <c r="M1141"/>
  <c r="N1141"/>
  <c r="O1141" s="1"/>
  <c r="P1141" s="1"/>
  <c r="Q1141" s="1"/>
  <c r="M1142"/>
  <c r="N1142"/>
  <c r="O1142" s="1"/>
  <c r="P1142" s="1"/>
  <c r="Q1142" s="1"/>
  <c r="M1143"/>
  <c r="N1143"/>
  <c r="O1143" s="1"/>
  <c r="P1143" s="1"/>
  <c r="Q1143" s="1"/>
  <c r="M1144"/>
  <c r="N1144"/>
  <c r="O1144" s="1"/>
  <c r="P1144" s="1"/>
  <c r="Q1144" s="1"/>
  <c r="M1145"/>
  <c r="N1145"/>
  <c r="O1145" s="1"/>
  <c r="P1145" s="1"/>
  <c r="Q1145" s="1"/>
  <c r="M1146"/>
  <c r="N1146"/>
  <c r="O1146" s="1"/>
  <c r="P1146" s="1"/>
  <c r="Q1146" s="1"/>
  <c r="M1147"/>
  <c r="N1147"/>
  <c r="O1147" s="1"/>
  <c r="P1147" s="1"/>
  <c r="Q1147" s="1"/>
  <c r="M1148"/>
  <c r="N1148"/>
  <c r="O1148" s="1"/>
  <c r="P1148" s="1"/>
  <c r="Q1148" s="1"/>
  <c r="M1149"/>
  <c r="N1149"/>
  <c r="O1149" s="1"/>
  <c r="P1149" s="1"/>
  <c r="Q1149" s="1"/>
  <c r="M1150"/>
  <c r="N1150"/>
  <c r="O1150" s="1"/>
  <c r="P1150" s="1"/>
  <c r="Q1150" s="1"/>
  <c r="M1151"/>
  <c r="N1151"/>
  <c r="O1151" s="1"/>
  <c r="P1151" s="1"/>
  <c r="Q1151" s="1"/>
  <c r="M1152"/>
  <c r="N1152"/>
  <c r="O1152" s="1"/>
  <c r="P1152" s="1"/>
  <c r="Q1152" s="1"/>
  <c r="M1153"/>
  <c r="N1153"/>
  <c r="O1153" s="1"/>
  <c r="P1153" s="1"/>
  <c r="Q1153" s="1"/>
  <c r="M1154"/>
  <c r="N1154"/>
  <c r="O1154" s="1"/>
  <c r="P1154" s="1"/>
  <c r="Q1154" s="1"/>
  <c r="M1155"/>
  <c r="N1155"/>
  <c r="O1155" s="1"/>
  <c r="P1155" s="1"/>
  <c r="Q1155" s="1"/>
  <c r="M1156"/>
  <c r="N1156"/>
  <c r="O1156" s="1"/>
  <c r="P1156" s="1"/>
  <c r="Q1156" s="1"/>
  <c r="M1157"/>
  <c r="N1157"/>
  <c r="O1157" s="1"/>
  <c r="P1157" s="1"/>
  <c r="Q1157" s="1"/>
  <c r="M1158"/>
  <c r="N1158"/>
  <c r="O1158" s="1"/>
  <c r="P1158" s="1"/>
  <c r="Q1158" s="1"/>
  <c r="M1159"/>
  <c r="N1159"/>
  <c r="O1159" s="1"/>
  <c r="P1159" s="1"/>
  <c r="Q1159" s="1"/>
  <c r="M719"/>
  <c r="N719"/>
  <c r="O719" s="1"/>
  <c r="P719" s="1"/>
  <c r="Q719" s="1"/>
  <c r="M1161"/>
  <c r="N1161"/>
  <c r="O1161" s="1"/>
  <c r="P1161" s="1"/>
  <c r="Q1161" s="1"/>
  <c r="M1162"/>
  <c r="N1162"/>
  <c r="O1162" s="1"/>
  <c r="P1162" s="1"/>
  <c r="Q1162" s="1"/>
  <c r="M1163"/>
  <c r="N1163"/>
  <c r="O1163" s="1"/>
  <c r="P1163" s="1"/>
  <c r="Q1163" s="1"/>
  <c r="M1164"/>
  <c r="N1164"/>
  <c r="O1164" s="1"/>
  <c r="P1164" s="1"/>
  <c r="Q1164" s="1"/>
  <c r="M1165"/>
  <c r="N1165"/>
  <c r="O1165" s="1"/>
  <c r="P1165" s="1"/>
  <c r="Q1165" s="1"/>
  <c r="M1166"/>
  <c r="N1166"/>
  <c r="O1166" s="1"/>
  <c r="P1166" s="1"/>
  <c r="Q1166" s="1"/>
  <c r="M1167"/>
  <c r="N1167"/>
  <c r="O1167" s="1"/>
  <c r="P1167" s="1"/>
  <c r="Q1167" s="1"/>
  <c r="M1168"/>
  <c r="N1168"/>
  <c r="O1168" s="1"/>
  <c r="P1168" s="1"/>
  <c r="Q1168" s="1"/>
  <c r="M1169"/>
  <c r="N1169"/>
  <c r="O1169" s="1"/>
  <c r="P1169" s="1"/>
  <c r="Q1169" s="1"/>
  <c r="M1170"/>
  <c r="N1170"/>
  <c r="O1170" s="1"/>
  <c r="P1170" s="1"/>
  <c r="Q1170" s="1"/>
  <c r="M1171"/>
  <c r="N1171"/>
  <c r="O1171" s="1"/>
  <c r="P1171" s="1"/>
  <c r="Q1171" s="1"/>
  <c r="M1172"/>
  <c r="N1172"/>
  <c r="O1172" s="1"/>
  <c r="P1172" s="1"/>
  <c r="Q1172" s="1"/>
  <c r="M1173"/>
  <c r="N1173"/>
  <c r="O1173" s="1"/>
  <c r="P1173" s="1"/>
  <c r="Q1173" s="1"/>
  <c r="M1174"/>
  <c r="N1174"/>
  <c r="O1174" s="1"/>
  <c r="P1174" s="1"/>
  <c r="Q1174" s="1"/>
  <c r="M1175"/>
  <c r="N1175"/>
  <c r="O1175" s="1"/>
  <c r="P1175" s="1"/>
  <c r="Q1175" s="1"/>
  <c r="M1176"/>
  <c r="N1176"/>
  <c r="O1176" s="1"/>
  <c r="P1176" s="1"/>
  <c r="Q1176" s="1"/>
  <c r="M1177"/>
  <c r="N1177"/>
  <c r="O1177" s="1"/>
  <c r="P1177" s="1"/>
  <c r="Q1177" s="1"/>
  <c r="M1178"/>
  <c r="N1178"/>
  <c r="O1178" s="1"/>
  <c r="P1178" s="1"/>
  <c r="Q1178" s="1"/>
  <c r="M1179"/>
  <c r="N1179"/>
  <c r="O1179" s="1"/>
  <c r="P1179" s="1"/>
  <c r="Q1179" s="1"/>
  <c r="M1180"/>
  <c r="N1180"/>
  <c r="O1180" s="1"/>
  <c r="P1180" s="1"/>
  <c r="Q1180" s="1"/>
  <c r="M1181"/>
  <c r="N1181"/>
  <c r="O1181" s="1"/>
  <c r="P1181" s="1"/>
  <c r="Q1181" s="1"/>
  <c r="M1182"/>
  <c r="N1182"/>
  <c r="O1182" s="1"/>
  <c r="P1182" s="1"/>
  <c r="Q1182" s="1"/>
  <c r="M1183"/>
  <c r="N1183"/>
  <c r="O1183" s="1"/>
  <c r="P1183" s="1"/>
  <c r="Q1183" s="1"/>
  <c r="M1184"/>
  <c r="N1184"/>
  <c r="O1184" s="1"/>
  <c r="P1184" s="1"/>
  <c r="Q1184" s="1"/>
  <c r="M1185"/>
  <c r="N1185"/>
  <c r="O1185" s="1"/>
  <c r="P1185" s="1"/>
  <c r="Q1185" s="1"/>
  <c r="M1186"/>
  <c r="N1186"/>
  <c r="O1186" s="1"/>
  <c r="P1186" s="1"/>
  <c r="Q1186" s="1"/>
  <c r="M1187"/>
  <c r="N1187"/>
  <c r="O1187" s="1"/>
  <c r="P1187" s="1"/>
  <c r="Q1187" s="1"/>
  <c r="M1188"/>
  <c r="N1188"/>
  <c r="O1188" s="1"/>
  <c r="P1188" s="1"/>
  <c r="Q1188" s="1"/>
  <c r="M1189"/>
  <c r="N1189"/>
  <c r="O1189" s="1"/>
  <c r="P1189" s="1"/>
  <c r="Q1189" s="1"/>
  <c r="M1190"/>
  <c r="N1190"/>
  <c r="O1190" s="1"/>
  <c r="P1190" s="1"/>
  <c r="Q1190" s="1"/>
  <c r="M1191"/>
  <c r="N1191"/>
  <c r="O1191" s="1"/>
  <c r="P1191" s="1"/>
  <c r="Q1191" s="1"/>
  <c r="M1192"/>
  <c r="N1192"/>
  <c r="O1192" s="1"/>
  <c r="P1192" s="1"/>
  <c r="Q1192" s="1"/>
  <c r="M1193"/>
  <c r="N1193"/>
  <c r="O1193" s="1"/>
  <c r="P1193" s="1"/>
  <c r="Q1193" s="1"/>
  <c r="M1194"/>
  <c r="N1194"/>
  <c r="O1194" s="1"/>
  <c r="P1194" s="1"/>
  <c r="Q1194" s="1"/>
  <c r="M1195"/>
  <c r="N1195"/>
  <c r="O1195" s="1"/>
  <c r="P1195" s="1"/>
  <c r="Q1195" s="1"/>
  <c r="M1196"/>
  <c r="N1196"/>
  <c r="O1196" s="1"/>
  <c r="P1196" s="1"/>
  <c r="Q1196" s="1"/>
  <c r="M1197"/>
  <c r="N1197"/>
  <c r="O1197" s="1"/>
  <c r="P1197" s="1"/>
  <c r="Q1197" s="1"/>
  <c r="M1198"/>
  <c r="N1198"/>
  <c r="O1198" s="1"/>
  <c r="P1198" s="1"/>
  <c r="Q1198" s="1"/>
  <c r="M1199"/>
  <c r="N1199"/>
  <c r="O1199" s="1"/>
  <c r="P1199" s="1"/>
  <c r="Q1199" s="1"/>
  <c r="M1200"/>
  <c r="N1200"/>
  <c r="O1200" s="1"/>
  <c r="P1200" s="1"/>
  <c r="Q1200" s="1"/>
  <c r="M1201"/>
  <c r="N1201"/>
  <c r="O1201" s="1"/>
  <c r="P1201" s="1"/>
  <c r="Q1201" s="1"/>
  <c r="M1202"/>
  <c r="N1202"/>
  <c r="O1202" s="1"/>
  <c r="P1202" s="1"/>
  <c r="Q1202" s="1"/>
  <c r="M1203"/>
  <c r="N1203"/>
  <c r="O1203" s="1"/>
  <c r="P1203" s="1"/>
  <c r="Q1203" s="1"/>
  <c r="M1204"/>
  <c r="N1204"/>
  <c r="O1204" s="1"/>
  <c r="P1204" s="1"/>
  <c r="Q1204" s="1"/>
  <c r="M1205"/>
  <c r="N1205"/>
  <c r="O1205" s="1"/>
  <c r="P1205" s="1"/>
  <c r="Q1205" s="1"/>
  <c r="M1206"/>
  <c r="N1206"/>
  <c r="O1206" s="1"/>
  <c r="P1206" s="1"/>
  <c r="Q1206" s="1"/>
  <c r="M1207"/>
  <c r="N1207"/>
  <c r="O1207" s="1"/>
  <c r="P1207" s="1"/>
  <c r="Q1207" s="1"/>
  <c r="M1208"/>
  <c r="N1208"/>
  <c r="O1208" s="1"/>
  <c r="P1208" s="1"/>
  <c r="Q1208" s="1"/>
  <c r="M1209"/>
  <c r="N1209"/>
  <c r="O1209" s="1"/>
  <c r="P1209" s="1"/>
  <c r="Q1209" s="1"/>
  <c r="M1210"/>
  <c r="N1210"/>
  <c r="O1210" s="1"/>
  <c r="P1210" s="1"/>
  <c r="Q1210" s="1"/>
  <c r="M1211"/>
  <c r="N1211"/>
  <c r="O1211" s="1"/>
  <c r="P1211" s="1"/>
  <c r="Q1211" s="1"/>
  <c r="M1212"/>
  <c r="N1212"/>
  <c r="O1212" s="1"/>
  <c r="P1212" s="1"/>
  <c r="Q1212" s="1"/>
  <c r="M1213"/>
  <c r="N1213"/>
  <c r="O1213" s="1"/>
  <c r="P1213" s="1"/>
  <c r="Q1213" s="1"/>
  <c r="M1214"/>
  <c r="N1214"/>
  <c r="O1214" s="1"/>
  <c r="P1214" s="1"/>
  <c r="Q1214" s="1"/>
  <c r="M1215"/>
  <c r="N1215"/>
  <c r="O1215" s="1"/>
  <c r="P1215" s="1"/>
  <c r="Q1215" s="1"/>
  <c r="M1216"/>
  <c r="N1216"/>
  <c r="O1216" s="1"/>
  <c r="P1216" s="1"/>
  <c r="Q1216" s="1"/>
  <c r="M1217"/>
  <c r="N1217"/>
  <c r="O1217" s="1"/>
  <c r="P1217" s="1"/>
  <c r="Q1217" s="1"/>
  <c r="M1218"/>
  <c r="N1218"/>
  <c r="O1218" s="1"/>
  <c r="P1218" s="1"/>
  <c r="Q1218" s="1"/>
  <c r="M632"/>
  <c r="N632"/>
  <c r="O632" s="1"/>
  <c r="P632" s="1"/>
  <c r="Q632" s="1"/>
  <c r="M1220"/>
  <c r="N1220"/>
  <c r="O1220" s="1"/>
  <c r="P1220" s="1"/>
  <c r="Q1220" s="1"/>
  <c r="M1221"/>
  <c r="N1221"/>
  <c r="O1221" s="1"/>
  <c r="P1221" s="1"/>
  <c r="Q1221" s="1"/>
  <c r="M1222"/>
  <c r="N1222"/>
  <c r="O1222" s="1"/>
  <c r="P1222" s="1"/>
  <c r="Q1222" s="1"/>
  <c r="M1223"/>
  <c r="N1223"/>
  <c r="O1223" s="1"/>
  <c r="P1223" s="1"/>
  <c r="Q1223" s="1"/>
  <c r="M1224"/>
  <c r="N1224"/>
  <c r="O1224" s="1"/>
  <c r="P1224" s="1"/>
  <c r="Q1224" s="1"/>
  <c r="M1225"/>
  <c r="N1225"/>
  <c r="O1225" s="1"/>
  <c r="P1225" s="1"/>
  <c r="Q1225" s="1"/>
  <c r="V123" i="1" l="1"/>
  <c r="V550"/>
  <c r="V443"/>
  <c r="Y23"/>
  <c r="W468"/>
  <c r="Y20"/>
  <c r="W20"/>
  <c r="X114"/>
  <c r="X242"/>
  <c r="X499"/>
  <c r="Y114"/>
  <c r="Y340"/>
  <c r="V468"/>
  <c r="X218"/>
  <c r="W82"/>
  <c r="W230"/>
  <c r="W241"/>
  <c r="W469"/>
  <c r="X461"/>
  <c r="X156"/>
  <c r="X153"/>
  <c r="Y632"/>
  <c r="Y218"/>
  <c r="Y216"/>
  <c r="X468"/>
  <c r="Y278"/>
  <c r="Y5"/>
  <c r="W218"/>
  <c r="X335"/>
  <c r="Y22"/>
  <c r="W515"/>
  <c r="X106"/>
  <c r="X632"/>
  <c r="X412"/>
  <c r="X294"/>
  <c r="X197"/>
  <c r="Y383"/>
  <c r="W114"/>
  <c r="V322"/>
  <c r="V233"/>
  <c r="X57"/>
  <c r="V5"/>
  <c r="W283"/>
  <c r="V96"/>
  <c r="G682" i="3"/>
  <c r="V610" i="1"/>
  <c r="W461"/>
  <c r="W5"/>
  <c r="V251"/>
  <c r="G930" i="3"/>
  <c r="W632" i="1"/>
  <c r="W307"/>
  <c r="X473"/>
  <c r="X240"/>
  <c r="X283"/>
  <c r="G842" i="3"/>
  <c r="V57" i="1"/>
  <c r="W22"/>
  <c r="W377"/>
  <c r="X307"/>
  <c r="X543"/>
  <c r="G870" i="3"/>
  <c r="G877"/>
  <c r="W242" i="1"/>
  <c r="G917" i="3"/>
  <c r="G626"/>
  <c r="G641"/>
  <c r="G388"/>
  <c r="G421"/>
  <c r="G420"/>
  <c r="G688"/>
  <c r="G180"/>
  <c r="G304"/>
  <c r="G709"/>
  <c r="G820"/>
  <c r="G751"/>
  <c r="G164"/>
  <c r="G860"/>
  <c r="G904"/>
  <c r="G747"/>
  <c r="G20"/>
  <c r="G428"/>
  <c r="G722"/>
  <c r="G691"/>
  <c r="G256"/>
  <c r="G805"/>
  <c r="V229" i="1"/>
  <c r="G308" i="3"/>
  <c r="G815"/>
  <c r="G344"/>
  <c r="G581"/>
  <c r="G687"/>
  <c r="G504"/>
  <c r="V111" i="1" s="1"/>
  <c r="G644" i="3"/>
  <c r="G661"/>
  <c r="G780"/>
  <c r="W254" i="1"/>
  <c r="W517"/>
  <c r="W52"/>
  <c r="W427"/>
  <c r="W296"/>
  <c r="X146"/>
  <c r="X22"/>
  <c r="X583"/>
  <c r="X123"/>
  <c r="X377"/>
  <c r="X211"/>
  <c r="X86"/>
  <c r="X550"/>
  <c r="X576"/>
  <c r="X138"/>
  <c r="X7"/>
  <c r="X69"/>
  <c r="X194"/>
  <c r="X38"/>
  <c r="X384"/>
  <c r="X255"/>
  <c r="X276"/>
  <c r="X185"/>
  <c r="X18"/>
  <c r="X36"/>
  <c r="X364"/>
  <c r="Y102"/>
  <c r="Y418"/>
  <c r="Y26"/>
  <c r="Y292"/>
  <c r="Y272"/>
  <c r="Y238"/>
  <c r="Y116"/>
  <c r="Y366"/>
  <c r="Y616"/>
  <c r="Y193"/>
  <c r="Y548"/>
  <c r="Y170"/>
  <c r="Y252"/>
  <c r="Y273"/>
  <c r="Y449"/>
  <c r="Y201"/>
  <c r="Y155"/>
  <c r="W221"/>
  <c r="W137"/>
  <c r="W216"/>
  <c r="W482"/>
  <c r="W412"/>
  <c r="W279"/>
  <c r="W445"/>
  <c r="W318"/>
  <c r="W493"/>
  <c r="W40"/>
  <c r="X340"/>
  <c r="X107"/>
  <c r="X481"/>
  <c r="X537"/>
  <c r="X603"/>
  <c r="X84"/>
  <c r="X224"/>
  <c r="X404"/>
  <c r="X89"/>
  <c r="X212"/>
  <c r="X476"/>
  <c r="X298"/>
  <c r="X37"/>
  <c r="X98"/>
  <c r="X171"/>
  <c r="X435"/>
  <c r="X220"/>
  <c r="X562"/>
  <c r="X179"/>
  <c r="X200"/>
  <c r="X489"/>
  <c r="X398"/>
  <c r="X598"/>
  <c r="X51"/>
  <c r="Y146"/>
  <c r="Y583"/>
  <c r="Y123"/>
  <c r="Y377"/>
  <c r="Y211"/>
  <c r="Y86"/>
  <c r="Y550"/>
  <c r="Y576"/>
  <c r="Y138"/>
  <c r="Y7"/>
  <c r="Y69"/>
  <c r="Y194"/>
  <c r="Y38"/>
  <c r="Y384"/>
  <c r="Y255"/>
  <c r="Y276"/>
  <c r="Y185"/>
  <c r="Y18"/>
  <c r="Y36"/>
  <c r="Y364"/>
  <c r="V196"/>
  <c r="V383"/>
  <c r="V307"/>
  <c r="V278"/>
  <c r="V272"/>
  <c r="V115"/>
  <c r="V335"/>
  <c r="W197"/>
  <c r="W240"/>
  <c r="W130"/>
  <c r="W322"/>
  <c r="W422"/>
  <c r="W390"/>
  <c r="W17"/>
  <c r="W156"/>
  <c r="W153"/>
  <c r="W24"/>
  <c r="W190"/>
  <c r="W78"/>
  <c r="X391"/>
  <c r="X160"/>
  <c r="X350"/>
  <c r="X101"/>
  <c r="X254"/>
  <c r="X517"/>
  <c r="X549"/>
  <c r="X158"/>
  <c r="X52"/>
  <c r="X172"/>
  <c r="X427"/>
  <c r="X20"/>
  <c r="X496"/>
  <c r="X615"/>
  <c r="X33"/>
  <c r="X149"/>
  <c r="X440"/>
  <c r="X304"/>
  <c r="X96"/>
  <c r="X296"/>
  <c r="X23"/>
  <c r="Y107"/>
  <c r="Y481"/>
  <c r="Y537"/>
  <c r="Y603"/>
  <c r="Y242"/>
  <c r="Y84"/>
  <c r="Y224"/>
  <c r="Y404"/>
  <c r="Y57"/>
  <c r="Y89"/>
  <c r="Y212"/>
  <c r="Y476"/>
  <c r="Y499"/>
  <c r="Y298"/>
  <c r="Y37"/>
  <c r="Y98"/>
  <c r="Y171"/>
  <c r="Y435"/>
  <c r="Y220"/>
  <c r="Y335"/>
  <c r="Y562"/>
  <c r="Y179"/>
  <c r="Y200"/>
  <c r="Y489"/>
  <c r="Y398"/>
  <c r="Y598"/>
  <c r="Y51"/>
  <c r="W507"/>
  <c r="W278"/>
  <c r="W110"/>
  <c r="W141"/>
  <c r="W142"/>
  <c r="W150"/>
  <c r="W115"/>
  <c r="W610"/>
  <c r="W233"/>
  <c r="W249"/>
  <c r="W314"/>
  <c r="X383"/>
  <c r="X113"/>
  <c r="X42"/>
  <c r="X221"/>
  <c r="X312"/>
  <c r="X137"/>
  <c r="X216"/>
  <c r="X482"/>
  <c r="X279"/>
  <c r="X445"/>
  <c r="X601"/>
  <c r="X196"/>
  <c r="X318"/>
  <c r="X572"/>
  <c r="X49"/>
  <c r="X493"/>
  <c r="X9"/>
  <c r="X40"/>
  <c r="X533"/>
  <c r="X132"/>
  <c r="Y391"/>
  <c r="Y160"/>
  <c r="Y350"/>
  <c r="Y101"/>
  <c r="Y254"/>
  <c r="Y517"/>
  <c r="Y549"/>
  <c r="Y158"/>
  <c r="Y52"/>
  <c r="Y172"/>
  <c r="Y427"/>
  <c r="Y496"/>
  <c r="Y615"/>
  <c r="Y33"/>
  <c r="Y149"/>
  <c r="Y440"/>
  <c r="Y304"/>
  <c r="Y96"/>
  <c r="Y296"/>
  <c r="Z296" s="1"/>
  <c r="AA296" s="1"/>
  <c r="W21"/>
  <c r="W112"/>
  <c r="W543"/>
  <c r="W338"/>
  <c r="W396"/>
  <c r="W443"/>
  <c r="W251"/>
  <c r="W157"/>
  <c r="W454"/>
  <c r="X302"/>
  <c r="X140"/>
  <c r="X130"/>
  <c r="X322"/>
  <c r="X367"/>
  <c r="X422"/>
  <c r="X390"/>
  <c r="X192"/>
  <c r="X17"/>
  <c r="X24"/>
  <c r="X190"/>
  <c r="X371"/>
  <c r="X3"/>
  <c r="X78"/>
  <c r="Y106"/>
  <c r="Y113"/>
  <c r="Y42"/>
  <c r="Y221"/>
  <c r="Y312"/>
  <c r="Y137"/>
  <c r="Y482"/>
  <c r="Y412"/>
  <c r="Y279"/>
  <c r="Y445"/>
  <c r="Y601"/>
  <c r="Y196"/>
  <c r="Y318"/>
  <c r="Y572"/>
  <c r="Y49"/>
  <c r="Y493"/>
  <c r="Y9"/>
  <c r="Y40"/>
  <c r="Y533"/>
  <c r="Y132"/>
  <c r="Z377"/>
  <c r="AA377" s="1"/>
  <c r="W418"/>
  <c r="W26"/>
  <c r="W292"/>
  <c r="W272"/>
  <c r="W116"/>
  <c r="W366"/>
  <c r="W616"/>
  <c r="W170"/>
  <c r="W273"/>
  <c r="W449"/>
  <c r="W155"/>
  <c r="X385"/>
  <c r="X66"/>
  <c r="X507"/>
  <c r="X278"/>
  <c r="X515"/>
  <c r="X110"/>
  <c r="X30"/>
  <c r="X141"/>
  <c r="X142"/>
  <c r="X611"/>
  <c r="X150"/>
  <c r="X115"/>
  <c r="X406"/>
  <c r="X610"/>
  <c r="X233"/>
  <c r="X249"/>
  <c r="X5"/>
  <c r="X314"/>
  <c r="X92"/>
  <c r="X463"/>
  <c r="X187"/>
  <c r="X58"/>
  <c r="Y294"/>
  <c r="Y302"/>
  <c r="Y473"/>
  <c r="Y197"/>
  <c r="Y461"/>
  <c r="Y140"/>
  <c r="Y240"/>
  <c r="Y130"/>
  <c r="Y283"/>
  <c r="Y322"/>
  <c r="Z322" s="1"/>
  <c r="AA322" s="1"/>
  <c r="Y367"/>
  <c r="Y422"/>
  <c r="Y390"/>
  <c r="Y192"/>
  <c r="Y17"/>
  <c r="Y156"/>
  <c r="Y153"/>
  <c r="Y24"/>
  <c r="Y190"/>
  <c r="Y371"/>
  <c r="Y3"/>
  <c r="Y78"/>
  <c r="W146"/>
  <c r="W123"/>
  <c r="W86"/>
  <c r="W550"/>
  <c r="Z550" s="1"/>
  <c r="AA550" s="1"/>
  <c r="W576"/>
  <c r="W138"/>
  <c r="W185"/>
  <c r="W18"/>
  <c r="W364"/>
  <c r="Z364" s="1"/>
  <c r="AA364" s="1"/>
  <c r="X236"/>
  <c r="X510"/>
  <c r="X21"/>
  <c r="X112"/>
  <c r="X229"/>
  <c r="X191"/>
  <c r="X93"/>
  <c r="X82"/>
  <c r="X614"/>
  <c r="X230"/>
  <c r="X338"/>
  <c r="X396"/>
  <c r="X443"/>
  <c r="X251"/>
  <c r="X157"/>
  <c r="X241"/>
  <c r="X469"/>
  <c r="X210"/>
  <c r="X2"/>
  <c r="X454"/>
  <c r="Y385"/>
  <c r="Y66"/>
  <c r="Y507"/>
  <c r="Y515"/>
  <c r="Y110"/>
  <c r="Y30"/>
  <c r="Y141"/>
  <c r="Y142"/>
  <c r="Y611"/>
  <c r="Y150"/>
  <c r="Y115"/>
  <c r="Y406"/>
  <c r="Y610"/>
  <c r="Y233"/>
  <c r="Y249"/>
  <c r="Y314"/>
  <c r="Y92"/>
  <c r="Y463"/>
  <c r="Y187"/>
  <c r="Y58"/>
  <c r="Z123"/>
  <c r="AA123" s="1"/>
  <c r="Z576"/>
  <c r="AA576" s="1"/>
  <c r="V350"/>
  <c r="W481"/>
  <c r="W537"/>
  <c r="W224"/>
  <c r="W57"/>
  <c r="Z57" s="1"/>
  <c r="AA57" s="1"/>
  <c r="W212"/>
  <c r="W499"/>
  <c r="W298"/>
  <c r="W37"/>
  <c r="W171"/>
  <c r="W220"/>
  <c r="W335"/>
  <c r="W562"/>
  <c r="W179"/>
  <c r="W51"/>
  <c r="X102"/>
  <c r="X418"/>
  <c r="X26"/>
  <c r="X292"/>
  <c r="X272"/>
  <c r="X238"/>
  <c r="X116"/>
  <c r="X366"/>
  <c r="X616"/>
  <c r="X193"/>
  <c r="X548"/>
  <c r="X170"/>
  <c r="X252"/>
  <c r="X273"/>
  <c r="X449"/>
  <c r="X201"/>
  <c r="X155"/>
  <c r="Y236"/>
  <c r="Y510"/>
  <c r="Y307"/>
  <c r="Y21"/>
  <c r="Y112"/>
  <c r="Y229"/>
  <c r="Y191"/>
  <c r="Y93"/>
  <c r="Y82"/>
  <c r="Y614"/>
  <c r="Y543"/>
  <c r="Y230"/>
  <c r="Y338"/>
  <c r="Y396"/>
  <c r="Y443"/>
  <c r="Y251"/>
  <c r="Y157"/>
  <c r="Y241"/>
  <c r="Y469"/>
  <c r="Y210"/>
  <c r="Y468"/>
  <c r="Z468" s="1"/>
  <c r="AA468" s="1"/>
  <c r="Y2"/>
  <c r="Y454"/>
  <c r="V171"/>
  <c r="V242"/>
  <c r="V276"/>
  <c r="Z437"/>
  <c r="AA437" s="1"/>
  <c r="Z353"/>
  <c r="AA353" s="1"/>
  <c r="Z423"/>
  <c r="AA423" s="1"/>
  <c r="Z613"/>
  <c r="AA613" s="1"/>
  <c r="Z580"/>
  <c r="AA580" s="1"/>
  <c r="Z389"/>
  <c r="AA389" s="1"/>
  <c r="W391"/>
  <c r="W160"/>
  <c r="W350"/>
  <c r="W101"/>
  <c r="W549"/>
  <c r="W158"/>
  <c r="W172"/>
  <c r="W496"/>
  <c r="W615"/>
  <c r="W33"/>
  <c r="W149"/>
  <c r="Z149" s="1"/>
  <c r="AA149" s="1"/>
  <c r="W440"/>
  <c r="W304"/>
  <c r="W96"/>
  <c r="Z96" s="1"/>
  <c r="AA96" s="1"/>
  <c r="W23"/>
  <c r="V17"/>
  <c r="V156"/>
  <c r="W383"/>
  <c r="Z383" s="1"/>
  <c r="AA383" s="1"/>
  <c r="W106"/>
  <c r="W113"/>
  <c r="W42"/>
  <c r="W312"/>
  <c r="Z312" s="1"/>
  <c r="AA312" s="1"/>
  <c r="W601"/>
  <c r="W196"/>
  <c r="W572"/>
  <c r="W49"/>
  <c r="W9"/>
  <c r="W533"/>
  <c r="Z533" s="1"/>
  <c r="AA533" s="1"/>
  <c r="W132"/>
  <c r="V157"/>
  <c r="Z157" s="1"/>
  <c r="AA157" s="1"/>
  <c r="W294"/>
  <c r="W302"/>
  <c r="W473"/>
  <c r="W140"/>
  <c r="W367"/>
  <c r="W192"/>
  <c r="W371"/>
  <c r="W3"/>
  <c r="V82"/>
  <c r="Z82" s="1"/>
  <c r="AA82" s="1"/>
  <c r="V230"/>
  <c r="Z230" s="1"/>
  <c r="AA230" s="1"/>
  <c r="W385"/>
  <c r="W66"/>
  <c r="W30"/>
  <c r="W611"/>
  <c r="W406"/>
  <c r="W92"/>
  <c r="W463"/>
  <c r="W187"/>
  <c r="W58"/>
  <c r="V116"/>
  <c r="Z116" s="1"/>
  <c r="AA116" s="1"/>
  <c r="W236"/>
  <c r="W510"/>
  <c r="W229"/>
  <c r="Z229" s="1"/>
  <c r="AA229" s="1"/>
  <c r="W191"/>
  <c r="W93"/>
  <c r="W614"/>
  <c r="W210"/>
  <c r="W2"/>
  <c r="V114"/>
  <c r="Z114" s="1"/>
  <c r="AA114" s="1"/>
  <c r="W102"/>
  <c r="W238"/>
  <c r="W193"/>
  <c r="W548"/>
  <c r="W252"/>
  <c r="Z252" s="1"/>
  <c r="AA252" s="1"/>
  <c r="W201"/>
  <c r="V481"/>
  <c r="V212"/>
  <c r="Z212" s="1"/>
  <c r="AA212" s="1"/>
  <c r="V37"/>
  <c r="Z37" s="1"/>
  <c r="AA37" s="1"/>
  <c r="W583"/>
  <c r="W211"/>
  <c r="W7"/>
  <c r="W69"/>
  <c r="W194"/>
  <c r="W38"/>
  <c r="W384"/>
  <c r="W255"/>
  <c r="W276"/>
  <c r="W36"/>
  <c r="W340"/>
  <c r="W107"/>
  <c r="W603"/>
  <c r="W84"/>
  <c r="W404"/>
  <c r="W89"/>
  <c r="W476"/>
  <c r="W98"/>
  <c r="W435"/>
  <c r="W200"/>
  <c r="W489"/>
  <c r="Z489" s="1"/>
  <c r="AA489" s="1"/>
  <c r="W398"/>
  <c r="Z398" s="1"/>
  <c r="AA398" s="1"/>
  <c r="W598"/>
  <c r="V427"/>
  <c r="V192"/>
  <c r="Z192" s="1"/>
  <c r="AA192" s="1"/>
  <c r="V273"/>
  <c r="Z273" s="1"/>
  <c r="AA273" s="1"/>
  <c r="V318"/>
  <c r="Z318" s="1"/>
  <c r="AA318" s="1"/>
  <c r="V632"/>
  <c r="Z632" s="1"/>
  <c r="AA632" s="1"/>
  <c r="V220"/>
  <c r="Z220" s="1"/>
  <c r="AA220" s="1"/>
  <c r="V482"/>
  <c r="Z482" s="1"/>
  <c r="AA482" s="1"/>
  <c r="V241"/>
  <c r="V200"/>
  <c r="V137"/>
  <c r="Z137" s="1"/>
  <c r="AA137" s="1"/>
  <c r="V51"/>
  <c r="V422"/>
  <c r="V390"/>
  <c r="Z390" s="1"/>
  <c r="AA390" s="1"/>
  <c r="V385"/>
  <c r="V150"/>
  <c r="V314"/>
  <c r="Z314" s="1"/>
  <c r="AA314" s="1"/>
  <c r="V112"/>
  <c r="Z112" s="1"/>
  <c r="AA112" s="1"/>
  <c r="V396"/>
  <c r="Z396" s="1"/>
  <c r="AA396" s="1"/>
  <c r="V537"/>
  <c r="Z537" s="1"/>
  <c r="AA537" s="1"/>
  <c r="V515"/>
  <c r="Z515" s="1"/>
  <c r="AA515" s="1"/>
  <c r="V26"/>
  <c r="Z26" s="1"/>
  <c r="AA26" s="1"/>
  <c r="V292"/>
  <c r="V218"/>
  <c r="Z218" s="1"/>
  <c r="AA218" s="1"/>
  <c r="V238"/>
  <c r="V179"/>
  <c r="V86"/>
  <c r="Z86" s="1"/>
  <c r="AA86" s="1"/>
  <c r="V138"/>
  <c r="Z138" s="1"/>
  <c r="AA138" s="1"/>
  <c r="V449"/>
  <c r="Z449" s="1"/>
  <c r="AA449" s="1"/>
  <c r="V89"/>
  <c r="Z89" s="1"/>
  <c r="AA89" s="1"/>
  <c r="V499"/>
  <c r="V298"/>
  <c r="Z298" s="1"/>
  <c r="AA298" s="1"/>
  <c r="V562"/>
  <c r="Z562" s="1"/>
  <c r="AA562" s="1"/>
  <c r="V469"/>
  <c r="Z469" s="1"/>
  <c r="AA469" s="1"/>
  <c r="G835" i="3"/>
  <c r="G910"/>
  <c r="G886"/>
  <c r="G766"/>
  <c r="G734"/>
  <c r="G718"/>
  <c r="G694"/>
  <c r="V255" i="1"/>
  <c r="G556" i="3"/>
  <c r="V21" i="1"/>
  <c r="V9"/>
  <c r="V2"/>
  <c r="Z2" s="1"/>
  <c r="AA2" s="1"/>
  <c r="V155"/>
  <c r="G906" i="3"/>
  <c r="G935"/>
  <c r="G911"/>
  <c r="G759"/>
  <c r="V210" i="1"/>
  <c r="V418"/>
  <c r="Z418" s="1"/>
  <c r="AA418" s="1"/>
  <c r="V66"/>
  <c r="Z66" s="1"/>
  <c r="AA66" s="1"/>
  <c r="G460" i="3"/>
  <c r="V30" i="1"/>
  <c r="Z30" s="1"/>
  <c r="AA30" s="1"/>
  <c r="G336" i="3"/>
  <c r="V38" i="1"/>
  <c r="V615"/>
  <c r="Z615" s="1"/>
  <c r="AA615" s="1"/>
  <c r="G124" i="3"/>
  <c r="G872"/>
  <c r="G752"/>
  <c r="G736"/>
  <c r="G712"/>
  <c r="G637"/>
  <c r="V603" i="1"/>
  <c r="Z603" s="1"/>
  <c r="AA603" s="1"/>
  <c r="V101"/>
  <c r="Z101" s="1"/>
  <c r="AA101" s="1"/>
  <c r="V110"/>
  <c r="Z110" s="1"/>
  <c r="AA110" s="1"/>
  <c r="V191"/>
  <c r="V93"/>
  <c r="V614"/>
  <c r="V406"/>
  <c r="Z406" s="1"/>
  <c r="AA406" s="1"/>
  <c r="V249"/>
  <c r="G68" i="3"/>
  <c r="G791"/>
  <c r="G888"/>
  <c r="V294" i="1"/>
  <c r="Z294" s="1"/>
  <c r="AA294" s="1"/>
  <c r="G841" i="3"/>
  <c r="G785"/>
  <c r="G777"/>
  <c r="G761"/>
  <c r="G745"/>
  <c r="G689"/>
  <c r="G512"/>
  <c r="G496"/>
  <c r="V476" i="1"/>
  <c r="V548"/>
  <c r="V58"/>
  <c r="H841" i="3"/>
  <c r="V187" i="1"/>
  <c r="V384"/>
  <c r="Z384" s="1"/>
  <c r="AA384" s="1"/>
  <c r="V132"/>
  <c r="Z132" s="1"/>
  <c r="AA132" s="1"/>
  <c r="G715" i="3"/>
  <c r="V36" i="1"/>
  <c r="Z36" s="1"/>
  <c r="AA36" s="1"/>
  <c r="V160"/>
  <c r="V510"/>
  <c r="G605" i="3"/>
  <c r="V107" i="1"/>
  <c r="V404"/>
  <c r="Z404" s="1"/>
  <c r="AA404" s="1"/>
  <c r="V371"/>
  <c r="Z371" s="1"/>
  <c r="AA371" s="1"/>
  <c r="V611"/>
  <c r="Z611" s="1"/>
  <c r="AA611" s="1"/>
  <c r="G60" i="3"/>
  <c r="G939"/>
  <c r="G892"/>
  <c r="V102" i="1"/>
  <c r="Z102" s="1"/>
  <c r="AA102" s="1"/>
  <c r="V158"/>
  <c r="V391"/>
  <c r="Z391" s="1"/>
  <c r="AA391" s="1"/>
  <c r="V113"/>
  <c r="Z113" s="1"/>
  <c r="AA113" s="1"/>
  <c r="V185"/>
  <c r="V84"/>
  <c r="Z84" s="1"/>
  <c r="AA84" s="1"/>
  <c r="V440"/>
  <c r="Z440" s="1"/>
  <c r="AA440" s="1"/>
  <c r="V496"/>
  <c r="Z496" s="1"/>
  <c r="AA496" s="1"/>
  <c r="V302"/>
  <c r="Z302" s="1"/>
  <c r="AA302" s="1"/>
  <c r="V435"/>
  <c r="G749" i="3"/>
  <c r="V236" i="1"/>
  <c r="Z236" s="1"/>
  <c r="AA236" s="1"/>
  <c r="V106"/>
  <c r="V473"/>
  <c r="Z473" s="1"/>
  <c r="AA473" s="1"/>
  <c r="V197"/>
  <c r="Z197" s="1"/>
  <c r="AA197" s="1"/>
  <c r="V517"/>
  <c r="Z517" s="1"/>
  <c r="AA517" s="1"/>
  <c r="V7"/>
  <c r="J626" i="3"/>
  <c r="I259"/>
  <c r="I619"/>
  <c r="I626"/>
  <c r="H820"/>
  <c r="J496"/>
  <c r="J736"/>
  <c r="J752"/>
  <c r="H259"/>
  <c r="H619"/>
  <c r="G294"/>
  <c r="G558"/>
  <c r="J791"/>
  <c r="I496"/>
  <c r="I736"/>
  <c r="I752"/>
  <c r="H626"/>
  <c r="J294"/>
  <c r="J558"/>
  <c r="I791"/>
  <c r="I294"/>
  <c r="I558"/>
  <c r="H496"/>
  <c r="H736"/>
  <c r="H752"/>
  <c r="G259"/>
  <c r="G619"/>
  <c r="J820"/>
  <c r="H791"/>
  <c r="J259"/>
  <c r="J619"/>
  <c r="I820"/>
  <c r="H294"/>
  <c r="H558"/>
  <c r="I691"/>
  <c r="J257"/>
  <c r="H556"/>
  <c r="I257"/>
  <c r="H691"/>
  <c r="H257"/>
  <c r="J556"/>
  <c r="J691"/>
  <c r="I556"/>
  <c r="G257"/>
  <c r="J514"/>
  <c r="I347"/>
  <c r="G216"/>
  <c r="I514"/>
  <c r="J216"/>
  <c r="H347"/>
  <c r="J751"/>
  <c r="I216"/>
  <c r="H514"/>
  <c r="I751"/>
  <c r="H216"/>
  <c r="G347"/>
  <c r="H751"/>
  <c r="G514"/>
  <c r="J347"/>
  <c r="J346"/>
  <c r="I346"/>
  <c r="H308"/>
  <c r="H460"/>
  <c r="H892"/>
  <c r="H346"/>
  <c r="J308"/>
  <c r="J460"/>
  <c r="J892"/>
  <c r="G346"/>
  <c r="V34" i="1" s="1"/>
  <c r="I308" i="3"/>
  <c r="I460"/>
  <c r="I892"/>
  <c r="J906"/>
  <c r="I555"/>
  <c r="H213"/>
  <c r="J161"/>
  <c r="J641"/>
  <c r="I906"/>
  <c r="G175"/>
  <c r="I161"/>
  <c r="I641"/>
  <c r="H555"/>
  <c r="J175"/>
  <c r="H906"/>
  <c r="G213"/>
  <c r="I175"/>
  <c r="H161"/>
  <c r="H641"/>
  <c r="J213"/>
  <c r="G555"/>
  <c r="I213"/>
  <c r="H175"/>
  <c r="J555"/>
  <c r="G161"/>
  <c r="J689"/>
  <c r="J344"/>
  <c r="J872"/>
  <c r="I689"/>
  <c r="G582"/>
  <c r="I344"/>
  <c r="I872"/>
  <c r="J582"/>
  <c r="J766"/>
  <c r="H689"/>
  <c r="I582"/>
  <c r="I766"/>
  <c r="H344"/>
  <c r="H872"/>
  <c r="H582"/>
  <c r="H766"/>
  <c r="J842"/>
  <c r="I147"/>
  <c r="I211"/>
  <c r="I307"/>
  <c r="H341"/>
  <c r="J785"/>
  <c r="I842"/>
  <c r="H124"/>
  <c r="J256"/>
  <c r="I785"/>
  <c r="H147"/>
  <c r="H211"/>
  <c r="H307"/>
  <c r="I256"/>
  <c r="H842"/>
  <c r="G341"/>
  <c r="H785"/>
  <c r="J341"/>
  <c r="H256"/>
  <c r="G147"/>
  <c r="G211"/>
  <c r="G307"/>
  <c r="J124"/>
  <c r="I341"/>
  <c r="J147"/>
  <c r="J211"/>
  <c r="J307"/>
  <c r="I124"/>
  <c r="G62"/>
  <c r="V28" i="1" s="1"/>
  <c r="J62" i="3"/>
  <c r="Y28" i="1" s="1"/>
  <c r="I62" i="3"/>
  <c r="X28" i="1" s="1"/>
  <c r="H62" i="3"/>
  <c r="W28" i="1" s="1"/>
  <c r="J306" i="3"/>
  <c r="J554"/>
  <c r="J289"/>
  <c r="J513"/>
  <c r="I306"/>
  <c r="I554"/>
  <c r="H388"/>
  <c r="G255"/>
  <c r="I289"/>
  <c r="I513"/>
  <c r="G78"/>
  <c r="J255"/>
  <c r="H306"/>
  <c r="H554"/>
  <c r="J78"/>
  <c r="I255"/>
  <c r="H289"/>
  <c r="H513"/>
  <c r="I78"/>
  <c r="J388"/>
  <c r="H255"/>
  <c r="G306"/>
  <c r="G554"/>
  <c r="I388"/>
  <c r="H78"/>
  <c r="G289"/>
  <c r="G513"/>
  <c r="J34"/>
  <c r="I34"/>
  <c r="H164"/>
  <c r="G159"/>
  <c r="G398"/>
  <c r="J159"/>
  <c r="J935"/>
  <c r="H34"/>
  <c r="J398"/>
  <c r="I159"/>
  <c r="I935"/>
  <c r="I398"/>
  <c r="J164"/>
  <c r="H159"/>
  <c r="H935"/>
  <c r="G34"/>
  <c r="I164"/>
  <c r="H398"/>
  <c r="H61"/>
  <c r="H421"/>
  <c r="G15"/>
  <c r="G639"/>
  <c r="J15"/>
  <c r="J639"/>
  <c r="G61"/>
  <c r="J870"/>
  <c r="I15"/>
  <c r="I639"/>
  <c r="J61"/>
  <c r="J421"/>
  <c r="I870"/>
  <c r="I61"/>
  <c r="I421"/>
  <c r="H15"/>
  <c r="H639"/>
  <c r="H870"/>
  <c r="J74"/>
  <c r="I435"/>
  <c r="I715"/>
  <c r="I74"/>
  <c r="H860"/>
  <c r="H435"/>
  <c r="H715"/>
  <c r="H74"/>
  <c r="G435"/>
  <c r="J860"/>
  <c r="G74"/>
  <c r="J435"/>
  <c r="J715"/>
  <c r="I860"/>
  <c r="J434"/>
  <c r="H917"/>
  <c r="I434"/>
  <c r="H420"/>
  <c r="G119"/>
  <c r="G14"/>
  <c r="J119"/>
  <c r="H434"/>
  <c r="J14"/>
  <c r="I119"/>
  <c r="J917"/>
  <c r="I14"/>
  <c r="J420"/>
  <c r="I917"/>
  <c r="H119"/>
  <c r="G434"/>
  <c r="I420"/>
  <c r="H14"/>
  <c r="J122"/>
  <c r="J146"/>
  <c r="J210"/>
  <c r="J930"/>
  <c r="I339"/>
  <c r="I387"/>
  <c r="H77"/>
  <c r="H581"/>
  <c r="J553"/>
  <c r="J841"/>
  <c r="I122"/>
  <c r="I146"/>
  <c r="I210"/>
  <c r="I930"/>
  <c r="J512"/>
  <c r="J888"/>
  <c r="I553"/>
  <c r="I841"/>
  <c r="H339"/>
  <c r="H387"/>
  <c r="G174"/>
  <c r="G254"/>
  <c r="I512"/>
  <c r="I888"/>
  <c r="H122"/>
  <c r="H146"/>
  <c r="H210"/>
  <c r="H930"/>
  <c r="G77"/>
  <c r="J174"/>
  <c r="J254"/>
  <c r="H553"/>
  <c r="J77"/>
  <c r="J581"/>
  <c r="I174"/>
  <c r="I254"/>
  <c r="H512"/>
  <c r="H888"/>
  <c r="G339"/>
  <c r="G387"/>
  <c r="I77"/>
  <c r="I581"/>
  <c r="G122"/>
  <c r="G146"/>
  <c r="G210"/>
  <c r="J339"/>
  <c r="J387"/>
  <c r="H174"/>
  <c r="H254"/>
  <c r="G553"/>
  <c r="G72"/>
  <c r="V14" i="1" s="1"/>
  <c r="J72" i="3"/>
  <c r="J687"/>
  <c r="I72"/>
  <c r="I687"/>
  <c r="H72"/>
  <c r="H687"/>
  <c r="I251"/>
  <c r="I579"/>
  <c r="J688"/>
  <c r="H251"/>
  <c r="H579"/>
  <c r="J815"/>
  <c r="J911"/>
  <c r="I688"/>
  <c r="J694"/>
  <c r="J886"/>
  <c r="I815"/>
  <c r="I911"/>
  <c r="I694"/>
  <c r="I886"/>
  <c r="H688"/>
  <c r="G251"/>
  <c r="G579"/>
  <c r="H815"/>
  <c r="H911"/>
  <c r="J251"/>
  <c r="J579"/>
  <c r="H694"/>
  <c r="H886"/>
  <c r="G206"/>
  <c r="V13" i="1" s="1"/>
  <c r="J206" i="3"/>
  <c r="Y13" i="1" s="1"/>
  <c r="I206" i="3"/>
  <c r="X13" i="1" s="1"/>
  <c r="H206" i="3"/>
  <c r="W13" i="1" s="1"/>
  <c r="H749" i="3"/>
  <c r="J97"/>
  <c r="J761"/>
  <c r="H180"/>
  <c r="G143"/>
  <c r="J336"/>
  <c r="J904"/>
  <c r="I97"/>
  <c r="I761"/>
  <c r="J143"/>
  <c r="I336"/>
  <c r="I904"/>
  <c r="J734"/>
  <c r="J910"/>
  <c r="I143"/>
  <c r="H97"/>
  <c r="H761"/>
  <c r="J749"/>
  <c r="I734"/>
  <c r="I910"/>
  <c r="H336"/>
  <c r="H904"/>
  <c r="J180"/>
  <c r="I749"/>
  <c r="H143"/>
  <c r="I180"/>
  <c r="H734"/>
  <c r="H910"/>
  <c r="G97"/>
  <c r="J504"/>
  <c r="Y111" i="1" s="1"/>
  <c r="I504" i="3"/>
  <c r="X111" i="1" s="1"/>
  <c r="H504" i="3"/>
  <c r="W111" i="1" s="1"/>
  <c r="J450" i="3"/>
  <c r="J722"/>
  <c r="I467"/>
  <c r="I747"/>
  <c r="I450"/>
  <c r="I722"/>
  <c r="J304"/>
  <c r="H467"/>
  <c r="H747"/>
  <c r="I304"/>
  <c r="H450"/>
  <c r="H722"/>
  <c r="H304"/>
  <c r="G467"/>
  <c r="G450"/>
  <c r="J467"/>
  <c r="J747"/>
  <c r="J58"/>
  <c r="J170"/>
  <c r="I323"/>
  <c r="I939"/>
  <c r="H29"/>
  <c r="H877"/>
  <c r="J745"/>
  <c r="J777"/>
  <c r="I58"/>
  <c r="I170"/>
  <c r="G279"/>
  <c r="G407"/>
  <c r="I745"/>
  <c r="I777"/>
  <c r="H323"/>
  <c r="H939"/>
  <c r="G614"/>
  <c r="G662"/>
  <c r="J279"/>
  <c r="J407"/>
  <c r="J759"/>
  <c r="H58"/>
  <c r="H170"/>
  <c r="G29"/>
  <c r="J614"/>
  <c r="J662"/>
  <c r="J718"/>
  <c r="I279"/>
  <c r="I407"/>
  <c r="I759"/>
  <c r="H745"/>
  <c r="H777"/>
  <c r="J29"/>
  <c r="J877"/>
  <c r="I614"/>
  <c r="I662"/>
  <c r="I718"/>
  <c r="G323"/>
  <c r="I29"/>
  <c r="I877"/>
  <c r="H279"/>
  <c r="H407"/>
  <c r="H759"/>
  <c r="G58"/>
  <c r="G170"/>
  <c r="J323"/>
  <c r="J939"/>
  <c r="H614"/>
  <c r="H662"/>
  <c r="H718"/>
  <c r="I835"/>
  <c r="H20"/>
  <c r="H835"/>
  <c r="G606"/>
  <c r="J606"/>
  <c r="I606"/>
  <c r="J20"/>
  <c r="J835"/>
  <c r="I20"/>
  <c r="H606"/>
  <c r="J322"/>
  <c r="J682"/>
  <c r="I91"/>
  <c r="I322"/>
  <c r="I682"/>
  <c r="H644"/>
  <c r="H91"/>
  <c r="G574"/>
  <c r="H322"/>
  <c r="H682"/>
  <c r="I574"/>
  <c r="G91"/>
  <c r="J644"/>
  <c r="G322"/>
  <c r="J91"/>
  <c r="I644"/>
  <c r="H574"/>
  <c r="H661"/>
  <c r="J489"/>
  <c r="G55"/>
  <c r="I489"/>
  <c r="J55"/>
  <c r="I55"/>
  <c r="H489"/>
  <c r="J661"/>
  <c r="I661"/>
  <c r="H55"/>
  <c r="G489"/>
  <c r="J546"/>
  <c r="I546"/>
  <c r="H60"/>
  <c r="H780"/>
  <c r="H546"/>
  <c r="J60"/>
  <c r="J780"/>
  <c r="G546"/>
  <c r="V408" i="1" s="1"/>
  <c r="I60" i="3"/>
  <c r="I780"/>
  <c r="H605"/>
  <c r="G88"/>
  <c r="H428"/>
  <c r="G439"/>
  <c r="J88"/>
  <c r="G654"/>
  <c r="J439"/>
  <c r="I88"/>
  <c r="J654"/>
  <c r="I439"/>
  <c r="J605"/>
  <c r="I654"/>
  <c r="H88"/>
  <c r="J428"/>
  <c r="I605"/>
  <c r="H439"/>
  <c r="I428"/>
  <c r="H654"/>
  <c r="I3"/>
  <c r="H301"/>
  <c r="H805"/>
  <c r="H68"/>
  <c r="J712"/>
  <c r="H3"/>
  <c r="G134"/>
  <c r="G542"/>
  <c r="I712"/>
  <c r="G301"/>
  <c r="J134"/>
  <c r="J542"/>
  <c r="J301"/>
  <c r="J805"/>
  <c r="I134"/>
  <c r="I542"/>
  <c r="H712"/>
  <c r="G3"/>
  <c r="J68"/>
  <c r="I301"/>
  <c r="I805"/>
  <c r="J3"/>
  <c r="I68"/>
  <c r="H134"/>
  <c r="H542"/>
  <c r="J66"/>
  <c r="I427"/>
  <c r="H637"/>
  <c r="H709"/>
  <c r="J49"/>
  <c r="I66"/>
  <c r="G167"/>
  <c r="I49"/>
  <c r="H427"/>
  <c r="J167"/>
  <c r="H66"/>
  <c r="I167"/>
  <c r="H49"/>
  <c r="J637"/>
  <c r="J709"/>
  <c r="G427"/>
  <c r="I637"/>
  <c r="I709"/>
  <c r="H167"/>
  <c r="G66"/>
  <c r="J427"/>
  <c r="G49"/>
  <c r="V24" i="1"/>
  <c r="Z24" s="1"/>
  <c r="AA24" s="1"/>
  <c r="Z355"/>
  <c r="AA355" s="1"/>
  <c r="Z213"/>
  <c r="AA213" s="1"/>
  <c r="Z451"/>
  <c r="AA451" s="1"/>
  <c r="Z231"/>
  <c r="AA231" s="1"/>
  <c r="V22"/>
  <c r="Z22" s="1"/>
  <c r="AA22" s="1"/>
  <c r="Z361"/>
  <c r="AA361" s="1"/>
  <c r="V583"/>
  <c r="Z583" s="1"/>
  <c r="AA583" s="1"/>
  <c r="Z504"/>
  <c r="AA504" s="1"/>
  <c r="Z288"/>
  <c r="AA288" s="1"/>
  <c r="V69"/>
  <c r="Z69" s="1"/>
  <c r="AA69" s="1"/>
  <c r="Z179"/>
  <c r="AA179" s="1"/>
  <c r="V224"/>
  <c r="Z224" s="1"/>
  <c r="AA224" s="1"/>
  <c r="V549"/>
  <c r="Z549" s="1"/>
  <c r="AA549" s="1"/>
  <c r="Z401"/>
  <c r="AA401" s="1"/>
  <c r="Z313"/>
  <c r="AA313" s="1"/>
  <c r="V283"/>
  <c r="Z283" s="1"/>
  <c r="AA283" s="1"/>
  <c r="V52"/>
  <c r="Z52" s="1"/>
  <c r="AA52" s="1"/>
  <c r="V367"/>
  <c r="Z367" s="1"/>
  <c r="AA367" s="1"/>
  <c r="V616"/>
  <c r="Z616" s="1"/>
  <c r="AA616" s="1"/>
  <c r="Z574"/>
  <c r="AA574" s="1"/>
  <c r="V216"/>
  <c r="Z216" s="1"/>
  <c r="AA216" s="1"/>
  <c r="Z447"/>
  <c r="AA447" s="1"/>
  <c r="Z421"/>
  <c r="AA421" s="1"/>
  <c r="Z180"/>
  <c r="AA180" s="1"/>
  <c r="Z368"/>
  <c r="AA368" s="1"/>
  <c r="Z253"/>
  <c r="AA253" s="1"/>
  <c r="Z422"/>
  <c r="AA422" s="1"/>
  <c r="V142"/>
  <c r="Z142" s="1"/>
  <c r="AA142" s="1"/>
  <c r="V338"/>
  <c r="Z338" s="1"/>
  <c r="AA338" s="1"/>
  <c r="Z11"/>
  <c r="AA11" s="1"/>
  <c r="V366"/>
  <c r="Z366" s="1"/>
  <c r="AA366" s="1"/>
  <c r="Z343"/>
  <c r="AA343" s="1"/>
  <c r="Z189"/>
  <c r="AA189" s="1"/>
  <c r="V141"/>
  <c r="Z141" s="1"/>
  <c r="AA141" s="1"/>
  <c r="V507"/>
  <c r="Z507" s="1"/>
  <c r="AA507" s="1"/>
  <c r="V340"/>
  <c r="Z340" s="1"/>
  <c r="AA340" s="1"/>
  <c r="V42"/>
  <c r="Z42" s="1"/>
  <c r="AA42" s="1"/>
  <c r="Z233"/>
  <c r="AA233" s="1"/>
  <c r="V140"/>
  <c r="Z140" s="1"/>
  <c r="AA140" s="1"/>
  <c r="V461"/>
  <c r="Z461" s="1"/>
  <c r="AA461" s="1"/>
  <c r="Z434"/>
  <c r="AA434" s="1"/>
  <c r="V18"/>
  <c r="Z18" s="1"/>
  <c r="AA18" s="1"/>
  <c r="Z173"/>
  <c r="AA173" s="1"/>
  <c r="V240"/>
  <c r="Z240" s="1"/>
  <c r="AA240" s="1"/>
  <c r="Z356"/>
  <c r="AA356" s="1"/>
  <c r="V221"/>
  <c r="Z221" s="1"/>
  <c r="AA221" s="1"/>
  <c r="V254"/>
  <c r="Z254" s="1"/>
  <c r="AA254" s="1"/>
  <c r="V130"/>
  <c r="Z130" s="1"/>
  <c r="AA130" s="1"/>
  <c r="Z446"/>
  <c r="AA446" s="1"/>
  <c r="Z327"/>
  <c r="AA327" s="1"/>
  <c r="Z245"/>
  <c r="AA245" s="1"/>
  <c r="V543"/>
  <c r="Z543" s="1"/>
  <c r="AA543" s="1"/>
  <c r="V172"/>
  <c r="Z172" s="1"/>
  <c r="AA172" s="1"/>
  <c r="V211"/>
  <c r="Z211" s="1"/>
  <c r="AA211" s="1"/>
  <c r="V49"/>
  <c r="Z49" s="1"/>
  <c r="AA49" s="1"/>
  <c r="V194"/>
  <c r="Z194" s="1"/>
  <c r="AA194" s="1"/>
  <c r="Z232"/>
  <c r="AA232" s="1"/>
  <c r="V170"/>
  <c r="Z170" s="1"/>
  <c r="AA170" s="1"/>
  <c r="V98"/>
  <c r="Z98" s="1"/>
  <c r="AA98" s="1"/>
  <c r="V78"/>
  <c r="Z78" s="1"/>
  <c r="AA78" s="1"/>
  <c r="Z16"/>
  <c r="AA16" s="1"/>
  <c r="V153"/>
  <c r="Z153" s="1"/>
  <c r="AA153" s="1"/>
  <c r="V20"/>
  <c r="Z20" s="1"/>
  <c r="AA20" s="1"/>
  <c r="V279"/>
  <c r="Z279" s="1"/>
  <c r="AA279" s="1"/>
  <c r="V445"/>
  <c r="Z445" s="1"/>
  <c r="AA445" s="1"/>
  <c r="V601"/>
  <c r="Z601" s="1"/>
  <c r="AA601" s="1"/>
  <c r="Z175"/>
  <c r="AA175" s="1"/>
  <c r="V193"/>
  <c r="Z193" s="1"/>
  <c r="AA193" s="1"/>
  <c r="Z48"/>
  <c r="AA48" s="1"/>
  <c r="V33"/>
  <c r="Z33" s="1"/>
  <c r="AA33" s="1"/>
  <c r="V3"/>
  <c r="Z3" s="1"/>
  <c r="AA3" s="1"/>
  <c r="Z80"/>
  <c r="AA80" s="1"/>
  <c r="V92"/>
  <c r="Z92" s="1"/>
  <c r="AA92" s="1"/>
  <c r="Z407"/>
  <c r="AA407" s="1"/>
  <c r="V572"/>
  <c r="Z572" s="1"/>
  <c r="AA572" s="1"/>
  <c r="V598"/>
  <c r="Z598" s="1"/>
  <c r="AA598" s="1"/>
  <c r="Z209"/>
  <c r="AA209" s="1"/>
  <c r="V304"/>
  <c r="Z304" s="1"/>
  <c r="AA304" s="1"/>
  <c r="V40"/>
  <c r="Z40" s="1"/>
  <c r="AA40" s="1"/>
  <c r="V454"/>
  <c r="Z454" s="1"/>
  <c r="AA454" s="1"/>
  <c r="V412"/>
  <c r="Z412" s="1"/>
  <c r="AA412" s="1"/>
  <c r="V23"/>
  <c r="Z23" s="1"/>
  <c r="AA23" s="1"/>
  <c r="Z17"/>
  <c r="AA17" s="1"/>
  <c r="Z334"/>
  <c r="AA334" s="1"/>
  <c r="R140"/>
  <c r="R472"/>
  <c r="R487"/>
  <c r="R152"/>
  <c r="R613"/>
  <c r="R228"/>
  <c r="R640"/>
  <c r="R440"/>
  <c r="R559"/>
  <c r="R221"/>
  <c r="R163"/>
  <c r="R624"/>
  <c r="R534"/>
  <c r="R580"/>
  <c r="R305"/>
  <c r="R272"/>
  <c r="O34" i="4"/>
  <c r="P34" s="1"/>
  <c r="Q34" s="1"/>
  <c r="R427" i="1"/>
  <c r="R546"/>
  <c r="R278"/>
  <c r="R295"/>
  <c r="R19"/>
  <c r="R125"/>
  <c r="R155"/>
  <c r="R24"/>
  <c r="R378"/>
  <c r="R186"/>
  <c r="R462"/>
  <c r="R95"/>
  <c r="R62"/>
  <c r="Q126" i="4"/>
  <c r="J574" i="3" s="1"/>
  <c r="P198" i="4"/>
  <c r="Q198" s="1"/>
  <c r="R479" i="1"/>
  <c r="R376"/>
  <c r="R385"/>
  <c r="R292"/>
  <c r="R179"/>
  <c r="R300"/>
  <c r="R53"/>
  <c r="R548"/>
  <c r="R238"/>
  <c r="R239"/>
  <c r="R266"/>
  <c r="R90"/>
  <c r="R92"/>
  <c r="R64"/>
  <c r="R154"/>
  <c r="R337"/>
  <c r="R341"/>
  <c r="R607"/>
  <c r="R618"/>
  <c r="R199"/>
  <c r="R352"/>
  <c r="R97"/>
  <c r="R41"/>
  <c r="R470"/>
  <c r="R364"/>
  <c r="R368"/>
  <c r="R275"/>
  <c r="R375"/>
  <c r="R200"/>
  <c r="R165"/>
  <c r="R208"/>
  <c r="R167"/>
  <c r="R267"/>
  <c r="R49"/>
  <c r="R325"/>
  <c r="R416"/>
  <c r="R214"/>
  <c r="R499"/>
  <c r="R382"/>
  <c r="R388"/>
  <c r="R224"/>
  <c r="R83"/>
  <c r="R531"/>
  <c r="R5"/>
  <c r="R307"/>
  <c r="R181"/>
  <c r="R555"/>
  <c r="R316"/>
  <c r="R568"/>
  <c r="R573"/>
  <c r="R577"/>
  <c r="R250"/>
  <c r="R252"/>
  <c r="R601"/>
  <c r="R197"/>
  <c r="R625"/>
  <c r="R643"/>
  <c r="R203"/>
  <c r="R17"/>
  <c r="R79"/>
  <c r="R269"/>
  <c r="R484"/>
  <c r="R277"/>
  <c r="R373"/>
  <c r="S106"/>
  <c r="R76"/>
  <c r="R65"/>
  <c r="R113"/>
  <c r="R464"/>
  <c r="R468"/>
  <c r="R42"/>
  <c r="R271"/>
  <c r="R116"/>
  <c r="R171"/>
  <c r="R280"/>
  <c r="R379"/>
  <c r="R176"/>
  <c r="R99"/>
  <c r="R520"/>
  <c r="R298"/>
  <c r="R68"/>
  <c r="R403"/>
  <c r="R235"/>
  <c r="R55"/>
  <c r="R315"/>
  <c r="R187"/>
  <c r="R72"/>
  <c r="R93"/>
  <c r="R191"/>
  <c r="R130"/>
  <c r="R338"/>
  <c r="R74"/>
  <c r="R603"/>
  <c r="R615"/>
  <c r="R633"/>
  <c r="S160"/>
  <c r="S139"/>
  <c r="S175"/>
  <c r="R162"/>
  <c r="R46"/>
  <c r="R467"/>
  <c r="R362"/>
  <c r="R270"/>
  <c r="R370"/>
  <c r="R371"/>
  <c r="T265"/>
  <c r="T380"/>
  <c r="S295"/>
  <c r="S305"/>
  <c r="S440"/>
  <c r="R642"/>
  <c r="R346"/>
  <c r="R582"/>
  <c r="R412"/>
  <c r="R539"/>
  <c r="R507"/>
  <c r="R265"/>
  <c r="R450"/>
  <c r="R630"/>
  <c r="R443"/>
  <c r="R58"/>
  <c r="R435"/>
  <c r="R589"/>
  <c r="R331"/>
  <c r="R326"/>
  <c r="R43"/>
  <c r="R317"/>
  <c r="R8"/>
  <c r="R32"/>
  <c r="R146"/>
  <c r="R13"/>
  <c r="R233"/>
  <c r="R180"/>
  <c r="R121"/>
  <c r="R119"/>
  <c r="R521"/>
  <c r="R291"/>
  <c r="R509"/>
  <c r="R381"/>
  <c r="R117"/>
  <c r="R170"/>
  <c r="R134"/>
  <c r="R485"/>
  <c r="R456"/>
  <c r="S641"/>
  <c r="S273"/>
  <c r="R596"/>
  <c r="R30"/>
  <c r="R87"/>
  <c r="R230"/>
  <c r="R111"/>
  <c r="R474"/>
  <c r="R632"/>
  <c r="R598"/>
  <c r="R423"/>
  <c r="R4"/>
  <c r="R86"/>
  <c r="R536"/>
  <c r="R51"/>
  <c r="R372"/>
  <c r="R478"/>
  <c r="R159"/>
  <c r="R616"/>
  <c r="R592"/>
  <c r="R106"/>
  <c r="R124"/>
  <c r="R409"/>
  <c r="R405"/>
  <c r="R302"/>
  <c r="R523"/>
  <c r="R141"/>
  <c r="R215"/>
  <c r="R168"/>
  <c r="R112"/>
  <c r="R636"/>
  <c r="R445"/>
  <c r="R610"/>
  <c r="R600"/>
  <c r="R253"/>
  <c r="R193"/>
  <c r="R425"/>
  <c r="R56"/>
  <c r="R324"/>
  <c r="R320"/>
  <c r="R149"/>
  <c r="R557"/>
  <c r="R313"/>
  <c r="R311"/>
  <c r="R27"/>
  <c r="R537"/>
  <c r="R530"/>
  <c r="R31"/>
  <c r="R293"/>
  <c r="R288"/>
  <c r="R82"/>
  <c r="R282"/>
  <c r="R491"/>
  <c r="R169"/>
  <c r="R26"/>
  <c r="R207"/>
  <c r="R259"/>
  <c r="R7"/>
  <c r="R57"/>
  <c r="R319"/>
  <c r="R547"/>
  <c r="R519"/>
  <c r="R81"/>
  <c r="S463"/>
  <c r="R255"/>
  <c r="R433"/>
  <c r="R189"/>
  <c r="R242"/>
  <c r="R234"/>
  <c r="R529"/>
  <c r="R287"/>
  <c r="R369"/>
  <c r="R457"/>
  <c r="R606"/>
  <c r="R437"/>
  <c r="R327"/>
  <c r="R572"/>
  <c r="R413"/>
  <c r="R20"/>
  <c r="R542"/>
  <c r="R397"/>
  <c r="R391"/>
  <c r="R218"/>
  <c r="R138"/>
  <c r="R139"/>
  <c r="R257"/>
  <c r="S518"/>
  <c r="R447"/>
  <c r="R621"/>
  <c r="R611"/>
  <c r="R343"/>
  <c r="R340"/>
  <c r="R131"/>
  <c r="R328"/>
  <c r="R579"/>
  <c r="R419"/>
  <c r="R33"/>
  <c r="R415"/>
  <c r="R558"/>
  <c r="R70"/>
  <c r="R554"/>
  <c r="R404"/>
  <c r="R303"/>
  <c r="R143"/>
  <c r="R178"/>
  <c r="R142"/>
  <c r="R177"/>
  <c r="R175"/>
  <c r="R501"/>
  <c r="R492"/>
  <c r="R210"/>
  <c r="R360"/>
  <c r="R114"/>
  <c r="R202"/>
  <c r="S144"/>
  <c r="R629"/>
  <c r="R109"/>
  <c r="R150"/>
  <c r="R104"/>
  <c r="R527"/>
  <c r="R118"/>
  <c r="S602"/>
  <c r="R451"/>
  <c r="R441"/>
  <c r="R332"/>
  <c r="R6"/>
  <c r="R147"/>
  <c r="R402"/>
  <c r="R296"/>
  <c r="R63"/>
  <c r="R358"/>
  <c r="R635"/>
  <c r="R586"/>
  <c r="R449"/>
  <c r="R622"/>
  <c r="R16"/>
  <c r="R439"/>
  <c r="R195"/>
  <c r="R194"/>
  <c r="R330"/>
  <c r="R248"/>
  <c r="R73"/>
  <c r="R571"/>
  <c r="R318"/>
  <c r="R148"/>
  <c r="R61"/>
  <c r="R69"/>
  <c r="R544"/>
  <c r="R9"/>
  <c r="R399"/>
  <c r="R526"/>
  <c r="R517"/>
  <c r="R512"/>
  <c r="R506"/>
  <c r="R377"/>
  <c r="R213"/>
  <c r="R366"/>
  <c r="R48"/>
  <c r="R264"/>
  <c r="R39"/>
  <c r="S91"/>
  <c r="R646"/>
  <c r="R641"/>
  <c r="R637"/>
  <c r="R631"/>
  <c r="R623"/>
  <c r="R617"/>
  <c r="R614"/>
  <c r="R612"/>
  <c r="R605"/>
  <c r="R602"/>
  <c r="R438"/>
  <c r="R597"/>
  <c r="R25"/>
  <c r="R593"/>
  <c r="R336"/>
  <c r="R588"/>
  <c r="R333"/>
  <c r="R428"/>
  <c r="R426"/>
  <c r="R583"/>
  <c r="R422"/>
  <c r="R128"/>
  <c r="R421"/>
  <c r="R575"/>
  <c r="R322"/>
  <c r="R91"/>
  <c r="R569"/>
  <c r="R564"/>
  <c r="R562"/>
  <c r="R560"/>
  <c r="R241"/>
  <c r="R314"/>
  <c r="R144"/>
  <c r="R67"/>
  <c r="R407"/>
  <c r="R236"/>
  <c r="R103"/>
  <c r="R310"/>
  <c r="R102"/>
  <c r="R122"/>
  <c r="R538"/>
  <c r="R401"/>
  <c r="R231"/>
  <c r="R533"/>
  <c r="R299"/>
  <c r="R528"/>
  <c r="R525"/>
  <c r="R522"/>
  <c r="R518"/>
  <c r="R516"/>
  <c r="R513"/>
  <c r="R290"/>
  <c r="R387"/>
  <c r="R508"/>
  <c r="R284"/>
  <c r="R283"/>
  <c r="R504"/>
  <c r="R502"/>
  <c r="R498"/>
  <c r="R22"/>
  <c r="R496"/>
  <c r="R493"/>
  <c r="R243"/>
  <c r="R137"/>
  <c r="R273"/>
  <c r="R481"/>
  <c r="R135"/>
  <c r="R475"/>
  <c r="R473"/>
  <c r="R209"/>
  <c r="R466"/>
  <c r="R357"/>
  <c r="R463"/>
  <c r="R166"/>
  <c r="R356"/>
  <c r="R96"/>
  <c r="R261"/>
  <c r="R354"/>
  <c r="R258"/>
  <c r="S451"/>
  <c r="S441"/>
  <c r="S332"/>
  <c r="S6"/>
  <c r="S147"/>
  <c r="S402"/>
  <c r="S296"/>
  <c r="S63"/>
  <c r="S170"/>
  <c r="S485"/>
  <c r="S159"/>
  <c r="T609"/>
  <c r="T251"/>
  <c r="T574"/>
  <c r="T184"/>
  <c r="T543"/>
  <c r="T226"/>
  <c r="T219"/>
  <c r="T212"/>
  <c r="T80"/>
  <c r="T201"/>
  <c r="R644"/>
  <c r="R638"/>
  <c r="R634"/>
  <c r="R626"/>
  <c r="R198"/>
  <c r="R349"/>
  <c r="R348"/>
  <c r="R608"/>
  <c r="R157"/>
  <c r="R156"/>
  <c r="R342"/>
  <c r="R595"/>
  <c r="R594"/>
  <c r="R590"/>
  <c r="R430"/>
  <c r="R587"/>
  <c r="R585"/>
  <c r="R584"/>
  <c r="R107"/>
  <c r="R581"/>
  <c r="R247"/>
  <c r="R576"/>
  <c r="R153"/>
  <c r="R323"/>
  <c r="R245"/>
  <c r="R570"/>
  <c r="R12"/>
  <c r="R565"/>
  <c r="R563"/>
  <c r="R29"/>
  <c r="R88"/>
  <c r="R240"/>
  <c r="R183"/>
  <c r="R105"/>
  <c r="R54"/>
  <c r="R50"/>
  <c r="R406"/>
  <c r="R549"/>
  <c r="R308"/>
  <c r="R306"/>
  <c r="R3"/>
  <c r="R11"/>
  <c r="R232"/>
  <c r="R535"/>
  <c r="R120"/>
  <c r="R395"/>
  <c r="R297"/>
  <c r="R524"/>
  <c r="R393"/>
  <c r="R408"/>
  <c r="R390"/>
  <c r="R389"/>
  <c r="R289"/>
  <c r="R286"/>
  <c r="R220"/>
  <c r="R505"/>
  <c r="R174"/>
  <c r="R173"/>
  <c r="R172"/>
  <c r="R23"/>
  <c r="R66"/>
  <c r="R494"/>
  <c r="R276"/>
  <c r="R211"/>
  <c r="R367"/>
  <c r="R136"/>
  <c r="R36"/>
  <c r="R476"/>
  <c r="R363"/>
  <c r="R361"/>
  <c r="R47"/>
  <c r="R10"/>
  <c r="R465"/>
  <c r="R115"/>
  <c r="R206"/>
  <c r="R262"/>
  <c r="R77"/>
  <c r="R260"/>
  <c r="R201"/>
  <c r="S617"/>
  <c r="S593"/>
  <c r="S128"/>
  <c r="S562"/>
  <c r="S103"/>
  <c r="S299"/>
  <c r="S387"/>
  <c r="S496"/>
  <c r="S473"/>
  <c r="S455"/>
  <c r="T621"/>
  <c r="T340"/>
  <c r="T579"/>
  <c r="T415"/>
  <c r="T554"/>
  <c r="T143"/>
  <c r="T177"/>
  <c r="T81"/>
  <c r="T474"/>
  <c r="T97"/>
  <c r="R645"/>
  <c r="R639"/>
  <c r="R110"/>
  <c r="R627"/>
  <c r="R619"/>
  <c r="R350"/>
  <c r="R38"/>
  <c r="R347"/>
  <c r="R604"/>
  <c r="R344"/>
  <c r="R599"/>
  <c r="R434"/>
  <c r="R339"/>
  <c r="R591"/>
  <c r="R335"/>
  <c r="R334"/>
  <c r="R429"/>
  <c r="R108"/>
  <c r="R192"/>
  <c r="R37"/>
  <c r="R190"/>
  <c r="R127"/>
  <c r="R34"/>
  <c r="R126"/>
  <c r="R418"/>
  <c r="R244"/>
  <c r="R188"/>
  <c r="R566"/>
  <c r="R151"/>
  <c r="R417"/>
  <c r="R411"/>
  <c r="R410"/>
  <c r="R145"/>
  <c r="R71"/>
  <c r="R14"/>
  <c r="R85"/>
  <c r="R552"/>
  <c r="R550"/>
  <c r="R545"/>
  <c r="R123"/>
  <c r="R540"/>
  <c r="R84"/>
  <c r="R301"/>
  <c r="R400"/>
  <c r="R398"/>
  <c r="R396"/>
  <c r="R227"/>
  <c r="R225"/>
  <c r="R394"/>
  <c r="R392"/>
  <c r="R514"/>
  <c r="R222"/>
  <c r="R510"/>
  <c r="R386"/>
  <c r="R285"/>
  <c r="R383"/>
  <c r="R217"/>
  <c r="R503"/>
  <c r="R374"/>
  <c r="R281"/>
  <c r="R279"/>
  <c r="R98"/>
  <c r="R489"/>
  <c r="R488"/>
  <c r="R274"/>
  <c r="R482"/>
  <c r="R365"/>
  <c r="R477"/>
  <c r="R15"/>
  <c r="R268"/>
  <c r="R469"/>
  <c r="R60"/>
  <c r="R21"/>
  <c r="R40"/>
  <c r="R459"/>
  <c r="R204"/>
  <c r="R455"/>
  <c r="R452"/>
  <c r="R353"/>
  <c r="R256"/>
  <c r="S622"/>
  <c r="S195"/>
  <c r="S248"/>
  <c r="S318"/>
  <c r="S69"/>
  <c r="S399"/>
  <c r="S512"/>
  <c r="S117"/>
  <c r="S134"/>
  <c r="S165"/>
  <c r="T628"/>
  <c r="T254"/>
  <c r="T249"/>
  <c r="T567"/>
  <c r="T237"/>
  <c r="T229"/>
  <c r="T223"/>
  <c r="T497"/>
  <c r="T18"/>
  <c r="T200"/>
  <c r="T162"/>
  <c r="T261"/>
  <c r="T456"/>
  <c r="T457"/>
  <c r="T460"/>
  <c r="T40"/>
  <c r="T21"/>
  <c r="T60"/>
  <c r="T469"/>
  <c r="T268"/>
  <c r="T15"/>
  <c r="T477"/>
  <c r="T365"/>
  <c r="T482"/>
  <c r="T274"/>
  <c r="T488"/>
  <c r="T489"/>
  <c r="T98"/>
  <c r="T279"/>
  <c r="T281"/>
  <c r="T374"/>
  <c r="T503"/>
  <c r="T217"/>
  <c r="T383"/>
  <c r="T285"/>
  <c r="T386"/>
  <c r="T510"/>
  <c r="T222"/>
  <c r="T514"/>
  <c r="T392"/>
  <c r="T394"/>
  <c r="T225"/>
  <c r="T227"/>
  <c r="T396"/>
  <c r="T398"/>
  <c r="T400"/>
  <c r="T301"/>
  <c r="T84"/>
  <c r="T540"/>
  <c r="T123"/>
  <c r="T545"/>
  <c r="T550"/>
  <c r="T552"/>
  <c r="T85"/>
  <c r="T14"/>
  <c r="T71"/>
  <c r="T145"/>
  <c r="T410"/>
  <c r="T411"/>
  <c r="T417"/>
  <c r="T151"/>
  <c r="T566"/>
  <c r="T188"/>
  <c r="T244"/>
  <c r="T418"/>
  <c r="T126"/>
  <c r="T34"/>
  <c r="T127"/>
  <c r="T190"/>
  <c r="T37"/>
  <c r="T192"/>
  <c r="T108"/>
  <c r="T429"/>
  <c r="T334"/>
  <c r="T335"/>
  <c r="T591"/>
  <c r="T339"/>
  <c r="T434"/>
  <c r="T599"/>
  <c r="T344"/>
  <c r="T604"/>
  <c r="T347"/>
  <c r="T38"/>
  <c r="T350"/>
  <c r="T619"/>
  <c r="T627"/>
  <c r="T110"/>
  <c r="T639"/>
  <c r="T645"/>
  <c r="S75"/>
  <c r="S353"/>
  <c r="S260"/>
  <c r="S65"/>
  <c r="S97"/>
  <c r="S356"/>
  <c r="S114"/>
  <c r="S264"/>
  <c r="S265"/>
  <c r="S358"/>
  <c r="S26"/>
  <c r="S48"/>
  <c r="S474"/>
  <c r="S478"/>
  <c r="S169"/>
  <c r="S366"/>
  <c r="S487"/>
  <c r="S369"/>
  <c r="S491"/>
  <c r="S213"/>
  <c r="S81"/>
  <c r="S372"/>
  <c r="S282"/>
  <c r="S377"/>
  <c r="S381"/>
  <c r="S82"/>
  <c r="S140"/>
  <c r="S287"/>
  <c r="S177"/>
  <c r="S111"/>
  <c r="S391"/>
  <c r="S517"/>
  <c r="S521"/>
  <c r="S31"/>
  <c r="S228"/>
  <c r="S529"/>
  <c r="S143"/>
  <c r="S230"/>
  <c r="S302"/>
  <c r="S9"/>
  <c r="S180"/>
  <c r="S27"/>
  <c r="S546"/>
  <c r="S234"/>
  <c r="S554"/>
  <c r="S104"/>
  <c r="S20"/>
  <c r="S61"/>
  <c r="S146"/>
  <c r="S557"/>
  <c r="S559"/>
  <c r="S242"/>
  <c r="S415"/>
  <c r="S319"/>
  <c r="S124"/>
  <c r="S571"/>
  <c r="S317"/>
  <c r="S324"/>
  <c r="S125"/>
  <c r="S189"/>
  <c r="S579"/>
  <c r="S582"/>
  <c r="S327"/>
  <c r="S330"/>
  <c r="S331"/>
  <c r="S193"/>
  <c r="S155"/>
  <c r="S433"/>
  <c r="S340"/>
  <c r="S596"/>
  <c r="S437"/>
  <c r="S439"/>
  <c r="S58"/>
  <c r="S610"/>
  <c r="S613"/>
  <c r="S255"/>
  <c r="S621"/>
  <c r="S629"/>
  <c r="S635"/>
  <c r="S449"/>
  <c r="S450"/>
  <c r="T258"/>
  <c r="T202"/>
  <c r="T39"/>
  <c r="T133"/>
  <c r="T204"/>
  <c r="T206"/>
  <c r="T208"/>
  <c r="T41"/>
  <c r="T79"/>
  <c r="T467"/>
  <c r="T470"/>
  <c r="T362"/>
  <c r="T269"/>
  <c r="T364"/>
  <c r="T270"/>
  <c r="T484"/>
  <c r="T368"/>
  <c r="T370"/>
  <c r="T277"/>
  <c r="T275"/>
  <c r="T371"/>
  <c r="T373"/>
  <c r="T375"/>
  <c r="T118"/>
  <c r="T218"/>
  <c r="T506"/>
  <c r="T509"/>
  <c r="T288"/>
  <c r="T221"/>
  <c r="T51"/>
  <c r="T142"/>
  <c r="T519"/>
  <c r="T523"/>
  <c r="T526"/>
  <c r="T119"/>
  <c r="T530"/>
  <c r="T534"/>
  <c r="T536"/>
  <c r="T303"/>
  <c r="T539"/>
  <c r="T542"/>
  <c r="T544"/>
  <c r="T233"/>
  <c r="T311"/>
  <c r="T24"/>
  <c r="T86"/>
  <c r="T70"/>
  <c r="T87"/>
  <c r="T409"/>
  <c r="T148"/>
  <c r="T32"/>
  <c r="T149"/>
  <c r="T186"/>
  <c r="T4"/>
  <c r="T33"/>
  <c r="T150"/>
  <c r="T572"/>
  <c r="T73"/>
  <c r="T43"/>
  <c r="T56"/>
  <c r="T580"/>
  <c r="T423"/>
  <c r="T328"/>
  <c r="T57"/>
  <c r="T586"/>
  <c r="T194"/>
  <c r="T589"/>
  <c r="T253"/>
  <c r="T95"/>
  <c r="T598"/>
  <c r="T343"/>
  <c r="T346"/>
  <c r="T606"/>
  <c r="T16"/>
  <c r="T443"/>
  <c r="T445"/>
  <c r="T624"/>
  <c r="T632"/>
  <c r="T447"/>
  <c r="T642"/>
  <c r="S352"/>
  <c r="S354"/>
  <c r="S163"/>
  <c r="S152"/>
  <c r="S205"/>
  <c r="S459"/>
  <c r="S115"/>
  <c r="S465"/>
  <c r="S10"/>
  <c r="S47"/>
  <c r="S361"/>
  <c r="S363"/>
  <c r="S476"/>
  <c r="S36"/>
  <c r="S136"/>
  <c r="S367"/>
  <c r="S211"/>
  <c r="S276"/>
  <c r="S494"/>
  <c r="S66"/>
  <c r="S23"/>
  <c r="S172"/>
  <c r="S173"/>
  <c r="S174"/>
  <c r="S505"/>
  <c r="S220"/>
  <c r="S286"/>
  <c r="S289"/>
  <c r="S389"/>
  <c r="S390"/>
  <c r="S408"/>
  <c r="S393"/>
  <c r="S524"/>
  <c r="S297"/>
  <c r="S395"/>
  <c r="S120"/>
  <c r="S535"/>
  <c r="S232"/>
  <c r="S11"/>
  <c r="S3"/>
  <c r="S306"/>
  <c r="S308"/>
  <c r="S549"/>
  <c r="S406"/>
  <c r="S50"/>
  <c r="S54"/>
  <c r="S105"/>
  <c r="S183"/>
  <c r="S240"/>
  <c r="S88"/>
  <c r="S29"/>
  <c r="S563"/>
  <c r="S565"/>
  <c r="S12"/>
  <c r="S570"/>
  <c r="S245"/>
  <c r="S323"/>
  <c r="S153"/>
  <c r="S576"/>
  <c r="S247"/>
  <c r="S581"/>
  <c r="S107"/>
  <c r="S584"/>
  <c r="S585"/>
  <c r="S587"/>
  <c r="S430"/>
  <c r="S590"/>
  <c r="S594"/>
  <c r="S595"/>
  <c r="S342"/>
  <c r="S156"/>
  <c r="S157"/>
  <c r="S608"/>
  <c r="S348"/>
  <c r="S349"/>
  <c r="S198"/>
  <c r="S626"/>
  <c r="S634"/>
  <c r="S638"/>
  <c r="S644"/>
  <c r="T257"/>
  <c r="T259"/>
  <c r="T453"/>
  <c r="T455"/>
  <c r="T262"/>
  <c r="T113"/>
  <c r="T46"/>
  <c r="T463"/>
  <c r="T357"/>
  <c r="T466"/>
  <c r="T209"/>
  <c r="T473"/>
  <c r="T475"/>
  <c r="T135"/>
  <c r="T481"/>
  <c r="T273"/>
  <c r="T137"/>
  <c r="T243"/>
  <c r="T493"/>
  <c r="T496"/>
  <c r="T22"/>
  <c r="T498"/>
  <c r="T502"/>
  <c r="T504"/>
  <c r="T283"/>
  <c r="T284"/>
  <c r="T508"/>
  <c r="T387"/>
  <c r="T290"/>
  <c r="T513"/>
  <c r="T516"/>
  <c r="T518"/>
  <c r="T522"/>
  <c r="T525"/>
  <c r="T528"/>
  <c r="T299"/>
  <c r="T533"/>
  <c r="T231"/>
  <c r="T401"/>
  <c r="T538"/>
  <c r="T122"/>
  <c r="T102"/>
  <c r="T310"/>
  <c r="T103"/>
  <c r="T236"/>
  <c r="T407"/>
  <c r="T67"/>
  <c r="T144"/>
  <c r="T314"/>
  <c r="T241"/>
  <c r="T560"/>
  <c r="T562"/>
  <c r="T564"/>
  <c r="T2"/>
  <c r="T569"/>
  <c r="T91"/>
  <c r="T322"/>
  <c r="T575"/>
  <c r="T421"/>
  <c r="T128"/>
  <c r="T422"/>
  <c r="T583"/>
  <c r="T426"/>
  <c r="T428"/>
  <c r="T333"/>
  <c r="T588"/>
  <c r="T336"/>
  <c r="T593"/>
  <c r="T25"/>
  <c r="T597"/>
  <c r="T438"/>
  <c r="T602"/>
  <c r="T605"/>
  <c r="T612"/>
  <c r="T614"/>
  <c r="T617"/>
  <c r="T623"/>
  <c r="T631"/>
  <c r="T637"/>
  <c r="T641"/>
  <c r="T646"/>
  <c r="S351"/>
  <c r="S161"/>
  <c r="S454"/>
  <c r="S164"/>
  <c r="S355"/>
  <c r="S458"/>
  <c r="S461"/>
  <c r="S464"/>
  <c r="S167"/>
  <c r="S468"/>
  <c r="S267"/>
  <c r="S42"/>
  <c r="S49"/>
  <c r="S479"/>
  <c r="S271"/>
  <c r="S325"/>
  <c r="S116"/>
  <c r="S416"/>
  <c r="S171"/>
  <c r="S214"/>
  <c r="S280"/>
  <c r="S499"/>
  <c r="S376"/>
  <c r="S379"/>
  <c r="S382"/>
  <c r="S176"/>
  <c r="S385"/>
  <c r="S388"/>
  <c r="S99"/>
  <c r="S292"/>
  <c r="S224"/>
  <c r="S520"/>
  <c r="S83"/>
  <c r="S179"/>
  <c r="S298"/>
  <c r="S531"/>
  <c r="S300"/>
  <c r="S68"/>
  <c r="S5"/>
  <c r="S53"/>
  <c r="S403"/>
  <c r="S307"/>
  <c r="S548"/>
  <c r="S235"/>
  <c r="S181"/>
  <c r="S238"/>
  <c r="S55"/>
  <c r="S555"/>
  <c r="S239"/>
  <c r="S315"/>
  <c r="S316"/>
  <c r="S266"/>
  <c r="S187"/>
  <c r="S568"/>
  <c r="S90"/>
  <c r="S72"/>
  <c r="S573"/>
  <c r="S92"/>
  <c r="S93"/>
  <c r="S577"/>
  <c r="S64"/>
  <c r="S191"/>
  <c r="S250"/>
  <c r="S154"/>
  <c r="S130"/>
  <c r="S252"/>
  <c r="S337"/>
  <c r="S338"/>
  <c r="S341"/>
  <c r="S74"/>
  <c r="S601"/>
  <c r="S603"/>
  <c r="S607"/>
  <c r="S197"/>
  <c r="S615"/>
  <c r="S618"/>
  <c r="S625"/>
  <c r="S633"/>
  <c r="S199"/>
  <c r="S643"/>
  <c r="T159"/>
  <c r="T160"/>
  <c r="T452"/>
  <c r="T77"/>
  <c r="T165"/>
  <c r="T17"/>
  <c r="T166"/>
  <c r="T462"/>
  <c r="T485"/>
  <c r="T139"/>
  <c r="T360"/>
  <c r="T472"/>
  <c r="T134"/>
  <c r="T168"/>
  <c r="T210"/>
  <c r="T272"/>
  <c r="T170"/>
  <c r="T138"/>
  <c r="T492"/>
  <c r="T278"/>
  <c r="T117"/>
  <c r="T215"/>
  <c r="T501"/>
  <c r="T378"/>
  <c r="T63"/>
  <c r="T175"/>
  <c r="T507"/>
  <c r="T141"/>
  <c r="T512"/>
  <c r="T291"/>
  <c r="T293"/>
  <c r="T295"/>
  <c r="T296"/>
  <c r="T178"/>
  <c r="T527"/>
  <c r="T397"/>
  <c r="T399"/>
  <c r="T121"/>
  <c r="T537"/>
  <c r="T305"/>
  <c r="T402"/>
  <c r="T404"/>
  <c r="T547"/>
  <c r="T405"/>
  <c r="T69"/>
  <c r="T13"/>
  <c r="T313"/>
  <c r="T62"/>
  <c r="T147"/>
  <c r="T558"/>
  <c r="T412"/>
  <c r="T413"/>
  <c r="T318"/>
  <c r="T8"/>
  <c r="T320"/>
  <c r="T19"/>
  <c r="T6"/>
  <c r="T419"/>
  <c r="T30"/>
  <c r="T106"/>
  <c r="T248"/>
  <c r="T326"/>
  <c r="T425"/>
  <c r="T427"/>
  <c r="T332"/>
  <c r="T131"/>
  <c r="T109"/>
  <c r="T592"/>
  <c r="T195"/>
  <c r="T435"/>
  <c r="T600"/>
  <c r="T440"/>
  <c r="T441"/>
  <c r="T611"/>
  <c r="T7"/>
  <c r="T616"/>
  <c r="T622"/>
  <c r="T630"/>
  <c r="T636"/>
  <c r="T640"/>
  <c r="T451"/>
  <c r="S258"/>
  <c r="S202"/>
  <c r="S39"/>
  <c r="S133"/>
  <c r="S204"/>
  <c r="S206"/>
  <c r="S208"/>
  <c r="S41"/>
  <c r="S79"/>
  <c r="S467"/>
  <c r="S470"/>
  <c r="S362"/>
  <c r="S269"/>
  <c r="S364"/>
  <c r="S270"/>
  <c r="S484"/>
  <c r="S368"/>
  <c r="S370"/>
  <c r="S277"/>
  <c r="S275"/>
  <c r="S371"/>
  <c r="S373"/>
  <c r="S375"/>
  <c r="S118"/>
  <c r="S218"/>
  <c r="S506"/>
  <c r="S509"/>
  <c r="S288"/>
  <c r="S221"/>
  <c r="S51"/>
  <c r="S142"/>
  <c r="S519"/>
  <c r="S523"/>
  <c r="S526"/>
  <c r="S119"/>
  <c r="S530"/>
  <c r="S534"/>
  <c r="S536"/>
  <c r="S303"/>
  <c r="S539"/>
  <c r="S542"/>
  <c r="S544"/>
  <c r="S233"/>
  <c r="S311"/>
  <c r="S24"/>
  <c r="S86"/>
  <c r="S70"/>
  <c r="S87"/>
  <c r="S409"/>
  <c r="S148"/>
  <c r="S32"/>
  <c r="S149"/>
  <c r="S186"/>
  <c r="S4"/>
  <c r="S33"/>
  <c r="S150"/>
  <c r="S572"/>
  <c r="S73"/>
  <c r="S43"/>
  <c r="S56"/>
  <c r="S580"/>
  <c r="S423"/>
  <c r="S328"/>
  <c r="S57"/>
  <c r="S586"/>
  <c r="S194"/>
  <c r="S589"/>
  <c r="S253"/>
  <c r="S95"/>
  <c r="S598"/>
  <c r="S343"/>
  <c r="S346"/>
  <c r="S606"/>
  <c r="S16"/>
  <c r="S443"/>
  <c r="S445"/>
  <c r="S624"/>
  <c r="S632"/>
  <c r="S447"/>
  <c r="S642"/>
  <c r="R59"/>
  <c r="T354"/>
  <c r="T152"/>
  <c r="T459"/>
  <c r="T465"/>
  <c r="T47"/>
  <c r="T363"/>
  <c r="T36"/>
  <c r="T367"/>
  <c r="T276"/>
  <c r="T66"/>
  <c r="T172"/>
  <c r="T174"/>
  <c r="T220"/>
  <c r="T289"/>
  <c r="T390"/>
  <c r="T393"/>
  <c r="T297"/>
  <c r="T120"/>
  <c r="T232"/>
  <c r="T3"/>
  <c r="T308"/>
  <c r="T406"/>
  <c r="T54"/>
  <c r="T183"/>
  <c r="T88"/>
  <c r="T563"/>
  <c r="T12"/>
  <c r="T245"/>
  <c r="T153"/>
  <c r="T247"/>
  <c r="T107"/>
  <c r="T585"/>
  <c r="T430"/>
  <c r="T594"/>
  <c r="T342"/>
  <c r="T157"/>
  <c r="T348"/>
  <c r="T198"/>
  <c r="T634"/>
  <c r="T644"/>
  <c r="S201"/>
  <c r="S203"/>
  <c r="S112"/>
  <c r="S263"/>
  <c r="S80"/>
  <c r="S471"/>
  <c r="S18"/>
  <c r="S483"/>
  <c r="S212"/>
  <c r="S495"/>
  <c r="S497"/>
  <c r="S216"/>
  <c r="S219"/>
  <c r="S246"/>
  <c r="S223"/>
  <c r="S294"/>
  <c r="S226"/>
  <c r="S101"/>
  <c r="S229"/>
  <c r="S304"/>
  <c r="S543"/>
  <c r="S551"/>
  <c r="S237"/>
  <c r="S182"/>
  <c r="S184"/>
  <c r="S561"/>
  <c r="S567"/>
  <c r="S28"/>
  <c r="S574"/>
  <c r="S94"/>
  <c r="S249"/>
  <c r="S329"/>
  <c r="S251"/>
  <c r="S432"/>
  <c r="S254"/>
  <c r="S345"/>
  <c r="S609"/>
  <c r="S444"/>
  <c r="S628"/>
  <c r="S448"/>
  <c r="T161"/>
  <c r="T164"/>
  <c r="T458"/>
  <c r="T464"/>
  <c r="T468"/>
  <c r="T42"/>
  <c r="T479"/>
  <c r="T325"/>
  <c r="T416"/>
  <c r="T214"/>
  <c r="T499"/>
  <c r="T379"/>
  <c r="T176"/>
  <c r="T388"/>
  <c r="T292"/>
  <c r="T520"/>
  <c r="T179"/>
  <c r="T531"/>
  <c r="T68"/>
  <c r="T53"/>
  <c r="T307"/>
  <c r="T235"/>
  <c r="T238"/>
  <c r="T555"/>
  <c r="T315"/>
  <c r="T266"/>
  <c r="T568"/>
  <c r="T72"/>
  <c r="T92"/>
  <c r="T577"/>
  <c r="T191"/>
  <c r="T154"/>
  <c r="T252"/>
  <c r="T338"/>
  <c r="T74"/>
  <c r="T603"/>
  <c r="T197"/>
  <c r="T618"/>
  <c r="T633"/>
  <c r="T643"/>
  <c r="S200"/>
  <c r="S261"/>
  <c r="S457"/>
  <c r="S40"/>
  <c r="S60"/>
  <c r="S268"/>
  <c r="S477"/>
  <c r="S482"/>
  <c r="S488"/>
  <c r="S98"/>
  <c r="S281"/>
  <c r="S503"/>
  <c r="S383"/>
  <c r="S386"/>
  <c r="S222"/>
  <c r="S392"/>
  <c r="S225"/>
  <c r="S396"/>
  <c r="S400"/>
  <c r="S84"/>
  <c r="S123"/>
  <c r="S550"/>
  <c r="S85"/>
  <c r="S71"/>
  <c r="S410"/>
  <c r="S417"/>
  <c r="S566"/>
  <c r="S244"/>
  <c r="S126"/>
  <c r="S127"/>
  <c r="S37"/>
  <c r="S108"/>
  <c r="S334"/>
  <c r="S591"/>
  <c r="S434"/>
  <c r="S344"/>
  <c r="S347"/>
  <c r="S350"/>
  <c r="S627"/>
  <c r="S639"/>
  <c r="T353"/>
  <c r="T65"/>
  <c r="T356"/>
  <c r="T264"/>
  <c r="T358"/>
  <c r="T48"/>
  <c r="T478"/>
  <c r="T366"/>
  <c r="T369"/>
  <c r="T213"/>
  <c r="T372"/>
  <c r="T377"/>
  <c r="T82"/>
  <c r="T287"/>
  <c r="T111"/>
  <c r="T517"/>
  <c r="T31"/>
  <c r="T529"/>
  <c r="T230"/>
  <c r="T9"/>
  <c r="T27"/>
  <c r="T234"/>
  <c r="T104"/>
  <c r="T61"/>
  <c r="T557"/>
  <c r="T242"/>
  <c r="T319"/>
  <c r="T571"/>
  <c r="T324"/>
  <c r="T189"/>
  <c r="T582"/>
  <c r="T330"/>
  <c r="T193"/>
  <c r="T433"/>
  <c r="T596"/>
  <c r="T439"/>
  <c r="T610"/>
  <c r="T255"/>
  <c r="T629"/>
  <c r="T449"/>
  <c r="S257"/>
  <c r="S453"/>
  <c r="S262"/>
  <c r="S46"/>
  <c r="S357"/>
  <c r="S209"/>
  <c r="S475"/>
  <c r="S481"/>
  <c r="S137"/>
  <c r="S493"/>
  <c r="S22"/>
  <c r="S502"/>
  <c r="S283"/>
  <c r="S508"/>
  <c r="S290"/>
  <c r="S516"/>
  <c r="S522"/>
  <c r="S528"/>
  <c r="S533"/>
  <c r="S401"/>
  <c r="S122"/>
  <c r="S310"/>
  <c r="S236"/>
  <c r="S67"/>
  <c r="S314"/>
  <c r="S560"/>
  <c r="S564"/>
  <c r="S569"/>
  <c r="S322"/>
  <c r="S421"/>
  <c r="S422"/>
  <c r="S426"/>
  <c r="S333"/>
  <c r="S336"/>
  <c r="S25"/>
  <c r="S438"/>
  <c r="S605"/>
  <c r="S614"/>
  <c r="S623"/>
  <c r="S637"/>
  <c r="S646"/>
  <c r="T351"/>
  <c r="T454"/>
  <c r="T355"/>
  <c r="T461"/>
  <c r="T167"/>
  <c r="T267"/>
  <c r="T49"/>
  <c r="T271"/>
  <c r="T116"/>
  <c r="T171"/>
  <c r="T280"/>
  <c r="T376"/>
  <c r="T382"/>
  <c r="T385"/>
  <c r="T99"/>
  <c r="T224"/>
  <c r="T83"/>
  <c r="T298"/>
  <c r="T300"/>
  <c r="T5"/>
  <c r="T403"/>
  <c r="T548"/>
  <c r="T181"/>
  <c r="T55"/>
  <c r="T239"/>
  <c r="T316"/>
  <c r="T187"/>
  <c r="T90"/>
  <c r="T573"/>
  <c r="T93"/>
  <c r="T64"/>
  <c r="T250"/>
  <c r="T130"/>
  <c r="T337"/>
  <c r="T341"/>
  <c r="T601"/>
  <c r="T607"/>
  <c r="T615"/>
  <c r="T625"/>
  <c r="T199"/>
  <c r="S59"/>
  <c r="S162"/>
  <c r="S456"/>
  <c r="S460"/>
  <c r="S21"/>
  <c r="S469"/>
  <c r="S15"/>
  <c r="S365"/>
  <c r="S274"/>
  <c r="S489"/>
  <c r="S279"/>
  <c r="S374"/>
  <c r="S217"/>
  <c r="S285"/>
  <c r="S510"/>
  <c r="S514"/>
  <c r="S394"/>
  <c r="S227"/>
  <c r="S398"/>
  <c r="S301"/>
  <c r="S540"/>
  <c r="S545"/>
  <c r="S552"/>
  <c r="S14"/>
  <c r="S145"/>
  <c r="S411"/>
  <c r="S151"/>
  <c r="S188"/>
  <c r="S418"/>
  <c r="S34"/>
  <c r="S190"/>
  <c r="S192"/>
  <c r="S429"/>
  <c r="S335"/>
  <c r="S339"/>
  <c r="S599"/>
  <c r="S604"/>
  <c r="S38"/>
  <c r="S619"/>
  <c r="S110"/>
  <c r="S645"/>
  <c r="T203"/>
  <c r="T263"/>
  <c r="T471"/>
  <c r="T483"/>
  <c r="T495"/>
  <c r="T216"/>
  <c r="T246"/>
  <c r="T294"/>
  <c r="T101"/>
  <c r="T304"/>
  <c r="T551"/>
  <c r="T182"/>
  <c r="T561"/>
  <c r="T28"/>
  <c r="T94"/>
  <c r="T329"/>
  <c r="T432"/>
  <c r="T345"/>
  <c r="T444"/>
  <c r="T448"/>
  <c r="S452"/>
  <c r="S166"/>
  <c r="S360"/>
  <c r="S210"/>
  <c r="S492"/>
  <c r="S501"/>
  <c r="S507"/>
  <c r="S293"/>
  <c r="S527"/>
  <c r="S537"/>
  <c r="S547"/>
  <c r="S313"/>
  <c r="S412"/>
  <c r="S320"/>
  <c r="S30"/>
  <c r="S425"/>
  <c r="S109"/>
  <c r="S600"/>
  <c r="S7"/>
  <c r="S636"/>
  <c r="T163"/>
  <c r="T115"/>
  <c r="T361"/>
  <c r="T136"/>
  <c r="T494"/>
  <c r="T173"/>
  <c r="T286"/>
  <c r="T408"/>
  <c r="T395"/>
  <c r="T11"/>
  <c r="T549"/>
  <c r="T105"/>
  <c r="T29"/>
  <c r="T570"/>
  <c r="T576"/>
  <c r="T584"/>
  <c r="T590"/>
  <c r="T156"/>
  <c r="T349"/>
  <c r="T638"/>
  <c r="S76"/>
  <c r="S207"/>
  <c r="S359"/>
  <c r="S480"/>
  <c r="S490"/>
  <c r="S500"/>
  <c r="S384"/>
  <c r="S515"/>
  <c r="S45"/>
  <c r="S52"/>
  <c r="S309"/>
  <c r="S312"/>
  <c r="S185"/>
  <c r="S89"/>
  <c r="S420"/>
  <c r="S424"/>
  <c r="S431"/>
  <c r="S436"/>
  <c r="S442"/>
  <c r="S446"/>
  <c r="T260"/>
  <c r="T114"/>
  <c r="T26"/>
  <c r="T169"/>
  <c r="T491"/>
  <c r="T282"/>
  <c r="T140"/>
  <c r="T391"/>
  <c r="T228"/>
  <c r="T302"/>
  <c r="T546"/>
  <c r="T20"/>
  <c r="T559"/>
  <c r="T124"/>
  <c r="T125"/>
  <c r="T327"/>
  <c r="T155"/>
  <c r="T437"/>
  <c r="T613"/>
  <c r="T635"/>
  <c r="S259"/>
  <c r="S113"/>
  <c r="S466"/>
  <c r="S135"/>
  <c r="S243"/>
  <c r="S498"/>
  <c r="S284"/>
  <c r="S513"/>
  <c r="S525"/>
  <c r="S231"/>
  <c r="S102"/>
  <c r="S407"/>
  <c r="S241"/>
  <c r="S2"/>
  <c r="S575"/>
  <c r="S583"/>
  <c r="S588"/>
  <c r="S597"/>
  <c r="S612"/>
  <c r="S631"/>
  <c r="T352"/>
  <c r="T205"/>
  <c r="T10"/>
  <c r="T476"/>
  <c r="T211"/>
  <c r="T23"/>
  <c r="T505"/>
  <c r="T389"/>
  <c r="T524"/>
  <c r="T535"/>
  <c r="T306"/>
  <c r="T50"/>
  <c r="T240"/>
  <c r="T565"/>
  <c r="T323"/>
  <c r="T581"/>
  <c r="T587"/>
  <c r="T595"/>
  <c r="T608"/>
  <c r="T626"/>
  <c r="S256"/>
  <c r="S96"/>
  <c r="S78"/>
  <c r="S35"/>
  <c r="S486"/>
  <c r="S44"/>
  <c r="S380"/>
  <c r="S511"/>
  <c r="S100"/>
  <c r="S532"/>
  <c r="S541"/>
  <c r="S553"/>
  <c r="S556"/>
  <c r="S414"/>
  <c r="S321"/>
  <c r="S578"/>
  <c r="S129"/>
  <c r="S132"/>
  <c r="S196"/>
  <c r="S620"/>
  <c r="S158"/>
  <c r="R351"/>
  <c r="R161"/>
  <c r="R454"/>
  <c r="R164"/>
  <c r="R355"/>
  <c r="R458"/>
  <c r="R461"/>
  <c r="R158"/>
  <c r="R448"/>
  <c r="R446"/>
  <c r="R628"/>
  <c r="R620"/>
  <c r="R444"/>
  <c r="R442"/>
  <c r="R609"/>
  <c r="R196"/>
  <c r="R345"/>
  <c r="R436"/>
  <c r="R254"/>
  <c r="R132"/>
  <c r="R432"/>
  <c r="R431"/>
  <c r="R251"/>
  <c r="R129"/>
  <c r="R329"/>
  <c r="R424"/>
  <c r="R249"/>
  <c r="R578"/>
  <c r="R94"/>
  <c r="R420"/>
  <c r="R574"/>
  <c r="R321"/>
  <c r="R28"/>
  <c r="R89"/>
  <c r="R567"/>
  <c r="R414"/>
  <c r="R561"/>
  <c r="R185"/>
  <c r="R184"/>
  <c r="R556"/>
  <c r="R182"/>
  <c r="R312"/>
  <c r="R237"/>
  <c r="R553"/>
  <c r="R551"/>
  <c r="R309"/>
  <c r="R543"/>
  <c r="R541"/>
  <c r="R304"/>
  <c r="R52"/>
  <c r="R229"/>
  <c r="R532"/>
  <c r="R101"/>
  <c r="R45"/>
  <c r="R226"/>
  <c r="R100"/>
  <c r="R294"/>
  <c r="R515"/>
  <c r="R223"/>
  <c r="R511"/>
  <c r="R246"/>
  <c r="R384"/>
  <c r="R219"/>
  <c r="R380"/>
  <c r="R216"/>
  <c r="R500"/>
  <c r="R497"/>
  <c r="R44"/>
  <c r="R495"/>
  <c r="R490"/>
  <c r="R212"/>
  <c r="R486"/>
  <c r="R483"/>
  <c r="R480"/>
  <c r="R18"/>
  <c r="R35"/>
  <c r="R471"/>
  <c r="R359"/>
  <c r="R80"/>
  <c r="R78"/>
  <c r="R263"/>
  <c r="R460"/>
  <c r="R205"/>
  <c r="R133"/>
  <c r="R453"/>
  <c r="R160"/>
  <c r="R75"/>
  <c r="S630"/>
  <c r="S435"/>
  <c r="S326"/>
  <c r="S8"/>
  <c r="S13"/>
  <c r="S121"/>
  <c r="S291"/>
  <c r="S215"/>
  <c r="S168"/>
  <c r="S17"/>
  <c r="T446"/>
  <c r="T436"/>
  <c r="T424"/>
  <c r="T89"/>
  <c r="T312"/>
  <c r="T52"/>
  <c r="T515"/>
  <c r="T500"/>
  <c r="T480"/>
  <c r="T207"/>
  <c r="Z5" l="1"/>
  <c r="AA5" s="1"/>
  <c r="T58"/>
  <c r="Z476"/>
  <c r="AA476" s="1"/>
  <c r="Z190"/>
  <c r="AA190" s="1"/>
  <c r="Z93"/>
  <c r="AA93" s="1"/>
  <c r="Z350"/>
  <c r="AA350" s="1"/>
  <c r="Z278"/>
  <c r="AA278" s="1"/>
  <c r="Z160"/>
  <c r="AA160" s="1"/>
  <c r="Z155"/>
  <c r="AA155" s="1"/>
  <c r="Z292"/>
  <c r="AA292" s="1"/>
  <c r="Z201"/>
  <c r="AA201" s="1"/>
  <c r="Z156"/>
  <c r="AA156" s="1"/>
  <c r="Z238"/>
  <c r="AA238" s="1"/>
  <c r="Z38"/>
  <c r="AA38" s="1"/>
  <c r="Z158"/>
  <c r="AA158" s="1"/>
  <c r="Z107"/>
  <c r="AA107" s="1"/>
  <c r="Z427"/>
  <c r="AA427" s="1"/>
  <c r="V317"/>
  <c r="Z210"/>
  <c r="AA210" s="1"/>
  <c r="Z21"/>
  <c r="AA21" s="1"/>
  <c r="Z51"/>
  <c r="AA51" s="1"/>
  <c r="Z106"/>
  <c r="AA106" s="1"/>
  <c r="Z185"/>
  <c r="AA185" s="1"/>
  <c r="Z191"/>
  <c r="AA191" s="1"/>
  <c r="Z9"/>
  <c r="AA9" s="1"/>
  <c r="Z196"/>
  <c r="AA196" s="1"/>
  <c r="Z242"/>
  <c r="AA242" s="1"/>
  <c r="Z499"/>
  <c r="AA499" s="1"/>
  <c r="Z510"/>
  <c r="AA510" s="1"/>
  <c r="Z58"/>
  <c r="AA58" s="1"/>
  <c r="Z150"/>
  <c r="AA150" s="1"/>
  <c r="Z146"/>
  <c r="AA146" s="1"/>
  <c r="Z249"/>
  <c r="AA249" s="1"/>
  <c r="T486"/>
  <c r="Z548"/>
  <c r="AA548" s="1"/>
  <c r="Z614"/>
  <c r="AA614" s="1"/>
  <c r="Z385"/>
  <c r="AA385" s="1"/>
  <c r="Z481"/>
  <c r="AA481" s="1"/>
  <c r="T556"/>
  <c r="Z7"/>
  <c r="AA7" s="1"/>
  <c r="Z241"/>
  <c r="AA241" s="1"/>
  <c r="S538"/>
  <c r="S504"/>
  <c r="S272"/>
  <c r="Z435"/>
  <c r="AA435" s="1"/>
  <c r="Z187"/>
  <c r="AA187" s="1"/>
  <c r="Z255"/>
  <c r="AA255" s="1"/>
  <c r="Z463"/>
  <c r="AA463" s="1"/>
  <c r="T185"/>
  <c r="S178"/>
  <c r="S427"/>
  <c r="T100"/>
  <c r="T75"/>
  <c r="S131"/>
  <c r="T414"/>
  <c r="S419"/>
  <c r="T132"/>
  <c r="S640"/>
  <c r="T321"/>
  <c r="T521"/>
  <c r="T620"/>
  <c r="T158"/>
  <c r="T180"/>
  <c r="S141"/>
  <c r="Z276"/>
  <c r="AA276" s="1"/>
  <c r="Z171"/>
  <c r="AA171" s="1"/>
  <c r="S462"/>
  <c r="T146"/>
  <c r="T76"/>
  <c r="S397"/>
  <c r="T309"/>
  <c r="T35"/>
  <c r="S616"/>
  <c r="V67"/>
  <c r="Z443"/>
  <c r="AA443" s="1"/>
  <c r="Z610"/>
  <c r="AA610" s="1"/>
  <c r="Z251"/>
  <c r="AA251" s="1"/>
  <c r="Z493"/>
  <c r="AA493" s="1"/>
  <c r="Z307"/>
  <c r="AA307" s="1"/>
  <c r="Z272"/>
  <c r="AA272" s="1"/>
  <c r="Z115"/>
  <c r="AA115" s="1"/>
  <c r="S413"/>
  <c r="T45"/>
  <c r="T431"/>
  <c r="Y139"/>
  <c r="W325"/>
  <c r="Z335"/>
  <c r="AA335" s="1"/>
  <c r="T450"/>
  <c r="Y67"/>
  <c r="X19"/>
  <c r="Y34"/>
  <c r="V108"/>
  <c r="X14"/>
  <c r="T331"/>
  <c r="T96"/>
  <c r="T553"/>
  <c r="V139"/>
  <c r="V246"/>
  <c r="Y408"/>
  <c r="X563"/>
  <c r="W8"/>
  <c r="X12"/>
  <c r="X108"/>
  <c r="V43"/>
  <c r="V243"/>
  <c r="Y63"/>
  <c r="Y325"/>
  <c r="W243"/>
  <c r="X416"/>
  <c r="W14"/>
  <c r="V8"/>
  <c r="Y19"/>
  <c r="Z200"/>
  <c r="AA200" s="1"/>
  <c r="Z111"/>
  <c r="W139"/>
  <c r="W67"/>
  <c r="Y8"/>
  <c r="V416"/>
  <c r="V325"/>
  <c r="Y275"/>
  <c r="X246"/>
  <c r="Y50"/>
  <c r="W151"/>
  <c r="X8"/>
  <c r="Z28"/>
  <c r="W317"/>
  <c r="V19"/>
  <c r="Y416"/>
  <c r="X408"/>
  <c r="V4"/>
  <c r="W4"/>
  <c r="Y266"/>
  <c r="X151"/>
  <c r="X317"/>
  <c r="Y6"/>
  <c r="X125"/>
  <c r="Y43"/>
  <c r="Y485"/>
  <c r="W63"/>
  <c r="V275"/>
  <c r="W266"/>
  <c r="W563"/>
  <c r="Y12"/>
  <c r="W408"/>
  <c r="X325"/>
  <c r="Y243"/>
  <c r="W416"/>
  <c r="W246"/>
  <c r="V50"/>
  <c r="Z13"/>
  <c r="X4"/>
  <c r="Y4"/>
  <c r="V563"/>
  <c r="Y563"/>
  <c r="V151"/>
  <c r="V12"/>
  <c r="W19"/>
  <c r="X34"/>
  <c r="W34"/>
  <c r="X43"/>
  <c r="Y108"/>
  <c r="X139"/>
  <c r="V485"/>
  <c r="W275"/>
  <c r="X67"/>
  <c r="X266"/>
  <c r="W12"/>
  <c r="W6"/>
  <c r="V6"/>
  <c r="W125"/>
  <c r="V125"/>
  <c r="W485"/>
  <c r="X485"/>
  <c r="X63"/>
  <c r="Y246"/>
  <c r="V266"/>
  <c r="Y151"/>
  <c r="Y317"/>
  <c r="X6"/>
  <c r="W43"/>
  <c r="Z43" s="1"/>
  <c r="X243"/>
  <c r="X275"/>
  <c r="W50"/>
  <c r="X50"/>
  <c r="Y14"/>
  <c r="Z14" s="1"/>
  <c r="Y125"/>
  <c r="W108"/>
  <c r="V63"/>
  <c r="S378"/>
  <c r="T541"/>
  <c r="T317"/>
  <c r="S404"/>
  <c r="S405"/>
  <c r="T578"/>
  <c r="T442"/>
  <c r="T490"/>
  <c r="U616"/>
  <c r="U256"/>
  <c r="S62"/>
  <c r="T129"/>
  <c r="T256"/>
  <c r="T487"/>
  <c r="T384"/>
  <c r="S592"/>
  <c r="S77"/>
  <c r="T44"/>
  <c r="S138"/>
  <c r="S428"/>
  <c r="T112"/>
  <c r="S19"/>
  <c r="T196"/>
  <c r="T78"/>
  <c r="T381"/>
  <c r="T420"/>
  <c r="S472"/>
  <c r="T511"/>
  <c r="S558"/>
  <c r="S278"/>
  <c r="T532"/>
  <c r="T359"/>
  <c r="S611"/>
  <c r="U390"/>
  <c r="U107"/>
  <c r="U288"/>
  <c r="U135"/>
  <c r="U527"/>
  <c r="U271"/>
  <c r="U55"/>
  <c r="U199"/>
  <c r="U43"/>
  <c r="U122"/>
  <c r="U7"/>
  <c r="U358"/>
  <c r="U27"/>
  <c r="U610"/>
  <c r="U483"/>
  <c r="U182"/>
  <c r="U448"/>
  <c r="U392"/>
  <c r="U108"/>
  <c r="U63"/>
  <c r="U505"/>
  <c r="U323"/>
  <c r="U370"/>
  <c r="U455"/>
  <c r="U210"/>
  <c r="U42"/>
  <c r="U235"/>
  <c r="U618"/>
  <c r="U186"/>
  <c r="U528"/>
  <c r="U326"/>
  <c r="U114"/>
  <c r="U302"/>
  <c r="U437"/>
  <c r="U35"/>
  <c r="U553"/>
  <c r="U620"/>
  <c r="U510"/>
  <c r="U190"/>
  <c r="U134"/>
  <c r="U172"/>
  <c r="U12"/>
  <c r="U362"/>
  <c r="U632"/>
  <c r="U631"/>
  <c r="U461"/>
  <c r="U5"/>
  <c r="U601"/>
  <c r="U233"/>
  <c r="U283"/>
  <c r="U404"/>
  <c r="U353"/>
  <c r="U31"/>
  <c r="U193"/>
  <c r="U263"/>
  <c r="U304"/>
  <c r="U345"/>
  <c r="U503"/>
  <c r="U244"/>
  <c r="U614"/>
  <c r="U211"/>
  <c r="U240"/>
  <c r="U258"/>
  <c r="U194"/>
  <c r="U421"/>
  <c r="U164"/>
  <c r="U531"/>
  <c r="U338"/>
  <c r="U534"/>
  <c r="U137"/>
  <c r="U291"/>
  <c r="U441"/>
  <c r="U391"/>
  <c r="U327"/>
  <c r="U96"/>
  <c r="U532"/>
  <c r="U132"/>
  <c r="U279"/>
  <c r="U151"/>
  <c r="U428"/>
  <c r="U36"/>
  <c r="U54"/>
  <c r="U634"/>
  <c r="U56"/>
  <c r="U144"/>
  <c r="U224"/>
  <c r="U250"/>
  <c r="U509"/>
  <c r="U46"/>
  <c r="U139"/>
  <c r="U19"/>
  <c r="U82"/>
  <c r="U324"/>
  <c r="U617"/>
  <c r="U294"/>
  <c r="U329"/>
  <c r="U482"/>
  <c r="U71"/>
  <c r="U645"/>
  <c r="U425"/>
  <c r="U10"/>
  <c r="U306"/>
  <c r="U608"/>
  <c r="U148"/>
  <c r="U231"/>
  <c r="U630"/>
  <c r="U388"/>
  <c r="U577"/>
  <c r="U371"/>
  <c r="U257"/>
  <c r="U405"/>
  <c r="U282"/>
  <c r="U124"/>
  <c r="U426"/>
  <c r="U511"/>
  <c r="U578"/>
  <c r="U15"/>
  <c r="U552"/>
  <c r="U627"/>
  <c r="U640"/>
  <c r="U459"/>
  <c r="U232"/>
  <c r="U342"/>
  <c r="U311"/>
  <c r="U518"/>
  <c r="U332"/>
  <c r="U376"/>
  <c r="U90"/>
  <c r="U470"/>
  <c r="U606"/>
  <c r="U333"/>
  <c r="U378"/>
  <c r="U369"/>
  <c r="U557"/>
  <c r="U216"/>
  <c r="U28"/>
  <c r="U40"/>
  <c r="U84"/>
  <c r="U344"/>
  <c r="U419"/>
  <c r="U352"/>
  <c r="U524"/>
  <c r="U587"/>
  <c r="U526"/>
  <c r="U498"/>
  <c r="U313"/>
  <c r="U214"/>
  <c r="U266"/>
  <c r="U204"/>
  <c r="U253"/>
  <c r="U564"/>
  <c r="U472"/>
  <c r="U169"/>
  <c r="U20"/>
  <c r="U635"/>
  <c r="U44"/>
  <c r="U414"/>
  <c r="U456"/>
  <c r="U398"/>
  <c r="U339"/>
  <c r="U69"/>
  <c r="U465"/>
  <c r="U367"/>
  <c r="U174"/>
  <c r="U393"/>
  <c r="U3"/>
  <c r="U183"/>
  <c r="U245"/>
  <c r="U585"/>
  <c r="U157"/>
  <c r="U644"/>
  <c r="U484"/>
  <c r="U519"/>
  <c r="U87"/>
  <c r="U57"/>
  <c r="U259"/>
  <c r="U493"/>
  <c r="U299"/>
  <c r="U569"/>
  <c r="U360"/>
  <c r="U547"/>
  <c r="U611"/>
  <c r="U458"/>
  <c r="U479"/>
  <c r="U499"/>
  <c r="U292"/>
  <c r="U68"/>
  <c r="U238"/>
  <c r="U568"/>
  <c r="U191"/>
  <c r="U74"/>
  <c r="U633"/>
  <c r="U79"/>
  <c r="U218"/>
  <c r="U542"/>
  <c r="U572"/>
  <c r="U343"/>
  <c r="U262"/>
  <c r="U502"/>
  <c r="U401"/>
  <c r="U422"/>
  <c r="U17"/>
  <c r="U121"/>
  <c r="U435"/>
  <c r="U278"/>
  <c r="U413"/>
  <c r="U75"/>
  <c r="U265"/>
  <c r="U487"/>
  <c r="U381"/>
  <c r="U521"/>
  <c r="U180"/>
  <c r="U146"/>
  <c r="U317"/>
  <c r="U331"/>
  <c r="U58"/>
  <c r="U450"/>
  <c r="U602"/>
  <c r="U207"/>
  <c r="U480"/>
  <c r="U500"/>
  <c r="U515"/>
  <c r="U52"/>
  <c r="U312"/>
  <c r="U89"/>
  <c r="U424"/>
  <c r="U436"/>
  <c r="U446"/>
  <c r="U460"/>
  <c r="U365"/>
  <c r="U374"/>
  <c r="U514"/>
  <c r="U301"/>
  <c r="U14"/>
  <c r="U188"/>
  <c r="U192"/>
  <c r="U599"/>
  <c r="U639"/>
  <c r="U597"/>
  <c r="U117"/>
  <c r="U318"/>
  <c r="U160"/>
  <c r="U115"/>
  <c r="U136"/>
  <c r="U173"/>
  <c r="U408"/>
  <c r="U11"/>
  <c r="U105"/>
  <c r="U570"/>
  <c r="U584"/>
  <c r="U156"/>
  <c r="U638"/>
  <c r="U364"/>
  <c r="U51"/>
  <c r="U86"/>
  <c r="U423"/>
  <c r="U642"/>
  <c r="U273"/>
  <c r="U525"/>
  <c r="U562"/>
  <c r="U166"/>
  <c r="U537"/>
  <c r="U195"/>
  <c r="U355"/>
  <c r="U49"/>
  <c r="U280"/>
  <c r="U99"/>
  <c r="U300"/>
  <c r="U181"/>
  <c r="U187"/>
  <c r="U64"/>
  <c r="U341"/>
  <c r="U625"/>
  <c r="U208"/>
  <c r="U375"/>
  <c r="U303"/>
  <c r="U33"/>
  <c r="U95"/>
  <c r="U453"/>
  <c r="U22"/>
  <c r="U533"/>
  <c r="U322"/>
  <c r="U77"/>
  <c r="U296"/>
  <c r="U131"/>
  <c r="U272"/>
  <c r="U62"/>
  <c r="U636"/>
  <c r="U264"/>
  <c r="U366"/>
  <c r="U377"/>
  <c r="U517"/>
  <c r="U9"/>
  <c r="U61"/>
  <c r="U571"/>
  <c r="U330"/>
  <c r="U439"/>
  <c r="U449"/>
  <c r="U336"/>
  <c r="U112"/>
  <c r="U18"/>
  <c r="U497"/>
  <c r="U223"/>
  <c r="U229"/>
  <c r="U237"/>
  <c r="U567"/>
  <c r="U249"/>
  <c r="U254"/>
  <c r="U628"/>
  <c r="U457"/>
  <c r="U477"/>
  <c r="U281"/>
  <c r="U222"/>
  <c r="U400"/>
  <c r="U85"/>
  <c r="U566"/>
  <c r="U37"/>
  <c r="U434"/>
  <c r="U110"/>
  <c r="U593"/>
  <c r="U170"/>
  <c r="U147"/>
  <c r="U350"/>
  <c r="U205"/>
  <c r="U476"/>
  <c r="U23"/>
  <c r="U389"/>
  <c r="U535"/>
  <c r="U50"/>
  <c r="U565"/>
  <c r="U581"/>
  <c r="U595"/>
  <c r="U626"/>
  <c r="U467"/>
  <c r="U506"/>
  <c r="U544"/>
  <c r="U73"/>
  <c r="U445"/>
  <c r="U473"/>
  <c r="U513"/>
  <c r="U407"/>
  <c r="U612"/>
  <c r="U293"/>
  <c r="U248"/>
  <c r="U454"/>
  <c r="U267"/>
  <c r="U171"/>
  <c r="U385"/>
  <c r="U298"/>
  <c r="U548"/>
  <c r="U316"/>
  <c r="U93"/>
  <c r="U337"/>
  <c r="U615"/>
  <c r="U39"/>
  <c r="U277"/>
  <c r="U119"/>
  <c r="U32"/>
  <c r="U589"/>
  <c r="U59"/>
  <c r="U481"/>
  <c r="U522"/>
  <c r="U314"/>
  <c r="U646"/>
  <c r="U175"/>
  <c r="U30"/>
  <c r="U462"/>
  <c r="U305"/>
  <c r="U600"/>
  <c r="U356"/>
  <c r="U478"/>
  <c r="U372"/>
  <c r="U111"/>
  <c r="U230"/>
  <c r="U104"/>
  <c r="U319"/>
  <c r="U582"/>
  <c r="U596"/>
  <c r="U629"/>
  <c r="U575"/>
  <c r="U203"/>
  <c r="U471"/>
  <c r="U495"/>
  <c r="U246"/>
  <c r="U101"/>
  <c r="U551"/>
  <c r="U561"/>
  <c r="U94"/>
  <c r="U432"/>
  <c r="U444"/>
  <c r="U261"/>
  <c r="U268"/>
  <c r="U98"/>
  <c r="U386"/>
  <c r="U396"/>
  <c r="U550"/>
  <c r="U417"/>
  <c r="U127"/>
  <c r="U591"/>
  <c r="U619"/>
  <c r="U128"/>
  <c r="U485"/>
  <c r="U402"/>
  <c r="U152"/>
  <c r="U363"/>
  <c r="U66"/>
  <c r="U289"/>
  <c r="U120"/>
  <c r="U406"/>
  <c r="U563"/>
  <c r="U247"/>
  <c r="U594"/>
  <c r="U198"/>
  <c r="U41"/>
  <c r="U118"/>
  <c r="U539"/>
  <c r="U150"/>
  <c r="U16"/>
  <c r="U466"/>
  <c r="U387"/>
  <c r="U103"/>
  <c r="U438"/>
  <c r="U507"/>
  <c r="U6"/>
  <c r="U161"/>
  <c r="U468"/>
  <c r="U416"/>
  <c r="U176"/>
  <c r="U179"/>
  <c r="U307"/>
  <c r="U315"/>
  <c r="U92"/>
  <c r="U252"/>
  <c r="U197"/>
  <c r="U202"/>
  <c r="U368"/>
  <c r="U523"/>
  <c r="U409"/>
  <c r="U586"/>
  <c r="U447"/>
  <c r="U475"/>
  <c r="U516"/>
  <c r="U67"/>
  <c r="U623"/>
  <c r="U215"/>
  <c r="U8"/>
  <c r="U452"/>
  <c r="U397"/>
  <c r="U592"/>
  <c r="U97"/>
  <c r="U474"/>
  <c r="U81"/>
  <c r="U177"/>
  <c r="U143"/>
  <c r="U554"/>
  <c r="U415"/>
  <c r="U579"/>
  <c r="U340"/>
  <c r="U621"/>
  <c r="U2"/>
  <c r="U76"/>
  <c r="U359"/>
  <c r="U490"/>
  <c r="U384"/>
  <c r="U45"/>
  <c r="U309"/>
  <c r="U185"/>
  <c r="U420"/>
  <c r="U431"/>
  <c r="U442"/>
  <c r="U162"/>
  <c r="U469"/>
  <c r="U489"/>
  <c r="U285"/>
  <c r="U227"/>
  <c r="U545"/>
  <c r="U411"/>
  <c r="U34"/>
  <c r="U335"/>
  <c r="U38"/>
  <c r="U91"/>
  <c r="U165"/>
  <c r="U399"/>
  <c r="U440"/>
  <c r="U163"/>
  <c r="U361"/>
  <c r="U494"/>
  <c r="U286"/>
  <c r="U395"/>
  <c r="U549"/>
  <c r="U29"/>
  <c r="U576"/>
  <c r="U590"/>
  <c r="U349"/>
  <c r="U206"/>
  <c r="U373"/>
  <c r="U536"/>
  <c r="U4"/>
  <c r="U346"/>
  <c r="U463"/>
  <c r="U284"/>
  <c r="U102"/>
  <c r="U588"/>
  <c r="U501"/>
  <c r="U320"/>
  <c r="U351"/>
  <c r="U167"/>
  <c r="U116"/>
  <c r="U382"/>
  <c r="U83"/>
  <c r="U403"/>
  <c r="U239"/>
  <c r="U573"/>
  <c r="U130"/>
  <c r="U607"/>
  <c r="T59"/>
  <c r="U270"/>
  <c r="U142"/>
  <c r="U70"/>
  <c r="U328"/>
  <c r="U624"/>
  <c r="U209"/>
  <c r="U290"/>
  <c r="U236"/>
  <c r="U605"/>
  <c r="U138"/>
  <c r="U558"/>
  <c r="U451"/>
  <c r="U295"/>
  <c r="U427"/>
  <c r="U65"/>
  <c r="U48"/>
  <c r="U213"/>
  <c r="U287"/>
  <c r="U529"/>
  <c r="U234"/>
  <c r="U242"/>
  <c r="U189"/>
  <c r="U433"/>
  <c r="U255"/>
  <c r="U241"/>
  <c r="U201"/>
  <c r="U80"/>
  <c r="U212"/>
  <c r="U219"/>
  <c r="U226"/>
  <c r="U543"/>
  <c r="U184"/>
  <c r="U574"/>
  <c r="U251"/>
  <c r="U609"/>
  <c r="U200"/>
  <c r="U60"/>
  <c r="U488"/>
  <c r="U383"/>
  <c r="U225"/>
  <c r="U123"/>
  <c r="U410"/>
  <c r="U126"/>
  <c r="U334"/>
  <c r="U347"/>
  <c r="U560"/>
  <c r="U159"/>
  <c r="U178"/>
  <c r="U109"/>
  <c r="U354"/>
  <c r="U47"/>
  <c r="U276"/>
  <c r="U220"/>
  <c r="U297"/>
  <c r="U308"/>
  <c r="U88"/>
  <c r="U153"/>
  <c r="U430"/>
  <c r="U348"/>
  <c r="U133"/>
  <c r="U275"/>
  <c r="U530"/>
  <c r="U149"/>
  <c r="U598"/>
  <c r="U113"/>
  <c r="U504"/>
  <c r="U538"/>
  <c r="U583"/>
  <c r="U492"/>
  <c r="U412"/>
  <c r="U464"/>
  <c r="U325"/>
  <c r="U379"/>
  <c r="U520"/>
  <c r="U53"/>
  <c r="U555"/>
  <c r="U72"/>
  <c r="U154"/>
  <c r="U603"/>
  <c r="U643"/>
  <c r="U269"/>
  <c r="U221"/>
  <c r="U24"/>
  <c r="U580"/>
  <c r="U443"/>
  <c r="U357"/>
  <c r="U508"/>
  <c r="U310"/>
  <c r="U25"/>
  <c r="U168"/>
  <c r="U13"/>
  <c r="U622"/>
  <c r="U141"/>
  <c r="U106"/>
  <c r="U260"/>
  <c r="U26"/>
  <c r="U491"/>
  <c r="U140"/>
  <c r="U228"/>
  <c r="U546"/>
  <c r="U559"/>
  <c r="U125"/>
  <c r="U155"/>
  <c r="U613"/>
  <c r="U243"/>
  <c r="U641"/>
  <c r="U78"/>
  <c r="U486"/>
  <c r="U380"/>
  <c r="U100"/>
  <c r="U541"/>
  <c r="U556"/>
  <c r="U321"/>
  <c r="U129"/>
  <c r="U196"/>
  <c r="U158"/>
  <c r="U21"/>
  <c r="U274"/>
  <c r="U217"/>
  <c r="U394"/>
  <c r="U540"/>
  <c r="U145"/>
  <c r="U418"/>
  <c r="U429"/>
  <c r="U604"/>
  <c r="U496"/>
  <c r="U637"/>
  <c r="U512"/>
  <c r="Z243" l="1"/>
  <c r="Z34"/>
  <c r="Z8"/>
  <c r="Z108"/>
  <c r="Z67"/>
  <c r="Z408"/>
  <c r="Z266"/>
  <c r="Z139"/>
  <c r="Z246"/>
  <c r="Z317"/>
  <c r="Z4"/>
  <c r="Z6"/>
  <c r="Z563"/>
  <c r="Z275"/>
  <c r="Z125"/>
  <c r="Z485"/>
  <c r="Z151"/>
  <c r="Z416"/>
  <c r="Z63"/>
  <c r="Z12"/>
  <c r="Z50"/>
  <c r="Z19"/>
  <c r="Z325"/>
  <c r="K256"/>
  <c r="K75"/>
  <c r="K159"/>
  <c r="K257"/>
  <c r="K258"/>
  <c r="K351"/>
  <c r="K352"/>
  <c r="K200"/>
  <c r="K201"/>
  <c r="K353"/>
  <c r="K160"/>
  <c r="K259"/>
  <c r="K202"/>
  <c r="K161"/>
  <c r="K354"/>
  <c r="K162"/>
  <c r="K76"/>
  <c r="K260"/>
  <c r="K452"/>
  <c r="K453"/>
  <c r="K39"/>
  <c r="K454"/>
  <c r="K163"/>
  <c r="K261"/>
  <c r="K203"/>
  <c r="K65"/>
  <c r="K77"/>
  <c r="K455"/>
  <c r="K133"/>
  <c r="K164"/>
  <c r="K152"/>
  <c r="K456"/>
  <c r="K96"/>
  <c r="K97"/>
  <c r="K165"/>
  <c r="K262"/>
  <c r="K204"/>
  <c r="K355"/>
  <c r="K205"/>
  <c r="K457"/>
  <c r="K112"/>
  <c r="K356"/>
  <c r="K17"/>
  <c r="K113"/>
  <c r="K206"/>
  <c r="K458"/>
  <c r="K459"/>
  <c r="K460"/>
  <c r="K207"/>
  <c r="K114"/>
  <c r="K166"/>
  <c r="K46"/>
  <c r="K208"/>
  <c r="K461"/>
  <c r="K115"/>
  <c r="K40"/>
  <c r="K263"/>
  <c r="K264"/>
  <c r="K462"/>
  <c r="K463"/>
  <c r="K41"/>
  <c r="K464"/>
  <c r="K465"/>
  <c r="K21"/>
  <c r="K78"/>
  <c r="K265"/>
  <c r="K485"/>
  <c r="K357"/>
  <c r="K79"/>
  <c r="K167"/>
  <c r="K10"/>
  <c r="K60"/>
  <c r="K80"/>
  <c r="K358"/>
  <c r="K139"/>
  <c r="K466"/>
  <c r="K467"/>
  <c r="K468"/>
  <c r="K47"/>
  <c r="K469"/>
  <c r="K359"/>
  <c r="K26"/>
  <c r="K360"/>
  <c r="K209"/>
  <c r="K470"/>
  <c r="K267"/>
  <c r="K361"/>
  <c r="K268"/>
  <c r="K471"/>
  <c r="K48"/>
  <c r="K472"/>
  <c r="K473"/>
  <c r="K362"/>
  <c r="K42"/>
  <c r="K363"/>
  <c r="K15"/>
  <c r="K35"/>
  <c r="K474"/>
  <c r="K134"/>
  <c r="K475"/>
  <c r="K269"/>
  <c r="K49"/>
  <c r="K476"/>
  <c r="K477"/>
  <c r="K18"/>
  <c r="K478"/>
  <c r="K168"/>
  <c r="K135"/>
  <c r="K364"/>
  <c r="K479"/>
  <c r="K36"/>
  <c r="K365"/>
  <c r="K480"/>
  <c r="K169"/>
  <c r="K210"/>
  <c r="K481"/>
  <c r="K270"/>
  <c r="K271"/>
  <c r="K136"/>
  <c r="K482"/>
  <c r="K483"/>
  <c r="K366"/>
  <c r="K272"/>
  <c r="K273"/>
  <c r="K484"/>
  <c r="K325"/>
  <c r="K367"/>
  <c r="K274"/>
  <c r="K486"/>
  <c r="K487"/>
  <c r="K170"/>
  <c r="K137"/>
  <c r="K368"/>
  <c r="K116"/>
  <c r="K211"/>
  <c r="K488"/>
  <c r="K212"/>
  <c r="K369"/>
  <c r="K138"/>
  <c r="K243"/>
  <c r="AA243" s="1"/>
  <c r="K370"/>
  <c r="K416"/>
  <c r="K276"/>
  <c r="K489"/>
  <c r="K490"/>
  <c r="K491"/>
  <c r="K492"/>
  <c r="K493"/>
  <c r="K277"/>
  <c r="K171"/>
  <c r="K494"/>
  <c r="K98"/>
  <c r="K495"/>
  <c r="K213"/>
  <c r="K278"/>
  <c r="K496"/>
  <c r="K275"/>
  <c r="K214"/>
  <c r="K66"/>
  <c r="K279"/>
  <c r="K44"/>
  <c r="K81"/>
  <c r="K117"/>
  <c r="K22"/>
  <c r="K371"/>
  <c r="K280"/>
  <c r="K23"/>
  <c r="K281"/>
  <c r="K497"/>
  <c r="K372"/>
  <c r="K215"/>
  <c r="K498"/>
  <c r="K373"/>
  <c r="K499"/>
  <c r="K172"/>
  <c r="K374"/>
  <c r="K500"/>
  <c r="K282"/>
  <c r="K501"/>
  <c r="K502"/>
  <c r="K375"/>
  <c r="K376"/>
  <c r="K173"/>
  <c r="K503"/>
  <c r="K216"/>
  <c r="K377"/>
  <c r="K378"/>
  <c r="K504"/>
  <c r="K118"/>
  <c r="K379"/>
  <c r="K174"/>
  <c r="K217"/>
  <c r="K380"/>
  <c r="K381"/>
  <c r="K63"/>
  <c r="K283"/>
  <c r="K218"/>
  <c r="K382"/>
  <c r="K505"/>
  <c r="K383"/>
  <c r="K219"/>
  <c r="K82"/>
  <c r="K175"/>
  <c r="K284"/>
  <c r="K506"/>
  <c r="K176"/>
  <c r="K220"/>
  <c r="K285"/>
  <c r="K384"/>
  <c r="K140"/>
  <c r="K507"/>
  <c r="K508"/>
  <c r="K509"/>
  <c r="K385"/>
  <c r="K286"/>
  <c r="K386"/>
  <c r="K246"/>
  <c r="AA246" s="1"/>
  <c r="K287"/>
  <c r="K141"/>
  <c r="K387"/>
  <c r="K288"/>
  <c r="K388"/>
  <c r="K289"/>
  <c r="K510"/>
  <c r="K511"/>
  <c r="K177"/>
  <c r="K512"/>
  <c r="K290"/>
  <c r="K221"/>
  <c r="K99"/>
  <c r="K389"/>
  <c r="K222"/>
  <c r="K223"/>
  <c r="K111"/>
  <c r="AA111" s="1"/>
  <c r="K291"/>
  <c r="K513"/>
  <c r="K51"/>
  <c r="K292"/>
  <c r="K390"/>
  <c r="K514"/>
  <c r="K515"/>
  <c r="K391"/>
  <c r="K293"/>
  <c r="K516"/>
  <c r="K142"/>
  <c r="K224"/>
  <c r="K408"/>
  <c r="AA408" s="1"/>
  <c r="K392"/>
  <c r="K294"/>
  <c r="K517"/>
  <c r="K295"/>
  <c r="K518"/>
  <c r="K519"/>
  <c r="K520"/>
  <c r="K393"/>
  <c r="K394"/>
  <c r="K100"/>
  <c r="K521"/>
  <c r="K296"/>
  <c r="K522"/>
  <c r="K523"/>
  <c r="K83"/>
  <c r="K524"/>
  <c r="K225"/>
  <c r="K226"/>
  <c r="K31"/>
  <c r="K178"/>
  <c r="K525"/>
  <c r="K526"/>
  <c r="K179"/>
  <c r="K297"/>
  <c r="K227"/>
  <c r="K45"/>
  <c r="K228"/>
  <c r="K527"/>
  <c r="K528"/>
  <c r="K119"/>
  <c r="K298"/>
  <c r="K395"/>
  <c r="K396"/>
  <c r="K101"/>
  <c r="K529"/>
  <c r="K397"/>
  <c r="K299"/>
  <c r="K530"/>
  <c r="K531"/>
  <c r="K120"/>
  <c r="K398"/>
  <c r="K532"/>
  <c r="K143"/>
  <c r="K399"/>
  <c r="K533"/>
  <c r="K534"/>
  <c r="K300"/>
  <c r="K535"/>
  <c r="K400"/>
  <c r="K229"/>
  <c r="K230"/>
  <c r="K121"/>
  <c r="K231"/>
  <c r="K536"/>
  <c r="K68"/>
  <c r="K232"/>
  <c r="K301"/>
  <c r="K52"/>
  <c r="K302"/>
  <c r="K537"/>
  <c r="K401"/>
  <c r="K303"/>
  <c r="K5"/>
  <c r="K11"/>
  <c r="K84"/>
  <c r="K304"/>
  <c r="K9"/>
  <c r="K305"/>
  <c r="K538"/>
  <c r="K539"/>
  <c r="K53"/>
  <c r="K3"/>
  <c r="K540"/>
  <c r="K541"/>
  <c r="K180"/>
  <c r="K402"/>
  <c r="K122"/>
  <c r="K542"/>
  <c r="K403"/>
  <c r="K306"/>
  <c r="K123"/>
  <c r="K543"/>
  <c r="K27"/>
  <c r="K404"/>
  <c r="K102"/>
  <c r="K544"/>
  <c r="K307"/>
  <c r="K308"/>
  <c r="K545"/>
  <c r="K309"/>
  <c r="K546"/>
  <c r="K547"/>
  <c r="K310"/>
  <c r="K233"/>
  <c r="K548"/>
  <c r="K549"/>
  <c r="K550"/>
  <c r="K551"/>
  <c r="K234"/>
  <c r="K405"/>
  <c r="K103"/>
  <c r="K311"/>
  <c r="K235"/>
  <c r="K406"/>
  <c r="K552"/>
  <c r="K553"/>
  <c r="K554"/>
  <c r="K69"/>
  <c r="K236"/>
  <c r="K24"/>
  <c r="K181"/>
  <c r="K50"/>
  <c r="K85"/>
  <c r="K237"/>
  <c r="K104"/>
  <c r="K13"/>
  <c r="AA13" s="1"/>
  <c r="K407"/>
  <c r="K86"/>
  <c r="K238"/>
  <c r="K54"/>
  <c r="K14"/>
  <c r="AA14" s="1"/>
  <c r="K312"/>
  <c r="K20"/>
  <c r="K313"/>
  <c r="K67"/>
  <c r="K70"/>
  <c r="K55"/>
  <c r="K105"/>
  <c r="K71"/>
  <c r="K182"/>
  <c r="K61"/>
  <c r="K62"/>
  <c r="K144"/>
  <c r="K87"/>
  <c r="K555"/>
  <c r="K183"/>
  <c r="K145"/>
  <c r="K556"/>
  <c r="K146"/>
  <c r="K147"/>
  <c r="K314"/>
  <c r="K409"/>
  <c r="K239"/>
  <c r="K240"/>
  <c r="K410"/>
  <c r="K184"/>
  <c r="K557"/>
  <c r="K558"/>
  <c r="K241"/>
  <c r="K148"/>
  <c r="K315"/>
  <c r="K88"/>
  <c r="K411"/>
  <c r="K185"/>
  <c r="K559"/>
  <c r="K412"/>
  <c r="K560"/>
  <c r="K32"/>
  <c r="K316"/>
  <c r="K29"/>
  <c r="K417"/>
  <c r="K561"/>
  <c r="K242"/>
  <c r="K413"/>
  <c r="K562"/>
  <c r="K149"/>
  <c r="K266"/>
  <c r="AA266" s="1"/>
  <c r="K563"/>
  <c r="K151"/>
  <c r="AA151" s="1"/>
  <c r="K414"/>
  <c r="K415"/>
  <c r="K318"/>
  <c r="K564"/>
  <c r="K186"/>
  <c r="K187"/>
  <c r="K565"/>
  <c r="K566"/>
  <c r="K567"/>
  <c r="K319"/>
  <c r="K8"/>
  <c r="AA8" s="1"/>
  <c r="K2"/>
  <c r="K4"/>
  <c r="K568"/>
  <c r="K12"/>
  <c r="AA12" s="1"/>
  <c r="K188"/>
  <c r="K89"/>
  <c r="K124"/>
  <c r="K320"/>
  <c r="K569"/>
  <c r="K33"/>
  <c r="K90"/>
  <c r="K570"/>
  <c r="K244"/>
  <c r="K28"/>
  <c r="AA28" s="1"/>
  <c r="K571"/>
  <c r="K19"/>
  <c r="K91"/>
  <c r="K150"/>
  <c r="K72"/>
  <c r="K245"/>
  <c r="K418"/>
  <c r="K321"/>
  <c r="K317"/>
  <c r="K6"/>
  <c r="K322"/>
  <c r="K572"/>
  <c r="K573"/>
  <c r="K323"/>
  <c r="K126"/>
  <c r="K574"/>
  <c r="K324"/>
  <c r="K419"/>
  <c r="K575"/>
  <c r="K73"/>
  <c r="K92"/>
  <c r="K153"/>
  <c r="K34"/>
  <c r="K420"/>
  <c r="K125"/>
  <c r="K30"/>
  <c r="K421"/>
  <c r="K43"/>
  <c r="AA43" s="1"/>
  <c r="K93"/>
  <c r="K576"/>
  <c r="K127"/>
  <c r="K94"/>
  <c r="K189"/>
  <c r="K106"/>
  <c r="K128"/>
  <c r="K56"/>
  <c r="K577"/>
  <c r="K247"/>
  <c r="K190"/>
  <c r="K578"/>
  <c r="K579"/>
  <c r="K248"/>
  <c r="K422"/>
  <c r="K580"/>
  <c r="K64"/>
  <c r="K581"/>
  <c r="K37"/>
  <c r="K249"/>
  <c r="K582"/>
  <c r="K326"/>
  <c r="K583"/>
  <c r="K423"/>
  <c r="K191"/>
  <c r="K107"/>
  <c r="K192"/>
  <c r="K424"/>
  <c r="K327"/>
  <c r="K425"/>
  <c r="K426"/>
  <c r="K328"/>
  <c r="K250"/>
  <c r="K584"/>
  <c r="K108"/>
  <c r="AA108" s="1"/>
  <c r="K329"/>
  <c r="K330"/>
  <c r="K427"/>
  <c r="K428"/>
  <c r="K57"/>
  <c r="K154"/>
  <c r="K585"/>
  <c r="K429"/>
  <c r="K129"/>
  <c r="K331"/>
  <c r="K332"/>
  <c r="K333"/>
  <c r="K586"/>
  <c r="K130"/>
  <c r="K587"/>
  <c r="K334"/>
  <c r="K251"/>
  <c r="K193"/>
  <c r="K131"/>
  <c r="K588"/>
  <c r="K194"/>
  <c r="K252"/>
  <c r="K430"/>
  <c r="K335"/>
  <c r="K431"/>
  <c r="K155"/>
  <c r="K109"/>
  <c r="K336"/>
  <c r="K589"/>
  <c r="K337"/>
  <c r="K590"/>
  <c r="K591"/>
  <c r="K432"/>
  <c r="K433"/>
  <c r="K592"/>
  <c r="K593"/>
  <c r="K253"/>
  <c r="K338"/>
  <c r="K594"/>
  <c r="K339"/>
  <c r="K132"/>
  <c r="K340"/>
  <c r="K195"/>
  <c r="K25"/>
  <c r="K95"/>
  <c r="K341"/>
  <c r="K595"/>
  <c r="K434"/>
  <c r="K254"/>
  <c r="K596"/>
  <c r="K435"/>
  <c r="K597"/>
  <c r="K598"/>
  <c r="K74"/>
  <c r="K342"/>
  <c r="K599"/>
  <c r="K436"/>
  <c r="K437"/>
  <c r="K600"/>
  <c r="K438"/>
  <c r="K343"/>
  <c r="K601"/>
  <c r="K156"/>
  <c r="K344"/>
  <c r="K345"/>
  <c r="K439"/>
  <c r="K440"/>
  <c r="K602"/>
  <c r="K346"/>
  <c r="K603"/>
  <c r="K157"/>
  <c r="K604"/>
  <c r="K196"/>
  <c r="K58"/>
  <c r="K441"/>
  <c r="K605"/>
  <c r="K606"/>
  <c r="K607"/>
  <c r="K608"/>
  <c r="K347"/>
  <c r="K609"/>
  <c r="K610"/>
  <c r="K611"/>
  <c r="K612"/>
  <c r="K16"/>
  <c r="K197"/>
  <c r="K348"/>
  <c r="K38"/>
  <c r="K442"/>
  <c r="K613"/>
  <c r="K7"/>
  <c r="K614"/>
  <c r="K443"/>
  <c r="K615"/>
  <c r="K349"/>
  <c r="K350"/>
  <c r="K444"/>
  <c r="K255"/>
  <c r="K616"/>
  <c r="K617"/>
  <c r="K445"/>
  <c r="K618"/>
  <c r="K198"/>
  <c r="K619"/>
  <c r="K620"/>
  <c r="K621"/>
  <c r="K622"/>
  <c r="K623"/>
  <c r="K624"/>
  <c r="K625"/>
  <c r="K626"/>
  <c r="K627"/>
  <c r="K628"/>
  <c r="K629"/>
  <c r="K630"/>
  <c r="K631"/>
  <c r="K632"/>
  <c r="K633"/>
  <c r="K634"/>
  <c r="K110"/>
  <c r="K446"/>
  <c r="K635"/>
  <c r="K636"/>
  <c r="K637"/>
  <c r="K447"/>
  <c r="K199"/>
  <c r="K638"/>
  <c r="K639"/>
  <c r="K448"/>
  <c r="K449"/>
  <c r="K640"/>
  <c r="K641"/>
  <c r="K642"/>
  <c r="K643"/>
  <c r="K644"/>
  <c r="K645"/>
  <c r="K158"/>
  <c r="K450"/>
  <c r="K451"/>
  <c r="K646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2"/>
  <c r="C3" i="2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A3" i="2"/>
  <c r="A4" s="1"/>
  <c r="AA317" i="1" l="1"/>
  <c r="AA34"/>
  <c r="B2" i="2"/>
  <c r="AA67" i="1"/>
  <c r="AA563"/>
  <c r="AA50"/>
  <c r="AA416"/>
  <c r="AA139"/>
  <c r="AA4"/>
  <c r="AA6"/>
  <c r="AA63"/>
  <c r="AA275"/>
  <c r="AA325"/>
  <c r="AA125"/>
  <c r="AA19"/>
  <c r="AA485"/>
  <c r="B4" i="2"/>
  <c r="C2"/>
  <c r="C4"/>
  <c r="B3"/>
  <c r="A5"/>
  <c r="B5" l="1"/>
  <c r="C5"/>
  <c r="A6"/>
  <c r="B6" l="1"/>
  <c r="C6"/>
  <c r="A7"/>
  <c r="C7" l="1"/>
  <c r="B7"/>
  <c r="A8"/>
  <c r="C8" l="1"/>
  <c r="B8"/>
  <c r="A9"/>
  <c r="C9" l="1"/>
  <c r="B9"/>
  <c r="A10"/>
  <c r="B10" l="1"/>
  <c r="C10"/>
  <c r="A11"/>
  <c r="B11" l="1"/>
  <c r="C11"/>
  <c r="A12"/>
  <c r="B12" l="1"/>
  <c r="C12"/>
  <c r="A13"/>
  <c r="B13" l="1"/>
  <c r="C13"/>
  <c r="A14"/>
  <c r="B14" l="1"/>
  <c r="C14"/>
  <c r="A15"/>
  <c r="C15" l="1"/>
  <c r="B15"/>
  <c r="A16"/>
  <c r="C16" l="1"/>
  <c r="B16"/>
  <c r="A17"/>
  <c r="C17" l="1"/>
  <c r="B17"/>
  <c r="A18"/>
  <c r="B18" l="1"/>
  <c r="C18"/>
  <c r="A19"/>
  <c r="B19" l="1"/>
  <c r="C19"/>
  <c r="A20"/>
  <c r="B20" l="1"/>
  <c r="C20"/>
  <c r="A21"/>
  <c r="C21" l="1"/>
  <c r="B21"/>
  <c r="A22"/>
  <c r="B22" l="1"/>
  <c r="C22"/>
  <c r="A23"/>
  <c r="C23" l="1"/>
  <c r="B23"/>
  <c r="A24"/>
  <c r="C24" l="1"/>
  <c r="B24"/>
  <c r="A25"/>
  <c r="C25" l="1"/>
  <c r="B25"/>
  <c r="A26"/>
  <c r="B26" l="1"/>
  <c r="C26"/>
  <c r="A27"/>
  <c r="B27" l="1"/>
  <c r="C27"/>
  <c r="A28"/>
  <c r="B28" l="1"/>
  <c r="C28"/>
  <c r="A29"/>
  <c r="B29" l="1"/>
  <c r="C29"/>
  <c r="A30"/>
  <c r="B30" l="1"/>
  <c r="C30"/>
  <c r="A31"/>
  <c r="C31" l="1"/>
  <c r="B31"/>
  <c r="A32"/>
  <c r="C32" l="1"/>
  <c r="B32"/>
  <c r="A33"/>
  <c r="C33" l="1"/>
  <c r="B33"/>
  <c r="A34"/>
  <c r="B34" l="1"/>
  <c r="C34"/>
  <c r="A35"/>
  <c r="B35" l="1"/>
  <c r="C35"/>
  <c r="A36"/>
  <c r="B36" l="1"/>
  <c r="C36"/>
  <c r="A37"/>
  <c r="B37" l="1"/>
  <c r="C37"/>
  <c r="A38"/>
  <c r="B38" l="1"/>
  <c r="C38"/>
  <c r="A39"/>
  <c r="C39" l="1"/>
  <c r="B39"/>
  <c r="A40"/>
  <c r="C40" l="1"/>
  <c r="B40"/>
  <c r="A41"/>
  <c r="C41" l="1"/>
  <c r="B41"/>
  <c r="A42"/>
  <c r="B42" l="1"/>
  <c r="C42"/>
  <c r="A43"/>
  <c r="B43" l="1"/>
  <c r="C43"/>
  <c r="A44"/>
  <c r="B44" l="1"/>
  <c r="C44"/>
  <c r="A45"/>
  <c r="C45" l="1"/>
  <c r="B45"/>
  <c r="A46"/>
  <c r="B46" l="1"/>
  <c r="C46"/>
  <c r="A47"/>
  <c r="C47" l="1"/>
  <c r="B47"/>
  <c r="A48"/>
  <c r="C48" l="1"/>
  <c r="B48"/>
  <c r="A49"/>
  <c r="C49" l="1"/>
  <c r="B49"/>
  <c r="A50"/>
  <c r="B50" l="1"/>
  <c r="C50"/>
  <c r="A51"/>
  <c r="B51" l="1"/>
  <c r="C51"/>
  <c r="A52"/>
  <c r="B52" l="1"/>
  <c r="C52"/>
  <c r="A53"/>
  <c r="B53" l="1"/>
  <c r="C53"/>
  <c r="A54"/>
  <c r="B54" l="1"/>
  <c r="C54"/>
  <c r="A55"/>
  <c r="C55" l="1"/>
  <c r="B55"/>
  <c r="A56"/>
  <c r="C56" l="1"/>
  <c r="B56"/>
  <c r="A57"/>
  <c r="C57" l="1"/>
  <c r="B57"/>
  <c r="A58"/>
  <c r="B58" l="1"/>
  <c r="C58"/>
  <c r="A59"/>
  <c r="B59" l="1"/>
  <c r="C59"/>
  <c r="A60"/>
  <c r="B60" l="1"/>
  <c r="C60"/>
  <c r="A61"/>
  <c r="B61" l="1"/>
  <c r="C61"/>
  <c r="A62"/>
  <c r="B62" l="1"/>
  <c r="C62"/>
  <c r="A63"/>
  <c r="C63" l="1"/>
  <c r="B63"/>
  <c r="A64"/>
  <c r="C64" l="1"/>
  <c r="B64"/>
  <c r="A65"/>
  <c r="C65" l="1"/>
  <c r="B65"/>
  <c r="A66"/>
  <c r="B66" l="1"/>
  <c r="C66"/>
  <c r="A67"/>
  <c r="B67" l="1"/>
  <c r="C67"/>
  <c r="A68"/>
  <c r="B68" l="1"/>
  <c r="C68"/>
  <c r="A69"/>
  <c r="C69" l="1"/>
  <c r="B69"/>
  <c r="A70"/>
  <c r="B70" l="1"/>
  <c r="C70"/>
  <c r="A71"/>
  <c r="C71" l="1"/>
  <c r="B71"/>
  <c r="A72"/>
  <c r="C72" l="1"/>
  <c r="B72"/>
  <c r="A73"/>
  <c r="C73" l="1"/>
  <c r="B73"/>
  <c r="A74"/>
  <c r="B74" l="1"/>
  <c r="C74"/>
  <c r="A75"/>
  <c r="B75" l="1"/>
  <c r="C75"/>
  <c r="A76"/>
  <c r="B76" l="1"/>
  <c r="C76"/>
  <c r="A77"/>
  <c r="B77" l="1"/>
  <c r="C77"/>
  <c r="A78"/>
  <c r="B78" l="1"/>
  <c r="C78"/>
  <c r="A79"/>
  <c r="C79" l="1"/>
  <c r="B79"/>
  <c r="A80"/>
  <c r="C80" l="1"/>
  <c r="B80"/>
  <c r="A81"/>
  <c r="C81" l="1"/>
  <c r="B81"/>
  <c r="A82"/>
  <c r="B82" l="1"/>
  <c r="C82"/>
  <c r="A83"/>
  <c r="B83" l="1"/>
  <c r="C83"/>
  <c r="A84"/>
  <c r="B84" l="1"/>
  <c r="C84"/>
  <c r="A85"/>
  <c r="B85" l="1"/>
  <c r="C85"/>
  <c r="A86"/>
  <c r="B86" l="1"/>
  <c r="C86"/>
  <c r="A87"/>
  <c r="C87" l="1"/>
  <c r="B87"/>
  <c r="A88"/>
  <c r="C88" l="1"/>
  <c r="B88"/>
  <c r="A89"/>
  <c r="C89" l="1"/>
  <c r="B89"/>
  <c r="A90"/>
  <c r="B90" l="1"/>
  <c r="C90"/>
  <c r="A91"/>
  <c r="B91" l="1"/>
  <c r="C91"/>
</calcChain>
</file>

<file path=xl/sharedStrings.xml><?xml version="1.0" encoding="utf-8"?>
<sst xmlns="http://schemas.openxmlformats.org/spreadsheetml/2006/main" count="4459" uniqueCount="1410">
  <si>
    <t>codigo</t>
  </si>
  <si>
    <t>coord_x</t>
  </si>
  <si>
    <t>coord_y</t>
  </si>
  <si>
    <t>coord_z</t>
  </si>
  <si>
    <t>name</t>
  </si>
  <si>
    <t>t_e</t>
  </si>
  <si>
    <t>tipo</t>
  </si>
  <si>
    <t>tipo_est</t>
  </si>
  <si>
    <t>web</t>
  </si>
  <si>
    <t>zona_est</t>
  </si>
  <si>
    <t>CHALLACA PLU</t>
  </si>
  <si>
    <t>M</t>
  </si>
  <si>
    <t>CON</t>
  </si>
  <si>
    <t>Tipo Convencional</t>
  </si>
  <si>
    <t>https://www.senamhi.gob.pe/include_mapas/_dat_esta_tipo.php?estaciones=000009</t>
  </si>
  <si>
    <t>RP</t>
  </si>
  <si>
    <t>EL ESTRECHO</t>
  </si>
  <si>
    <t>https://www.senamhi.gob.pe/include_mapas/_dat_esta_tipo.php?estaciones=000110</t>
  </si>
  <si>
    <t>RICA PLAYA</t>
  </si>
  <si>
    <t>https://www.senamhi.gob.pe/include_mapas/_dat_esta_tipo.php?estaciones=000130</t>
  </si>
  <si>
    <t>VNP</t>
  </si>
  <si>
    <t>PUERTO PIZARRO</t>
  </si>
  <si>
    <t>https://www.senamhi.gob.pe/include_mapas/_dat_esta_tipo.php?estaciones=000132</t>
  </si>
  <si>
    <t>PAPAYAL</t>
  </si>
  <si>
    <t>https://www.senamhi.gob.pe/include_mapas/_dat_esta_tipo.php?estaciones=000134</t>
  </si>
  <si>
    <t>CAÃ‘AVERAL</t>
  </si>
  <si>
    <t>https://www.senamhi.gob.pe/include_mapas/_dat_esta_tipo.php?estaciones=000136</t>
  </si>
  <si>
    <t>CABO INGA</t>
  </si>
  <si>
    <t>https://www.senamhi.gob.pe/include_mapas/_dat_esta_tipo.php?estaciones=000139</t>
  </si>
  <si>
    <t>MAZAN</t>
  </si>
  <si>
    <t>https://www.senamhi.gob.pe/include_mapas/_dat_esta_tipo.php?estaciones=000150</t>
  </si>
  <si>
    <t>PUERTO ALMENDRA</t>
  </si>
  <si>
    <t>https://www.senamhi.gob.pe/include_mapas/_dat_esta_tipo.php?estaciones=000152</t>
  </si>
  <si>
    <t>MORALILLO</t>
  </si>
  <si>
    <t>https://www.senamhi.gob.pe/include_mapas/_dat_esta_tipo.php?estaciones=000153</t>
  </si>
  <si>
    <t>AMAZONAS</t>
  </si>
  <si>
    <t>https://www.senamhi.gob.pe/include_mapas/_dat_esta_tipo.php?estaciones=000154</t>
  </si>
  <si>
    <t>TAMSHIYACU</t>
  </si>
  <si>
    <t>https://www.senamhi.gob.pe/include_mapas/_dat_esta_tipo.php?estaciones=000172</t>
  </si>
  <si>
    <t>SAN ROQUE</t>
  </si>
  <si>
    <t>https://www.senamhi.gob.pe/include_mapas/_dat_esta_tipo.php?estaciones=000176</t>
  </si>
  <si>
    <t>SANTA CLOTILDE</t>
  </si>
  <si>
    <t>https://www.senamhi.gob.pe/include_mapas/_dat_esta_tipo.php?estaciones=000177</t>
  </si>
  <si>
    <t>LA CRUZ</t>
  </si>
  <si>
    <t>https://www.senamhi.gob.pe/include_mapas/_dat_esta_tipo.php?estaciones=000179</t>
  </si>
  <si>
    <t>PEBAS</t>
  </si>
  <si>
    <t>https://www.senamhi.gob.pe/include_mapas/_dat_esta_tipo.php?estaciones=000180</t>
  </si>
  <si>
    <t>SALALA</t>
  </si>
  <si>
    <t>https://www.senamhi.gob.pe/include_mapas/_dat_esta_tipo.php?estaciones=000203</t>
  </si>
  <si>
    <t>MIRAFLORES</t>
  </si>
  <si>
    <t>https://www.senamhi.gob.pe/include_mapas/_dat_esta_tipo.php?estaciones=000207</t>
  </si>
  <si>
    <t>MALLARES</t>
  </si>
  <si>
    <t>https://www.senamhi.gob.pe/include_mapas/_dat_esta_tipo.php?estaciones=000208</t>
  </si>
  <si>
    <t>EL ALTO</t>
  </si>
  <si>
    <t>https://www.senamhi.gob.pe/include_mapas/_dat_esta_tipo.php?estaciones=000209</t>
  </si>
  <si>
    <t>SAPOSOA</t>
  </si>
  <si>
    <t>https://www.senamhi.gob.pe/include_mapas/_dat_esta_tipo.php?estaciones=000211</t>
  </si>
  <si>
    <t>PARTIDOR</t>
  </si>
  <si>
    <t>https://www.senamhi.gob.pe/include_mapas/_dat_esta_tipo.php?estaciones=000216</t>
  </si>
  <si>
    <t>NARANJILLO</t>
  </si>
  <si>
    <t>https://www.senamhi.gob.pe/include_mapas/_dat_esta_tipo.php?estaciones=000219</t>
  </si>
  <si>
    <t>NAMBALLE</t>
  </si>
  <si>
    <t>https://www.senamhi.gob.pe/include_mapas/_dat_esta_tipo.php?estaciones=000220</t>
  </si>
  <si>
    <t>CHIRIACO</t>
  </si>
  <si>
    <t>https://www.senamhi.gob.pe/include_mapas/_dat_esta_tipo.php?estaciones=000229</t>
  </si>
  <si>
    <t>LA ESPERANZA</t>
  </si>
  <si>
    <t>https://www.senamhi.gob.pe/include_mapas/_dat_esta_tipo.php?estaciones=000230</t>
  </si>
  <si>
    <t>CHUSIS</t>
  </si>
  <si>
    <t>https://www.senamhi.gob.pe/include_mapas/_dat_esta_tipo.php?estaciones=000231</t>
  </si>
  <si>
    <t>MORROPON</t>
  </si>
  <si>
    <t>https://www.senamhi.gob.pe/include_mapas/_dat_esta_tipo.php?estaciones=000235</t>
  </si>
  <si>
    <t>AYABACA</t>
  </si>
  <si>
    <t>https://www.senamhi.gob.pe/include_mapas/_dat_esta_tipo.php?estaciones=000237</t>
  </si>
  <si>
    <t>SAUSAL DE CULUCAN</t>
  </si>
  <si>
    <t>https://www.senamhi.gob.pe/include_mapas/_dat_esta_tipo.php?estaciones=000238</t>
  </si>
  <si>
    <t>HUANCABAMBA</t>
  </si>
  <si>
    <t>https://www.senamhi.gob.pe/include_mapas/_dat_esta_tipo.php?estaciones=000239</t>
  </si>
  <si>
    <t>TABACONAS</t>
  </si>
  <si>
    <t>https://www.senamhi.gob.pe/include_mapas/_dat_esta_tipo.php?estaciones=000240</t>
  </si>
  <si>
    <t>EL LIMON</t>
  </si>
  <si>
    <t>https://www.senamhi.gob.pe/include_mapas/_dat_esta_tipo.php?estaciones=000241</t>
  </si>
  <si>
    <t>SAN IGNACIO</t>
  </si>
  <si>
    <t>https://www.senamhi.gob.pe/include_mapas/_dat_esta_tipo.php?estaciones=000242</t>
  </si>
  <si>
    <t>SAN MIGUEL</t>
  </si>
  <si>
    <t>https://www.senamhi.gob.pe/include_mapas/_dat_esta_tipo.php?estaciones=000247</t>
  </si>
  <si>
    <t>HUARMACA</t>
  </si>
  <si>
    <t>https://www.senamhi.gob.pe/include_mapas/_dat_esta_tipo.php?estaciones=000248</t>
  </si>
  <si>
    <t>CHONTALI</t>
  </si>
  <si>
    <t>https://www.senamhi.gob.pe/include_mapas/_dat_esta_tipo.php?estaciones=000250</t>
  </si>
  <si>
    <t>JAEN</t>
  </si>
  <si>
    <t>https://www.senamhi.gob.pe/include_mapas/_dat_esta_tipo.php?estaciones=000252</t>
  </si>
  <si>
    <t>BAGUA CHICA</t>
  </si>
  <si>
    <t>https://www.senamhi.gob.pe/include_mapas/_dat_esta_tipo.php?estaciones=000253</t>
  </si>
  <si>
    <t>CHULUCANAS</t>
  </si>
  <si>
    <t>https://www.senamhi.gob.pe/include_mapas/_dat_esta_tipo.php?estaciones=000255</t>
  </si>
  <si>
    <t>SANTA MARIA DE NIEVA</t>
  </si>
  <si>
    <t>https://www.senamhi.gob.pe/include_mapas/_dat_esta_tipo.php?estaciones=000256</t>
  </si>
  <si>
    <t>CHIRINOS</t>
  </si>
  <si>
    <t>https://www.senamhi.gob.pe/include_mapas/_dat_esta_tipo.php?estaciones=000260</t>
  </si>
  <si>
    <t>ARAMANGO</t>
  </si>
  <si>
    <t>https://www.senamhi.gob.pe/include_mapas/_dat_esta_tipo.php?estaciones=000261</t>
  </si>
  <si>
    <t>PASABAR</t>
  </si>
  <si>
    <t>https://www.senamhi.gob.pe/include_mapas/_dat_esta_tipo.php?estaciones=000262</t>
  </si>
  <si>
    <t>ANGAMOS</t>
  </si>
  <si>
    <t>https://www.senamhi.gob.pe/include_mapas/_dat_esta_tipo.php?estaciones=000269</t>
  </si>
  <si>
    <t>JAZAN</t>
  </si>
  <si>
    <t>https://www.senamhi.gob.pe/include_mapas/_dat_esta_tipo.php?estaciones=000272</t>
  </si>
  <si>
    <t>SAN RAMON</t>
  </si>
  <si>
    <t>https://www.senamhi.gob.pe/include_mapas/_dat_esta_tipo.php?estaciones=000278</t>
  </si>
  <si>
    <t>NAUTA</t>
  </si>
  <si>
    <t>https://www.senamhi.gob.pe/include_mapas/_dat_esta_tipo.php?estaciones=000279</t>
  </si>
  <si>
    <t>REQUENA</t>
  </si>
  <si>
    <t>https://www.senamhi.gob.pe/include_mapas/_dat_esta_tipo.php?estaciones=000280</t>
  </si>
  <si>
    <t>GENARO HERRERA</t>
  </si>
  <si>
    <t>https://www.senamhi.gob.pe/include_mapas/_dat_esta_tipo.php?estaciones=000281</t>
  </si>
  <si>
    <t>CABALLOCOCHA</t>
  </si>
  <si>
    <t>https://www.senamhi.gob.pe/include_mapas/_dat_esta_tipo.php?estaciones=000291</t>
  </si>
  <si>
    <t>LAMBAYEQUE</t>
  </si>
  <si>
    <t>https://www.senamhi.gob.pe/include_mapas/_dat_esta_tipo.php?estaciones=000301</t>
  </si>
  <si>
    <t>OYOTUN</t>
  </si>
  <si>
    <t>https://www.senamhi.gob.pe/include_mapas/_dat_esta_tipo.php?estaciones=000302</t>
  </si>
  <si>
    <t>CHOTA</t>
  </si>
  <si>
    <t>https://www.senamhi.gob.pe/include_mapas/_dat_esta_tipo.php?estaciones=000303</t>
  </si>
  <si>
    <t>AUGUSTO WEBERBAUER</t>
  </si>
  <si>
    <t>https://www.senamhi.gob.pe/include_mapas/_dat_esta_tipo.php?estaciones=000304</t>
  </si>
  <si>
    <t>NIEPOS</t>
  </si>
  <si>
    <t>https://www.senamhi.gob.pe/include_mapas/_dat_esta_tipo.php?estaciones=000305</t>
  </si>
  <si>
    <t>SIPAN</t>
  </si>
  <si>
    <t>https://www.senamhi.gob.pe/include_mapas/_dat_esta_tipo.php?estaciones=000306</t>
  </si>
  <si>
    <t>INCAHUASI</t>
  </si>
  <si>
    <t>https://www.senamhi.gob.pe/include_mapas/_dat_esta_tipo.php?estaciones=000307</t>
  </si>
  <si>
    <t>https://www.senamhi.gob.pe/include_mapas/_dat_esta_tipo.php?estaciones=000308</t>
  </si>
  <si>
    <t>QUILCATE</t>
  </si>
  <si>
    <t>https://www.senamhi.gob.pe/include_mapas/_dat_esta_tipo.php?estaciones=000309</t>
  </si>
  <si>
    <t>EL PORVENIR</t>
  </si>
  <si>
    <t>https://www.senamhi.gob.pe/include_mapas/_dat_esta_tipo.php?estaciones=000310</t>
  </si>
  <si>
    <t>CHERREPE</t>
  </si>
  <si>
    <t>https://www.senamhi.gob.pe/include_mapas/_dat_esta_tipo.php?estaciones=000313</t>
  </si>
  <si>
    <t>AYLAMBO</t>
  </si>
  <si>
    <t>https://www.senamhi.gob.pe/include_mapas/_dat_esta_tipo.php?estaciones=000316</t>
  </si>
  <si>
    <t>LA VICTORIA</t>
  </si>
  <si>
    <t>https://www.senamhi.gob.pe/include_mapas/_dat_esta_tipo.php?estaciones=000318</t>
  </si>
  <si>
    <t>SAN PABLO</t>
  </si>
  <si>
    <t>https://www.senamhi.gob.pe/include_mapas/_dat_esta_tipo.php?estaciones=000319</t>
  </si>
  <si>
    <t>CAYALTI</t>
  </si>
  <si>
    <t>https://www.senamhi.gob.pe/include_mapas/_dat_esta_tipo.php?estaciones=000320</t>
  </si>
  <si>
    <t>NAMORA</t>
  </si>
  <si>
    <t>https://www.senamhi.gob.pe/include_mapas/_dat_esta_tipo.php?estaciones=000321</t>
  </si>
  <si>
    <t>TABALOSOS</t>
  </si>
  <si>
    <t>https://www.senamhi.gob.pe/include_mapas/_dat_esta_tipo.php?estaciones=000322</t>
  </si>
  <si>
    <t>SONDOR-MATARA</t>
  </si>
  <si>
    <t>https://www.senamhi.gob.pe/include_mapas/_dat_esta_tipo.php?estaciones=000323</t>
  </si>
  <si>
    <t>TALLA (GUADALUPE)</t>
  </si>
  <si>
    <t>https://www.senamhi.gob.pe/include_mapas/_dat_esta_tipo.php?estaciones=000325</t>
  </si>
  <si>
    <t>REQUE</t>
  </si>
  <si>
    <t>https://www.senamhi.gob.pe/include_mapas/_dat_esta_tipo.php?estaciones=000332</t>
  </si>
  <si>
    <t>JAYANCA (LA VIÃ‘A)</t>
  </si>
  <si>
    <t>https://www.senamhi.gob.pe/include_mapas/_dat_esta_tipo.php?estaciones=000333</t>
  </si>
  <si>
    <t>TINAJONES</t>
  </si>
  <si>
    <t>https://www.senamhi.gob.pe/include_mapas/_dat_esta_tipo.php?estaciones=000335</t>
  </si>
  <si>
    <t>LLAMA</t>
  </si>
  <si>
    <t>https://www.senamhi.gob.pe/include_mapas/_dat_esta_tipo.php?estaciones=000341</t>
  </si>
  <si>
    <t>HUAMBOS</t>
  </si>
  <si>
    <t>https://www.senamhi.gob.pe/include_mapas/_dat_esta_tipo.php?estaciones=000343</t>
  </si>
  <si>
    <t>LA CASCARILLA</t>
  </si>
  <si>
    <t>https://www.senamhi.gob.pe/include_mapas/_dat_esta_tipo.php?estaciones=000349</t>
  </si>
  <si>
    <t>SANTA CRUZ</t>
  </si>
  <si>
    <t>https://www.senamhi.gob.pe/include_mapas/_dat_esta_tipo.php?estaciones=000351</t>
  </si>
  <si>
    <t>CUTERVO</t>
  </si>
  <si>
    <t>https://www.senamhi.gob.pe/include_mapas/_dat_esta_tipo.php?estaciones=000352</t>
  </si>
  <si>
    <t>COCHABAMBA</t>
  </si>
  <si>
    <t>https://www.senamhi.gob.pe/include_mapas/_dat_esta_tipo.php?estaciones=000353</t>
  </si>
  <si>
    <t>CONTUMAZA</t>
  </si>
  <si>
    <t>https://www.senamhi.gob.pe/include_mapas/_dat_esta_tipo.php?estaciones=000354</t>
  </si>
  <si>
    <t>GRANJA PORCON</t>
  </si>
  <si>
    <t>https://www.senamhi.gob.pe/include_mapas/_dat_esta_tipo.php?estaciones=000359</t>
  </si>
  <si>
    <t>BAMBAMARCA</t>
  </si>
  <si>
    <t>https://www.senamhi.gob.pe/include_mapas/_dat_esta_tipo.php?estaciones=000362</t>
  </si>
  <si>
    <t>SAN JUAN</t>
  </si>
  <si>
    <t>https://www.senamhi.gob.pe/include_mapas/_dat_esta_tipo.php?estaciones=000369</t>
  </si>
  <si>
    <t>SAN MARCOS</t>
  </si>
  <si>
    <t>https://www.senamhi.gob.pe/include_mapas/_dat_esta_tipo.php?estaciones=000370</t>
  </si>
  <si>
    <t>CELENDIN</t>
  </si>
  <si>
    <t>https://www.senamhi.gob.pe/include_mapas/_dat_esta_tipo.php?estaciones=000371</t>
  </si>
  <si>
    <t>CAJABAMBA</t>
  </si>
  <si>
    <t>https://www.senamhi.gob.pe/include_mapas/_dat_esta_tipo.php?estaciones=000373</t>
  </si>
  <si>
    <t>HUAMACHUCO</t>
  </si>
  <si>
    <t>https://www.senamhi.gob.pe/include_mapas/_dat_esta_tipo.php?estaciones=000374</t>
  </si>
  <si>
    <t>CHACHAPOYAS</t>
  </si>
  <si>
    <t>https://www.senamhi.gob.pe/include_mapas/_dat_esta_tipo.php?estaciones=000375</t>
  </si>
  <si>
    <t>MOYOBAMBA</t>
  </si>
  <si>
    <t>https://www.senamhi.gob.pe/include_mapas/_dat_esta_tipo.php?estaciones=000378</t>
  </si>
  <si>
    <t>SAUCE</t>
  </si>
  <si>
    <t>https://www.senamhi.gob.pe/include_mapas/_dat_esta_tipo.php?estaciones=000385</t>
  </si>
  <si>
    <t>CONTAMANA</t>
  </si>
  <si>
    <t>https://www.senamhi.gob.pe/include_mapas/_dat_esta_tipo.php?estaciones=000387</t>
  </si>
  <si>
    <t>LLAPA</t>
  </si>
  <si>
    <t>https://www.senamhi.gob.pe/include_mapas/_dat_esta_tipo.php?estaciones=000388</t>
  </si>
  <si>
    <t>JESUS</t>
  </si>
  <si>
    <t>https://www.senamhi.gob.pe/include_mapas/_dat_esta_tipo.php?estaciones=000391</t>
  </si>
  <si>
    <t>MAGDALENA</t>
  </si>
  <si>
    <t>https://www.senamhi.gob.pe/include_mapas/_dat_esta_tipo.php?estaciones=000392</t>
  </si>
  <si>
    <t>ASUNCION</t>
  </si>
  <si>
    <t>https://www.senamhi.gob.pe/include_mapas/_dat_esta_tipo.php?estaciones=000393</t>
  </si>
  <si>
    <t>CHANCAY BAÃ‘OS</t>
  </si>
  <si>
    <t>https://www.senamhi.gob.pe/include_mapas/_dat_esta_tipo.php?estaciones=000395</t>
  </si>
  <si>
    <t>MONTE GRANDE</t>
  </si>
  <si>
    <t>https://www.senamhi.gob.pe/include_mapas/_dat_esta_tipo.php?estaciones=000396</t>
  </si>
  <si>
    <t>SALPO</t>
  </si>
  <si>
    <t>https://www.senamhi.gob.pe/include_mapas/_dat_esta_tipo.php?estaciones=000398</t>
  </si>
  <si>
    <t>HUANUCO</t>
  </si>
  <si>
    <t>https://www.senamhi.gob.pe/include_mapas/_dat_esta_tipo.php?estaciones=000404</t>
  </si>
  <si>
    <t>TRUJILLO</t>
  </si>
  <si>
    <t>https://www.senamhi.gob.pe/include_mapas/_dat_esta_tipo.php?estaciones=000406</t>
  </si>
  <si>
    <t>SANTIAGO ANTUNEZ DE MAYOLO</t>
  </si>
  <si>
    <t>https://www.senamhi.gob.pe/include_mapas/_dat_esta_tipo.php?estaciones=000426</t>
  </si>
  <si>
    <t>BUENA VISTA</t>
  </si>
  <si>
    <t>https://www.senamhi.gob.pe/include_mapas/_dat_esta_tipo.php?estaciones=000435</t>
  </si>
  <si>
    <t>AIJA</t>
  </si>
  <si>
    <t>https://www.senamhi.gob.pe/include_mapas/_dat_esta_tipo.php?estaciones=000440</t>
  </si>
  <si>
    <t>RECUAY</t>
  </si>
  <si>
    <t>https://www.senamhi.gob.pe/include_mapas/_dat_esta_tipo.php?estaciones=000441</t>
  </si>
  <si>
    <t>POMABAMBA</t>
  </si>
  <si>
    <t>https://www.senamhi.gob.pe/include_mapas/_dat_esta_tipo.php?estaciones=000443</t>
  </si>
  <si>
    <t>YUNGAY</t>
  </si>
  <si>
    <t>https://www.senamhi.gob.pe/include_mapas/_dat_esta_tipo.php?estaciones=000444</t>
  </si>
  <si>
    <t>CHAVIN</t>
  </si>
  <si>
    <t>https://www.senamhi.gob.pe/include_mapas/_dat_esta_tipo.php?estaciones=000445</t>
  </si>
  <si>
    <t>TANANTA</t>
  </si>
  <si>
    <t>https://www.senamhi.gob.pe/include_mapas/_dat_esta_tipo.php?estaciones=000446</t>
  </si>
  <si>
    <t>PUCALLPA</t>
  </si>
  <si>
    <t>https://www.senamhi.gob.pe/include_mapas/_dat_esta_tipo.php?estaciones=000449</t>
  </si>
  <si>
    <t>LA DIVISORIA</t>
  </si>
  <si>
    <t>https://www.senamhi.gob.pe/include_mapas/_dat_esta_tipo.php?estaciones=000453</t>
  </si>
  <si>
    <t>CARPISH</t>
  </si>
  <si>
    <t>https://www.senamhi.gob.pe/include_mapas/_dat_esta_tipo.php?estaciones=000454</t>
  </si>
  <si>
    <t>CHAGLLA</t>
  </si>
  <si>
    <t>https://www.senamhi.gob.pe/include_mapas/_dat_esta_tipo.php?estaciones=000455</t>
  </si>
  <si>
    <t>JACAS CHICO</t>
  </si>
  <si>
    <t>https://www.senamhi.gob.pe/include_mapas/_dat_esta_tipo.php?estaciones=000456</t>
  </si>
  <si>
    <t>CANCHAN</t>
  </si>
  <si>
    <t>https://www.senamhi.gob.pe/include_mapas/_dat_esta_tipo.php?estaciones=000457</t>
  </si>
  <si>
    <t>LAS PALMERAS DE UCAYALI</t>
  </si>
  <si>
    <t>https://www.senamhi.gob.pe/include_mapas/_dat_esta_tipo.php?estaciones=000458</t>
  </si>
  <si>
    <t>EL MARONAL</t>
  </si>
  <si>
    <t>https://www.senamhi.gob.pe/include_mapas/_dat_esta_tipo.php?estaciones=000459</t>
  </si>
  <si>
    <t>AGUAYTIA</t>
  </si>
  <si>
    <t>https://www.senamhi.gob.pe/include_mapas/_dat_esta_tipo.php?estaciones=000462</t>
  </si>
  <si>
    <t>TINGO MARIA</t>
  </si>
  <si>
    <t>https://www.senamhi.gob.pe/include_mapas/_dat_esta_tipo.php?estaciones=000468</t>
  </si>
  <si>
    <t>TULUMAYO</t>
  </si>
  <si>
    <t>https://www.senamhi.gob.pe/include_mapas/_dat_esta_tipo.php?estaciones=000469</t>
  </si>
  <si>
    <t>AUCAYACU</t>
  </si>
  <si>
    <t>https://www.senamhi.gob.pe/include_mapas/_dat_esta_tipo.php?estaciones=000474</t>
  </si>
  <si>
    <t>YANAHUANCA</t>
  </si>
  <si>
    <t>https://www.senamhi.gob.pe/include_mapas/_dat_esta_tipo.php?estaciones=000475</t>
  </si>
  <si>
    <t>PICHANAKY</t>
  </si>
  <si>
    <t>https://www.senamhi.gob.pe/include_mapas/_dat_esta_tipo.php?estaciones=000476</t>
  </si>
  <si>
    <t>SANTA ANA</t>
  </si>
  <si>
    <t>https://www.senamhi.gob.pe/include_mapas/_dat_esta_tipo.php?estaciones=000477</t>
  </si>
  <si>
    <t>PUERTO INCA</t>
  </si>
  <si>
    <t>https://www.senamhi.gob.pe/include_mapas/_dat_esta_tipo.php?estaciones=000478</t>
  </si>
  <si>
    <t>TOURNAVISTA</t>
  </si>
  <si>
    <t>https://www.senamhi.gob.pe/include_mapas/_dat_esta_tipo.php?estaciones=000480</t>
  </si>
  <si>
    <t>ALCANTARILLA</t>
  </si>
  <si>
    <t>https://www.senamhi.gob.pe/include_mapas/_dat_esta_tipo.php?estaciones=000501</t>
  </si>
  <si>
    <t>JAUJA</t>
  </si>
  <si>
    <t>https://www.senamhi.gob.pe/include_mapas/_dat_esta_tipo.php?estaciones=000503</t>
  </si>
  <si>
    <t>PAMPAS</t>
  </si>
  <si>
    <t>https://www.senamhi.gob.pe/include_mapas/_dat_esta_tipo.php?estaciones=000508</t>
  </si>
  <si>
    <t>PARAMONGA</t>
  </si>
  <si>
    <t>https://www.senamhi.gob.pe/include_mapas/_dat_esta_tipo.php?estaciones=000528</t>
  </si>
  <si>
    <t>HUARMEY</t>
  </si>
  <si>
    <t>https://www.senamhi.gob.pe/include_mapas/_dat_esta_tipo.php?estaciones=000530</t>
  </si>
  <si>
    <t>CAMAY</t>
  </si>
  <si>
    <t>https://www.senamhi.gob.pe/include_mapas/_dat_esta_tipo.php?estaciones=000532</t>
  </si>
  <si>
    <t>LOMAS DE LACHAY</t>
  </si>
  <si>
    <t>https://www.senamhi.gob.pe/include_mapas/_dat_esta_tipo.php?estaciones=000534</t>
  </si>
  <si>
    <t>CHIQUIAN</t>
  </si>
  <si>
    <t>https://www.senamhi.gob.pe/include_mapas/_dat_esta_tipo.php?estaciones=000538</t>
  </si>
  <si>
    <t>HUAYAN</t>
  </si>
  <si>
    <t>https://www.senamhi.gob.pe/include_mapas/_dat_esta_tipo.php?estaciones=000539</t>
  </si>
  <si>
    <t>CAJATAMBO</t>
  </si>
  <si>
    <t>https://www.senamhi.gob.pe/include_mapas/_dat_esta_tipo.php?estaciones=000540</t>
  </si>
  <si>
    <t>OYON</t>
  </si>
  <si>
    <t>https://www.senamhi.gob.pe/include_mapas/_dat_esta_tipo.php?estaciones=000541</t>
  </si>
  <si>
    <t>PICOY</t>
  </si>
  <si>
    <t>https://www.senamhi.gob.pe/include_mapas/_dat_esta_tipo.php?estaciones=000542</t>
  </si>
  <si>
    <t>Ã‘AÃ‘A</t>
  </si>
  <si>
    <t>https://www.senamhi.gob.pe/include_mapas/_dat_esta_tipo.php?estaciones=000543</t>
  </si>
  <si>
    <t>DONOSO</t>
  </si>
  <si>
    <t>https://www.senamhi.gob.pe/include_mapas/_dat_esta_tipo.php?estaciones=000546</t>
  </si>
  <si>
    <t>CANTA</t>
  </si>
  <si>
    <t>https://www.senamhi.gob.pe/include_mapas/_dat_esta_tipo.php?estaciones=000547</t>
  </si>
  <si>
    <t>MATUCANA</t>
  </si>
  <si>
    <t>https://www.senamhi.gob.pe/include_mapas/_dat_esta_tipo.php?estaciones=000548</t>
  </si>
  <si>
    <t>MARCAPOMACOCHA</t>
  </si>
  <si>
    <t>https://www.senamhi.gob.pe/include_mapas/_dat_esta_tipo.php?estaciones=000549</t>
  </si>
  <si>
    <t>SAN RAFAEL</t>
  </si>
  <si>
    <t>https://www.senamhi.gob.pe/include_mapas/_dat_esta_tipo.php?estaciones=000552</t>
  </si>
  <si>
    <t>TARMA</t>
  </si>
  <si>
    <t>https://www.senamhi.gob.pe/include_mapas/_dat_esta_tipo.php?estaciones=000554</t>
  </si>
  <si>
    <t>HUASAHUASI</t>
  </si>
  <si>
    <t>https://www.senamhi.gob.pe/include_mapas/_dat_esta_tipo.php?estaciones=000555</t>
  </si>
  <si>
    <t>POZUZO</t>
  </si>
  <si>
    <t>https://www.senamhi.gob.pe/include_mapas/_dat_esta_tipo.php?estaciones=000556</t>
  </si>
  <si>
    <t>OXAPAMPA</t>
  </si>
  <si>
    <t>https://www.senamhi.gob.pe/include_mapas/_dat_esta_tipo.php?estaciones=000557</t>
  </si>
  <si>
    <t>COMAS</t>
  </si>
  <si>
    <t>https://www.senamhi.gob.pe/include_mapas/_dat_esta_tipo.php?estaciones=000560</t>
  </si>
  <si>
    <t>SATIPO</t>
  </si>
  <si>
    <t>https://www.senamhi.gob.pe/include_mapas/_dat_esta_tipo.php?estaciones=000571</t>
  </si>
  <si>
    <t>PUERTO OCOPA</t>
  </si>
  <si>
    <t>https://www.senamhi.gob.pe/include_mapas/_dat_esta_tipo.php?estaciones=000572</t>
  </si>
  <si>
    <t>IÃ‘APARI</t>
  </si>
  <si>
    <t>https://www.senamhi.gob.pe/include_mapas/_dat_esta_tipo.php?estaciones=000590</t>
  </si>
  <si>
    <t>CERRO DE PASCO</t>
  </si>
  <si>
    <t>https://www.senamhi.gob.pe/include_mapas/_dat_esta_tipo.php?estaciones=000593</t>
  </si>
  <si>
    <t>SAN JUAN DE JARPA</t>
  </si>
  <si>
    <t>https://www.senamhi.gob.pe/include_mapas/_dat_esta_tipo.php?estaciones=000594</t>
  </si>
  <si>
    <t>LA OROYA</t>
  </si>
  <si>
    <t>https://www.senamhi.gob.pe/include_mapas/_dat_esta_tipo.php?estaciones=000604</t>
  </si>
  <si>
    <t>QUILLABAMBA</t>
  </si>
  <si>
    <t>https://www.senamhi.gob.pe/include_mapas/_dat_esta_tipo.php?estaciones=000606</t>
  </si>
  <si>
    <t>GRANJA KCAYRA</t>
  </si>
  <si>
    <t>https://www.senamhi.gob.pe/include_mapas/_dat_esta_tipo.php?estaciones=000607</t>
  </si>
  <si>
    <t>VIQUES</t>
  </si>
  <si>
    <t>https://www.senamhi.gob.pe/include_mapas/_dat_esta_tipo.php?estaciones=000608</t>
  </si>
  <si>
    <t>ACOSTAMBO</t>
  </si>
  <si>
    <t>https://www.senamhi.gob.pe/include_mapas/_dat_esta_tipo.php?estaciones=000625</t>
  </si>
  <si>
    <t>LA CAPILLA 2</t>
  </si>
  <si>
    <t>https://www.senamhi.gob.pe/include_mapas/_dat_esta_tipo.php?estaciones=000631</t>
  </si>
  <si>
    <t>HUAROCHIRI</t>
  </si>
  <si>
    <t>https://www.senamhi.gob.pe/include_mapas/_dat_esta_tipo.php?estaciones=000633</t>
  </si>
  <si>
    <t>HUAYAO</t>
  </si>
  <si>
    <t>https://www.senamhi.gob.pe/include_mapas/_dat_esta_tipo.php?estaciones=000635</t>
  </si>
  <si>
    <t>YAUYOS</t>
  </si>
  <si>
    <t>https://www.senamhi.gob.pe/include_mapas/_dat_esta_tipo.php?estaciones=000636</t>
  </si>
  <si>
    <t>PACARAN</t>
  </si>
  <si>
    <t>https://www.senamhi.gob.pe/include_mapas/_dat_esta_tipo.php?estaciones=000638</t>
  </si>
  <si>
    <t>HUANCANO</t>
  </si>
  <si>
    <t>https://www.senamhi.gob.pe/include_mapas/_dat_esta_tipo.php?estaciones=000639</t>
  </si>
  <si>
    <t>HUAMANI</t>
  </si>
  <si>
    <t>https://www.senamhi.gob.pe/include_mapas/_dat_esta_tipo.php?estaciones=000640</t>
  </si>
  <si>
    <t>LAIVE</t>
  </si>
  <si>
    <t>https://www.senamhi.gob.pe/include_mapas/_dat_esta_tipo.php?estaciones=000642</t>
  </si>
  <si>
    <t>TUNEL CERO</t>
  </si>
  <si>
    <t>https://www.senamhi.gob.pe/include_mapas/_dat_esta_tipo.php?estaciones=000647</t>
  </si>
  <si>
    <t>PILCHACA</t>
  </si>
  <si>
    <t>https://www.senamhi.gob.pe/include_mapas/_dat_esta_tipo.php?estaciones=000648</t>
  </si>
  <si>
    <t>HUANCAVELICA</t>
  </si>
  <si>
    <t>https://www.senamhi.gob.pe/include_mapas/_dat_esta_tipo.php?estaciones=000649</t>
  </si>
  <si>
    <t>HACIENDA BERNALES</t>
  </si>
  <si>
    <t>https://www.senamhi.gob.pe/include_mapas/_dat_esta_tipo.php?estaciones=000650</t>
  </si>
  <si>
    <t>QUEBRADA YANATILE</t>
  </si>
  <si>
    <t>https://www.senamhi.gob.pe/include_mapas/_dat_esta_tipo.php?estaciones=000654</t>
  </si>
  <si>
    <t>LIRCAY</t>
  </si>
  <si>
    <t>https://www.senamhi.gob.pe/include_mapas/_dat_esta_tipo.php?estaciones=000657</t>
  </si>
  <si>
    <t>PAUCARBAMBA</t>
  </si>
  <si>
    <t>https://www.senamhi.gob.pe/include_mapas/_dat_esta_tipo.php?estaciones=000658</t>
  </si>
  <si>
    <t>ACOBAMBA</t>
  </si>
  <si>
    <t>https://www.senamhi.gob.pe/include_mapas/_dat_esta_tipo.php?estaciones=000659</t>
  </si>
  <si>
    <t>HUANTA</t>
  </si>
  <si>
    <t>https://www.senamhi.gob.pe/include_mapas/_dat_esta_tipo.php?estaciones=000660</t>
  </si>
  <si>
    <t>LA QUINUA</t>
  </si>
  <si>
    <t>https://www.senamhi.gob.pe/include_mapas/_dat_esta_tipo.php?estaciones=000663</t>
  </si>
  <si>
    <t>WAYLLAPAMPA</t>
  </si>
  <si>
    <t>https://www.senamhi.gob.pe/include_mapas/_dat_esta_tipo.php?estaciones=000664</t>
  </si>
  <si>
    <t>HUANCAPI</t>
  </si>
  <si>
    <t>https://www.senamhi.gob.pe/include_mapas/_dat_esta_tipo.php?estaciones=000665</t>
  </si>
  <si>
    <t>ANDAHUAYLAS</t>
  </si>
  <si>
    <t>https://www.senamhi.gob.pe/include_mapas/_dat_esta_tipo.php?estaciones=000669</t>
  </si>
  <si>
    <t>CURAHUASI</t>
  </si>
  <si>
    <t>https://www.senamhi.gob.pe/include_mapas/_dat_esta_tipo.php?estaciones=000677</t>
  </si>
  <si>
    <t>MACHU PICCHU</t>
  </si>
  <si>
    <t>https://www.senamhi.gob.pe/include_mapas/_dat_esta_tipo.php?estaciones=000679</t>
  </si>
  <si>
    <t>URUBAMBA</t>
  </si>
  <si>
    <t>https://www.senamhi.gob.pe/include_mapas/_dat_esta_tipo.php?estaciones=000683</t>
  </si>
  <si>
    <t>ANTA ANCACHURO</t>
  </si>
  <si>
    <t>https://www.senamhi.gob.pe/include_mapas/_dat_esta_tipo.php?estaciones=000684</t>
  </si>
  <si>
    <t>PARURO</t>
  </si>
  <si>
    <t>https://www.senamhi.gob.pe/include_mapas/_dat_esta_tipo.php?estaciones=000686</t>
  </si>
  <si>
    <t>ACOMAYO</t>
  </si>
  <si>
    <t>https://www.senamhi.gob.pe/include_mapas/_dat_esta_tipo.php?estaciones=000687</t>
  </si>
  <si>
    <t>PAUCARTAMBO</t>
  </si>
  <si>
    <t>https://www.senamhi.gob.pe/include_mapas/_dat_esta_tipo.php?estaciones=000689</t>
  </si>
  <si>
    <t>CCATCCA</t>
  </si>
  <si>
    <t>https://www.senamhi.gob.pe/include_mapas/_dat_esta_tipo.php?estaciones=000690</t>
  </si>
  <si>
    <t>QUINCEMIL</t>
  </si>
  <si>
    <t>https://www.senamhi.gob.pe/include_mapas/_dat_esta_tipo.php?estaciones=000693</t>
  </si>
  <si>
    <t>OLLACHEA</t>
  </si>
  <si>
    <t>https://www.senamhi.gob.pe/include_mapas/_dat_esta_tipo.php?estaciones=000695</t>
  </si>
  <si>
    <t>RIO GRANDE</t>
  </si>
  <si>
    <t>https://www.senamhi.gob.pe/include_mapas/_dat_esta_tipo.php?estaciones=000698</t>
  </si>
  <si>
    <t>SAN CAMILO</t>
  </si>
  <si>
    <t>https://www.senamhi.gob.pe/include_mapas/_dat_esta_tipo.php?estaciones=000700</t>
  </si>
  <si>
    <t>PUNO</t>
  </si>
  <si>
    <t>https://www.senamhi.gob.pe/include_mapas/_dat_esta_tipo.php?estaciones=000708</t>
  </si>
  <si>
    <t>COPARA</t>
  </si>
  <si>
    <t>https://www.senamhi.gob.pe/include_mapas/_dat_esta_tipo.php?estaciones=000727</t>
  </si>
  <si>
    <t>OCUCAJE</t>
  </si>
  <si>
    <t>https://www.senamhi.gob.pe/include_mapas/_dat_esta_tipo.php?estaciones=000730</t>
  </si>
  <si>
    <t>PALPA</t>
  </si>
  <si>
    <t>https://www.senamhi.gob.pe/include_mapas/_dat_esta_tipo.php?estaciones=000731</t>
  </si>
  <si>
    <t>PUQUIO</t>
  </si>
  <si>
    <t>https://www.senamhi.gob.pe/include_mapas/_dat_esta_tipo.php?estaciones=000736</t>
  </si>
  <si>
    <t>CHAPARRA</t>
  </si>
  <si>
    <t>https://www.senamhi.gob.pe/include_mapas/_dat_esta_tipo.php?estaciones=000741</t>
  </si>
  <si>
    <t>CORACORA</t>
  </si>
  <si>
    <t>https://www.senamhi.gob.pe/include_mapas/_dat_esta_tipo.php?estaciones=000743</t>
  </si>
  <si>
    <t>PAUZA</t>
  </si>
  <si>
    <t>https://www.senamhi.gob.pe/include_mapas/_dat_esta_tipo.php?estaciones=000745</t>
  </si>
  <si>
    <t>CARAVELI</t>
  </si>
  <si>
    <t>https://www.senamhi.gob.pe/include_mapas/_dat_esta_tipo.php?estaciones=000746</t>
  </si>
  <si>
    <t>COTAHUASI</t>
  </si>
  <si>
    <t>https://www.senamhi.gob.pe/include_mapas/_dat_esta_tipo.php?estaciones=000749</t>
  </si>
  <si>
    <t>CHUQUIBAMBA</t>
  </si>
  <si>
    <t>https://www.senamhi.gob.pe/include_mapas/_dat_esta_tipo.php?estaciones=000750</t>
  </si>
  <si>
    <t>PAMPACOLCA</t>
  </si>
  <si>
    <t>https://www.senamhi.gob.pe/include_mapas/_dat_esta_tipo.php?estaciones=000751</t>
  </si>
  <si>
    <t>SANTO TOMAS</t>
  </si>
  <si>
    <t>https://www.senamhi.gob.pe/include_mapas/_dat_esta_tipo.php?estaciones=000752</t>
  </si>
  <si>
    <t>CAYLLOMA</t>
  </si>
  <si>
    <t>https://www.senamhi.gob.pe/include_mapas/_dat_esta_tipo.php?estaciones=000753</t>
  </si>
  <si>
    <t>SIBAYO</t>
  </si>
  <si>
    <t>https://www.senamhi.gob.pe/include_mapas/_dat_esta_tipo.php?estaciones=000755</t>
  </si>
  <si>
    <t>YAURI</t>
  </si>
  <si>
    <t>https://www.senamhi.gob.pe/include_mapas/_dat_esta_tipo.php?estaciones=000757</t>
  </si>
  <si>
    <t>CHIVAY</t>
  </si>
  <si>
    <t>https://www.senamhi.gob.pe/include_mapas/_dat_esta_tipo.php?estaciones=000758</t>
  </si>
  <si>
    <t>SICUANI</t>
  </si>
  <si>
    <t>https://www.senamhi.gob.pe/include_mapas/_dat_esta_tipo.php?estaciones=000759</t>
  </si>
  <si>
    <t>LLALLY</t>
  </si>
  <si>
    <t>https://www.senamhi.gob.pe/include_mapas/_dat_esta_tipo.php?estaciones=000761</t>
  </si>
  <si>
    <t>PAMPAHUTA</t>
  </si>
  <si>
    <t>https://www.senamhi.gob.pe/include_mapas/_dat_esta_tipo.php?estaciones=000762</t>
  </si>
  <si>
    <t>CHUQUIBAMBILLA</t>
  </si>
  <si>
    <t>https://www.senamhi.gob.pe/include_mapas/_dat_esta_tipo.php?estaciones=000764</t>
  </si>
  <si>
    <t>IMATA</t>
  </si>
  <si>
    <t>https://www.senamhi.gob.pe/include_mapas/_dat_esta_tipo.php?estaciones=000765</t>
  </si>
  <si>
    <t>AYAVIRI</t>
  </si>
  <si>
    <t>https://www.senamhi.gob.pe/include_mapas/_dat_esta_tipo.php?estaciones=000776</t>
  </si>
  <si>
    <t>MACUSANI</t>
  </si>
  <si>
    <t>https://www.senamhi.gob.pe/include_mapas/_dat_esta_tipo.php?estaciones=000777</t>
  </si>
  <si>
    <t>PROGRESO</t>
  </si>
  <si>
    <t>https://www.senamhi.gob.pe/include_mapas/_dat_esta_tipo.php?estaciones=000778</t>
  </si>
  <si>
    <t>LAMPA</t>
  </si>
  <si>
    <t>https://www.senamhi.gob.pe/include_mapas/_dat_esta_tipo.php?estaciones=000779</t>
  </si>
  <si>
    <t>CABANILLAS</t>
  </si>
  <si>
    <t>https://www.senamhi.gob.pe/include_mapas/_dat_esta_tipo.php?estaciones=000780</t>
  </si>
  <si>
    <t>AZANGARO</t>
  </si>
  <si>
    <t>https://www.senamhi.gob.pe/include_mapas/_dat_esta_tipo.php?estaciones=000781</t>
  </si>
  <si>
    <t>LOS UROS</t>
  </si>
  <si>
    <t>https://www.senamhi.gob.pe/include_mapas/_dat_esta_tipo.php?estaciones=000782</t>
  </si>
  <si>
    <t>ARAPA</t>
  </si>
  <si>
    <t>https://www.senamhi.gob.pe/include_mapas/_dat_esta_tipo.php?estaciones=000783</t>
  </si>
  <si>
    <t>MUÃ‘ANI</t>
  </si>
  <si>
    <t>https://www.senamhi.gob.pe/include_mapas/_dat_esta_tipo.php?estaciones=000785</t>
  </si>
  <si>
    <t>HUANCANE</t>
  </si>
  <si>
    <t>https://www.senamhi.gob.pe/include_mapas/_dat_esta_tipo.php?estaciones=000786</t>
  </si>
  <si>
    <t>HUARAYA MOHO</t>
  </si>
  <si>
    <t>https://www.senamhi.gob.pe/include_mapas/_dat_esta_tipo.php?estaciones=000787</t>
  </si>
  <si>
    <t>CAPACHICA</t>
  </si>
  <si>
    <t>https://www.senamhi.gob.pe/include_mapas/_dat_esta_tipo.php?estaciones=000788</t>
  </si>
  <si>
    <t>TAMBOPATA</t>
  </si>
  <si>
    <t>https://www.senamhi.gob.pe/include_mapas/_dat_esta_tipo.php?estaciones=000790</t>
  </si>
  <si>
    <t>FONAGRO (CHINCHA)</t>
  </si>
  <si>
    <t>https://www.senamhi.gob.pe/include_mapas/_dat_esta_tipo.php?estaciones=000791</t>
  </si>
  <si>
    <t>PAUCARAY</t>
  </si>
  <si>
    <t>https://www.senamhi.gob.pe/include_mapas/_dat_esta_tipo.php?estaciones=000792</t>
  </si>
  <si>
    <t>TACAMA</t>
  </si>
  <si>
    <t>https://www.senamhi.gob.pe/include_mapas/_dat_esta_tipo.php?estaciones=000794</t>
  </si>
  <si>
    <t>CABANACONDE</t>
  </si>
  <si>
    <t>https://www.senamhi.gob.pe/include_mapas/_dat_esta_tipo.php?estaciones=000795</t>
  </si>
  <si>
    <t>HUASACACHE</t>
  </si>
  <si>
    <t>https://www.senamhi.gob.pe/include_mapas/_dat_esta_tipo.php?estaciones=000799</t>
  </si>
  <si>
    <t>SALAMANCA</t>
  </si>
  <si>
    <t>https://www.senamhi.gob.pe/include_mapas/_dat_esta_tipo.php?estaciones=000801</t>
  </si>
  <si>
    <t>CRUCERO ALTO</t>
  </si>
  <si>
    <t>https://www.senamhi.gob.pe/include_mapas/_dat_esta_tipo.php?estaciones=000803</t>
  </si>
  <si>
    <t>LA JOYA</t>
  </si>
  <si>
    <t>https://www.senamhi.gob.pe/include_mapas/_dat_esta_tipo.php?estaciones=000804</t>
  </si>
  <si>
    <t>PAMPA DE MAJES</t>
  </si>
  <si>
    <t>https://www.senamhi.gob.pe/include_mapas/_dat_esta_tipo.php?estaciones=000805</t>
  </si>
  <si>
    <t>MOQUEGUA</t>
  </si>
  <si>
    <t>https://www.senamhi.gob.pe/include_mapas/_dat_esta_tipo.php?estaciones=000806</t>
  </si>
  <si>
    <t>CALANA</t>
  </si>
  <si>
    <t>https://www.senamhi.gob.pe/include_mapas/_dat_esta_tipo.php?estaciones=000807</t>
  </si>
  <si>
    <t>PUERTO MALDONADO</t>
  </si>
  <si>
    <t>https://www.senamhi.gob.pe/include_mapas/_dat_esta_tipo.php?estaciones=000808</t>
  </si>
  <si>
    <t>CAY CAY</t>
  </si>
  <si>
    <t>https://www.senamhi.gob.pe/include_mapas/_dat_esta_tipo.php?estaciones=000809</t>
  </si>
  <si>
    <t>TAMBOBAMBA</t>
  </si>
  <si>
    <t>https://www.senamhi.gob.pe/include_mapas/_dat_esta_tipo.php?estaciones=000811</t>
  </si>
  <si>
    <t>POMACANCHI</t>
  </si>
  <si>
    <t>https://www.senamhi.gob.pe/include_mapas/_dat_esta_tipo.php?estaciones=000812</t>
  </si>
  <si>
    <t>PUCARA</t>
  </si>
  <si>
    <t>https://www.senamhi.gob.pe/include_mapas/_dat_esta_tipo.php?estaciones=000815</t>
  </si>
  <si>
    <t>TARACO</t>
  </si>
  <si>
    <t>https://www.senamhi.gob.pe/include_mapas/_dat_esta_tipo.php?estaciones=000816</t>
  </si>
  <si>
    <t>ISLA SOTO</t>
  </si>
  <si>
    <t>https://www.senamhi.gob.pe/include_mapas/_dat_esta_tipo.php?estaciones=000817</t>
  </si>
  <si>
    <t>ISLA TAQUILE</t>
  </si>
  <si>
    <t>https://www.senamhi.gob.pe/include_mapas/_dat_esta_tipo.php?estaciones=000818</t>
  </si>
  <si>
    <t>MAÃ‘AZO</t>
  </si>
  <si>
    <t>https://www.senamhi.gob.pe/include_mapas/_dat_esta_tipo.php?estaciones=000820</t>
  </si>
  <si>
    <t>RINCON DE LA CRUZ</t>
  </si>
  <si>
    <t>https://www.senamhi.gob.pe/include_mapas/_dat_esta_tipo.php?estaciones=000821</t>
  </si>
  <si>
    <t>ISLA SUANA</t>
  </si>
  <si>
    <t>https://www.senamhi.gob.pe/include_mapas/_dat_esta_tipo.php?estaciones=000822</t>
  </si>
  <si>
    <t>SANTA ROSA</t>
  </si>
  <si>
    <t>https://www.senamhi.gob.pe/include_mapas/_dat_esta_tipo.php?estaciones=000823</t>
  </si>
  <si>
    <t>LIMBANI</t>
  </si>
  <si>
    <t>https://www.senamhi.gob.pe/include_mapas/_dat_esta_tipo.php?estaciones=000825</t>
  </si>
  <si>
    <t>ANANEA</t>
  </si>
  <si>
    <t>https://www.senamhi.gob.pe/include_mapas/_dat_esta_tipo.php?estaciones=000826</t>
  </si>
  <si>
    <t>COJATA</t>
  </si>
  <si>
    <t>https://www.senamhi.gob.pe/include_mapas/_dat_esta_tipo.php?estaciones=000827</t>
  </si>
  <si>
    <t>PUNTA ATICO</t>
  </si>
  <si>
    <t>https://www.senamhi.gob.pe/include_mapas/_dat_esta_tipo.php?estaciones=000830</t>
  </si>
  <si>
    <t>CAMANA</t>
  </si>
  <si>
    <t>https://www.senamhi.gob.pe/include_mapas/_dat_esta_tipo.php?estaciones=000832</t>
  </si>
  <si>
    <t>APLAO</t>
  </si>
  <si>
    <t>https://www.senamhi.gob.pe/include_mapas/_dat_esta_tipo.php?estaciones=000833</t>
  </si>
  <si>
    <t>PAMPA BLANCA</t>
  </si>
  <si>
    <t>https://www.senamhi.gob.pe/include_mapas/_dat_esta_tipo.php?estaciones=000837</t>
  </si>
  <si>
    <t>LA HACIENDITA</t>
  </si>
  <si>
    <t>https://www.senamhi.gob.pe/include_mapas/_dat_esta_tipo.php?estaciones=000838</t>
  </si>
  <si>
    <t>LA PAMPILLA</t>
  </si>
  <si>
    <t>https://www.senamhi.gob.pe/include_mapas/_dat_esta_tipo.php?estaciones=000839</t>
  </si>
  <si>
    <t>ILO</t>
  </si>
  <si>
    <t>https://www.senamhi.gob.pe/include_mapas/_dat_esta_tipo.php?estaciones=000840</t>
  </si>
  <si>
    <t>PISAC</t>
  </si>
  <si>
    <t>https://www.senamhi.gob.pe/include_mapas/_dat_esta_tipo.php?estaciones=000844</t>
  </si>
  <si>
    <t>PUNTA COLES</t>
  </si>
  <si>
    <t>https://www.senamhi.gob.pe/include_mapas/_dat_esta_tipo.php?estaciones=000846</t>
  </si>
  <si>
    <t>CHIGUATA</t>
  </si>
  <si>
    <t>https://www.senamhi.gob.pe/include_mapas/_dat_esta_tipo.php?estaciones=000847</t>
  </si>
  <si>
    <t>PUQUINA</t>
  </si>
  <si>
    <t>https://www.senamhi.gob.pe/include_mapas/_dat_esta_tipo.php?estaciones=000848</t>
  </si>
  <si>
    <t>EL FRAYLE</t>
  </si>
  <si>
    <t>https://www.senamhi.gob.pe/include_mapas/_dat_esta_tipo.php?estaciones=000849</t>
  </si>
  <si>
    <t>OMATE</t>
  </si>
  <si>
    <t>https://www.senamhi.gob.pe/include_mapas/_dat_esta_tipo.php?estaciones=000850</t>
  </si>
  <si>
    <t>UBINAS</t>
  </si>
  <si>
    <t>https://www.senamhi.gob.pe/include_mapas/_dat_esta_tipo.php?estaciones=000851</t>
  </si>
  <si>
    <t>YACANGO</t>
  </si>
  <si>
    <t>https://www.senamhi.gob.pe/include_mapas/_dat_esta_tipo.php?estaciones=000852</t>
  </si>
  <si>
    <t>SAN PEDRO DE HUACARPANA</t>
  </si>
  <si>
    <t>https://www.senamhi.gob.pe/include_mapas/_dat_esta_tipo.php?estaciones=000857</t>
  </si>
  <si>
    <t>ITE</t>
  </si>
  <si>
    <t>https://www.senamhi.gob.pe/include_mapas/_dat_esta_tipo.php?estaciones=000858</t>
  </si>
  <si>
    <t>CHUAPALCA</t>
  </si>
  <si>
    <t>https://www.senamhi.gob.pe/include_mapas/_dat_esta_tipo.php?estaciones=000860</t>
  </si>
  <si>
    <t>VILACOTA</t>
  </si>
  <si>
    <t>https://www.senamhi.gob.pe/include_mapas/_dat_esta_tipo.php?estaciones=000861</t>
  </si>
  <si>
    <t>CALIENTES</t>
  </si>
  <si>
    <t>https://www.senamhi.gob.pe/include_mapas/_dat_esta_tipo.php?estaciones=000862</t>
  </si>
  <si>
    <t>ILABAYA</t>
  </si>
  <si>
    <t>https://www.senamhi.gob.pe/include_mapas/_dat_esta_tipo.php?estaciones=000863</t>
  </si>
  <si>
    <t>YANAQUIHUA</t>
  </si>
  <si>
    <t>https://www.senamhi.gob.pe/include_mapas/_dat_esta_tipo.php?estaciones=000864</t>
  </si>
  <si>
    <t>CARUMAS</t>
  </si>
  <si>
    <t>https://www.senamhi.gob.pe/include_mapas/_dat_esta_tipo.php?estaciones=000873</t>
  </si>
  <si>
    <t>SAMA GRANDE</t>
  </si>
  <si>
    <t>https://www.senamhi.gob.pe/include_mapas/_dat_esta_tipo.php?estaciones=000875</t>
  </si>
  <si>
    <t>CANDARAVE</t>
  </si>
  <si>
    <t>https://www.senamhi.gob.pe/include_mapas/_dat_esta_tipo.php?estaciones=000876</t>
  </si>
  <si>
    <t>TARATA</t>
  </si>
  <si>
    <t>https://www.senamhi.gob.pe/include_mapas/_dat_esta_tipo.php?estaciones=000877</t>
  </si>
  <si>
    <t>MAZO CRUZ</t>
  </si>
  <si>
    <t>https://www.senamhi.gob.pe/include_mapas/_dat_esta_tipo.php?estaciones=000878</t>
  </si>
  <si>
    <t>ILAVE</t>
  </si>
  <si>
    <t>https://www.senamhi.gob.pe/include_mapas/_dat_esta_tipo.php?estaciones=000879</t>
  </si>
  <si>
    <t>JULI</t>
  </si>
  <si>
    <t>https://www.senamhi.gob.pe/include_mapas/_dat_esta_tipo.php?estaciones=000880</t>
  </si>
  <si>
    <t>PIZACOMA</t>
  </si>
  <si>
    <t>https://www.senamhi.gob.pe/include_mapas/_dat_esta_tipo.php?estaciones=000881</t>
  </si>
  <si>
    <t>TAHUACO - YUNGUYO</t>
  </si>
  <si>
    <t>https://www.senamhi.gob.pe/include_mapas/_dat_esta_tipo.php?estaciones=000882</t>
  </si>
  <si>
    <t>DESAGUADERO</t>
  </si>
  <si>
    <t>https://www.senamhi.gob.pe/include_mapas/_dat_esta_tipo.php?estaciones=000883</t>
  </si>
  <si>
    <t>LARAQUERI</t>
  </si>
  <si>
    <t>https://www.senamhi.gob.pe/include_mapas/_dat_esta_tipo.php?estaciones=000889</t>
  </si>
  <si>
    <t>LA YARADA</t>
  </si>
  <si>
    <t>https://www.senamhi.gob.pe/include_mapas/_dat_esta_tipo.php?estaciones=000899</t>
  </si>
  <si>
    <t>JORGE BASADRE</t>
  </si>
  <si>
    <t>https://www.senamhi.gob.pe/include_mapas/_dat_esta_tipo.php?estaciones=000901</t>
  </si>
  <si>
    <t>MALACASI</t>
  </si>
  <si>
    <t>https://www.senamhi.gob.pe/include_mapas/_dat_esta_tipo.php?estaciones=002122</t>
  </si>
  <si>
    <t>SALLIQUE</t>
  </si>
  <si>
    <t>https://www.senamhi.gob.pe/include_mapas/_dat_esta_tipo.php?estaciones=002129</t>
  </si>
  <si>
    <t>SAN ALEJANDRO</t>
  </si>
  <si>
    <t>https://www.senamhi.gob.pe/include_mapas/_dat_esta_tipo.php?estaciones=002412</t>
  </si>
  <si>
    <t>PUCHACA</t>
  </si>
  <si>
    <t>https://www.senamhi.gob.pe/include_mapas/_dat_esta_tipo.php?estaciones=003114</t>
  </si>
  <si>
    <t>COSPAN</t>
  </si>
  <si>
    <t>https://www.senamhi.gob.pe/include_mapas/_dat_esta_tipo.php?estaciones=003216</t>
  </si>
  <si>
    <t>CAMPANILLA</t>
  </si>
  <si>
    <t>https://www.senamhi.gob.pe/include_mapas/_dat_esta_tipo.php?estaciones=003304</t>
  </si>
  <si>
    <t>EL PALTO</t>
  </si>
  <si>
    <t>https://www.senamhi.gob.pe/include_mapas/_dat_esta_tipo.php?estaciones=003332</t>
  </si>
  <si>
    <t>CABANA</t>
  </si>
  <si>
    <t>https://www.senamhi.gob.pe/include_mapas/_dat_esta_tipo.php?estaciones=004431</t>
  </si>
  <si>
    <t>DOS DE MAYO</t>
  </si>
  <si>
    <t>https://www.senamhi.gob.pe/include_mapas/_dat_esta_tipo.php?estaciones=004450</t>
  </si>
  <si>
    <t>RUNATULLO</t>
  </si>
  <si>
    <t>https://www.senamhi.gob.pe/include_mapas/_dat_esta_tipo.php?estaciones=005232</t>
  </si>
  <si>
    <t>SALCABAMBA</t>
  </si>
  <si>
    <t>https://www.senamhi.gob.pe/include_mapas/_dat_esta_tipo.php?estaciones=006200</t>
  </si>
  <si>
    <t>SAN PEDRO DE CACHI</t>
  </si>
  <si>
    <t>https://www.senamhi.gob.pe/include_mapas/_dat_esta_tipo.php?estaciones=006205</t>
  </si>
  <si>
    <t>SOCSI CAÃ‘ETE</t>
  </si>
  <si>
    <t>https://www.senamhi.gob.pe/include_mapas/_dat_esta_tipo.php?estaciones=006230</t>
  </si>
  <si>
    <t>CAMPO DE MARTE</t>
  </si>
  <si>
    <t>https://www.senamhi.gob.pe/include_mapas/_dat_esta_tipo.php?estaciones=006617</t>
  </si>
  <si>
    <t>COLCABAMBA</t>
  </si>
  <si>
    <t>https://www.senamhi.gob.pe/include_mapas/_dat_esta_tipo.php?estaciones=006620</t>
  </si>
  <si>
    <t>CHALLACA CO</t>
  </si>
  <si>
    <t>https://www.senamhi.gob.pe/include_mapas/_dat_esta_tipo.php?estaciones=006640</t>
  </si>
  <si>
    <t>CHALLABAMBA</t>
  </si>
  <si>
    <t>https://www.senamhi.gob.pe/include_mapas/_dat_esta_tipo.php?estaciones=006670</t>
  </si>
  <si>
    <t>CHONTACHACA</t>
  </si>
  <si>
    <t>https://www.senamhi.gob.pe/include_mapas/_dat_esta_tipo.php?estaciones=006671</t>
  </si>
  <si>
    <t>MACHAHUAY</t>
  </si>
  <si>
    <t>https://www.senamhi.gob.pe/include_mapas/_dat_esta_tipo.php?estaciones=007308</t>
  </si>
  <si>
    <t>CRUCERO</t>
  </si>
  <si>
    <t>https://www.senamhi.gob.pe/include_mapas/_dat_esta_tipo.php?estaciones=007415</t>
  </si>
  <si>
    <t>JULIACA</t>
  </si>
  <si>
    <t>https://www.senamhi.gob.pe/include_mapas/_dat_esta_tipo.php?estaciones=007454</t>
  </si>
  <si>
    <t>HUANCA</t>
  </si>
  <si>
    <t>https://www.senamhi.gob.pe/include_mapas/_dat_esta_tipo.php?estaciones=008203</t>
  </si>
  <si>
    <t>ALTO DE POCLUS</t>
  </si>
  <si>
    <t>https://www.senamhi.gob.pe/include_mapas/_dat_esta_tipo.php?estaciones=104097</t>
  </si>
  <si>
    <t>PASAJE SUR</t>
  </si>
  <si>
    <t>https://www.senamhi.gob.pe/include_mapas/_dat_esta_tipo.php?estaciones=105121</t>
  </si>
  <si>
    <t>CERRO DE ARENA</t>
  </si>
  <si>
    <t>https://www.senamhi.gob.pe/include_mapas/_dat_esta_tipo.php?estaciones=105122</t>
  </si>
  <si>
    <t>CHICHILAPAS</t>
  </si>
  <si>
    <t>SUT</t>
  </si>
  <si>
    <t>Tipo Automtica</t>
  </si>
  <si>
    <t>https://www.senamhi.gob.pe/include_mapas/_dat_esta_tipo.php?estaciones=105130</t>
  </si>
  <si>
    <t>TICAPAMPA</t>
  </si>
  <si>
    <t>https://www.senamhi.gob.pe/include_mapas/_dat_esta_tipo.php?estaciones=107130</t>
  </si>
  <si>
    <t>LA FORTUNA</t>
  </si>
  <si>
    <t>https://www.senamhi.gob.pe/include_mapas/_dat_esta_tipo.php?estaciones=107131</t>
  </si>
  <si>
    <t>MACUYA</t>
  </si>
  <si>
    <t>https://www.senamhi.gob.pe/include_mapas/_dat_esta_tipo.php?estaciones=108073</t>
  </si>
  <si>
    <t>PISCOBAMBA II</t>
  </si>
  <si>
    <t>https://www.senamhi.gob.pe/include_mapas/_dat_esta_tipo.php?estaciones=108103</t>
  </si>
  <si>
    <t>JACAS GRANDE</t>
  </si>
  <si>
    <t>https://www.senamhi.gob.pe/include_mapas/_dat_esta_tipo.php?estaciones=109085</t>
  </si>
  <si>
    <t>EL BOQUERON</t>
  </si>
  <si>
    <t>https://www.senamhi.gob.pe/include_mapas/_dat_esta_tipo.php?estaciones=109090</t>
  </si>
  <si>
    <t>SAUCEPAMPA</t>
  </si>
  <si>
    <t>https://www.senamhi.gob.pe/include_mapas/_dat_esta_tipo.php?estaciones=109091</t>
  </si>
  <si>
    <t>PUERTO BERMUDEZ</t>
  </si>
  <si>
    <t>https://www.senamhi.gob.pe/include_mapas/_dat_esta_tipo.php?estaciones=109093</t>
  </si>
  <si>
    <t>PUCA PUCA</t>
  </si>
  <si>
    <t>https://www.senamhi.gob.pe/include_mapas/_dat_esta_tipo.php?estaciones=109094</t>
  </si>
  <si>
    <t>NUEVO PACHACOTO</t>
  </si>
  <si>
    <t>https://www.senamhi.gob.pe/include_mapas/_dat_esta_tipo.php?estaciones=109095</t>
  </si>
  <si>
    <t>12 DE OCTUBRE</t>
  </si>
  <si>
    <t>https://www.senamhi.gob.pe/include_mapas/_dat_esta_tipo.php?estaciones=110137</t>
  </si>
  <si>
    <t>SHAQUEK</t>
  </si>
  <si>
    <t>https://www.senamhi.gob.pe/include_mapas/_dat_esta_tipo.php?estaciones=110138</t>
  </si>
  <si>
    <t>UNJF SANCHEZ CARRION - HUACHO</t>
  </si>
  <si>
    <t>https://www.senamhi.gob.pe/include_mapas/_dat_esta_tipo.php?estaciones=111163</t>
  </si>
  <si>
    <t>ACOPALCA</t>
  </si>
  <si>
    <t>https://www.senamhi.gob.pe/include_mapas/_dat_esta_tipo.php?estaciones=111174</t>
  </si>
  <si>
    <t>SAN MATEO DE HUANCHOR</t>
  </si>
  <si>
    <t>https://www.senamhi.gob.pe/include_mapas/_dat_esta_tipo.php?estaciones=111175</t>
  </si>
  <si>
    <t>CHACAPALPA</t>
  </si>
  <si>
    <t>https://www.senamhi.gob.pe/include_mapas/_dat_esta_tipo.php?estaciones=111288</t>
  </si>
  <si>
    <t>https://www.senamhi.gob.pe/include_mapas/_dat_esta_tipo.php?estaciones=111290</t>
  </si>
  <si>
    <t>SAN MATEO DE OTAO</t>
  </si>
  <si>
    <t>https://www.senamhi.gob.pe/include_mapas/_dat_esta_tipo.php?estaciones=111291</t>
  </si>
  <si>
    <t>JUNIN</t>
  </si>
  <si>
    <t>https://www.senamhi.gob.pe/include_mapas/_dat_esta_tipo.php?estaciones=111583</t>
  </si>
  <si>
    <t>M2</t>
  </si>
  <si>
    <t>https://www.senamhi.gob.pe/include_mapas/_dat_esta_tipo.php?estaciones=112181</t>
  </si>
  <si>
    <t>PONGO DE MAINIQUE GORE</t>
  </si>
  <si>
    <t>https://www.senamhi.gob.pe/include_mapas/_dat_esta_tipo.php?estaciones=112264</t>
  </si>
  <si>
    <t>GRANJA SAN ANTONIO</t>
  </si>
  <si>
    <t>https://www.senamhi.gob.pe/include_mapas/_dat_esta_tipo.php?estaciones=113235</t>
  </si>
  <si>
    <t>TANCAYLLO</t>
  </si>
  <si>
    <t>https://www.senamhi.gob.pe/include_mapas/_dat_esta_tipo.php?estaciones=113246</t>
  </si>
  <si>
    <t>CAÃ‘ETE</t>
  </si>
  <si>
    <t>https://www.senamhi.gob.pe/include_mapas/_dat_esta_tipo.php?estaciones=113249</t>
  </si>
  <si>
    <t>CURPAHUASI</t>
  </si>
  <si>
    <t>https://www.senamhi.gob.pe/include_mapas/_dat_esta_tipo.php?estaciones=114108</t>
  </si>
  <si>
    <t>AYMARAES</t>
  </si>
  <si>
    <t>https://www.senamhi.gob.pe/include_mapas/_dat_esta_tipo.php?estaciones=114117</t>
  </si>
  <si>
    <t>VISCA VISCA</t>
  </si>
  <si>
    <t>https://www.senamhi.gob.pe/include_mapas/_dat_esta_tipo.php?estaciones=114119</t>
  </si>
  <si>
    <t>CCONTACC</t>
  </si>
  <si>
    <t>https://www.senamhi.gob.pe/include_mapas/_dat_esta_tipo.php?estaciones=114122</t>
  </si>
  <si>
    <t>MARCA CUNKA</t>
  </si>
  <si>
    <t>https://www.senamhi.gob.pe/include_mapas/_dat_esta_tipo.php?estaciones=114123</t>
  </si>
  <si>
    <t>PAMPA GALERAS</t>
  </si>
  <si>
    <t>https://www.senamhi.gob.pe/include_mapas/_dat_esta_tipo.php?estaciones=114127</t>
  </si>
  <si>
    <t>ISCAHUACA</t>
  </si>
  <si>
    <t>https://www.senamhi.gob.pe/include_mapas/_dat_esta_tipo.php?estaciones=114128</t>
  </si>
  <si>
    <t>SALCCA</t>
  </si>
  <si>
    <t>https://www.senamhi.gob.pe/include_mapas/_dat_esta_tipo.php?estaciones=114131</t>
  </si>
  <si>
    <t>LOMAS</t>
  </si>
  <si>
    <t>https://www.senamhi.gob.pe/include_mapas/_dat_esta_tipo.php?estaciones=115133</t>
  </si>
  <si>
    <t>PATAHUASI-AREQUIPA</t>
  </si>
  <si>
    <t>https://www.senamhi.gob.pe/include_mapas/_dat_esta_tipo.php?estaciones=116073</t>
  </si>
  <si>
    <t>ARICOTA</t>
  </si>
  <si>
    <t>https://www.senamhi.gob.pe/include_mapas/_dat_esta_tipo.php?estaciones=117054</t>
  </si>
  <si>
    <t>SAN PEDRO</t>
  </si>
  <si>
    <t>https://www.senamhi.gob.pe/include_mapas/_dat_esta_tipo.php?estaciones=150001</t>
  </si>
  <si>
    <t>MATAPALO</t>
  </si>
  <si>
    <t>https://www.senamhi.gob.pe/include_mapas/_dat_esta_tipo.php?estaciones=150112</t>
  </si>
  <si>
    <t>TIMICURILLO</t>
  </si>
  <si>
    <t>https://www.senamhi.gob.pe/include_mapas/_dat_esta_tipo.php?estaciones=150204</t>
  </si>
  <si>
    <t>BELLAVISTA</t>
  </si>
  <si>
    <t>https://www.senamhi.gob.pe/include_mapas/_dat_esta_tipo.php?estaciones=150205</t>
  </si>
  <si>
    <t>https://www.senamhi.gob.pe/include_mapas/_dat_esta_tipo.php?estaciones=150206</t>
  </si>
  <si>
    <t>LA LIBERTAD</t>
  </si>
  <si>
    <t>https://www.senamhi.gob.pe/include_mapas/_dat_esta_tipo.php?estaciones=150207</t>
  </si>
  <si>
    <t>PUNCHANA</t>
  </si>
  <si>
    <t>https://www.senamhi.gob.pe/include_mapas/_dat_esta_tipo.php?estaciones=150208</t>
  </si>
  <si>
    <t>https://www.senamhi.gob.pe/include_mapas/_dat_esta_tipo.php?estaciones=150209</t>
  </si>
  <si>
    <t>SAN REGIS</t>
  </si>
  <si>
    <t>https://www.senamhi.gob.pe/include_mapas/_dat_esta_tipo.php?estaciones=150212</t>
  </si>
  <si>
    <t>CHAMANA</t>
  </si>
  <si>
    <t>https://www.senamhi.gob.pe/include_mapas/_dat_esta_tipo.php?estaciones=150900</t>
  </si>
  <si>
    <t>MALVAS</t>
  </si>
  <si>
    <t>https://www.senamhi.gob.pe/include_mapas/_dat_esta_tipo.php?estaciones=150901</t>
  </si>
  <si>
    <t>MAYORARCA</t>
  </si>
  <si>
    <t>https://www.senamhi.gob.pe/include_mapas/_dat_esta_tipo.php?estaciones=150903</t>
  </si>
  <si>
    <t>PARIACOTO</t>
  </si>
  <si>
    <t>https://www.senamhi.gob.pe/include_mapas/_dat_esta_tipo.php?estaciones=150904</t>
  </si>
  <si>
    <t>EL TIGRE</t>
  </si>
  <si>
    <t>https://www.senamhi.gob.pe/include_mapas/_dat_esta_tipo.php?estaciones=151100</t>
  </si>
  <si>
    <t>ARAHUAY</t>
  </si>
  <si>
    <t>https://www.senamhi.gob.pe/include_mapas/_dat_esta_tipo.php?estaciones=151204</t>
  </si>
  <si>
    <t>HUANCATA</t>
  </si>
  <si>
    <t>https://www.senamhi.gob.pe/include_mapas/_dat_esta_tipo.php?estaciones=151207</t>
  </si>
  <si>
    <t>GORGOR</t>
  </si>
  <si>
    <t>https://www.senamhi.gob.pe/include_mapas/_dat_esta_tipo.php?estaciones=151208</t>
  </si>
  <si>
    <t>CHOSICA</t>
  </si>
  <si>
    <t>https://www.senamhi.gob.pe/include_mapas/_dat_esta_tipo.php?estaciones=151209</t>
  </si>
  <si>
    <t>RIO BLANCO</t>
  </si>
  <si>
    <t>https://www.senamhi.gob.pe/include_mapas/_dat_esta_tipo.php?estaciones=151210</t>
  </si>
  <si>
    <t>AMBAR</t>
  </si>
  <si>
    <t>https://www.senamhi.gob.pe/include_mapas/_dat_esta_tipo.php?estaciones=151211</t>
  </si>
  <si>
    <t>SAN PEDRO DE PILAS</t>
  </si>
  <si>
    <t>https://www.senamhi.gob.pe/include_mapas/_dat_esta_tipo.php?estaciones=151212</t>
  </si>
  <si>
    <t>SHEQUE</t>
  </si>
  <si>
    <t>https://www.senamhi.gob.pe/include_mapas/_dat_esta_tipo.php?estaciones=151213</t>
  </si>
  <si>
    <t>LANGA</t>
  </si>
  <si>
    <t>https://www.senamhi.gob.pe/include_mapas/_dat_esta_tipo.php?estaciones=151214</t>
  </si>
  <si>
    <t>FRANCISCO ORELLANA</t>
  </si>
  <si>
    <t>https://www.senamhi.gob.pe/include_mapas/_dat_esta_tipo.php?estaciones=151500</t>
  </si>
  <si>
    <t>HUACHOS</t>
  </si>
  <si>
    <t>https://www.senamhi.gob.pe/include_mapas/_dat_esta_tipo.php?estaciones=151503</t>
  </si>
  <si>
    <t>HUAC-HUAS</t>
  </si>
  <si>
    <t>https://www.senamhi.gob.pe/include_mapas/_dat_esta_tipo.php?estaciones=151602</t>
  </si>
  <si>
    <t>BERNAL</t>
  </si>
  <si>
    <t>https://www.senamhi.gob.pe/include_mapas/_dat_esta_tipo.php?estaciones=152100</t>
  </si>
  <si>
    <t>PANANGA</t>
  </si>
  <si>
    <t>https://www.senamhi.gob.pe/include_mapas/_dat_esta_tipo.php?estaciones=152101</t>
  </si>
  <si>
    <t>SAN LORENZO</t>
  </si>
  <si>
    <t>https://www.senamhi.gob.pe/include_mapas/_dat_esta_tipo.php?estaciones=152102</t>
  </si>
  <si>
    <t>LANCONES</t>
  </si>
  <si>
    <t>https://www.senamhi.gob.pe/include_mapas/_dat_esta_tipo.php?estaciones=152103</t>
  </si>
  <si>
    <t>SAPILLICA</t>
  </si>
  <si>
    <t>https://www.senamhi.gob.pe/include_mapas/_dat_esta_tipo.php?estaciones=152106</t>
  </si>
  <si>
    <t>VIRREY</t>
  </si>
  <si>
    <t>https://www.senamhi.gob.pe/include_mapas/_dat_esta_tipo.php?estaciones=152107</t>
  </si>
  <si>
    <t>SANTO DOMINGO</t>
  </si>
  <si>
    <t>https://www.senamhi.gob.pe/include_mapas/_dat_esta_tipo.php?estaciones=152110</t>
  </si>
  <si>
    <t>HACIENDA BIGOTE</t>
  </si>
  <si>
    <t>https://www.senamhi.gob.pe/include_mapas/_dat_esta_tipo.php?estaciones=152111</t>
  </si>
  <si>
    <t>CHALACO</t>
  </si>
  <si>
    <t>https://www.senamhi.gob.pe/include_mapas/_dat_esta_tipo.php?estaciones=152112</t>
  </si>
  <si>
    <t>SONDORILLO</t>
  </si>
  <si>
    <t>https://www.senamhi.gob.pe/include_mapas/_dat_esta_tipo.php?estaciones=152126</t>
  </si>
  <si>
    <t>TULUCE</t>
  </si>
  <si>
    <t>https://www.senamhi.gob.pe/include_mapas/_dat_esta_tipo.php?estaciones=152127</t>
  </si>
  <si>
    <t>HACIENDA SHUMAYA</t>
  </si>
  <si>
    <t>https://www.senamhi.gob.pe/include_mapas/_dat_esta_tipo.php?estaciones=152128</t>
  </si>
  <si>
    <t>PORCULLA</t>
  </si>
  <si>
    <t>https://www.senamhi.gob.pe/include_mapas/_dat_esta_tipo.php?estaciones=152132</t>
  </si>
  <si>
    <t>ALAMOR</t>
  </si>
  <si>
    <t>https://www.senamhi.gob.pe/include_mapas/_dat_esta_tipo.php?estaciones=152153</t>
  </si>
  <si>
    <t>EL PINTOR</t>
  </si>
  <si>
    <t>https://www.senamhi.gob.pe/include_mapas/_dat_esta_tipo.php?estaciones=152204</t>
  </si>
  <si>
    <t>JAMALCA</t>
  </si>
  <si>
    <t>https://www.senamhi.gob.pe/include_mapas/_dat_esta_tipo.php?estaciones=152206</t>
  </si>
  <si>
    <t>MAGUNCHAL</t>
  </si>
  <si>
    <t>https://www.senamhi.gob.pe/include_mapas/_dat_esta_tipo.php?estaciones=152210</t>
  </si>
  <si>
    <t>COCHALAN</t>
  </si>
  <si>
    <t>https://www.senamhi.gob.pe/include_mapas/_dat_esta_tipo.php?estaciones=152212</t>
  </si>
  <si>
    <t>PUENTE CHUNCHUCA</t>
  </si>
  <si>
    <t>https://www.senamhi.gob.pe/include_mapas/_dat_esta_tipo.php?estaciones=152213</t>
  </si>
  <si>
    <t>LAGUNAS</t>
  </si>
  <si>
    <t>https://www.senamhi.gob.pe/include_mapas/_dat_esta_tipo.php?estaciones=152304</t>
  </si>
  <si>
    <t>SANTA RITA DE CASTILLA</t>
  </si>
  <si>
    <t>https://www.senamhi.gob.pe/include_mapas/_dat_esta_tipo.php?estaciones=152401</t>
  </si>
  <si>
    <t>TAMANCO</t>
  </si>
  <si>
    <t>https://www.senamhi.gob.pe/include_mapas/_dat_esta_tipo.php?estaciones=152403</t>
  </si>
  <si>
    <t>SANTA MARIA DE NANAY</t>
  </si>
  <si>
    <t>https://www.senamhi.gob.pe/include_mapas/_dat_esta_tipo.php?estaciones=152409</t>
  </si>
  <si>
    <t>CALLANCAS</t>
  </si>
  <si>
    <t>https://www.senamhi.gob.pe/include_mapas/_dat_esta_tipo.php?estaciones=153101</t>
  </si>
  <si>
    <t>CUEVA BLANCA</t>
  </si>
  <si>
    <t>https://www.senamhi.gob.pe/include_mapas/_dat_esta_tipo.php?estaciones=153102</t>
  </si>
  <si>
    <t>TOCMOCHE</t>
  </si>
  <si>
    <t>https://www.senamhi.gob.pe/include_mapas/_dat_esta_tipo.php?estaciones=153103</t>
  </si>
  <si>
    <t>HACIENDA PUCARA</t>
  </si>
  <si>
    <t>https://www.senamhi.gob.pe/include_mapas/_dat_esta_tipo.php?estaciones=153107</t>
  </si>
  <si>
    <t>QUEBRADA SHUGAR</t>
  </si>
  <si>
    <t>https://www.senamhi.gob.pe/include_mapas/_dat_esta_tipo.php?estaciones=153108</t>
  </si>
  <si>
    <t>QUEROCOTILLO</t>
  </si>
  <si>
    <t>https://www.senamhi.gob.pe/include_mapas/_dat_esta_tipo.php?estaciones=153109</t>
  </si>
  <si>
    <t>UDIMA</t>
  </si>
  <si>
    <t>https://www.senamhi.gob.pe/include_mapas/_dat_esta_tipo.php?estaciones=153110</t>
  </si>
  <si>
    <t>LIVES</t>
  </si>
  <si>
    <t>https://www.senamhi.gob.pe/include_mapas/_dat_esta_tipo.php?estaciones=153111</t>
  </si>
  <si>
    <t>SAN BENITO</t>
  </si>
  <si>
    <t>https://www.senamhi.gob.pe/include_mapas/_dat_esta_tipo.php?estaciones=153201</t>
  </si>
  <si>
    <t>CHILETE</t>
  </si>
  <si>
    <t>https://www.senamhi.gob.pe/include_mapas/_dat_esta_tipo.php?estaciones=153203</t>
  </si>
  <si>
    <t>SINSICAP</t>
  </si>
  <si>
    <t>https://www.senamhi.gob.pe/include_mapas/_dat_esta_tipo.php?estaciones=153206</t>
  </si>
  <si>
    <t>CHUGUR</t>
  </si>
  <si>
    <t>https://www.senamhi.gob.pe/include_mapas/_dat_esta_tipo.php?estaciones=153208</t>
  </si>
  <si>
    <t>DOS DE MAYO (J. OLAYA)</t>
  </si>
  <si>
    <t>https://www.senamhi.gob.pe/include_mapas/_dat_esta_tipo.php?estaciones=153225</t>
  </si>
  <si>
    <t>SORITOR</t>
  </si>
  <si>
    <t>https://www.senamhi.gob.pe/include_mapas/_dat_esta_tipo.php?estaciones=153226</t>
  </si>
  <si>
    <t>CHOTANO LAJAS</t>
  </si>
  <si>
    <t>https://www.senamhi.gob.pe/include_mapas/_dat_esta_tipo.php?estaciones=153235</t>
  </si>
  <si>
    <t>https://www.senamhi.gob.pe/include_mapas/_dat_esta_tipo.php?estaciones=153307</t>
  </si>
  <si>
    <t>CUÃ‘UMBUQUE</t>
  </si>
  <si>
    <t>https://www.senamhi.gob.pe/include_mapas/_dat_esta_tipo.php?estaciones=153311</t>
  </si>
  <si>
    <t>PICOTA</t>
  </si>
  <si>
    <t>https://www.senamhi.gob.pe/include_mapas/_dat_esta_tipo.php?estaciones=153313</t>
  </si>
  <si>
    <t>SAN ANTONIO</t>
  </si>
  <si>
    <t>https://www.senamhi.gob.pe/include_mapas/_dat_esta_tipo.php?estaciones=153314</t>
  </si>
  <si>
    <t>PUCALLPA - HUIMBAYOC</t>
  </si>
  <si>
    <t>https://www.senamhi.gob.pe/include_mapas/_dat_esta_tipo.php?estaciones=153320</t>
  </si>
  <si>
    <t>SHAMBOYACU</t>
  </si>
  <si>
    <t>https://www.senamhi.gob.pe/include_mapas/_dat_esta_tipo.php?estaciones=153326</t>
  </si>
  <si>
    <t>HUANGACOCHA</t>
  </si>
  <si>
    <t>https://www.senamhi.gob.pe/include_mapas/_dat_esta_tipo.php?estaciones=153327</t>
  </si>
  <si>
    <t>SHANAO</t>
  </si>
  <si>
    <t>https://www.senamhi.gob.pe/include_mapas/_dat_esta_tipo.php?estaciones=153328</t>
  </si>
  <si>
    <t>LA ENCAÃ‘ADA</t>
  </si>
  <si>
    <t>https://www.senamhi.gob.pe/include_mapas/_dat_esta_tipo.php?estaciones=153331</t>
  </si>
  <si>
    <t>CUZCO-BIAVO</t>
  </si>
  <si>
    <t>https://www.senamhi.gob.pe/include_mapas/_dat_esta_tipo.php?estaciones=153345</t>
  </si>
  <si>
    <t>HUAYABAMBA</t>
  </si>
  <si>
    <t>https://www.senamhi.gob.pe/include_mapas/_dat_esta_tipo.php?estaciones=153350</t>
  </si>
  <si>
    <t>JULCAN</t>
  </si>
  <si>
    <t>https://www.senamhi.gob.pe/include_mapas/_dat_esta_tipo.php?estaciones=154101</t>
  </si>
  <si>
    <t>QUIRUVILCA</t>
  </si>
  <si>
    <t>https://www.senamhi.gob.pe/include_mapas/_dat_esta_tipo.php?estaciones=154102</t>
  </si>
  <si>
    <t>CACHICADAN</t>
  </si>
  <si>
    <t>https://www.senamhi.gob.pe/include_mapas/_dat_esta_tipo.php?estaciones=154103</t>
  </si>
  <si>
    <t>MOLLEPATA</t>
  </si>
  <si>
    <t>https://www.senamhi.gob.pe/include_mapas/_dat_esta_tipo.php?estaciones=154106</t>
  </si>
  <si>
    <t>CHACCHAN</t>
  </si>
  <si>
    <t>https://www.senamhi.gob.pe/include_mapas/_dat_esta_tipo.php?estaciones=154107</t>
  </si>
  <si>
    <t>CAJAMARQUILLA</t>
  </si>
  <si>
    <t>https://www.senamhi.gob.pe/include_mapas/_dat_esta_tipo.php?estaciones=154108</t>
  </si>
  <si>
    <t>PIRA</t>
  </si>
  <si>
    <t>https://www.senamhi.gob.pe/include_mapas/_dat_esta_tipo.php?estaciones=154110</t>
  </si>
  <si>
    <t>SIHUAS</t>
  </si>
  <si>
    <t>https://www.senamhi.gob.pe/include_mapas/_dat_esta_tipo.php?estaciones=154111</t>
  </si>
  <si>
    <t>OCROS</t>
  </si>
  <si>
    <t>https://www.senamhi.gob.pe/include_mapas/_dat_esta_tipo.php?estaciones=155105</t>
  </si>
  <si>
    <t>PAMPA LIBRE</t>
  </si>
  <si>
    <t>https://www.senamhi.gob.pe/include_mapas/_dat_esta_tipo.php?estaciones=155107</t>
  </si>
  <si>
    <t>TINGO</t>
  </si>
  <si>
    <t>https://www.senamhi.gob.pe/include_mapas/_dat_esta_tipo.php?estaciones=155111</t>
  </si>
  <si>
    <t>PARIACANCHA</t>
  </si>
  <si>
    <t>https://www.senamhi.gob.pe/include_mapas/_dat_esta_tipo.php?estaciones=155112</t>
  </si>
  <si>
    <t>CARHUACAYAN</t>
  </si>
  <si>
    <t>https://www.senamhi.gob.pe/include_mapas/_dat_esta_tipo.php?estaciones=155115</t>
  </si>
  <si>
    <t>YANTAC</t>
  </si>
  <si>
    <t>https://www.senamhi.gob.pe/include_mapas/_dat_esta_tipo.php?estaciones=155121</t>
  </si>
  <si>
    <t>AUTISHA</t>
  </si>
  <si>
    <t>https://www.senamhi.gob.pe/include_mapas/_dat_esta_tipo.php?estaciones=155122</t>
  </si>
  <si>
    <t>PACCHO</t>
  </si>
  <si>
    <t>https://www.senamhi.gob.pe/include_mapas/_dat_esta_tipo.php?estaciones=155200</t>
  </si>
  <si>
    <t>ANDAJES</t>
  </si>
  <si>
    <t>https://www.senamhi.gob.pe/include_mapas/_dat_esta_tipo.php?estaciones=155201</t>
  </si>
  <si>
    <t>https://www.senamhi.gob.pe/include_mapas/_dat_esta_tipo.php?estaciones=155202</t>
  </si>
  <si>
    <t>PALLAC</t>
  </si>
  <si>
    <t>https://www.senamhi.gob.pe/include_mapas/_dat_esta_tipo.php?estaciones=155205</t>
  </si>
  <si>
    <t>LAGUNA SURASACA</t>
  </si>
  <si>
    <t>https://www.senamhi.gob.pe/include_mapas/_dat_esta_tipo.php?estaciones=155206</t>
  </si>
  <si>
    <t>PACHAMACHAY</t>
  </si>
  <si>
    <t>https://www.senamhi.gob.pe/include_mapas/_dat_esta_tipo.php?estaciones=155207</t>
  </si>
  <si>
    <t>HUAMANTANGA</t>
  </si>
  <si>
    <t>https://www.senamhi.gob.pe/include_mapas/_dat_esta_tipo.php?estaciones=155209</t>
  </si>
  <si>
    <t>PARQUIN</t>
  </si>
  <si>
    <t>https://www.senamhi.gob.pe/include_mapas/_dat_esta_tipo.php?estaciones=155212</t>
  </si>
  <si>
    <t>SANTA EULALIA</t>
  </si>
  <si>
    <t>https://www.senamhi.gob.pe/include_mapas/_dat_esta_tipo.php?estaciones=155213</t>
  </si>
  <si>
    <t>PIRCA</t>
  </si>
  <si>
    <t>https://www.senamhi.gob.pe/include_mapas/_dat_esta_tipo.php?estaciones=155214</t>
  </si>
  <si>
    <t>LACHAQUI</t>
  </si>
  <si>
    <t>https://www.senamhi.gob.pe/include_mapas/_dat_esta_tipo.php?estaciones=155217</t>
  </si>
  <si>
    <t>HUAROS</t>
  </si>
  <si>
    <t>https://www.senamhi.gob.pe/include_mapas/_dat_esta_tipo.php?estaciones=155218</t>
  </si>
  <si>
    <t>CARAMPOMA</t>
  </si>
  <si>
    <t>https://www.senamhi.gob.pe/include_mapas/_dat_esta_tipo.php?estaciones=155223</t>
  </si>
  <si>
    <t>SANTIAGO DE TUNA</t>
  </si>
  <si>
    <t>https://www.senamhi.gob.pe/include_mapas/_dat_esta_tipo.php?estaciones=155224</t>
  </si>
  <si>
    <t>SAN JOSE DE PARAC</t>
  </si>
  <si>
    <t>https://www.senamhi.gob.pe/include_mapas/_dat_esta_tipo.php?estaciones=155225</t>
  </si>
  <si>
    <t>RICRAN</t>
  </si>
  <si>
    <t>https://www.senamhi.gob.pe/include_mapas/_dat_esta_tipo.php?estaciones=155229</t>
  </si>
  <si>
    <t>INGENIO</t>
  </si>
  <si>
    <t>https://www.senamhi.gob.pe/include_mapas/_dat_esta_tipo.php?estaciones=155231</t>
  </si>
  <si>
    <t>YAULI</t>
  </si>
  <si>
    <t>https://www.senamhi.gob.pe/include_mapas/_dat_esta_tipo.php?estaciones=155235</t>
  </si>
  <si>
    <t>LAGUNA COCHAQUILLO</t>
  </si>
  <si>
    <t>https://www.senamhi.gob.pe/include_mapas/_dat_esta_tipo.php?estaciones=155291</t>
  </si>
  <si>
    <t>CASAPALCA</t>
  </si>
  <si>
    <t>https://www.senamhi.gob.pe/include_mapas/_dat_esta_tipo.php?estaciones=155446</t>
  </si>
  <si>
    <t>YAURICOCHA</t>
  </si>
  <si>
    <t>https://www.senamhi.gob.pe/include_mapas/_dat_esta_tipo.php?estaciones=155450</t>
  </si>
  <si>
    <t>MILLOC</t>
  </si>
  <si>
    <t>https://www.senamhi.gob.pe/include_mapas/_dat_esta_tipo.php?estaciones=155514</t>
  </si>
  <si>
    <t>CHACLLABAMBA</t>
  </si>
  <si>
    <t>https://www.senamhi.gob.pe/include_mapas/_dat_esta_tipo.php?estaciones=155518</t>
  </si>
  <si>
    <t>ANTIOQUIA</t>
  </si>
  <si>
    <t>https://www.senamhi.gob.pe/include_mapas/_dat_esta_tipo.php?estaciones=156100</t>
  </si>
  <si>
    <t>SAN LAZARO DE ESCOMARCA</t>
  </si>
  <si>
    <t>https://www.senamhi.gob.pe/include_mapas/_dat_esta_tipo.php?estaciones=156102</t>
  </si>
  <si>
    <t>HUAÃ‘EC</t>
  </si>
  <si>
    <t>https://www.senamhi.gob.pe/include_mapas/_dat_esta_tipo.php?estaciones=156103</t>
  </si>
  <si>
    <t>https://www.senamhi.gob.pe/include_mapas/_dat_esta_tipo.php?estaciones=156104</t>
  </si>
  <si>
    <t>TANTA</t>
  </si>
  <si>
    <t>https://www.senamhi.gob.pe/include_mapas/_dat_esta_tipo.php?estaciones=156106</t>
  </si>
  <si>
    <t>CARANIA</t>
  </si>
  <si>
    <t>https://www.senamhi.gob.pe/include_mapas/_dat_esta_tipo.php?estaciones=156109</t>
  </si>
  <si>
    <t>HUANGASCAR</t>
  </si>
  <si>
    <t>https://www.senamhi.gob.pe/include_mapas/_dat_esta_tipo.php?estaciones=156110</t>
  </si>
  <si>
    <t>VILCA</t>
  </si>
  <si>
    <t>https://www.senamhi.gob.pe/include_mapas/_dat_esta_tipo.php?estaciones=156111</t>
  </si>
  <si>
    <t>SAN JUAN DE YANAC</t>
  </si>
  <si>
    <t>https://www.senamhi.gob.pe/include_mapas/_dat_esta_tipo.php?estaciones=156113</t>
  </si>
  <si>
    <t>SAN JUAN DE CASTROVIRREYNA</t>
  </si>
  <si>
    <t>https://www.senamhi.gob.pe/include_mapas/_dat_esta_tipo.php?estaciones=156114</t>
  </si>
  <si>
    <t>CUSICANCHA</t>
  </si>
  <si>
    <t>https://www.senamhi.gob.pe/include_mapas/_dat_esta_tipo.php?estaciones=156121</t>
  </si>
  <si>
    <t>TAMBO</t>
  </si>
  <si>
    <t>https://www.senamhi.gob.pe/include_mapas/_dat_esta_tipo.php?estaciones=156122</t>
  </si>
  <si>
    <t>SANTIAGO DE CHOCORVOS</t>
  </si>
  <si>
    <t>https://www.senamhi.gob.pe/include_mapas/_dat_esta_tipo.php?estaciones=156123</t>
  </si>
  <si>
    <t>HUANCALPI</t>
  </si>
  <si>
    <t>https://www.senamhi.gob.pe/include_mapas/_dat_esta_tipo.php?estaciones=156126</t>
  </si>
  <si>
    <t>CHOCLOCOCHA</t>
  </si>
  <si>
    <t>https://www.senamhi.gob.pe/include_mapas/_dat_esta_tipo.php?estaciones=156130</t>
  </si>
  <si>
    <t>LETRAYOC</t>
  </si>
  <si>
    <t>https://www.senamhi.gob.pe/include_mapas/_dat_esta_tipo.php?estaciones=156132</t>
  </si>
  <si>
    <t>OBRAJILLO</t>
  </si>
  <si>
    <t>https://www.senamhi.gob.pe/include_mapas/_dat_esta_tipo.php?estaciones=156133</t>
  </si>
  <si>
    <t>VILCASHUAMAN</t>
  </si>
  <si>
    <t>https://www.senamhi.gob.pe/include_mapas/_dat_esta_tipo.php?estaciones=156211</t>
  </si>
  <si>
    <t>CHILCAYOC</t>
  </si>
  <si>
    <t>https://www.senamhi.gob.pe/include_mapas/_dat_esta_tipo.php?estaciones=156212</t>
  </si>
  <si>
    <t>https://www.senamhi.gob.pe/include_mapas/_dat_esta_tipo.php?estaciones=156217</t>
  </si>
  <si>
    <t>CONTA</t>
  </si>
  <si>
    <t>https://www.senamhi.gob.pe/include_mapas/_dat_esta_tipo.php?estaciones=156219</t>
  </si>
  <si>
    <t>CUNYAC</t>
  </si>
  <si>
    <t>https://www.senamhi.gob.pe/include_mapas/_dat_esta_tipo.php?estaciones=156224</t>
  </si>
  <si>
    <t>HUALLPOCA</t>
  </si>
  <si>
    <t>https://www.senamhi.gob.pe/include_mapas/_dat_esta_tipo.php?estaciones=156225</t>
  </si>
  <si>
    <t>COLQUEPATA</t>
  </si>
  <si>
    <t>https://www.senamhi.gob.pe/include_mapas/_dat_esta_tipo.php?estaciones=156306</t>
  </si>
  <si>
    <t>SAN GABAN</t>
  </si>
  <si>
    <t>https://www.senamhi.gob.pe/include_mapas/_dat_esta_tipo.php?estaciones=156401</t>
  </si>
  <si>
    <t>CORDOVA</t>
  </si>
  <si>
    <t>https://www.senamhi.gob.pe/include_mapas/_dat_esta_tipo.php?estaciones=157101</t>
  </si>
  <si>
    <t>https://www.senamhi.gob.pe/include_mapas/_dat_esta_tipo.php?estaciones=157102</t>
  </si>
  <si>
    <t>LLAUTA</t>
  </si>
  <si>
    <t>https://www.senamhi.gob.pe/include_mapas/_dat_esta_tipo.php?estaciones=157200</t>
  </si>
  <si>
    <t>LUCANAS</t>
  </si>
  <si>
    <t>https://www.senamhi.gob.pe/include_mapas/_dat_esta_tipo.php?estaciones=157206</t>
  </si>
  <si>
    <t>https://www.senamhi.gob.pe/include_mapas/_dat_esta_tipo.php?estaciones=157223</t>
  </si>
  <si>
    <t>CHICHAS</t>
  </si>
  <si>
    <t>https://www.senamhi.gob.pe/include_mapas/_dat_esta_tipo.php?estaciones=157300</t>
  </si>
  <si>
    <t>PUICA</t>
  </si>
  <si>
    <t>https://www.senamhi.gob.pe/include_mapas/_dat_esta_tipo.php?estaciones=157307</t>
  </si>
  <si>
    <t>PULLHUAY (AYAHUASI)</t>
  </si>
  <si>
    <t>https://www.senamhi.gob.pe/include_mapas/_dat_esta_tipo.php?estaciones=157309</t>
  </si>
  <si>
    <t>ANDAHUA</t>
  </si>
  <si>
    <t>https://www.senamhi.gob.pe/include_mapas/_dat_esta_tipo.php?estaciones=157310</t>
  </si>
  <si>
    <t>ORCOPAMPA</t>
  </si>
  <si>
    <t>https://www.senamhi.gob.pe/include_mapas/_dat_esta_tipo.php?estaciones=157311</t>
  </si>
  <si>
    <t>CHACHAS</t>
  </si>
  <si>
    <t>https://www.senamhi.gob.pe/include_mapas/_dat_esta_tipo.php?estaciones=157312</t>
  </si>
  <si>
    <t>AYO</t>
  </si>
  <si>
    <t>https://www.senamhi.gob.pe/include_mapas/_dat_esta_tipo.php?estaciones=157313</t>
  </si>
  <si>
    <t>CHOCO</t>
  </si>
  <si>
    <t>https://www.senamhi.gob.pe/include_mapas/_dat_esta_tipo.php?estaciones=157314</t>
  </si>
  <si>
    <t>HUAMBO</t>
  </si>
  <si>
    <t>https://www.senamhi.gob.pe/include_mapas/_dat_esta_tipo.php?estaciones=157315</t>
  </si>
  <si>
    <t>MADRIGAL</t>
  </si>
  <si>
    <t>https://www.senamhi.gob.pe/include_mapas/_dat_esta_tipo.php?estaciones=157317</t>
  </si>
  <si>
    <t>TISCO</t>
  </si>
  <si>
    <t>https://www.senamhi.gob.pe/include_mapas/_dat_esta_tipo.php?estaciones=157325</t>
  </si>
  <si>
    <t>PORPERA</t>
  </si>
  <si>
    <t>https://www.senamhi.gob.pe/include_mapas/_dat_esta_tipo.php?estaciones=157329</t>
  </si>
  <si>
    <t>PUTINA</t>
  </si>
  <si>
    <t>https://www.senamhi.gob.pe/include_mapas/_dat_esta_tipo.php?estaciones=157414</t>
  </si>
  <si>
    <t>CUYO CUYO</t>
  </si>
  <si>
    <t>https://www.senamhi.gob.pe/include_mapas/_dat_esta_tipo.php?estaciones=157418</t>
  </si>
  <si>
    <t>PAMPA DE ARRIEROS</t>
  </si>
  <si>
    <t>https://www.senamhi.gob.pe/include_mapas/_dat_esta_tipo.php?estaciones=158204</t>
  </si>
  <si>
    <t>PILLONES</t>
  </si>
  <si>
    <t>https://www.senamhi.gob.pe/include_mapas/_dat_esta_tipo.php?estaciones=158208</t>
  </si>
  <si>
    <t>LAS SALINAS</t>
  </si>
  <si>
    <t>https://www.senamhi.gob.pe/include_mapas/_dat_esta_tipo.php?estaciones=158209</t>
  </si>
  <si>
    <t>QUINISTAQUILLAS</t>
  </si>
  <si>
    <t>https://www.senamhi.gob.pe/include_mapas/_dat_esta_tipo.php?estaciones=158301</t>
  </si>
  <si>
    <t>OTORA</t>
  </si>
  <si>
    <t>https://www.senamhi.gob.pe/include_mapas/_dat_esta_tipo.php?estaciones=158302</t>
  </si>
  <si>
    <t>CALACOA</t>
  </si>
  <si>
    <t>https://www.senamhi.gob.pe/include_mapas/_dat_esta_tipo.php?estaciones=158308</t>
  </si>
  <si>
    <t>PAMPA UMALZO (TITIJONES)</t>
  </si>
  <si>
    <t>https://www.senamhi.gob.pe/include_mapas/_dat_esta_tipo.php?estaciones=158309</t>
  </si>
  <si>
    <t>CAIRANI</t>
  </si>
  <si>
    <t>https://www.senamhi.gob.pe/include_mapas/_dat_esta_tipo.php?estaciones=158313</t>
  </si>
  <si>
    <t>TUMILACA</t>
  </si>
  <si>
    <t>https://www.senamhi.gob.pe/include_mapas/_dat_esta_tipo.php?estaciones=158314</t>
  </si>
  <si>
    <t>SUSAPAYA</t>
  </si>
  <si>
    <t>https://www.senamhi.gob.pe/include_mapas/_dat_esta_tipo.php?estaciones=158317</t>
  </si>
  <si>
    <t>SITAJARA</t>
  </si>
  <si>
    <t>https://www.senamhi.gob.pe/include_mapas/_dat_esta_tipo.php?estaciones=158318</t>
  </si>
  <si>
    <t>TALABAYA</t>
  </si>
  <si>
    <t>https://www.senamhi.gob.pe/include_mapas/_dat_esta_tipo.php?estaciones=158323</t>
  </si>
  <si>
    <t>TOQUELA</t>
  </si>
  <si>
    <t>https://www.senamhi.gob.pe/include_mapas/_dat_esta_tipo.php?estaciones=158325</t>
  </si>
  <si>
    <t>CAPAZO</t>
  </si>
  <si>
    <t>https://www.senamhi.gob.pe/include_mapas/_dat_esta_tipo.php?estaciones=158326</t>
  </si>
  <si>
    <t>CHALLAPALCA</t>
  </si>
  <si>
    <t>https://www.senamhi.gob.pe/include_mapas/_dat_esta_tipo.php?estaciones=158327</t>
  </si>
  <si>
    <t>PAUCARANI</t>
  </si>
  <si>
    <t>https://www.senamhi.gob.pe/include_mapas/_dat_esta_tipo.php?estaciones=158328</t>
  </si>
  <si>
    <t>BOCATOMA</t>
  </si>
  <si>
    <t>https://www.senamhi.gob.pe/include_mapas/_dat_esta_tipo.php?estaciones=158331</t>
  </si>
  <si>
    <t>LA FRONTERA</t>
  </si>
  <si>
    <t>https://www.senamhi.gob.pe/include_mapas/_dat_esta_tipo.php?estaciones=158332</t>
  </si>
  <si>
    <t>MOTUPE</t>
  </si>
  <si>
    <t>https://www.senamhi.gob.pe/include_mapas/_dat_esta_tipo.php?estaciones=47201542</t>
  </si>
  <si>
    <t>4722A338</t>
  </si>
  <si>
    <t>ACJANACO GORE</t>
  </si>
  <si>
    <t>https://www.senamhi.gob.pe/include_mapas/_dat_esta_tipo.php?estaciones=4722A338</t>
  </si>
  <si>
    <t>4722B04E</t>
  </si>
  <si>
    <t>MARCAPATA GORE</t>
  </si>
  <si>
    <t>https://www.senamhi.gob.pe/include_mapas/_dat_esta_tipo.php?estaciones=4722B04E</t>
  </si>
  <si>
    <t>4723013A</t>
  </si>
  <si>
    <t>M1</t>
  </si>
  <si>
    <t>https://www.senamhi.gob.pe/include_mapas/_dat_esta_tipo.php?estaciones=4723013A</t>
  </si>
  <si>
    <t>472364DC</t>
  </si>
  <si>
    <t>https://www.senamhi.gob.pe/include_mapas/_dat_esta_tipo.php?estaciones=472364DC</t>
  </si>
  <si>
    <t>4723D752</t>
  </si>
  <si>
    <t>https://www.senamhi.gob.pe/include_mapas/_dat_esta_tipo.php?estaciones=4723D752</t>
  </si>
  <si>
    <t>4723F1BE</t>
  </si>
  <si>
    <t>https://www.senamhi.gob.pe/include_mapas/_dat_esta_tipo.php?estaciones=4723F1BE</t>
  </si>
  <si>
    <t>4724851A</t>
  </si>
  <si>
    <t>https://www.senamhi.gob.pe/include_mapas/_dat_esta_tipo.php?estaciones=4724851A</t>
  </si>
  <si>
    <t>4724C610</t>
  </si>
  <si>
    <t>PUENTE Ã‘ACARA</t>
  </si>
  <si>
    <t>https://www.senamhi.gob.pe/include_mapas/_dat_esta_tipo.php?estaciones=4724C610</t>
  </si>
  <si>
    <t>4724E0FC</t>
  </si>
  <si>
    <t>https://www.senamhi.gob.pe/include_mapas/_dat_esta_tipo.php?estaciones=4724E0FC</t>
  </si>
  <si>
    <t>https://www.senamhi.gob.pe/include_mapas/_dat_esta_tipo.php?estaciones=47255188</t>
  </si>
  <si>
    <t>https://www.senamhi.gob.pe/include_mapas/_dat_esta_tipo.php?estaciones=47257764</t>
  </si>
  <si>
    <t>https://www.senamhi.gob.pe/include_mapas/_dat_esta_tipo.php?estaciones=47259496</t>
  </si>
  <si>
    <t>4725A10C</t>
  </si>
  <si>
    <t>https://www.senamhi.gob.pe/include_mapas/_dat_esta_tipo.php?estaciones=4725A10C</t>
  </si>
  <si>
    <t>4725B27A</t>
  </si>
  <si>
    <t>https://www.senamhi.gob.pe/include_mapas/_dat_esta_tipo.php?estaciones=4725B27A</t>
  </si>
  <si>
    <t>4725F170</t>
  </si>
  <si>
    <t>https://www.senamhi.gob.pe/include_mapas/_dat_esta_tipo.php?estaciones=4725F170</t>
  </si>
  <si>
    <t>472606FA</t>
  </si>
  <si>
    <t>https://www.senamhi.gob.pe/include_mapas/_dat_esta_tipo.php?estaciones=472606FA</t>
  </si>
  <si>
    <t>4726158C</t>
  </si>
  <si>
    <t>https://www.senamhi.gob.pe/include_mapas/_dat_esta_tipo.php?estaciones=4726158C</t>
  </si>
  <si>
    <t>CORA CORA</t>
  </si>
  <si>
    <t>https://www.senamhi.gob.pe/include_mapas/_dat_esta_tipo.php?estaciones=47262016</t>
  </si>
  <si>
    <t>ABANCAY (G. SAN ANTONIO)</t>
  </si>
  <si>
    <t>https://www.senamhi.gob.pe/include_mapas/_dat_esta_tipo.php?estaciones=47263360</t>
  </si>
  <si>
    <t>472645F0</t>
  </si>
  <si>
    <t>UNC CAJAMARCA</t>
  </si>
  <si>
    <t>https://www.senamhi.gob.pe/include_mapas/_dat_esta_tipo.php?estaciones=472645F0</t>
  </si>
  <si>
    <t>4726631C</t>
  </si>
  <si>
    <t>CELENDIN GORE</t>
  </si>
  <si>
    <t>https://www.senamhi.gob.pe/include_mapas/_dat_esta_tipo.php?estaciones=4726631C</t>
  </si>
  <si>
    <t>4726706A</t>
  </si>
  <si>
    <t>SAN IGNACIO GORE</t>
  </si>
  <si>
    <t>https://www.senamhi.gob.pe/include_mapas/_dat_esta_tipo.php?estaciones=4726706A</t>
  </si>
  <si>
    <t>JAEN GORE</t>
  </si>
  <si>
    <t>https://www.senamhi.gob.pe/include_mapas/_dat_esta_tipo.php?estaciones=47269398</t>
  </si>
  <si>
    <t>4726C3E4</t>
  </si>
  <si>
    <t>CHOTA GORE</t>
  </si>
  <si>
    <t>https://www.senamhi.gob.pe/include_mapas/_dat_esta_tipo.php?estaciones=4726C3E4</t>
  </si>
  <si>
    <t>4726F67E</t>
  </si>
  <si>
    <t>OLMOS</t>
  </si>
  <si>
    <t>https://www.senamhi.gob.pe/include_mapas/_dat_esta_tipo.php?estaciones=4726F67E</t>
  </si>
  <si>
    <t>https://www.senamhi.gob.pe/include_mapas/_dat_esta_tipo.php?estaciones=47271776</t>
  </si>
  <si>
    <t>472722EC</t>
  </si>
  <si>
    <t>https://www.senamhi.gob.pe/include_mapas/_dat_esta_tipo.php?estaciones=472722EC</t>
  </si>
  <si>
    <t>4727319A</t>
  </si>
  <si>
    <t>https://www.senamhi.gob.pe/include_mapas/_dat_esta_tipo.php?estaciones=4727319A</t>
  </si>
  <si>
    <t>4727547C</t>
  </si>
  <si>
    <t>https://www.senamhi.gob.pe/include_mapas/_dat_esta_tipo.php?estaciones=4727547C</t>
  </si>
  <si>
    <t>4727A4F8</t>
  </si>
  <si>
    <t>https://www.senamhi.gob.pe/include_mapas/_dat_esta_tipo.php?estaciones=4727A4F8</t>
  </si>
  <si>
    <t>4727B78E</t>
  </si>
  <si>
    <t>https://www.senamhi.gob.pe/include_mapas/_dat_esta_tipo.php?estaciones=4727B78E</t>
  </si>
  <si>
    <t>4727C11E</t>
  </si>
  <si>
    <t>HUAYLLABAMBA</t>
  </si>
  <si>
    <t>https://www.senamhi.gob.pe/include_mapas/_dat_esta_tipo.php?estaciones=4727C11E</t>
  </si>
  <si>
    <t>4727D268</t>
  </si>
  <si>
    <t>SANTA TERESA</t>
  </si>
  <si>
    <t>https://www.senamhi.gob.pe/include_mapas/_dat_esta_tipo.php?estaciones=4727D268</t>
  </si>
  <si>
    <t>4727F484</t>
  </si>
  <si>
    <t>https://www.senamhi.gob.pe/include_mapas/_dat_esta_tipo.php?estaciones=4727F484</t>
  </si>
  <si>
    <t>https://www.senamhi.gob.pe/include_mapas/_dat_esta_tipo.php?estaciones=47280292</t>
  </si>
  <si>
    <t>472852EE</t>
  </si>
  <si>
    <t>INTIHUATANA M</t>
  </si>
  <si>
    <t>https://www.senamhi.gob.pe/include_mapas/_dat_esta_tipo.php?estaciones=472852EE</t>
  </si>
  <si>
    <t>https://www.senamhi.gob.pe/include_mapas/_dat_esta_tipo.php?estaciones=47287402</t>
  </si>
  <si>
    <t>https://www.senamhi.gob.pe/include_mapas/_dat_esta_tipo.php?estaciones=47288486</t>
  </si>
  <si>
    <t>SORAYPAMPA</t>
  </si>
  <si>
    <t>https://www.senamhi.gob.pe/include_mapas/_dat_esta_tipo.php?estaciones=47294362</t>
  </si>
  <si>
    <t>4729658E</t>
  </si>
  <si>
    <t>https://www.senamhi.gob.pe/include_mapas/_dat_esta_tipo.php?estaciones=4729658E</t>
  </si>
  <si>
    <t>472976F8</t>
  </si>
  <si>
    <t>CALCA</t>
  </si>
  <si>
    <t>https://www.senamhi.gob.pe/include_mapas/_dat_esta_tipo.php?estaciones=472976F8</t>
  </si>
  <si>
    <t>4729867C</t>
  </si>
  <si>
    <t>QORIHUAYRACHINA</t>
  </si>
  <si>
    <t>https://www.senamhi.gob.pe/include_mapas/_dat_esta_tipo.php?estaciones=4729867C</t>
  </si>
  <si>
    <t>4729950A</t>
  </si>
  <si>
    <t>PACAYMAYO</t>
  </si>
  <si>
    <t>https://www.senamhi.gob.pe/include_mapas/_dat_esta_tipo.php?estaciones=4729950A</t>
  </si>
  <si>
    <t>4729A090</t>
  </si>
  <si>
    <t>https://www.senamhi.gob.pe/include_mapas/_dat_esta_tipo.php?estaciones=4729A090</t>
  </si>
  <si>
    <t>4729B3E6</t>
  </si>
  <si>
    <t>https://www.senamhi.gob.pe/include_mapas/_dat_esta_tipo.php?estaciones=4729B3E6</t>
  </si>
  <si>
    <t>4729D600</t>
  </si>
  <si>
    <t>PAMPA CANGALLO</t>
  </si>
  <si>
    <t>https://www.senamhi.gob.pe/include_mapas/_dat_esta_tipo.php?estaciones=4729D600</t>
  </si>
  <si>
    <t>4729E39A</t>
  </si>
  <si>
    <t>EMA PAMPA DE MAJES</t>
  </si>
  <si>
    <t>https://www.senamhi.gob.pe/include_mapas/_dat_esta_tipo.php?estaciones=4729E39A</t>
  </si>
  <si>
    <t>472A1410</t>
  </si>
  <si>
    <t>CASACCANCHA</t>
  </si>
  <si>
    <t>https://www.senamhi.gob.pe/include_mapas/_dat_esta_tipo.php?estaciones=472A1410</t>
  </si>
  <si>
    <t>472A218A</t>
  </si>
  <si>
    <t>EMA-ANTONIO RAIMONDI</t>
  </si>
  <si>
    <t>https://www.senamhi.gob.pe/include_mapas/_dat_esta_tipo.php?estaciones=472A218A</t>
  </si>
  <si>
    <t>472A446C</t>
  </si>
  <si>
    <t>BETA SANTIAGO</t>
  </si>
  <si>
    <t>https://www.senamhi.gob.pe/include_mapas/_dat_esta_tipo.php?estaciones=472A446C</t>
  </si>
  <si>
    <t>472A8172</t>
  </si>
  <si>
    <t>LA ANGOSTURA</t>
  </si>
  <si>
    <t>https://www.senamhi.gob.pe/include_mapas/_dat_esta_tipo.php?estaciones=472A8172</t>
  </si>
  <si>
    <t>472AC278</t>
  </si>
  <si>
    <t>VON HUMBOLDT</t>
  </si>
  <si>
    <t>https://www.senamhi.gob.pe/include_mapas/_dat_esta_tipo.php?estaciones=472AC278</t>
  </si>
  <si>
    <t>472AD10E</t>
  </si>
  <si>
    <t>INIA CANAAN</t>
  </si>
  <si>
    <t>https://www.senamhi.gob.pe/include_mapas/_dat_esta_tipo.php?estaciones=472AD10E</t>
  </si>
  <si>
    <t>472B059C</t>
  </si>
  <si>
    <t>ANTABAMBA</t>
  </si>
  <si>
    <t>https://www.senamhi.gob.pe/include_mapas/_dat_esta_tipo.php?estaciones=472B059C</t>
  </si>
  <si>
    <t>472B16EA</t>
  </si>
  <si>
    <t>HUACULLO</t>
  </si>
  <si>
    <t>https://www.senamhi.gob.pe/include_mapas/_dat_esta_tipo.php?estaciones=472B16EA</t>
  </si>
  <si>
    <t>472BD3F4</t>
  </si>
  <si>
    <t>COLLAC</t>
  </si>
  <si>
    <t>https://www.senamhi.gob.pe/include_mapas/_dat_esta_tipo.php?estaciones=472BD3F4</t>
  </si>
  <si>
    <t>472BE66E</t>
  </si>
  <si>
    <t>PUENTE SALIDA MARCAPOMACOCHA</t>
  </si>
  <si>
    <t>https://www.senamhi.gob.pe/include_mapas/_dat_esta_tipo.php?estaciones=472BE66E</t>
  </si>
  <si>
    <t>472BF518</t>
  </si>
  <si>
    <t>AGOCANCHA</t>
  </si>
  <si>
    <t>https://www.senamhi.gob.pe/include_mapas/_dat_esta_tipo.php?estaciones=472BF518</t>
  </si>
  <si>
    <t>472C07A8</t>
  </si>
  <si>
    <t>SAN CRISTOBAL</t>
  </si>
  <si>
    <t>https://www.senamhi.gob.pe/include_mapas/_dat_esta_tipo.php?estaciones=472C07A8</t>
  </si>
  <si>
    <t>472C2144</t>
  </si>
  <si>
    <t>TOROCOCHA</t>
  </si>
  <si>
    <t>https://www.senamhi.gob.pe/include_mapas/_dat_esta_tipo.php?estaciones=472C2144</t>
  </si>
  <si>
    <t>472C57D4</t>
  </si>
  <si>
    <t>BAGUA</t>
  </si>
  <si>
    <t>https://www.senamhi.gob.pe/include_mapas/_dat_esta_tipo.php?estaciones=472C57D4</t>
  </si>
  <si>
    <t>472C81BC</t>
  </si>
  <si>
    <t>GUZMANGO</t>
  </si>
  <si>
    <t>https://www.senamhi.gob.pe/include_mapas/_dat_esta_tipo.php?estaciones=472C81BC</t>
  </si>
  <si>
    <t>472C92CA</t>
  </si>
  <si>
    <t>CASCABAMBA</t>
  </si>
  <si>
    <t>https://www.senamhi.gob.pe/include_mapas/_dat_esta_tipo.php?estaciones=472C92CA</t>
  </si>
  <si>
    <t>472CA750</t>
  </si>
  <si>
    <t>https://www.senamhi.gob.pe/include_mapas/_dat_esta_tipo.php?estaciones=472CA750</t>
  </si>
  <si>
    <t>472CB426</t>
  </si>
  <si>
    <t>https://www.senamhi.gob.pe/include_mapas/_dat_esta_tipo.php?estaciones=472CB426</t>
  </si>
  <si>
    <t>472CC2B6</t>
  </si>
  <si>
    <t>MARMOT</t>
  </si>
  <si>
    <t>https://www.senamhi.gob.pe/include_mapas/_dat_esta_tipo.php?estaciones=472CC2B6</t>
  </si>
  <si>
    <t>472CE45A</t>
  </si>
  <si>
    <t>https://www.senamhi.gob.pe/include_mapas/_dat_esta_tipo.php?estaciones=472CE45A</t>
  </si>
  <si>
    <t>472CF72C</t>
  </si>
  <si>
    <t>https://www.senamhi.gob.pe/include_mapas/_dat_esta_tipo.php?estaciones=472CF72C</t>
  </si>
  <si>
    <t>472D30C8</t>
  </si>
  <si>
    <t>CASA GRANDE</t>
  </si>
  <si>
    <t>https://www.senamhi.gob.pe/include_mapas/_dat_esta_tipo.php?estaciones=472D30C8</t>
  </si>
  <si>
    <t>472D4658</t>
  </si>
  <si>
    <t>https://www.senamhi.gob.pe/include_mapas/_dat_esta_tipo.php?estaciones=472D4658</t>
  </si>
  <si>
    <t>472D552E</t>
  </si>
  <si>
    <t>LUCMA</t>
  </si>
  <si>
    <t>https://www.senamhi.gob.pe/include_mapas/_dat_esta_tipo.php?estaciones=472D552E</t>
  </si>
  <si>
    <t>472D60B4</t>
  </si>
  <si>
    <t>USQUIL</t>
  </si>
  <si>
    <t>https://www.senamhi.gob.pe/include_mapas/_dat_esta_tipo.php?estaciones=472D60B4</t>
  </si>
  <si>
    <t>472D73C2</t>
  </si>
  <si>
    <t>https://www.senamhi.gob.pe/include_mapas/_dat_esta_tipo.php?estaciones=472D73C2</t>
  </si>
  <si>
    <t>472D8346</t>
  </si>
  <si>
    <t>https://www.senamhi.gob.pe/include_mapas/_dat_esta_tipo.php?estaciones=472D8346</t>
  </si>
  <si>
    <t>472D9030</t>
  </si>
  <si>
    <t>https://www.senamhi.gob.pe/include_mapas/_dat_esta_tipo.php?estaciones=472D9030</t>
  </si>
  <si>
    <t>472DD33A</t>
  </si>
  <si>
    <t>https://www.senamhi.gob.pe/include_mapas/_dat_esta_tipo.php?estaciones=472DD33A</t>
  </si>
  <si>
    <t>472DE6A0</t>
  </si>
  <si>
    <t>https://www.senamhi.gob.pe/include_mapas/_dat_esta_tipo.php?estaciones=472DE6A0</t>
  </si>
  <si>
    <t>472DF5D6</t>
  </si>
  <si>
    <t>HUAYTAPALLANA</t>
  </si>
  <si>
    <t>https://www.senamhi.gob.pe/include_mapas/_dat_esta_tipo.php?estaciones=472DF5D6</t>
  </si>
  <si>
    <t>472E37C6</t>
  </si>
  <si>
    <t>PALCA</t>
  </si>
  <si>
    <t>https://www.senamhi.gob.pe/include_mapas/_dat_esta_tipo.php?estaciones=472E37C6</t>
  </si>
  <si>
    <t>472E4156</t>
  </si>
  <si>
    <t>ILLPA</t>
  </si>
  <si>
    <t>https://www.senamhi.gob.pe/include_mapas/_dat_esta_tipo.php?estaciones=472E4156</t>
  </si>
  <si>
    <t>472E5220</t>
  </si>
  <si>
    <t>PUENTE PALMIRA</t>
  </si>
  <si>
    <t>https://www.senamhi.gob.pe/include_mapas/_dat_esta_tipo.php?estaciones=472E5220</t>
  </si>
  <si>
    <t>472E74CC</t>
  </si>
  <si>
    <t>PUENTE COINA</t>
  </si>
  <si>
    <t>https://www.senamhi.gob.pe/include_mapas/_dat_esta_tipo.php?estaciones=472E74CC</t>
  </si>
  <si>
    <t>472EA2A4</t>
  </si>
  <si>
    <t>CASCAS</t>
  </si>
  <si>
    <t>https://www.senamhi.gob.pe/include_mapas/_dat_esta_tipo.php?estaciones=472EA2A4</t>
  </si>
  <si>
    <t>472EB1D2</t>
  </si>
  <si>
    <t>CAPACHIQUE</t>
  </si>
  <si>
    <t>https://www.senamhi.gob.pe/include_mapas/_dat_esta_tipo.php?estaciones=472EB1D2</t>
  </si>
  <si>
    <t>472EC742</t>
  </si>
  <si>
    <t>https://www.senamhi.gob.pe/include_mapas/_dat_esta_tipo.php?estaciones=472EC742</t>
  </si>
  <si>
    <t>472FD6CE</t>
  </si>
  <si>
    <t>https://www.senamhi.gob.pe/include_mapas/_dat_esta_tipo.php?estaciones=472FD6CE</t>
  </si>
  <si>
    <t>472FE354</t>
  </si>
  <si>
    <t>https://www.senamhi.gob.pe/include_mapas/_dat_esta_tipo.php?estaciones=472FE354</t>
  </si>
  <si>
    <t>47E0415A</t>
  </si>
  <si>
    <t>https://www.senamhi.gob.pe/include_mapas/_dat_esta_tipo.php?estaciones=47E0415A</t>
  </si>
  <si>
    <t>47E0522C</t>
  </si>
  <si>
    <t>TAMBO GRANDE</t>
  </si>
  <si>
    <t>https://www.senamhi.gob.pe/include_mapas/_dat_esta_tipo.php?estaciones=47E0522C</t>
  </si>
  <si>
    <t>47E09732</t>
  </si>
  <si>
    <t>LA ARDILLA</t>
  </si>
  <si>
    <t>https://www.senamhi.gob.pe/include_mapas/_dat_esta_tipo.php?estaciones=47E09732</t>
  </si>
  <si>
    <t>47E281B0</t>
  </si>
  <si>
    <t>HUALCUY</t>
  </si>
  <si>
    <t>https://www.senamhi.gob.pe/include_mapas/_dat_esta_tipo.php?estaciones=47E281B0</t>
  </si>
  <si>
    <t>47E2F720</t>
  </si>
  <si>
    <t>https://www.senamhi.gob.pe/include_mapas/_dat_esta_tipo.php?estaciones=47E2F720</t>
  </si>
  <si>
    <t>47E3055E</t>
  </si>
  <si>
    <t>https://www.senamhi.gob.pe/include_mapas/_dat_esta_tipo.php?estaciones=47E3055E</t>
  </si>
  <si>
    <t>47E31628</t>
  </si>
  <si>
    <t>PALLAC EMA</t>
  </si>
  <si>
    <t>https://www.senamhi.gob.pe/include_mapas/_dat_esta_tipo.php?estaciones=47E31628</t>
  </si>
  <si>
    <t>47E323B2</t>
  </si>
  <si>
    <t>CARAC</t>
  </si>
  <si>
    <t>https://www.senamhi.gob.pe/include_mapas/_dat_esta_tipo.php?estaciones=47E323B2</t>
  </si>
  <si>
    <t>47E330C4</t>
  </si>
  <si>
    <t>https://www.senamhi.gob.pe/include_mapas/_dat_esta_tipo.php?estaciones=47E330C4</t>
  </si>
  <si>
    <t>47E34654</t>
  </si>
  <si>
    <t>https://www.senamhi.gob.pe/include_mapas/_dat_esta_tipo.php?estaciones=47E34654</t>
  </si>
  <si>
    <t>47E845FC</t>
  </si>
  <si>
    <t>CACHICOTO</t>
  </si>
  <si>
    <t>https://www.senamhi.gob.pe/include_mapas/_dat_esta_tipo.php?estaciones=47E845FC</t>
  </si>
  <si>
    <t>47E8568A</t>
  </si>
  <si>
    <t>https://www.senamhi.gob.pe/include_mapas/_dat_esta_tipo.php?estaciones=47E8568A</t>
  </si>
  <si>
    <t>47E86310</t>
  </si>
  <si>
    <t>CALLERIA</t>
  </si>
  <si>
    <t>https://www.senamhi.gob.pe/include_mapas/_dat_esta_tipo.php?estaciones=47E86310</t>
  </si>
  <si>
    <t>47E87066</t>
  </si>
  <si>
    <t>PUERTO ESPERANZA</t>
  </si>
  <si>
    <t>https://www.senamhi.gob.pe/include_mapas/_dat_esta_tipo.php?estaciones=47E87066</t>
  </si>
  <si>
    <t>47E89394</t>
  </si>
  <si>
    <t>PACHACOTO</t>
  </si>
  <si>
    <t>https://www.senamhi.gob.pe/include_mapas/_dat_esta_tipo.php?estaciones=47E89394</t>
  </si>
  <si>
    <t>47E8A60E</t>
  </si>
  <si>
    <t>COTACOTA</t>
  </si>
  <si>
    <t>https://www.senamhi.gob.pe/include_mapas/_dat_esta_tipo.php?estaciones=47E8A60E</t>
  </si>
  <si>
    <t>47E8C3E8</t>
  </si>
  <si>
    <t>MARCAPOMACOCHA - EDEGEL</t>
  </si>
  <si>
    <t>https://www.senamhi.gob.pe/include_mapas/_dat_esta_tipo.php?estaciones=47E8C3E8</t>
  </si>
  <si>
    <t>47E94706</t>
  </si>
  <si>
    <t>https://www.senamhi.gob.pe/include_mapas/_dat_esta_tipo.php?estaciones=47E94706</t>
  </si>
  <si>
    <t>47E9E7FE</t>
  </si>
  <si>
    <t>PATAHUAY SAPICANCHA</t>
  </si>
  <si>
    <t>https://www.senamhi.gob.pe/include_mapas/_dat_esta_tipo.php?estaciones=47E9E7FE</t>
  </si>
  <si>
    <t>4AD000C8</t>
  </si>
  <si>
    <t>https://www.senamhi.gob.pe/include_mapas/_dat_esta_tipo.php?estaciones=4AD000C8</t>
  </si>
  <si>
    <t>4AD013BE</t>
  </si>
  <si>
    <t>CHACAS</t>
  </si>
  <si>
    <t>https://www.senamhi.gob.pe/include_mapas/_dat_esta_tipo.php?estaciones=4AD013BE</t>
  </si>
  <si>
    <t>4AD02624</t>
  </si>
  <si>
    <t>https://www.senamhi.gob.pe/include_mapas/_dat_esta_tipo.php?estaciones=4AD02624</t>
  </si>
  <si>
    <t>4AD03552</t>
  </si>
  <si>
    <t>CASMA</t>
  </si>
  <si>
    <t>https://www.senamhi.gob.pe/include_mapas/_dat_esta_tipo.php?estaciones=4AD03552</t>
  </si>
  <si>
    <t>4AD043C2</t>
  </si>
  <si>
    <t>SHILLA</t>
  </si>
  <si>
    <t>https://www.senamhi.gob.pe/include_mapas/_dat_esta_tipo.php?estaciones=4AD043C2</t>
  </si>
  <si>
    <t>4AD050B4</t>
  </si>
  <si>
    <t>CORONGO</t>
  </si>
  <si>
    <t>https://www.senamhi.gob.pe/include_mapas/_dat_esta_tipo.php?estaciones=4AD050B4</t>
  </si>
  <si>
    <t>4AD0652E</t>
  </si>
  <si>
    <t>SAN NICOLAS</t>
  </si>
  <si>
    <t>https://www.senamhi.gob.pe/include_mapas/_dat_esta_tipo.php?estaciones=4AD0652E</t>
  </si>
  <si>
    <t>4AD086DC</t>
  </si>
  <si>
    <t>PURHUAY</t>
  </si>
  <si>
    <t>https://www.senamhi.gob.pe/include_mapas/_dat_esta_tipo.php?estaciones=4AD086DC</t>
  </si>
  <si>
    <t>4AD095AA</t>
  </si>
  <si>
    <t>SHANCAYAN</t>
  </si>
  <si>
    <t>https://www.senamhi.gob.pe/include_mapas/_dat_esta_tipo.php?estaciones=4AD095AA</t>
  </si>
  <si>
    <t>4AD0A030</t>
  </si>
  <si>
    <t>https://www.senamhi.gob.pe/include_mapas/_dat_esta_tipo.php?estaciones=4AD0A030</t>
  </si>
  <si>
    <t>4AD0B346</t>
  </si>
  <si>
    <t>https://www.senamhi.gob.pe/include_mapas/_dat_esta_tipo.php?estaciones=4AD0B346</t>
  </si>
  <si>
    <t>4AD0C5D6</t>
  </si>
  <si>
    <t>PASTO RURI</t>
  </si>
  <si>
    <t>https://www.senamhi.gob.pe/include_mapas/_dat_esta_tipo.php?estaciones=4AD0C5D6</t>
  </si>
  <si>
    <t>4AD0D6A0</t>
  </si>
  <si>
    <t>NEPEÃA</t>
  </si>
  <si>
    <t>https://www.senamhi.gob.pe/include_mapas/_dat_esta_tipo.php?estaciones=4AD0D6A0</t>
  </si>
  <si>
    <t>4AD0E33A</t>
  </si>
  <si>
    <t>TINGUA</t>
  </si>
  <si>
    <t>https://www.senamhi.gob.pe/include_mapas/_dat_esta_tipo.php?estaciones=4AD0E33A</t>
  </si>
  <si>
    <t>4AD0F04C</t>
  </si>
  <si>
    <t>QUILLCAYHUANCA</t>
  </si>
  <si>
    <t>https://www.senamhi.gob.pe/include_mapas/_dat_esta_tipo.php?estaciones=4AD0F04C</t>
  </si>
  <si>
    <t>PPD-PIS</t>
  </si>
  <si>
    <t>PPD-SEN</t>
  </si>
  <si>
    <t>FECHA</t>
  </si>
  <si>
    <t>COD-EST</t>
  </si>
  <si>
    <t>fecha</t>
  </si>
  <si>
    <t>EST</t>
  </si>
  <si>
    <t>DIF</t>
  </si>
  <si>
    <t>ppd-p75</t>
  </si>
  <si>
    <t>ppd-p90</t>
  </si>
  <si>
    <t>ppd-p95</t>
  </si>
  <si>
    <t>ppd-p99</t>
  </si>
  <si>
    <t>ppd</t>
  </si>
  <si>
    <t>p75</t>
  </si>
  <si>
    <t>p90</t>
  </si>
  <si>
    <t>p95</t>
  </si>
  <si>
    <t>p99</t>
  </si>
  <si>
    <t>Ex-&gt;0.1</t>
  </si>
  <si>
    <t>Ex-83-98</t>
  </si>
  <si>
    <t>Tot-ppd</t>
  </si>
  <si>
    <t>Data</t>
  </si>
  <si>
    <t>Mes</t>
  </si>
  <si>
    <t>Estacion</t>
  </si>
  <si>
    <t>data_sen</t>
  </si>
  <si>
    <t>dp-p99-18</t>
  </si>
  <si>
    <t>ds-p99-18</t>
  </si>
  <si>
    <t>ds-p95-18</t>
  </si>
  <si>
    <t>ds-p90-18</t>
  </si>
  <si>
    <t>ds-p75-18</t>
  </si>
  <si>
    <t>dif</t>
  </si>
  <si>
    <t>COIN_P99</t>
  </si>
  <si>
    <t>COIN_P95</t>
  </si>
  <si>
    <t>COIN_P90</t>
  </si>
  <si>
    <t>COIN_P75</t>
  </si>
  <si>
    <t>coinc_p99</t>
  </si>
  <si>
    <t>coinc_p95</t>
  </si>
  <si>
    <t>coinc_p90</t>
  </si>
  <si>
    <t>coinc_p75</t>
  </si>
  <si>
    <t>coinc_t</t>
  </si>
  <si>
    <t>data_sen2</t>
  </si>
  <si>
    <t>data_sen4</t>
  </si>
  <si>
    <t>data_sen3</t>
  </si>
  <si>
    <t>ESTACIONES</t>
  </si>
  <si>
    <t>LUGAR</t>
  </si>
  <si>
    <t>Data Total</t>
  </si>
  <si>
    <t>Data Valida</t>
  </si>
  <si>
    <t>Ex. 83 y 98</t>
  </si>
  <si>
    <t>&gt; a 0.1 y ex. Max</t>
  </si>
  <si>
    <t>Años 83 y 98</t>
  </si>
  <si>
    <t>Datos Nulos</t>
  </si>
  <si>
    <t>Data Válida</t>
  </si>
  <si>
    <t>mm/día = 0</t>
  </si>
  <si>
    <t>dp-p99-17</t>
  </si>
  <si>
    <t>ds-p99-17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</si>
</sst>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Enero</a:t>
            </a:r>
            <a:r>
              <a:rPr lang="es-PE" baseline="0"/>
              <a:t> 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'2017-2018'!$A$2:$A$32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'2017-2018'!$B$2:$B$32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16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10</c:v>
                </c:pt>
                <c:pt idx="16">
                  <c:v>15</c:v>
                </c:pt>
                <c:pt idx="17">
                  <c:v>18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29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'2017-2018'!$A$2:$A$32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'2017-2018'!$C$2:$C$32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21</c:v>
                </c:pt>
                <c:pt idx="17">
                  <c:v>21</c:v>
                </c:pt>
                <c:pt idx="18">
                  <c:v>2</c:v>
                </c:pt>
                <c:pt idx="19">
                  <c:v>19</c:v>
                </c:pt>
                <c:pt idx="20">
                  <c:v>9</c:v>
                </c:pt>
                <c:pt idx="21">
                  <c:v>22</c:v>
                </c:pt>
                <c:pt idx="22">
                  <c:v>11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101051392"/>
        <c:axId val="103834368"/>
      </c:barChart>
      <c:dateAx>
        <c:axId val="101051392"/>
        <c:scaling>
          <c:orientation val="minMax"/>
        </c:scaling>
        <c:axPos val="b"/>
        <c:numFmt formatCode="dd/mm/yyyy" sourceLinked="1"/>
        <c:majorTickMark val="none"/>
        <c:tickLblPos val="nextTo"/>
        <c:crossAx val="103834368"/>
        <c:crosses val="autoZero"/>
        <c:auto val="1"/>
        <c:lblOffset val="100"/>
      </c:dateAx>
      <c:valAx>
        <c:axId val="103834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05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Febrero </a:t>
            </a:r>
            <a:r>
              <a:rPr lang="es-PE" baseline="0"/>
              <a:t>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'2017-2018'!$A$33:$A$60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'2017-2018'!$B$33:$B$60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14</c:v>
                </c:pt>
                <c:pt idx="15">
                  <c:v>18</c:v>
                </c:pt>
                <c:pt idx="16">
                  <c:v>3</c:v>
                </c:pt>
                <c:pt idx="17">
                  <c:v>11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'2017-2018'!$A$33:$A$60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'2017-2018'!$C$33:$C$60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4</c:v>
                </c:pt>
                <c:pt idx="13">
                  <c:v>10</c:v>
                </c:pt>
                <c:pt idx="14">
                  <c:v>12</c:v>
                </c:pt>
                <c:pt idx="15">
                  <c:v>21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</c:numCache>
            </c:numRef>
          </c:val>
        </c:ser>
        <c:gapWidth val="55"/>
        <c:overlap val="100"/>
        <c:axId val="103856000"/>
        <c:axId val="103857536"/>
      </c:barChart>
      <c:dateAx>
        <c:axId val="103856000"/>
        <c:scaling>
          <c:orientation val="minMax"/>
        </c:scaling>
        <c:axPos val="b"/>
        <c:numFmt formatCode="dd/mm/yyyy" sourceLinked="1"/>
        <c:majorTickMark val="none"/>
        <c:tickLblPos val="nextTo"/>
        <c:crossAx val="103857536"/>
        <c:crosses val="autoZero"/>
        <c:auto val="1"/>
        <c:lblOffset val="100"/>
      </c:dateAx>
      <c:valAx>
        <c:axId val="10385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85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/>
              <a:t>Marzo </a:t>
            </a:r>
            <a:r>
              <a:rPr lang="es-PE" baseline="0"/>
              <a:t>- 2018</a:t>
            </a:r>
          </a:p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que registraron lluvia &gt; p99</a:t>
            </a:r>
            <a:endParaRPr lang="es-P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'2017-2018'!$B$1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'2017-2018'!$A$61:$A$91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'2017-2018'!$B$61:$B$91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8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'2017-2018'!$A$61:$A$91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'2017-2018'!$C$61:$C$91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18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9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</c:ser>
        <c:gapWidth val="55"/>
        <c:overlap val="100"/>
        <c:axId val="97411456"/>
        <c:axId val="97412992"/>
      </c:barChart>
      <c:dateAx>
        <c:axId val="97411456"/>
        <c:scaling>
          <c:orientation val="minMax"/>
        </c:scaling>
        <c:axPos val="b"/>
        <c:numFmt formatCode="dd/mm/yyyy" sourceLinked="1"/>
        <c:majorTickMark val="none"/>
        <c:tickLblPos val="nextTo"/>
        <c:crossAx val="97412992"/>
        <c:crosses val="autoZero"/>
        <c:auto val="1"/>
        <c:lblOffset val="100"/>
      </c:dateAx>
      <c:valAx>
        <c:axId val="97412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41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'2017-2018'!$F$1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'2017-2018'!$E$2:$E$32</c:f>
              <c:numCache>
                <c:formatCode>dd/mm/yyyy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'2017-2018'!$F$2:$F$32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11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15</c:v>
                </c:pt>
                <c:pt idx="21">
                  <c:v>38</c:v>
                </c:pt>
                <c:pt idx="22">
                  <c:v>8</c:v>
                </c:pt>
                <c:pt idx="23">
                  <c:v>10</c:v>
                </c:pt>
                <c:pt idx="24">
                  <c:v>28</c:v>
                </c:pt>
                <c:pt idx="25">
                  <c:v>16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12</c:v>
                </c:pt>
                <c:pt idx="30">
                  <c:v>35</c:v>
                </c:pt>
              </c:numCache>
            </c:numRef>
          </c:val>
        </c:ser>
        <c:ser>
          <c:idx val="1"/>
          <c:order val="1"/>
          <c:tx>
            <c:strRef>
              <c:f>'2017-2018'!$G$1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'2017-2018'!$E$2:$E$32</c:f>
              <c:numCache>
                <c:formatCode>dd/mm/yyyy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'2017-2018'!$G$2:$G$32</c:f>
              <c:numCache>
                <c:formatCode>General</c:formatCode>
                <c:ptCount val="31"/>
                <c:pt idx="0">
                  <c:v>7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21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27</c:v>
                </c:pt>
                <c:pt idx="13">
                  <c:v>38</c:v>
                </c:pt>
                <c:pt idx="14">
                  <c:v>47</c:v>
                </c:pt>
                <c:pt idx="15">
                  <c:v>27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24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44</c:v>
                </c:pt>
                <c:pt idx="25">
                  <c:v>38</c:v>
                </c:pt>
                <c:pt idx="26">
                  <c:v>22</c:v>
                </c:pt>
                <c:pt idx="27">
                  <c:v>12</c:v>
                </c:pt>
                <c:pt idx="28">
                  <c:v>5</c:v>
                </c:pt>
                <c:pt idx="29">
                  <c:v>13</c:v>
                </c:pt>
                <c:pt idx="30">
                  <c:v>7</c:v>
                </c:pt>
              </c:numCache>
            </c:numRef>
          </c:val>
        </c:ser>
        <c:gapWidth val="55"/>
        <c:overlap val="100"/>
        <c:axId val="97450624"/>
        <c:axId val="109392256"/>
      </c:barChart>
      <c:dateAx>
        <c:axId val="97450624"/>
        <c:scaling>
          <c:orientation val="minMax"/>
        </c:scaling>
        <c:axPos val="b"/>
        <c:numFmt formatCode="dd" sourceLinked="0"/>
        <c:majorTickMark val="none"/>
        <c:tickLblPos val="nextTo"/>
        <c:crossAx val="109392256"/>
        <c:crosses val="autoZero"/>
        <c:auto val="1"/>
        <c:lblOffset val="100"/>
      </c:dateAx>
      <c:valAx>
        <c:axId val="109392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45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'2017-2018'!$F$1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'2017-2018'!$E$33:$E$60</c:f>
              <c:numCache>
                <c:formatCode>dd/mm/yyyy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'2017-2018'!$F$33:$F$60</c:f>
              <c:numCache>
                <c:formatCode>General</c:formatCode>
                <c:ptCount val="28"/>
                <c:pt idx="0">
                  <c:v>22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  <c:pt idx="23">
                  <c:v>16</c:v>
                </c:pt>
                <c:pt idx="24">
                  <c:v>7</c:v>
                </c:pt>
                <c:pt idx="25">
                  <c:v>22</c:v>
                </c:pt>
                <c:pt idx="26">
                  <c:v>20</c:v>
                </c:pt>
                <c:pt idx="27">
                  <c:v>10</c:v>
                </c:pt>
              </c:numCache>
            </c:numRef>
          </c:val>
        </c:ser>
        <c:ser>
          <c:idx val="1"/>
          <c:order val="1"/>
          <c:tx>
            <c:strRef>
              <c:f>'2017-2018'!$G$1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'2017-2018'!$E$33:$E$60</c:f>
              <c:numCache>
                <c:formatCode>dd/mm/yyyy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'2017-2018'!$G$33:$G$60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12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12</c:v>
                </c:pt>
                <c:pt idx="22">
                  <c:v>7</c:v>
                </c:pt>
                <c:pt idx="23">
                  <c:v>7</c:v>
                </c:pt>
                <c:pt idx="24">
                  <c:v>19</c:v>
                </c:pt>
                <c:pt idx="25">
                  <c:v>31</c:v>
                </c:pt>
                <c:pt idx="26">
                  <c:v>17</c:v>
                </c:pt>
                <c:pt idx="27">
                  <c:v>5</c:v>
                </c:pt>
              </c:numCache>
            </c:numRef>
          </c:val>
        </c:ser>
        <c:gapWidth val="55"/>
        <c:overlap val="100"/>
        <c:axId val="109425408"/>
        <c:axId val="109426944"/>
      </c:barChart>
      <c:dateAx>
        <c:axId val="109425408"/>
        <c:scaling>
          <c:orientation val="minMax"/>
        </c:scaling>
        <c:axPos val="b"/>
        <c:numFmt formatCode="dd" sourceLinked="0"/>
        <c:majorTickMark val="none"/>
        <c:tickLblPos val="nextTo"/>
        <c:crossAx val="109426944"/>
        <c:crosses val="autoZero"/>
        <c:auto val="1"/>
        <c:lblOffset val="100"/>
      </c:dateAx>
      <c:valAx>
        <c:axId val="10942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42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'2017-2018'!$F$1</c:f>
              <c:strCache>
                <c:ptCount val="1"/>
                <c:pt idx="0">
                  <c:v>VNP</c:v>
                </c:pt>
              </c:strCache>
            </c:strRef>
          </c:tx>
          <c:cat>
            <c:numRef>
              <c:f>'2017-2018'!$E$61:$E$91</c:f>
              <c:numCache>
                <c:formatCode>dd/mm/yyyy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'2017-2018'!$F$61:$F$91</c:f>
              <c:numCache>
                <c:formatCode>General</c:formatCode>
                <c:ptCount val="3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21</c:v>
                </c:pt>
                <c:pt idx="9">
                  <c:v>25</c:v>
                </c:pt>
                <c:pt idx="10">
                  <c:v>21</c:v>
                </c:pt>
                <c:pt idx="11">
                  <c:v>11</c:v>
                </c:pt>
                <c:pt idx="12">
                  <c:v>34</c:v>
                </c:pt>
                <c:pt idx="13">
                  <c:v>52</c:v>
                </c:pt>
                <c:pt idx="14">
                  <c:v>46</c:v>
                </c:pt>
                <c:pt idx="15">
                  <c:v>25</c:v>
                </c:pt>
                <c:pt idx="16">
                  <c:v>9</c:v>
                </c:pt>
                <c:pt idx="17">
                  <c:v>26</c:v>
                </c:pt>
                <c:pt idx="18">
                  <c:v>23</c:v>
                </c:pt>
                <c:pt idx="19">
                  <c:v>17</c:v>
                </c:pt>
                <c:pt idx="20">
                  <c:v>9</c:v>
                </c:pt>
                <c:pt idx="21">
                  <c:v>34</c:v>
                </c:pt>
                <c:pt idx="22">
                  <c:v>23</c:v>
                </c:pt>
                <c:pt idx="23">
                  <c:v>17</c:v>
                </c:pt>
                <c:pt idx="24">
                  <c:v>11</c:v>
                </c:pt>
                <c:pt idx="25">
                  <c:v>31</c:v>
                </c:pt>
                <c:pt idx="26">
                  <c:v>11</c:v>
                </c:pt>
                <c:pt idx="27">
                  <c:v>9</c:v>
                </c:pt>
                <c:pt idx="28">
                  <c:v>12</c:v>
                </c:pt>
                <c:pt idx="29">
                  <c:v>22</c:v>
                </c:pt>
                <c:pt idx="30">
                  <c:v>26</c:v>
                </c:pt>
              </c:numCache>
            </c:numRef>
          </c:val>
        </c:ser>
        <c:ser>
          <c:idx val="1"/>
          <c:order val="1"/>
          <c:tx>
            <c:strRef>
              <c:f>'2017-2018'!$G$1</c:f>
              <c:strCache>
                <c:ptCount val="1"/>
                <c:pt idx="0">
                  <c:v>RP</c:v>
                </c:pt>
              </c:strCache>
            </c:strRef>
          </c:tx>
          <c:cat>
            <c:numRef>
              <c:f>'2017-2018'!$E$61:$E$91</c:f>
              <c:numCache>
                <c:formatCode>dd/mm/yyyy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'2017-2018'!$G$61:$G$91</c:f>
              <c:numCache>
                <c:formatCode>General</c:formatCode>
                <c:ptCount val="3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4</c:v>
                </c:pt>
                <c:pt idx="6">
                  <c:v>8</c:v>
                </c:pt>
                <c:pt idx="7">
                  <c:v>27</c:v>
                </c:pt>
                <c:pt idx="8">
                  <c:v>24</c:v>
                </c:pt>
                <c:pt idx="9">
                  <c:v>17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35</c:v>
                </c:pt>
                <c:pt idx="14">
                  <c:v>42</c:v>
                </c:pt>
                <c:pt idx="15">
                  <c:v>22</c:v>
                </c:pt>
                <c:pt idx="16">
                  <c:v>13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19</c:v>
                </c:pt>
                <c:pt idx="23">
                  <c:v>6</c:v>
                </c:pt>
                <c:pt idx="24">
                  <c:v>10</c:v>
                </c:pt>
                <c:pt idx="25">
                  <c:v>9</c:v>
                </c:pt>
                <c:pt idx="26">
                  <c:v>1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</c:numCache>
            </c:numRef>
          </c:val>
        </c:ser>
        <c:gapWidth val="55"/>
        <c:overlap val="100"/>
        <c:axId val="111024768"/>
        <c:axId val="111034752"/>
      </c:barChart>
      <c:dateAx>
        <c:axId val="111024768"/>
        <c:scaling>
          <c:orientation val="minMax"/>
        </c:scaling>
        <c:axPos val="b"/>
        <c:numFmt formatCode="dd" sourceLinked="0"/>
        <c:majorTickMark val="none"/>
        <c:tickLblPos val="nextTo"/>
        <c:crossAx val="111034752"/>
        <c:crosses val="autoZero"/>
        <c:auto val="1"/>
        <c:lblOffset val="100"/>
      </c:dateAx>
      <c:valAx>
        <c:axId val="11103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Est. SENAMHI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02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3"/>
  <c:chart>
    <c:title>
      <c:tx>
        <c:rich>
          <a:bodyPr/>
          <a:lstStyle/>
          <a:p>
            <a:pPr>
              <a:defRPr/>
            </a:pPr>
            <a:r>
              <a:rPr lang="es-PE"/>
              <a:t>Estaciones</a:t>
            </a:r>
            <a:r>
              <a:rPr lang="es-PE" baseline="0"/>
              <a:t> del SENAMHI con registro de lluvia</a:t>
            </a:r>
            <a:endParaRPr lang="es-PE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Hoja1!$C$1</c:f>
              <c:strCache>
                <c:ptCount val="1"/>
                <c:pt idx="0">
                  <c:v>Data Total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Hoja1!$C$2:$C$29</c:f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Data Valida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Hoja1!$D$2:$D$29</c:f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Ex. 83 y 98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Hoja1!$E$2:$E$29</c:f>
            </c:numRef>
          </c:val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&gt; a 0.1 y ex. Max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Hoja1!$F$2:$F$29</c:f>
            </c:numRef>
          </c:val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Data Válida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Hoja1!$G$2:$G$29</c:f>
              <c:numCache>
                <c:formatCode>0.0</c:formatCode>
                <c:ptCount val="28"/>
                <c:pt idx="0">
                  <c:v>11.733333333333333</c:v>
                </c:pt>
                <c:pt idx="1">
                  <c:v>11.8</c:v>
                </c:pt>
                <c:pt idx="2">
                  <c:v>12.366666666666667</c:v>
                </c:pt>
                <c:pt idx="3">
                  <c:v>13.033333333333333</c:v>
                </c:pt>
                <c:pt idx="4">
                  <c:v>13.266666666666667</c:v>
                </c:pt>
                <c:pt idx="5">
                  <c:v>14.466666666666667</c:v>
                </c:pt>
                <c:pt idx="6">
                  <c:v>15.333333333333334</c:v>
                </c:pt>
                <c:pt idx="7">
                  <c:v>15.733333333333333</c:v>
                </c:pt>
                <c:pt idx="8">
                  <c:v>16.3</c:v>
                </c:pt>
                <c:pt idx="9">
                  <c:v>16.666666666666668</c:v>
                </c:pt>
                <c:pt idx="10">
                  <c:v>16.666666666666668</c:v>
                </c:pt>
                <c:pt idx="11">
                  <c:v>17.3</c:v>
                </c:pt>
                <c:pt idx="12">
                  <c:v>18.033333333333335</c:v>
                </c:pt>
                <c:pt idx="13">
                  <c:v>18.733333333333334</c:v>
                </c:pt>
                <c:pt idx="14">
                  <c:v>18.899999999999999</c:v>
                </c:pt>
                <c:pt idx="15">
                  <c:v>23.033333333333335</c:v>
                </c:pt>
                <c:pt idx="16">
                  <c:v>23.766666666666666</c:v>
                </c:pt>
                <c:pt idx="17">
                  <c:v>24.233333333333334</c:v>
                </c:pt>
                <c:pt idx="18">
                  <c:v>24.866666666666667</c:v>
                </c:pt>
                <c:pt idx="19">
                  <c:v>26.866666666666667</c:v>
                </c:pt>
                <c:pt idx="20">
                  <c:v>27.466666666666665</c:v>
                </c:pt>
                <c:pt idx="21">
                  <c:v>27.533333333333335</c:v>
                </c:pt>
                <c:pt idx="22">
                  <c:v>28.033333333333335</c:v>
                </c:pt>
                <c:pt idx="23">
                  <c:v>28.566666666666666</c:v>
                </c:pt>
                <c:pt idx="24">
                  <c:v>29.1</c:v>
                </c:pt>
                <c:pt idx="25">
                  <c:v>30.266666666666666</c:v>
                </c:pt>
                <c:pt idx="26">
                  <c:v>34.533333333333331</c:v>
                </c:pt>
                <c:pt idx="27">
                  <c:v>36.266666666666666</c:v>
                </c:pt>
              </c:numCache>
            </c:numRef>
          </c:val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mm/día = 0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Hoja1!$H$2:$H$29</c:f>
              <c:numCache>
                <c:formatCode>0.0</c:formatCode>
                <c:ptCount val="28"/>
                <c:pt idx="0">
                  <c:v>19.266666666666666</c:v>
                </c:pt>
                <c:pt idx="1">
                  <c:v>36.766666666666666</c:v>
                </c:pt>
                <c:pt idx="2">
                  <c:v>9.3333333333333339</c:v>
                </c:pt>
                <c:pt idx="3">
                  <c:v>12.8</c:v>
                </c:pt>
                <c:pt idx="4">
                  <c:v>30.766666666666666</c:v>
                </c:pt>
                <c:pt idx="5">
                  <c:v>36.166666666666664</c:v>
                </c:pt>
                <c:pt idx="6">
                  <c:v>12.566666666666666</c:v>
                </c:pt>
                <c:pt idx="7">
                  <c:v>17.333333333333332</c:v>
                </c:pt>
                <c:pt idx="8">
                  <c:v>33.299999999999997</c:v>
                </c:pt>
                <c:pt idx="9">
                  <c:v>10.199999999999999</c:v>
                </c:pt>
                <c:pt idx="10">
                  <c:v>32.93333333333333</c:v>
                </c:pt>
                <c:pt idx="11">
                  <c:v>6.4666666666666668</c:v>
                </c:pt>
                <c:pt idx="12">
                  <c:v>32.6</c:v>
                </c:pt>
                <c:pt idx="13">
                  <c:v>15.366666666666667</c:v>
                </c:pt>
                <c:pt idx="14">
                  <c:v>31.733333333333334</c:v>
                </c:pt>
                <c:pt idx="15">
                  <c:v>24.5</c:v>
                </c:pt>
                <c:pt idx="16">
                  <c:v>27.9</c:v>
                </c:pt>
                <c:pt idx="17">
                  <c:v>17.566666666666666</c:v>
                </c:pt>
                <c:pt idx="18">
                  <c:v>25.766666666666666</c:v>
                </c:pt>
                <c:pt idx="19">
                  <c:v>22.733333333333334</c:v>
                </c:pt>
                <c:pt idx="20">
                  <c:v>22.133333333333333</c:v>
                </c:pt>
                <c:pt idx="21">
                  <c:v>21.5</c:v>
                </c:pt>
                <c:pt idx="22">
                  <c:v>17.433333333333334</c:v>
                </c:pt>
                <c:pt idx="23">
                  <c:v>19.966666666666665</c:v>
                </c:pt>
                <c:pt idx="24">
                  <c:v>17.399999999999999</c:v>
                </c:pt>
                <c:pt idx="25">
                  <c:v>14.3</c:v>
                </c:pt>
                <c:pt idx="26">
                  <c:v>16.100000000000001</c:v>
                </c:pt>
                <c:pt idx="27">
                  <c:v>11.266666666666667</c:v>
                </c:pt>
              </c:numCache>
            </c:numRef>
          </c:val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Años 83 y 98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Hoja1!$I$2:$I$29</c:f>
              <c:numCache>
                <c:formatCode>0.0</c:formatCode>
                <c:ptCount val="28"/>
                <c:pt idx="0">
                  <c:v>1.0333333333333334</c:v>
                </c:pt>
                <c:pt idx="1">
                  <c:v>2.0666666666666669</c:v>
                </c:pt>
                <c:pt idx="2">
                  <c:v>1.0333333333333334</c:v>
                </c:pt>
                <c:pt idx="3">
                  <c:v>1.0333333333333334</c:v>
                </c:pt>
                <c:pt idx="4">
                  <c:v>2.0333333333333332</c:v>
                </c:pt>
                <c:pt idx="5">
                  <c:v>2.0666666666666669</c:v>
                </c:pt>
                <c:pt idx="6">
                  <c:v>1.0333333333333334</c:v>
                </c:pt>
                <c:pt idx="7">
                  <c:v>2.0666666666666669</c:v>
                </c:pt>
                <c:pt idx="8">
                  <c:v>2.0666666666666669</c:v>
                </c:pt>
                <c:pt idx="9">
                  <c:v>1.0333333333333334</c:v>
                </c:pt>
                <c:pt idx="10">
                  <c:v>2.0666666666666669</c:v>
                </c:pt>
                <c:pt idx="11">
                  <c:v>1.0333333333333334</c:v>
                </c:pt>
                <c:pt idx="12">
                  <c:v>2.0666666666666669</c:v>
                </c:pt>
                <c:pt idx="13">
                  <c:v>2.0666666666666669</c:v>
                </c:pt>
                <c:pt idx="14">
                  <c:v>2.0666666666666669</c:v>
                </c:pt>
                <c:pt idx="15">
                  <c:v>2.0666666666666669</c:v>
                </c:pt>
                <c:pt idx="16">
                  <c:v>2.0666666666666669</c:v>
                </c:pt>
                <c:pt idx="17">
                  <c:v>2.0666666666666669</c:v>
                </c:pt>
                <c:pt idx="18">
                  <c:v>2.0666666666666669</c:v>
                </c:pt>
                <c:pt idx="19">
                  <c:v>2.0666666666666669</c:v>
                </c:pt>
                <c:pt idx="20">
                  <c:v>1.0333333333333334</c:v>
                </c:pt>
                <c:pt idx="21">
                  <c:v>2.0666666666666669</c:v>
                </c:pt>
                <c:pt idx="22">
                  <c:v>2.0666666666666669</c:v>
                </c:pt>
                <c:pt idx="23">
                  <c:v>2.0666666666666669</c:v>
                </c:pt>
                <c:pt idx="24">
                  <c:v>1.0333333333333334</c:v>
                </c:pt>
                <c:pt idx="25">
                  <c:v>1.0333333333333334</c:v>
                </c:pt>
                <c:pt idx="26">
                  <c:v>2.0666666666666669</c:v>
                </c:pt>
                <c:pt idx="27">
                  <c:v>1.0333333333333334</c:v>
                </c:pt>
              </c:numCache>
            </c:numRef>
          </c:val>
        </c:ser>
        <c:ser>
          <c:idx val="7"/>
          <c:order val="7"/>
          <c:tx>
            <c:strRef>
              <c:f>Hoja1!$J$1</c:f>
              <c:strCache>
                <c:ptCount val="1"/>
                <c:pt idx="0">
                  <c:v>Datos Nulos</c:v>
                </c:pt>
              </c:strCache>
            </c:strRef>
          </c:tx>
          <c:cat>
            <c:strRef>
              <c:f>Hoja1!$A$2:$B$29</c:f>
              <c:strCache>
                <c:ptCount val="28"/>
                <c:pt idx="0">
                  <c:v>SAN PEDRO DE PILAS</c:v>
                </c:pt>
                <c:pt idx="1">
                  <c:v>TABALOSOS</c:v>
                </c:pt>
                <c:pt idx="2">
                  <c:v>LA CASCARILLA</c:v>
                </c:pt>
                <c:pt idx="3">
                  <c:v>ACOSTAMBO</c:v>
                </c:pt>
                <c:pt idx="4">
                  <c:v>SAN JUAN DE YANAC</c:v>
                </c:pt>
                <c:pt idx="5">
                  <c:v>CHACCHAN</c:v>
                </c:pt>
                <c:pt idx="6">
                  <c:v>MAYORARCA</c:v>
                </c:pt>
                <c:pt idx="7">
                  <c:v>HUACHOS</c:v>
                </c:pt>
                <c:pt idx="8">
                  <c:v>OCROS</c:v>
                </c:pt>
                <c:pt idx="9">
                  <c:v>PACHAMACHAY</c:v>
                </c:pt>
                <c:pt idx="10">
                  <c:v>SANTIAGO DE TUNA</c:v>
                </c:pt>
                <c:pt idx="11">
                  <c:v>ISLA SUANA</c:v>
                </c:pt>
                <c:pt idx="12">
                  <c:v>PALLAC</c:v>
                </c:pt>
                <c:pt idx="13">
                  <c:v>HUANCATA</c:v>
                </c:pt>
                <c:pt idx="14">
                  <c:v>SAN ANTONIO</c:v>
                </c:pt>
                <c:pt idx="15">
                  <c:v>CARAMPOMA</c:v>
                </c:pt>
                <c:pt idx="16">
                  <c:v>PUQUIO</c:v>
                </c:pt>
                <c:pt idx="17">
                  <c:v>SAN RAFAEL</c:v>
                </c:pt>
                <c:pt idx="18">
                  <c:v>MATUCANA</c:v>
                </c:pt>
                <c:pt idx="19">
                  <c:v>CHUGUR</c:v>
                </c:pt>
                <c:pt idx="20">
                  <c:v>PIRA</c:v>
                </c:pt>
                <c:pt idx="21">
                  <c:v>CARANIA</c:v>
                </c:pt>
                <c:pt idx="22">
                  <c:v>PUCALLPA - HUIMBAYOC</c:v>
                </c:pt>
                <c:pt idx="23">
                  <c:v>TABACONAS</c:v>
                </c:pt>
                <c:pt idx="24">
                  <c:v>AYAVIRI</c:v>
                </c:pt>
                <c:pt idx="25">
                  <c:v>JAUJA</c:v>
                </c:pt>
                <c:pt idx="26">
                  <c:v>CABANILLAS</c:v>
                </c:pt>
                <c:pt idx="27">
                  <c:v>CUYO CUYO</c:v>
                </c:pt>
              </c:strCache>
            </c:strRef>
          </c:cat>
          <c:val>
            <c:numRef>
              <c:f>Hoja1!$J$2:$J$29</c:f>
              <c:numCache>
                <c:formatCode>0.0</c:formatCode>
                <c:ptCount val="28"/>
                <c:pt idx="0">
                  <c:v>4.1333333333333337</c:v>
                </c:pt>
                <c:pt idx="1">
                  <c:v>2.0666666666666669</c:v>
                </c:pt>
                <c:pt idx="2">
                  <c:v>4.1333333333333337</c:v>
                </c:pt>
                <c:pt idx="3">
                  <c:v>0</c:v>
                </c:pt>
                <c:pt idx="4">
                  <c:v>6.6333333333333337</c:v>
                </c:pt>
                <c:pt idx="5">
                  <c:v>0</c:v>
                </c:pt>
                <c:pt idx="6">
                  <c:v>6.2</c:v>
                </c:pt>
                <c:pt idx="7">
                  <c:v>1.0333333333333334</c:v>
                </c:pt>
                <c:pt idx="8">
                  <c:v>0</c:v>
                </c:pt>
                <c:pt idx="9">
                  <c:v>0</c:v>
                </c:pt>
                <c:pt idx="10">
                  <c:v>1.0333333333333334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1.0333333333333334</c:v>
                </c:pt>
                <c:pt idx="16">
                  <c:v>0</c:v>
                </c:pt>
                <c:pt idx="17">
                  <c:v>6.7666666666666666</c:v>
                </c:pt>
                <c:pt idx="18">
                  <c:v>0</c:v>
                </c:pt>
                <c:pt idx="19">
                  <c:v>1.0333333333333334</c:v>
                </c:pt>
                <c:pt idx="20">
                  <c:v>2.0666666666666669</c:v>
                </c:pt>
                <c:pt idx="21">
                  <c:v>1.6</c:v>
                </c:pt>
                <c:pt idx="22">
                  <c:v>1.0333333333333334</c:v>
                </c:pt>
                <c:pt idx="23">
                  <c:v>1.0666666666666667</c:v>
                </c:pt>
                <c:pt idx="24">
                  <c:v>5.166666666666667</c:v>
                </c:pt>
                <c:pt idx="25">
                  <c:v>5.0333333333333332</c:v>
                </c:pt>
                <c:pt idx="26">
                  <c:v>0</c:v>
                </c:pt>
                <c:pt idx="27">
                  <c:v>4.1333333333333337</c:v>
                </c:pt>
              </c:numCache>
            </c:numRef>
          </c:val>
        </c:ser>
        <c:gapWidth val="55"/>
        <c:overlap val="100"/>
        <c:axId val="111868160"/>
        <c:axId val="111091712"/>
      </c:barChart>
      <c:catAx>
        <c:axId val="1118681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100"/>
            </a:pPr>
            <a:endParaRPr lang="es-PE"/>
          </a:p>
        </c:txPr>
        <c:crossAx val="111091712"/>
        <c:crosses val="autoZero"/>
        <c:auto val="1"/>
        <c:lblAlgn val="ctr"/>
        <c:lblOffset val="100"/>
      </c:catAx>
      <c:valAx>
        <c:axId val="11109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Años con registro de lluvia</a:t>
                </a:r>
              </a:p>
            </c:rich>
          </c:tx>
        </c:title>
        <c:numFmt formatCode="0" sourceLinked="0"/>
        <c:majorTickMark val="none"/>
        <c:tickLblPos val="nextTo"/>
        <c:crossAx val="111868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161925</xdr:rowOff>
    </xdr:from>
    <xdr:to>
      <xdr:col>21</xdr:col>
      <xdr:colOff>257174</xdr:colOff>
      <xdr:row>28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409576</xdr:colOff>
      <xdr:row>30</xdr:row>
      <xdr:rowOff>38100</xdr:rowOff>
    </xdr:from>
    <xdr:to>
      <xdr:col>20</xdr:col>
      <xdr:colOff>171450</xdr:colOff>
      <xdr:row>58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61</xdr:row>
      <xdr:rowOff>9525</xdr:rowOff>
    </xdr:from>
    <xdr:to>
      <xdr:col>21</xdr:col>
      <xdr:colOff>114300</xdr:colOff>
      <xdr:row>89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33</xdr:col>
      <xdr:colOff>619125</xdr:colOff>
      <xdr:row>28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</xdr:colOff>
      <xdr:row>30</xdr:row>
      <xdr:rowOff>0</xdr:rowOff>
    </xdr:from>
    <xdr:to>
      <xdr:col>32</xdr:col>
      <xdr:colOff>685801</xdr:colOff>
      <xdr:row>57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33</xdr:col>
      <xdr:colOff>619125</xdr:colOff>
      <xdr:row>88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47625</xdr:rowOff>
    </xdr:from>
    <xdr:to>
      <xdr:col>24</xdr:col>
      <xdr:colOff>438149</xdr:colOff>
      <xdr:row>36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646"/>
  <sheetViews>
    <sheetView tabSelected="1" workbookViewId="0">
      <selection activeCell="M50" sqref="M50"/>
    </sheetView>
  </sheetViews>
  <sheetFormatPr baseColWidth="10" defaultRowHeight="15"/>
  <cols>
    <col min="5" max="5" width="24.5703125" customWidth="1"/>
    <col min="6" max="9" width="11.42578125" hidden="1" customWidth="1"/>
    <col min="11" max="13" width="13.28515625" customWidth="1"/>
    <col min="18" max="18" width="11.855468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1380</v>
      </c>
      <c r="L1" t="s">
        <v>1408</v>
      </c>
      <c r="M1" t="s">
        <v>1409</v>
      </c>
      <c r="N1" t="s">
        <v>1379</v>
      </c>
      <c r="O1" t="s">
        <v>1395</v>
      </c>
      <c r="P1" t="s">
        <v>1397</v>
      </c>
      <c r="Q1" t="s">
        <v>1396</v>
      </c>
      <c r="R1" t="s">
        <v>1381</v>
      </c>
      <c r="S1" t="s">
        <v>1382</v>
      </c>
      <c r="T1" t="s">
        <v>1383</v>
      </c>
      <c r="U1" t="s">
        <v>1384</v>
      </c>
      <c r="V1" t="s">
        <v>1390</v>
      </c>
      <c r="W1" t="s">
        <v>1391</v>
      </c>
      <c r="X1" t="s">
        <v>1392</v>
      </c>
      <c r="Y1" t="s">
        <v>1393</v>
      </c>
      <c r="Z1" t="s">
        <v>1394</v>
      </c>
      <c r="AA1" t="s">
        <v>1385</v>
      </c>
    </row>
    <row r="2" spans="1:27" hidden="1">
      <c r="A2">
        <v>154108</v>
      </c>
      <c r="B2">
        <v>-9.6320444444444409</v>
      </c>
      <c r="C2">
        <v>-77.741355555555501</v>
      </c>
      <c r="D2">
        <v>3286</v>
      </c>
      <c r="E2" t="s">
        <v>868</v>
      </c>
      <c r="F2" t="s">
        <v>11</v>
      </c>
      <c r="G2" t="s">
        <v>12</v>
      </c>
      <c r="H2" t="s">
        <v>13</v>
      </c>
      <c r="I2" t="s">
        <v>869</v>
      </c>
      <c r="J2" t="s">
        <v>20</v>
      </c>
      <c r="K2">
        <f>+COUNTIF('est-sen-perc99-2018'!A:A,A2)</f>
        <v>43</v>
      </c>
      <c r="L2">
        <f>+COUNTIF('est-sen-perc99-2017'!A:A,A2)</f>
        <v>75</v>
      </c>
      <c r="M2">
        <f>+COUNTIFS(percentiles!M:M,"&gt;1/1/17",percentiles!N:N,"&gt;0",percentiles!A:A,A2,percentiles!M:M,"&lt;1/4/17")</f>
        <v>0</v>
      </c>
      <c r="N2" t="str">
        <f>IFERROR(VLOOKUP(A2,percentiles!A:Q,3,FALSE),"")</f>
        <v/>
      </c>
      <c r="O2" t="str">
        <f>IFERROR(VLOOKUP(A2,percentiles!A:Q,4,FALSE),"")</f>
        <v/>
      </c>
      <c r="P2" t="str">
        <f>IFERROR(VLOOKUP(A2,percentiles!A:Q,5,FALSE),"")</f>
        <v/>
      </c>
      <c r="Q2" t="str">
        <f>IFERROR(VLOOKUP(A2,percentiles!A:Q,6,FALSE),"")</f>
        <v/>
      </c>
      <c r="R2">
        <f>+COUNTIFS(percentiles!M:M,"&gt;1/1/18",percentiles!N:N,"&gt;0",percentiles!A:A,A2)</f>
        <v>0</v>
      </c>
      <c r="S2">
        <f>+COUNTIFS(percentiles!M:M,"&gt;1/1/18",percentiles!O:O,"&gt;0",percentiles!A:A,A2)</f>
        <v>0</v>
      </c>
      <c r="T2">
        <f>+COUNTIFS(percentiles!M:M,"&gt;1/1/18",percentiles!P:P,"&gt;0",percentiles!A:A,A2)</f>
        <v>0</v>
      </c>
      <c r="U2">
        <f>+COUNTIFS(percentiles!M:M,"&gt;1/1/18",percentiles!Q:Q,"&gt;0",percentiles!A:A,A2)</f>
        <v>0</v>
      </c>
      <c r="V2">
        <f>+COUNTIFS('est-sen-perc99-2018'!A:A,A2,'est-sen-perc99-2018'!G:G,"&gt;0")</f>
        <v>0</v>
      </c>
      <c r="W2">
        <f>+COUNTIFS('est-sen-perc99-2018'!A:A,A2,'est-sen-perc99-2018'!H:H,"&gt;0")</f>
        <v>0</v>
      </c>
      <c r="X2">
        <f>+COUNTIFS('est-sen-perc99-2018'!A:A,A2,'est-sen-perc99-2018'!I:I,"&gt;0")</f>
        <v>0</v>
      </c>
      <c r="Y2">
        <f>+COUNTIFS('est-sen-perc99-2018'!A:A,A2,'est-sen-perc99-2018'!J:J,"&gt;0")</f>
        <v>0</v>
      </c>
      <c r="Z2">
        <f>+SUM(V2:Y2)</f>
        <v>0</v>
      </c>
      <c r="AA2">
        <f>+IF(Z2=0,,K2-Z2)</f>
        <v>0</v>
      </c>
    </row>
    <row r="3" spans="1:27" hidden="1">
      <c r="A3">
        <v>109091</v>
      </c>
      <c r="B3">
        <v>-9.0458555555555495</v>
      </c>
      <c r="C3">
        <v>-77.751727777777702</v>
      </c>
      <c r="D3">
        <v>2980</v>
      </c>
      <c r="E3" t="s">
        <v>654</v>
      </c>
      <c r="F3" t="s">
        <v>11</v>
      </c>
      <c r="G3" t="s">
        <v>639</v>
      </c>
      <c r="H3" t="s">
        <v>640</v>
      </c>
      <c r="I3" t="s">
        <v>655</v>
      </c>
      <c r="J3" t="s">
        <v>20</v>
      </c>
      <c r="K3">
        <f>+COUNTIF('est-sen-perc99-2018'!A:A,A3)</f>
        <v>49</v>
      </c>
      <c r="L3">
        <f>+COUNTIF('est-sen-perc99-2017'!A:A,A3)</f>
        <v>39</v>
      </c>
      <c r="M3">
        <f>+COUNTIFS(percentiles!M:M,"&gt;1/1/17",percentiles!N:N,"&gt;0",percentiles!A:A,A3,percentiles!M:M,"&lt;1/4/17")</f>
        <v>0</v>
      </c>
      <c r="N3" t="str">
        <f>IFERROR(VLOOKUP(A3,percentiles!A:Q,3,FALSE),"")</f>
        <v/>
      </c>
      <c r="O3" t="str">
        <f>IFERROR(VLOOKUP(A3,percentiles!A:Q,4,FALSE),"")</f>
        <v/>
      </c>
      <c r="P3" t="str">
        <f>IFERROR(VLOOKUP(A3,percentiles!A:Q,5,FALSE),"")</f>
        <v/>
      </c>
      <c r="Q3" t="str">
        <f>IFERROR(VLOOKUP(A3,percentiles!A:Q,6,FALSE),"")</f>
        <v/>
      </c>
      <c r="R3">
        <f>+COUNTIFS(percentiles!M:M,"&gt;1/1/18",percentiles!N:N,"&gt;0",percentiles!A:A,A3)</f>
        <v>0</v>
      </c>
      <c r="S3">
        <f>+COUNTIFS(percentiles!M:M,"&gt;1/1/18",percentiles!O:O,"&gt;0",percentiles!A:A,A3)</f>
        <v>0</v>
      </c>
      <c r="T3">
        <f>+COUNTIFS(percentiles!M:M,"&gt;1/1/18",percentiles!P:P,"&gt;0",percentiles!A:A,A3)</f>
        <v>0</v>
      </c>
      <c r="U3">
        <f>+COUNTIFS(percentiles!M:M,"&gt;1/1/18",percentiles!Q:Q,"&gt;0",percentiles!A:A,A3)</f>
        <v>0</v>
      </c>
      <c r="V3">
        <f>+COUNTIFS('est-sen-perc99-2018'!A:A,A3,'est-sen-perc99-2018'!G:G,"&gt;0")</f>
        <v>0</v>
      </c>
      <c r="W3">
        <f>+COUNTIFS('est-sen-perc99-2018'!A:A,A3,'est-sen-perc99-2018'!H:H,"&gt;0")</f>
        <v>0</v>
      </c>
      <c r="X3">
        <f>+COUNTIFS('est-sen-perc99-2018'!A:A,A3,'est-sen-perc99-2018'!I:I,"&gt;0")</f>
        <v>0</v>
      </c>
      <c r="Y3">
        <f>+COUNTIFS('est-sen-perc99-2018'!A:A,A3,'est-sen-perc99-2018'!J:J,"&gt;0")</f>
        <v>0</v>
      </c>
      <c r="Z3">
        <f>+SUM(V3:Y3)</f>
        <v>0</v>
      </c>
      <c r="AA3">
        <f>+IF(Z3=0,,K3-Z3)</f>
        <v>0</v>
      </c>
    </row>
    <row r="4" spans="1:27">
      <c r="A4">
        <v>154110</v>
      </c>
      <c r="B4" s="5">
        <v>-9.5852777777777707</v>
      </c>
      <c r="C4" s="5">
        <v>-77.707194444444397</v>
      </c>
      <c r="D4" s="7">
        <v>3625</v>
      </c>
      <c r="E4" t="s">
        <v>870</v>
      </c>
      <c r="F4" t="s">
        <v>11</v>
      </c>
      <c r="G4" t="s">
        <v>12</v>
      </c>
      <c r="H4" t="s">
        <v>13</v>
      </c>
      <c r="I4" t="s">
        <v>871</v>
      </c>
      <c r="J4" t="s">
        <v>20</v>
      </c>
      <c r="K4">
        <f>+COUNTIF('est-sen-perc99-2018'!A:A,A4)</f>
        <v>14</v>
      </c>
      <c r="L4">
        <f>+COUNTIF('est-sen-perc99-2017'!A:A,A4)</f>
        <v>37</v>
      </c>
      <c r="M4">
        <f>+COUNTIFS(percentiles!M:M,"&gt;1/1/17",percentiles!N:N,"&gt;0",percentiles!A:A,A4,percentiles!M:M,"&lt;1/4/17")</f>
        <v>3</v>
      </c>
      <c r="N4">
        <f>IFERROR(VLOOKUP(A4,percentiles!A:Q,3,FALSE),"")</f>
        <v>1581</v>
      </c>
      <c r="O4">
        <f>IFERROR(VLOOKUP(A4,percentiles!A:Q,4,FALSE),"")</f>
        <v>1519</v>
      </c>
      <c r="P4">
        <f>IFERROR(VLOOKUP(A4,percentiles!A:Q,5,FALSE),"")</f>
        <v>1488</v>
      </c>
      <c r="Q4">
        <f>IFERROR(VLOOKUP(A4,percentiles!A:Q,6,FALSE),"")</f>
        <v>824</v>
      </c>
      <c r="R4">
        <f>+COUNTIFS(percentiles!M:M,"&gt;1/1/18",percentiles!N:N,"&gt;0",percentiles!A:A,A4)</f>
        <v>2</v>
      </c>
      <c r="S4">
        <f>+COUNTIFS(percentiles!M:M,"&gt;1/1/18",percentiles!O:O,"&gt;0",percentiles!A:A,A4)</f>
        <v>0</v>
      </c>
      <c r="T4">
        <f>+COUNTIFS(percentiles!M:M,"&gt;1/1/18",percentiles!P:P,"&gt;0",percentiles!A:A,A4)</f>
        <v>3</v>
      </c>
      <c r="U4">
        <f>+COUNTIFS(percentiles!M:M,"&gt;1/1/18",percentiles!Q:Q,"&gt;0",percentiles!A:A,A4)</f>
        <v>6</v>
      </c>
      <c r="V4">
        <f>+COUNTIFS('est-sen-perc99-2018'!A:A,A4,'est-sen-perc99-2018'!G:G,"&gt;0")</f>
        <v>2</v>
      </c>
      <c r="W4">
        <f>+COUNTIFS('est-sen-perc99-2018'!A:A,A4,'est-sen-perc99-2018'!H:H,"&gt;0")</f>
        <v>0</v>
      </c>
      <c r="X4">
        <f>+COUNTIFS('est-sen-perc99-2018'!A:A,A4,'est-sen-perc99-2018'!I:I,"&gt;0")</f>
        <v>3</v>
      </c>
      <c r="Y4">
        <f>+COUNTIFS('est-sen-perc99-2018'!A:A,A4,'est-sen-perc99-2018'!J:J,"&gt;0")</f>
        <v>6</v>
      </c>
      <c r="Z4">
        <f>+SUM(V4:Y4)</f>
        <v>11</v>
      </c>
      <c r="AA4">
        <f>+IF(Z4=0,,K4-Z4)</f>
        <v>3</v>
      </c>
    </row>
    <row r="5" spans="1:27" hidden="1">
      <c r="A5">
        <v>105121</v>
      </c>
      <c r="B5">
        <v>-5.9174444444444401</v>
      </c>
      <c r="C5">
        <v>-79.971722222222198</v>
      </c>
      <c r="D5">
        <v>85</v>
      </c>
      <c r="E5" t="s">
        <v>634</v>
      </c>
      <c r="F5" t="s">
        <v>11</v>
      </c>
      <c r="G5" t="s">
        <v>12</v>
      </c>
      <c r="H5" t="s">
        <v>13</v>
      </c>
      <c r="I5" t="s">
        <v>635</v>
      </c>
      <c r="J5" t="s">
        <v>20</v>
      </c>
      <c r="K5">
        <f>+COUNTIF('est-sen-perc99-2018'!A:A,A5)</f>
        <v>2</v>
      </c>
      <c r="L5">
        <f>+COUNTIF('est-sen-perc99-2017'!A:A,A5)</f>
        <v>32</v>
      </c>
      <c r="M5">
        <f>+COUNTIFS(percentiles!M:M,"&gt;1/1/17",percentiles!N:N,"&gt;0",percentiles!A:A,A5,percentiles!M:M,"&lt;1/4/17")</f>
        <v>0</v>
      </c>
      <c r="N5" t="str">
        <f>IFERROR(VLOOKUP(A5,percentiles!A:Q,3,FALSE),"")</f>
        <v/>
      </c>
      <c r="O5" t="str">
        <f>IFERROR(VLOOKUP(A5,percentiles!A:Q,4,FALSE),"")</f>
        <v/>
      </c>
      <c r="P5" t="str">
        <f>IFERROR(VLOOKUP(A5,percentiles!A:Q,5,FALSE),"")</f>
        <v/>
      </c>
      <c r="Q5" t="str">
        <f>IFERROR(VLOOKUP(A5,percentiles!A:Q,6,FALSE),"")</f>
        <v/>
      </c>
      <c r="R5">
        <f>+COUNTIFS(percentiles!M:M,"&gt;1/1/18",percentiles!N:N,"&gt;0",percentiles!A:A,A5)</f>
        <v>0</v>
      </c>
      <c r="S5">
        <f>+COUNTIFS(percentiles!M:M,"&gt;1/1/18",percentiles!O:O,"&gt;0",percentiles!A:A,A5)</f>
        <v>0</v>
      </c>
      <c r="T5">
        <f>+COUNTIFS(percentiles!M:M,"&gt;1/1/18",percentiles!P:P,"&gt;0",percentiles!A:A,A5)</f>
        <v>0</v>
      </c>
      <c r="U5">
        <f>+COUNTIFS(percentiles!M:M,"&gt;1/1/18",percentiles!Q:Q,"&gt;0",percentiles!A:A,A5)</f>
        <v>0</v>
      </c>
      <c r="V5">
        <f>+COUNTIFS('est-sen-perc99-2018'!A:A,A5,'est-sen-perc99-2018'!G:G,"&gt;0")</f>
        <v>0</v>
      </c>
      <c r="W5">
        <f>+COUNTIFS('est-sen-perc99-2018'!A:A,A5,'est-sen-perc99-2018'!H:H,"&gt;0")</f>
        <v>0</v>
      </c>
      <c r="X5">
        <f>+COUNTIFS('est-sen-perc99-2018'!A:A,A5,'est-sen-perc99-2018'!I:I,"&gt;0")</f>
        <v>0</v>
      </c>
      <c r="Y5">
        <f>+COUNTIFS('est-sen-perc99-2018'!A:A,A5,'est-sen-perc99-2018'!J:J,"&gt;0")</f>
        <v>0</v>
      </c>
      <c r="Z5">
        <f>+SUM(V5:Y5)</f>
        <v>0</v>
      </c>
      <c r="AA5">
        <f>+IF(Z5=0,,K5-Z5)</f>
        <v>0</v>
      </c>
    </row>
    <row r="6" spans="1:27" hidden="1">
      <c r="A6">
        <v>155224</v>
      </c>
      <c r="B6">
        <v>-11.9831111111111</v>
      </c>
      <c r="C6">
        <v>-76.524147222222197</v>
      </c>
      <c r="D6">
        <v>2924</v>
      </c>
      <c r="E6" t="s">
        <v>913</v>
      </c>
      <c r="F6" t="s">
        <v>11</v>
      </c>
      <c r="G6" t="s">
        <v>12</v>
      </c>
      <c r="H6" t="s">
        <v>13</v>
      </c>
      <c r="I6" t="s">
        <v>914</v>
      </c>
      <c r="J6" t="s">
        <v>15</v>
      </c>
      <c r="K6">
        <f>+COUNTIF('est-sen-perc99-2018'!A:A,A6)</f>
        <v>6</v>
      </c>
      <c r="L6">
        <f>+COUNTIF('est-sen-perc99-2017'!A:A,A6)</f>
        <v>30</v>
      </c>
      <c r="M6">
        <f>+COUNTIFS(percentiles!M:M,"&gt;1/1/17",percentiles!N:N,"&gt;0",percentiles!A:A,A6,percentiles!M:M,"&lt;1/4/17")</f>
        <v>1</v>
      </c>
      <c r="N6">
        <f>IFERROR(VLOOKUP(A6,percentiles!A:Q,3,FALSE),"")</f>
        <v>1581</v>
      </c>
      <c r="O6">
        <f>IFERROR(VLOOKUP(A6,percentiles!A:Q,4,FALSE),"")</f>
        <v>1550</v>
      </c>
      <c r="P6">
        <f>IFERROR(VLOOKUP(A6,percentiles!A:Q,5,FALSE),"")</f>
        <v>1488</v>
      </c>
      <c r="Q6">
        <f>IFERROR(VLOOKUP(A6,percentiles!A:Q,6,FALSE),"")</f>
        <v>500</v>
      </c>
      <c r="R6">
        <f>+COUNTIFS(percentiles!M:M,"&gt;1/1/18",percentiles!N:N,"&gt;0",percentiles!A:A,A6)</f>
        <v>0</v>
      </c>
      <c r="S6">
        <f>+COUNTIFS(percentiles!M:M,"&gt;1/1/18",percentiles!O:O,"&gt;0",percentiles!A:A,A6)</f>
        <v>0</v>
      </c>
      <c r="T6">
        <f>+COUNTIFS(percentiles!M:M,"&gt;1/1/18",percentiles!P:P,"&gt;0",percentiles!A:A,A6)</f>
        <v>1</v>
      </c>
      <c r="U6">
        <f>+COUNTIFS(percentiles!M:M,"&gt;1/1/18",percentiles!Q:Q,"&gt;0",percentiles!A:A,A6)</f>
        <v>6</v>
      </c>
      <c r="V6">
        <f>+COUNTIFS('est-sen-perc99-2018'!A:A,A6,'est-sen-perc99-2018'!G:G,"&gt;0")</f>
        <v>0</v>
      </c>
      <c r="W6">
        <f>+COUNTIFS('est-sen-perc99-2018'!A:A,A6,'est-sen-perc99-2018'!H:H,"&gt;0")</f>
        <v>0</v>
      </c>
      <c r="X6">
        <f>+COUNTIFS('est-sen-perc99-2018'!A:A,A6,'est-sen-perc99-2018'!I:I,"&gt;0")</f>
        <v>1</v>
      </c>
      <c r="Y6">
        <f>+COUNTIFS('est-sen-perc99-2018'!A:A,A6,'est-sen-perc99-2018'!J:J,"&gt;0")</f>
        <v>5</v>
      </c>
      <c r="Z6">
        <f>+SUM(V6:Y6)</f>
        <v>6</v>
      </c>
      <c r="AA6">
        <f>+IF(Z6=0,,K6-Z6)</f>
        <v>0</v>
      </c>
    </row>
    <row r="7" spans="1:27" hidden="1">
      <c r="A7" t="s">
        <v>1226</v>
      </c>
      <c r="B7">
        <v>-7.8186027777777696</v>
      </c>
      <c r="C7">
        <v>-78.414972222222204</v>
      </c>
      <c r="D7">
        <v>3123</v>
      </c>
      <c r="E7" t="s">
        <v>1227</v>
      </c>
      <c r="F7" t="s">
        <v>11</v>
      </c>
      <c r="G7" t="s">
        <v>639</v>
      </c>
      <c r="H7" t="s">
        <v>640</v>
      </c>
      <c r="I7" t="s">
        <v>1228</v>
      </c>
      <c r="J7" t="s">
        <v>20</v>
      </c>
      <c r="K7">
        <f>+COUNTIF('est-sen-perc99-2018'!A:A,A7)</f>
        <v>13</v>
      </c>
      <c r="L7">
        <f>+COUNTIF('est-sen-perc99-2017'!A:A,A7)</f>
        <v>29</v>
      </c>
      <c r="M7">
        <f>+COUNTIFS(percentiles!M:M,"&gt;1/1/17",percentiles!N:N,"&gt;0",percentiles!A:A,A7,percentiles!M:M,"&lt;1/4/17")</f>
        <v>0</v>
      </c>
      <c r="N7" t="str">
        <f>IFERROR(VLOOKUP(A7,percentiles!A:Q,3,FALSE),"")</f>
        <v/>
      </c>
      <c r="O7" t="str">
        <f>IFERROR(VLOOKUP(A7,percentiles!A:Q,4,FALSE),"")</f>
        <v/>
      </c>
      <c r="P7" t="str">
        <f>IFERROR(VLOOKUP(A7,percentiles!A:Q,5,FALSE),"")</f>
        <v/>
      </c>
      <c r="Q7" t="str">
        <f>IFERROR(VLOOKUP(A7,percentiles!A:Q,6,FALSE),"")</f>
        <v/>
      </c>
      <c r="R7">
        <f>+COUNTIFS(percentiles!M:M,"&gt;1/1/18",percentiles!N:N,"&gt;0",percentiles!A:A,A7)</f>
        <v>0</v>
      </c>
      <c r="S7">
        <f>+COUNTIFS(percentiles!M:M,"&gt;1/1/18",percentiles!O:O,"&gt;0",percentiles!A:A,A7)</f>
        <v>0</v>
      </c>
      <c r="T7">
        <f>+COUNTIFS(percentiles!M:M,"&gt;1/1/18",percentiles!P:P,"&gt;0",percentiles!A:A,A7)</f>
        <v>0</v>
      </c>
      <c r="U7">
        <f>+COUNTIFS(percentiles!M:M,"&gt;1/1/18",percentiles!Q:Q,"&gt;0",percentiles!A:A,A7)</f>
        <v>0</v>
      </c>
      <c r="V7">
        <f>+COUNTIFS('est-sen-perc99-2018'!A:A,A7,'est-sen-perc99-2018'!G:G,"&gt;0")</f>
        <v>0</v>
      </c>
      <c r="W7">
        <f>+COUNTIFS('est-sen-perc99-2018'!A:A,A7,'est-sen-perc99-2018'!H:H,"&gt;0")</f>
        <v>0</v>
      </c>
      <c r="X7">
        <f>+COUNTIFS('est-sen-perc99-2018'!A:A,A7,'est-sen-perc99-2018'!I:I,"&gt;0")</f>
        <v>0</v>
      </c>
      <c r="Y7">
        <f>+COUNTIFS('est-sen-perc99-2018'!A:A,A7,'est-sen-perc99-2018'!J:J,"&gt;0")</f>
        <v>0</v>
      </c>
      <c r="Z7">
        <f>+SUM(V7:Y7)</f>
        <v>0</v>
      </c>
      <c r="AA7">
        <f>+IF(Z7=0,,K7-Z7)</f>
        <v>0</v>
      </c>
    </row>
    <row r="8" spans="1:27">
      <c r="A8">
        <v>154107</v>
      </c>
      <c r="B8" s="5">
        <v>-9.5351888888888805</v>
      </c>
      <c r="C8" s="5">
        <v>-77.775358333333301</v>
      </c>
      <c r="D8" s="7">
        <v>2266</v>
      </c>
      <c r="E8" t="s">
        <v>866</v>
      </c>
      <c r="F8" t="s">
        <v>11</v>
      </c>
      <c r="G8" t="s">
        <v>12</v>
      </c>
      <c r="H8" t="s">
        <v>13</v>
      </c>
      <c r="I8" t="s">
        <v>867</v>
      </c>
      <c r="J8" t="s">
        <v>20</v>
      </c>
      <c r="K8">
        <f>+COUNTIF('est-sen-perc99-2018'!A:A,A8)</f>
        <v>5</v>
      </c>
      <c r="L8">
        <f>+COUNTIF('est-sen-perc99-2017'!A:A,A8)</f>
        <v>26</v>
      </c>
      <c r="M8">
        <f>+COUNTIFS(percentiles!M:M,"&gt;1/1/17",percentiles!N:N,"&gt;0",percentiles!A:A,A8,percentiles!M:M,"&lt;1/4/17")</f>
        <v>5</v>
      </c>
      <c r="N8">
        <f>IFERROR(VLOOKUP(A8,percentiles!A:Q,3,FALSE),"")</f>
        <v>1581</v>
      </c>
      <c r="O8">
        <f>IFERROR(VLOOKUP(A8,percentiles!A:Q,4,FALSE),"")</f>
        <v>1581</v>
      </c>
      <c r="P8">
        <f>IFERROR(VLOOKUP(A8,percentiles!A:Q,5,FALSE),"")</f>
        <v>1519</v>
      </c>
      <c r="Q8">
        <f>IFERROR(VLOOKUP(A8,percentiles!A:Q,6,FALSE),"")</f>
        <v>434</v>
      </c>
      <c r="R8">
        <f>+COUNTIFS(percentiles!M:M,"&gt;1/1/18",percentiles!N:N,"&gt;0",percentiles!A:A,A8)</f>
        <v>0</v>
      </c>
      <c r="S8">
        <f>+COUNTIFS(percentiles!M:M,"&gt;1/1/18",percentiles!O:O,"&gt;0",percentiles!A:A,A8)</f>
        <v>1</v>
      </c>
      <c r="T8">
        <f>+COUNTIFS(percentiles!M:M,"&gt;1/1/18",percentiles!P:P,"&gt;0",percentiles!A:A,A8)</f>
        <v>2</v>
      </c>
      <c r="U8">
        <f>+COUNTIFS(percentiles!M:M,"&gt;1/1/18",percentiles!Q:Q,"&gt;0",percentiles!A:A,A8)</f>
        <v>9</v>
      </c>
      <c r="V8">
        <f>+COUNTIFS('est-sen-perc99-2018'!A:A,A8,'est-sen-perc99-2018'!G:G,"&gt;0")</f>
        <v>0</v>
      </c>
      <c r="W8">
        <f>+COUNTIFS('est-sen-perc99-2018'!A:A,A8,'est-sen-perc99-2018'!H:H,"&gt;0")</f>
        <v>1</v>
      </c>
      <c r="X8">
        <f>+COUNTIFS('est-sen-perc99-2018'!A:A,A8,'est-sen-perc99-2018'!I:I,"&gt;0")</f>
        <v>2</v>
      </c>
      <c r="Y8">
        <f>+COUNTIFS('est-sen-perc99-2018'!A:A,A8,'est-sen-perc99-2018'!J:J,"&gt;0")</f>
        <v>2</v>
      </c>
      <c r="Z8">
        <f>+SUM(V8:Y8)</f>
        <v>5</v>
      </c>
      <c r="AA8">
        <f>+IF(Z8=0,,K8-Z8)</f>
        <v>0</v>
      </c>
    </row>
    <row r="9" spans="1:27" hidden="1">
      <c r="A9">
        <v>107131</v>
      </c>
      <c r="B9">
        <v>-7.6704249999999998</v>
      </c>
      <c r="C9">
        <v>-78.402416666666596</v>
      </c>
      <c r="D9">
        <v>3290</v>
      </c>
      <c r="E9" t="s">
        <v>644</v>
      </c>
      <c r="F9" t="s">
        <v>11</v>
      </c>
      <c r="G9" t="s">
        <v>639</v>
      </c>
      <c r="H9" t="s">
        <v>640</v>
      </c>
      <c r="I9" t="s">
        <v>645</v>
      </c>
      <c r="J9" t="s">
        <v>20</v>
      </c>
      <c r="K9">
        <f>+COUNTIF('est-sen-perc99-2018'!A:A,A9)</f>
        <v>14</v>
      </c>
      <c r="L9">
        <f>+COUNTIF('est-sen-perc99-2017'!A:A,A9)</f>
        <v>26</v>
      </c>
      <c r="M9">
        <f>+COUNTIFS(percentiles!M:M,"&gt;1/1/17",percentiles!N:N,"&gt;0",percentiles!A:A,A9,percentiles!M:M,"&lt;1/4/17")</f>
        <v>0</v>
      </c>
      <c r="N9" t="str">
        <f>IFERROR(VLOOKUP(A9,percentiles!A:Q,3,FALSE),"")</f>
        <v/>
      </c>
      <c r="O9" t="str">
        <f>IFERROR(VLOOKUP(A9,percentiles!A:Q,4,FALSE),"")</f>
        <v/>
      </c>
      <c r="P9" t="str">
        <f>IFERROR(VLOOKUP(A9,percentiles!A:Q,5,FALSE),"")</f>
        <v/>
      </c>
      <c r="Q9" t="str">
        <f>IFERROR(VLOOKUP(A9,percentiles!A:Q,6,FALSE),"")</f>
        <v/>
      </c>
      <c r="R9">
        <f>+COUNTIFS(percentiles!M:M,"&gt;1/1/18",percentiles!N:N,"&gt;0",percentiles!A:A,A9)</f>
        <v>0</v>
      </c>
      <c r="S9">
        <f>+COUNTIFS(percentiles!M:M,"&gt;1/1/18",percentiles!O:O,"&gt;0",percentiles!A:A,A9)</f>
        <v>0</v>
      </c>
      <c r="T9">
        <f>+COUNTIFS(percentiles!M:M,"&gt;1/1/18",percentiles!P:P,"&gt;0",percentiles!A:A,A9)</f>
        <v>0</v>
      </c>
      <c r="U9">
        <f>+COUNTIFS(percentiles!M:M,"&gt;1/1/18",percentiles!Q:Q,"&gt;0",percentiles!A:A,A9)</f>
        <v>0</v>
      </c>
      <c r="V9">
        <f>+COUNTIFS('est-sen-perc99-2018'!A:A,A9,'est-sen-perc99-2018'!G:G,"&gt;0")</f>
        <v>0</v>
      </c>
      <c r="W9">
        <f>+COUNTIFS('est-sen-perc99-2018'!A:A,A9,'est-sen-perc99-2018'!H:H,"&gt;0")</f>
        <v>0</v>
      </c>
      <c r="X9">
        <f>+COUNTIFS('est-sen-perc99-2018'!A:A,A9,'est-sen-perc99-2018'!I:I,"&gt;0")</f>
        <v>0</v>
      </c>
      <c r="Y9">
        <f>+COUNTIFS('est-sen-perc99-2018'!A:A,A9,'est-sen-perc99-2018'!J:J,"&gt;0")</f>
        <v>0</v>
      </c>
      <c r="Z9">
        <f>+SUM(V9:Y9)</f>
        <v>0</v>
      </c>
      <c r="AA9">
        <f>+IF(Z9=0,,K9-Z9)</f>
        <v>0</v>
      </c>
    </row>
    <row r="10" spans="1:27" hidden="1">
      <c r="A10">
        <v>333</v>
      </c>
      <c r="B10">
        <v>-6.3315916666666601</v>
      </c>
      <c r="C10">
        <v>-79.768691666666598</v>
      </c>
      <c r="D10">
        <v>78</v>
      </c>
      <c r="E10" t="s">
        <v>156</v>
      </c>
      <c r="F10" t="s">
        <v>11</v>
      </c>
      <c r="G10" t="s">
        <v>12</v>
      </c>
      <c r="H10" t="s">
        <v>13</v>
      </c>
      <c r="I10" t="s">
        <v>157</v>
      </c>
      <c r="J10" t="s">
        <v>20</v>
      </c>
      <c r="K10">
        <f>+COUNTIF('est-sen-perc99-2018'!A:A,A10)</f>
        <v>1</v>
      </c>
      <c r="L10">
        <f>+COUNTIF('est-sen-perc99-2017'!A:A,A10)</f>
        <v>25</v>
      </c>
      <c r="M10">
        <f>+COUNTIFS(percentiles!M:M,"&gt;1/1/17",percentiles!N:N,"&gt;0",percentiles!A:A,A10,percentiles!M:M,"&lt;1/4/17")</f>
        <v>0</v>
      </c>
      <c r="N10" t="str">
        <f>IFERROR(VLOOKUP(A10,percentiles!A:Q,3,FALSE),"")</f>
        <v/>
      </c>
      <c r="O10" t="str">
        <f>IFERROR(VLOOKUP(A10,percentiles!A:Q,4,FALSE),"")</f>
        <v/>
      </c>
      <c r="P10" t="str">
        <f>IFERROR(VLOOKUP(A10,percentiles!A:Q,5,FALSE),"")</f>
        <v/>
      </c>
      <c r="Q10" t="str">
        <f>IFERROR(VLOOKUP(A10,percentiles!A:Q,6,FALSE),"")</f>
        <v/>
      </c>
      <c r="R10">
        <f>+COUNTIFS(percentiles!M:M,"&gt;1/1/18",percentiles!N:N,"&gt;0",percentiles!A:A,A10)</f>
        <v>0</v>
      </c>
      <c r="S10">
        <f>+COUNTIFS(percentiles!M:M,"&gt;1/1/18",percentiles!O:O,"&gt;0",percentiles!A:A,A10)</f>
        <v>0</v>
      </c>
      <c r="T10">
        <f>+COUNTIFS(percentiles!M:M,"&gt;1/1/18",percentiles!P:P,"&gt;0",percentiles!A:A,A10)</f>
        <v>0</v>
      </c>
      <c r="U10">
        <f>+COUNTIFS(percentiles!M:M,"&gt;1/1/18",percentiles!Q:Q,"&gt;0",percentiles!A:A,A10)</f>
        <v>0</v>
      </c>
      <c r="V10">
        <f>+COUNTIFS('est-sen-perc99-2018'!A:A,A10,'est-sen-perc99-2018'!G:G,"&gt;0")</f>
        <v>0</v>
      </c>
      <c r="W10">
        <f>+COUNTIFS('est-sen-perc99-2018'!A:A,A10,'est-sen-perc99-2018'!H:H,"&gt;0")</f>
        <v>0</v>
      </c>
      <c r="X10">
        <f>+COUNTIFS('est-sen-perc99-2018'!A:A,A10,'est-sen-perc99-2018'!I:I,"&gt;0")</f>
        <v>0</v>
      </c>
      <c r="Y10">
        <f>+COUNTIFS('est-sen-perc99-2018'!A:A,A10,'est-sen-perc99-2018'!J:J,"&gt;0")</f>
        <v>0</v>
      </c>
      <c r="Z10">
        <f>+SUM(V10:Y10)</f>
        <v>0</v>
      </c>
      <c r="AA10">
        <f>+IF(Z10=0,,K10-Z10)</f>
        <v>0</v>
      </c>
    </row>
    <row r="11" spans="1:27" hidden="1">
      <c r="A11">
        <v>105122</v>
      </c>
      <c r="B11">
        <v>-5.9246055555555497</v>
      </c>
      <c r="C11">
        <v>-80.204624999999993</v>
      </c>
      <c r="D11">
        <v>59</v>
      </c>
      <c r="E11" t="s">
        <v>636</v>
      </c>
      <c r="F11" t="s">
        <v>11</v>
      </c>
      <c r="G11" t="s">
        <v>12</v>
      </c>
      <c r="H11" t="s">
        <v>13</v>
      </c>
      <c r="I11" t="s">
        <v>637</v>
      </c>
      <c r="J11" t="s">
        <v>20</v>
      </c>
      <c r="K11">
        <f>+COUNTIF('est-sen-perc99-2018'!A:A,A11)</f>
        <v>1</v>
      </c>
      <c r="L11">
        <f>+COUNTIF('est-sen-perc99-2017'!A:A,A11)</f>
        <v>25</v>
      </c>
      <c r="M11">
        <f>+COUNTIFS(percentiles!M:M,"&gt;1/1/17",percentiles!N:N,"&gt;0",percentiles!A:A,A11,percentiles!M:M,"&lt;1/4/17")</f>
        <v>0</v>
      </c>
      <c r="N11" t="str">
        <f>IFERROR(VLOOKUP(A11,percentiles!A:Q,3,FALSE),"")</f>
        <v/>
      </c>
      <c r="O11" t="str">
        <f>IFERROR(VLOOKUP(A11,percentiles!A:Q,4,FALSE),"")</f>
        <v/>
      </c>
      <c r="P11" t="str">
        <f>IFERROR(VLOOKUP(A11,percentiles!A:Q,5,FALSE),"")</f>
        <v/>
      </c>
      <c r="Q11" t="str">
        <f>IFERROR(VLOOKUP(A11,percentiles!A:Q,6,FALSE),"")</f>
        <v/>
      </c>
      <c r="R11">
        <f>+COUNTIFS(percentiles!M:M,"&gt;1/1/18",percentiles!N:N,"&gt;0",percentiles!A:A,A11)</f>
        <v>0</v>
      </c>
      <c r="S11">
        <f>+COUNTIFS(percentiles!M:M,"&gt;1/1/18",percentiles!O:O,"&gt;0",percentiles!A:A,A11)</f>
        <v>0</v>
      </c>
      <c r="T11">
        <f>+COUNTIFS(percentiles!M:M,"&gt;1/1/18",percentiles!P:P,"&gt;0",percentiles!A:A,A11)</f>
        <v>0</v>
      </c>
      <c r="U11">
        <f>+COUNTIFS(percentiles!M:M,"&gt;1/1/18",percentiles!Q:Q,"&gt;0",percentiles!A:A,A11)</f>
        <v>0</v>
      </c>
      <c r="V11">
        <f>+COUNTIFS('est-sen-perc99-2018'!A:A,A11,'est-sen-perc99-2018'!G:G,"&gt;0")</f>
        <v>0</v>
      </c>
      <c r="W11">
        <f>+COUNTIFS('est-sen-perc99-2018'!A:A,A11,'est-sen-perc99-2018'!H:H,"&gt;0")</f>
        <v>0</v>
      </c>
      <c r="X11">
        <f>+COUNTIFS('est-sen-perc99-2018'!A:A,A11,'est-sen-perc99-2018'!I:I,"&gt;0")</f>
        <v>0</v>
      </c>
      <c r="Y11">
        <f>+COUNTIFS('est-sen-perc99-2018'!A:A,A11,'est-sen-perc99-2018'!J:J,"&gt;0")</f>
        <v>0</v>
      </c>
      <c r="Z11">
        <f>+SUM(V11:Y11)</f>
        <v>0</v>
      </c>
      <c r="AA11">
        <f>+IF(Z11=0,,K11-Z11)</f>
        <v>0</v>
      </c>
    </row>
    <row r="12" spans="1:27">
      <c r="A12">
        <v>155105</v>
      </c>
      <c r="B12" s="5">
        <v>-10.4045722222222</v>
      </c>
      <c r="C12" s="5">
        <v>-77.40025</v>
      </c>
      <c r="D12" s="7">
        <v>3249</v>
      </c>
      <c r="E12" t="s">
        <v>874</v>
      </c>
      <c r="F12" t="s">
        <v>11</v>
      </c>
      <c r="G12" t="s">
        <v>12</v>
      </c>
      <c r="H12" t="s">
        <v>13</v>
      </c>
      <c r="I12" t="s">
        <v>875</v>
      </c>
      <c r="J12" t="s">
        <v>20</v>
      </c>
      <c r="K12">
        <f>+COUNTIF('est-sen-perc99-2018'!A:A,A12)</f>
        <v>7</v>
      </c>
      <c r="L12">
        <f>+COUNTIF('est-sen-perc99-2017'!A:A,A12)</f>
        <v>24</v>
      </c>
      <c r="M12">
        <f>+COUNTIFS(percentiles!M:M,"&gt;1/1/17",percentiles!N:N,"&gt;0",percentiles!A:A,A12,percentiles!M:M,"&lt;1/4/17")</f>
        <v>0</v>
      </c>
      <c r="N12">
        <f>IFERROR(VLOOKUP(A12,percentiles!A:Q,3,FALSE),"")</f>
        <v>1550</v>
      </c>
      <c r="O12">
        <f>IFERROR(VLOOKUP(A12,percentiles!A:Q,4,FALSE),"")</f>
        <v>1550</v>
      </c>
      <c r="P12">
        <f>IFERROR(VLOOKUP(A12,percentiles!A:Q,5,FALSE),"")</f>
        <v>1488</v>
      </c>
      <c r="Q12">
        <f>IFERROR(VLOOKUP(A12,percentiles!A:Q,6,FALSE),"")</f>
        <v>489</v>
      </c>
      <c r="R12">
        <f>+COUNTIFS(percentiles!M:M,"&gt;1/1/18",percentiles!N:N,"&gt;0",percentiles!A:A,A12)</f>
        <v>0</v>
      </c>
      <c r="S12">
        <f>+COUNTIFS(percentiles!M:M,"&gt;1/1/18",percentiles!O:O,"&gt;0",percentiles!A:A,A12)</f>
        <v>0</v>
      </c>
      <c r="T12">
        <f>+COUNTIFS(percentiles!M:M,"&gt;1/1/18",percentiles!P:P,"&gt;0",percentiles!A:A,A12)</f>
        <v>4</v>
      </c>
      <c r="U12">
        <f>+COUNTIFS(percentiles!M:M,"&gt;1/1/18",percentiles!Q:Q,"&gt;0",percentiles!A:A,A12)</f>
        <v>4</v>
      </c>
      <c r="V12">
        <f>+COUNTIFS('est-sen-perc99-2018'!A:A,A12,'est-sen-perc99-2018'!G:G,"&gt;0")</f>
        <v>0</v>
      </c>
      <c r="W12">
        <f>+COUNTIFS('est-sen-perc99-2018'!A:A,A12,'est-sen-perc99-2018'!H:H,"&gt;0")</f>
        <v>0</v>
      </c>
      <c r="X12">
        <f>+COUNTIFS('est-sen-perc99-2018'!A:A,A12,'est-sen-perc99-2018'!I:I,"&gt;0")</f>
        <v>4</v>
      </c>
      <c r="Y12">
        <f>+COUNTIFS('est-sen-perc99-2018'!A:A,A12,'est-sen-perc99-2018'!J:J,"&gt;0")</f>
        <v>2</v>
      </c>
      <c r="Z12">
        <f>+SUM(V12:Y12)</f>
        <v>6</v>
      </c>
      <c r="AA12">
        <f>+IF(Z12=0,,K12-Z12)</f>
        <v>1</v>
      </c>
    </row>
    <row r="13" spans="1:27" hidden="1">
      <c r="A13">
        <v>151207</v>
      </c>
      <c r="B13">
        <v>-12.186177777777701</v>
      </c>
      <c r="C13">
        <v>-76.2406583333333</v>
      </c>
      <c r="D13">
        <v>2684</v>
      </c>
      <c r="E13" t="s">
        <v>739</v>
      </c>
      <c r="F13" t="s">
        <v>11</v>
      </c>
      <c r="G13" t="s">
        <v>12</v>
      </c>
      <c r="H13" t="s">
        <v>13</v>
      </c>
      <c r="I13" t="s">
        <v>740</v>
      </c>
      <c r="J13" t="s">
        <v>15</v>
      </c>
      <c r="K13">
        <f>+COUNTIF('est-sen-perc99-2018'!A:A,A13)</f>
        <v>1</v>
      </c>
      <c r="L13">
        <f>+COUNTIF('est-sen-perc99-2017'!A:A,A13)</f>
        <v>24</v>
      </c>
      <c r="M13">
        <f>+COUNTIFS(percentiles!M:M,"&gt;1/1/17",percentiles!N:N,"&gt;0",percentiles!A:A,A13,percentiles!M:M,"&lt;1/4/17")</f>
        <v>34</v>
      </c>
      <c r="N13">
        <f>IFERROR(VLOOKUP(A13,percentiles!A:Q,3,FALSE),"")</f>
        <v>1085</v>
      </c>
      <c r="O13">
        <f>IFERROR(VLOOKUP(A13,percentiles!A:Q,4,FALSE),"")</f>
        <v>1085</v>
      </c>
      <c r="P13">
        <f>IFERROR(VLOOKUP(A13,percentiles!A:Q,5,FALSE),"")</f>
        <v>1023</v>
      </c>
      <c r="Q13">
        <f>IFERROR(VLOOKUP(A13,percentiles!A:Q,6,FALSE),"")</f>
        <v>562</v>
      </c>
      <c r="R13">
        <f>+COUNTIFS(percentiles!M:M,"&gt;1/1/18",percentiles!N:N,"&gt;0",percentiles!A:A,A13)</f>
        <v>1</v>
      </c>
      <c r="S13">
        <f>+COUNTIFS(percentiles!M:M,"&gt;1/1/18",percentiles!O:O,"&gt;0",percentiles!A:A,A13)</f>
        <v>5</v>
      </c>
      <c r="T13">
        <f>+COUNTIFS(percentiles!M:M,"&gt;1/1/18",percentiles!P:P,"&gt;0",percentiles!A:A,A13)</f>
        <v>3</v>
      </c>
      <c r="U13">
        <f>+COUNTIFS(percentiles!M:M,"&gt;1/1/18",percentiles!Q:Q,"&gt;0",percentiles!A:A,A13)</f>
        <v>8</v>
      </c>
      <c r="V13">
        <f>+COUNTIFS('est-sen-perc99-2018'!A:A,A13,'est-sen-perc99-2018'!G:G,"&gt;0")</f>
        <v>1</v>
      </c>
      <c r="W13">
        <f>+COUNTIFS('est-sen-perc99-2018'!A:A,A13,'est-sen-perc99-2018'!H:H,"&gt;0")</f>
        <v>0</v>
      </c>
      <c r="X13">
        <f>+COUNTIFS('est-sen-perc99-2018'!A:A,A13,'est-sen-perc99-2018'!I:I,"&gt;0")</f>
        <v>0</v>
      </c>
      <c r="Y13">
        <f>+COUNTIFS('est-sen-perc99-2018'!A:A,A13,'est-sen-perc99-2018'!J:J,"&gt;0")</f>
        <v>0</v>
      </c>
      <c r="Z13">
        <f>+SUM(V13:Y13)</f>
        <v>1</v>
      </c>
      <c r="AA13">
        <f>+IF(Z13=0,,K13-Z13)</f>
        <v>0</v>
      </c>
    </row>
    <row r="14" spans="1:27" hidden="1">
      <c r="A14">
        <v>151212</v>
      </c>
      <c r="B14">
        <v>-12.454802777777701</v>
      </c>
      <c r="C14">
        <v>-76.225586111111099</v>
      </c>
      <c r="D14">
        <v>2707</v>
      </c>
      <c r="E14" t="s">
        <v>749</v>
      </c>
      <c r="F14" t="s">
        <v>11</v>
      </c>
      <c r="G14" t="s">
        <v>12</v>
      </c>
      <c r="H14" t="s">
        <v>13</v>
      </c>
      <c r="I14" t="s">
        <v>750</v>
      </c>
      <c r="J14" t="s">
        <v>15</v>
      </c>
      <c r="K14">
        <f>+COUNTIF('est-sen-perc99-2018'!A:A,A14)</f>
        <v>2</v>
      </c>
      <c r="L14">
        <f>+COUNTIF('est-sen-perc99-2017'!A:A,A14)</f>
        <v>21</v>
      </c>
      <c r="M14">
        <f>+COUNTIFS(percentiles!M:M,"&gt;1/1/17",percentiles!N:N,"&gt;0",percentiles!A:A,A14,percentiles!M:M,"&lt;1/4/17")</f>
        <v>9</v>
      </c>
      <c r="N14">
        <f>IFERROR(VLOOKUP(A14,percentiles!A:Q,3,FALSE),"")</f>
        <v>1085</v>
      </c>
      <c r="O14">
        <f>IFERROR(VLOOKUP(A14,percentiles!A:Q,4,FALSE),"")</f>
        <v>961</v>
      </c>
      <c r="P14">
        <f>IFERROR(VLOOKUP(A14,percentiles!A:Q,5,FALSE),"")</f>
        <v>930</v>
      </c>
      <c r="Q14">
        <f>IFERROR(VLOOKUP(A14,percentiles!A:Q,6,FALSE),"")</f>
        <v>451</v>
      </c>
      <c r="R14">
        <f>+COUNTIFS(percentiles!M:M,"&gt;1/1/18",percentiles!N:N,"&gt;0",percentiles!A:A,A14)</f>
        <v>1</v>
      </c>
      <c r="S14">
        <f>+COUNTIFS(percentiles!M:M,"&gt;1/1/18",percentiles!O:O,"&gt;0",percentiles!A:A,A14)</f>
        <v>0</v>
      </c>
      <c r="T14">
        <f>+COUNTIFS(percentiles!M:M,"&gt;1/1/18",percentiles!P:P,"&gt;0",percentiles!A:A,A14)</f>
        <v>2</v>
      </c>
      <c r="U14">
        <f>+COUNTIFS(percentiles!M:M,"&gt;1/1/18",percentiles!Q:Q,"&gt;0",percentiles!A:A,A14)</f>
        <v>2</v>
      </c>
      <c r="V14">
        <f>+COUNTIFS('est-sen-perc99-2018'!A:A,A14,'est-sen-perc99-2018'!G:G,"&gt;0")</f>
        <v>1</v>
      </c>
      <c r="W14">
        <f>+COUNTIFS('est-sen-perc99-2018'!A:A,A14,'est-sen-perc99-2018'!H:H,"&gt;0")</f>
        <v>0</v>
      </c>
      <c r="X14">
        <f>+COUNTIFS('est-sen-perc99-2018'!A:A,A14,'est-sen-perc99-2018'!I:I,"&gt;0")</f>
        <v>1</v>
      </c>
      <c r="Y14">
        <f>+COUNTIFS('est-sen-perc99-2018'!A:A,A14,'est-sen-perc99-2018'!J:J,"&gt;0")</f>
        <v>0</v>
      </c>
      <c r="Z14">
        <f>+SUM(V14:Y14)</f>
        <v>2</v>
      </c>
      <c r="AA14">
        <f>+IF(Z14=0,,K14-Z14)</f>
        <v>0</v>
      </c>
    </row>
    <row r="15" spans="1:27" hidden="1">
      <c r="A15">
        <v>396</v>
      </c>
      <c r="B15">
        <v>-7.22498611111111</v>
      </c>
      <c r="C15">
        <v>-79.153230555555496</v>
      </c>
      <c r="D15">
        <v>431</v>
      </c>
      <c r="E15" t="s">
        <v>206</v>
      </c>
      <c r="F15" t="s">
        <v>11</v>
      </c>
      <c r="G15" t="s">
        <v>12</v>
      </c>
      <c r="H15" t="s">
        <v>13</v>
      </c>
      <c r="I15" t="s">
        <v>207</v>
      </c>
      <c r="J15" t="s">
        <v>20</v>
      </c>
      <c r="K15">
        <f>+COUNTIF('est-sen-perc99-2018'!A:A,A15)</f>
        <v>0</v>
      </c>
      <c r="L15">
        <f>+COUNTIF('est-sen-perc99-2017'!A:A,A15)</f>
        <v>21</v>
      </c>
      <c r="M15">
        <f>+COUNTIFS(percentiles!M:M,"&gt;1/1/17",percentiles!N:N,"&gt;0",percentiles!A:A,A15,percentiles!M:M,"&lt;1/4/17")</f>
        <v>0</v>
      </c>
      <c r="N15" t="str">
        <f>IFERROR(VLOOKUP(A15,percentiles!A:Q,3,FALSE),"")</f>
        <v/>
      </c>
      <c r="O15" t="str">
        <f>IFERROR(VLOOKUP(A15,percentiles!A:Q,4,FALSE),"")</f>
        <v/>
      </c>
      <c r="P15" t="str">
        <f>IFERROR(VLOOKUP(A15,percentiles!A:Q,5,FALSE),"")</f>
        <v/>
      </c>
      <c r="Q15" t="str">
        <f>IFERROR(VLOOKUP(A15,percentiles!A:Q,6,FALSE),"")</f>
        <v/>
      </c>
      <c r="R15">
        <f>+COUNTIFS(percentiles!M:M,"&gt;1/1/18",percentiles!N:N,"&gt;0",percentiles!A:A,A15)</f>
        <v>0</v>
      </c>
      <c r="S15">
        <f>+COUNTIFS(percentiles!M:M,"&gt;1/1/18",percentiles!O:O,"&gt;0",percentiles!A:A,A15)</f>
        <v>0</v>
      </c>
      <c r="T15">
        <f>+COUNTIFS(percentiles!M:M,"&gt;1/1/18",percentiles!P:P,"&gt;0",percentiles!A:A,A15)</f>
        <v>0</v>
      </c>
      <c r="U15">
        <f>+COUNTIFS(percentiles!M:M,"&gt;1/1/18",percentiles!Q:Q,"&gt;0",percentiles!A:A,A15)</f>
        <v>0</v>
      </c>
      <c r="V15">
        <f>+COUNTIFS('est-sen-perc99-2018'!A:A,A15,'est-sen-perc99-2018'!G:G,"&gt;0")</f>
        <v>0</v>
      </c>
      <c r="W15">
        <f>+COUNTIFS('est-sen-perc99-2018'!A:A,A15,'est-sen-perc99-2018'!H:H,"&gt;0")</f>
        <v>0</v>
      </c>
      <c r="X15">
        <f>+COUNTIFS('est-sen-perc99-2018'!A:A,A15,'est-sen-perc99-2018'!I:I,"&gt;0")</f>
        <v>0</v>
      </c>
      <c r="Y15">
        <f>+COUNTIFS('est-sen-perc99-2018'!A:A,A15,'est-sen-perc99-2018'!J:J,"&gt;0")</f>
        <v>0</v>
      </c>
      <c r="Z15">
        <f>+SUM(V15:Y15)</f>
        <v>0</v>
      </c>
      <c r="AA15">
        <f>+IF(Z15=0,,K15-Z15)</f>
        <v>0</v>
      </c>
    </row>
    <row r="16" spans="1:27" hidden="1">
      <c r="A16" t="s">
        <v>1211</v>
      </c>
      <c r="B16">
        <v>-7.7634999999999996</v>
      </c>
      <c r="C16">
        <v>-78.667249999999996</v>
      </c>
      <c r="D16">
        <v>2925</v>
      </c>
      <c r="E16" t="s">
        <v>1212</v>
      </c>
      <c r="F16" t="s">
        <v>11</v>
      </c>
      <c r="G16" t="s">
        <v>639</v>
      </c>
      <c r="H16" t="s">
        <v>640</v>
      </c>
      <c r="I16" t="s">
        <v>1213</v>
      </c>
      <c r="J16" t="s">
        <v>20</v>
      </c>
      <c r="K16">
        <f>+COUNTIF('est-sen-perc99-2018'!A:A,A16)</f>
        <v>1</v>
      </c>
      <c r="L16">
        <f>+COUNTIF('est-sen-perc99-2017'!A:A,A16)</f>
        <v>21</v>
      </c>
      <c r="M16">
        <f>+COUNTIFS(percentiles!M:M,"&gt;1/1/17",percentiles!N:N,"&gt;0",percentiles!A:A,A16,percentiles!M:M,"&lt;1/4/17")</f>
        <v>0</v>
      </c>
      <c r="N16" t="str">
        <f>IFERROR(VLOOKUP(A16,percentiles!A:Q,3,FALSE),"")</f>
        <v/>
      </c>
      <c r="O16" t="str">
        <f>IFERROR(VLOOKUP(A16,percentiles!A:Q,4,FALSE),"")</f>
        <v/>
      </c>
      <c r="P16" t="str">
        <f>IFERROR(VLOOKUP(A16,percentiles!A:Q,5,FALSE),"")</f>
        <v/>
      </c>
      <c r="Q16" t="str">
        <f>IFERROR(VLOOKUP(A16,percentiles!A:Q,6,FALSE),"")</f>
        <v/>
      </c>
      <c r="R16">
        <f>+COUNTIFS(percentiles!M:M,"&gt;1/1/18",percentiles!N:N,"&gt;0",percentiles!A:A,A16)</f>
        <v>0</v>
      </c>
      <c r="S16">
        <f>+COUNTIFS(percentiles!M:M,"&gt;1/1/18",percentiles!O:O,"&gt;0",percentiles!A:A,A16)</f>
        <v>0</v>
      </c>
      <c r="T16">
        <f>+COUNTIFS(percentiles!M:M,"&gt;1/1/18",percentiles!P:P,"&gt;0",percentiles!A:A,A16)</f>
        <v>0</v>
      </c>
      <c r="U16">
        <f>+COUNTIFS(percentiles!M:M,"&gt;1/1/18",percentiles!Q:Q,"&gt;0",percentiles!A:A,A16)</f>
        <v>0</v>
      </c>
      <c r="V16">
        <f>+COUNTIFS('est-sen-perc99-2018'!A:A,A16,'est-sen-perc99-2018'!G:G,"&gt;0")</f>
        <v>0</v>
      </c>
      <c r="W16">
        <f>+COUNTIFS('est-sen-perc99-2018'!A:A,A16,'est-sen-perc99-2018'!H:H,"&gt;0")</f>
        <v>0</v>
      </c>
      <c r="X16">
        <f>+COUNTIFS('est-sen-perc99-2018'!A:A,A16,'est-sen-perc99-2018'!I:I,"&gt;0")</f>
        <v>0</v>
      </c>
      <c r="Y16">
        <f>+COUNTIFS('est-sen-perc99-2018'!A:A,A16,'est-sen-perc99-2018'!J:J,"&gt;0")</f>
        <v>0</v>
      </c>
      <c r="Z16">
        <f>+SUM(V16:Y16)</f>
        <v>0</v>
      </c>
      <c r="AA16">
        <f>+IF(Z16=0,,K16-Z16)</f>
        <v>0</v>
      </c>
    </row>
    <row r="17" spans="1:27" hidden="1">
      <c r="A17">
        <v>262</v>
      </c>
      <c r="B17">
        <v>-5.8372222222222199</v>
      </c>
      <c r="C17">
        <v>-79.819080555555502</v>
      </c>
      <c r="D17">
        <v>124</v>
      </c>
      <c r="E17" t="s">
        <v>101</v>
      </c>
      <c r="F17" t="s">
        <v>11</v>
      </c>
      <c r="G17" t="s">
        <v>12</v>
      </c>
      <c r="H17" t="s">
        <v>13</v>
      </c>
      <c r="I17" t="s">
        <v>102</v>
      </c>
      <c r="J17" t="s">
        <v>20</v>
      </c>
      <c r="K17">
        <f>+COUNTIF('est-sen-perc99-2018'!A:A,A17)</f>
        <v>2</v>
      </c>
      <c r="L17">
        <f>+COUNTIF('est-sen-perc99-2017'!A:A,A17)</f>
        <v>20</v>
      </c>
      <c r="M17">
        <f>+COUNTIFS(percentiles!M:M,"&gt;1/1/17",percentiles!N:N,"&gt;0",percentiles!A:A,A17,percentiles!M:M,"&lt;1/4/17")</f>
        <v>0</v>
      </c>
      <c r="N17" t="str">
        <f>IFERROR(VLOOKUP(A17,percentiles!A:Q,3,FALSE),"")</f>
        <v/>
      </c>
      <c r="O17" t="str">
        <f>IFERROR(VLOOKUP(A17,percentiles!A:Q,4,FALSE),"")</f>
        <v/>
      </c>
      <c r="P17" t="str">
        <f>IFERROR(VLOOKUP(A17,percentiles!A:Q,5,FALSE),"")</f>
        <v/>
      </c>
      <c r="Q17" t="str">
        <f>IFERROR(VLOOKUP(A17,percentiles!A:Q,6,FALSE),"")</f>
        <v/>
      </c>
      <c r="R17">
        <f>+COUNTIFS(percentiles!M:M,"&gt;1/1/18",percentiles!N:N,"&gt;0",percentiles!A:A,A17)</f>
        <v>0</v>
      </c>
      <c r="S17">
        <f>+COUNTIFS(percentiles!M:M,"&gt;1/1/18",percentiles!O:O,"&gt;0",percentiles!A:A,A17)</f>
        <v>0</v>
      </c>
      <c r="T17">
        <f>+COUNTIFS(percentiles!M:M,"&gt;1/1/18",percentiles!P:P,"&gt;0",percentiles!A:A,A17)</f>
        <v>0</v>
      </c>
      <c r="U17">
        <f>+COUNTIFS(percentiles!M:M,"&gt;1/1/18",percentiles!Q:Q,"&gt;0",percentiles!A:A,A17)</f>
        <v>0</v>
      </c>
      <c r="V17">
        <f>+COUNTIFS('est-sen-perc99-2018'!A:A,A17,'est-sen-perc99-2018'!G:G,"&gt;0")</f>
        <v>0</v>
      </c>
      <c r="W17">
        <f>+COUNTIFS('est-sen-perc99-2018'!A:A,A17,'est-sen-perc99-2018'!H:H,"&gt;0")</f>
        <v>0</v>
      </c>
      <c r="X17">
        <f>+COUNTIFS('est-sen-perc99-2018'!A:A,A17,'est-sen-perc99-2018'!I:I,"&gt;0")</f>
        <v>0</v>
      </c>
      <c r="Y17">
        <f>+COUNTIFS('est-sen-perc99-2018'!A:A,A17,'est-sen-perc99-2018'!J:J,"&gt;0")</f>
        <v>0</v>
      </c>
      <c r="Z17">
        <f>+SUM(V17:Y17)</f>
        <v>0</v>
      </c>
      <c r="AA17">
        <f>+IF(Z17=0,,K17-Z17)</f>
        <v>0</v>
      </c>
    </row>
    <row r="18" spans="1:27" hidden="1">
      <c r="A18">
        <v>444</v>
      </c>
      <c r="B18">
        <v>-9.1418861111111092</v>
      </c>
      <c r="C18">
        <v>-77.749975000000006</v>
      </c>
      <c r="D18">
        <v>2466</v>
      </c>
      <c r="E18" t="s">
        <v>224</v>
      </c>
      <c r="F18" t="s">
        <v>11</v>
      </c>
      <c r="G18" t="s">
        <v>12</v>
      </c>
      <c r="H18" t="s">
        <v>13</v>
      </c>
      <c r="I18" t="s">
        <v>225</v>
      </c>
      <c r="J18" t="s">
        <v>20</v>
      </c>
      <c r="K18">
        <f>+COUNTIF('est-sen-perc99-2018'!A:A,A18)</f>
        <v>14</v>
      </c>
      <c r="L18">
        <f>+COUNTIF('est-sen-perc99-2017'!A:A,A18)</f>
        <v>19</v>
      </c>
      <c r="M18">
        <f>+COUNTIFS(percentiles!M:M,"&gt;1/1/17",percentiles!N:N,"&gt;0",percentiles!A:A,A18,percentiles!M:M,"&lt;1/4/17")</f>
        <v>0</v>
      </c>
      <c r="N18" t="str">
        <f>IFERROR(VLOOKUP(A18,percentiles!A:Q,3,FALSE),"")</f>
        <v/>
      </c>
      <c r="O18" t="str">
        <f>IFERROR(VLOOKUP(A18,percentiles!A:Q,4,FALSE),"")</f>
        <v/>
      </c>
      <c r="P18" t="str">
        <f>IFERROR(VLOOKUP(A18,percentiles!A:Q,5,FALSE),"")</f>
        <v/>
      </c>
      <c r="Q18" t="str">
        <f>IFERROR(VLOOKUP(A18,percentiles!A:Q,6,FALSE),"")</f>
        <v/>
      </c>
      <c r="R18">
        <f>+COUNTIFS(percentiles!M:M,"&gt;1/1/18",percentiles!N:N,"&gt;0",percentiles!A:A,A18)</f>
        <v>0</v>
      </c>
      <c r="S18">
        <f>+COUNTIFS(percentiles!M:M,"&gt;1/1/18",percentiles!O:O,"&gt;0",percentiles!A:A,A18)</f>
        <v>0</v>
      </c>
      <c r="T18">
        <f>+COUNTIFS(percentiles!M:M,"&gt;1/1/18",percentiles!P:P,"&gt;0",percentiles!A:A,A18)</f>
        <v>0</v>
      </c>
      <c r="U18">
        <f>+COUNTIFS(percentiles!M:M,"&gt;1/1/18",percentiles!Q:Q,"&gt;0",percentiles!A:A,A18)</f>
        <v>0</v>
      </c>
      <c r="V18">
        <f>+COUNTIFS('est-sen-perc99-2018'!A:A,A18,'est-sen-perc99-2018'!G:G,"&gt;0")</f>
        <v>0</v>
      </c>
      <c r="W18">
        <f>+COUNTIFS('est-sen-perc99-2018'!A:A,A18,'est-sen-perc99-2018'!H:H,"&gt;0")</f>
        <v>0</v>
      </c>
      <c r="X18">
        <f>+COUNTIFS('est-sen-perc99-2018'!A:A,A18,'est-sen-perc99-2018'!I:I,"&gt;0")</f>
        <v>0</v>
      </c>
      <c r="Y18">
        <f>+COUNTIFS('est-sen-perc99-2018'!A:A,A18,'est-sen-perc99-2018'!J:J,"&gt;0")</f>
        <v>0</v>
      </c>
      <c r="Z18">
        <f>+SUM(V18:Y18)</f>
        <v>0</v>
      </c>
      <c r="AA18">
        <f>+IF(Z18=0,,K18-Z18)</f>
        <v>0</v>
      </c>
    </row>
    <row r="19" spans="1:27">
      <c r="A19">
        <v>155207</v>
      </c>
      <c r="B19" s="5">
        <v>-11.065247222222199</v>
      </c>
      <c r="C19" s="5">
        <v>-76.914097222222196</v>
      </c>
      <c r="D19" s="7">
        <v>3175</v>
      </c>
      <c r="E19" t="s">
        <v>897</v>
      </c>
      <c r="F19" t="s">
        <v>11</v>
      </c>
      <c r="G19" t="s">
        <v>12</v>
      </c>
      <c r="H19" t="s">
        <v>13</v>
      </c>
      <c r="I19" t="s">
        <v>898</v>
      </c>
      <c r="J19" t="s">
        <v>20</v>
      </c>
      <c r="K19">
        <f>+COUNTIF('est-sen-perc99-2018'!A:A,A19)</f>
        <v>8</v>
      </c>
      <c r="L19">
        <f>+COUNTIF('est-sen-perc99-2017'!A:A,A19)</f>
        <v>19</v>
      </c>
      <c r="M19">
        <f>+COUNTIFS(percentiles!M:M,"&gt;1/1/17",percentiles!N:N,"&gt;0",percentiles!A:A,A19,percentiles!M:M,"&lt;1/4/17")</f>
        <v>2</v>
      </c>
      <c r="N19">
        <f>IFERROR(VLOOKUP(A19,percentiles!A:Q,3,FALSE),"")</f>
        <v>837</v>
      </c>
      <c r="O19">
        <f>IFERROR(VLOOKUP(A19,percentiles!A:Q,4,FALSE),"")</f>
        <v>837</v>
      </c>
      <c r="P19">
        <f>IFERROR(VLOOKUP(A19,percentiles!A:Q,5,FALSE),"")</f>
        <v>806</v>
      </c>
      <c r="Q19">
        <f>IFERROR(VLOOKUP(A19,percentiles!A:Q,6,FALSE),"")</f>
        <v>500</v>
      </c>
      <c r="R19">
        <f>+COUNTIFS(percentiles!M:M,"&gt;1/1/18",percentiles!N:N,"&gt;0",percentiles!A:A,A19)</f>
        <v>0</v>
      </c>
      <c r="S19">
        <f>+COUNTIFS(percentiles!M:M,"&gt;1/1/18",percentiles!O:O,"&gt;0",percentiles!A:A,A19)</f>
        <v>0</v>
      </c>
      <c r="T19">
        <f>+COUNTIFS(percentiles!M:M,"&gt;1/1/18",percentiles!P:P,"&gt;0",percentiles!A:A,A19)</f>
        <v>3</v>
      </c>
      <c r="U19">
        <f>+COUNTIFS(percentiles!M:M,"&gt;1/1/18",percentiles!Q:Q,"&gt;0",percentiles!A:A,A19)</f>
        <v>2</v>
      </c>
      <c r="V19">
        <f>+COUNTIFS('est-sen-perc99-2018'!A:A,A19,'est-sen-perc99-2018'!G:G,"&gt;0")</f>
        <v>0</v>
      </c>
      <c r="W19">
        <f>+COUNTIFS('est-sen-perc99-2018'!A:A,A19,'est-sen-perc99-2018'!H:H,"&gt;0")</f>
        <v>0</v>
      </c>
      <c r="X19">
        <f>+COUNTIFS('est-sen-perc99-2018'!A:A,A19,'est-sen-perc99-2018'!I:I,"&gt;0")</f>
        <v>3</v>
      </c>
      <c r="Y19">
        <f>+COUNTIFS('est-sen-perc99-2018'!A:A,A19,'est-sen-perc99-2018'!J:J,"&gt;0")</f>
        <v>0</v>
      </c>
      <c r="Z19">
        <f>+SUM(V19:Y19)</f>
        <v>3</v>
      </c>
      <c r="AA19">
        <f>+IF(Z19=0,,K19-Z19)</f>
        <v>5</v>
      </c>
    </row>
    <row r="20" spans="1:27" hidden="1">
      <c r="A20">
        <v>151214</v>
      </c>
      <c r="B20">
        <v>-12.1264527777777</v>
      </c>
      <c r="C20">
        <v>-76.421075000000002</v>
      </c>
      <c r="D20">
        <v>2863</v>
      </c>
      <c r="E20" t="s">
        <v>753</v>
      </c>
      <c r="F20" t="s">
        <v>11</v>
      </c>
      <c r="G20" t="s">
        <v>12</v>
      </c>
      <c r="H20" t="s">
        <v>13</v>
      </c>
      <c r="I20" t="s">
        <v>754</v>
      </c>
      <c r="J20" t="s">
        <v>15</v>
      </c>
      <c r="K20">
        <f>+COUNTIF('est-sen-perc99-2018'!A:A,A20)</f>
        <v>2</v>
      </c>
      <c r="L20">
        <f>+COUNTIF('est-sen-perc99-2017'!A:A,A20)</f>
        <v>19</v>
      </c>
      <c r="M20">
        <f>+COUNTIFS(percentiles!M:M,"&gt;1/1/17",percentiles!N:N,"&gt;0",percentiles!A:A,A20,percentiles!M:M,"&lt;1/4/17")</f>
        <v>0</v>
      </c>
      <c r="N20" t="str">
        <f>IFERROR(VLOOKUP(A20,percentiles!A:Q,3,FALSE),"")</f>
        <v/>
      </c>
      <c r="O20" t="str">
        <f>IFERROR(VLOOKUP(A20,percentiles!A:Q,4,FALSE),"")</f>
        <v/>
      </c>
      <c r="P20" t="str">
        <f>IFERROR(VLOOKUP(A20,percentiles!A:Q,5,FALSE),"")</f>
        <v/>
      </c>
      <c r="Q20" t="str">
        <f>IFERROR(VLOOKUP(A20,percentiles!A:Q,6,FALSE),"")</f>
        <v/>
      </c>
      <c r="R20">
        <f>+COUNTIFS(percentiles!M:M,"&gt;1/1/18",percentiles!N:N,"&gt;0",percentiles!A:A,A20)</f>
        <v>0</v>
      </c>
      <c r="S20">
        <f>+COUNTIFS(percentiles!M:M,"&gt;1/1/18",percentiles!O:O,"&gt;0",percentiles!A:A,A20)</f>
        <v>0</v>
      </c>
      <c r="T20">
        <f>+COUNTIFS(percentiles!M:M,"&gt;1/1/18",percentiles!P:P,"&gt;0",percentiles!A:A,A20)</f>
        <v>0</v>
      </c>
      <c r="U20">
        <f>+COUNTIFS(percentiles!M:M,"&gt;1/1/18",percentiles!Q:Q,"&gt;0",percentiles!A:A,A20)</f>
        <v>0</v>
      </c>
      <c r="V20">
        <f>+COUNTIFS('est-sen-perc99-2018'!A:A,A20,'est-sen-perc99-2018'!G:G,"&gt;0")</f>
        <v>0</v>
      </c>
      <c r="W20">
        <f>+COUNTIFS('est-sen-perc99-2018'!A:A,A20,'est-sen-perc99-2018'!H:H,"&gt;0")</f>
        <v>0</v>
      </c>
      <c r="X20">
        <f>+COUNTIFS('est-sen-perc99-2018'!A:A,A20,'est-sen-perc99-2018'!I:I,"&gt;0")</f>
        <v>0</v>
      </c>
      <c r="Y20">
        <f>+COUNTIFS('est-sen-perc99-2018'!A:A,A20,'est-sen-perc99-2018'!J:J,"&gt;0")</f>
        <v>0</v>
      </c>
      <c r="Z20">
        <f>+SUM(V20:Y20)</f>
        <v>0</v>
      </c>
      <c r="AA20">
        <f>+IF(Z20=0,,K20-Z20)</f>
        <v>0</v>
      </c>
    </row>
    <row r="21" spans="1:27" hidden="1">
      <c r="A21">
        <v>319</v>
      </c>
      <c r="B21">
        <v>-7.1177472222222198</v>
      </c>
      <c r="C21">
        <v>-78.830833333333302</v>
      </c>
      <c r="D21">
        <v>2338</v>
      </c>
      <c r="E21" t="s">
        <v>142</v>
      </c>
      <c r="F21" t="s">
        <v>11</v>
      </c>
      <c r="G21" t="s">
        <v>12</v>
      </c>
      <c r="H21" t="s">
        <v>13</v>
      </c>
      <c r="I21" t="s">
        <v>143</v>
      </c>
      <c r="J21" t="s">
        <v>20</v>
      </c>
      <c r="K21">
        <f>+COUNTIF('est-sen-perc99-2018'!A:A,A21)</f>
        <v>2</v>
      </c>
      <c r="L21">
        <f>+COUNTIF('est-sen-perc99-2017'!A:A,A21)</f>
        <v>18</v>
      </c>
      <c r="M21">
        <f>+COUNTIFS(percentiles!M:M,"&gt;1/1/17",percentiles!N:N,"&gt;0",percentiles!A:A,A21,percentiles!M:M,"&lt;1/4/17")</f>
        <v>0</v>
      </c>
      <c r="N21" t="str">
        <f>IFERROR(VLOOKUP(A21,percentiles!A:Q,3,FALSE),"")</f>
        <v/>
      </c>
      <c r="O21" t="str">
        <f>IFERROR(VLOOKUP(A21,percentiles!A:Q,4,FALSE),"")</f>
        <v/>
      </c>
      <c r="P21" t="str">
        <f>IFERROR(VLOOKUP(A21,percentiles!A:Q,5,FALSE),"")</f>
        <v/>
      </c>
      <c r="Q21" t="str">
        <f>IFERROR(VLOOKUP(A21,percentiles!A:Q,6,FALSE),"")</f>
        <v/>
      </c>
      <c r="R21">
        <f>+COUNTIFS(percentiles!M:M,"&gt;1/1/18",percentiles!N:N,"&gt;0",percentiles!A:A,A21)</f>
        <v>0</v>
      </c>
      <c r="S21">
        <f>+COUNTIFS(percentiles!M:M,"&gt;1/1/18",percentiles!O:O,"&gt;0",percentiles!A:A,A21)</f>
        <v>0</v>
      </c>
      <c r="T21">
        <f>+COUNTIFS(percentiles!M:M,"&gt;1/1/18",percentiles!P:P,"&gt;0",percentiles!A:A,A21)</f>
        <v>0</v>
      </c>
      <c r="U21">
        <f>+COUNTIFS(percentiles!M:M,"&gt;1/1/18",percentiles!Q:Q,"&gt;0",percentiles!A:A,A21)</f>
        <v>0</v>
      </c>
      <c r="V21">
        <f>+COUNTIFS('est-sen-perc99-2018'!A:A,A21,'est-sen-perc99-2018'!G:G,"&gt;0")</f>
        <v>0</v>
      </c>
      <c r="W21">
        <f>+COUNTIFS('est-sen-perc99-2018'!A:A,A21,'est-sen-perc99-2018'!H:H,"&gt;0")</f>
        <v>0</v>
      </c>
      <c r="X21">
        <f>+COUNTIFS('est-sen-perc99-2018'!A:A,A21,'est-sen-perc99-2018'!I:I,"&gt;0")</f>
        <v>0</v>
      </c>
      <c r="Y21">
        <f>+COUNTIFS('est-sen-perc99-2018'!A:A,A21,'est-sen-perc99-2018'!J:J,"&gt;0")</f>
        <v>0</v>
      </c>
      <c r="Z21">
        <f>+SUM(V21:Y21)</f>
        <v>0</v>
      </c>
      <c r="AA21">
        <f>+IF(Z21=0,,K21-Z21)</f>
        <v>0</v>
      </c>
    </row>
    <row r="22" spans="1:27" hidden="1">
      <c r="A22">
        <v>640</v>
      </c>
      <c r="B22">
        <v>-13.843</v>
      </c>
      <c r="C22">
        <v>-75.6070361111111</v>
      </c>
      <c r="D22">
        <v>790</v>
      </c>
      <c r="E22" t="s">
        <v>342</v>
      </c>
      <c r="F22" t="s">
        <v>11</v>
      </c>
      <c r="G22" t="s">
        <v>12</v>
      </c>
      <c r="H22" t="s">
        <v>13</v>
      </c>
      <c r="I22" t="s">
        <v>343</v>
      </c>
      <c r="J22" t="s">
        <v>15</v>
      </c>
      <c r="K22">
        <f>+COUNTIF('est-sen-perc99-2018'!A:A,A22)</f>
        <v>2</v>
      </c>
      <c r="L22">
        <f>+COUNTIF('est-sen-perc99-2017'!A:A,A22)</f>
        <v>17</v>
      </c>
      <c r="M22">
        <f>+COUNTIFS(percentiles!M:M,"&gt;1/1/17",percentiles!N:N,"&gt;0",percentiles!A:A,A22,percentiles!M:M,"&lt;1/4/17")</f>
        <v>0</v>
      </c>
      <c r="N22" t="str">
        <f>IFERROR(VLOOKUP(A22,percentiles!A:Q,3,FALSE),"")</f>
        <v/>
      </c>
      <c r="O22" t="str">
        <f>IFERROR(VLOOKUP(A22,percentiles!A:Q,4,FALSE),"")</f>
        <v/>
      </c>
      <c r="P22" t="str">
        <f>IFERROR(VLOOKUP(A22,percentiles!A:Q,5,FALSE),"")</f>
        <v/>
      </c>
      <c r="Q22" t="str">
        <f>IFERROR(VLOOKUP(A22,percentiles!A:Q,6,FALSE),"")</f>
        <v/>
      </c>
      <c r="R22">
        <f>+COUNTIFS(percentiles!M:M,"&gt;1/1/18",percentiles!N:N,"&gt;0",percentiles!A:A,A22)</f>
        <v>0</v>
      </c>
      <c r="S22">
        <f>+COUNTIFS(percentiles!M:M,"&gt;1/1/18",percentiles!O:O,"&gt;0",percentiles!A:A,A22)</f>
        <v>0</v>
      </c>
      <c r="T22">
        <f>+COUNTIFS(percentiles!M:M,"&gt;1/1/18",percentiles!P:P,"&gt;0",percentiles!A:A,A22)</f>
        <v>0</v>
      </c>
      <c r="U22">
        <f>+COUNTIFS(percentiles!M:M,"&gt;1/1/18",percentiles!Q:Q,"&gt;0",percentiles!A:A,A22)</f>
        <v>0</v>
      </c>
      <c r="V22">
        <f>+COUNTIFS('est-sen-perc99-2018'!A:A,A22,'est-sen-perc99-2018'!G:G,"&gt;0")</f>
        <v>0</v>
      </c>
      <c r="W22">
        <f>+COUNTIFS('est-sen-perc99-2018'!A:A,A22,'est-sen-perc99-2018'!H:H,"&gt;0")</f>
        <v>0</v>
      </c>
      <c r="X22">
        <f>+COUNTIFS('est-sen-perc99-2018'!A:A,A22,'est-sen-perc99-2018'!I:I,"&gt;0")</f>
        <v>0</v>
      </c>
      <c r="Y22">
        <f>+COUNTIFS('est-sen-perc99-2018'!A:A,A22,'est-sen-perc99-2018'!J:J,"&gt;0")</f>
        <v>0</v>
      </c>
      <c r="Z22">
        <f>+SUM(V22:Y22)</f>
        <v>0</v>
      </c>
      <c r="AA22">
        <f>+IF(Z22=0,,K22-Z22)</f>
        <v>0</v>
      </c>
    </row>
    <row r="23" spans="1:27" hidden="1">
      <c r="A23">
        <v>648</v>
      </c>
      <c r="B23">
        <v>-12.411111111111101</v>
      </c>
      <c r="C23">
        <v>-75.091666666666598</v>
      </c>
      <c r="D23">
        <v>3880</v>
      </c>
      <c r="E23" t="s">
        <v>348</v>
      </c>
      <c r="F23" t="s">
        <v>11</v>
      </c>
      <c r="G23" t="s">
        <v>12</v>
      </c>
      <c r="H23" t="s">
        <v>13</v>
      </c>
      <c r="I23" t="s">
        <v>349</v>
      </c>
      <c r="J23" t="s">
        <v>15</v>
      </c>
      <c r="K23">
        <f>+COUNTIF('est-sen-perc99-2018'!A:A,A23)</f>
        <v>15</v>
      </c>
      <c r="L23">
        <f>+COUNTIF('est-sen-perc99-2017'!A:A,A23)</f>
        <v>17</v>
      </c>
      <c r="M23">
        <f>+COUNTIFS(percentiles!M:M,"&gt;1/1/17",percentiles!N:N,"&gt;0",percentiles!A:A,A23,percentiles!M:M,"&lt;1/4/17")</f>
        <v>0</v>
      </c>
      <c r="N23" t="str">
        <f>IFERROR(VLOOKUP(A23,percentiles!A:Q,3,FALSE),"")</f>
        <v/>
      </c>
      <c r="O23" t="str">
        <f>IFERROR(VLOOKUP(A23,percentiles!A:Q,4,FALSE),"")</f>
        <v/>
      </c>
      <c r="P23" t="str">
        <f>IFERROR(VLOOKUP(A23,percentiles!A:Q,5,FALSE),"")</f>
        <v/>
      </c>
      <c r="Q23" t="str">
        <f>IFERROR(VLOOKUP(A23,percentiles!A:Q,6,FALSE),"")</f>
        <v/>
      </c>
      <c r="R23">
        <f>+COUNTIFS(percentiles!M:M,"&gt;1/1/18",percentiles!N:N,"&gt;0",percentiles!A:A,A23)</f>
        <v>0</v>
      </c>
      <c r="S23">
        <f>+COUNTIFS(percentiles!M:M,"&gt;1/1/18",percentiles!O:O,"&gt;0",percentiles!A:A,A23)</f>
        <v>0</v>
      </c>
      <c r="T23">
        <f>+COUNTIFS(percentiles!M:M,"&gt;1/1/18",percentiles!P:P,"&gt;0",percentiles!A:A,A23)</f>
        <v>0</v>
      </c>
      <c r="U23">
        <f>+COUNTIFS(percentiles!M:M,"&gt;1/1/18",percentiles!Q:Q,"&gt;0",percentiles!A:A,A23)</f>
        <v>0</v>
      </c>
      <c r="V23">
        <f>+COUNTIFS('est-sen-perc99-2018'!A:A,A23,'est-sen-perc99-2018'!G:G,"&gt;0")</f>
        <v>0</v>
      </c>
      <c r="W23">
        <f>+COUNTIFS('est-sen-perc99-2018'!A:A,A23,'est-sen-perc99-2018'!H:H,"&gt;0")</f>
        <v>0</v>
      </c>
      <c r="X23">
        <f>+COUNTIFS('est-sen-perc99-2018'!A:A,A23,'est-sen-perc99-2018'!I:I,"&gt;0")</f>
        <v>0</v>
      </c>
      <c r="Y23">
        <f>+COUNTIFS('est-sen-perc99-2018'!A:A,A23,'est-sen-perc99-2018'!J:J,"&gt;0")</f>
        <v>0</v>
      </c>
      <c r="Z23">
        <f>+SUM(V23:Y23)</f>
        <v>0</v>
      </c>
      <c r="AA23">
        <f>+IF(Z23=0,,K23-Z23)</f>
        <v>0</v>
      </c>
    </row>
    <row r="24" spans="1:27" hidden="1">
      <c r="A24">
        <v>150900</v>
      </c>
      <c r="B24">
        <v>-10.207388888888801</v>
      </c>
      <c r="C24">
        <v>-77.558724999999896</v>
      </c>
      <c r="D24">
        <v>1260</v>
      </c>
      <c r="E24" t="s">
        <v>727</v>
      </c>
      <c r="F24" t="s">
        <v>11</v>
      </c>
      <c r="G24" t="s">
        <v>12</v>
      </c>
      <c r="H24" t="s">
        <v>13</v>
      </c>
      <c r="I24" t="s">
        <v>728</v>
      </c>
      <c r="J24" t="s">
        <v>20</v>
      </c>
      <c r="K24">
        <f>+COUNTIF('est-sen-perc99-2018'!A:A,A24)</f>
        <v>3</v>
      </c>
      <c r="L24">
        <f>+COUNTIF('est-sen-perc99-2017'!A:A,A24)</f>
        <v>17</v>
      </c>
      <c r="M24">
        <f>+COUNTIFS(percentiles!M:M,"&gt;1/1/17",percentiles!N:N,"&gt;0",percentiles!A:A,A24,percentiles!M:M,"&lt;1/4/17")</f>
        <v>0</v>
      </c>
      <c r="N24" t="str">
        <f>IFERROR(VLOOKUP(A24,percentiles!A:Q,3,FALSE),"")</f>
        <v/>
      </c>
      <c r="O24" t="str">
        <f>IFERROR(VLOOKUP(A24,percentiles!A:Q,4,FALSE),"")</f>
        <v/>
      </c>
      <c r="P24" t="str">
        <f>IFERROR(VLOOKUP(A24,percentiles!A:Q,5,FALSE),"")</f>
        <v/>
      </c>
      <c r="Q24" t="str">
        <f>IFERROR(VLOOKUP(A24,percentiles!A:Q,6,FALSE),"")</f>
        <v/>
      </c>
      <c r="R24">
        <f>+COUNTIFS(percentiles!M:M,"&gt;1/1/18",percentiles!N:N,"&gt;0",percentiles!A:A,A24)</f>
        <v>0</v>
      </c>
      <c r="S24">
        <f>+COUNTIFS(percentiles!M:M,"&gt;1/1/18",percentiles!O:O,"&gt;0",percentiles!A:A,A24)</f>
        <v>0</v>
      </c>
      <c r="T24">
        <f>+COUNTIFS(percentiles!M:M,"&gt;1/1/18",percentiles!P:P,"&gt;0",percentiles!A:A,A24)</f>
        <v>0</v>
      </c>
      <c r="U24">
        <f>+COUNTIFS(percentiles!M:M,"&gt;1/1/18",percentiles!Q:Q,"&gt;0",percentiles!A:A,A24)</f>
        <v>0</v>
      </c>
      <c r="V24">
        <f>+COUNTIFS('est-sen-perc99-2018'!A:A,A24,'est-sen-perc99-2018'!G:G,"&gt;0")</f>
        <v>0</v>
      </c>
      <c r="W24">
        <f>+COUNTIFS('est-sen-perc99-2018'!A:A,A24,'est-sen-perc99-2018'!H:H,"&gt;0")</f>
        <v>0</v>
      </c>
      <c r="X24">
        <f>+COUNTIFS('est-sen-perc99-2018'!A:A,A24,'est-sen-perc99-2018'!I:I,"&gt;0")</f>
        <v>0</v>
      </c>
      <c r="Y24">
        <f>+COUNTIFS('est-sen-perc99-2018'!A:A,A24,'est-sen-perc99-2018'!J:J,"&gt;0")</f>
        <v>0</v>
      </c>
      <c r="Z24">
        <f>+SUM(V24:Y24)</f>
        <v>0</v>
      </c>
      <c r="AA24">
        <f>+IF(Z24=0,,K24-Z24)</f>
        <v>0</v>
      </c>
    </row>
    <row r="25" spans="1:27" hidden="1">
      <c r="A25" t="s">
        <v>1108</v>
      </c>
      <c r="B25">
        <v>-5.8371388888888802</v>
      </c>
      <c r="C25">
        <v>-79.819111111111098</v>
      </c>
      <c r="D25">
        <v>120</v>
      </c>
      <c r="E25" t="s">
        <v>1109</v>
      </c>
      <c r="F25" t="s">
        <v>1062</v>
      </c>
      <c r="G25" t="s">
        <v>639</v>
      </c>
      <c r="H25" t="s">
        <v>640</v>
      </c>
      <c r="I25" t="s">
        <v>1110</v>
      </c>
      <c r="J25" t="s">
        <v>20</v>
      </c>
      <c r="K25">
        <f>+COUNTIF('est-sen-perc99-2018'!A:A,A25)</f>
        <v>0</v>
      </c>
      <c r="L25">
        <f>+COUNTIF('est-sen-perc99-2017'!A:A,A25)</f>
        <v>17</v>
      </c>
      <c r="M25">
        <f>+COUNTIFS(percentiles!M:M,"&gt;1/1/17",percentiles!N:N,"&gt;0",percentiles!A:A,A25,percentiles!M:M,"&lt;1/4/17")</f>
        <v>0</v>
      </c>
      <c r="N25" t="str">
        <f>IFERROR(VLOOKUP(A25,percentiles!A:Q,3,FALSE),"")</f>
        <v/>
      </c>
      <c r="O25" t="str">
        <f>IFERROR(VLOOKUP(A25,percentiles!A:Q,4,FALSE),"")</f>
        <v/>
      </c>
      <c r="P25" t="str">
        <f>IFERROR(VLOOKUP(A25,percentiles!A:Q,5,FALSE),"")</f>
        <v/>
      </c>
      <c r="Q25" t="str">
        <f>IFERROR(VLOOKUP(A25,percentiles!A:Q,6,FALSE),"")</f>
        <v/>
      </c>
      <c r="R25">
        <f>+COUNTIFS(percentiles!M:M,"&gt;1/1/18",percentiles!N:N,"&gt;0",percentiles!A:A,A25)</f>
        <v>0</v>
      </c>
      <c r="S25">
        <f>+COUNTIFS(percentiles!M:M,"&gt;1/1/18",percentiles!O:O,"&gt;0",percentiles!A:A,A25)</f>
        <v>0</v>
      </c>
      <c r="T25">
        <f>+COUNTIFS(percentiles!M:M,"&gt;1/1/18",percentiles!P:P,"&gt;0",percentiles!A:A,A25)</f>
        <v>0</v>
      </c>
      <c r="U25">
        <f>+COUNTIFS(percentiles!M:M,"&gt;1/1/18",percentiles!Q:Q,"&gt;0",percentiles!A:A,A25)</f>
        <v>0</v>
      </c>
      <c r="V25">
        <f>+COUNTIFS('est-sen-perc99-2018'!A:A,A25,'est-sen-perc99-2018'!G:G,"&gt;0")</f>
        <v>0</v>
      </c>
      <c r="W25">
        <f>+COUNTIFS('est-sen-perc99-2018'!A:A,A25,'est-sen-perc99-2018'!H:H,"&gt;0")</f>
        <v>0</v>
      </c>
      <c r="X25">
        <f>+COUNTIFS('est-sen-perc99-2018'!A:A,A25,'est-sen-perc99-2018'!I:I,"&gt;0")</f>
        <v>0</v>
      </c>
      <c r="Y25">
        <f>+COUNTIFS('est-sen-perc99-2018'!A:A,A25,'est-sen-perc99-2018'!J:J,"&gt;0")</f>
        <v>0</v>
      </c>
      <c r="Z25">
        <f>+SUM(V25:Y25)</f>
        <v>0</v>
      </c>
      <c r="AA25">
        <f>+IF(Z25=0,,K25-Z25)</f>
        <v>0</v>
      </c>
    </row>
    <row r="26" spans="1:27" hidden="1">
      <c r="A26">
        <v>369</v>
      </c>
      <c r="B26">
        <v>-7.2975611111111096</v>
      </c>
      <c r="C26">
        <v>-78.491058333333299</v>
      </c>
      <c r="D26">
        <v>2228</v>
      </c>
      <c r="E26" t="s">
        <v>178</v>
      </c>
      <c r="F26" t="s">
        <v>11</v>
      </c>
      <c r="G26" t="s">
        <v>12</v>
      </c>
      <c r="H26" t="s">
        <v>13</v>
      </c>
      <c r="I26" t="s">
        <v>179</v>
      </c>
      <c r="J26" t="s">
        <v>20</v>
      </c>
      <c r="K26">
        <f>+COUNTIF('est-sen-perc99-2018'!A:A,A26)</f>
        <v>3</v>
      </c>
      <c r="L26">
        <f>+COUNTIF('est-sen-perc99-2017'!A:A,A26)</f>
        <v>16</v>
      </c>
      <c r="M26">
        <f>+COUNTIFS(percentiles!M:M,"&gt;1/1/17",percentiles!N:N,"&gt;0",percentiles!A:A,A26,percentiles!M:M,"&lt;1/4/17")</f>
        <v>0</v>
      </c>
      <c r="N26" t="str">
        <f>IFERROR(VLOOKUP(A26,percentiles!A:Q,3,FALSE),"")</f>
        <v/>
      </c>
      <c r="O26" t="str">
        <f>IFERROR(VLOOKUP(A26,percentiles!A:Q,4,FALSE),"")</f>
        <v/>
      </c>
      <c r="P26" t="str">
        <f>IFERROR(VLOOKUP(A26,percentiles!A:Q,5,FALSE),"")</f>
        <v/>
      </c>
      <c r="Q26" t="str">
        <f>IFERROR(VLOOKUP(A26,percentiles!A:Q,6,FALSE),"")</f>
        <v/>
      </c>
      <c r="R26">
        <f>+COUNTIFS(percentiles!M:M,"&gt;1/1/18",percentiles!N:N,"&gt;0",percentiles!A:A,A26)</f>
        <v>0</v>
      </c>
      <c r="S26">
        <f>+COUNTIFS(percentiles!M:M,"&gt;1/1/18",percentiles!O:O,"&gt;0",percentiles!A:A,A26)</f>
        <v>0</v>
      </c>
      <c r="T26">
        <f>+COUNTIFS(percentiles!M:M,"&gt;1/1/18",percentiles!P:P,"&gt;0",percentiles!A:A,A26)</f>
        <v>0</v>
      </c>
      <c r="U26">
        <f>+COUNTIFS(percentiles!M:M,"&gt;1/1/18",percentiles!Q:Q,"&gt;0",percentiles!A:A,A26)</f>
        <v>0</v>
      </c>
      <c r="V26">
        <f>+COUNTIFS('est-sen-perc99-2018'!A:A,A26,'est-sen-perc99-2018'!G:G,"&gt;0")</f>
        <v>0</v>
      </c>
      <c r="W26">
        <f>+COUNTIFS('est-sen-perc99-2018'!A:A,A26,'est-sen-perc99-2018'!H:H,"&gt;0")</f>
        <v>0</v>
      </c>
      <c r="X26">
        <f>+COUNTIFS('est-sen-perc99-2018'!A:A,A26,'est-sen-perc99-2018'!I:I,"&gt;0")</f>
        <v>0</v>
      </c>
      <c r="Y26">
        <f>+COUNTIFS('est-sen-perc99-2018'!A:A,A26,'est-sen-perc99-2018'!J:J,"&gt;0")</f>
        <v>0</v>
      </c>
      <c r="Z26">
        <f>+SUM(V26:Y26)</f>
        <v>0</v>
      </c>
      <c r="AA26">
        <f>+IF(Z26=0,,K26-Z26)</f>
        <v>0</v>
      </c>
    </row>
    <row r="27" spans="1:27" hidden="1">
      <c r="A27">
        <v>111291</v>
      </c>
      <c r="B27">
        <v>-11.84685</v>
      </c>
      <c r="C27">
        <v>-76.563583333333298</v>
      </c>
      <c r="D27">
        <v>3506</v>
      </c>
      <c r="E27" t="s">
        <v>675</v>
      </c>
      <c r="F27" t="s">
        <v>11</v>
      </c>
      <c r="G27" t="s">
        <v>12</v>
      </c>
      <c r="H27" t="s">
        <v>13</v>
      </c>
      <c r="I27" t="s">
        <v>676</v>
      </c>
      <c r="J27" t="s">
        <v>20</v>
      </c>
      <c r="K27">
        <f>+COUNTIF('est-sen-perc99-2018'!A:A,A27)</f>
        <v>0</v>
      </c>
      <c r="L27">
        <f>+COUNTIF('est-sen-perc99-2017'!A:A,A27)</f>
        <v>15</v>
      </c>
      <c r="M27">
        <f>+COUNTIFS(percentiles!M:M,"&gt;1/1/17",percentiles!N:N,"&gt;0",percentiles!A:A,A27,percentiles!M:M,"&lt;1/4/17")</f>
        <v>0</v>
      </c>
      <c r="N27" t="str">
        <f>IFERROR(VLOOKUP(A27,percentiles!A:Q,3,FALSE),"")</f>
        <v/>
      </c>
      <c r="O27" t="str">
        <f>IFERROR(VLOOKUP(A27,percentiles!A:Q,4,FALSE),"")</f>
        <v/>
      </c>
      <c r="P27" t="str">
        <f>IFERROR(VLOOKUP(A27,percentiles!A:Q,5,FALSE),"")</f>
        <v/>
      </c>
      <c r="Q27" t="str">
        <f>IFERROR(VLOOKUP(A27,percentiles!A:Q,6,FALSE),"")</f>
        <v/>
      </c>
      <c r="R27">
        <f>+COUNTIFS(percentiles!M:M,"&gt;1/1/18",percentiles!N:N,"&gt;0",percentiles!A:A,A27)</f>
        <v>0</v>
      </c>
      <c r="S27">
        <f>+COUNTIFS(percentiles!M:M,"&gt;1/1/18",percentiles!O:O,"&gt;0",percentiles!A:A,A27)</f>
        <v>0</v>
      </c>
      <c r="T27">
        <f>+COUNTIFS(percentiles!M:M,"&gt;1/1/18",percentiles!P:P,"&gt;0",percentiles!A:A,A27)</f>
        <v>0</v>
      </c>
      <c r="U27">
        <f>+COUNTIFS(percentiles!M:M,"&gt;1/1/18",percentiles!Q:Q,"&gt;0",percentiles!A:A,A27)</f>
        <v>0</v>
      </c>
      <c r="V27">
        <f>+COUNTIFS('est-sen-perc99-2018'!A:A,A27,'est-sen-perc99-2018'!G:G,"&gt;0")</f>
        <v>0</v>
      </c>
      <c r="W27">
        <f>+COUNTIFS('est-sen-perc99-2018'!A:A,A27,'est-sen-perc99-2018'!H:H,"&gt;0")</f>
        <v>0</v>
      </c>
      <c r="X27">
        <f>+COUNTIFS('est-sen-perc99-2018'!A:A,A27,'est-sen-perc99-2018'!I:I,"&gt;0")</f>
        <v>0</v>
      </c>
      <c r="Y27">
        <f>+COUNTIFS('est-sen-perc99-2018'!A:A,A27,'est-sen-perc99-2018'!J:J,"&gt;0")</f>
        <v>0</v>
      </c>
      <c r="Z27">
        <f>+SUM(V27:Y27)</f>
        <v>0</v>
      </c>
      <c r="AA27">
        <f>+IF(Z27=0,,K27-Z27)</f>
        <v>0</v>
      </c>
    </row>
    <row r="28" spans="1:27">
      <c r="A28">
        <v>155205</v>
      </c>
      <c r="B28" s="5">
        <v>-11.3487388888888</v>
      </c>
      <c r="C28" s="5">
        <v>-76.808038888888802</v>
      </c>
      <c r="D28" s="7">
        <v>2367</v>
      </c>
      <c r="E28" t="s">
        <v>893</v>
      </c>
      <c r="F28" t="s">
        <v>11</v>
      </c>
      <c r="G28" t="s">
        <v>12</v>
      </c>
      <c r="H28" t="s">
        <v>13</v>
      </c>
      <c r="I28" t="s">
        <v>894</v>
      </c>
      <c r="J28" t="s">
        <v>20</v>
      </c>
      <c r="K28">
        <f>+COUNTIF('est-sen-perc99-2018'!A:A,A28)</f>
        <v>1</v>
      </c>
      <c r="L28">
        <f>+COUNTIF('est-sen-perc99-2017'!A:A,A28)</f>
        <v>15</v>
      </c>
      <c r="M28">
        <f>+COUNTIFS(percentiles!M:M,"&gt;1/1/17",percentiles!N:N,"&gt;0",percentiles!A:A,A28,percentiles!M:M,"&lt;1/4/17")</f>
        <v>7</v>
      </c>
      <c r="N28">
        <f>IFERROR(VLOOKUP(A28,percentiles!A:Q,3,FALSE),"")</f>
        <v>1581</v>
      </c>
      <c r="O28">
        <f>IFERROR(VLOOKUP(A28,percentiles!A:Q,4,FALSE),"")</f>
        <v>1581</v>
      </c>
      <c r="P28">
        <f>IFERROR(VLOOKUP(A28,percentiles!A:Q,5,FALSE),"")</f>
        <v>1519</v>
      </c>
      <c r="Q28">
        <f>IFERROR(VLOOKUP(A28,percentiles!A:Q,6,FALSE),"")</f>
        <v>541</v>
      </c>
      <c r="R28">
        <f>+COUNTIFS(percentiles!M:M,"&gt;1/1/18",percentiles!N:N,"&gt;0",percentiles!A:A,A28)</f>
        <v>0</v>
      </c>
      <c r="S28">
        <f>+COUNTIFS(percentiles!M:M,"&gt;1/1/18",percentiles!O:O,"&gt;0",percentiles!A:A,A28)</f>
        <v>0</v>
      </c>
      <c r="T28">
        <f>+COUNTIFS(percentiles!M:M,"&gt;1/1/18",percentiles!P:P,"&gt;0",percentiles!A:A,A28)</f>
        <v>1</v>
      </c>
      <c r="U28">
        <f>+COUNTIFS(percentiles!M:M,"&gt;1/1/18",percentiles!Q:Q,"&gt;0",percentiles!A:A,A28)</f>
        <v>8</v>
      </c>
      <c r="V28">
        <f>+COUNTIFS('est-sen-perc99-2018'!A:A,A28,'est-sen-perc99-2018'!G:G,"&gt;0")</f>
        <v>0</v>
      </c>
      <c r="W28">
        <f>+COUNTIFS('est-sen-perc99-2018'!A:A,A28,'est-sen-perc99-2018'!H:H,"&gt;0")</f>
        <v>0</v>
      </c>
      <c r="X28">
        <f>+COUNTIFS('est-sen-perc99-2018'!A:A,A28,'est-sen-perc99-2018'!I:I,"&gt;0")</f>
        <v>1</v>
      </c>
      <c r="Y28">
        <f>+COUNTIFS('est-sen-perc99-2018'!A:A,A28,'est-sen-perc99-2018'!J:J,"&gt;0")</f>
        <v>0</v>
      </c>
      <c r="Z28">
        <f>+SUM(V28:Y28)</f>
        <v>1</v>
      </c>
      <c r="AA28">
        <f>+IF(Z28=0,,K28-Z28)</f>
        <v>0</v>
      </c>
    </row>
    <row r="29" spans="1:27" hidden="1">
      <c r="A29">
        <v>153206</v>
      </c>
      <c r="B29">
        <v>-7.8502083333333301</v>
      </c>
      <c r="C29">
        <v>-78.755030555555507</v>
      </c>
      <c r="D29">
        <v>2315</v>
      </c>
      <c r="E29" t="s">
        <v>827</v>
      </c>
      <c r="F29" t="s">
        <v>11</v>
      </c>
      <c r="G29" t="s">
        <v>12</v>
      </c>
      <c r="H29" t="s">
        <v>13</v>
      </c>
      <c r="I29" t="s">
        <v>828</v>
      </c>
      <c r="J29" t="s">
        <v>20</v>
      </c>
      <c r="K29">
        <f>+COUNTIF('est-sen-perc99-2018'!A:A,A29)</f>
        <v>0</v>
      </c>
      <c r="L29">
        <f>+COUNTIF('est-sen-perc99-2017'!A:A,A29)</f>
        <v>15</v>
      </c>
      <c r="M29">
        <f>+COUNTIFS(percentiles!M:M,"&gt;1/1/17",percentiles!N:N,"&gt;0",percentiles!A:A,A29,percentiles!M:M,"&lt;1/4/17")</f>
        <v>0</v>
      </c>
      <c r="N29" t="str">
        <f>IFERROR(VLOOKUP(A29,percentiles!A:Q,3,FALSE),"")</f>
        <v/>
      </c>
      <c r="O29" t="str">
        <f>IFERROR(VLOOKUP(A29,percentiles!A:Q,4,FALSE),"")</f>
        <v/>
      </c>
      <c r="P29" t="str">
        <f>IFERROR(VLOOKUP(A29,percentiles!A:Q,5,FALSE),"")</f>
        <v/>
      </c>
      <c r="Q29" t="str">
        <f>IFERROR(VLOOKUP(A29,percentiles!A:Q,6,FALSE),"")</f>
        <v/>
      </c>
      <c r="R29">
        <f>+COUNTIFS(percentiles!M:M,"&gt;1/1/18",percentiles!N:N,"&gt;0",percentiles!A:A,A29)</f>
        <v>0</v>
      </c>
      <c r="S29">
        <f>+COUNTIFS(percentiles!M:M,"&gt;1/1/18",percentiles!O:O,"&gt;0",percentiles!A:A,A29)</f>
        <v>0</v>
      </c>
      <c r="T29">
        <f>+COUNTIFS(percentiles!M:M,"&gt;1/1/18",percentiles!P:P,"&gt;0",percentiles!A:A,A29)</f>
        <v>0</v>
      </c>
      <c r="U29">
        <f>+COUNTIFS(percentiles!M:M,"&gt;1/1/18",percentiles!Q:Q,"&gt;0",percentiles!A:A,A29)</f>
        <v>0</v>
      </c>
      <c r="V29">
        <f>+COUNTIFS('est-sen-perc99-2018'!A:A,A29,'est-sen-perc99-2018'!G:G,"&gt;0")</f>
        <v>0</v>
      </c>
      <c r="W29">
        <f>+COUNTIFS('est-sen-perc99-2018'!A:A,A29,'est-sen-perc99-2018'!H:H,"&gt;0")</f>
        <v>0</v>
      </c>
      <c r="X29">
        <f>+COUNTIFS('est-sen-perc99-2018'!A:A,A29,'est-sen-perc99-2018'!I:I,"&gt;0")</f>
        <v>0</v>
      </c>
      <c r="Y29">
        <f>+COUNTIFS('est-sen-perc99-2018'!A:A,A29,'est-sen-perc99-2018'!J:J,"&gt;0")</f>
        <v>0</v>
      </c>
      <c r="Z29">
        <f>+SUM(V29:Y29)</f>
        <v>0</v>
      </c>
      <c r="AA29">
        <f>+IF(Z29=0,,K29-Z29)</f>
        <v>0</v>
      </c>
    </row>
    <row r="30" spans="1:27" hidden="1">
      <c r="A30">
        <v>156110</v>
      </c>
      <c r="B30">
        <v>-12.8985777777777</v>
      </c>
      <c r="C30">
        <v>-75.833649999999906</v>
      </c>
      <c r="D30">
        <v>2500</v>
      </c>
      <c r="E30" t="s">
        <v>944</v>
      </c>
      <c r="F30" t="s">
        <v>11</v>
      </c>
      <c r="G30" t="s">
        <v>12</v>
      </c>
      <c r="H30" t="s">
        <v>13</v>
      </c>
      <c r="I30" t="s">
        <v>945</v>
      </c>
      <c r="J30" t="s">
        <v>15</v>
      </c>
      <c r="K30">
        <f>+COUNTIF('est-sen-perc99-2018'!A:A,A30)</f>
        <v>3</v>
      </c>
      <c r="L30">
        <f>+COUNTIF('est-sen-perc99-2017'!A:A,A30)</f>
        <v>15</v>
      </c>
      <c r="M30">
        <f>+COUNTIFS(percentiles!M:M,"&gt;1/1/17",percentiles!N:N,"&gt;0",percentiles!A:A,A30,percentiles!M:M,"&lt;1/4/17")</f>
        <v>0</v>
      </c>
      <c r="N30" t="str">
        <f>IFERROR(VLOOKUP(A30,percentiles!A:Q,3,FALSE),"")</f>
        <v/>
      </c>
      <c r="O30" t="str">
        <f>IFERROR(VLOOKUP(A30,percentiles!A:Q,4,FALSE),"")</f>
        <v/>
      </c>
      <c r="P30" t="str">
        <f>IFERROR(VLOOKUP(A30,percentiles!A:Q,5,FALSE),"")</f>
        <v/>
      </c>
      <c r="Q30" t="str">
        <f>IFERROR(VLOOKUP(A30,percentiles!A:Q,6,FALSE),"")</f>
        <v/>
      </c>
      <c r="R30">
        <f>+COUNTIFS(percentiles!M:M,"&gt;1/1/18",percentiles!N:N,"&gt;0",percentiles!A:A,A30)</f>
        <v>0</v>
      </c>
      <c r="S30">
        <f>+COUNTIFS(percentiles!M:M,"&gt;1/1/18",percentiles!O:O,"&gt;0",percentiles!A:A,A30)</f>
        <v>0</v>
      </c>
      <c r="T30">
        <f>+COUNTIFS(percentiles!M:M,"&gt;1/1/18",percentiles!P:P,"&gt;0",percentiles!A:A,A30)</f>
        <v>0</v>
      </c>
      <c r="U30">
        <f>+COUNTIFS(percentiles!M:M,"&gt;1/1/18",percentiles!Q:Q,"&gt;0",percentiles!A:A,A30)</f>
        <v>0</v>
      </c>
      <c r="V30">
        <f>+COUNTIFS('est-sen-perc99-2018'!A:A,A30,'est-sen-perc99-2018'!G:G,"&gt;0")</f>
        <v>0</v>
      </c>
      <c r="W30">
        <f>+COUNTIFS('est-sen-perc99-2018'!A:A,A30,'est-sen-perc99-2018'!H:H,"&gt;0")</f>
        <v>0</v>
      </c>
      <c r="X30">
        <f>+COUNTIFS('est-sen-perc99-2018'!A:A,A30,'est-sen-perc99-2018'!I:I,"&gt;0")</f>
        <v>0</v>
      </c>
      <c r="Y30">
        <f>+COUNTIFS('est-sen-perc99-2018'!A:A,A30,'est-sen-perc99-2018'!J:J,"&gt;0")</f>
        <v>0</v>
      </c>
      <c r="Z30">
        <f>+SUM(V30:Y30)</f>
        <v>0</v>
      </c>
      <c r="AA30">
        <f>+IF(Z30=0,,K30-Z30)</f>
        <v>0</v>
      </c>
    </row>
    <row r="31" spans="1:27" hidden="1">
      <c r="A31">
        <v>852</v>
      </c>
      <c r="B31">
        <v>-17.096611111111098</v>
      </c>
      <c r="C31">
        <v>-70.867527777777696</v>
      </c>
      <c r="D31">
        <v>2091</v>
      </c>
      <c r="E31" t="s">
        <v>546</v>
      </c>
      <c r="F31" t="s">
        <v>11</v>
      </c>
      <c r="G31" t="s">
        <v>12</v>
      </c>
      <c r="H31" t="s">
        <v>13</v>
      </c>
      <c r="I31" t="s">
        <v>547</v>
      </c>
      <c r="J31" t="s">
        <v>15</v>
      </c>
      <c r="K31">
        <f>+COUNTIF('est-sen-perc99-2018'!A:A,A31)</f>
        <v>0</v>
      </c>
      <c r="L31">
        <f>+COUNTIF('est-sen-perc99-2017'!A:A,A31)</f>
        <v>14</v>
      </c>
      <c r="M31">
        <f>+COUNTIFS(percentiles!M:M,"&gt;1/1/17",percentiles!N:N,"&gt;0",percentiles!A:A,A31,percentiles!M:M,"&lt;1/4/17")</f>
        <v>0</v>
      </c>
      <c r="N31" t="str">
        <f>IFERROR(VLOOKUP(A31,percentiles!A:Q,3,FALSE),"")</f>
        <v/>
      </c>
      <c r="O31" t="str">
        <f>IFERROR(VLOOKUP(A31,percentiles!A:Q,4,FALSE),"")</f>
        <v/>
      </c>
      <c r="P31" t="str">
        <f>IFERROR(VLOOKUP(A31,percentiles!A:Q,5,FALSE),"")</f>
        <v/>
      </c>
      <c r="Q31" t="str">
        <f>IFERROR(VLOOKUP(A31,percentiles!A:Q,6,FALSE),"")</f>
        <v/>
      </c>
      <c r="R31">
        <f>+COUNTIFS(percentiles!M:M,"&gt;1/1/18",percentiles!N:N,"&gt;0",percentiles!A:A,A31)</f>
        <v>0</v>
      </c>
      <c r="S31">
        <f>+COUNTIFS(percentiles!M:M,"&gt;1/1/18",percentiles!O:O,"&gt;0",percentiles!A:A,A31)</f>
        <v>0</v>
      </c>
      <c r="T31">
        <f>+COUNTIFS(percentiles!M:M,"&gt;1/1/18",percentiles!P:P,"&gt;0",percentiles!A:A,A31)</f>
        <v>0</v>
      </c>
      <c r="U31">
        <f>+COUNTIFS(percentiles!M:M,"&gt;1/1/18",percentiles!Q:Q,"&gt;0",percentiles!A:A,A31)</f>
        <v>0</v>
      </c>
      <c r="V31">
        <f>+COUNTIFS('est-sen-perc99-2018'!A:A,A31,'est-sen-perc99-2018'!G:G,"&gt;0")</f>
        <v>0</v>
      </c>
      <c r="W31">
        <f>+COUNTIFS('est-sen-perc99-2018'!A:A,A31,'est-sen-perc99-2018'!H:H,"&gt;0")</f>
        <v>0</v>
      </c>
      <c r="X31">
        <f>+COUNTIFS('est-sen-perc99-2018'!A:A,A31,'est-sen-perc99-2018'!I:I,"&gt;0")</f>
        <v>0</v>
      </c>
      <c r="Y31">
        <f>+COUNTIFS('est-sen-perc99-2018'!A:A,A31,'est-sen-perc99-2018'!J:J,"&gt;0")</f>
        <v>0</v>
      </c>
      <c r="Z31">
        <f>+SUM(V31:Y31)</f>
        <v>0</v>
      </c>
      <c r="AA31">
        <f>+IF(Z31=0,,K31-Z31)</f>
        <v>0</v>
      </c>
    </row>
    <row r="32" spans="1:27" hidden="1">
      <c r="A32">
        <v>153201</v>
      </c>
      <c r="B32">
        <v>-7.4281916666666596</v>
      </c>
      <c r="C32">
        <v>-78.926733333333303</v>
      </c>
      <c r="D32">
        <v>1317</v>
      </c>
      <c r="E32" t="s">
        <v>823</v>
      </c>
      <c r="F32" t="s">
        <v>11</v>
      </c>
      <c r="G32" t="s">
        <v>12</v>
      </c>
      <c r="H32" t="s">
        <v>13</v>
      </c>
      <c r="I32" t="s">
        <v>824</v>
      </c>
      <c r="J32" t="s">
        <v>20</v>
      </c>
      <c r="K32">
        <f>+COUNTIF('est-sen-perc99-2018'!A:A,A32)</f>
        <v>0</v>
      </c>
      <c r="L32">
        <f>+COUNTIF('est-sen-perc99-2017'!A:A,A32)</f>
        <v>14</v>
      </c>
      <c r="M32">
        <f>+COUNTIFS(percentiles!M:M,"&gt;1/1/17",percentiles!N:N,"&gt;0",percentiles!A:A,A32,percentiles!M:M,"&lt;1/4/17")</f>
        <v>0</v>
      </c>
      <c r="N32" t="str">
        <f>IFERROR(VLOOKUP(A32,percentiles!A:Q,3,FALSE),"")</f>
        <v/>
      </c>
      <c r="O32" t="str">
        <f>IFERROR(VLOOKUP(A32,percentiles!A:Q,4,FALSE),"")</f>
        <v/>
      </c>
      <c r="P32" t="str">
        <f>IFERROR(VLOOKUP(A32,percentiles!A:Q,5,FALSE),"")</f>
        <v/>
      </c>
      <c r="Q32" t="str">
        <f>IFERROR(VLOOKUP(A32,percentiles!A:Q,6,FALSE),"")</f>
        <v/>
      </c>
      <c r="R32">
        <f>+COUNTIFS(percentiles!M:M,"&gt;1/1/18",percentiles!N:N,"&gt;0",percentiles!A:A,A32)</f>
        <v>0</v>
      </c>
      <c r="S32">
        <f>+COUNTIFS(percentiles!M:M,"&gt;1/1/18",percentiles!O:O,"&gt;0",percentiles!A:A,A32)</f>
        <v>0</v>
      </c>
      <c r="T32">
        <f>+COUNTIFS(percentiles!M:M,"&gt;1/1/18",percentiles!P:P,"&gt;0",percentiles!A:A,A32)</f>
        <v>0</v>
      </c>
      <c r="U32">
        <f>+COUNTIFS(percentiles!M:M,"&gt;1/1/18",percentiles!Q:Q,"&gt;0",percentiles!A:A,A32)</f>
        <v>0</v>
      </c>
      <c r="V32">
        <f>+COUNTIFS('est-sen-perc99-2018'!A:A,A32,'est-sen-perc99-2018'!G:G,"&gt;0")</f>
        <v>0</v>
      </c>
      <c r="W32">
        <f>+COUNTIFS('est-sen-perc99-2018'!A:A,A32,'est-sen-perc99-2018'!H:H,"&gt;0")</f>
        <v>0</v>
      </c>
      <c r="X32">
        <f>+COUNTIFS('est-sen-perc99-2018'!A:A,A32,'est-sen-perc99-2018'!I:I,"&gt;0")</f>
        <v>0</v>
      </c>
      <c r="Y32">
        <f>+COUNTIFS('est-sen-perc99-2018'!A:A,A32,'est-sen-perc99-2018'!J:J,"&gt;0")</f>
        <v>0</v>
      </c>
      <c r="Z32">
        <f>+SUM(V32:Y32)</f>
        <v>0</v>
      </c>
      <c r="AA32">
        <f>+IF(Z32=0,,K32-Z32)</f>
        <v>0</v>
      </c>
    </row>
    <row r="33" spans="1:27" hidden="1">
      <c r="A33">
        <v>155122</v>
      </c>
      <c r="B33">
        <v>-11.738147222222199</v>
      </c>
      <c r="C33">
        <v>-76.611027777777693</v>
      </c>
      <c r="D33">
        <v>2181</v>
      </c>
      <c r="E33" t="s">
        <v>886</v>
      </c>
      <c r="F33" t="s">
        <v>11</v>
      </c>
      <c r="G33" t="s">
        <v>12</v>
      </c>
      <c r="H33" t="s">
        <v>13</v>
      </c>
      <c r="I33" t="s">
        <v>887</v>
      </c>
      <c r="J33" t="s">
        <v>20</v>
      </c>
      <c r="K33">
        <f>+COUNTIF('est-sen-perc99-2018'!A:A,A33)</f>
        <v>5</v>
      </c>
      <c r="L33">
        <f>+COUNTIF('est-sen-perc99-2017'!A:A,A33)</f>
        <v>14</v>
      </c>
      <c r="M33">
        <f>+COUNTIFS(percentiles!M:M,"&gt;1/1/17",percentiles!N:N,"&gt;0",percentiles!A:A,A33,percentiles!M:M,"&lt;1/4/17")</f>
        <v>0</v>
      </c>
      <c r="N33" t="str">
        <f>IFERROR(VLOOKUP(A33,percentiles!A:Q,3,FALSE),"")</f>
        <v/>
      </c>
      <c r="O33" t="str">
        <f>IFERROR(VLOOKUP(A33,percentiles!A:Q,4,FALSE),"")</f>
        <v/>
      </c>
      <c r="P33" t="str">
        <f>IFERROR(VLOOKUP(A33,percentiles!A:Q,5,FALSE),"")</f>
        <v/>
      </c>
      <c r="Q33" t="str">
        <f>IFERROR(VLOOKUP(A33,percentiles!A:Q,6,FALSE),"")</f>
        <v/>
      </c>
      <c r="R33">
        <f>+COUNTIFS(percentiles!M:M,"&gt;1/1/18",percentiles!N:N,"&gt;0",percentiles!A:A,A33)</f>
        <v>0</v>
      </c>
      <c r="S33">
        <f>+COUNTIFS(percentiles!M:M,"&gt;1/1/18",percentiles!O:O,"&gt;0",percentiles!A:A,A33)</f>
        <v>0</v>
      </c>
      <c r="T33">
        <f>+COUNTIFS(percentiles!M:M,"&gt;1/1/18",percentiles!P:P,"&gt;0",percentiles!A:A,A33)</f>
        <v>0</v>
      </c>
      <c r="U33">
        <f>+COUNTIFS(percentiles!M:M,"&gt;1/1/18",percentiles!Q:Q,"&gt;0",percentiles!A:A,A33)</f>
        <v>0</v>
      </c>
      <c r="V33">
        <f>+COUNTIFS('est-sen-perc99-2018'!A:A,A33,'est-sen-perc99-2018'!G:G,"&gt;0")</f>
        <v>0</v>
      </c>
      <c r="W33">
        <f>+COUNTIFS('est-sen-perc99-2018'!A:A,A33,'est-sen-perc99-2018'!H:H,"&gt;0")</f>
        <v>0</v>
      </c>
      <c r="X33">
        <f>+COUNTIFS('est-sen-perc99-2018'!A:A,A33,'est-sen-perc99-2018'!I:I,"&gt;0")</f>
        <v>0</v>
      </c>
      <c r="Y33">
        <f>+COUNTIFS('est-sen-perc99-2018'!A:A,A33,'est-sen-perc99-2018'!J:J,"&gt;0")</f>
        <v>0</v>
      </c>
      <c r="Z33">
        <f>+SUM(V33:Y33)</f>
        <v>0</v>
      </c>
      <c r="AA33">
        <f>+IF(Z33=0,,K33-Z33)</f>
        <v>0</v>
      </c>
    </row>
    <row r="34" spans="1:27" hidden="1">
      <c r="A34">
        <v>156104</v>
      </c>
      <c r="B34">
        <v>-12.3820805555555</v>
      </c>
      <c r="C34">
        <v>-76.136722222222204</v>
      </c>
      <c r="D34">
        <v>3224</v>
      </c>
      <c r="E34" t="s">
        <v>440</v>
      </c>
      <c r="F34" t="s">
        <v>11</v>
      </c>
      <c r="G34" t="s">
        <v>12</v>
      </c>
      <c r="H34" t="s">
        <v>13</v>
      </c>
      <c r="I34" t="s">
        <v>939</v>
      </c>
      <c r="J34" t="s">
        <v>15</v>
      </c>
      <c r="K34">
        <f>+COUNTIF('est-sen-perc99-2018'!A:A,A34)</f>
        <v>4</v>
      </c>
      <c r="L34">
        <f>+COUNTIF('est-sen-perc99-2017'!A:A,A34)</f>
        <v>14</v>
      </c>
      <c r="M34">
        <f>+COUNTIFS(percentiles!M:M,"&gt;1/1/17",percentiles!N:N,"&gt;0",percentiles!A:A,A34,percentiles!M:M,"&lt;1/4/17")</f>
        <v>4</v>
      </c>
      <c r="N34">
        <f>IFERROR(VLOOKUP(A34,percentiles!A:Q,3,FALSE),"")</f>
        <v>1581</v>
      </c>
      <c r="O34">
        <f>IFERROR(VLOOKUP(A34,percentiles!A:Q,4,FALSE),"")</f>
        <v>1397</v>
      </c>
      <c r="P34">
        <f>IFERROR(VLOOKUP(A34,percentiles!A:Q,5,FALSE),"")</f>
        <v>1366</v>
      </c>
      <c r="Q34">
        <f>IFERROR(VLOOKUP(A34,percentiles!A:Q,6,FALSE),"")</f>
        <v>1000</v>
      </c>
      <c r="R34">
        <f>+COUNTIFS(percentiles!M:M,"&gt;1/1/18",percentiles!N:N,"&gt;0",percentiles!A:A,A34)</f>
        <v>2</v>
      </c>
      <c r="S34">
        <f>+COUNTIFS(percentiles!M:M,"&gt;1/1/18",percentiles!O:O,"&gt;0",percentiles!A:A,A34)</f>
        <v>5</v>
      </c>
      <c r="T34">
        <f>+COUNTIFS(percentiles!M:M,"&gt;1/1/18",percentiles!P:P,"&gt;0",percentiles!A:A,A34)</f>
        <v>3</v>
      </c>
      <c r="U34">
        <f>+COUNTIFS(percentiles!M:M,"&gt;1/1/18",percentiles!Q:Q,"&gt;0",percentiles!A:A,A34)</f>
        <v>17</v>
      </c>
      <c r="V34">
        <f>+COUNTIFS('est-sen-perc99-2018'!A:A,A34,'est-sen-perc99-2018'!G:G,"&gt;0")</f>
        <v>2</v>
      </c>
      <c r="W34">
        <f>+COUNTIFS('est-sen-perc99-2018'!A:A,A34,'est-sen-perc99-2018'!H:H,"&gt;0")</f>
        <v>2</v>
      </c>
      <c r="X34">
        <f>+COUNTIFS('est-sen-perc99-2018'!A:A,A34,'est-sen-perc99-2018'!I:I,"&gt;0")</f>
        <v>0</v>
      </c>
      <c r="Y34">
        <f>+COUNTIFS('est-sen-perc99-2018'!A:A,A34,'est-sen-perc99-2018'!J:J,"&gt;0")</f>
        <v>0</v>
      </c>
      <c r="Z34">
        <f>+SUM(V34:Y34)</f>
        <v>4</v>
      </c>
      <c r="AA34">
        <f>+IF(Z34=0,,K34-Z34)</f>
        <v>0</v>
      </c>
    </row>
    <row r="35" spans="1:27" hidden="1">
      <c r="A35">
        <v>398</v>
      </c>
      <c r="B35">
        <v>-8.0053444444444395</v>
      </c>
      <c r="C35">
        <v>-78.607102777777698</v>
      </c>
      <c r="D35">
        <v>3418</v>
      </c>
      <c r="E35" t="s">
        <v>208</v>
      </c>
      <c r="F35" t="s">
        <v>11</v>
      </c>
      <c r="G35" t="s">
        <v>12</v>
      </c>
      <c r="H35" t="s">
        <v>13</v>
      </c>
      <c r="I35" t="s">
        <v>209</v>
      </c>
      <c r="J35" t="s">
        <v>20</v>
      </c>
      <c r="K35">
        <f>+COUNTIF('est-sen-perc99-2018'!A:A,A35)</f>
        <v>0</v>
      </c>
      <c r="L35">
        <f>+COUNTIF('est-sen-perc99-2017'!A:A,A35)</f>
        <v>13</v>
      </c>
      <c r="M35">
        <f>+COUNTIFS(percentiles!M:M,"&gt;1/1/17",percentiles!N:N,"&gt;0",percentiles!A:A,A35,percentiles!M:M,"&lt;1/4/17")</f>
        <v>0</v>
      </c>
      <c r="N35" t="str">
        <f>IFERROR(VLOOKUP(A35,percentiles!A:Q,3,FALSE),"")</f>
        <v/>
      </c>
      <c r="O35" t="str">
        <f>IFERROR(VLOOKUP(A35,percentiles!A:Q,4,FALSE),"")</f>
        <v/>
      </c>
      <c r="P35" t="str">
        <f>IFERROR(VLOOKUP(A35,percentiles!A:Q,5,FALSE),"")</f>
        <v/>
      </c>
      <c r="Q35" t="str">
        <f>IFERROR(VLOOKUP(A35,percentiles!A:Q,6,FALSE),"")</f>
        <v/>
      </c>
      <c r="R35">
        <f>+COUNTIFS(percentiles!M:M,"&gt;1/1/18",percentiles!N:N,"&gt;0",percentiles!A:A,A35)</f>
        <v>0</v>
      </c>
      <c r="S35">
        <f>+COUNTIFS(percentiles!M:M,"&gt;1/1/18",percentiles!O:O,"&gt;0",percentiles!A:A,A35)</f>
        <v>0</v>
      </c>
      <c r="T35">
        <f>+COUNTIFS(percentiles!M:M,"&gt;1/1/18",percentiles!P:P,"&gt;0",percentiles!A:A,A35)</f>
        <v>0</v>
      </c>
      <c r="U35">
        <f>+COUNTIFS(percentiles!M:M,"&gt;1/1/18",percentiles!Q:Q,"&gt;0",percentiles!A:A,A35)</f>
        <v>0</v>
      </c>
      <c r="V35">
        <f>+COUNTIFS('est-sen-perc99-2018'!A:A,A35,'est-sen-perc99-2018'!G:G,"&gt;0")</f>
        <v>0</v>
      </c>
      <c r="W35">
        <f>+COUNTIFS('est-sen-perc99-2018'!A:A,A35,'est-sen-perc99-2018'!H:H,"&gt;0")</f>
        <v>0</v>
      </c>
      <c r="X35">
        <f>+COUNTIFS('est-sen-perc99-2018'!A:A,A35,'est-sen-perc99-2018'!I:I,"&gt;0")</f>
        <v>0</v>
      </c>
      <c r="Y35">
        <f>+COUNTIFS('est-sen-perc99-2018'!A:A,A35,'est-sen-perc99-2018'!J:J,"&gt;0")</f>
        <v>0</v>
      </c>
      <c r="Z35">
        <f>+SUM(V35:Y35)</f>
        <v>0</v>
      </c>
      <c r="AA35">
        <f>+IF(Z35=0,,K35-Z35)</f>
        <v>0</v>
      </c>
    </row>
    <row r="36" spans="1:27" hidden="1">
      <c r="A36">
        <v>455</v>
      </c>
      <c r="B36">
        <v>-9.8336111111111109</v>
      </c>
      <c r="C36">
        <v>-75.900277777777703</v>
      </c>
      <c r="D36">
        <v>2800</v>
      </c>
      <c r="E36" t="s">
        <v>236</v>
      </c>
      <c r="F36" t="s">
        <v>11</v>
      </c>
      <c r="G36" t="s">
        <v>12</v>
      </c>
      <c r="H36" t="s">
        <v>13</v>
      </c>
      <c r="I36" t="s">
        <v>237</v>
      </c>
      <c r="J36" t="s">
        <v>15</v>
      </c>
      <c r="K36">
        <f>+COUNTIF('est-sen-perc99-2018'!A:A,A36)</f>
        <v>8</v>
      </c>
      <c r="L36">
        <f>+COUNTIF('est-sen-perc99-2017'!A:A,A36)</f>
        <v>13</v>
      </c>
      <c r="M36">
        <f>+COUNTIFS(percentiles!M:M,"&gt;1/1/17",percentiles!N:N,"&gt;0",percentiles!A:A,A36,percentiles!M:M,"&lt;1/4/17")</f>
        <v>0</v>
      </c>
      <c r="N36" t="str">
        <f>IFERROR(VLOOKUP(A36,percentiles!A:Q,3,FALSE),"")</f>
        <v/>
      </c>
      <c r="O36" t="str">
        <f>IFERROR(VLOOKUP(A36,percentiles!A:Q,4,FALSE),"")</f>
        <v/>
      </c>
      <c r="P36" t="str">
        <f>IFERROR(VLOOKUP(A36,percentiles!A:Q,5,FALSE),"")</f>
        <v/>
      </c>
      <c r="Q36" t="str">
        <f>IFERROR(VLOOKUP(A36,percentiles!A:Q,6,FALSE),"")</f>
        <v/>
      </c>
      <c r="R36">
        <f>+COUNTIFS(percentiles!M:M,"&gt;1/1/18",percentiles!N:N,"&gt;0",percentiles!A:A,A36)</f>
        <v>0</v>
      </c>
      <c r="S36">
        <f>+COUNTIFS(percentiles!M:M,"&gt;1/1/18",percentiles!O:O,"&gt;0",percentiles!A:A,A36)</f>
        <v>0</v>
      </c>
      <c r="T36">
        <f>+COUNTIFS(percentiles!M:M,"&gt;1/1/18",percentiles!P:P,"&gt;0",percentiles!A:A,A36)</f>
        <v>0</v>
      </c>
      <c r="U36">
        <f>+COUNTIFS(percentiles!M:M,"&gt;1/1/18",percentiles!Q:Q,"&gt;0",percentiles!A:A,A36)</f>
        <v>0</v>
      </c>
      <c r="V36">
        <f>+COUNTIFS('est-sen-perc99-2018'!A:A,A36,'est-sen-perc99-2018'!G:G,"&gt;0")</f>
        <v>0</v>
      </c>
      <c r="W36">
        <f>+COUNTIFS('est-sen-perc99-2018'!A:A,A36,'est-sen-perc99-2018'!H:H,"&gt;0")</f>
        <v>0</v>
      </c>
      <c r="X36">
        <f>+COUNTIFS('est-sen-perc99-2018'!A:A,A36,'est-sen-perc99-2018'!I:I,"&gt;0")</f>
        <v>0</v>
      </c>
      <c r="Y36">
        <f>+COUNTIFS('est-sen-perc99-2018'!A:A,A36,'est-sen-perc99-2018'!J:J,"&gt;0")</f>
        <v>0</v>
      </c>
      <c r="Z36">
        <f>+SUM(V36:Y36)</f>
        <v>0</v>
      </c>
      <c r="AA36">
        <f>+IF(Z36=0,,K36-Z36)</f>
        <v>0</v>
      </c>
    </row>
    <row r="37" spans="1:27" hidden="1">
      <c r="A37">
        <v>157200</v>
      </c>
      <c r="B37">
        <v>-14.2463888888888</v>
      </c>
      <c r="C37">
        <v>-74.925555555555505</v>
      </c>
      <c r="D37">
        <v>2445</v>
      </c>
      <c r="E37" t="s">
        <v>984</v>
      </c>
      <c r="F37" t="s">
        <v>11</v>
      </c>
      <c r="G37" t="s">
        <v>12</v>
      </c>
      <c r="H37" t="s">
        <v>13</v>
      </c>
      <c r="I37" t="s">
        <v>985</v>
      </c>
      <c r="J37" t="s">
        <v>15</v>
      </c>
      <c r="K37">
        <f>+COUNTIF('est-sen-perc99-2018'!A:A,A37)</f>
        <v>2</v>
      </c>
      <c r="L37">
        <f>+COUNTIF('est-sen-perc99-2017'!A:A,A37)</f>
        <v>13</v>
      </c>
      <c r="M37">
        <f>+COUNTIFS(percentiles!M:M,"&gt;1/1/17",percentiles!N:N,"&gt;0",percentiles!A:A,A37,percentiles!M:M,"&lt;1/4/17")</f>
        <v>0</v>
      </c>
      <c r="N37" t="str">
        <f>IFERROR(VLOOKUP(A37,percentiles!A:Q,3,FALSE),"")</f>
        <v/>
      </c>
      <c r="O37" t="str">
        <f>IFERROR(VLOOKUP(A37,percentiles!A:Q,4,FALSE),"")</f>
        <v/>
      </c>
      <c r="P37" t="str">
        <f>IFERROR(VLOOKUP(A37,percentiles!A:Q,5,FALSE),"")</f>
        <v/>
      </c>
      <c r="Q37" t="str">
        <f>IFERROR(VLOOKUP(A37,percentiles!A:Q,6,FALSE),"")</f>
        <v/>
      </c>
      <c r="R37">
        <f>+COUNTIFS(percentiles!M:M,"&gt;1/1/18",percentiles!N:N,"&gt;0",percentiles!A:A,A37)</f>
        <v>0</v>
      </c>
      <c r="S37">
        <f>+COUNTIFS(percentiles!M:M,"&gt;1/1/18",percentiles!O:O,"&gt;0",percentiles!A:A,A37)</f>
        <v>0</v>
      </c>
      <c r="T37">
        <f>+COUNTIFS(percentiles!M:M,"&gt;1/1/18",percentiles!P:P,"&gt;0",percentiles!A:A,A37)</f>
        <v>0</v>
      </c>
      <c r="U37">
        <f>+COUNTIFS(percentiles!M:M,"&gt;1/1/18",percentiles!Q:Q,"&gt;0",percentiles!A:A,A37)</f>
        <v>0</v>
      </c>
      <c r="V37">
        <f>+COUNTIFS('est-sen-perc99-2018'!A:A,A37,'est-sen-perc99-2018'!G:G,"&gt;0")</f>
        <v>0</v>
      </c>
      <c r="W37">
        <f>+COUNTIFS('est-sen-perc99-2018'!A:A,A37,'est-sen-perc99-2018'!H:H,"&gt;0")</f>
        <v>0</v>
      </c>
      <c r="X37">
        <f>+COUNTIFS('est-sen-perc99-2018'!A:A,A37,'est-sen-perc99-2018'!I:I,"&gt;0")</f>
        <v>0</v>
      </c>
      <c r="Y37">
        <f>+COUNTIFS('est-sen-perc99-2018'!A:A,A37,'est-sen-perc99-2018'!J:J,"&gt;0")</f>
        <v>0</v>
      </c>
      <c r="Z37">
        <f>+SUM(V37:Y37)</f>
        <v>0</v>
      </c>
      <c r="AA37">
        <f>+IF(Z37=0,,K37-Z37)</f>
        <v>0</v>
      </c>
    </row>
    <row r="38" spans="1:27" hidden="1">
      <c r="A38" t="s">
        <v>1218</v>
      </c>
      <c r="B38">
        <v>-7.7503083333333302</v>
      </c>
      <c r="C38">
        <v>-79.188694444444394</v>
      </c>
      <c r="D38">
        <v>145</v>
      </c>
      <c r="E38" t="s">
        <v>1219</v>
      </c>
      <c r="F38" t="s">
        <v>11</v>
      </c>
      <c r="G38" t="s">
        <v>639</v>
      </c>
      <c r="H38" t="s">
        <v>640</v>
      </c>
      <c r="I38" t="s">
        <v>1220</v>
      </c>
      <c r="J38" t="s">
        <v>20</v>
      </c>
      <c r="K38">
        <f>+COUNTIF('est-sen-perc99-2018'!A:A,A38)</f>
        <v>7</v>
      </c>
      <c r="L38">
        <f>+COUNTIF('est-sen-perc99-2017'!A:A,A38)</f>
        <v>13</v>
      </c>
      <c r="M38">
        <f>+COUNTIFS(percentiles!M:M,"&gt;1/1/17",percentiles!N:N,"&gt;0",percentiles!A:A,A38,percentiles!M:M,"&lt;1/4/17")</f>
        <v>0</v>
      </c>
      <c r="N38" t="str">
        <f>IFERROR(VLOOKUP(A38,percentiles!A:Q,3,FALSE),"")</f>
        <v/>
      </c>
      <c r="O38" t="str">
        <f>IFERROR(VLOOKUP(A38,percentiles!A:Q,4,FALSE),"")</f>
        <v/>
      </c>
      <c r="P38" t="str">
        <f>IFERROR(VLOOKUP(A38,percentiles!A:Q,5,FALSE),"")</f>
        <v/>
      </c>
      <c r="Q38" t="str">
        <f>IFERROR(VLOOKUP(A38,percentiles!A:Q,6,FALSE),"")</f>
        <v/>
      </c>
      <c r="R38">
        <f>+COUNTIFS(percentiles!M:M,"&gt;1/1/18",percentiles!N:N,"&gt;0",percentiles!A:A,A38)</f>
        <v>0</v>
      </c>
      <c r="S38">
        <f>+COUNTIFS(percentiles!M:M,"&gt;1/1/18",percentiles!O:O,"&gt;0",percentiles!A:A,A38)</f>
        <v>0</v>
      </c>
      <c r="T38">
        <f>+COUNTIFS(percentiles!M:M,"&gt;1/1/18",percentiles!P:P,"&gt;0",percentiles!A:A,A38)</f>
        <v>0</v>
      </c>
      <c r="U38">
        <f>+COUNTIFS(percentiles!M:M,"&gt;1/1/18",percentiles!Q:Q,"&gt;0",percentiles!A:A,A38)</f>
        <v>0</v>
      </c>
      <c r="V38">
        <f>+COUNTIFS('est-sen-perc99-2018'!A:A,A38,'est-sen-perc99-2018'!G:G,"&gt;0")</f>
        <v>0</v>
      </c>
      <c r="W38">
        <f>+COUNTIFS('est-sen-perc99-2018'!A:A,A38,'est-sen-perc99-2018'!H:H,"&gt;0")</f>
        <v>0</v>
      </c>
      <c r="X38">
        <f>+COUNTIFS('est-sen-perc99-2018'!A:A,A38,'est-sen-perc99-2018'!I:I,"&gt;0")</f>
        <v>0</v>
      </c>
      <c r="Y38">
        <f>+COUNTIFS('est-sen-perc99-2018'!A:A,A38,'est-sen-perc99-2018'!J:J,"&gt;0")</f>
        <v>0</v>
      </c>
      <c r="Z38">
        <f>+SUM(V38:Y38)</f>
        <v>0</v>
      </c>
      <c r="AA38">
        <f>+IF(Z38=0,,K38-Z38)</f>
        <v>0</v>
      </c>
    </row>
    <row r="39" spans="1:27" hidden="1">
      <c r="A39">
        <v>216</v>
      </c>
      <c r="B39">
        <v>-4.7319694444444398</v>
      </c>
      <c r="C39">
        <v>-80.279822222222194</v>
      </c>
      <c r="D39">
        <v>218</v>
      </c>
      <c r="E39" t="s">
        <v>57</v>
      </c>
      <c r="F39" t="s">
        <v>11</v>
      </c>
      <c r="G39" t="s">
        <v>12</v>
      </c>
      <c r="H39" t="s">
        <v>13</v>
      </c>
      <c r="I39" t="s">
        <v>58</v>
      </c>
      <c r="J39" t="s">
        <v>20</v>
      </c>
      <c r="K39">
        <f>+COUNTIF('est-sen-perc99-2018'!A:A,A39)</f>
        <v>0</v>
      </c>
      <c r="L39">
        <f>+COUNTIF('est-sen-perc99-2017'!A:A,A39)</f>
        <v>12</v>
      </c>
      <c r="M39">
        <f>+COUNTIFS(percentiles!M:M,"&gt;1/1/17",percentiles!N:N,"&gt;0",percentiles!A:A,A39,percentiles!M:M,"&lt;1/4/17")</f>
        <v>0</v>
      </c>
      <c r="N39" t="str">
        <f>IFERROR(VLOOKUP(A39,percentiles!A:Q,3,FALSE),"")</f>
        <v/>
      </c>
      <c r="O39" t="str">
        <f>IFERROR(VLOOKUP(A39,percentiles!A:Q,4,FALSE),"")</f>
        <v/>
      </c>
      <c r="P39" t="str">
        <f>IFERROR(VLOOKUP(A39,percentiles!A:Q,5,FALSE),"")</f>
        <v/>
      </c>
      <c r="Q39" t="str">
        <f>IFERROR(VLOOKUP(A39,percentiles!A:Q,6,FALSE),"")</f>
        <v/>
      </c>
      <c r="R39">
        <f>+COUNTIFS(percentiles!M:M,"&gt;1/1/18",percentiles!N:N,"&gt;0",percentiles!A:A,A39)</f>
        <v>0</v>
      </c>
      <c r="S39">
        <f>+COUNTIFS(percentiles!M:M,"&gt;1/1/18",percentiles!O:O,"&gt;0",percentiles!A:A,A39)</f>
        <v>0</v>
      </c>
      <c r="T39">
        <f>+COUNTIFS(percentiles!M:M,"&gt;1/1/18",percentiles!P:P,"&gt;0",percentiles!A:A,A39)</f>
        <v>0</v>
      </c>
      <c r="U39">
        <f>+COUNTIFS(percentiles!M:M,"&gt;1/1/18",percentiles!Q:Q,"&gt;0",percentiles!A:A,A39)</f>
        <v>0</v>
      </c>
      <c r="V39">
        <f>+COUNTIFS('est-sen-perc99-2018'!A:A,A39,'est-sen-perc99-2018'!G:G,"&gt;0")</f>
        <v>0</v>
      </c>
      <c r="W39">
        <f>+COUNTIFS('est-sen-perc99-2018'!A:A,A39,'est-sen-perc99-2018'!H:H,"&gt;0")</f>
        <v>0</v>
      </c>
      <c r="X39">
        <f>+COUNTIFS('est-sen-perc99-2018'!A:A,A39,'est-sen-perc99-2018'!I:I,"&gt;0")</f>
        <v>0</v>
      </c>
      <c r="Y39">
        <f>+COUNTIFS('est-sen-perc99-2018'!A:A,A39,'est-sen-perc99-2018'!J:J,"&gt;0")</f>
        <v>0</v>
      </c>
      <c r="Z39">
        <f>+SUM(V39:Y39)</f>
        <v>0</v>
      </c>
      <c r="AA39">
        <f>+IF(Z39=0,,K39-Z39)</f>
        <v>0</v>
      </c>
    </row>
    <row r="40" spans="1:27" hidden="1">
      <c r="A40">
        <v>306</v>
      </c>
      <c r="B40">
        <v>-6.8014111111111104</v>
      </c>
      <c r="C40">
        <v>-79.600019444444399</v>
      </c>
      <c r="D40">
        <v>87</v>
      </c>
      <c r="E40" t="s">
        <v>127</v>
      </c>
      <c r="F40" t="s">
        <v>11</v>
      </c>
      <c r="G40" t="s">
        <v>12</v>
      </c>
      <c r="H40" t="s">
        <v>13</v>
      </c>
      <c r="I40" t="s">
        <v>128</v>
      </c>
      <c r="J40" t="s">
        <v>20</v>
      </c>
      <c r="K40">
        <f>+COUNTIF('est-sen-perc99-2018'!A:A,A40)</f>
        <v>3</v>
      </c>
      <c r="L40">
        <f>+COUNTIF('est-sen-perc99-2017'!A:A,A40)</f>
        <v>12</v>
      </c>
      <c r="M40">
        <f>+COUNTIFS(percentiles!M:M,"&gt;1/1/17",percentiles!N:N,"&gt;0",percentiles!A:A,A40,percentiles!M:M,"&lt;1/4/17")</f>
        <v>0</v>
      </c>
      <c r="N40" t="str">
        <f>IFERROR(VLOOKUP(A40,percentiles!A:Q,3,FALSE),"")</f>
        <v/>
      </c>
      <c r="O40" t="str">
        <f>IFERROR(VLOOKUP(A40,percentiles!A:Q,4,FALSE),"")</f>
        <v/>
      </c>
      <c r="P40" t="str">
        <f>IFERROR(VLOOKUP(A40,percentiles!A:Q,5,FALSE),"")</f>
        <v/>
      </c>
      <c r="Q40" t="str">
        <f>IFERROR(VLOOKUP(A40,percentiles!A:Q,6,FALSE),"")</f>
        <v/>
      </c>
      <c r="R40">
        <f>+COUNTIFS(percentiles!M:M,"&gt;1/1/18",percentiles!N:N,"&gt;0",percentiles!A:A,A40)</f>
        <v>0</v>
      </c>
      <c r="S40">
        <f>+COUNTIFS(percentiles!M:M,"&gt;1/1/18",percentiles!O:O,"&gt;0",percentiles!A:A,A40)</f>
        <v>0</v>
      </c>
      <c r="T40">
        <f>+COUNTIFS(percentiles!M:M,"&gt;1/1/18",percentiles!P:P,"&gt;0",percentiles!A:A,A40)</f>
        <v>0</v>
      </c>
      <c r="U40">
        <f>+COUNTIFS(percentiles!M:M,"&gt;1/1/18",percentiles!Q:Q,"&gt;0",percentiles!A:A,A40)</f>
        <v>0</v>
      </c>
      <c r="V40">
        <f>+COUNTIFS('est-sen-perc99-2018'!A:A,A40,'est-sen-perc99-2018'!G:G,"&gt;0")</f>
        <v>0</v>
      </c>
      <c r="W40">
        <f>+COUNTIFS('est-sen-perc99-2018'!A:A,A40,'est-sen-perc99-2018'!H:H,"&gt;0")</f>
        <v>0</v>
      </c>
      <c r="X40">
        <f>+COUNTIFS('est-sen-perc99-2018'!A:A,A40,'est-sen-perc99-2018'!I:I,"&gt;0")</f>
        <v>0</v>
      </c>
      <c r="Y40">
        <f>+COUNTIFS('est-sen-perc99-2018'!A:A,A40,'est-sen-perc99-2018'!J:J,"&gt;0")</f>
        <v>0</v>
      </c>
      <c r="Z40">
        <f>+SUM(V40:Y40)</f>
        <v>0</v>
      </c>
      <c r="AA40">
        <f>+IF(Z40=0,,K40-Z40)</f>
        <v>0</v>
      </c>
    </row>
    <row r="41" spans="1:27" hidden="1">
      <c r="A41">
        <v>313</v>
      </c>
      <c r="B41">
        <v>-7.1188722222222198</v>
      </c>
      <c r="C41">
        <v>-79.561174999999906</v>
      </c>
      <c r="D41">
        <v>51</v>
      </c>
      <c r="E41" t="s">
        <v>136</v>
      </c>
      <c r="F41" t="s">
        <v>11</v>
      </c>
      <c r="G41" t="s">
        <v>12</v>
      </c>
      <c r="H41" t="s">
        <v>13</v>
      </c>
      <c r="I41" t="s">
        <v>137</v>
      </c>
      <c r="J41" t="s">
        <v>20</v>
      </c>
      <c r="K41">
        <f>+COUNTIF('est-sen-perc99-2018'!A:A,A41)</f>
        <v>1</v>
      </c>
      <c r="L41">
        <f>+COUNTIF('est-sen-perc99-2017'!A:A,A41)</f>
        <v>12</v>
      </c>
      <c r="M41">
        <f>+COUNTIFS(percentiles!M:M,"&gt;1/1/17",percentiles!N:N,"&gt;0",percentiles!A:A,A41,percentiles!M:M,"&lt;1/4/17")</f>
        <v>0</v>
      </c>
      <c r="N41" t="str">
        <f>IFERROR(VLOOKUP(A41,percentiles!A:Q,3,FALSE),"")</f>
        <v/>
      </c>
      <c r="O41" t="str">
        <f>IFERROR(VLOOKUP(A41,percentiles!A:Q,4,FALSE),"")</f>
        <v/>
      </c>
      <c r="P41" t="str">
        <f>IFERROR(VLOOKUP(A41,percentiles!A:Q,5,FALSE),"")</f>
        <v/>
      </c>
      <c r="Q41" t="str">
        <f>IFERROR(VLOOKUP(A41,percentiles!A:Q,6,FALSE),"")</f>
        <v/>
      </c>
      <c r="R41">
        <f>+COUNTIFS(percentiles!M:M,"&gt;1/1/18",percentiles!N:N,"&gt;0",percentiles!A:A,A41)</f>
        <v>0</v>
      </c>
      <c r="S41">
        <f>+COUNTIFS(percentiles!M:M,"&gt;1/1/18",percentiles!O:O,"&gt;0",percentiles!A:A,A41)</f>
        <v>0</v>
      </c>
      <c r="T41">
        <f>+COUNTIFS(percentiles!M:M,"&gt;1/1/18",percentiles!P:P,"&gt;0",percentiles!A:A,A41)</f>
        <v>0</v>
      </c>
      <c r="U41">
        <f>+COUNTIFS(percentiles!M:M,"&gt;1/1/18",percentiles!Q:Q,"&gt;0",percentiles!A:A,A41)</f>
        <v>0</v>
      </c>
      <c r="V41">
        <f>+COUNTIFS('est-sen-perc99-2018'!A:A,A41,'est-sen-perc99-2018'!G:G,"&gt;0")</f>
        <v>0</v>
      </c>
      <c r="W41">
        <f>+COUNTIFS('est-sen-perc99-2018'!A:A,A41,'est-sen-perc99-2018'!H:H,"&gt;0")</f>
        <v>0</v>
      </c>
      <c r="X41">
        <f>+COUNTIFS('est-sen-perc99-2018'!A:A,A41,'est-sen-perc99-2018'!I:I,"&gt;0")</f>
        <v>0</v>
      </c>
      <c r="Y41">
        <f>+COUNTIFS('est-sen-perc99-2018'!A:A,A41,'est-sen-perc99-2018'!J:J,"&gt;0")</f>
        <v>0</v>
      </c>
      <c r="Z41">
        <f>+SUM(V41:Y41)</f>
        <v>0</v>
      </c>
      <c r="AA41">
        <f>+IF(Z41=0,,K41-Z41)</f>
        <v>0</v>
      </c>
    </row>
    <row r="42" spans="1:27" hidden="1">
      <c r="A42">
        <v>393</v>
      </c>
      <c r="B42">
        <v>-7.3260444444444399</v>
      </c>
      <c r="C42">
        <v>-78.515825000000007</v>
      </c>
      <c r="D42">
        <v>2270</v>
      </c>
      <c r="E42" t="s">
        <v>202</v>
      </c>
      <c r="F42" t="s">
        <v>11</v>
      </c>
      <c r="G42" t="s">
        <v>12</v>
      </c>
      <c r="H42" t="s">
        <v>13</v>
      </c>
      <c r="I42" t="s">
        <v>203</v>
      </c>
      <c r="J42" t="s">
        <v>20</v>
      </c>
      <c r="K42">
        <f>+COUNTIF('est-sen-perc99-2018'!A:A,A42)</f>
        <v>3</v>
      </c>
      <c r="L42">
        <f>+COUNTIF('est-sen-perc99-2017'!A:A,A42)</f>
        <v>12</v>
      </c>
      <c r="M42">
        <f>+COUNTIFS(percentiles!M:M,"&gt;1/1/17",percentiles!N:N,"&gt;0",percentiles!A:A,A42,percentiles!M:M,"&lt;1/4/17")</f>
        <v>0</v>
      </c>
      <c r="N42" t="str">
        <f>IFERROR(VLOOKUP(A42,percentiles!A:Q,3,FALSE),"")</f>
        <v/>
      </c>
      <c r="O42" t="str">
        <f>IFERROR(VLOOKUP(A42,percentiles!A:Q,4,FALSE),"")</f>
        <v/>
      </c>
      <c r="P42" t="str">
        <f>IFERROR(VLOOKUP(A42,percentiles!A:Q,5,FALSE),"")</f>
        <v/>
      </c>
      <c r="Q42" t="str">
        <f>IFERROR(VLOOKUP(A42,percentiles!A:Q,6,FALSE),"")</f>
        <v/>
      </c>
      <c r="R42">
        <f>+COUNTIFS(percentiles!M:M,"&gt;1/1/18",percentiles!N:N,"&gt;0",percentiles!A:A,A42)</f>
        <v>0</v>
      </c>
      <c r="S42">
        <f>+COUNTIFS(percentiles!M:M,"&gt;1/1/18",percentiles!O:O,"&gt;0",percentiles!A:A,A42)</f>
        <v>0</v>
      </c>
      <c r="T42">
        <f>+COUNTIFS(percentiles!M:M,"&gt;1/1/18",percentiles!P:P,"&gt;0",percentiles!A:A,A42)</f>
        <v>0</v>
      </c>
      <c r="U42">
        <f>+COUNTIFS(percentiles!M:M,"&gt;1/1/18",percentiles!Q:Q,"&gt;0",percentiles!A:A,A42)</f>
        <v>0</v>
      </c>
      <c r="V42">
        <f>+COUNTIFS('est-sen-perc99-2018'!A:A,A42,'est-sen-perc99-2018'!G:G,"&gt;0")</f>
        <v>0</v>
      </c>
      <c r="W42">
        <f>+COUNTIFS('est-sen-perc99-2018'!A:A,A42,'est-sen-perc99-2018'!H:H,"&gt;0")</f>
        <v>0</v>
      </c>
      <c r="X42">
        <f>+COUNTIFS('est-sen-perc99-2018'!A:A,A42,'est-sen-perc99-2018'!I:I,"&gt;0")</f>
        <v>0</v>
      </c>
      <c r="Y42">
        <f>+COUNTIFS('est-sen-perc99-2018'!A:A,A42,'est-sen-perc99-2018'!J:J,"&gt;0")</f>
        <v>0</v>
      </c>
      <c r="Z42">
        <f>+SUM(V42:Y42)</f>
        <v>0</v>
      </c>
      <c r="AA42">
        <f>+IF(Z42=0,,K42-Z42)</f>
        <v>0</v>
      </c>
    </row>
    <row r="43" spans="1:27" hidden="1">
      <c r="A43">
        <v>156113</v>
      </c>
      <c r="B43">
        <v>-13.2105805555555</v>
      </c>
      <c r="C43">
        <v>-75.786969444444395</v>
      </c>
      <c r="D43">
        <v>2513</v>
      </c>
      <c r="E43" t="s">
        <v>948</v>
      </c>
      <c r="F43" t="s">
        <v>11</v>
      </c>
      <c r="G43" t="s">
        <v>12</v>
      </c>
      <c r="H43" t="s">
        <v>13</v>
      </c>
      <c r="I43" t="s">
        <v>949</v>
      </c>
      <c r="J43" t="s">
        <v>15</v>
      </c>
      <c r="K43">
        <f>+COUNTIF('est-sen-perc99-2018'!A:A,A43)</f>
        <v>3</v>
      </c>
      <c r="L43">
        <f>+COUNTIF('est-sen-perc99-2017'!A:A,A43)</f>
        <v>12</v>
      </c>
      <c r="M43">
        <f>+COUNTIFS(percentiles!M:M,"&gt;1/1/17",percentiles!N:N,"&gt;0",percentiles!A:A,A43,percentiles!M:M,"&lt;1/4/17")</f>
        <v>3</v>
      </c>
      <c r="N43">
        <f>IFERROR(VLOOKUP(A43,percentiles!A:Q,3,FALSE),"")</f>
        <v>1581</v>
      </c>
      <c r="O43">
        <f>IFERROR(VLOOKUP(A43,percentiles!A:Q,4,FALSE),"")</f>
        <v>1382</v>
      </c>
      <c r="P43">
        <f>IFERROR(VLOOKUP(A43,percentiles!A:Q,5,FALSE),"")</f>
        <v>1321</v>
      </c>
      <c r="Q43">
        <f>IFERROR(VLOOKUP(A43,percentiles!A:Q,6,FALSE),"")</f>
        <v>398</v>
      </c>
      <c r="R43">
        <f>+COUNTIFS(percentiles!M:M,"&gt;1/1/18",percentiles!N:N,"&gt;0",percentiles!A:A,A43)</f>
        <v>0</v>
      </c>
      <c r="S43">
        <f>+COUNTIFS(percentiles!M:M,"&gt;1/1/18",percentiles!O:O,"&gt;0",percentiles!A:A,A43)</f>
        <v>1</v>
      </c>
      <c r="T43">
        <f>+COUNTIFS(percentiles!M:M,"&gt;1/1/18",percentiles!P:P,"&gt;0",percentiles!A:A,A43)</f>
        <v>1</v>
      </c>
      <c r="U43">
        <f>+COUNTIFS(percentiles!M:M,"&gt;1/1/18",percentiles!Q:Q,"&gt;0",percentiles!A:A,A43)</f>
        <v>5</v>
      </c>
      <c r="V43">
        <f>+COUNTIFS('est-sen-perc99-2018'!A:A,A43,'est-sen-perc99-2018'!G:G,"&gt;0")</f>
        <v>0</v>
      </c>
      <c r="W43">
        <f>+COUNTIFS('est-sen-perc99-2018'!A:A,A43,'est-sen-perc99-2018'!H:H,"&gt;0")</f>
        <v>1</v>
      </c>
      <c r="X43">
        <f>+COUNTIFS('est-sen-perc99-2018'!A:A,A43,'est-sen-perc99-2018'!I:I,"&gt;0")</f>
        <v>1</v>
      </c>
      <c r="Y43">
        <f>+COUNTIFS('est-sen-perc99-2018'!A:A,A43,'est-sen-perc99-2018'!J:J,"&gt;0")</f>
        <v>1</v>
      </c>
      <c r="Z43">
        <f>+SUM(V43:Y43)</f>
        <v>3</v>
      </c>
      <c r="AA43">
        <f>+IF(Z43=0,,K43-Z43)</f>
        <v>0</v>
      </c>
    </row>
    <row r="44" spans="1:27" hidden="1">
      <c r="A44">
        <v>636</v>
      </c>
      <c r="B44">
        <v>-12.491727777777699</v>
      </c>
      <c r="C44">
        <v>-75.910391666666598</v>
      </c>
      <c r="D44">
        <v>2285</v>
      </c>
      <c r="E44" t="s">
        <v>336</v>
      </c>
      <c r="F44" t="s">
        <v>11</v>
      </c>
      <c r="G44" t="s">
        <v>12</v>
      </c>
      <c r="H44" t="s">
        <v>13</v>
      </c>
      <c r="I44" t="s">
        <v>337</v>
      </c>
      <c r="J44" t="s">
        <v>15</v>
      </c>
      <c r="K44">
        <f>+COUNTIF('est-sen-perc99-2018'!A:A,A44)</f>
        <v>1</v>
      </c>
      <c r="L44">
        <f>+COUNTIF('est-sen-perc99-2017'!A:A,A44)</f>
        <v>12</v>
      </c>
      <c r="M44">
        <f>+COUNTIFS(percentiles!M:M,"&gt;1/1/17",percentiles!N:N,"&gt;0",percentiles!A:A,A44,percentiles!M:M,"&lt;1/4/17")</f>
        <v>0</v>
      </c>
      <c r="N44" t="str">
        <f>IFERROR(VLOOKUP(A44,percentiles!A:Q,3,FALSE),"")</f>
        <v/>
      </c>
      <c r="O44" t="str">
        <f>IFERROR(VLOOKUP(A44,percentiles!A:Q,4,FALSE),"")</f>
        <v/>
      </c>
      <c r="P44" t="str">
        <f>IFERROR(VLOOKUP(A44,percentiles!A:Q,5,FALSE),"")</f>
        <v/>
      </c>
      <c r="Q44" t="str">
        <f>IFERROR(VLOOKUP(A44,percentiles!A:Q,6,FALSE),"")</f>
        <v/>
      </c>
      <c r="R44">
        <f>+COUNTIFS(percentiles!M:M,"&gt;1/1/18",percentiles!N:N,"&gt;0",percentiles!A:A,A44)</f>
        <v>0</v>
      </c>
      <c r="S44">
        <f>+COUNTIFS(percentiles!M:M,"&gt;1/1/18",percentiles!O:O,"&gt;0",percentiles!A:A,A44)</f>
        <v>0</v>
      </c>
      <c r="T44">
        <f>+COUNTIFS(percentiles!M:M,"&gt;1/1/18",percentiles!P:P,"&gt;0",percentiles!A:A,A44)</f>
        <v>0</v>
      </c>
      <c r="U44">
        <f>+COUNTIFS(percentiles!M:M,"&gt;1/1/18",percentiles!Q:Q,"&gt;0",percentiles!A:A,A44)</f>
        <v>0</v>
      </c>
      <c r="V44">
        <f>+COUNTIFS('est-sen-perc99-2018'!A:A,A44,'est-sen-perc99-2018'!G:G,"&gt;0")</f>
        <v>0</v>
      </c>
      <c r="W44">
        <f>+COUNTIFS('est-sen-perc99-2018'!A:A,A44,'est-sen-perc99-2018'!H:H,"&gt;0")</f>
        <v>0</v>
      </c>
      <c r="X44">
        <f>+COUNTIFS('est-sen-perc99-2018'!A:A,A44,'est-sen-perc99-2018'!I:I,"&gt;0")</f>
        <v>0</v>
      </c>
      <c r="Y44">
        <f>+COUNTIFS('est-sen-perc99-2018'!A:A,A44,'est-sen-perc99-2018'!J:J,"&gt;0")</f>
        <v>0</v>
      </c>
      <c r="Z44">
        <f>+SUM(V44:Y44)</f>
        <v>0</v>
      </c>
      <c r="AA44">
        <f>+IF(Z44=0,,K44-Z44)</f>
        <v>0</v>
      </c>
    </row>
    <row r="45" spans="1:27" hidden="1">
      <c r="A45">
        <v>864</v>
      </c>
      <c r="B45">
        <v>-15.783055555555499</v>
      </c>
      <c r="C45">
        <v>-72.882777777777704</v>
      </c>
      <c r="D45">
        <v>3130</v>
      </c>
      <c r="E45" t="s">
        <v>560</v>
      </c>
      <c r="F45" t="s">
        <v>11</v>
      </c>
      <c r="G45" t="s">
        <v>12</v>
      </c>
      <c r="H45" t="s">
        <v>13</v>
      </c>
      <c r="I45" t="s">
        <v>561</v>
      </c>
      <c r="J45" t="s">
        <v>15</v>
      </c>
      <c r="K45">
        <f>+COUNTIF('est-sen-perc99-2018'!A:A,A45)</f>
        <v>0</v>
      </c>
      <c r="L45">
        <f>+COUNTIF('est-sen-perc99-2017'!A:A,A45)</f>
        <v>12</v>
      </c>
      <c r="M45">
        <f>+COUNTIFS(percentiles!M:M,"&gt;1/1/17",percentiles!N:N,"&gt;0",percentiles!A:A,A45,percentiles!M:M,"&lt;1/4/17")</f>
        <v>0</v>
      </c>
      <c r="N45" t="str">
        <f>IFERROR(VLOOKUP(A45,percentiles!A:Q,3,FALSE),"")</f>
        <v/>
      </c>
      <c r="O45" t="str">
        <f>IFERROR(VLOOKUP(A45,percentiles!A:Q,4,FALSE),"")</f>
        <v/>
      </c>
      <c r="P45" t="str">
        <f>IFERROR(VLOOKUP(A45,percentiles!A:Q,5,FALSE),"")</f>
        <v/>
      </c>
      <c r="Q45" t="str">
        <f>IFERROR(VLOOKUP(A45,percentiles!A:Q,6,FALSE),"")</f>
        <v/>
      </c>
      <c r="R45">
        <f>+COUNTIFS(percentiles!M:M,"&gt;1/1/18",percentiles!N:N,"&gt;0",percentiles!A:A,A45)</f>
        <v>0</v>
      </c>
      <c r="S45">
        <f>+COUNTIFS(percentiles!M:M,"&gt;1/1/18",percentiles!O:O,"&gt;0",percentiles!A:A,A45)</f>
        <v>0</v>
      </c>
      <c r="T45">
        <f>+COUNTIFS(percentiles!M:M,"&gt;1/1/18",percentiles!P:P,"&gt;0",percentiles!A:A,A45)</f>
        <v>0</v>
      </c>
      <c r="U45">
        <f>+COUNTIFS(percentiles!M:M,"&gt;1/1/18",percentiles!Q:Q,"&gt;0",percentiles!A:A,A45)</f>
        <v>0</v>
      </c>
      <c r="V45">
        <f>+COUNTIFS('est-sen-perc99-2018'!A:A,A45,'est-sen-perc99-2018'!G:G,"&gt;0")</f>
        <v>0</v>
      </c>
      <c r="W45">
        <f>+COUNTIFS('est-sen-perc99-2018'!A:A,A45,'est-sen-perc99-2018'!H:H,"&gt;0")</f>
        <v>0</v>
      </c>
      <c r="X45">
        <f>+COUNTIFS('est-sen-perc99-2018'!A:A,A45,'est-sen-perc99-2018'!I:I,"&gt;0")</f>
        <v>0</v>
      </c>
      <c r="Y45">
        <f>+COUNTIFS('est-sen-perc99-2018'!A:A,A45,'est-sen-perc99-2018'!J:J,"&gt;0")</f>
        <v>0</v>
      </c>
      <c r="Z45">
        <f>+SUM(V45:Y45)</f>
        <v>0</v>
      </c>
      <c r="AA45">
        <f>+IF(Z45=0,,K45-Z45)</f>
        <v>0</v>
      </c>
    </row>
    <row r="46" spans="1:27" hidden="1">
      <c r="A46">
        <v>302</v>
      </c>
      <c r="B46">
        <v>-6.8639444444444404</v>
      </c>
      <c r="C46">
        <v>-79.320616666666595</v>
      </c>
      <c r="D46">
        <v>187</v>
      </c>
      <c r="E46" t="s">
        <v>119</v>
      </c>
      <c r="F46" t="s">
        <v>11</v>
      </c>
      <c r="G46" t="s">
        <v>12</v>
      </c>
      <c r="H46" t="s">
        <v>13</v>
      </c>
      <c r="I46" t="s">
        <v>120</v>
      </c>
      <c r="J46" t="s">
        <v>20</v>
      </c>
      <c r="K46">
        <f>+COUNTIF('est-sen-perc99-2018'!A:A,A46)</f>
        <v>1</v>
      </c>
      <c r="L46">
        <f>+COUNTIF('est-sen-perc99-2017'!A:A,A46)</f>
        <v>11</v>
      </c>
      <c r="M46">
        <f>+COUNTIFS(percentiles!M:M,"&gt;1/1/17",percentiles!N:N,"&gt;0",percentiles!A:A,A46,percentiles!M:M,"&lt;1/4/17")</f>
        <v>0</v>
      </c>
      <c r="N46" t="str">
        <f>IFERROR(VLOOKUP(A46,percentiles!A:Q,3,FALSE),"")</f>
        <v/>
      </c>
      <c r="O46" t="str">
        <f>IFERROR(VLOOKUP(A46,percentiles!A:Q,4,FALSE),"")</f>
        <v/>
      </c>
      <c r="P46" t="str">
        <f>IFERROR(VLOOKUP(A46,percentiles!A:Q,5,FALSE),"")</f>
        <v/>
      </c>
      <c r="Q46" t="str">
        <f>IFERROR(VLOOKUP(A46,percentiles!A:Q,6,FALSE),"")</f>
        <v/>
      </c>
      <c r="R46">
        <f>+COUNTIFS(percentiles!M:M,"&gt;1/1/18",percentiles!N:N,"&gt;0",percentiles!A:A,A46)</f>
        <v>0</v>
      </c>
      <c r="S46">
        <f>+COUNTIFS(percentiles!M:M,"&gt;1/1/18",percentiles!O:O,"&gt;0",percentiles!A:A,A46)</f>
        <v>0</v>
      </c>
      <c r="T46">
        <f>+COUNTIFS(percentiles!M:M,"&gt;1/1/18",percentiles!P:P,"&gt;0",percentiles!A:A,A46)</f>
        <v>0</v>
      </c>
      <c r="U46">
        <f>+COUNTIFS(percentiles!M:M,"&gt;1/1/18",percentiles!Q:Q,"&gt;0",percentiles!A:A,A46)</f>
        <v>0</v>
      </c>
      <c r="V46">
        <f>+COUNTIFS('est-sen-perc99-2018'!A:A,A46,'est-sen-perc99-2018'!G:G,"&gt;0")</f>
        <v>0</v>
      </c>
      <c r="W46">
        <f>+COUNTIFS('est-sen-perc99-2018'!A:A,A46,'est-sen-perc99-2018'!H:H,"&gt;0")</f>
        <v>0</v>
      </c>
      <c r="X46">
        <f>+COUNTIFS('est-sen-perc99-2018'!A:A,A46,'est-sen-perc99-2018'!I:I,"&gt;0")</f>
        <v>0</v>
      </c>
      <c r="Y46">
        <f>+COUNTIFS('est-sen-perc99-2018'!A:A,A46,'est-sen-perc99-2018'!J:J,"&gt;0")</f>
        <v>0</v>
      </c>
      <c r="Z46">
        <f>+SUM(V46:Y46)</f>
        <v>0</v>
      </c>
      <c r="AA46">
        <f>+IF(Z46=0,,K46-Z46)</f>
        <v>0</v>
      </c>
    </row>
    <row r="47" spans="1:27" hidden="1">
      <c r="A47">
        <v>354</v>
      </c>
      <c r="B47">
        <v>-7.3652138888888796</v>
      </c>
      <c r="C47">
        <v>-78.8227277777777</v>
      </c>
      <c r="D47">
        <v>2542</v>
      </c>
      <c r="E47" t="s">
        <v>172</v>
      </c>
      <c r="F47" t="s">
        <v>11</v>
      </c>
      <c r="G47" t="s">
        <v>12</v>
      </c>
      <c r="H47" t="s">
        <v>13</v>
      </c>
      <c r="I47" t="s">
        <v>173</v>
      </c>
      <c r="J47" t="s">
        <v>20</v>
      </c>
      <c r="K47">
        <f>+COUNTIF('est-sen-perc99-2018'!A:A,A47)</f>
        <v>0</v>
      </c>
      <c r="L47">
        <f>+COUNTIF('est-sen-perc99-2017'!A:A,A47)</f>
        <v>11</v>
      </c>
      <c r="M47">
        <f>+COUNTIFS(percentiles!M:M,"&gt;1/1/17",percentiles!N:N,"&gt;0",percentiles!A:A,A47,percentiles!M:M,"&lt;1/4/17")</f>
        <v>0</v>
      </c>
      <c r="N47" t="str">
        <f>IFERROR(VLOOKUP(A47,percentiles!A:Q,3,FALSE),"")</f>
        <v/>
      </c>
      <c r="O47" t="str">
        <f>IFERROR(VLOOKUP(A47,percentiles!A:Q,4,FALSE),"")</f>
        <v/>
      </c>
      <c r="P47" t="str">
        <f>IFERROR(VLOOKUP(A47,percentiles!A:Q,5,FALSE),"")</f>
        <v/>
      </c>
      <c r="Q47" t="str">
        <f>IFERROR(VLOOKUP(A47,percentiles!A:Q,6,FALSE),"")</f>
        <v/>
      </c>
      <c r="R47">
        <f>+COUNTIFS(percentiles!M:M,"&gt;1/1/18",percentiles!N:N,"&gt;0",percentiles!A:A,A47)</f>
        <v>0</v>
      </c>
      <c r="S47">
        <f>+COUNTIFS(percentiles!M:M,"&gt;1/1/18",percentiles!O:O,"&gt;0",percentiles!A:A,A47)</f>
        <v>0</v>
      </c>
      <c r="T47">
        <f>+COUNTIFS(percentiles!M:M,"&gt;1/1/18",percentiles!P:P,"&gt;0",percentiles!A:A,A47)</f>
        <v>0</v>
      </c>
      <c r="U47">
        <f>+COUNTIFS(percentiles!M:M,"&gt;1/1/18",percentiles!Q:Q,"&gt;0",percentiles!A:A,A47)</f>
        <v>0</v>
      </c>
      <c r="V47">
        <f>+COUNTIFS('est-sen-perc99-2018'!A:A,A47,'est-sen-perc99-2018'!G:G,"&gt;0")</f>
        <v>0</v>
      </c>
      <c r="W47">
        <f>+COUNTIFS('est-sen-perc99-2018'!A:A,A47,'est-sen-perc99-2018'!H:H,"&gt;0")</f>
        <v>0</v>
      </c>
      <c r="X47">
        <f>+COUNTIFS('est-sen-perc99-2018'!A:A,A47,'est-sen-perc99-2018'!I:I,"&gt;0")</f>
        <v>0</v>
      </c>
      <c r="Y47">
        <f>+COUNTIFS('est-sen-perc99-2018'!A:A,A47,'est-sen-perc99-2018'!J:J,"&gt;0")</f>
        <v>0</v>
      </c>
      <c r="Z47">
        <f>+SUM(V47:Y47)</f>
        <v>0</v>
      </c>
      <c r="AA47">
        <f>+IF(Z47=0,,K47-Z47)</f>
        <v>0</v>
      </c>
    </row>
    <row r="48" spans="1:27" hidden="1">
      <c r="A48">
        <v>387</v>
      </c>
      <c r="B48">
        <v>-7.3522222222222204</v>
      </c>
      <c r="C48">
        <v>-75.0058333333333</v>
      </c>
      <c r="D48">
        <v>185</v>
      </c>
      <c r="E48" t="s">
        <v>194</v>
      </c>
      <c r="F48" t="s">
        <v>11</v>
      </c>
      <c r="G48" t="s">
        <v>12</v>
      </c>
      <c r="H48" t="s">
        <v>13</v>
      </c>
      <c r="I48" t="s">
        <v>195</v>
      </c>
      <c r="J48" t="s">
        <v>15</v>
      </c>
      <c r="K48">
        <f>+COUNTIF('est-sen-perc99-2018'!A:A,A48)</f>
        <v>1</v>
      </c>
      <c r="L48">
        <f>+COUNTIF('est-sen-perc99-2017'!A:A,A48)</f>
        <v>11</v>
      </c>
      <c r="M48">
        <f>+COUNTIFS(percentiles!M:M,"&gt;1/1/17",percentiles!N:N,"&gt;0",percentiles!A:A,A48,percentiles!M:M,"&lt;1/4/17")</f>
        <v>0</v>
      </c>
      <c r="N48" t="str">
        <f>IFERROR(VLOOKUP(A48,percentiles!A:Q,3,FALSE),"")</f>
        <v/>
      </c>
      <c r="O48" t="str">
        <f>IFERROR(VLOOKUP(A48,percentiles!A:Q,4,FALSE),"")</f>
        <v/>
      </c>
      <c r="P48" t="str">
        <f>IFERROR(VLOOKUP(A48,percentiles!A:Q,5,FALSE),"")</f>
        <v/>
      </c>
      <c r="Q48" t="str">
        <f>IFERROR(VLOOKUP(A48,percentiles!A:Q,6,FALSE),"")</f>
        <v/>
      </c>
      <c r="R48">
        <f>+COUNTIFS(percentiles!M:M,"&gt;1/1/18",percentiles!N:N,"&gt;0",percentiles!A:A,A48)</f>
        <v>0</v>
      </c>
      <c r="S48">
        <f>+COUNTIFS(percentiles!M:M,"&gt;1/1/18",percentiles!O:O,"&gt;0",percentiles!A:A,A48)</f>
        <v>0</v>
      </c>
      <c r="T48">
        <f>+COUNTIFS(percentiles!M:M,"&gt;1/1/18",percentiles!P:P,"&gt;0",percentiles!A:A,A48)</f>
        <v>0</v>
      </c>
      <c r="U48">
        <f>+COUNTIFS(percentiles!M:M,"&gt;1/1/18",percentiles!Q:Q,"&gt;0",percentiles!A:A,A48)</f>
        <v>0</v>
      </c>
      <c r="V48">
        <f>+COUNTIFS('est-sen-perc99-2018'!A:A,A48,'est-sen-perc99-2018'!G:G,"&gt;0")</f>
        <v>0</v>
      </c>
      <c r="W48">
        <f>+COUNTIFS('est-sen-perc99-2018'!A:A,A48,'est-sen-perc99-2018'!H:H,"&gt;0")</f>
        <v>0</v>
      </c>
      <c r="X48">
        <f>+COUNTIFS('est-sen-perc99-2018'!A:A,A48,'est-sen-perc99-2018'!I:I,"&gt;0")</f>
        <v>0</v>
      </c>
      <c r="Y48">
        <f>+COUNTIFS('est-sen-perc99-2018'!A:A,A48,'est-sen-perc99-2018'!J:J,"&gt;0")</f>
        <v>0</v>
      </c>
      <c r="Z48">
        <f>+SUM(V48:Y48)</f>
        <v>0</v>
      </c>
      <c r="AA48">
        <f>+IF(Z48=0,,K48-Z48)</f>
        <v>0</v>
      </c>
    </row>
    <row r="49" spans="1:27" hidden="1">
      <c r="A49">
        <v>440</v>
      </c>
      <c r="B49">
        <v>-9.7816444444444404</v>
      </c>
      <c r="C49">
        <v>-77.606738888888799</v>
      </c>
      <c r="D49">
        <v>3508</v>
      </c>
      <c r="E49" t="s">
        <v>218</v>
      </c>
      <c r="F49" t="s">
        <v>11</v>
      </c>
      <c r="G49" t="s">
        <v>12</v>
      </c>
      <c r="H49" t="s">
        <v>13</v>
      </c>
      <c r="I49" t="s">
        <v>219</v>
      </c>
      <c r="J49" t="s">
        <v>20</v>
      </c>
      <c r="K49">
        <f>+COUNTIF('est-sen-perc99-2018'!A:A,A49)</f>
        <v>6</v>
      </c>
      <c r="L49">
        <f>+COUNTIF('est-sen-perc99-2017'!A:A,A49)</f>
        <v>11</v>
      </c>
      <c r="M49">
        <f>+COUNTIFS(percentiles!M:M,"&gt;1/1/17",percentiles!N:N,"&gt;0",percentiles!A:A,A49,percentiles!M:M,"&lt;1/4/17")</f>
        <v>0</v>
      </c>
      <c r="N49" t="str">
        <f>IFERROR(VLOOKUP(A49,percentiles!A:Q,3,FALSE),"")</f>
        <v/>
      </c>
      <c r="O49" t="str">
        <f>IFERROR(VLOOKUP(A49,percentiles!A:Q,4,FALSE),"")</f>
        <v/>
      </c>
      <c r="P49" t="str">
        <f>IFERROR(VLOOKUP(A49,percentiles!A:Q,5,FALSE),"")</f>
        <v/>
      </c>
      <c r="Q49" t="str">
        <f>IFERROR(VLOOKUP(A49,percentiles!A:Q,6,FALSE),"")</f>
        <v/>
      </c>
      <c r="R49">
        <f>+COUNTIFS(percentiles!M:M,"&gt;1/1/18",percentiles!N:N,"&gt;0",percentiles!A:A,A49)</f>
        <v>0</v>
      </c>
      <c r="S49">
        <f>+COUNTIFS(percentiles!M:M,"&gt;1/1/18",percentiles!O:O,"&gt;0",percentiles!A:A,A49)</f>
        <v>0</v>
      </c>
      <c r="T49">
        <f>+COUNTIFS(percentiles!M:M,"&gt;1/1/18",percentiles!P:P,"&gt;0",percentiles!A:A,A49)</f>
        <v>0</v>
      </c>
      <c r="U49">
        <f>+COUNTIFS(percentiles!M:M,"&gt;1/1/18",percentiles!Q:Q,"&gt;0",percentiles!A:A,A49)</f>
        <v>0</v>
      </c>
      <c r="V49">
        <f>+COUNTIFS('est-sen-perc99-2018'!A:A,A49,'est-sen-perc99-2018'!G:G,"&gt;0")</f>
        <v>0</v>
      </c>
      <c r="W49">
        <f>+COUNTIFS('est-sen-perc99-2018'!A:A,A49,'est-sen-perc99-2018'!H:H,"&gt;0")</f>
        <v>0</v>
      </c>
      <c r="X49">
        <f>+COUNTIFS('est-sen-perc99-2018'!A:A,A49,'est-sen-perc99-2018'!I:I,"&gt;0")</f>
        <v>0</v>
      </c>
      <c r="Y49">
        <f>+COUNTIFS('est-sen-perc99-2018'!A:A,A49,'est-sen-perc99-2018'!J:J,"&gt;0")</f>
        <v>0</v>
      </c>
      <c r="Z49">
        <f>+SUM(V49:Y49)</f>
        <v>0</v>
      </c>
      <c r="AA49">
        <f>+IF(Z49=0,,K49-Z49)</f>
        <v>0</v>
      </c>
    </row>
    <row r="50" spans="1:27">
      <c r="A50">
        <v>150903</v>
      </c>
      <c r="B50" s="5">
        <v>-10.1577527777777</v>
      </c>
      <c r="C50" s="5">
        <v>-77.348891666666603</v>
      </c>
      <c r="D50" s="7">
        <v>3335</v>
      </c>
      <c r="E50" t="s">
        <v>731</v>
      </c>
      <c r="F50" t="s">
        <v>11</v>
      </c>
      <c r="G50" t="s">
        <v>12</v>
      </c>
      <c r="H50" t="s">
        <v>13</v>
      </c>
      <c r="I50" t="s">
        <v>732</v>
      </c>
      <c r="J50" t="s">
        <v>20</v>
      </c>
      <c r="K50">
        <f>+COUNTIF('est-sen-perc99-2018'!A:A,A50)</f>
        <v>9</v>
      </c>
      <c r="L50">
        <f>+COUNTIF('est-sen-perc99-2017'!A:A,A50)</f>
        <v>11</v>
      </c>
      <c r="M50">
        <f>+COUNTIFS(percentiles!M:M,"&gt;1/1/17",percentiles!N:N,"&gt;0",percentiles!A:A,A50,percentiles!M:M,"&lt;1/4/17")</f>
        <v>14</v>
      </c>
      <c r="N50">
        <f>IFERROR(VLOOKUP(A50,percentiles!A:Q,3,FALSE),"")</f>
        <v>1054</v>
      </c>
      <c r="O50">
        <f>IFERROR(VLOOKUP(A50,percentiles!A:Q,4,FALSE),"")</f>
        <v>868</v>
      </c>
      <c r="P50">
        <f>IFERROR(VLOOKUP(A50,percentiles!A:Q,5,FALSE),"")</f>
        <v>837</v>
      </c>
      <c r="Q50">
        <f>IFERROR(VLOOKUP(A50,percentiles!A:Q,6,FALSE),"")</f>
        <v>460</v>
      </c>
      <c r="R50">
        <f>+COUNTIFS(percentiles!M:M,"&gt;1/1/18",percentiles!N:N,"&gt;0",percentiles!A:A,A50)</f>
        <v>8</v>
      </c>
      <c r="S50">
        <f>+COUNTIFS(percentiles!M:M,"&gt;1/1/18",percentiles!O:O,"&gt;0",percentiles!A:A,A50)</f>
        <v>8</v>
      </c>
      <c r="T50">
        <f>+COUNTIFS(percentiles!M:M,"&gt;1/1/18",percentiles!P:P,"&gt;0",percentiles!A:A,A50)</f>
        <v>4</v>
      </c>
      <c r="U50">
        <f>+COUNTIFS(percentiles!M:M,"&gt;1/1/18",percentiles!Q:Q,"&gt;0",percentiles!A:A,A50)</f>
        <v>11</v>
      </c>
      <c r="V50">
        <f>+COUNTIFS('est-sen-perc99-2018'!A:A,A50,'est-sen-perc99-2018'!G:G,"&gt;0")</f>
        <v>7</v>
      </c>
      <c r="W50">
        <f>+COUNTIFS('est-sen-perc99-2018'!A:A,A50,'est-sen-perc99-2018'!H:H,"&gt;0")</f>
        <v>2</v>
      </c>
      <c r="X50">
        <f>+COUNTIFS('est-sen-perc99-2018'!A:A,A50,'est-sen-perc99-2018'!I:I,"&gt;0")</f>
        <v>0</v>
      </c>
      <c r="Y50">
        <f>+COUNTIFS('est-sen-perc99-2018'!A:A,A50,'est-sen-perc99-2018'!J:J,"&gt;0")</f>
        <v>0</v>
      </c>
      <c r="Z50">
        <f>+SUM(V50:Y50)</f>
        <v>9</v>
      </c>
      <c r="AA50">
        <f>+IF(Z50=0,,K50-Z50)</f>
        <v>0</v>
      </c>
    </row>
    <row r="51" spans="1:27" hidden="1">
      <c r="A51">
        <v>808</v>
      </c>
      <c r="B51">
        <v>-12.5836111111111</v>
      </c>
      <c r="C51">
        <v>-69.2002777777777</v>
      </c>
      <c r="D51">
        <v>200</v>
      </c>
      <c r="E51" t="s">
        <v>488</v>
      </c>
      <c r="F51" t="s">
        <v>11</v>
      </c>
      <c r="G51" t="s">
        <v>12</v>
      </c>
      <c r="H51" t="s">
        <v>13</v>
      </c>
      <c r="I51" t="s">
        <v>489</v>
      </c>
      <c r="J51" t="s">
        <v>15</v>
      </c>
      <c r="K51">
        <f>+COUNTIF('est-sen-perc99-2018'!A:A,A51)</f>
        <v>5</v>
      </c>
      <c r="L51">
        <f>+COUNTIF('est-sen-perc99-2017'!A:A,A51)</f>
        <v>11</v>
      </c>
      <c r="M51">
        <f>+COUNTIFS(percentiles!M:M,"&gt;1/1/17",percentiles!N:N,"&gt;0",percentiles!A:A,A51,percentiles!M:M,"&lt;1/4/17")</f>
        <v>0</v>
      </c>
      <c r="N51" t="str">
        <f>IFERROR(VLOOKUP(A51,percentiles!A:Q,3,FALSE),"")</f>
        <v/>
      </c>
      <c r="O51" t="str">
        <f>IFERROR(VLOOKUP(A51,percentiles!A:Q,4,FALSE),"")</f>
        <v/>
      </c>
      <c r="P51" t="str">
        <f>IFERROR(VLOOKUP(A51,percentiles!A:Q,5,FALSE),"")</f>
        <v/>
      </c>
      <c r="Q51" t="str">
        <f>IFERROR(VLOOKUP(A51,percentiles!A:Q,6,FALSE),"")</f>
        <v/>
      </c>
      <c r="R51">
        <f>+COUNTIFS(percentiles!M:M,"&gt;1/1/18",percentiles!N:N,"&gt;0",percentiles!A:A,A51)</f>
        <v>0</v>
      </c>
      <c r="S51">
        <f>+COUNTIFS(percentiles!M:M,"&gt;1/1/18",percentiles!O:O,"&gt;0",percentiles!A:A,A51)</f>
        <v>0</v>
      </c>
      <c r="T51">
        <f>+COUNTIFS(percentiles!M:M,"&gt;1/1/18",percentiles!P:P,"&gt;0",percentiles!A:A,A51)</f>
        <v>0</v>
      </c>
      <c r="U51">
        <f>+COUNTIFS(percentiles!M:M,"&gt;1/1/18",percentiles!Q:Q,"&gt;0",percentiles!A:A,A51)</f>
        <v>0</v>
      </c>
      <c r="V51">
        <f>+COUNTIFS('est-sen-perc99-2018'!A:A,A51,'est-sen-perc99-2018'!G:G,"&gt;0")</f>
        <v>0</v>
      </c>
      <c r="W51">
        <f>+COUNTIFS('est-sen-perc99-2018'!A:A,A51,'est-sen-perc99-2018'!H:H,"&gt;0")</f>
        <v>0</v>
      </c>
      <c r="X51">
        <f>+COUNTIFS('est-sen-perc99-2018'!A:A,A51,'est-sen-perc99-2018'!I:I,"&gt;0")</f>
        <v>0</v>
      </c>
      <c r="Y51">
        <f>+COUNTIFS('est-sen-perc99-2018'!A:A,A51,'est-sen-perc99-2018'!J:J,"&gt;0")</f>
        <v>0</v>
      </c>
      <c r="Z51">
        <f>+SUM(V51:Y51)</f>
        <v>0</v>
      </c>
      <c r="AA51">
        <f>+IF(Z51=0,,K51-Z51)</f>
        <v>0</v>
      </c>
    </row>
    <row r="52" spans="1:27" hidden="1">
      <c r="A52">
        <v>7308</v>
      </c>
      <c r="B52">
        <v>-15.6452777777777</v>
      </c>
      <c r="C52">
        <v>-72.502222222222201</v>
      </c>
      <c r="D52">
        <v>3150</v>
      </c>
      <c r="E52" t="s">
        <v>624</v>
      </c>
      <c r="F52" t="s">
        <v>11</v>
      </c>
      <c r="G52" t="s">
        <v>12</v>
      </c>
      <c r="H52" t="s">
        <v>13</v>
      </c>
      <c r="I52" t="s">
        <v>625</v>
      </c>
      <c r="J52" t="s">
        <v>15</v>
      </c>
      <c r="K52">
        <f>+COUNTIF('est-sen-perc99-2018'!A:A,A52)</f>
        <v>2</v>
      </c>
      <c r="L52">
        <f>+COUNTIF('est-sen-perc99-2017'!A:A,A52)</f>
        <v>11</v>
      </c>
      <c r="M52">
        <f>+COUNTIFS(percentiles!M:M,"&gt;1/1/17",percentiles!N:N,"&gt;0",percentiles!A:A,A52,percentiles!M:M,"&lt;1/4/17")</f>
        <v>0</v>
      </c>
      <c r="N52" t="str">
        <f>IFERROR(VLOOKUP(A52,percentiles!A:Q,3,FALSE),"")</f>
        <v/>
      </c>
      <c r="O52" t="str">
        <f>IFERROR(VLOOKUP(A52,percentiles!A:Q,4,FALSE),"")</f>
        <v/>
      </c>
      <c r="P52" t="str">
        <f>IFERROR(VLOOKUP(A52,percentiles!A:Q,5,FALSE),"")</f>
        <v/>
      </c>
      <c r="Q52" t="str">
        <f>IFERROR(VLOOKUP(A52,percentiles!A:Q,6,FALSE),"")</f>
        <v/>
      </c>
      <c r="R52">
        <f>+COUNTIFS(percentiles!M:M,"&gt;1/1/18",percentiles!N:N,"&gt;0",percentiles!A:A,A52)</f>
        <v>0</v>
      </c>
      <c r="S52">
        <f>+COUNTIFS(percentiles!M:M,"&gt;1/1/18",percentiles!O:O,"&gt;0",percentiles!A:A,A52)</f>
        <v>0</v>
      </c>
      <c r="T52">
        <f>+COUNTIFS(percentiles!M:M,"&gt;1/1/18",percentiles!P:P,"&gt;0",percentiles!A:A,A52)</f>
        <v>0</v>
      </c>
      <c r="U52">
        <f>+COUNTIFS(percentiles!M:M,"&gt;1/1/18",percentiles!Q:Q,"&gt;0",percentiles!A:A,A52)</f>
        <v>0</v>
      </c>
      <c r="V52">
        <f>+COUNTIFS('est-sen-perc99-2018'!A:A,A52,'est-sen-perc99-2018'!G:G,"&gt;0")</f>
        <v>0</v>
      </c>
      <c r="W52">
        <f>+COUNTIFS('est-sen-perc99-2018'!A:A,A52,'est-sen-perc99-2018'!H:H,"&gt;0")</f>
        <v>0</v>
      </c>
      <c r="X52">
        <f>+COUNTIFS('est-sen-perc99-2018'!A:A,A52,'est-sen-perc99-2018'!I:I,"&gt;0")</f>
        <v>0</v>
      </c>
      <c r="Y52">
        <f>+COUNTIFS('est-sen-perc99-2018'!A:A,A52,'est-sen-perc99-2018'!J:J,"&gt;0")</f>
        <v>0</v>
      </c>
      <c r="Z52">
        <f>+SUM(V52:Y52)</f>
        <v>0</v>
      </c>
      <c r="AA52">
        <f>+IF(Z52=0,,K52-Z52)</f>
        <v>0</v>
      </c>
    </row>
    <row r="53" spans="1:27" hidden="1">
      <c r="A53">
        <v>109090</v>
      </c>
      <c r="B53">
        <v>-8.5824999999999996</v>
      </c>
      <c r="C53">
        <v>-74.866111111111096</v>
      </c>
      <c r="D53">
        <v>170</v>
      </c>
      <c r="E53" t="s">
        <v>652</v>
      </c>
      <c r="F53" t="s">
        <v>11</v>
      </c>
      <c r="G53" t="s">
        <v>12</v>
      </c>
      <c r="H53" t="s">
        <v>13</v>
      </c>
      <c r="I53" t="s">
        <v>653</v>
      </c>
      <c r="J53" t="s">
        <v>15</v>
      </c>
      <c r="K53">
        <f>+COUNTIF('est-sen-perc99-2018'!A:A,A53)</f>
        <v>0</v>
      </c>
      <c r="L53">
        <f>+COUNTIF('est-sen-perc99-2017'!A:A,A53)</f>
        <v>11</v>
      </c>
      <c r="M53">
        <f>+COUNTIFS(percentiles!M:M,"&gt;1/1/17",percentiles!N:N,"&gt;0",percentiles!A:A,A53,percentiles!M:M,"&lt;1/4/17")</f>
        <v>0</v>
      </c>
      <c r="N53" t="str">
        <f>IFERROR(VLOOKUP(A53,percentiles!A:Q,3,FALSE),"")</f>
        <v/>
      </c>
      <c r="O53" t="str">
        <f>IFERROR(VLOOKUP(A53,percentiles!A:Q,4,FALSE),"")</f>
        <v/>
      </c>
      <c r="P53" t="str">
        <f>IFERROR(VLOOKUP(A53,percentiles!A:Q,5,FALSE),"")</f>
        <v/>
      </c>
      <c r="Q53" t="str">
        <f>IFERROR(VLOOKUP(A53,percentiles!A:Q,6,FALSE),"")</f>
        <v/>
      </c>
      <c r="R53">
        <f>+COUNTIFS(percentiles!M:M,"&gt;1/1/18",percentiles!N:N,"&gt;0",percentiles!A:A,A53)</f>
        <v>0</v>
      </c>
      <c r="S53">
        <f>+COUNTIFS(percentiles!M:M,"&gt;1/1/18",percentiles!O:O,"&gt;0",percentiles!A:A,A53)</f>
        <v>0</v>
      </c>
      <c r="T53">
        <f>+COUNTIFS(percentiles!M:M,"&gt;1/1/18",percentiles!P:P,"&gt;0",percentiles!A:A,A53)</f>
        <v>0</v>
      </c>
      <c r="U53">
        <f>+COUNTIFS(percentiles!M:M,"&gt;1/1/18",percentiles!Q:Q,"&gt;0",percentiles!A:A,A53)</f>
        <v>0</v>
      </c>
      <c r="V53">
        <f>+COUNTIFS('est-sen-perc99-2018'!A:A,A53,'est-sen-perc99-2018'!G:G,"&gt;0")</f>
        <v>0</v>
      </c>
      <c r="W53">
        <f>+COUNTIFS('est-sen-perc99-2018'!A:A,A53,'est-sen-perc99-2018'!H:H,"&gt;0")</f>
        <v>0</v>
      </c>
      <c r="X53">
        <f>+COUNTIFS('est-sen-perc99-2018'!A:A,A53,'est-sen-perc99-2018'!I:I,"&gt;0")</f>
        <v>0</v>
      </c>
      <c r="Y53">
        <f>+COUNTIFS('est-sen-perc99-2018'!A:A,A53,'est-sen-perc99-2018'!J:J,"&gt;0")</f>
        <v>0</v>
      </c>
      <c r="Z53">
        <f>+SUM(V53:Y53)</f>
        <v>0</v>
      </c>
      <c r="AA53">
        <f>+IF(Z53=0,,K53-Z53)</f>
        <v>0</v>
      </c>
    </row>
    <row r="54" spans="1:27" hidden="1">
      <c r="A54">
        <v>151211</v>
      </c>
      <c r="B54">
        <v>-10.75</v>
      </c>
      <c r="C54">
        <v>-77.283333333333303</v>
      </c>
      <c r="D54">
        <v>2100</v>
      </c>
      <c r="E54" t="s">
        <v>747</v>
      </c>
      <c r="F54" t="s">
        <v>11</v>
      </c>
      <c r="G54" t="s">
        <v>12</v>
      </c>
      <c r="H54" t="s">
        <v>13</v>
      </c>
      <c r="I54" t="s">
        <v>748</v>
      </c>
      <c r="J54" t="s">
        <v>20</v>
      </c>
      <c r="K54">
        <f>+COUNTIF('est-sen-perc99-2018'!A:A,A54)</f>
        <v>0</v>
      </c>
      <c r="L54">
        <f>+COUNTIF('est-sen-perc99-2017'!A:A,A54)</f>
        <v>11</v>
      </c>
      <c r="M54">
        <f>+COUNTIFS(percentiles!M:M,"&gt;1/1/17",percentiles!N:N,"&gt;0",percentiles!A:A,A54,percentiles!M:M,"&lt;1/4/17")</f>
        <v>0</v>
      </c>
      <c r="N54" t="str">
        <f>IFERROR(VLOOKUP(A54,percentiles!A:Q,3,FALSE),"")</f>
        <v/>
      </c>
      <c r="O54" t="str">
        <f>IFERROR(VLOOKUP(A54,percentiles!A:Q,4,FALSE),"")</f>
        <v/>
      </c>
      <c r="P54" t="str">
        <f>IFERROR(VLOOKUP(A54,percentiles!A:Q,5,FALSE),"")</f>
        <v/>
      </c>
      <c r="Q54" t="str">
        <f>IFERROR(VLOOKUP(A54,percentiles!A:Q,6,FALSE),"")</f>
        <v/>
      </c>
      <c r="R54">
        <f>+COUNTIFS(percentiles!M:M,"&gt;1/1/18",percentiles!N:N,"&gt;0",percentiles!A:A,A54)</f>
        <v>0</v>
      </c>
      <c r="S54">
        <f>+COUNTIFS(percentiles!M:M,"&gt;1/1/18",percentiles!O:O,"&gt;0",percentiles!A:A,A54)</f>
        <v>0</v>
      </c>
      <c r="T54">
        <f>+COUNTIFS(percentiles!M:M,"&gt;1/1/18",percentiles!P:P,"&gt;0",percentiles!A:A,A54)</f>
        <v>0</v>
      </c>
      <c r="U54">
        <f>+COUNTIFS(percentiles!M:M,"&gt;1/1/18",percentiles!Q:Q,"&gt;0",percentiles!A:A,A54)</f>
        <v>0</v>
      </c>
      <c r="V54">
        <f>+COUNTIFS('est-sen-perc99-2018'!A:A,A54,'est-sen-perc99-2018'!G:G,"&gt;0")</f>
        <v>0</v>
      </c>
      <c r="W54">
        <f>+COUNTIFS('est-sen-perc99-2018'!A:A,A54,'est-sen-perc99-2018'!H:H,"&gt;0")</f>
        <v>0</v>
      </c>
      <c r="X54">
        <f>+COUNTIFS('est-sen-perc99-2018'!A:A,A54,'est-sen-perc99-2018'!I:I,"&gt;0")</f>
        <v>0</v>
      </c>
      <c r="Y54">
        <f>+COUNTIFS('est-sen-perc99-2018'!A:A,A54,'est-sen-perc99-2018'!J:J,"&gt;0")</f>
        <v>0</v>
      </c>
      <c r="Z54">
        <f>+SUM(V54:Y54)</f>
        <v>0</v>
      </c>
      <c r="AA54">
        <f>+IF(Z54=0,,K54-Z54)</f>
        <v>0</v>
      </c>
    </row>
    <row r="55" spans="1:27" hidden="1">
      <c r="A55">
        <v>152100</v>
      </c>
      <c r="B55">
        <v>-5.4544944444444399</v>
      </c>
      <c r="C55">
        <v>-80.742622222222195</v>
      </c>
      <c r="D55">
        <v>14</v>
      </c>
      <c r="E55" t="s">
        <v>761</v>
      </c>
      <c r="F55" t="s">
        <v>11</v>
      </c>
      <c r="G55" t="s">
        <v>12</v>
      </c>
      <c r="H55" t="s">
        <v>13</v>
      </c>
      <c r="I55" t="s">
        <v>762</v>
      </c>
      <c r="J55" t="s">
        <v>20</v>
      </c>
      <c r="K55">
        <f>+COUNTIF('est-sen-perc99-2018'!A:A,A55)</f>
        <v>0</v>
      </c>
      <c r="L55">
        <f>+COUNTIF('est-sen-perc99-2017'!A:A,A55)</f>
        <v>11</v>
      </c>
      <c r="M55">
        <f>+COUNTIFS(percentiles!M:M,"&gt;1/1/17",percentiles!N:N,"&gt;0",percentiles!A:A,A55,percentiles!M:M,"&lt;1/4/17")</f>
        <v>0</v>
      </c>
      <c r="N55" t="str">
        <f>IFERROR(VLOOKUP(A55,percentiles!A:Q,3,FALSE),"")</f>
        <v/>
      </c>
      <c r="O55" t="str">
        <f>IFERROR(VLOOKUP(A55,percentiles!A:Q,4,FALSE),"")</f>
        <v/>
      </c>
      <c r="P55" t="str">
        <f>IFERROR(VLOOKUP(A55,percentiles!A:Q,5,FALSE),"")</f>
        <v/>
      </c>
      <c r="Q55" t="str">
        <f>IFERROR(VLOOKUP(A55,percentiles!A:Q,6,FALSE),"")</f>
        <v/>
      </c>
      <c r="R55">
        <f>+COUNTIFS(percentiles!M:M,"&gt;1/1/18",percentiles!N:N,"&gt;0",percentiles!A:A,A55)</f>
        <v>0</v>
      </c>
      <c r="S55">
        <f>+COUNTIFS(percentiles!M:M,"&gt;1/1/18",percentiles!O:O,"&gt;0",percentiles!A:A,A55)</f>
        <v>0</v>
      </c>
      <c r="T55">
        <f>+COUNTIFS(percentiles!M:M,"&gt;1/1/18",percentiles!P:P,"&gt;0",percentiles!A:A,A55)</f>
        <v>0</v>
      </c>
      <c r="U55">
        <f>+COUNTIFS(percentiles!M:M,"&gt;1/1/18",percentiles!Q:Q,"&gt;0",percentiles!A:A,A55)</f>
        <v>0</v>
      </c>
      <c r="V55">
        <f>+COUNTIFS('est-sen-perc99-2018'!A:A,A55,'est-sen-perc99-2018'!G:G,"&gt;0")</f>
        <v>0</v>
      </c>
      <c r="W55">
        <f>+COUNTIFS('est-sen-perc99-2018'!A:A,A55,'est-sen-perc99-2018'!H:H,"&gt;0")</f>
        <v>0</v>
      </c>
      <c r="X55">
        <f>+COUNTIFS('est-sen-perc99-2018'!A:A,A55,'est-sen-perc99-2018'!I:I,"&gt;0")</f>
        <v>0</v>
      </c>
      <c r="Y55">
        <f>+COUNTIFS('est-sen-perc99-2018'!A:A,A55,'est-sen-perc99-2018'!J:J,"&gt;0")</f>
        <v>0</v>
      </c>
      <c r="Z55">
        <f>+SUM(V55:Y55)</f>
        <v>0</v>
      </c>
      <c r="AA55">
        <f>+IF(Z55=0,,K55-Z55)</f>
        <v>0</v>
      </c>
    </row>
    <row r="56" spans="1:27" hidden="1">
      <c r="A56">
        <v>156133</v>
      </c>
      <c r="B56">
        <v>-11.452638888888799</v>
      </c>
      <c r="C56">
        <v>-76.622055555555505</v>
      </c>
      <c r="D56">
        <v>2468</v>
      </c>
      <c r="E56" t="s">
        <v>964</v>
      </c>
      <c r="F56" t="s">
        <v>11</v>
      </c>
      <c r="G56" t="s">
        <v>12</v>
      </c>
      <c r="H56" t="s">
        <v>13</v>
      </c>
      <c r="I56" t="s">
        <v>965</v>
      </c>
      <c r="J56" t="s">
        <v>20</v>
      </c>
      <c r="K56">
        <f>+COUNTIF('est-sen-perc99-2018'!A:A,A56)</f>
        <v>0</v>
      </c>
      <c r="L56">
        <f>+COUNTIF('est-sen-perc99-2017'!A:A,A56)</f>
        <v>11</v>
      </c>
      <c r="M56">
        <f>+COUNTIFS(percentiles!M:M,"&gt;1/1/17",percentiles!N:N,"&gt;0",percentiles!A:A,A56,percentiles!M:M,"&lt;1/4/17")</f>
        <v>0</v>
      </c>
      <c r="N56" t="str">
        <f>IFERROR(VLOOKUP(A56,percentiles!A:Q,3,FALSE),"")</f>
        <v/>
      </c>
      <c r="O56" t="str">
        <f>IFERROR(VLOOKUP(A56,percentiles!A:Q,4,FALSE),"")</f>
        <v/>
      </c>
      <c r="P56" t="str">
        <f>IFERROR(VLOOKUP(A56,percentiles!A:Q,5,FALSE),"")</f>
        <v/>
      </c>
      <c r="Q56" t="str">
        <f>IFERROR(VLOOKUP(A56,percentiles!A:Q,6,FALSE),"")</f>
        <v/>
      </c>
      <c r="R56">
        <f>+COUNTIFS(percentiles!M:M,"&gt;1/1/18",percentiles!N:N,"&gt;0",percentiles!A:A,A56)</f>
        <v>0</v>
      </c>
      <c r="S56">
        <f>+COUNTIFS(percentiles!M:M,"&gt;1/1/18",percentiles!O:O,"&gt;0",percentiles!A:A,A56)</f>
        <v>0</v>
      </c>
      <c r="T56">
        <f>+COUNTIFS(percentiles!M:M,"&gt;1/1/18",percentiles!P:P,"&gt;0",percentiles!A:A,A56)</f>
        <v>0</v>
      </c>
      <c r="U56">
        <f>+COUNTIFS(percentiles!M:M,"&gt;1/1/18",percentiles!Q:Q,"&gt;0",percentiles!A:A,A56)</f>
        <v>0</v>
      </c>
      <c r="V56">
        <f>+COUNTIFS('est-sen-perc99-2018'!A:A,A56,'est-sen-perc99-2018'!G:G,"&gt;0")</f>
        <v>0</v>
      </c>
      <c r="W56">
        <f>+COUNTIFS('est-sen-perc99-2018'!A:A,A56,'est-sen-perc99-2018'!H:H,"&gt;0")</f>
        <v>0</v>
      </c>
      <c r="X56">
        <f>+COUNTIFS('est-sen-perc99-2018'!A:A,A56,'est-sen-perc99-2018'!I:I,"&gt;0")</f>
        <v>0</v>
      </c>
      <c r="Y56">
        <f>+COUNTIFS('est-sen-perc99-2018'!A:A,A56,'est-sen-perc99-2018'!J:J,"&gt;0")</f>
        <v>0</v>
      </c>
      <c r="Z56">
        <f>+SUM(V56:Y56)</f>
        <v>0</v>
      </c>
      <c r="AA56">
        <f>+IF(Z56=0,,K56-Z56)</f>
        <v>0</v>
      </c>
    </row>
    <row r="57" spans="1:27" hidden="1">
      <c r="A57">
        <v>158302</v>
      </c>
      <c r="B57">
        <v>-17.0072222222222</v>
      </c>
      <c r="C57">
        <v>-70.853611111111107</v>
      </c>
      <c r="D57">
        <v>2580</v>
      </c>
      <c r="E57" t="s">
        <v>1025</v>
      </c>
      <c r="F57" t="s">
        <v>11</v>
      </c>
      <c r="G57" t="s">
        <v>12</v>
      </c>
      <c r="H57" t="s">
        <v>13</v>
      </c>
      <c r="I57" t="s">
        <v>1026</v>
      </c>
      <c r="J57" t="s">
        <v>15</v>
      </c>
      <c r="K57">
        <f>+COUNTIF('est-sen-perc99-2018'!A:A,A57)</f>
        <v>2</v>
      </c>
      <c r="L57">
        <f>+COUNTIF('est-sen-perc99-2017'!A:A,A57)</f>
        <v>11</v>
      </c>
      <c r="M57">
        <f>+COUNTIFS(percentiles!M:M,"&gt;1/1/17",percentiles!N:N,"&gt;0",percentiles!A:A,A57,percentiles!M:M,"&lt;1/4/17")</f>
        <v>0</v>
      </c>
      <c r="N57" t="str">
        <f>IFERROR(VLOOKUP(A57,percentiles!A:Q,3,FALSE),"")</f>
        <v/>
      </c>
      <c r="O57" t="str">
        <f>IFERROR(VLOOKUP(A57,percentiles!A:Q,4,FALSE),"")</f>
        <v/>
      </c>
      <c r="P57" t="str">
        <f>IFERROR(VLOOKUP(A57,percentiles!A:Q,5,FALSE),"")</f>
        <v/>
      </c>
      <c r="Q57" t="str">
        <f>IFERROR(VLOOKUP(A57,percentiles!A:Q,6,FALSE),"")</f>
        <v/>
      </c>
      <c r="R57">
        <f>+COUNTIFS(percentiles!M:M,"&gt;1/1/18",percentiles!N:N,"&gt;0",percentiles!A:A,A57)</f>
        <v>0</v>
      </c>
      <c r="S57">
        <f>+COUNTIFS(percentiles!M:M,"&gt;1/1/18",percentiles!O:O,"&gt;0",percentiles!A:A,A57)</f>
        <v>0</v>
      </c>
      <c r="T57">
        <f>+COUNTIFS(percentiles!M:M,"&gt;1/1/18",percentiles!P:P,"&gt;0",percentiles!A:A,A57)</f>
        <v>0</v>
      </c>
      <c r="U57">
        <f>+COUNTIFS(percentiles!M:M,"&gt;1/1/18",percentiles!Q:Q,"&gt;0",percentiles!A:A,A57)</f>
        <v>0</v>
      </c>
      <c r="V57">
        <f>+COUNTIFS('est-sen-perc99-2018'!A:A,A57,'est-sen-perc99-2018'!G:G,"&gt;0")</f>
        <v>0</v>
      </c>
      <c r="W57">
        <f>+COUNTIFS('est-sen-perc99-2018'!A:A,A57,'est-sen-perc99-2018'!H:H,"&gt;0")</f>
        <v>0</v>
      </c>
      <c r="X57">
        <f>+COUNTIFS('est-sen-perc99-2018'!A:A,A57,'est-sen-perc99-2018'!I:I,"&gt;0")</f>
        <v>0</v>
      </c>
      <c r="Y57">
        <f>+COUNTIFS('est-sen-perc99-2018'!A:A,A57,'est-sen-perc99-2018'!J:J,"&gt;0")</f>
        <v>0</v>
      </c>
      <c r="Z57">
        <f>+SUM(V57:Y57)</f>
        <v>0</v>
      </c>
      <c r="AA57">
        <f>+IF(Z57=0,,K57-Z57)</f>
        <v>0</v>
      </c>
    </row>
    <row r="58" spans="1:27" hidden="1">
      <c r="A58" t="s">
        <v>1180</v>
      </c>
      <c r="B58">
        <v>-14.6528888888888</v>
      </c>
      <c r="C58">
        <v>-72.5727499999999</v>
      </c>
      <c r="D58">
        <v>4672</v>
      </c>
      <c r="E58" t="s">
        <v>1181</v>
      </c>
      <c r="F58" t="s">
        <v>11</v>
      </c>
      <c r="G58" t="s">
        <v>639</v>
      </c>
      <c r="H58" t="s">
        <v>640</v>
      </c>
      <c r="I58" t="s">
        <v>1182</v>
      </c>
      <c r="J58" t="s">
        <v>15</v>
      </c>
      <c r="K58">
        <f>+COUNTIF('est-sen-perc99-2018'!A:A,A58)</f>
        <v>8</v>
      </c>
      <c r="L58">
        <f>+COUNTIF('est-sen-perc99-2017'!A:A,A58)</f>
        <v>11</v>
      </c>
      <c r="M58">
        <f>+COUNTIFS(percentiles!M:M,"&gt;1/1/17",percentiles!N:N,"&gt;0",percentiles!A:A,A58,percentiles!M:M,"&lt;1/4/17")</f>
        <v>0</v>
      </c>
      <c r="N58" t="str">
        <f>IFERROR(VLOOKUP(A58,percentiles!A:Q,3,FALSE),"")</f>
        <v/>
      </c>
      <c r="O58" t="str">
        <f>IFERROR(VLOOKUP(A58,percentiles!A:Q,4,FALSE),"")</f>
        <v/>
      </c>
      <c r="P58" t="str">
        <f>IFERROR(VLOOKUP(A58,percentiles!A:Q,5,FALSE),"")</f>
        <v/>
      </c>
      <c r="Q58" t="str">
        <f>IFERROR(VLOOKUP(A58,percentiles!A:Q,6,FALSE),"")</f>
        <v/>
      </c>
      <c r="R58">
        <f>+COUNTIFS(percentiles!M:M,"&gt;1/1/18",percentiles!N:N,"&gt;0",percentiles!A:A,A58)</f>
        <v>0</v>
      </c>
      <c r="S58">
        <f>+COUNTIFS(percentiles!M:M,"&gt;1/1/18",percentiles!O:O,"&gt;0",percentiles!A:A,A58)</f>
        <v>0</v>
      </c>
      <c r="T58">
        <f>+COUNTIFS(percentiles!M:M,"&gt;1/1/18",percentiles!P:P,"&gt;0",percentiles!A:A,A58)</f>
        <v>0</v>
      </c>
      <c r="U58">
        <f>+COUNTIFS(percentiles!M:M,"&gt;1/1/18",percentiles!Q:Q,"&gt;0",percentiles!A:A,A58)</f>
        <v>0</v>
      </c>
      <c r="V58">
        <f>+COUNTIFS('est-sen-perc99-2018'!A:A,A58,'est-sen-perc99-2018'!G:G,"&gt;0")</f>
        <v>0</v>
      </c>
      <c r="W58">
        <f>+COUNTIFS('est-sen-perc99-2018'!A:A,A58,'est-sen-perc99-2018'!H:H,"&gt;0")</f>
        <v>0</v>
      </c>
      <c r="X58">
        <f>+COUNTIFS('est-sen-perc99-2018'!A:A,A58,'est-sen-perc99-2018'!I:I,"&gt;0")</f>
        <v>0</v>
      </c>
      <c r="Y58">
        <f>+COUNTIFS('est-sen-perc99-2018'!A:A,A58,'est-sen-perc99-2018'!J:J,"&gt;0")</f>
        <v>0</v>
      </c>
      <c r="Z58">
        <f>+SUM(V58:Y58)</f>
        <v>0</v>
      </c>
      <c r="AA58">
        <f>+IF(Z58=0,,K58-Z58)</f>
        <v>0</v>
      </c>
    </row>
    <row r="59" spans="1:27" hidden="1">
      <c r="A59">
        <v>9</v>
      </c>
      <c r="B59">
        <v>-13.7919444444444</v>
      </c>
      <c r="C59">
        <v>-75.390555555555494</v>
      </c>
      <c r="D59">
        <v>1880</v>
      </c>
      <c r="E59" t="s">
        <v>10</v>
      </c>
      <c r="F59" t="s">
        <v>11</v>
      </c>
      <c r="G59" t="s">
        <v>12</v>
      </c>
      <c r="H59" t="s">
        <v>13</v>
      </c>
      <c r="I59" t="s">
        <v>14</v>
      </c>
      <c r="J59" t="s">
        <v>15</v>
      </c>
      <c r="K59">
        <f>+COUNTIF('est-sen-perc99-2018'!A:A,A59)</f>
        <v>0</v>
      </c>
      <c r="L59">
        <f>+COUNTIF('est-sen-perc99-2017'!A:A,A59)</f>
        <v>10</v>
      </c>
      <c r="M59">
        <f>+COUNTIFS(percentiles!M:M,"&gt;1/1/17",percentiles!N:N,"&gt;0",percentiles!A:A,A59,percentiles!M:M,"&lt;1/4/17")</f>
        <v>0</v>
      </c>
      <c r="N59" t="str">
        <f>IFERROR(VLOOKUP(A59,percentiles!A:Q,3,FALSE),"")</f>
        <v/>
      </c>
      <c r="O59" t="str">
        <f>IFERROR(VLOOKUP(A59,percentiles!A:Q,4,FALSE),"")</f>
        <v/>
      </c>
      <c r="P59" t="str">
        <f>IFERROR(VLOOKUP(A59,percentiles!A:Q,5,FALSE),"")</f>
        <v/>
      </c>
      <c r="Q59" t="str">
        <f>IFERROR(VLOOKUP(A59,percentiles!A:Q,6,FALSE),"")</f>
        <v/>
      </c>
      <c r="R59">
        <f>+COUNTIFS(percentiles!M:M,"&gt;1/1/18",percentiles!N:N,"&gt;0",percentiles!A:A,A59)</f>
        <v>0</v>
      </c>
      <c r="S59">
        <f>+COUNTIFS(percentiles!M:M,"&gt;1/1/18",percentiles!O:O,"&gt;0",percentiles!A:A,A59)</f>
        <v>0</v>
      </c>
      <c r="T59">
        <f>+COUNTIFS(percentiles!M:M,"&gt;1/1/18",percentiles!P:P,"&gt;0",percentiles!A:A,A59)</f>
        <v>0</v>
      </c>
      <c r="U59">
        <f>+COUNTIFS(percentiles!M:M,"&gt;1/1/18",percentiles!Q:Q,"&gt;0",percentiles!A:A,A59)</f>
        <v>0</v>
      </c>
      <c r="V59">
        <f>+COUNTIFS('est-sen-perc99-2018'!A:A,A59,'est-sen-perc99-2018'!G:G,"&gt;0")</f>
        <v>0</v>
      </c>
      <c r="W59">
        <f>+COUNTIFS('est-sen-perc99-2018'!A:A,A59,'est-sen-perc99-2018'!H:H,"&gt;0")</f>
        <v>0</v>
      </c>
      <c r="X59">
        <f>+COUNTIFS('est-sen-perc99-2018'!A:A,A59,'est-sen-perc99-2018'!I:I,"&gt;0")</f>
        <v>0</v>
      </c>
      <c r="Y59">
        <f>+COUNTIFS('est-sen-perc99-2018'!A:A,A59,'est-sen-perc99-2018'!J:J,"&gt;0")</f>
        <v>0</v>
      </c>
      <c r="Z59">
        <f>+SUM(V59:Y59)</f>
        <v>0</v>
      </c>
      <c r="AA59">
        <f>+IF(Z59=0,,K59-Z59)</f>
        <v>0</v>
      </c>
    </row>
    <row r="60" spans="1:27" hidden="1">
      <c r="A60">
        <v>335</v>
      </c>
      <c r="B60">
        <v>-6.6549305555555502</v>
      </c>
      <c r="C60">
        <v>-79.4278972222222</v>
      </c>
      <c r="D60">
        <v>182</v>
      </c>
      <c r="E60" t="s">
        <v>158</v>
      </c>
      <c r="F60" t="s">
        <v>11</v>
      </c>
      <c r="G60" t="s">
        <v>12</v>
      </c>
      <c r="H60" t="s">
        <v>13</v>
      </c>
      <c r="I60" t="s">
        <v>159</v>
      </c>
      <c r="J60" t="s">
        <v>20</v>
      </c>
      <c r="K60">
        <f>+COUNTIF('est-sen-perc99-2018'!A:A,A60)</f>
        <v>0</v>
      </c>
      <c r="L60">
        <f>+COUNTIF('est-sen-perc99-2017'!A:A,A60)</f>
        <v>10</v>
      </c>
      <c r="M60">
        <f>+COUNTIFS(percentiles!M:M,"&gt;1/1/17",percentiles!N:N,"&gt;0",percentiles!A:A,A60,percentiles!M:M,"&lt;1/4/17")</f>
        <v>0</v>
      </c>
      <c r="N60" t="str">
        <f>IFERROR(VLOOKUP(A60,percentiles!A:Q,3,FALSE),"")</f>
        <v/>
      </c>
      <c r="O60" t="str">
        <f>IFERROR(VLOOKUP(A60,percentiles!A:Q,4,FALSE),"")</f>
        <v/>
      </c>
      <c r="P60" t="str">
        <f>IFERROR(VLOOKUP(A60,percentiles!A:Q,5,FALSE),"")</f>
        <v/>
      </c>
      <c r="Q60" t="str">
        <f>IFERROR(VLOOKUP(A60,percentiles!A:Q,6,FALSE),"")</f>
        <v/>
      </c>
      <c r="R60">
        <f>+COUNTIFS(percentiles!M:M,"&gt;1/1/18",percentiles!N:N,"&gt;0",percentiles!A:A,A60)</f>
        <v>0</v>
      </c>
      <c r="S60">
        <f>+COUNTIFS(percentiles!M:M,"&gt;1/1/18",percentiles!O:O,"&gt;0",percentiles!A:A,A60)</f>
        <v>0</v>
      </c>
      <c r="T60">
        <f>+COUNTIFS(percentiles!M:M,"&gt;1/1/18",percentiles!P:P,"&gt;0",percentiles!A:A,A60)</f>
        <v>0</v>
      </c>
      <c r="U60">
        <f>+COUNTIFS(percentiles!M:M,"&gt;1/1/18",percentiles!Q:Q,"&gt;0",percentiles!A:A,A60)</f>
        <v>0</v>
      </c>
      <c r="V60">
        <f>+COUNTIFS('est-sen-perc99-2018'!A:A,A60,'est-sen-perc99-2018'!G:G,"&gt;0")</f>
        <v>0</v>
      </c>
      <c r="W60">
        <f>+COUNTIFS('est-sen-perc99-2018'!A:A,A60,'est-sen-perc99-2018'!H:H,"&gt;0")</f>
        <v>0</v>
      </c>
      <c r="X60">
        <f>+COUNTIFS('est-sen-perc99-2018'!A:A,A60,'est-sen-perc99-2018'!I:I,"&gt;0")</f>
        <v>0</v>
      </c>
      <c r="Y60">
        <f>+COUNTIFS('est-sen-perc99-2018'!A:A,A60,'est-sen-perc99-2018'!J:J,"&gt;0")</f>
        <v>0</v>
      </c>
      <c r="Z60">
        <f>+SUM(V60:Y60)</f>
        <v>0</v>
      </c>
      <c r="AA60">
        <f>+IF(Z60=0,,K60-Z60)</f>
        <v>0</v>
      </c>
    </row>
    <row r="61" spans="1:27" hidden="1">
      <c r="A61">
        <v>152106</v>
      </c>
      <c r="B61">
        <v>-4.7781694444444396</v>
      </c>
      <c r="C61">
        <v>-79.981780555555503</v>
      </c>
      <c r="D61">
        <v>1466</v>
      </c>
      <c r="E61" t="s">
        <v>769</v>
      </c>
      <c r="F61" t="s">
        <v>11</v>
      </c>
      <c r="G61" t="s">
        <v>12</v>
      </c>
      <c r="H61" t="s">
        <v>13</v>
      </c>
      <c r="I61" t="s">
        <v>770</v>
      </c>
      <c r="J61" t="s">
        <v>20</v>
      </c>
      <c r="K61">
        <f>+COUNTIF('est-sen-perc99-2018'!A:A,A61)</f>
        <v>0</v>
      </c>
      <c r="L61">
        <f>+COUNTIF('est-sen-perc99-2017'!A:A,A61)</f>
        <v>10</v>
      </c>
      <c r="M61">
        <f>+COUNTIFS(percentiles!M:M,"&gt;1/1/17",percentiles!N:N,"&gt;0",percentiles!A:A,A61,percentiles!M:M,"&lt;1/4/17")</f>
        <v>0</v>
      </c>
      <c r="N61" t="str">
        <f>IFERROR(VLOOKUP(A61,percentiles!A:Q,3,FALSE),"")</f>
        <v/>
      </c>
      <c r="O61" t="str">
        <f>IFERROR(VLOOKUP(A61,percentiles!A:Q,4,FALSE),"")</f>
        <v/>
      </c>
      <c r="P61" t="str">
        <f>IFERROR(VLOOKUP(A61,percentiles!A:Q,5,FALSE),"")</f>
        <v/>
      </c>
      <c r="Q61" t="str">
        <f>IFERROR(VLOOKUP(A61,percentiles!A:Q,6,FALSE),"")</f>
        <v/>
      </c>
      <c r="R61">
        <f>+COUNTIFS(percentiles!M:M,"&gt;1/1/18",percentiles!N:N,"&gt;0",percentiles!A:A,A61)</f>
        <v>0</v>
      </c>
      <c r="S61">
        <f>+COUNTIFS(percentiles!M:M,"&gt;1/1/18",percentiles!O:O,"&gt;0",percentiles!A:A,A61)</f>
        <v>0</v>
      </c>
      <c r="T61">
        <f>+COUNTIFS(percentiles!M:M,"&gt;1/1/18",percentiles!P:P,"&gt;0",percentiles!A:A,A61)</f>
        <v>0</v>
      </c>
      <c r="U61">
        <f>+COUNTIFS(percentiles!M:M,"&gt;1/1/18",percentiles!Q:Q,"&gt;0",percentiles!A:A,A61)</f>
        <v>0</v>
      </c>
      <c r="V61">
        <f>+COUNTIFS('est-sen-perc99-2018'!A:A,A61,'est-sen-perc99-2018'!G:G,"&gt;0")</f>
        <v>0</v>
      </c>
      <c r="W61">
        <f>+COUNTIFS('est-sen-perc99-2018'!A:A,A61,'est-sen-perc99-2018'!H:H,"&gt;0")</f>
        <v>0</v>
      </c>
      <c r="X61">
        <f>+COUNTIFS('est-sen-perc99-2018'!A:A,A61,'est-sen-perc99-2018'!I:I,"&gt;0")</f>
        <v>0</v>
      </c>
      <c r="Y61">
        <f>+COUNTIFS('est-sen-perc99-2018'!A:A,A61,'est-sen-perc99-2018'!J:J,"&gt;0")</f>
        <v>0</v>
      </c>
      <c r="Z61">
        <f>+SUM(V61:Y61)</f>
        <v>0</v>
      </c>
      <c r="AA61">
        <f>+IF(Z61=0,,K61-Z61)</f>
        <v>0</v>
      </c>
    </row>
    <row r="62" spans="1:27" hidden="1">
      <c r="A62">
        <v>152107</v>
      </c>
      <c r="B62">
        <v>-5.5336666666666599</v>
      </c>
      <c r="C62">
        <v>-79.982305555555499</v>
      </c>
      <c r="D62">
        <v>206</v>
      </c>
      <c r="E62" t="s">
        <v>771</v>
      </c>
      <c r="F62" t="s">
        <v>11</v>
      </c>
      <c r="G62" t="s">
        <v>12</v>
      </c>
      <c r="H62" t="s">
        <v>13</v>
      </c>
      <c r="I62" t="s">
        <v>772</v>
      </c>
      <c r="J62" t="s">
        <v>20</v>
      </c>
      <c r="K62">
        <f>+COUNTIF('est-sen-perc99-2018'!A:A,A62)</f>
        <v>0</v>
      </c>
      <c r="L62">
        <f>+COUNTIF('est-sen-perc99-2017'!A:A,A62)</f>
        <v>10</v>
      </c>
      <c r="M62">
        <f>+COUNTIFS(percentiles!M:M,"&gt;1/1/17",percentiles!N:N,"&gt;0",percentiles!A:A,A62,percentiles!M:M,"&lt;1/4/17")</f>
        <v>0</v>
      </c>
      <c r="N62" t="str">
        <f>IFERROR(VLOOKUP(A62,percentiles!A:Q,3,FALSE),"")</f>
        <v/>
      </c>
      <c r="O62" t="str">
        <f>IFERROR(VLOOKUP(A62,percentiles!A:Q,4,FALSE),"")</f>
        <v/>
      </c>
      <c r="P62" t="str">
        <f>IFERROR(VLOOKUP(A62,percentiles!A:Q,5,FALSE),"")</f>
        <v/>
      </c>
      <c r="Q62" t="str">
        <f>IFERROR(VLOOKUP(A62,percentiles!A:Q,6,FALSE),"")</f>
        <v/>
      </c>
      <c r="R62">
        <f>+COUNTIFS(percentiles!M:M,"&gt;1/1/18",percentiles!N:N,"&gt;0",percentiles!A:A,A62)</f>
        <v>0</v>
      </c>
      <c r="S62">
        <f>+COUNTIFS(percentiles!M:M,"&gt;1/1/18",percentiles!O:O,"&gt;0",percentiles!A:A,A62)</f>
        <v>0</v>
      </c>
      <c r="T62">
        <f>+COUNTIFS(percentiles!M:M,"&gt;1/1/18",percentiles!P:P,"&gt;0",percentiles!A:A,A62)</f>
        <v>0</v>
      </c>
      <c r="U62">
        <f>+COUNTIFS(percentiles!M:M,"&gt;1/1/18",percentiles!Q:Q,"&gt;0",percentiles!A:A,A62)</f>
        <v>0</v>
      </c>
      <c r="V62">
        <f>+COUNTIFS('est-sen-perc99-2018'!A:A,A62,'est-sen-perc99-2018'!G:G,"&gt;0")</f>
        <v>0</v>
      </c>
      <c r="W62">
        <f>+COUNTIFS('est-sen-perc99-2018'!A:A,A62,'est-sen-perc99-2018'!H:H,"&gt;0")</f>
        <v>0</v>
      </c>
      <c r="X62">
        <f>+COUNTIFS('est-sen-perc99-2018'!A:A,A62,'est-sen-perc99-2018'!I:I,"&gt;0")</f>
        <v>0</v>
      </c>
      <c r="Y62">
        <f>+COUNTIFS('est-sen-perc99-2018'!A:A,A62,'est-sen-perc99-2018'!J:J,"&gt;0")</f>
        <v>0</v>
      </c>
      <c r="Z62">
        <f>+SUM(V62:Y62)</f>
        <v>0</v>
      </c>
      <c r="AA62">
        <f>+IF(Z62=0,,K62-Z62)</f>
        <v>0</v>
      </c>
    </row>
    <row r="63" spans="1:27" hidden="1">
      <c r="A63">
        <v>736</v>
      </c>
      <c r="B63">
        <v>-14.699275</v>
      </c>
      <c r="C63">
        <v>-74.131597222222197</v>
      </c>
      <c r="D63">
        <v>3168</v>
      </c>
      <c r="E63" t="s">
        <v>404</v>
      </c>
      <c r="F63" t="s">
        <v>11</v>
      </c>
      <c r="G63" t="s">
        <v>12</v>
      </c>
      <c r="H63" t="s">
        <v>13</v>
      </c>
      <c r="I63" t="s">
        <v>405</v>
      </c>
      <c r="J63" t="s">
        <v>15</v>
      </c>
      <c r="K63">
        <f>+COUNTIF('est-sen-perc99-2018'!A:A,A63)</f>
        <v>7</v>
      </c>
      <c r="L63">
        <f>+COUNTIF('est-sen-perc99-2017'!A:A,A63)</f>
        <v>10</v>
      </c>
      <c r="M63">
        <f>+COUNTIFS(percentiles!M:M,"&gt;1/1/17",percentiles!N:N,"&gt;0",percentiles!A:A,A63,percentiles!M:M,"&lt;1/4/17")</f>
        <v>5</v>
      </c>
      <c r="N63">
        <f>IFERROR(VLOOKUP(A63,percentiles!A:Q,3,FALSE),"")</f>
        <v>1612</v>
      </c>
      <c r="O63">
        <f>IFERROR(VLOOKUP(A63,percentiles!A:Q,4,FALSE),"")</f>
        <v>1612</v>
      </c>
      <c r="P63">
        <f>IFERROR(VLOOKUP(A63,percentiles!A:Q,5,FALSE),"")</f>
        <v>1550</v>
      </c>
      <c r="Q63">
        <f>IFERROR(VLOOKUP(A63,percentiles!A:Q,6,FALSE),"")</f>
        <v>713</v>
      </c>
      <c r="R63">
        <f>+COUNTIFS(percentiles!M:M,"&gt;1/1/18",percentiles!N:N,"&gt;0",percentiles!A:A,A63)</f>
        <v>2</v>
      </c>
      <c r="S63">
        <f>+COUNTIFS(percentiles!M:M,"&gt;1/1/18",percentiles!O:O,"&gt;0",percentiles!A:A,A63)</f>
        <v>5</v>
      </c>
      <c r="T63">
        <f>+COUNTIFS(percentiles!M:M,"&gt;1/1/18",percentiles!P:P,"&gt;0",percentiles!A:A,A63)</f>
        <v>4</v>
      </c>
      <c r="U63">
        <f>+COUNTIFS(percentiles!M:M,"&gt;1/1/18",percentiles!Q:Q,"&gt;0",percentiles!A:A,A63)</f>
        <v>10</v>
      </c>
      <c r="V63">
        <f>+COUNTIFS('est-sen-perc99-2018'!A:A,A63,'est-sen-perc99-2018'!G:G,"&gt;0")</f>
        <v>3</v>
      </c>
      <c r="W63">
        <f>+COUNTIFS('est-sen-perc99-2018'!A:A,A63,'est-sen-perc99-2018'!H:H,"&gt;0")</f>
        <v>4</v>
      </c>
      <c r="X63">
        <f>+COUNTIFS('est-sen-perc99-2018'!A:A,A63,'est-sen-perc99-2018'!I:I,"&gt;0")</f>
        <v>0</v>
      </c>
      <c r="Y63">
        <f>+COUNTIFS('est-sen-perc99-2018'!A:A,A63,'est-sen-perc99-2018'!J:J,"&gt;0")</f>
        <v>0</v>
      </c>
      <c r="Z63">
        <f>+SUM(V63:Y63)</f>
        <v>7</v>
      </c>
      <c r="AA63">
        <f>+IF(Z63=0,,K63-Z63)</f>
        <v>0</v>
      </c>
    </row>
    <row r="64" spans="1:27" hidden="1">
      <c r="A64">
        <v>157101</v>
      </c>
      <c r="B64">
        <v>-14.040608333333299</v>
      </c>
      <c r="C64">
        <v>-75.186975000000004</v>
      </c>
      <c r="D64">
        <v>3225</v>
      </c>
      <c r="E64" t="s">
        <v>981</v>
      </c>
      <c r="F64" t="s">
        <v>11</v>
      </c>
      <c r="G64" t="s">
        <v>12</v>
      </c>
      <c r="H64" t="s">
        <v>13</v>
      </c>
      <c r="I64" t="s">
        <v>982</v>
      </c>
      <c r="J64" t="s">
        <v>15</v>
      </c>
      <c r="K64">
        <f>+COUNTIF('est-sen-perc99-2018'!A:A,A64)</f>
        <v>1</v>
      </c>
      <c r="L64">
        <f>+COUNTIF('est-sen-perc99-2017'!A:A,A64)</f>
        <v>10</v>
      </c>
      <c r="M64">
        <f>+COUNTIFS(percentiles!M:M,"&gt;1/1/17",percentiles!N:N,"&gt;0",percentiles!A:A,A64,percentiles!M:M,"&lt;1/4/17")</f>
        <v>0</v>
      </c>
      <c r="N64" t="str">
        <f>IFERROR(VLOOKUP(A64,percentiles!A:Q,3,FALSE),"")</f>
        <v/>
      </c>
      <c r="O64" t="str">
        <f>IFERROR(VLOOKUP(A64,percentiles!A:Q,4,FALSE),"")</f>
        <v/>
      </c>
      <c r="P64" t="str">
        <f>IFERROR(VLOOKUP(A64,percentiles!A:Q,5,FALSE),"")</f>
        <v/>
      </c>
      <c r="Q64" t="str">
        <f>IFERROR(VLOOKUP(A64,percentiles!A:Q,6,FALSE),"")</f>
        <v/>
      </c>
      <c r="R64">
        <f>+COUNTIFS(percentiles!M:M,"&gt;1/1/18",percentiles!N:N,"&gt;0",percentiles!A:A,A64)</f>
        <v>0</v>
      </c>
      <c r="S64">
        <f>+COUNTIFS(percentiles!M:M,"&gt;1/1/18",percentiles!O:O,"&gt;0",percentiles!A:A,A64)</f>
        <v>0</v>
      </c>
      <c r="T64">
        <f>+COUNTIFS(percentiles!M:M,"&gt;1/1/18",percentiles!P:P,"&gt;0",percentiles!A:A,A64)</f>
        <v>0</v>
      </c>
      <c r="U64">
        <f>+COUNTIFS(percentiles!M:M,"&gt;1/1/18",percentiles!Q:Q,"&gt;0",percentiles!A:A,A64)</f>
        <v>0</v>
      </c>
      <c r="V64">
        <f>+COUNTIFS('est-sen-perc99-2018'!A:A,A64,'est-sen-perc99-2018'!G:G,"&gt;0")</f>
        <v>0</v>
      </c>
      <c r="W64">
        <f>+COUNTIFS('est-sen-perc99-2018'!A:A,A64,'est-sen-perc99-2018'!H:H,"&gt;0")</f>
        <v>0</v>
      </c>
      <c r="X64">
        <f>+COUNTIFS('est-sen-perc99-2018'!A:A,A64,'est-sen-perc99-2018'!I:I,"&gt;0")</f>
        <v>0</v>
      </c>
      <c r="Y64">
        <f>+COUNTIFS('est-sen-perc99-2018'!A:A,A64,'est-sen-perc99-2018'!J:J,"&gt;0")</f>
        <v>0</v>
      </c>
      <c r="Z64">
        <f>+SUM(V64:Y64)</f>
        <v>0</v>
      </c>
      <c r="AA64">
        <f>+IF(Z64=0,,K64-Z64)</f>
        <v>0</v>
      </c>
    </row>
    <row r="65" spans="1:27" hidden="1">
      <c r="A65">
        <v>231</v>
      </c>
      <c r="B65">
        <v>-5.5275638888888796</v>
      </c>
      <c r="C65">
        <v>-80.812749999999895</v>
      </c>
      <c r="D65">
        <v>8</v>
      </c>
      <c r="E65" t="s">
        <v>67</v>
      </c>
      <c r="F65" t="s">
        <v>11</v>
      </c>
      <c r="G65" t="s">
        <v>12</v>
      </c>
      <c r="H65" t="s">
        <v>13</v>
      </c>
      <c r="I65" t="s">
        <v>68</v>
      </c>
      <c r="J65" t="s">
        <v>20</v>
      </c>
      <c r="K65">
        <f>+COUNTIF('est-sen-perc99-2018'!A:A,A65)</f>
        <v>0</v>
      </c>
      <c r="L65">
        <f>+COUNTIF('est-sen-perc99-2017'!A:A,A65)</f>
        <v>9</v>
      </c>
      <c r="M65">
        <f>+COUNTIFS(percentiles!M:M,"&gt;1/1/17",percentiles!N:N,"&gt;0",percentiles!A:A,A65,percentiles!M:M,"&lt;1/4/17")</f>
        <v>0</v>
      </c>
      <c r="N65" t="str">
        <f>IFERROR(VLOOKUP(A65,percentiles!A:Q,3,FALSE),"")</f>
        <v/>
      </c>
      <c r="O65" t="str">
        <f>IFERROR(VLOOKUP(A65,percentiles!A:Q,4,FALSE),"")</f>
        <v/>
      </c>
      <c r="P65" t="str">
        <f>IFERROR(VLOOKUP(A65,percentiles!A:Q,5,FALSE),"")</f>
        <v/>
      </c>
      <c r="Q65" t="str">
        <f>IFERROR(VLOOKUP(A65,percentiles!A:Q,6,FALSE),"")</f>
        <v/>
      </c>
      <c r="R65">
        <f>+COUNTIFS(percentiles!M:M,"&gt;1/1/18",percentiles!N:N,"&gt;0",percentiles!A:A,A65)</f>
        <v>0</v>
      </c>
      <c r="S65">
        <f>+COUNTIFS(percentiles!M:M,"&gt;1/1/18",percentiles!O:O,"&gt;0",percentiles!A:A,A65)</f>
        <v>0</v>
      </c>
      <c r="T65">
        <f>+COUNTIFS(percentiles!M:M,"&gt;1/1/18",percentiles!P:P,"&gt;0",percentiles!A:A,A65)</f>
        <v>0</v>
      </c>
      <c r="U65">
        <f>+COUNTIFS(percentiles!M:M,"&gt;1/1/18",percentiles!Q:Q,"&gt;0",percentiles!A:A,A65)</f>
        <v>0</v>
      </c>
      <c r="V65">
        <f>+COUNTIFS('est-sen-perc99-2018'!A:A,A65,'est-sen-perc99-2018'!G:G,"&gt;0")</f>
        <v>0</v>
      </c>
      <c r="W65">
        <f>+COUNTIFS('est-sen-perc99-2018'!A:A,A65,'est-sen-perc99-2018'!H:H,"&gt;0")</f>
        <v>0</v>
      </c>
      <c r="X65">
        <f>+COUNTIFS('est-sen-perc99-2018'!A:A,A65,'est-sen-perc99-2018'!I:I,"&gt;0")</f>
        <v>0</v>
      </c>
      <c r="Y65">
        <f>+COUNTIFS('est-sen-perc99-2018'!A:A,A65,'est-sen-perc99-2018'!J:J,"&gt;0")</f>
        <v>0</v>
      </c>
      <c r="Z65">
        <f>+SUM(V65:Y65)</f>
        <v>0</v>
      </c>
      <c r="AA65">
        <f>+IF(Z65=0,,K65-Z65)</f>
        <v>0</v>
      </c>
    </row>
    <row r="66" spans="1:27" hidden="1">
      <c r="A66">
        <v>633</v>
      </c>
      <c r="B66">
        <v>-12.1388555555555</v>
      </c>
      <c r="C66">
        <v>-76.234294444444402</v>
      </c>
      <c r="D66">
        <v>3120</v>
      </c>
      <c r="E66" t="s">
        <v>332</v>
      </c>
      <c r="F66" t="s">
        <v>11</v>
      </c>
      <c r="G66" t="s">
        <v>12</v>
      </c>
      <c r="H66" t="s">
        <v>13</v>
      </c>
      <c r="I66" t="s">
        <v>333</v>
      </c>
      <c r="J66" t="s">
        <v>15</v>
      </c>
      <c r="K66">
        <f>+COUNTIF('est-sen-perc99-2018'!A:A,A66)</f>
        <v>4</v>
      </c>
      <c r="L66">
        <f>+COUNTIF('est-sen-perc99-2017'!A:A,A66)</f>
        <v>9</v>
      </c>
      <c r="M66">
        <f>+COUNTIFS(percentiles!M:M,"&gt;1/1/17",percentiles!N:N,"&gt;0",percentiles!A:A,A66,percentiles!M:M,"&lt;1/4/17")</f>
        <v>0</v>
      </c>
      <c r="N66" t="str">
        <f>IFERROR(VLOOKUP(A66,percentiles!A:Q,3,FALSE),"")</f>
        <v/>
      </c>
      <c r="O66" t="str">
        <f>IFERROR(VLOOKUP(A66,percentiles!A:Q,4,FALSE),"")</f>
        <v/>
      </c>
      <c r="P66" t="str">
        <f>IFERROR(VLOOKUP(A66,percentiles!A:Q,5,FALSE),"")</f>
        <v/>
      </c>
      <c r="Q66" t="str">
        <f>IFERROR(VLOOKUP(A66,percentiles!A:Q,6,FALSE),"")</f>
        <v/>
      </c>
      <c r="R66">
        <f>+COUNTIFS(percentiles!M:M,"&gt;1/1/18",percentiles!N:N,"&gt;0",percentiles!A:A,A66)</f>
        <v>0</v>
      </c>
      <c r="S66">
        <f>+COUNTIFS(percentiles!M:M,"&gt;1/1/18",percentiles!O:O,"&gt;0",percentiles!A:A,A66)</f>
        <v>0</v>
      </c>
      <c r="T66">
        <f>+COUNTIFS(percentiles!M:M,"&gt;1/1/18",percentiles!P:P,"&gt;0",percentiles!A:A,A66)</f>
        <v>0</v>
      </c>
      <c r="U66">
        <f>+COUNTIFS(percentiles!M:M,"&gt;1/1/18",percentiles!Q:Q,"&gt;0",percentiles!A:A,A66)</f>
        <v>0</v>
      </c>
      <c r="V66">
        <f>+COUNTIFS('est-sen-perc99-2018'!A:A,A66,'est-sen-perc99-2018'!G:G,"&gt;0")</f>
        <v>0</v>
      </c>
      <c r="W66">
        <f>+COUNTIFS('est-sen-perc99-2018'!A:A,A66,'est-sen-perc99-2018'!H:H,"&gt;0")</f>
        <v>0</v>
      </c>
      <c r="X66">
        <f>+COUNTIFS('est-sen-perc99-2018'!A:A,A66,'est-sen-perc99-2018'!I:I,"&gt;0")</f>
        <v>0</v>
      </c>
      <c r="Y66">
        <f>+COUNTIFS('est-sen-perc99-2018'!A:A,A66,'est-sen-perc99-2018'!J:J,"&gt;0")</f>
        <v>0</v>
      </c>
      <c r="Z66">
        <f>+SUM(V66:Y66)</f>
        <v>0</v>
      </c>
      <c r="AA66">
        <f>+IF(Z66=0,,K66-Z66)</f>
        <v>0</v>
      </c>
    </row>
    <row r="67" spans="1:27" hidden="1">
      <c r="A67">
        <v>151503</v>
      </c>
      <c r="B67">
        <v>-13.2205999999999</v>
      </c>
      <c r="C67">
        <v>-75.533474999999896</v>
      </c>
      <c r="D67">
        <v>2744</v>
      </c>
      <c r="E67" t="s">
        <v>757</v>
      </c>
      <c r="F67" t="s">
        <v>11</v>
      </c>
      <c r="G67" t="s">
        <v>12</v>
      </c>
      <c r="H67" t="s">
        <v>13</v>
      </c>
      <c r="I67" t="s">
        <v>758</v>
      </c>
      <c r="J67" t="s">
        <v>15</v>
      </c>
      <c r="K67">
        <f>+COUNTIF('est-sen-perc99-2018'!A:A,A67)</f>
        <v>7</v>
      </c>
      <c r="L67">
        <f>+COUNTIF('est-sen-perc99-2017'!A:A,A67)</f>
        <v>9</v>
      </c>
      <c r="M67">
        <f>+COUNTIFS(percentiles!M:M,"&gt;1/1/17",percentiles!N:N,"&gt;0",percentiles!A:A,A67,percentiles!M:M,"&lt;1/4/17")</f>
        <v>6</v>
      </c>
      <c r="N67">
        <f>IFERROR(VLOOKUP(A67,percentiles!A:Q,3,FALSE),"")</f>
        <v>1085</v>
      </c>
      <c r="O67">
        <f>IFERROR(VLOOKUP(A67,percentiles!A:Q,4,FALSE),"")</f>
        <v>1054</v>
      </c>
      <c r="P67">
        <f>IFERROR(VLOOKUP(A67,percentiles!A:Q,5,FALSE),"")</f>
        <v>992</v>
      </c>
      <c r="Q67">
        <f>IFERROR(VLOOKUP(A67,percentiles!A:Q,6,FALSE),"")</f>
        <v>472</v>
      </c>
      <c r="R67">
        <f>+COUNTIFS(percentiles!M:M,"&gt;1/1/18",percentiles!N:N,"&gt;0",percentiles!A:A,A67)</f>
        <v>3</v>
      </c>
      <c r="S67">
        <f>+COUNTIFS(percentiles!M:M,"&gt;1/1/18",percentiles!O:O,"&gt;0",percentiles!A:A,A67)</f>
        <v>16</v>
      </c>
      <c r="T67">
        <f>+COUNTIFS(percentiles!M:M,"&gt;1/1/18",percentiles!P:P,"&gt;0",percentiles!A:A,A67)</f>
        <v>4</v>
      </c>
      <c r="U67">
        <f>+COUNTIFS(percentiles!M:M,"&gt;1/1/18",percentiles!Q:Q,"&gt;0",percentiles!A:A,A67)</f>
        <v>13</v>
      </c>
      <c r="V67">
        <f>+COUNTIFS('est-sen-perc99-2018'!A:A,A67,'est-sen-perc99-2018'!G:G,"&gt;0")</f>
        <v>3</v>
      </c>
      <c r="W67">
        <f>+COUNTIFS('est-sen-perc99-2018'!A:A,A67,'est-sen-perc99-2018'!H:H,"&gt;0")</f>
        <v>4</v>
      </c>
      <c r="X67">
        <f>+COUNTIFS('est-sen-perc99-2018'!A:A,A67,'est-sen-perc99-2018'!I:I,"&gt;0")</f>
        <v>0</v>
      </c>
      <c r="Y67">
        <f>+COUNTIFS('est-sen-perc99-2018'!A:A,A67,'est-sen-perc99-2018'!J:J,"&gt;0")</f>
        <v>0</v>
      </c>
      <c r="Z67">
        <f>+SUM(V67:Y67)</f>
        <v>7</v>
      </c>
      <c r="AA67">
        <f>+IF(Z67=0,,K67-Z67)</f>
        <v>0</v>
      </c>
    </row>
    <row r="68" spans="1:27" hidden="1">
      <c r="A68">
        <v>6640</v>
      </c>
      <c r="B68">
        <v>-13.7904666666666</v>
      </c>
      <c r="C68">
        <v>-75.382122222222193</v>
      </c>
      <c r="D68">
        <v>1800</v>
      </c>
      <c r="E68" t="s">
        <v>618</v>
      </c>
      <c r="F68" t="s">
        <v>11</v>
      </c>
      <c r="G68" t="s">
        <v>12</v>
      </c>
      <c r="H68" t="s">
        <v>13</v>
      </c>
      <c r="I68" t="s">
        <v>619</v>
      </c>
      <c r="J68" t="s">
        <v>15</v>
      </c>
      <c r="K68">
        <f>+COUNTIF('est-sen-perc99-2018'!A:A,A68)</f>
        <v>0</v>
      </c>
      <c r="L68">
        <f>+COUNTIF('est-sen-perc99-2017'!A:A,A68)</f>
        <v>9</v>
      </c>
      <c r="M68">
        <f>+COUNTIFS(percentiles!M:M,"&gt;1/1/17",percentiles!N:N,"&gt;0",percentiles!A:A,A68,percentiles!M:M,"&lt;1/4/17")</f>
        <v>0</v>
      </c>
      <c r="N68" t="str">
        <f>IFERROR(VLOOKUP(A68,percentiles!A:Q,3,FALSE),"")</f>
        <v/>
      </c>
      <c r="O68" t="str">
        <f>IFERROR(VLOOKUP(A68,percentiles!A:Q,4,FALSE),"")</f>
        <v/>
      </c>
      <c r="P68" t="str">
        <f>IFERROR(VLOOKUP(A68,percentiles!A:Q,5,FALSE),"")</f>
        <v/>
      </c>
      <c r="Q68" t="str">
        <f>IFERROR(VLOOKUP(A68,percentiles!A:Q,6,FALSE),"")</f>
        <v/>
      </c>
      <c r="R68">
        <f>+COUNTIFS(percentiles!M:M,"&gt;1/1/18",percentiles!N:N,"&gt;0",percentiles!A:A,A68)</f>
        <v>0</v>
      </c>
      <c r="S68">
        <f>+COUNTIFS(percentiles!M:M,"&gt;1/1/18",percentiles!O:O,"&gt;0",percentiles!A:A,A68)</f>
        <v>0</v>
      </c>
      <c r="T68">
        <f>+COUNTIFS(percentiles!M:M,"&gt;1/1/18",percentiles!P:P,"&gt;0",percentiles!A:A,A68)</f>
        <v>0</v>
      </c>
      <c r="U68">
        <f>+COUNTIFS(percentiles!M:M,"&gt;1/1/18",percentiles!Q:Q,"&gt;0",percentiles!A:A,A68)</f>
        <v>0</v>
      </c>
      <c r="V68">
        <f>+COUNTIFS('est-sen-perc99-2018'!A:A,A68,'est-sen-perc99-2018'!G:G,"&gt;0")</f>
        <v>0</v>
      </c>
      <c r="W68">
        <f>+COUNTIFS('est-sen-perc99-2018'!A:A,A68,'est-sen-perc99-2018'!H:H,"&gt;0")</f>
        <v>0</v>
      </c>
      <c r="X68">
        <f>+COUNTIFS('est-sen-perc99-2018'!A:A,A68,'est-sen-perc99-2018'!I:I,"&gt;0")</f>
        <v>0</v>
      </c>
      <c r="Y68">
        <f>+COUNTIFS('est-sen-perc99-2018'!A:A,A68,'est-sen-perc99-2018'!J:J,"&gt;0")</f>
        <v>0</v>
      </c>
      <c r="Z68">
        <f>+SUM(V68:Y68)</f>
        <v>0</v>
      </c>
      <c r="AA68">
        <f>+IF(Z68=0,,K68-Z68)</f>
        <v>0</v>
      </c>
    </row>
    <row r="69" spans="1:27" hidden="1">
      <c r="A69">
        <v>150209</v>
      </c>
      <c r="B69">
        <v>-4.2263555555555499</v>
      </c>
      <c r="C69">
        <v>-69.956286111111098</v>
      </c>
      <c r="D69">
        <v>100</v>
      </c>
      <c r="E69" t="s">
        <v>510</v>
      </c>
      <c r="F69" t="s">
        <v>11</v>
      </c>
      <c r="G69" t="s">
        <v>12</v>
      </c>
      <c r="H69" t="s">
        <v>13</v>
      </c>
      <c r="I69" t="s">
        <v>724</v>
      </c>
      <c r="J69" t="s">
        <v>15</v>
      </c>
      <c r="K69">
        <f>+COUNTIF('est-sen-perc99-2018'!A:A,A69)</f>
        <v>6</v>
      </c>
      <c r="L69">
        <f>+COUNTIF('est-sen-perc99-2017'!A:A,A69)</f>
        <v>9</v>
      </c>
      <c r="M69">
        <f>+COUNTIFS(percentiles!M:M,"&gt;1/1/17",percentiles!N:N,"&gt;0",percentiles!A:A,A69,percentiles!M:M,"&lt;1/4/17")</f>
        <v>0</v>
      </c>
      <c r="N69" t="str">
        <f>IFERROR(VLOOKUP(A69,percentiles!A:Q,3,FALSE),"")</f>
        <v/>
      </c>
      <c r="O69" t="str">
        <f>IFERROR(VLOOKUP(A69,percentiles!A:Q,4,FALSE),"")</f>
        <v/>
      </c>
      <c r="P69" t="str">
        <f>IFERROR(VLOOKUP(A69,percentiles!A:Q,5,FALSE),"")</f>
        <v/>
      </c>
      <c r="Q69" t="str">
        <f>IFERROR(VLOOKUP(A69,percentiles!A:Q,6,FALSE),"")</f>
        <v/>
      </c>
      <c r="R69">
        <f>+COUNTIFS(percentiles!M:M,"&gt;1/1/18",percentiles!N:N,"&gt;0",percentiles!A:A,A69)</f>
        <v>0</v>
      </c>
      <c r="S69">
        <f>+COUNTIFS(percentiles!M:M,"&gt;1/1/18",percentiles!O:O,"&gt;0",percentiles!A:A,A69)</f>
        <v>0</v>
      </c>
      <c r="T69">
        <f>+COUNTIFS(percentiles!M:M,"&gt;1/1/18",percentiles!P:P,"&gt;0",percentiles!A:A,A69)</f>
        <v>0</v>
      </c>
      <c r="U69">
        <f>+COUNTIFS(percentiles!M:M,"&gt;1/1/18",percentiles!Q:Q,"&gt;0",percentiles!A:A,A69)</f>
        <v>0</v>
      </c>
      <c r="V69">
        <f>+COUNTIFS('est-sen-perc99-2018'!A:A,A69,'est-sen-perc99-2018'!G:G,"&gt;0")</f>
        <v>0</v>
      </c>
      <c r="W69">
        <f>+COUNTIFS('est-sen-perc99-2018'!A:A,A69,'est-sen-perc99-2018'!H:H,"&gt;0")</f>
        <v>0</v>
      </c>
      <c r="X69">
        <f>+COUNTIFS('est-sen-perc99-2018'!A:A,A69,'est-sen-perc99-2018'!I:I,"&gt;0")</f>
        <v>0</v>
      </c>
      <c r="Y69">
        <f>+COUNTIFS('est-sen-perc99-2018'!A:A,A69,'est-sen-perc99-2018'!J:J,"&gt;0")</f>
        <v>0</v>
      </c>
      <c r="Z69">
        <f>+SUM(V69:Y69)</f>
        <v>0</v>
      </c>
      <c r="AA69">
        <f>+IF(Z69=0,,K69-Z69)</f>
        <v>0</v>
      </c>
    </row>
    <row r="70" spans="1:27" hidden="1">
      <c r="A70">
        <v>151602</v>
      </c>
      <c r="B70">
        <v>-14.1319444444444</v>
      </c>
      <c r="C70">
        <v>-74.940555555555505</v>
      </c>
      <c r="D70">
        <v>3180</v>
      </c>
      <c r="E70" t="s">
        <v>759</v>
      </c>
      <c r="F70" t="s">
        <v>11</v>
      </c>
      <c r="G70" t="s">
        <v>12</v>
      </c>
      <c r="I70" t="s">
        <v>760</v>
      </c>
      <c r="J70" t="s">
        <v>15</v>
      </c>
      <c r="K70">
        <f>+COUNTIF('est-sen-perc99-2018'!A:A,A70)</f>
        <v>1</v>
      </c>
      <c r="L70">
        <f>+COUNTIF('est-sen-perc99-2017'!A:A,A70)</f>
        <v>9</v>
      </c>
      <c r="M70">
        <f>+COUNTIFS(percentiles!M:M,"&gt;1/1/17",percentiles!N:N,"&gt;0",percentiles!A:A,A70,percentiles!M:M,"&lt;1/4/17")</f>
        <v>0</v>
      </c>
      <c r="N70" t="str">
        <f>IFERROR(VLOOKUP(A70,percentiles!A:Q,3,FALSE),"")</f>
        <v/>
      </c>
      <c r="O70" t="str">
        <f>IFERROR(VLOOKUP(A70,percentiles!A:Q,4,FALSE),"")</f>
        <v/>
      </c>
      <c r="P70" t="str">
        <f>IFERROR(VLOOKUP(A70,percentiles!A:Q,5,FALSE),"")</f>
        <v/>
      </c>
      <c r="Q70" t="str">
        <f>IFERROR(VLOOKUP(A70,percentiles!A:Q,6,FALSE),"")</f>
        <v/>
      </c>
      <c r="R70">
        <f>+COUNTIFS(percentiles!M:M,"&gt;1/1/18",percentiles!N:N,"&gt;0",percentiles!A:A,A70)</f>
        <v>0</v>
      </c>
      <c r="S70">
        <f>+COUNTIFS(percentiles!M:M,"&gt;1/1/18",percentiles!O:O,"&gt;0",percentiles!A:A,A70)</f>
        <v>0</v>
      </c>
      <c r="T70">
        <f>+COUNTIFS(percentiles!M:M,"&gt;1/1/18",percentiles!P:P,"&gt;0",percentiles!A:A,A70)</f>
        <v>0</v>
      </c>
      <c r="U70">
        <f>+COUNTIFS(percentiles!M:M,"&gt;1/1/18",percentiles!Q:Q,"&gt;0",percentiles!A:A,A70)</f>
        <v>0</v>
      </c>
      <c r="V70">
        <f>+COUNTIFS('est-sen-perc99-2018'!A:A,A70,'est-sen-perc99-2018'!G:G,"&gt;0")</f>
        <v>0</v>
      </c>
      <c r="W70">
        <f>+COUNTIFS('est-sen-perc99-2018'!A:A,A70,'est-sen-perc99-2018'!H:H,"&gt;0")</f>
        <v>0</v>
      </c>
      <c r="X70">
        <f>+COUNTIFS('est-sen-perc99-2018'!A:A,A70,'est-sen-perc99-2018'!I:I,"&gt;0")</f>
        <v>0</v>
      </c>
      <c r="Y70">
        <f>+COUNTIFS('est-sen-perc99-2018'!A:A,A70,'est-sen-perc99-2018'!J:J,"&gt;0")</f>
        <v>0</v>
      </c>
      <c r="Z70">
        <f>+SUM(V70:Y70)</f>
        <v>0</v>
      </c>
      <c r="AA70">
        <f>+IF(Z70=0,,K70-Z70)</f>
        <v>0</v>
      </c>
    </row>
    <row r="71" spans="1:27" hidden="1">
      <c r="A71">
        <v>152102</v>
      </c>
      <c r="B71">
        <v>-4.8295416666666604</v>
      </c>
      <c r="C71">
        <v>-76.554766666666595</v>
      </c>
      <c r="D71">
        <v>150</v>
      </c>
      <c r="E71" t="s">
        <v>765</v>
      </c>
      <c r="F71" t="s">
        <v>11</v>
      </c>
      <c r="G71" t="s">
        <v>12</v>
      </c>
      <c r="H71" t="s">
        <v>13</v>
      </c>
      <c r="I71" t="s">
        <v>766</v>
      </c>
      <c r="J71" t="s">
        <v>15</v>
      </c>
      <c r="K71">
        <f>+COUNTIF('est-sen-perc99-2018'!A:A,A71)</f>
        <v>0</v>
      </c>
      <c r="L71">
        <f>+COUNTIF('est-sen-perc99-2017'!A:A,A71)</f>
        <v>9</v>
      </c>
      <c r="M71">
        <f>+COUNTIFS(percentiles!M:M,"&gt;1/1/17",percentiles!N:N,"&gt;0",percentiles!A:A,A71,percentiles!M:M,"&lt;1/4/17")</f>
        <v>0</v>
      </c>
      <c r="N71" t="str">
        <f>IFERROR(VLOOKUP(A71,percentiles!A:Q,3,FALSE),"")</f>
        <v/>
      </c>
      <c r="O71" t="str">
        <f>IFERROR(VLOOKUP(A71,percentiles!A:Q,4,FALSE),"")</f>
        <v/>
      </c>
      <c r="P71" t="str">
        <f>IFERROR(VLOOKUP(A71,percentiles!A:Q,5,FALSE),"")</f>
        <v/>
      </c>
      <c r="Q71" t="str">
        <f>IFERROR(VLOOKUP(A71,percentiles!A:Q,6,FALSE),"")</f>
        <v/>
      </c>
      <c r="R71">
        <f>+COUNTIFS(percentiles!M:M,"&gt;1/1/18",percentiles!N:N,"&gt;0",percentiles!A:A,A71)</f>
        <v>0</v>
      </c>
      <c r="S71">
        <f>+COUNTIFS(percentiles!M:M,"&gt;1/1/18",percentiles!O:O,"&gt;0",percentiles!A:A,A71)</f>
        <v>0</v>
      </c>
      <c r="T71">
        <f>+COUNTIFS(percentiles!M:M,"&gt;1/1/18",percentiles!P:P,"&gt;0",percentiles!A:A,A71)</f>
        <v>0</v>
      </c>
      <c r="U71">
        <f>+COUNTIFS(percentiles!M:M,"&gt;1/1/18",percentiles!Q:Q,"&gt;0",percentiles!A:A,A71)</f>
        <v>0</v>
      </c>
      <c r="V71">
        <f>+COUNTIFS('est-sen-perc99-2018'!A:A,A71,'est-sen-perc99-2018'!G:G,"&gt;0")</f>
        <v>0</v>
      </c>
      <c r="W71">
        <f>+COUNTIFS('est-sen-perc99-2018'!A:A,A71,'est-sen-perc99-2018'!H:H,"&gt;0")</f>
        <v>0</v>
      </c>
      <c r="X71">
        <f>+COUNTIFS('est-sen-perc99-2018'!A:A,A71,'est-sen-perc99-2018'!I:I,"&gt;0")</f>
        <v>0</v>
      </c>
      <c r="Y71">
        <f>+COUNTIFS('est-sen-perc99-2018'!A:A,A71,'est-sen-perc99-2018'!J:J,"&gt;0")</f>
        <v>0</v>
      </c>
      <c r="Z71">
        <f>+SUM(V71:Y71)</f>
        <v>0</v>
      </c>
      <c r="AA71">
        <f>+IF(Z71=0,,K71-Z71)</f>
        <v>0</v>
      </c>
    </row>
    <row r="72" spans="1:27" hidden="1">
      <c r="A72">
        <v>155213</v>
      </c>
      <c r="B72">
        <v>-11.92</v>
      </c>
      <c r="C72">
        <v>-76.666638888888798</v>
      </c>
      <c r="D72">
        <v>970</v>
      </c>
      <c r="E72" t="s">
        <v>903</v>
      </c>
      <c r="F72" t="s">
        <v>11</v>
      </c>
      <c r="G72" t="s">
        <v>12</v>
      </c>
      <c r="H72" t="s">
        <v>13</v>
      </c>
      <c r="I72" t="s">
        <v>904</v>
      </c>
      <c r="J72" t="s">
        <v>20</v>
      </c>
      <c r="K72">
        <f>+COUNTIF('est-sen-perc99-2018'!A:A,A72)</f>
        <v>1</v>
      </c>
      <c r="L72">
        <f>+COUNTIF('est-sen-perc99-2017'!A:A,A72)</f>
        <v>9</v>
      </c>
      <c r="M72">
        <f>+COUNTIFS(percentiles!M:M,"&gt;1/1/17",percentiles!N:N,"&gt;0",percentiles!A:A,A72,percentiles!M:M,"&lt;1/4/17")</f>
        <v>0</v>
      </c>
      <c r="N72" t="str">
        <f>IFERROR(VLOOKUP(A72,percentiles!A:Q,3,FALSE),"")</f>
        <v/>
      </c>
      <c r="O72" t="str">
        <f>IFERROR(VLOOKUP(A72,percentiles!A:Q,4,FALSE),"")</f>
        <v/>
      </c>
      <c r="P72" t="str">
        <f>IFERROR(VLOOKUP(A72,percentiles!A:Q,5,FALSE),"")</f>
        <v/>
      </c>
      <c r="Q72" t="str">
        <f>IFERROR(VLOOKUP(A72,percentiles!A:Q,6,FALSE),"")</f>
        <v/>
      </c>
      <c r="R72">
        <f>+COUNTIFS(percentiles!M:M,"&gt;1/1/18",percentiles!N:N,"&gt;0",percentiles!A:A,A72)</f>
        <v>0</v>
      </c>
      <c r="S72">
        <f>+COUNTIFS(percentiles!M:M,"&gt;1/1/18",percentiles!O:O,"&gt;0",percentiles!A:A,A72)</f>
        <v>0</v>
      </c>
      <c r="T72">
        <f>+COUNTIFS(percentiles!M:M,"&gt;1/1/18",percentiles!P:P,"&gt;0",percentiles!A:A,A72)</f>
        <v>0</v>
      </c>
      <c r="U72">
        <f>+COUNTIFS(percentiles!M:M,"&gt;1/1/18",percentiles!Q:Q,"&gt;0",percentiles!A:A,A72)</f>
        <v>0</v>
      </c>
      <c r="V72">
        <f>+COUNTIFS('est-sen-perc99-2018'!A:A,A72,'est-sen-perc99-2018'!G:G,"&gt;0")</f>
        <v>0</v>
      </c>
      <c r="W72">
        <f>+COUNTIFS('est-sen-perc99-2018'!A:A,A72,'est-sen-perc99-2018'!H:H,"&gt;0")</f>
        <v>0</v>
      </c>
      <c r="X72">
        <f>+COUNTIFS('est-sen-perc99-2018'!A:A,A72,'est-sen-perc99-2018'!I:I,"&gt;0")</f>
        <v>0</v>
      </c>
      <c r="Y72">
        <f>+COUNTIFS('est-sen-perc99-2018'!A:A,A72,'est-sen-perc99-2018'!J:J,"&gt;0")</f>
        <v>0</v>
      </c>
      <c r="Z72">
        <f>+SUM(V72:Y72)</f>
        <v>0</v>
      </c>
      <c r="AA72">
        <f>+IF(Z72=0,,K72-Z72)</f>
        <v>0</v>
      </c>
    </row>
    <row r="73" spans="1:27" hidden="1">
      <c r="A73">
        <v>156100</v>
      </c>
      <c r="B73">
        <v>-12.0833333333333</v>
      </c>
      <c r="C73">
        <v>-76.5</v>
      </c>
      <c r="D73">
        <v>1839</v>
      </c>
      <c r="E73" t="s">
        <v>933</v>
      </c>
      <c r="F73" t="s">
        <v>11</v>
      </c>
      <c r="G73" t="s">
        <v>12</v>
      </c>
      <c r="H73" t="s">
        <v>13</v>
      </c>
      <c r="I73" t="s">
        <v>934</v>
      </c>
      <c r="J73" t="s">
        <v>15</v>
      </c>
      <c r="K73">
        <f>+COUNTIF('est-sen-perc99-2018'!A:A,A73)</f>
        <v>1</v>
      </c>
      <c r="L73">
        <f>+COUNTIF('est-sen-perc99-2017'!A:A,A73)</f>
        <v>9</v>
      </c>
      <c r="M73">
        <f>+COUNTIFS(percentiles!M:M,"&gt;1/1/17",percentiles!N:N,"&gt;0",percentiles!A:A,A73,percentiles!M:M,"&lt;1/4/17")</f>
        <v>0</v>
      </c>
      <c r="N73" t="str">
        <f>IFERROR(VLOOKUP(A73,percentiles!A:Q,3,FALSE),"")</f>
        <v/>
      </c>
      <c r="O73" t="str">
        <f>IFERROR(VLOOKUP(A73,percentiles!A:Q,4,FALSE),"")</f>
        <v/>
      </c>
      <c r="P73" t="str">
        <f>IFERROR(VLOOKUP(A73,percentiles!A:Q,5,FALSE),"")</f>
        <v/>
      </c>
      <c r="Q73" t="str">
        <f>IFERROR(VLOOKUP(A73,percentiles!A:Q,6,FALSE),"")</f>
        <v/>
      </c>
      <c r="R73">
        <f>+COUNTIFS(percentiles!M:M,"&gt;1/1/18",percentiles!N:N,"&gt;0",percentiles!A:A,A73)</f>
        <v>0</v>
      </c>
      <c r="S73">
        <f>+COUNTIFS(percentiles!M:M,"&gt;1/1/18",percentiles!O:O,"&gt;0",percentiles!A:A,A73)</f>
        <v>0</v>
      </c>
      <c r="T73">
        <f>+COUNTIFS(percentiles!M:M,"&gt;1/1/18",percentiles!P:P,"&gt;0",percentiles!A:A,A73)</f>
        <v>0</v>
      </c>
      <c r="U73">
        <f>+COUNTIFS(percentiles!M:M,"&gt;1/1/18",percentiles!Q:Q,"&gt;0",percentiles!A:A,A73)</f>
        <v>0</v>
      </c>
      <c r="V73">
        <f>+COUNTIFS('est-sen-perc99-2018'!A:A,A73,'est-sen-perc99-2018'!G:G,"&gt;0")</f>
        <v>0</v>
      </c>
      <c r="W73">
        <f>+COUNTIFS('est-sen-perc99-2018'!A:A,A73,'est-sen-perc99-2018'!H:H,"&gt;0")</f>
        <v>0</v>
      </c>
      <c r="X73">
        <f>+COUNTIFS('est-sen-perc99-2018'!A:A,A73,'est-sen-perc99-2018'!I:I,"&gt;0")</f>
        <v>0</v>
      </c>
      <c r="Y73">
        <f>+COUNTIFS('est-sen-perc99-2018'!A:A,A73,'est-sen-perc99-2018'!J:J,"&gt;0")</f>
        <v>0</v>
      </c>
      <c r="Z73">
        <f>+SUM(V73:Y73)</f>
        <v>0</v>
      </c>
      <c r="AA73">
        <f>+IF(Z73=0,,K73-Z73)</f>
        <v>0</v>
      </c>
    </row>
    <row r="74" spans="1:27" hidden="1">
      <c r="A74">
        <v>47280292</v>
      </c>
      <c r="B74">
        <v>-15.2113388888888</v>
      </c>
      <c r="C74">
        <v>-72.893311111111103</v>
      </c>
      <c r="D74">
        <v>2683</v>
      </c>
      <c r="E74" t="s">
        <v>414</v>
      </c>
      <c r="F74" t="s">
        <v>11</v>
      </c>
      <c r="G74" t="s">
        <v>639</v>
      </c>
      <c r="H74" t="s">
        <v>640</v>
      </c>
      <c r="I74" t="s">
        <v>1130</v>
      </c>
      <c r="J74" t="s">
        <v>15</v>
      </c>
      <c r="K74">
        <f>+COUNTIF('est-sen-perc99-2018'!A:A,A74)</f>
        <v>0</v>
      </c>
      <c r="L74">
        <f>+COUNTIF('est-sen-perc99-2017'!A:A,A74)</f>
        <v>9</v>
      </c>
      <c r="M74">
        <f>+COUNTIFS(percentiles!M:M,"&gt;1/1/17",percentiles!N:N,"&gt;0",percentiles!A:A,A74,percentiles!M:M,"&lt;1/4/17")</f>
        <v>0</v>
      </c>
      <c r="N74" t="str">
        <f>IFERROR(VLOOKUP(A74,percentiles!A:Q,3,FALSE),"")</f>
        <v/>
      </c>
      <c r="O74" t="str">
        <f>IFERROR(VLOOKUP(A74,percentiles!A:Q,4,FALSE),"")</f>
        <v/>
      </c>
      <c r="P74" t="str">
        <f>IFERROR(VLOOKUP(A74,percentiles!A:Q,5,FALSE),"")</f>
        <v/>
      </c>
      <c r="Q74" t="str">
        <f>IFERROR(VLOOKUP(A74,percentiles!A:Q,6,FALSE),"")</f>
        <v/>
      </c>
      <c r="R74">
        <f>+COUNTIFS(percentiles!M:M,"&gt;1/1/18",percentiles!N:N,"&gt;0",percentiles!A:A,A74)</f>
        <v>0</v>
      </c>
      <c r="S74">
        <f>+COUNTIFS(percentiles!M:M,"&gt;1/1/18",percentiles!O:O,"&gt;0",percentiles!A:A,A74)</f>
        <v>0</v>
      </c>
      <c r="T74">
        <f>+COUNTIFS(percentiles!M:M,"&gt;1/1/18",percentiles!P:P,"&gt;0",percentiles!A:A,A74)</f>
        <v>0</v>
      </c>
      <c r="U74">
        <f>+COUNTIFS(percentiles!M:M,"&gt;1/1/18",percentiles!Q:Q,"&gt;0",percentiles!A:A,A74)</f>
        <v>0</v>
      </c>
      <c r="V74">
        <f>+COUNTIFS('est-sen-perc99-2018'!A:A,A74,'est-sen-perc99-2018'!G:G,"&gt;0")</f>
        <v>0</v>
      </c>
      <c r="W74">
        <f>+COUNTIFS('est-sen-perc99-2018'!A:A,A74,'est-sen-perc99-2018'!H:H,"&gt;0")</f>
        <v>0</v>
      </c>
      <c r="X74">
        <f>+COUNTIFS('est-sen-perc99-2018'!A:A,A74,'est-sen-perc99-2018'!I:I,"&gt;0")</f>
        <v>0</v>
      </c>
      <c r="Y74">
        <f>+COUNTIFS('est-sen-perc99-2018'!A:A,A74,'est-sen-perc99-2018'!J:J,"&gt;0")</f>
        <v>0</v>
      </c>
      <c r="Z74">
        <f>+SUM(V74:Y74)</f>
        <v>0</v>
      </c>
      <c r="AA74">
        <f>+IF(Z74=0,,K74-Z74)</f>
        <v>0</v>
      </c>
    </row>
    <row r="75" spans="1:27" hidden="1">
      <c r="A75">
        <v>130</v>
      </c>
      <c r="B75">
        <v>-3.8119000000000001</v>
      </c>
      <c r="C75">
        <v>-80.505458333333294</v>
      </c>
      <c r="D75">
        <v>68</v>
      </c>
      <c r="E75" t="s">
        <v>18</v>
      </c>
      <c r="F75" t="s">
        <v>11</v>
      </c>
      <c r="G75" t="s">
        <v>12</v>
      </c>
      <c r="H75" t="s">
        <v>13</v>
      </c>
      <c r="I75" t="s">
        <v>19</v>
      </c>
      <c r="J75" t="s">
        <v>20</v>
      </c>
      <c r="K75">
        <f>+COUNTIF('est-sen-perc99-2018'!A:A,A75)</f>
        <v>0</v>
      </c>
      <c r="L75">
        <f>+COUNTIF('est-sen-perc99-2017'!A:A,A75)</f>
        <v>8</v>
      </c>
      <c r="M75">
        <f>+COUNTIFS(percentiles!M:M,"&gt;1/1/17",percentiles!N:N,"&gt;0",percentiles!A:A,A75,percentiles!M:M,"&lt;1/4/17")</f>
        <v>0</v>
      </c>
      <c r="N75" t="str">
        <f>IFERROR(VLOOKUP(A75,percentiles!A:Q,3,FALSE),"")</f>
        <v/>
      </c>
      <c r="O75" t="str">
        <f>IFERROR(VLOOKUP(A75,percentiles!A:Q,4,FALSE),"")</f>
        <v/>
      </c>
      <c r="P75" t="str">
        <f>IFERROR(VLOOKUP(A75,percentiles!A:Q,5,FALSE),"")</f>
        <v/>
      </c>
      <c r="Q75" t="str">
        <f>IFERROR(VLOOKUP(A75,percentiles!A:Q,6,FALSE),"")</f>
        <v/>
      </c>
      <c r="R75">
        <f>+COUNTIFS(percentiles!M:M,"&gt;1/1/18",percentiles!N:N,"&gt;0",percentiles!A:A,A75)</f>
        <v>0</v>
      </c>
      <c r="S75">
        <f>+COUNTIFS(percentiles!M:M,"&gt;1/1/18",percentiles!O:O,"&gt;0",percentiles!A:A,A75)</f>
        <v>0</v>
      </c>
      <c r="T75">
        <f>+COUNTIFS(percentiles!M:M,"&gt;1/1/18",percentiles!P:P,"&gt;0",percentiles!A:A,A75)</f>
        <v>0</v>
      </c>
      <c r="U75">
        <f>+COUNTIFS(percentiles!M:M,"&gt;1/1/18",percentiles!Q:Q,"&gt;0",percentiles!A:A,A75)</f>
        <v>0</v>
      </c>
      <c r="V75">
        <f>+COUNTIFS('est-sen-perc99-2018'!A:A,A75,'est-sen-perc99-2018'!G:G,"&gt;0")</f>
        <v>0</v>
      </c>
      <c r="W75">
        <f>+COUNTIFS('est-sen-perc99-2018'!A:A,A75,'est-sen-perc99-2018'!H:H,"&gt;0")</f>
        <v>0</v>
      </c>
      <c r="X75">
        <f>+COUNTIFS('est-sen-perc99-2018'!A:A,A75,'est-sen-perc99-2018'!I:I,"&gt;0")</f>
        <v>0</v>
      </c>
      <c r="Y75">
        <f>+COUNTIFS('est-sen-perc99-2018'!A:A,A75,'est-sen-perc99-2018'!J:J,"&gt;0")</f>
        <v>0</v>
      </c>
      <c r="Z75">
        <f>+SUM(V75:Y75)</f>
        <v>0</v>
      </c>
      <c r="AA75">
        <f>+IF(Z75=0,,K75-Z75)</f>
        <v>0</v>
      </c>
    </row>
    <row r="76" spans="1:27" hidden="1">
      <c r="A76">
        <v>207</v>
      </c>
      <c r="B76">
        <v>-5.1752777777777696</v>
      </c>
      <c r="C76">
        <v>-80.616541666666606</v>
      </c>
      <c r="D76">
        <v>34</v>
      </c>
      <c r="E76" t="s">
        <v>49</v>
      </c>
      <c r="F76" t="s">
        <v>11</v>
      </c>
      <c r="G76" t="s">
        <v>12</v>
      </c>
      <c r="H76" t="s">
        <v>13</v>
      </c>
      <c r="I76" t="s">
        <v>50</v>
      </c>
      <c r="J76" t="s">
        <v>20</v>
      </c>
      <c r="K76">
        <f>+COUNTIF('est-sen-perc99-2018'!A:A,A76)</f>
        <v>0</v>
      </c>
      <c r="L76">
        <f>+COUNTIF('est-sen-perc99-2017'!A:A,A76)</f>
        <v>8</v>
      </c>
      <c r="M76">
        <f>+COUNTIFS(percentiles!M:M,"&gt;1/1/17",percentiles!N:N,"&gt;0",percentiles!A:A,A76,percentiles!M:M,"&lt;1/4/17")</f>
        <v>0</v>
      </c>
      <c r="N76" t="str">
        <f>IFERROR(VLOOKUP(A76,percentiles!A:Q,3,FALSE),"")</f>
        <v/>
      </c>
      <c r="O76" t="str">
        <f>IFERROR(VLOOKUP(A76,percentiles!A:Q,4,FALSE),"")</f>
        <v/>
      </c>
      <c r="P76" t="str">
        <f>IFERROR(VLOOKUP(A76,percentiles!A:Q,5,FALSE),"")</f>
        <v/>
      </c>
      <c r="Q76" t="str">
        <f>IFERROR(VLOOKUP(A76,percentiles!A:Q,6,FALSE),"")</f>
        <v/>
      </c>
      <c r="R76">
        <f>+COUNTIFS(percentiles!M:M,"&gt;1/1/18",percentiles!N:N,"&gt;0",percentiles!A:A,A76)</f>
        <v>0</v>
      </c>
      <c r="S76">
        <f>+COUNTIFS(percentiles!M:M,"&gt;1/1/18",percentiles!O:O,"&gt;0",percentiles!A:A,A76)</f>
        <v>0</v>
      </c>
      <c r="T76">
        <f>+COUNTIFS(percentiles!M:M,"&gt;1/1/18",percentiles!P:P,"&gt;0",percentiles!A:A,A76)</f>
        <v>0</v>
      </c>
      <c r="U76">
        <f>+COUNTIFS(percentiles!M:M,"&gt;1/1/18",percentiles!Q:Q,"&gt;0",percentiles!A:A,A76)</f>
        <v>0</v>
      </c>
      <c r="V76">
        <f>+COUNTIFS('est-sen-perc99-2018'!A:A,A76,'est-sen-perc99-2018'!G:G,"&gt;0")</f>
        <v>0</v>
      </c>
      <c r="W76">
        <f>+COUNTIFS('est-sen-perc99-2018'!A:A,A76,'est-sen-perc99-2018'!H:H,"&gt;0")</f>
        <v>0</v>
      </c>
      <c r="X76">
        <f>+COUNTIFS('est-sen-perc99-2018'!A:A,A76,'est-sen-perc99-2018'!I:I,"&gt;0")</f>
        <v>0</v>
      </c>
      <c r="Y76">
        <f>+COUNTIFS('est-sen-perc99-2018'!A:A,A76,'est-sen-perc99-2018'!J:J,"&gt;0")</f>
        <v>0</v>
      </c>
      <c r="Z76">
        <f>+SUM(V76:Y76)</f>
        <v>0</v>
      </c>
      <c r="AA76">
        <f>+IF(Z76=0,,K76-Z76)</f>
        <v>0</v>
      </c>
    </row>
    <row r="77" spans="1:27" hidden="1">
      <c r="A77">
        <v>235</v>
      </c>
      <c r="B77">
        <v>-5.1946444444444397</v>
      </c>
      <c r="C77">
        <v>-79.9710749999999</v>
      </c>
      <c r="D77">
        <v>128</v>
      </c>
      <c r="E77" t="s">
        <v>69</v>
      </c>
      <c r="F77" t="s">
        <v>11</v>
      </c>
      <c r="G77" t="s">
        <v>12</v>
      </c>
      <c r="H77" t="s">
        <v>13</v>
      </c>
      <c r="I77" t="s">
        <v>70</v>
      </c>
      <c r="J77" t="s">
        <v>20</v>
      </c>
      <c r="K77">
        <f>+COUNTIF('est-sen-perc99-2018'!A:A,A77)</f>
        <v>0</v>
      </c>
      <c r="L77">
        <f>+COUNTIF('est-sen-perc99-2017'!A:A,A77)</f>
        <v>8</v>
      </c>
      <c r="M77">
        <f>+COUNTIFS(percentiles!M:M,"&gt;1/1/17",percentiles!N:N,"&gt;0",percentiles!A:A,A77,percentiles!M:M,"&lt;1/4/17")</f>
        <v>0</v>
      </c>
      <c r="N77" t="str">
        <f>IFERROR(VLOOKUP(A77,percentiles!A:Q,3,FALSE),"")</f>
        <v/>
      </c>
      <c r="O77" t="str">
        <f>IFERROR(VLOOKUP(A77,percentiles!A:Q,4,FALSE),"")</f>
        <v/>
      </c>
      <c r="P77" t="str">
        <f>IFERROR(VLOOKUP(A77,percentiles!A:Q,5,FALSE),"")</f>
        <v/>
      </c>
      <c r="Q77" t="str">
        <f>IFERROR(VLOOKUP(A77,percentiles!A:Q,6,FALSE),"")</f>
        <v/>
      </c>
      <c r="R77">
        <f>+COUNTIFS(percentiles!M:M,"&gt;1/1/18",percentiles!N:N,"&gt;0",percentiles!A:A,A77)</f>
        <v>0</v>
      </c>
      <c r="S77">
        <f>+COUNTIFS(percentiles!M:M,"&gt;1/1/18",percentiles!O:O,"&gt;0",percentiles!A:A,A77)</f>
        <v>0</v>
      </c>
      <c r="T77">
        <f>+COUNTIFS(percentiles!M:M,"&gt;1/1/18",percentiles!P:P,"&gt;0",percentiles!A:A,A77)</f>
        <v>0</v>
      </c>
      <c r="U77">
        <f>+COUNTIFS(percentiles!M:M,"&gt;1/1/18",percentiles!Q:Q,"&gt;0",percentiles!A:A,A77)</f>
        <v>0</v>
      </c>
      <c r="V77">
        <f>+COUNTIFS('est-sen-perc99-2018'!A:A,A77,'est-sen-perc99-2018'!G:G,"&gt;0")</f>
        <v>0</v>
      </c>
      <c r="W77">
        <f>+COUNTIFS('est-sen-perc99-2018'!A:A,A77,'est-sen-perc99-2018'!H:H,"&gt;0")</f>
        <v>0</v>
      </c>
      <c r="X77">
        <f>+COUNTIFS('est-sen-perc99-2018'!A:A,A77,'est-sen-perc99-2018'!I:I,"&gt;0")</f>
        <v>0</v>
      </c>
      <c r="Y77">
        <f>+COUNTIFS('est-sen-perc99-2018'!A:A,A77,'est-sen-perc99-2018'!J:J,"&gt;0")</f>
        <v>0</v>
      </c>
      <c r="Z77">
        <f>+SUM(V77:Y77)</f>
        <v>0</v>
      </c>
      <c r="AA77">
        <f>+IF(Z77=0,,K77-Z77)</f>
        <v>0</v>
      </c>
    </row>
    <row r="78" spans="1:27" hidden="1">
      <c r="A78">
        <v>320</v>
      </c>
      <c r="B78">
        <v>-6.8807944444444402</v>
      </c>
      <c r="C78">
        <v>-79.547013888888799</v>
      </c>
      <c r="D78">
        <v>90</v>
      </c>
      <c r="E78" t="s">
        <v>144</v>
      </c>
      <c r="F78" t="s">
        <v>11</v>
      </c>
      <c r="G78" t="s">
        <v>12</v>
      </c>
      <c r="H78" t="s">
        <v>13</v>
      </c>
      <c r="I78" t="s">
        <v>145</v>
      </c>
      <c r="J78" t="s">
        <v>20</v>
      </c>
      <c r="K78">
        <f>+COUNTIF('est-sen-perc99-2018'!A:A,A78)</f>
        <v>3</v>
      </c>
      <c r="L78">
        <f>+COUNTIF('est-sen-perc99-2017'!A:A,A78)</f>
        <v>8</v>
      </c>
      <c r="M78">
        <f>+COUNTIFS(percentiles!M:M,"&gt;1/1/17",percentiles!N:N,"&gt;0",percentiles!A:A,A78,percentiles!M:M,"&lt;1/4/17")</f>
        <v>0</v>
      </c>
      <c r="N78" t="str">
        <f>IFERROR(VLOOKUP(A78,percentiles!A:Q,3,FALSE),"")</f>
        <v/>
      </c>
      <c r="O78" t="str">
        <f>IFERROR(VLOOKUP(A78,percentiles!A:Q,4,FALSE),"")</f>
        <v/>
      </c>
      <c r="P78" t="str">
        <f>IFERROR(VLOOKUP(A78,percentiles!A:Q,5,FALSE),"")</f>
        <v/>
      </c>
      <c r="Q78" t="str">
        <f>IFERROR(VLOOKUP(A78,percentiles!A:Q,6,FALSE),"")</f>
        <v/>
      </c>
      <c r="R78">
        <f>+COUNTIFS(percentiles!M:M,"&gt;1/1/18",percentiles!N:N,"&gt;0",percentiles!A:A,A78)</f>
        <v>0</v>
      </c>
      <c r="S78">
        <f>+COUNTIFS(percentiles!M:M,"&gt;1/1/18",percentiles!O:O,"&gt;0",percentiles!A:A,A78)</f>
        <v>0</v>
      </c>
      <c r="T78">
        <f>+COUNTIFS(percentiles!M:M,"&gt;1/1/18",percentiles!P:P,"&gt;0",percentiles!A:A,A78)</f>
        <v>0</v>
      </c>
      <c r="U78">
        <f>+COUNTIFS(percentiles!M:M,"&gt;1/1/18",percentiles!Q:Q,"&gt;0",percentiles!A:A,A78)</f>
        <v>0</v>
      </c>
      <c r="V78">
        <f>+COUNTIFS('est-sen-perc99-2018'!A:A,A78,'est-sen-perc99-2018'!G:G,"&gt;0")</f>
        <v>0</v>
      </c>
      <c r="W78">
        <f>+COUNTIFS('est-sen-perc99-2018'!A:A,A78,'est-sen-perc99-2018'!H:H,"&gt;0")</f>
        <v>0</v>
      </c>
      <c r="X78">
        <f>+COUNTIFS('est-sen-perc99-2018'!A:A,A78,'est-sen-perc99-2018'!I:I,"&gt;0")</f>
        <v>0</v>
      </c>
      <c r="Y78">
        <f>+COUNTIFS('est-sen-perc99-2018'!A:A,A78,'est-sen-perc99-2018'!J:J,"&gt;0")</f>
        <v>0</v>
      </c>
      <c r="Z78">
        <f>+SUM(V78:Y78)</f>
        <v>0</v>
      </c>
      <c r="AA78">
        <f>+IF(Z78=0,,K78-Z78)</f>
        <v>0</v>
      </c>
    </row>
    <row r="79" spans="1:27" hidden="1">
      <c r="A79">
        <v>325</v>
      </c>
      <c r="B79">
        <v>-7.2800916666666602</v>
      </c>
      <c r="C79">
        <v>-79.419058333333297</v>
      </c>
      <c r="D79">
        <v>117</v>
      </c>
      <c r="E79" t="s">
        <v>152</v>
      </c>
      <c r="F79" t="s">
        <v>11</v>
      </c>
      <c r="G79" t="s">
        <v>12</v>
      </c>
      <c r="H79" t="s">
        <v>13</v>
      </c>
      <c r="I79" t="s">
        <v>153</v>
      </c>
      <c r="J79" t="s">
        <v>20</v>
      </c>
      <c r="K79">
        <f>+COUNTIF('est-sen-perc99-2018'!A:A,A79)</f>
        <v>0</v>
      </c>
      <c r="L79">
        <f>+COUNTIF('est-sen-perc99-2017'!A:A,A79)</f>
        <v>8</v>
      </c>
      <c r="M79">
        <f>+COUNTIFS(percentiles!M:M,"&gt;1/1/17",percentiles!N:N,"&gt;0",percentiles!A:A,A79,percentiles!M:M,"&lt;1/4/17")</f>
        <v>0</v>
      </c>
      <c r="N79" t="str">
        <f>IFERROR(VLOOKUP(A79,percentiles!A:Q,3,FALSE),"")</f>
        <v/>
      </c>
      <c r="O79" t="str">
        <f>IFERROR(VLOOKUP(A79,percentiles!A:Q,4,FALSE),"")</f>
        <v/>
      </c>
      <c r="P79" t="str">
        <f>IFERROR(VLOOKUP(A79,percentiles!A:Q,5,FALSE),"")</f>
        <v/>
      </c>
      <c r="Q79" t="str">
        <f>IFERROR(VLOOKUP(A79,percentiles!A:Q,6,FALSE),"")</f>
        <v/>
      </c>
      <c r="R79">
        <f>+COUNTIFS(percentiles!M:M,"&gt;1/1/18",percentiles!N:N,"&gt;0",percentiles!A:A,A79)</f>
        <v>0</v>
      </c>
      <c r="S79">
        <f>+COUNTIFS(percentiles!M:M,"&gt;1/1/18",percentiles!O:O,"&gt;0",percentiles!A:A,A79)</f>
        <v>0</v>
      </c>
      <c r="T79">
        <f>+COUNTIFS(percentiles!M:M,"&gt;1/1/18",percentiles!P:P,"&gt;0",percentiles!A:A,A79)</f>
        <v>0</v>
      </c>
      <c r="U79">
        <f>+COUNTIFS(percentiles!M:M,"&gt;1/1/18",percentiles!Q:Q,"&gt;0",percentiles!A:A,A79)</f>
        <v>0</v>
      </c>
      <c r="V79">
        <f>+COUNTIFS('est-sen-perc99-2018'!A:A,A79,'est-sen-perc99-2018'!G:G,"&gt;0")</f>
        <v>0</v>
      </c>
      <c r="W79">
        <f>+COUNTIFS('est-sen-perc99-2018'!A:A,A79,'est-sen-perc99-2018'!H:H,"&gt;0")</f>
        <v>0</v>
      </c>
      <c r="X79">
        <f>+COUNTIFS('est-sen-perc99-2018'!A:A,A79,'est-sen-perc99-2018'!I:I,"&gt;0")</f>
        <v>0</v>
      </c>
      <c r="Y79">
        <f>+COUNTIFS('est-sen-perc99-2018'!A:A,A79,'est-sen-perc99-2018'!J:J,"&gt;0")</f>
        <v>0</v>
      </c>
      <c r="Z79">
        <f>+SUM(V79:Y79)</f>
        <v>0</v>
      </c>
      <c r="AA79">
        <f>+IF(Z79=0,,K79-Z79)</f>
        <v>0</v>
      </c>
    </row>
    <row r="80" spans="1:27" hidden="1">
      <c r="A80">
        <v>341</v>
      </c>
      <c r="B80">
        <v>-6.51443055555555</v>
      </c>
      <c r="C80">
        <v>-79.122619444444396</v>
      </c>
      <c r="D80">
        <v>2096</v>
      </c>
      <c r="E80" t="s">
        <v>160</v>
      </c>
      <c r="F80" t="s">
        <v>11</v>
      </c>
      <c r="G80" t="s">
        <v>12</v>
      </c>
      <c r="H80" t="s">
        <v>13</v>
      </c>
      <c r="I80" t="s">
        <v>161</v>
      </c>
      <c r="J80" t="s">
        <v>20</v>
      </c>
      <c r="K80">
        <f>+COUNTIF('est-sen-perc99-2018'!A:A,A80)</f>
        <v>1</v>
      </c>
      <c r="L80">
        <f>+COUNTIF('est-sen-perc99-2017'!A:A,A80)</f>
        <v>8</v>
      </c>
      <c r="M80">
        <f>+COUNTIFS(percentiles!M:M,"&gt;1/1/17",percentiles!N:N,"&gt;0",percentiles!A:A,A80,percentiles!M:M,"&lt;1/4/17")</f>
        <v>0</v>
      </c>
      <c r="N80" t="str">
        <f>IFERROR(VLOOKUP(A80,percentiles!A:Q,3,FALSE),"")</f>
        <v/>
      </c>
      <c r="O80" t="str">
        <f>IFERROR(VLOOKUP(A80,percentiles!A:Q,4,FALSE),"")</f>
        <v/>
      </c>
      <c r="P80" t="str">
        <f>IFERROR(VLOOKUP(A80,percentiles!A:Q,5,FALSE),"")</f>
        <v/>
      </c>
      <c r="Q80" t="str">
        <f>IFERROR(VLOOKUP(A80,percentiles!A:Q,6,FALSE),"")</f>
        <v/>
      </c>
      <c r="R80">
        <f>+COUNTIFS(percentiles!M:M,"&gt;1/1/18",percentiles!N:N,"&gt;0",percentiles!A:A,A80)</f>
        <v>0</v>
      </c>
      <c r="S80">
        <f>+COUNTIFS(percentiles!M:M,"&gt;1/1/18",percentiles!O:O,"&gt;0",percentiles!A:A,A80)</f>
        <v>0</v>
      </c>
      <c r="T80">
        <f>+COUNTIFS(percentiles!M:M,"&gt;1/1/18",percentiles!P:P,"&gt;0",percentiles!A:A,A80)</f>
        <v>0</v>
      </c>
      <c r="U80">
        <f>+COUNTIFS(percentiles!M:M,"&gt;1/1/18",percentiles!Q:Q,"&gt;0",percentiles!A:A,A80)</f>
        <v>0</v>
      </c>
      <c r="V80">
        <f>+COUNTIFS('est-sen-perc99-2018'!A:A,A80,'est-sen-perc99-2018'!G:G,"&gt;0")</f>
        <v>0</v>
      </c>
      <c r="W80">
        <f>+COUNTIFS('est-sen-perc99-2018'!A:A,A80,'est-sen-perc99-2018'!H:H,"&gt;0")</f>
        <v>0</v>
      </c>
      <c r="X80">
        <f>+COUNTIFS('est-sen-perc99-2018'!A:A,A80,'est-sen-perc99-2018'!I:I,"&gt;0")</f>
        <v>0</v>
      </c>
      <c r="Y80">
        <f>+COUNTIFS('est-sen-perc99-2018'!A:A,A80,'est-sen-perc99-2018'!J:J,"&gt;0")</f>
        <v>0</v>
      </c>
      <c r="Z80">
        <f>+SUM(V80:Y80)</f>
        <v>0</v>
      </c>
      <c r="AA80">
        <f>+IF(Z80=0,,K80-Z80)</f>
        <v>0</v>
      </c>
    </row>
    <row r="81" spans="1:27" hidden="1">
      <c r="A81">
        <v>638</v>
      </c>
      <c r="B81">
        <v>-12.8668916666666</v>
      </c>
      <c r="C81">
        <v>-76.057927777777707</v>
      </c>
      <c r="D81">
        <v>684</v>
      </c>
      <c r="E81" t="s">
        <v>338</v>
      </c>
      <c r="F81" t="s">
        <v>11</v>
      </c>
      <c r="G81" t="s">
        <v>12</v>
      </c>
      <c r="H81" t="s">
        <v>13</v>
      </c>
      <c r="I81" t="s">
        <v>339</v>
      </c>
      <c r="J81" t="s">
        <v>15</v>
      </c>
      <c r="K81">
        <f>+COUNTIF('est-sen-perc99-2018'!A:A,A81)</f>
        <v>0</v>
      </c>
      <c r="L81">
        <f>+COUNTIF('est-sen-perc99-2017'!A:A,A81)</f>
        <v>8</v>
      </c>
      <c r="M81">
        <f>+COUNTIFS(percentiles!M:M,"&gt;1/1/17",percentiles!N:N,"&gt;0",percentiles!A:A,A81,percentiles!M:M,"&lt;1/4/17")</f>
        <v>0</v>
      </c>
      <c r="N81" t="str">
        <f>IFERROR(VLOOKUP(A81,percentiles!A:Q,3,FALSE),"")</f>
        <v/>
      </c>
      <c r="O81" t="str">
        <f>IFERROR(VLOOKUP(A81,percentiles!A:Q,4,FALSE),"")</f>
        <v/>
      </c>
      <c r="P81" t="str">
        <f>IFERROR(VLOOKUP(A81,percentiles!A:Q,5,FALSE),"")</f>
        <v/>
      </c>
      <c r="Q81" t="str">
        <f>IFERROR(VLOOKUP(A81,percentiles!A:Q,6,FALSE),"")</f>
        <v/>
      </c>
      <c r="R81">
        <f>+COUNTIFS(percentiles!M:M,"&gt;1/1/18",percentiles!N:N,"&gt;0",percentiles!A:A,A81)</f>
        <v>0</v>
      </c>
      <c r="S81">
        <f>+COUNTIFS(percentiles!M:M,"&gt;1/1/18",percentiles!O:O,"&gt;0",percentiles!A:A,A81)</f>
        <v>0</v>
      </c>
      <c r="T81">
        <f>+COUNTIFS(percentiles!M:M,"&gt;1/1/18",percentiles!P:P,"&gt;0",percentiles!A:A,A81)</f>
        <v>0</v>
      </c>
      <c r="U81">
        <f>+COUNTIFS(percentiles!M:M,"&gt;1/1/18",percentiles!Q:Q,"&gt;0",percentiles!A:A,A81)</f>
        <v>0</v>
      </c>
      <c r="V81">
        <f>+COUNTIFS('est-sen-perc99-2018'!A:A,A81,'est-sen-perc99-2018'!G:G,"&gt;0")</f>
        <v>0</v>
      </c>
      <c r="W81">
        <f>+COUNTIFS('est-sen-perc99-2018'!A:A,A81,'est-sen-perc99-2018'!H:H,"&gt;0")</f>
        <v>0</v>
      </c>
      <c r="X81">
        <f>+COUNTIFS('est-sen-perc99-2018'!A:A,A81,'est-sen-perc99-2018'!I:I,"&gt;0")</f>
        <v>0</v>
      </c>
      <c r="Y81">
        <f>+COUNTIFS('est-sen-perc99-2018'!A:A,A81,'est-sen-perc99-2018'!J:J,"&gt;0")</f>
        <v>0</v>
      </c>
      <c r="Z81">
        <f>+SUM(V81:Y81)</f>
        <v>0</v>
      </c>
      <c r="AA81">
        <f>+IF(Z81=0,,K81-Z81)</f>
        <v>0</v>
      </c>
    </row>
    <row r="82" spans="1:27" hidden="1">
      <c r="A82">
        <v>751</v>
      </c>
      <c r="B82">
        <v>-15.7138888888888</v>
      </c>
      <c r="C82">
        <v>-72.567222222222199</v>
      </c>
      <c r="D82">
        <v>2950</v>
      </c>
      <c r="E82" t="s">
        <v>418</v>
      </c>
      <c r="F82" t="s">
        <v>11</v>
      </c>
      <c r="G82" t="s">
        <v>12</v>
      </c>
      <c r="H82" t="s">
        <v>13</v>
      </c>
      <c r="I82" t="s">
        <v>419</v>
      </c>
      <c r="J82" t="s">
        <v>15</v>
      </c>
      <c r="K82">
        <f>+COUNTIF('est-sen-perc99-2018'!A:A,A82)</f>
        <v>2</v>
      </c>
      <c r="L82">
        <f>+COUNTIF('est-sen-perc99-2017'!A:A,A82)</f>
        <v>8</v>
      </c>
      <c r="M82">
        <f>+COUNTIFS(percentiles!M:M,"&gt;1/1/17",percentiles!N:N,"&gt;0",percentiles!A:A,A82,percentiles!M:M,"&lt;1/4/17")</f>
        <v>0</v>
      </c>
      <c r="N82" t="str">
        <f>IFERROR(VLOOKUP(A82,percentiles!A:Q,3,FALSE),"")</f>
        <v/>
      </c>
      <c r="O82" t="str">
        <f>IFERROR(VLOOKUP(A82,percentiles!A:Q,4,FALSE),"")</f>
        <v/>
      </c>
      <c r="P82" t="str">
        <f>IFERROR(VLOOKUP(A82,percentiles!A:Q,5,FALSE),"")</f>
        <v/>
      </c>
      <c r="Q82" t="str">
        <f>IFERROR(VLOOKUP(A82,percentiles!A:Q,6,FALSE),"")</f>
        <v/>
      </c>
      <c r="R82">
        <f>+COUNTIFS(percentiles!M:M,"&gt;1/1/18",percentiles!N:N,"&gt;0",percentiles!A:A,A82)</f>
        <v>0</v>
      </c>
      <c r="S82">
        <f>+COUNTIFS(percentiles!M:M,"&gt;1/1/18",percentiles!O:O,"&gt;0",percentiles!A:A,A82)</f>
        <v>0</v>
      </c>
      <c r="T82">
        <f>+COUNTIFS(percentiles!M:M,"&gt;1/1/18",percentiles!P:P,"&gt;0",percentiles!A:A,A82)</f>
        <v>0</v>
      </c>
      <c r="U82">
        <f>+COUNTIFS(percentiles!M:M,"&gt;1/1/18",percentiles!Q:Q,"&gt;0",percentiles!A:A,A82)</f>
        <v>0</v>
      </c>
      <c r="V82">
        <f>+COUNTIFS('est-sen-perc99-2018'!A:A,A82,'est-sen-perc99-2018'!G:G,"&gt;0")</f>
        <v>0</v>
      </c>
      <c r="W82">
        <f>+COUNTIFS('est-sen-perc99-2018'!A:A,A82,'est-sen-perc99-2018'!H:H,"&gt;0")</f>
        <v>0</v>
      </c>
      <c r="X82">
        <f>+COUNTIFS('est-sen-perc99-2018'!A:A,A82,'est-sen-perc99-2018'!I:I,"&gt;0")</f>
        <v>0</v>
      </c>
      <c r="Y82">
        <f>+COUNTIFS('est-sen-perc99-2018'!A:A,A82,'est-sen-perc99-2018'!J:J,"&gt;0")</f>
        <v>0</v>
      </c>
      <c r="Z82">
        <f>+SUM(V82:Y82)</f>
        <v>0</v>
      </c>
      <c r="AA82">
        <f>+IF(Z82=0,,K82-Z82)</f>
        <v>0</v>
      </c>
    </row>
    <row r="83" spans="1:27" hidden="1">
      <c r="A83">
        <v>848</v>
      </c>
      <c r="B83">
        <v>-16.626944444444401</v>
      </c>
      <c r="C83">
        <v>-71.169444444444395</v>
      </c>
      <c r="D83">
        <v>3284</v>
      </c>
      <c r="E83" t="s">
        <v>538</v>
      </c>
      <c r="F83" t="s">
        <v>11</v>
      </c>
      <c r="G83" t="s">
        <v>12</v>
      </c>
      <c r="H83" t="s">
        <v>13</v>
      </c>
      <c r="I83" t="s">
        <v>539</v>
      </c>
      <c r="J83" t="s">
        <v>15</v>
      </c>
      <c r="K83">
        <f>+COUNTIF('est-sen-perc99-2018'!A:A,A83)</f>
        <v>0</v>
      </c>
      <c r="L83">
        <f>+COUNTIF('est-sen-perc99-2017'!A:A,A83)</f>
        <v>8</v>
      </c>
      <c r="M83">
        <f>+COUNTIFS(percentiles!M:M,"&gt;1/1/17",percentiles!N:N,"&gt;0",percentiles!A:A,A83,percentiles!M:M,"&lt;1/4/17")</f>
        <v>0</v>
      </c>
      <c r="N83" t="str">
        <f>IFERROR(VLOOKUP(A83,percentiles!A:Q,3,FALSE),"")</f>
        <v/>
      </c>
      <c r="O83" t="str">
        <f>IFERROR(VLOOKUP(A83,percentiles!A:Q,4,FALSE),"")</f>
        <v/>
      </c>
      <c r="P83" t="str">
        <f>IFERROR(VLOOKUP(A83,percentiles!A:Q,5,FALSE),"")</f>
        <v/>
      </c>
      <c r="Q83" t="str">
        <f>IFERROR(VLOOKUP(A83,percentiles!A:Q,6,FALSE),"")</f>
        <v/>
      </c>
      <c r="R83">
        <f>+COUNTIFS(percentiles!M:M,"&gt;1/1/18",percentiles!N:N,"&gt;0",percentiles!A:A,A83)</f>
        <v>0</v>
      </c>
      <c r="S83">
        <f>+COUNTIFS(percentiles!M:M,"&gt;1/1/18",percentiles!O:O,"&gt;0",percentiles!A:A,A83)</f>
        <v>0</v>
      </c>
      <c r="T83">
        <f>+COUNTIFS(percentiles!M:M,"&gt;1/1/18",percentiles!P:P,"&gt;0",percentiles!A:A,A83)</f>
        <v>0</v>
      </c>
      <c r="U83">
        <f>+COUNTIFS(percentiles!M:M,"&gt;1/1/18",percentiles!Q:Q,"&gt;0",percentiles!A:A,A83)</f>
        <v>0</v>
      </c>
      <c r="V83">
        <f>+COUNTIFS('est-sen-perc99-2018'!A:A,A83,'est-sen-perc99-2018'!G:G,"&gt;0")</f>
        <v>0</v>
      </c>
      <c r="W83">
        <f>+COUNTIFS('est-sen-perc99-2018'!A:A,A83,'est-sen-perc99-2018'!H:H,"&gt;0")</f>
        <v>0</v>
      </c>
      <c r="X83">
        <f>+COUNTIFS('est-sen-perc99-2018'!A:A,A83,'est-sen-perc99-2018'!I:I,"&gt;0")</f>
        <v>0</v>
      </c>
      <c r="Y83">
        <f>+COUNTIFS('est-sen-perc99-2018'!A:A,A83,'est-sen-perc99-2018'!J:J,"&gt;0")</f>
        <v>0</v>
      </c>
      <c r="Z83">
        <f>+SUM(V83:Y83)</f>
        <v>0</v>
      </c>
      <c r="AA83">
        <f>+IF(Z83=0,,K83-Z83)</f>
        <v>0</v>
      </c>
    </row>
    <row r="84" spans="1:27" hidden="1">
      <c r="A84">
        <v>105130</v>
      </c>
      <c r="B84">
        <v>-5.2794749999999997</v>
      </c>
      <c r="C84">
        <v>-79.309922222222198</v>
      </c>
      <c r="D84">
        <v>2163</v>
      </c>
      <c r="E84" t="s">
        <v>638</v>
      </c>
      <c r="F84" t="s">
        <v>11</v>
      </c>
      <c r="G84" t="s">
        <v>639</v>
      </c>
      <c r="H84" t="s">
        <v>640</v>
      </c>
      <c r="I84" t="s">
        <v>641</v>
      </c>
      <c r="J84" t="s">
        <v>15</v>
      </c>
      <c r="K84">
        <f>+COUNTIF('est-sen-perc99-2018'!A:A,A84)</f>
        <v>3</v>
      </c>
      <c r="L84">
        <f>+COUNTIF('est-sen-perc99-2017'!A:A,A84)</f>
        <v>8</v>
      </c>
      <c r="M84">
        <f>+COUNTIFS(percentiles!M:M,"&gt;1/1/17",percentiles!N:N,"&gt;0",percentiles!A:A,A84,percentiles!M:M,"&lt;1/4/17")</f>
        <v>0</v>
      </c>
      <c r="N84" t="str">
        <f>IFERROR(VLOOKUP(A84,percentiles!A:Q,3,FALSE),"")</f>
        <v/>
      </c>
      <c r="O84" t="str">
        <f>IFERROR(VLOOKUP(A84,percentiles!A:Q,4,FALSE),"")</f>
        <v/>
      </c>
      <c r="P84" t="str">
        <f>IFERROR(VLOOKUP(A84,percentiles!A:Q,5,FALSE),"")</f>
        <v/>
      </c>
      <c r="Q84" t="str">
        <f>IFERROR(VLOOKUP(A84,percentiles!A:Q,6,FALSE),"")</f>
        <v/>
      </c>
      <c r="R84">
        <f>+COUNTIFS(percentiles!M:M,"&gt;1/1/18",percentiles!N:N,"&gt;0",percentiles!A:A,A84)</f>
        <v>0</v>
      </c>
      <c r="S84">
        <f>+COUNTIFS(percentiles!M:M,"&gt;1/1/18",percentiles!O:O,"&gt;0",percentiles!A:A,A84)</f>
        <v>0</v>
      </c>
      <c r="T84">
        <f>+COUNTIFS(percentiles!M:M,"&gt;1/1/18",percentiles!P:P,"&gt;0",percentiles!A:A,A84)</f>
        <v>0</v>
      </c>
      <c r="U84">
        <f>+COUNTIFS(percentiles!M:M,"&gt;1/1/18",percentiles!Q:Q,"&gt;0",percentiles!A:A,A84)</f>
        <v>0</v>
      </c>
      <c r="V84">
        <f>+COUNTIFS('est-sen-perc99-2018'!A:A,A84,'est-sen-perc99-2018'!G:G,"&gt;0")</f>
        <v>0</v>
      </c>
      <c r="W84">
        <f>+COUNTIFS('est-sen-perc99-2018'!A:A,A84,'est-sen-perc99-2018'!H:H,"&gt;0")</f>
        <v>0</v>
      </c>
      <c r="X84">
        <f>+COUNTIFS('est-sen-perc99-2018'!A:A,A84,'est-sen-perc99-2018'!I:I,"&gt;0")</f>
        <v>0</v>
      </c>
      <c r="Y84">
        <f>+COUNTIFS('est-sen-perc99-2018'!A:A,A84,'est-sen-perc99-2018'!J:J,"&gt;0")</f>
        <v>0</v>
      </c>
      <c r="Z84">
        <f>+SUM(V84:Y84)</f>
        <v>0</v>
      </c>
      <c r="AA84">
        <f>+IF(Z84=0,,K84-Z84)</f>
        <v>0</v>
      </c>
    </row>
    <row r="85" spans="1:27" hidden="1">
      <c r="A85">
        <v>150904</v>
      </c>
      <c r="B85">
        <v>-9.5523916666666597</v>
      </c>
      <c r="C85">
        <v>-77.887613888888794</v>
      </c>
      <c r="D85">
        <v>1312</v>
      </c>
      <c r="E85" t="s">
        <v>733</v>
      </c>
      <c r="F85" t="s">
        <v>11</v>
      </c>
      <c r="G85" t="s">
        <v>12</v>
      </c>
      <c r="H85" t="s">
        <v>13</v>
      </c>
      <c r="I85" t="s">
        <v>734</v>
      </c>
      <c r="J85" t="s">
        <v>20</v>
      </c>
      <c r="K85">
        <f>+COUNTIF('est-sen-perc99-2018'!A:A,A85)</f>
        <v>0</v>
      </c>
      <c r="L85">
        <f>+COUNTIF('est-sen-perc99-2017'!A:A,A85)</f>
        <v>8</v>
      </c>
      <c r="M85">
        <f>+COUNTIFS(percentiles!M:M,"&gt;1/1/17",percentiles!N:N,"&gt;0",percentiles!A:A,A85,percentiles!M:M,"&lt;1/4/17")</f>
        <v>0</v>
      </c>
      <c r="N85" t="str">
        <f>IFERROR(VLOOKUP(A85,percentiles!A:Q,3,FALSE),"")</f>
        <v/>
      </c>
      <c r="O85" t="str">
        <f>IFERROR(VLOOKUP(A85,percentiles!A:Q,4,FALSE),"")</f>
        <v/>
      </c>
      <c r="P85" t="str">
        <f>IFERROR(VLOOKUP(A85,percentiles!A:Q,5,FALSE),"")</f>
        <v/>
      </c>
      <c r="Q85" t="str">
        <f>IFERROR(VLOOKUP(A85,percentiles!A:Q,6,FALSE),"")</f>
        <v/>
      </c>
      <c r="R85">
        <f>+COUNTIFS(percentiles!M:M,"&gt;1/1/18",percentiles!N:N,"&gt;0",percentiles!A:A,A85)</f>
        <v>0</v>
      </c>
      <c r="S85">
        <f>+COUNTIFS(percentiles!M:M,"&gt;1/1/18",percentiles!O:O,"&gt;0",percentiles!A:A,A85)</f>
        <v>0</v>
      </c>
      <c r="T85">
        <f>+COUNTIFS(percentiles!M:M,"&gt;1/1/18",percentiles!P:P,"&gt;0",percentiles!A:A,A85)</f>
        <v>0</v>
      </c>
      <c r="U85">
        <f>+COUNTIFS(percentiles!M:M,"&gt;1/1/18",percentiles!Q:Q,"&gt;0",percentiles!A:A,A85)</f>
        <v>0</v>
      </c>
      <c r="V85">
        <f>+COUNTIFS('est-sen-perc99-2018'!A:A,A85,'est-sen-perc99-2018'!G:G,"&gt;0")</f>
        <v>0</v>
      </c>
      <c r="W85">
        <f>+COUNTIFS('est-sen-perc99-2018'!A:A,A85,'est-sen-perc99-2018'!H:H,"&gt;0")</f>
        <v>0</v>
      </c>
      <c r="X85">
        <f>+COUNTIFS('est-sen-perc99-2018'!A:A,A85,'est-sen-perc99-2018'!I:I,"&gt;0")</f>
        <v>0</v>
      </c>
      <c r="Y85">
        <f>+COUNTIFS('est-sen-perc99-2018'!A:A,A85,'est-sen-perc99-2018'!J:J,"&gt;0")</f>
        <v>0</v>
      </c>
      <c r="Z85">
        <f>+SUM(V85:Y85)</f>
        <v>0</v>
      </c>
      <c r="AA85">
        <f>+IF(Z85=0,,K85-Z85)</f>
        <v>0</v>
      </c>
    </row>
    <row r="86" spans="1:27" hidden="1">
      <c r="A86">
        <v>151209</v>
      </c>
      <c r="B86">
        <v>-11.9298555555555</v>
      </c>
      <c r="C86">
        <v>-76.689747222222195</v>
      </c>
      <c r="D86">
        <v>867</v>
      </c>
      <c r="E86" t="s">
        <v>743</v>
      </c>
      <c r="F86" t="s">
        <v>11</v>
      </c>
      <c r="G86" t="s">
        <v>12</v>
      </c>
      <c r="H86" t="s">
        <v>13</v>
      </c>
      <c r="I86" t="s">
        <v>744</v>
      </c>
      <c r="J86" t="s">
        <v>20</v>
      </c>
      <c r="K86">
        <f>+COUNTIF('est-sen-perc99-2018'!A:A,A86)</f>
        <v>2</v>
      </c>
      <c r="L86">
        <f>+COUNTIF('est-sen-perc99-2017'!A:A,A86)</f>
        <v>8</v>
      </c>
      <c r="M86">
        <f>+COUNTIFS(percentiles!M:M,"&gt;1/1/17",percentiles!N:N,"&gt;0",percentiles!A:A,A86,percentiles!M:M,"&lt;1/4/17")</f>
        <v>0</v>
      </c>
      <c r="N86" t="str">
        <f>IFERROR(VLOOKUP(A86,percentiles!A:Q,3,FALSE),"")</f>
        <v/>
      </c>
      <c r="O86" t="str">
        <f>IFERROR(VLOOKUP(A86,percentiles!A:Q,4,FALSE),"")</f>
        <v/>
      </c>
      <c r="P86" t="str">
        <f>IFERROR(VLOOKUP(A86,percentiles!A:Q,5,FALSE),"")</f>
        <v/>
      </c>
      <c r="Q86" t="str">
        <f>IFERROR(VLOOKUP(A86,percentiles!A:Q,6,FALSE),"")</f>
        <v/>
      </c>
      <c r="R86">
        <f>+COUNTIFS(percentiles!M:M,"&gt;1/1/18",percentiles!N:N,"&gt;0",percentiles!A:A,A86)</f>
        <v>0</v>
      </c>
      <c r="S86">
        <f>+COUNTIFS(percentiles!M:M,"&gt;1/1/18",percentiles!O:O,"&gt;0",percentiles!A:A,A86)</f>
        <v>0</v>
      </c>
      <c r="T86">
        <f>+COUNTIFS(percentiles!M:M,"&gt;1/1/18",percentiles!P:P,"&gt;0",percentiles!A:A,A86)</f>
        <v>0</v>
      </c>
      <c r="U86">
        <f>+COUNTIFS(percentiles!M:M,"&gt;1/1/18",percentiles!Q:Q,"&gt;0",percentiles!A:A,A86)</f>
        <v>0</v>
      </c>
      <c r="V86">
        <f>+COUNTIFS('est-sen-perc99-2018'!A:A,A86,'est-sen-perc99-2018'!G:G,"&gt;0")</f>
        <v>0</v>
      </c>
      <c r="W86">
        <f>+COUNTIFS('est-sen-perc99-2018'!A:A,A86,'est-sen-perc99-2018'!H:H,"&gt;0")</f>
        <v>0</v>
      </c>
      <c r="X86">
        <f>+COUNTIFS('est-sen-perc99-2018'!A:A,A86,'est-sen-perc99-2018'!I:I,"&gt;0")</f>
        <v>0</v>
      </c>
      <c r="Y86">
        <f>+COUNTIFS('est-sen-perc99-2018'!A:A,A86,'est-sen-perc99-2018'!J:J,"&gt;0")</f>
        <v>0</v>
      </c>
      <c r="Z86">
        <f>+SUM(V86:Y86)</f>
        <v>0</v>
      </c>
      <c r="AA86">
        <f>+IF(Z86=0,,K86-Z86)</f>
        <v>0</v>
      </c>
    </row>
    <row r="87" spans="1:27" hidden="1">
      <c r="A87">
        <v>152111</v>
      </c>
      <c r="B87">
        <v>-5.3209</v>
      </c>
      <c r="C87">
        <v>-79.785699999999906</v>
      </c>
      <c r="D87">
        <v>198</v>
      </c>
      <c r="E87" t="s">
        <v>775</v>
      </c>
      <c r="F87" t="s">
        <v>11</v>
      </c>
      <c r="G87" t="s">
        <v>12</v>
      </c>
      <c r="H87" t="s">
        <v>13</v>
      </c>
      <c r="I87" t="s">
        <v>776</v>
      </c>
      <c r="J87" t="s">
        <v>20</v>
      </c>
      <c r="K87">
        <f>+COUNTIF('est-sen-perc99-2018'!A:A,A87)</f>
        <v>0</v>
      </c>
      <c r="L87">
        <f>+COUNTIF('est-sen-perc99-2017'!A:A,A87)</f>
        <v>8</v>
      </c>
      <c r="M87">
        <f>+COUNTIFS(percentiles!M:M,"&gt;1/1/17",percentiles!N:N,"&gt;0",percentiles!A:A,A87,percentiles!M:M,"&lt;1/4/17")</f>
        <v>0</v>
      </c>
      <c r="N87" t="str">
        <f>IFERROR(VLOOKUP(A87,percentiles!A:Q,3,FALSE),"")</f>
        <v/>
      </c>
      <c r="O87" t="str">
        <f>IFERROR(VLOOKUP(A87,percentiles!A:Q,4,FALSE),"")</f>
        <v/>
      </c>
      <c r="P87" t="str">
        <f>IFERROR(VLOOKUP(A87,percentiles!A:Q,5,FALSE),"")</f>
        <v/>
      </c>
      <c r="Q87" t="str">
        <f>IFERROR(VLOOKUP(A87,percentiles!A:Q,6,FALSE),"")</f>
        <v/>
      </c>
      <c r="R87">
        <f>+COUNTIFS(percentiles!M:M,"&gt;1/1/18",percentiles!N:N,"&gt;0",percentiles!A:A,A87)</f>
        <v>0</v>
      </c>
      <c r="S87">
        <f>+COUNTIFS(percentiles!M:M,"&gt;1/1/18",percentiles!O:O,"&gt;0",percentiles!A:A,A87)</f>
        <v>0</v>
      </c>
      <c r="T87">
        <f>+COUNTIFS(percentiles!M:M,"&gt;1/1/18",percentiles!P:P,"&gt;0",percentiles!A:A,A87)</f>
        <v>0</v>
      </c>
      <c r="U87">
        <f>+COUNTIFS(percentiles!M:M,"&gt;1/1/18",percentiles!Q:Q,"&gt;0",percentiles!A:A,A87)</f>
        <v>0</v>
      </c>
      <c r="V87">
        <f>+COUNTIFS('est-sen-perc99-2018'!A:A,A87,'est-sen-perc99-2018'!G:G,"&gt;0")</f>
        <v>0</v>
      </c>
      <c r="W87">
        <f>+COUNTIFS('est-sen-perc99-2018'!A:A,A87,'est-sen-perc99-2018'!H:H,"&gt;0")</f>
        <v>0</v>
      </c>
      <c r="X87">
        <f>+COUNTIFS('est-sen-perc99-2018'!A:A,A87,'est-sen-perc99-2018'!I:I,"&gt;0")</f>
        <v>0</v>
      </c>
      <c r="Y87">
        <f>+COUNTIFS('est-sen-perc99-2018'!A:A,A87,'est-sen-perc99-2018'!J:J,"&gt;0")</f>
        <v>0</v>
      </c>
      <c r="Z87">
        <f>+SUM(V87:Y87)</f>
        <v>0</v>
      </c>
      <c r="AA87">
        <f>+IF(Z87=0,,K87-Z87)</f>
        <v>0</v>
      </c>
    </row>
    <row r="88" spans="1:27" hidden="1">
      <c r="A88">
        <v>153103</v>
      </c>
      <c r="B88">
        <v>-6.4080555555555501</v>
      </c>
      <c r="C88">
        <v>-79.355833333333294</v>
      </c>
      <c r="D88">
        <v>1435</v>
      </c>
      <c r="E88" t="s">
        <v>811</v>
      </c>
      <c r="F88" t="s">
        <v>11</v>
      </c>
      <c r="G88" t="s">
        <v>12</v>
      </c>
      <c r="H88" t="s">
        <v>13</v>
      </c>
      <c r="I88" t="s">
        <v>812</v>
      </c>
      <c r="J88" t="s">
        <v>20</v>
      </c>
      <c r="K88">
        <f>+COUNTIF('est-sen-perc99-2018'!A:A,A88)</f>
        <v>0</v>
      </c>
      <c r="L88">
        <f>+COUNTIF('est-sen-perc99-2017'!A:A,A88)</f>
        <v>8</v>
      </c>
      <c r="M88">
        <f>+COUNTIFS(percentiles!M:M,"&gt;1/1/17",percentiles!N:N,"&gt;0",percentiles!A:A,A88,percentiles!M:M,"&lt;1/4/17")</f>
        <v>0</v>
      </c>
      <c r="N88" t="str">
        <f>IFERROR(VLOOKUP(A88,percentiles!A:Q,3,FALSE),"")</f>
        <v/>
      </c>
      <c r="O88" t="str">
        <f>IFERROR(VLOOKUP(A88,percentiles!A:Q,4,FALSE),"")</f>
        <v/>
      </c>
      <c r="P88" t="str">
        <f>IFERROR(VLOOKUP(A88,percentiles!A:Q,5,FALSE),"")</f>
        <v/>
      </c>
      <c r="Q88" t="str">
        <f>IFERROR(VLOOKUP(A88,percentiles!A:Q,6,FALSE),"")</f>
        <v/>
      </c>
      <c r="R88">
        <f>+COUNTIFS(percentiles!M:M,"&gt;1/1/18",percentiles!N:N,"&gt;0",percentiles!A:A,A88)</f>
        <v>0</v>
      </c>
      <c r="S88">
        <f>+COUNTIFS(percentiles!M:M,"&gt;1/1/18",percentiles!O:O,"&gt;0",percentiles!A:A,A88)</f>
        <v>0</v>
      </c>
      <c r="T88">
        <f>+COUNTIFS(percentiles!M:M,"&gt;1/1/18",percentiles!P:P,"&gt;0",percentiles!A:A,A88)</f>
        <v>0</v>
      </c>
      <c r="U88">
        <f>+COUNTIFS(percentiles!M:M,"&gt;1/1/18",percentiles!Q:Q,"&gt;0",percentiles!A:A,A88)</f>
        <v>0</v>
      </c>
      <c r="V88">
        <f>+COUNTIFS('est-sen-perc99-2018'!A:A,A88,'est-sen-perc99-2018'!G:G,"&gt;0")</f>
        <v>0</v>
      </c>
      <c r="W88">
        <f>+COUNTIFS('est-sen-perc99-2018'!A:A,A88,'est-sen-perc99-2018'!H:H,"&gt;0")</f>
        <v>0</v>
      </c>
      <c r="X88">
        <f>+COUNTIFS('est-sen-perc99-2018'!A:A,A88,'est-sen-perc99-2018'!I:I,"&gt;0")</f>
        <v>0</v>
      </c>
      <c r="Y88">
        <f>+COUNTIFS('est-sen-perc99-2018'!A:A,A88,'est-sen-perc99-2018'!J:J,"&gt;0")</f>
        <v>0</v>
      </c>
      <c r="Z88">
        <f>+SUM(V88:Y88)</f>
        <v>0</v>
      </c>
      <c r="AA88">
        <f>+IF(Z88=0,,K88-Z88)</f>
        <v>0</v>
      </c>
    </row>
    <row r="89" spans="1:27" hidden="1">
      <c r="A89">
        <v>155111</v>
      </c>
      <c r="B89">
        <v>-11.616672222222199</v>
      </c>
      <c r="C89">
        <v>-76.4833361111111</v>
      </c>
      <c r="D89">
        <v>3980</v>
      </c>
      <c r="E89" t="s">
        <v>878</v>
      </c>
      <c r="F89" t="s">
        <v>11</v>
      </c>
      <c r="G89" t="s">
        <v>12</v>
      </c>
      <c r="H89" t="s">
        <v>13</v>
      </c>
      <c r="I89" t="s">
        <v>879</v>
      </c>
      <c r="J89" t="s">
        <v>20</v>
      </c>
      <c r="K89">
        <f>+COUNTIF('est-sen-perc99-2018'!A:A,A89)</f>
        <v>2</v>
      </c>
      <c r="L89">
        <f>+COUNTIF('est-sen-perc99-2017'!A:A,A89)</f>
        <v>8</v>
      </c>
      <c r="M89">
        <f>+COUNTIFS(percentiles!M:M,"&gt;1/1/17",percentiles!N:N,"&gt;0",percentiles!A:A,A89,percentiles!M:M,"&lt;1/4/17")</f>
        <v>0</v>
      </c>
      <c r="N89" t="str">
        <f>IFERROR(VLOOKUP(A89,percentiles!A:Q,3,FALSE),"")</f>
        <v/>
      </c>
      <c r="O89" t="str">
        <f>IFERROR(VLOOKUP(A89,percentiles!A:Q,4,FALSE),"")</f>
        <v/>
      </c>
      <c r="P89" t="str">
        <f>IFERROR(VLOOKUP(A89,percentiles!A:Q,5,FALSE),"")</f>
        <v/>
      </c>
      <c r="Q89" t="str">
        <f>IFERROR(VLOOKUP(A89,percentiles!A:Q,6,FALSE),"")</f>
        <v/>
      </c>
      <c r="R89">
        <f>+COUNTIFS(percentiles!M:M,"&gt;1/1/18",percentiles!N:N,"&gt;0",percentiles!A:A,A89)</f>
        <v>0</v>
      </c>
      <c r="S89">
        <f>+COUNTIFS(percentiles!M:M,"&gt;1/1/18",percentiles!O:O,"&gt;0",percentiles!A:A,A89)</f>
        <v>0</v>
      </c>
      <c r="T89">
        <f>+COUNTIFS(percentiles!M:M,"&gt;1/1/18",percentiles!P:P,"&gt;0",percentiles!A:A,A89)</f>
        <v>0</v>
      </c>
      <c r="U89">
        <f>+COUNTIFS(percentiles!M:M,"&gt;1/1/18",percentiles!Q:Q,"&gt;0",percentiles!A:A,A89)</f>
        <v>0</v>
      </c>
      <c r="V89">
        <f>+COUNTIFS('est-sen-perc99-2018'!A:A,A89,'est-sen-perc99-2018'!G:G,"&gt;0")</f>
        <v>0</v>
      </c>
      <c r="W89">
        <f>+COUNTIFS('est-sen-perc99-2018'!A:A,A89,'est-sen-perc99-2018'!H:H,"&gt;0")</f>
        <v>0</v>
      </c>
      <c r="X89">
        <f>+COUNTIFS('est-sen-perc99-2018'!A:A,A89,'est-sen-perc99-2018'!I:I,"&gt;0")</f>
        <v>0</v>
      </c>
      <c r="Y89">
        <f>+COUNTIFS('est-sen-perc99-2018'!A:A,A89,'est-sen-perc99-2018'!J:J,"&gt;0")</f>
        <v>0</v>
      </c>
      <c r="Z89">
        <f>+SUM(V89:Y89)</f>
        <v>0</v>
      </c>
      <c r="AA89">
        <f>+IF(Z89=0,,K89-Z89)</f>
        <v>0</v>
      </c>
    </row>
    <row r="90" spans="1:27" hidden="1">
      <c r="A90">
        <v>155200</v>
      </c>
      <c r="B90">
        <v>-10.9499999999999</v>
      </c>
      <c r="C90">
        <v>-76.933333333333294</v>
      </c>
      <c r="D90">
        <v>3250</v>
      </c>
      <c r="E90" t="s">
        <v>888</v>
      </c>
      <c r="F90" t="s">
        <v>11</v>
      </c>
      <c r="G90" t="s">
        <v>12</v>
      </c>
      <c r="H90" t="s">
        <v>13</v>
      </c>
      <c r="I90" t="s">
        <v>889</v>
      </c>
      <c r="J90" t="s">
        <v>20</v>
      </c>
      <c r="K90">
        <f>+COUNTIF('est-sen-perc99-2018'!A:A,A90)</f>
        <v>1</v>
      </c>
      <c r="L90">
        <f>+COUNTIF('est-sen-perc99-2017'!A:A,A90)</f>
        <v>8</v>
      </c>
      <c r="M90">
        <f>+COUNTIFS(percentiles!M:M,"&gt;1/1/17",percentiles!N:N,"&gt;0",percentiles!A:A,A90,percentiles!M:M,"&lt;1/4/17")</f>
        <v>0</v>
      </c>
      <c r="N90" t="str">
        <f>IFERROR(VLOOKUP(A90,percentiles!A:Q,3,FALSE),"")</f>
        <v/>
      </c>
      <c r="O90" t="str">
        <f>IFERROR(VLOOKUP(A90,percentiles!A:Q,4,FALSE),"")</f>
        <v/>
      </c>
      <c r="P90" t="str">
        <f>IFERROR(VLOOKUP(A90,percentiles!A:Q,5,FALSE),"")</f>
        <v/>
      </c>
      <c r="Q90" t="str">
        <f>IFERROR(VLOOKUP(A90,percentiles!A:Q,6,FALSE),"")</f>
        <v/>
      </c>
      <c r="R90">
        <f>+COUNTIFS(percentiles!M:M,"&gt;1/1/18",percentiles!N:N,"&gt;0",percentiles!A:A,A90)</f>
        <v>0</v>
      </c>
      <c r="S90">
        <f>+COUNTIFS(percentiles!M:M,"&gt;1/1/18",percentiles!O:O,"&gt;0",percentiles!A:A,A90)</f>
        <v>0</v>
      </c>
      <c r="T90">
        <f>+COUNTIFS(percentiles!M:M,"&gt;1/1/18",percentiles!P:P,"&gt;0",percentiles!A:A,A90)</f>
        <v>0</v>
      </c>
      <c r="U90">
        <f>+COUNTIFS(percentiles!M:M,"&gt;1/1/18",percentiles!Q:Q,"&gt;0",percentiles!A:A,A90)</f>
        <v>0</v>
      </c>
      <c r="V90">
        <f>+COUNTIFS('est-sen-perc99-2018'!A:A,A90,'est-sen-perc99-2018'!G:G,"&gt;0")</f>
        <v>0</v>
      </c>
      <c r="W90">
        <f>+COUNTIFS('est-sen-perc99-2018'!A:A,A90,'est-sen-perc99-2018'!H:H,"&gt;0")</f>
        <v>0</v>
      </c>
      <c r="X90">
        <f>+COUNTIFS('est-sen-perc99-2018'!A:A,A90,'est-sen-perc99-2018'!I:I,"&gt;0")</f>
        <v>0</v>
      </c>
      <c r="Y90">
        <f>+COUNTIFS('est-sen-perc99-2018'!A:A,A90,'est-sen-perc99-2018'!J:J,"&gt;0")</f>
        <v>0</v>
      </c>
      <c r="Z90">
        <f>+SUM(V90:Y90)</f>
        <v>0</v>
      </c>
      <c r="AA90">
        <f>+IF(Z90=0,,K90-Z90)</f>
        <v>0</v>
      </c>
    </row>
    <row r="91" spans="1:27" hidden="1">
      <c r="A91">
        <v>155209</v>
      </c>
      <c r="B91">
        <v>-11.5</v>
      </c>
      <c r="C91">
        <v>-76.75</v>
      </c>
      <c r="D91">
        <v>3392</v>
      </c>
      <c r="E91" t="s">
        <v>899</v>
      </c>
      <c r="F91" t="s">
        <v>11</v>
      </c>
      <c r="G91" t="s">
        <v>12</v>
      </c>
      <c r="H91" t="s">
        <v>13</v>
      </c>
      <c r="I91" t="s">
        <v>900</v>
      </c>
      <c r="J91" t="s">
        <v>20</v>
      </c>
      <c r="K91">
        <f>+COUNTIF('est-sen-perc99-2018'!A:A,A91)</f>
        <v>1</v>
      </c>
      <c r="L91">
        <f>+COUNTIF('est-sen-perc99-2017'!A:A,A91)</f>
        <v>8</v>
      </c>
      <c r="M91">
        <f>+COUNTIFS(percentiles!M:M,"&gt;1/1/17",percentiles!N:N,"&gt;0",percentiles!A:A,A91,percentiles!M:M,"&lt;1/4/17")</f>
        <v>0</v>
      </c>
      <c r="N91" t="str">
        <f>IFERROR(VLOOKUP(A91,percentiles!A:Q,3,FALSE),"")</f>
        <v/>
      </c>
      <c r="O91" t="str">
        <f>IFERROR(VLOOKUP(A91,percentiles!A:Q,4,FALSE),"")</f>
        <v/>
      </c>
      <c r="P91" t="str">
        <f>IFERROR(VLOOKUP(A91,percentiles!A:Q,5,FALSE),"")</f>
        <v/>
      </c>
      <c r="Q91" t="str">
        <f>IFERROR(VLOOKUP(A91,percentiles!A:Q,6,FALSE),"")</f>
        <v/>
      </c>
      <c r="R91">
        <f>+COUNTIFS(percentiles!M:M,"&gt;1/1/18",percentiles!N:N,"&gt;0",percentiles!A:A,A91)</f>
        <v>0</v>
      </c>
      <c r="S91">
        <f>+COUNTIFS(percentiles!M:M,"&gt;1/1/18",percentiles!O:O,"&gt;0",percentiles!A:A,A91)</f>
        <v>0</v>
      </c>
      <c r="T91">
        <f>+COUNTIFS(percentiles!M:M,"&gt;1/1/18",percentiles!P:P,"&gt;0",percentiles!A:A,A91)</f>
        <v>0</v>
      </c>
      <c r="U91">
        <f>+COUNTIFS(percentiles!M:M,"&gt;1/1/18",percentiles!Q:Q,"&gt;0",percentiles!A:A,A91)</f>
        <v>0</v>
      </c>
      <c r="V91">
        <f>+COUNTIFS('est-sen-perc99-2018'!A:A,A91,'est-sen-perc99-2018'!G:G,"&gt;0")</f>
        <v>0</v>
      </c>
      <c r="W91">
        <f>+COUNTIFS('est-sen-perc99-2018'!A:A,A91,'est-sen-perc99-2018'!H:H,"&gt;0")</f>
        <v>0</v>
      </c>
      <c r="X91">
        <f>+COUNTIFS('est-sen-perc99-2018'!A:A,A91,'est-sen-perc99-2018'!I:I,"&gt;0")</f>
        <v>0</v>
      </c>
      <c r="Y91">
        <f>+COUNTIFS('est-sen-perc99-2018'!A:A,A91,'est-sen-perc99-2018'!J:J,"&gt;0")</f>
        <v>0</v>
      </c>
      <c r="Z91">
        <f>+SUM(V91:Y91)</f>
        <v>0</v>
      </c>
      <c r="AA91">
        <f>+IF(Z91=0,,K91-Z91)</f>
        <v>0</v>
      </c>
    </row>
    <row r="92" spans="1:27" hidden="1">
      <c r="A92">
        <v>156102</v>
      </c>
      <c r="B92">
        <v>-12.1808833333333</v>
      </c>
      <c r="C92">
        <v>-76.352072222222205</v>
      </c>
      <c r="D92">
        <v>3758</v>
      </c>
      <c r="E92" t="s">
        <v>935</v>
      </c>
      <c r="F92" t="s">
        <v>11</v>
      </c>
      <c r="G92" t="s">
        <v>12</v>
      </c>
      <c r="H92" t="s">
        <v>13</v>
      </c>
      <c r="I92" t="s">
        <v>936</v>
      </c>
      <c r="J92" t="s">
        <v>15</v>
      </c>
      <c r="K92">
        <f>+COUNTIF('est-sen-perc99-2018'!A:A,A92)</f>
        <v>3</v>
      </c>
      <c r="L92">
        <f>+COUNTIF('est-sen-perc99-2017'!A:A,A92)</f>
        <v>8</v>
      </c>
      <c r="M92">
        <f>+COUNTIFS(percentiles!M:M,"&gt;1/1/17",percentiles!N:N,"&gt;0",percentiles!A:A,A92,percentiles!M:M,"&lt;1/4/17")</f>
        <v>0</v>
      </c>
      <c r="N92" t="str">
        <f>IFERROR(VLOOKUP(A92,percentiles!A:Q,3,FALSE),"")</f>
        <v/>
      </c>
      <c r="O92" t="str">
        <f>IFERROR(VLOOKUP(A92,percentiles!A:Q,4,FALSE),"")</f>
        <v/>
      </c>
      <c r="P92" t="str">
        <f>IFERROR(VLOOKUP(A92,percentiles!A:Q,5,FALSE),"")</f>
        <v/>
      </c>
      <c r="Q92" t="str">
        <f>IFERROR(VLOOKUP(A92,percentiles!A:Q,6,FALSE),"")</f>
        <v/>
      </c>
      <c r="R92">
        <f>+COUNTIFS(percentiles!M:M,"&gt;1/1/18",percentiles!N:N,"&gt;0",percentiles!A:A,A92)</f>
        <v>0</v>
      </c>
      <c r="S92">
        <f>+COUNTIFS(percentiles!M:M,"&gt;1/1/18",percentiles!O:O,"&gt;0",percentiles!A:A,A92)</f>
        <v>0</v>
      </c>
      <c r="T92">
        <f>+COUNTIFS(percentiles!M:M,"&gt;1/1/18",percentiles!P:P,"&gt;0",percentiles!A:A,A92)</f>
        <v>0</v>
      </c>
      <c r="U92">
        <f>+COUNTIFS(percentiles!M:M,"&gt;1/1/18",percentiles!Q:Q,"&gt;0",percentiles!A:A,A92)</f>
        <v>0</v>
      </c>
      <c r="V92">
        <f>+COUNTIFS('est-sen-perc99-2018'!A:A,A92,'est-sen-perc99-2018'!G:G,"&gt;0")</f>
        <v>0</v>
      </c>
      <c r="W92">
        <f>+COUNTIFS('est-sen-perc99-2018'!A:A,A92,'est-sen-perc99-2018'!H:H,"&gt;0")</f>
        <v>0</v>
      </c>
      <c r="X92">
        <f>+COUNTIFS('est-sen-perc99-2018'!A:A,A92,'est-sen-perc99-2018'!I:I,"&gt;0")</f>
        <v>0</v>
      </c>
      <c r="Y92">
        <f>+COUNTIFS('est-sen-perc99-2018'!A:A,A92,'est-sen-perc99-2018'!J:J,"&gt;0")</f>
        <v>0</v>
      </c>
      <c r="Z92">
        <f>+SUM(V92:Y92)</f>
        <v>0</v>
      </c>
      <c r="AA92">
        <f>+IF(Z92=0,,K92-Z92)</f>
        <v>0</v>
      </c>
    </row>
    <row r="93" spans="1:27" hidden="1">
      <c r="A93">
        <v>156114</v>
      </c>
      <c r="B93">
        <v>-13.211977777777699</v>
      </c>
      <c r="C93">
        <v>-75.627583333333305</v>
      </c>
      <c r="D93">
        <v>1856</v>
      </c>
      <c r="E93" t="s">
        <v>950</v>
      </c>
      <c r="F93" t="s">
        <v>11</v>
      </c>
      <c r="G93" t="s">
        <v>12</v>
      </c>
      <c r="H93" t="s">
        <v>13</v>
      </c>
      <c r="I93" t="s">
        <v>951</v>
      </c>
      <c r="J93" t="s">
        <v>15</v>
      </c>
      <c r="K93">
        <f>+COUNTIF('est-sen-perc99-2018'!A:A,A93)</f>
        <v>2</v>
      </c>
      <c r="L93">
        <f>+COUNTIF('est-sen-perc99-2017'!A:A,A93)</f>
        <v>8</v>
      </c>
      <c r="M93">
        <f>+COUNTIFS(percentiles!M:M,"&gt;1/1/17",percentiles!N:N,"&gt;0",percentiles!A:A,A93,percentiles!M:M,"&lt;1/4/17")</f>
        <v>0</v>
      </c>
      <c r="N93" t="str">
        <f>IFERROR(VLOOKUP(A93,percentiles!A:Q,3,FALSE),"")</f>
        <v/>
      </c>
      <c r="O93" t="str">
        <f>IFERROR(VLOOKUP(A93,percentiles!A:Q,4,FALSE),"")</f>
        <v/>
      </c>
      <c r="P93" t="str">
        <f>IFERROR(VLOOKUP(A93,percentiles!A:Q,5,FALSE),"")</f>
        <v/>
      </c>
      <c r="Q93" t="str">
        <f>IFERROR(VLOOKUP(A93,percentiles!A:Q,6,FALSE),"")</f>
        <v/>
      </c>
      <c r="R93">
        <f>+COUNTIFS(percentiles!M:M,"&gt;1/1/18",percentiles!N:N,"&gt;0",percentiles!A:A,A93)</f>
        <v>0</v>
      </c>
      <c r="S93">
        <f>+COUNTIFS(percentiles!M:M,"&gt;1/1/18",percentiles!O:O,"&gt;0",percentiles!A:A,A93)</f>
        <v>0</v>
      </c>
      <c r="T93">
        <f>+COUNTIFS(percentiles!M:M,"&gt;1/1/18",percentiles!P:P,"&gt;0",percentiles!A:A,A93)</f>
        <v>0</v>
      </c>
      <c r="U93">
        <f>+COUNTIFS(percentiles!M:M,"&gt;1/1/18",percentiles!Q:Q,"&gt;0",percentiles!A:A,A93)</f>
        <v>0</v>
      </c>
      <c r="V93">
        <f>+COUNTIFS('est-sen-perc99-2018'!A:A,A93,'est-sen-perc99-2018'!G:G,"&gt;0")</f>
        <v>0</v>
      </c>
      <c r="W93">
        <f>+COUNTIFS('est-sen-perc99-2018'!A:A,A93,'est-sen-perc99-2018'!H:H,"&gt;0")</f>
        <v>0</v>
      </c>
      <c r="X93">
        <f>+COUNTIFS('est-sen-perc99-2018'!A:A,A93,'est-sen-perc99-2018'!I:I,"&gt;0")</f>
        <v>0</v>
      </c>
      <c r="Y93">
        <f>+COUNTIFS('est-sen-perc99-2018'!A:A,A93,'est-sen-perc99-2018'!J:J,"&gt;0")</f>
        <v>0</v>
      </c>
      <c r="Z93">
        <f>+SUM(V93:Y93)</f>
        <v>0</v>
      </c>
      <c r="AA93">
        <f>+IF(Z93=0,,K93-Z93)</f>
        <v>0</v>
      </c>
    </row>
    <row r="94" spans="1:27" hidden="1">
      <c r="A94">
        <v>156123</v>
      </c>
      <c r="B94">
        <v>-13.833083333333301</v>
      </c>
      <c r="C94">
        <v>-75.250833333333304</v>
      </c>
      <c r="D94">
        <v>2700</v>
      </c>
      <c r="E94" t="s">
        <v>956</v>
      </c>
      <c r="F94" t="s">
        <v>11</v>
      </c>
      <c r="G94" t="s">
        <v>12</v>
      </c>
      <c r="H94" t="s">
        <v>13</v>
      </c>
      <c r="I94" t="s">
        <v>957</v>
      </c>
      <c r="J94" t="s">
        <v>15</v>
      </c>
      <c r="K94">
        <f>+COUNTIF('est-sen-perc99-2018'!A:A,A94)</f>
        <v>1</v>
      </c>
      <c r="L94">
        <f>+COUNTIF('est-sen-perc99-2017'!A:A,A94)</f>
        <v>8</v>
      </c>
      <c r="M94">
        <f>+COUNTIFS(percentiles!M:M,"&gt;1/1/17",percentiles!N:N,"&gt;0",percentiles!A:A,A94,percentiles!M:M,"&lt;1/4/17")</f>
        <v>0</v>
      </c>
      <c r="N94" t="str">
        <f>IFERROR(VLOOKUP(A94,percentiles!A:Q,3,FALSE),"")</f>
        <v/>
      </c>
      <c r="O94" t="str">
        <f>IFERROR(VLOOKUP(A94,percentiles!A:Q,4,FALSE),"")</f>
        <v/>
      </c>
      <c r="P94" t="str">
        <f>IFERROR(VLOOKUP(A94,percentiles!A:Q,5,FALSE),"")</f>
        <v/>
      </c>
      <c r="Q94" t="str">
        <f>IFERROR(VLOOKUP(A94,percentiles!A:Q,6,FALSE),"")</f>
        <v/>
      </c>
      <c r="R94">
        <f>+COUNTIFS(percentiles!M:M,"&gt;1/1/18",percentiles!N:N,"&gt;0",percentiles!A:A,A94)</f>
        <v>0</v>
      </c>
      <c r="S94">
        <f>+COUNTIFS(percentiles!M:M,"&gt;1/1/18",percentiles!O:O,"&gt;0",percentiles!A:A,A94)</f>
        <v>0</v>
      </c>
      <c r="T94">
        <f>+COUNTIFS(percentiles!M:M,"&gt;1/1/18",percentiles!P:P,"&gt;0",percentiles!A:A,A94)</f>
        <v>0</v>
      </c>
      <c r="U94">
        <f>+COUNTIFS(percentiles!M:M,"&gt;1/1/18",percentiles!Q:Q,"&gt;0",percentiles!A:A,A94)</f>
        <v>0</v>
      </c>
      <c r="V94">
        <f>+COUNTIFS('est-sen-perc99-2018'!A:A,A94,'est-sen-perc99-2018'!G:G,"&gt;0")</f>
        <v>0</v>
      </c>
      <c r="W94">
        <f>+COUNTIFS('est-sen-perc99-2018'!A:A,A94,'est-sen-perc99-2018'!H:H,"&gt;0")</f>
        <v>0</v>
      </c>
      <c r="X94">
        <f>+COUNTIFS('est-sen-perc99-2018'!A:A,A94,'est-sen-perc99-2018'!I:I,"&gt;0")</f>
        <v>0</v>
      </c>
      <c r="Y94">
        <f>+COUNTIFS('est-sen-perc99-2018'!A:A,A94,'est-sen-perc99-2018'!J:J,"&gt;0")</f>
        <v>0</v>
      </c>
      <c r="Z94">
        <f>+SUM(V94:Y94)</f>
        <v>0</v>
      </c>
      <c r="AA94">
        <f>+IF(Z94=0,,K94-Z94)</f>
        <v>0</v>
      </c>
    </row>
    <row r="95" spans="1:27" hidden="1">
      <c r="A95">
        <v>47271776</v>
      </c>
      <c r="B95">
        <v>-2.4875666666666598</v>
      </c>
      <c r="C95">
        <v>-73.679247222222202</v>
      </c>
      <c r="D95">
        <v>150</v>
      </c>
      <c r="E95" t="s">
        <v>41</v>
      </c>
      <c r="F95" t="s">
        <v>1062</v>
      </c>
      <c r="G95" t="s">
        <v>639</v>
      </c>
      <c r="H95" t="s">
        <v>640</v>
      </c>
      <c r="I95" t="s">
        <v>1111</v>
      </c>
      <c r="J95" t="s">
        <v>15</v>
      </c>
      <c r="K95">
        <f>+COUNTIF('est-sen-perc99-2018'!A:A,A95)</f>
        <v>0</v>
      </c>
      <c r="L95">
        <f>+COUNTIF('est-sen-perc99-2017'!A:A,A95)</f>
        <v>8</v>
      </c>
      <c r="M95">
        <f>+COUNTIFS(percentiles!M:M,"&gt;1/1/17",percentiles!N:N,"&gt;0",percentiles!A:A,A95,percentiles!M:M,"&lt;1/4/17")</f>
        <v>0</v>
      </c>
      <c r="N95" t="str">
        <f>IFERROR(VLOOKUP(A95,percentiles!A:Q,3,FALSE),"")</f>
        <v/>
      </c>
      <c r="O95" t="str">
        <f>IFERROR(VLOOKUP(A95,percentiles!A:Q,4,FALSE),"")</f>
        <v/>
      </c>
      <c r="P95" t="str">
        <f>IFERROR(VLOOKUP(A95,percentiles!A:Q,5,FALSE),"")</f>
        <v/>
      </c>
      <c r="Q95" t="str">
        <f>IFERROR(VLOOKUP(A95,percentiles!A:Q,6,FALSE),"")</f>
        <v/>
      </c>
      <c r="R95">
        <f>+COUNTIFS(percentiles!M:M,"&gt;1/1/18",percentiles!N:N,"&gt;0",percentiles!A:A,A95)</f>
        <v>0</v>
      </c>
      <c r="S95">
        <f>+COUNTIFS(percentiles!M:M,"&gt;1/1/18",percentiles!O:O,"&gt;0",percentiles!A:A,A95)</f>
        <v>0</v>
      </c>
      <c r="T95">
        <f>+COUNTIFS(percentiles!M:M,"&gt;1/1/18",percentiles!P:P,"&gt;0",percentiles!A:A,A95)</f>
        <v>0</v>
      </c>
      <c r="U95">
        <f>+COUNTIFS(percentiles!M:M,"&gt;1/1/18",percentiles!Q:Q,"&gt;0",percentiles!A:A,A95)</f>
        <v>0</v>
      </c>
      <c r="V95">
        <f>+COUNTIFS('est-sen-perc99-2018'!A:A,A95,'est-sen-perc99-2018'!G:G,"&gt;0")</f>
        <v>0</v>
      </c>
      <c r="W95">
        <f>+COUNTIFS('est-sen-perc99-2018'!A:A,A95,'est-sen-perc99-2018'!H:H,"&gt;0")</f>
        <v>0</v>
      </c>
      <c r="X95">
        <f>+COUNTIFS('est-sen-perc99-2018'!A:A,A95,'est-sen-perc99-2018'!I:I,"&gt;0")</f>
        <v>0</v>
      </c>
      <c r="Y95">
        <f>+COUNTIFS('est-sen-perc99-2018'!A:A,A95,'est-sen-perc99-2018'!J:J,"&gt;0")</f>
        <v>0</v>
      </c>
      <c r="Z95">
        <f>+SUM(V95:Y95)</f>
        <v>0</v>
      </c>
      <c r="AA95">
        <f>+IF(Z95=0,,K95-Z95)</f>
        <v>0</v>
      </c>
    </row>
    <row r="96" spans="1:27" hidden="1">
      <c r="A96">
        <v>242</v>
      </c>
      <c r="B96">
        <v>-5.1451361111111096</v>
      </c>
      <c r="C96">
        <v>-78.995122222222193</v>
      </c>
      <c r="D96">
        <v>1243</v>
      </c>
      <c r="E96" t="s">
        <v>81</v>
      </c>
      <c r="F96" t="s">
        <v>11</v>
      </c>
      <c r="G96" t="s">
        <v>12</v>
      </c>
      <c r="H96" t="s">
        <v>13</v>
      </c>
      <c r="I96" t="s">
        <v>82</v>
      </c>
      <c r="J96" t="s">
        <v>15</v>
      </c>
      <c r="K96">
        <f>+COUNTIF('est-sen-perc99-2018'!A:A,A96)</f>
        <v>3</v>
      </c>
      <c r="L96">
        <f>+COUNTIF('est-sen-perc99-2017'!A:A,A96)</f>
        <v>7</v>
      </c>
      <c r="M96">
        <f>+COUNTIFS(percentiles!M:M,"&gt;1/1/17",percentiles!N:N,"&gt;0",percentiles!A:A,A96,percentiles!M:M,"&lt;1/4/17")</f>
        <v>0</v>
      </c>
      <c r="N96" t="str">
        <f>IFERROR(VLOOKUP(A96,percentiles!A:Q,3,FALSE),"")</f>
        <v/>
      </c>
      <c r="O96" t="str">
        <f>IFERROR(VLOOKUP(A96,percentiles!A:Q,4,FALSE),"")</f>
        <v/>
      </c>
      <c r="P96" t="str">
        <f>IFERROR(VLOOKUP(A96,percentiles!A:Q,5,FALSE),"")</f>
        <v/>
      </c>
      <c r="Q96" t="str">
        <f>IFERROR(VLOOKUP(A96,percentiles!A:Q,6,FALSE),"")</f>
        <v/>
      </c>
      <c r="R96">
        <f>+COUNTIFS(percentiles!M:M,"&gt;1/1/18",percentiles!N:N,"&gt;0",percentiles!A:A,A96)</f>
        <v>0</v>
      </c>
      <c r="S96">
        <f>+COUNTIFS(percentiles!M:M,"&gt;1/1/18",percentiles!O:O,"&gt;0",percentiles!A:A,A96)</f>
        <v>0</v>
      </c>
      <c r="T96">
        <f>+COUNTIFS(percentiles!M:M,"&gt;1/1/18",percentiles!P:P,"&gt;0",percentiles!A:A,A96)</f>
        <v>0</v>
      </c>
      <c r="U96">
        <f>+COUNTIFS(percentiles!M:M,"&gt;1/1/18",percentiles!Q:Q,"&gt;0",percentiles!A:A,A96)</f>
        <v>0</v>
      </c>
      <c r="V96">
        <f>+COUNTIFS('est-sen-perc99-2018'!A:A,A96,'est-sen-perc99-2018'!G:G,"&gt;0")</f>
        <v>0</v>
      </c>
      <c r="W96">
        <f>+COUNTIFS('est-sen-perc99-2018'!A:A,A96,'est-sen-perc99-2018'!H:H,"&gt;0")</f>
        <v>0</v>
      </c>
      <c r="X96">
        <f>+COUNTIFS('est-sen-perc99-2018'!A:A,A96,'est-sen-perc99-2018'!I:I,"&gt;0")</f>
        <v>0</v>
      </c>
      <c r="Y96">
        <f>+COUNTIFS('est-sen-perc99-2018'!A:A,A96,'est-sen-perc99-2018'!J:J,"&gt;0")</f>
        <v>0</v>
      </c>
      <c r="Z96">
        <f>+SUM(V96:Y96)</f>
        <v>0</v>
      </c>
      <c r="AA96">
        <f>+IF(Z96=0,,K96-Z96)</f>
        <v>0</v>
      </c>
    </row>
    <row r="97" spans="1:27" hidden="1">
      <c r="A97">
        <v>247</v>
      </c>
      <c r="B97">
        <v>-5.2462027777777704</v>
      </c>
      <c r="C97">
        <v>-80.684358333333293</v>
      </c>
      <c r="D97">
        <v>24</v>
      </c>
      <c r="E97" t="s">
        <v>83</v>
      </c>
      <c r="F97" t="s">
        <v>11</v>
      </c>
      <c r="G97" t="s">
        <v>12</v>
      </c>
      <c r="H97" t="s">
        <v>13</v>
      </c>
      <c r="I97" t="s">
        <v>84</v>
      </c>
      <c r="J97" t="s">
        <v>20</v>
      </c>
      <c r="K97">
        <f>+COUNTIF('est-sen-perc99-2018'!A:A,A97)</f>
        <v>0</v>
      </c>
      <c r="L97">
        <f>+COUNTIF('est-sen-perc99-2017'!A:A,A97)</f>
        <v>7</v>
      </c>
      <c r="M97">
        <f>+COUNTIFS(percentiles!M:M,"&gt;1/1/17",percentiles!N:N,"&gt;0",percentiles!A:A,A97,percentiles!M:M,"&lt;1/4/17")</f>
        <v>0</v>
      </c>
      <c r="N97" t="str">
        <f>IFERROR(VLOOKUP(A97,percentiles!A:Q,3,FALSE),"")</f>
        <v/>
      </c>
      <c r="O97" t="str">
        <f>IFERROR(VLOOKUP(A97,percentiles!A:Q,4,FALSE),"")</f>
        <v/>
      </c>
      <c r="P97" t="str">
        <f>IFERROR(VLOOKUP(A97,percentiles!A:Q,5,FALSE),"")</f>
        <v/>
      </c>
      <c r="Q97" t="str">
        <f>IFERROR(VLOOKUP(A97,percentiles!A:Q,6,FALSE),"")</f>
        <v/>
      </c>
      <c r="R97">
        <f>+COUNTIFS(percentiles!M:M,"&gt;1/1/18",percentiles!N:N,"&gt;0",percentiles!A:A,A97)</f>
        <v>0</v>
      </c>
      <c r="S97">
        <f>+COUNTIFS(percentiles!M:M,"&gt;1/1/18",percentiles!O:O,"&gt;0",percentiles!A:A,A97)</f>
        <v>0</v>
      </c>
      <c r="T97">
        <f>+COUNTIFS(percentiles!M:M,"&gt;1/1/18",percentiles!P:P,"&gt;0",percentiles!A:A,A97)</f>
        <v>0</v>
      </c>
      <c r="U97">
        <f>+COUNTIFS(percentiles!M:M,"&gt;1/1/18",percentiles!Q:Q,"&gt;0",percentiles!A:A,A97)</f>
        <v>0</v>
      </c>
      <c r="V97">
        <f>+COUNTIFS('est-sen-perc99-2018'!A:A,A97,'est-sen-perc99-2018'!G:G,"&gt;0")</f>
        <v>0</v>
      </c>
      <c r="W97">
        <f>+COUNTIFS('est-sen-perc99-2018'!A:A,A97,'est-sen-perc99-2018'!H:H,"&gt;0")</f>
        <v>0</v>
      </c>
      <c r="X97">
        <f>+COUNTIFS('est-sen-perc99-2018'!A:A,A97,'est-sen-perc99-2018'!I:I,"&gt;0")</f>
        <v>0</v>
      </c>
      <c r="Y97">
        <f>+COUNTIFS('est-sen-perc99-2018'!A:A,A97,'est-sen-perc99-2018'!J:J,"&gt;0")</f>
        <v>0</v>
      </c>
      <c r="Z97">
        <f>+SUM(V97:Y97)</f>
        <v>0</v>
      </c>
      <c r="AA97">
        <f>+IF(Z97=0,,K97-Z97)</f>
        <v>0</v>
      </c>
    </row>
    <row r="98" spans="1:27" hidden="1">
      <c r="A98">
        <v>594</v>
      </c>
      <c r="B98">
        <v>-12.125</v>
      </c>
      <c r="C98">
        <v>-75.431944444444397</v>
      </c>
      <c r="D98">
        <v>3600</v>
      </c>
      <c r="E98" t="s">
        <v>318</v>
      </c>
      <c r="F98" t="s">
        <v>11</v>
      </c>
      <c r="G98" t="s">
        <v>12</v>
      </c>
      <c r="H98" t="s">
        <v>13</v>
      </c>
      <c r="I98" t="s">
        <v>319</v>
      </c>
      <c r="J98" t="s">
        <v>15</v>
      </c>
      <c r="K98">
        <f>+COUNTIF('est-sen-perc99-2018'!A:A,A98)</f>
        <v>5</v>
      </c>
      <c r="L98">
        <f>+COUNTIF('est-sen-perc99-2017'!A:A,A98)</f>
        <v>7</v>
      </c>
      <c r="M98">
        <f>+COUNTIFS(percentiles!M:M,"&gt;1/1/17",percentiles!N:N,"&gt;0",percentiles!A:A,A98,percentiles!M:M,"&lt;1/4/17")</f>
        <v>0</v>
      </c>
      <c r="N98" t="str">
        <f>IFERROR(VLOOKUP(A98,percentiles!A:Q,3,FALSE),"")</f>
        <v/>
      </c>
      <c r="O98" t="str">
        <f>IFERROR(VLOOKUP(A98,percentiles!A:Q,4,FALSE),"")</f>
        <v/>
      </c>
      <c r="P98" t="str">
        <f>IFERROR(VLOOKUP(A98,percentiles!A:Q,5,FALSE),"")</f>
        <v/>
      </c>
      <c r="Q98" t="str">
        <f>IFERROR(VLOOKUP(A98,percentiles!A:Q,6,FALSE),"")</f>
        <v/>
      </c>
      <c r="R98">
        <f>+COUNTIFS(percentiles!M:M,"&gt;1/1/18",percentiles!N:N,"&gt;0",percentiles!A:A,A98)</f>
        <v>0</v>
      </c>
      <c r="S98">
        <f>+COUNTIFS(percentiles!M:M,"&gt;1/1/18",percentiles!O:O,"&gt;0",percentiles!A:A,A98)</f>
        <v>0</v>
      </c>
      <c r="T98">
        <f>+COUNTIFS(percentiles!M:M,"&gt;1/1/18",percentiles!P:P,"&gt;0",percentiles!A:A,A98)</f>
        <v>0</v>
      </c>
      <c r="U98">
        <f>+COUNTIFS(percentiles!M:M,"&gt;1/1/18",percentiles!Q:Q,"&gt;0",percentiles!A:A,A98)</f>
        <v>0</v>
      </c>
      <c r="V98">
        <f>+COUNTIFS('est-sen-perc99-2018'!A:A,A98,'est-sen-perc99-2018'!G:G,"&gt;0")</f>
        <v>0</v>
      </c>
      <c r="W98">
        <f>+COUNTIFS('est-sen-perc99-2018'!A:A,A98,'est-sen-perc99-2018'!H:H,"&gt;0")</f>
        <v>0</v>
      </c>
      <c r="X98">
        <f>+COUNTIFS('est-sen-perc99-2018'!A:A,A98,'est-sen-perc99-2018'!I:I,"&gt;0")</f>
        <v>0</v>
      </c>
      <c r="Y98">
        <f>+COUNTIFS('est-sen-perc99-2018'!A:A,A98,'est-sen-perc99-2018'!J:J,"&gt;0")</f>
        <v>0</v>
      </c>
      <c r="Z98">
        <f>+SUM(V98:Y98)</f>
        <v>0</v>
      </c>
      <c r="AA98">
        <f>+IF(Z98=0,,K98-Z98)</f>
        <v>0</v>
      </c>
    </row>
    <row r="99" spans="1:27" hidden="1">
      <c r="A99">
        <v>799</v>
      </c>
      <c r="B99">
        <v>-16.4577416666666</v>
      </c>
      <c r="C99">
        <v>-71.566347222222205</v>
      </c>
      <c r="D99">
        <v>2200</v>
      </c>
      <c r="E99" t="s">
        <v>474</v>
      </c>
      <c r="F99" t="s">
        <v>11</v>
      </c>
      <c r="G99" t="s">
        <v>12</v>
      </c>
      <c r="H99" t="s">
        <v>13</v>
      </c>
      <c r="I99" t="s">
        <v>475</v>
      </c>
      <c r="J99" t="s">
        <v>15</v>
      </c>
      <c r="K99">
        <f>+COUNTIF('est-sen-perc99-2018'!A:A,A99)</f>
        <v>1</v>
      </c>
      <c r="L99">
        <f>+COUNTIF('est-sen-perc99-2017'!A:A,A99)</f>
        <v>7</v>
      </c>
      <c r="M99">
        <f>+COUNTIFS(percentiles!M:M,"&gt;1/1/17",percentiles!N:N,"&gt;0",percentiles!A:A,A99,percentiles!M:M,"&lt;1/4/17")</f>
        <v>0</v>
      </c>
      <c r="N99" t="str">
        <f>IFERROR(VLOOKUP(A99,percentiles!A:Q,3,FALSE),"")</f>
        <v/>
      </c>
      <c r="O99" t="str">
        <f>IFERROR(VLOOKUP(A99,percentiles!A:Q,4,FALSE),"")</f>
        <v/>
      </c>
      <c r="P99" t="str">
        <f>IFERROR(VLOOKUP(A99,percentiles!A:Q,5,FALSE),"")</f>
        <v/>
      </c>
      <c r="Q99" t="str">
        <f>IFERROR(VLOOKUP(A99,percentiles!A:Q,6,FALSE),"")</f>
        <v/>
      </c>
      <c r="R99">
        <f>+COUNTIFS(percentiles!M:M,"&gt;1/1/18",percentiles!N:N,"&gt;0",percentiles!A:A,A99)</f>
        <v>0</v>
      </c>
      <c r="S99">
        <f>+COUNTIFS(percentiles!M:M,"&gt;1/1/18",percentiles!O:O,"&gt;0",percentiles!A:A,A99)</f>
        <v>0</v>
      </c>
      <c r="T99">
        <f>+COUNTIFS(percentiles!M:M,"&gt;1/1/18",percentiles!P:P,"&gt;0",percentiles!A:A,A99)</f>
        <v>0</v>
      </c>
      <c r="U99">
        <f>+COUNTIFS(percentiles!M:M,"&gt;1/1/18",percentiles!Q:Q,"&gt;0",percentiles!A:A,A99)</f>
        <v>0</v>
      </c>
      <c r="V99">
        <f>+COUNTIFS('est-sen-perc99-2018'!A:A,A99,'est-sen-perc99-2018'!G:G,"&gt;0")</f>
        <v>0</v>
      </c>
      <c r="W99">
        <f>+COUNTIFS('est-sen-perc99-2018'!A:A,A99,'est-sen-perc99-2018'!H:H,"&gt;0")</f>
        <v>0</v>
      </c>
      <c r="X99">
        <f>+COUNTIFS('est-sen-perc99-2018'!A:A,A99,'est-sen-perc99-2018'!I:I,"&gt;0")</f>
        <v>0</v>
      </c>
      <c r="Y99">
        <f>+COUNTIFS('est-sen-perc99-2018'!A:A,A99,'est-sen-perc99-2018'!J:J,"&gt;0")</f>
        <v>0</v>
      </c>
      <c r="Z99">
        <f>+SUM(V99:Y99)</f>
        <v>0</v>
      </c>
      <c r="AA99">
        <f>+IF(Z99=0,,K99-Z99)</f>
        <v>0</v>
      </c>
    </row>
    <row r="100" spans="1:27" hidden="1">
      <c r="A100">
        <v>839</v>
      </c>
      <c r="B100">
        <v>-16.413794444444399</v>
      </c>
      <c r="C100">
        <v>-71.534530555555506</v>
      </c>
      <c r="D100">
        <v>2326</v>
      </c>
      <c r="E100" t="s">
        <v>528</v>
      </c>
      <c r="F100" t="s">
        <v>11</v>
      </c>
      <c r="G100" t="s">
        <v>12</v>
      </c>
      <c r="H100" t="s">
        <v>13</v>
      </c>
      <c r="I100" t="s">
        <v>529</v>
      </c>
      <c r="J100" t="s">
        <v>15</v>
      </c>
      <c r="K100">
        <f>+COUNTIF('est-sen-perc99-2018'!A:A,A100)</f>
        <v>0</v>
      </c>
      <c r="L100">
        <f>+COUNTIF('est-sen-perc99-2017'!A:A,A100)</f>
        <v>7</v>
      </c>
      <c r="M100">
        <f>+COUNTIFS(percentiles!M:M,"&gt;1/1/17",percentiles!N:N,"&gt;0",percentiles!A:A,A100,percentiles!M:M,"&lt;1/4/17")</f>
        <v>0</v>
      </c>
      <c r="N100" t="str">
        <f>IFERROR(VLOOKUP(A100,percentiles!A:Q,3,FALSE),"")</f>
        <v/>
      </c>
      <c r="O100" t="str">
        <f>IFERROR(VLOOKUP(A100,percentiles!A:Q,4,FALSE),"")</f>
        <v/>
      </c>
      <c r="P100" t="str">
        <f>IFERROR(VLOOKUP(A100,percentiles!A:Q,5,FALSE),"")</f>
        <v/>
      </c>
      <c r="Q100" t="str">
        <f>IFERROR(VLOOKUP(A100,percentiles!A:Q,6,FALSE),"")</f>
        <v/>
      </c>
      <c r="R100">
        <f>+COUNTIFS(percentiles!M:M,"&gt;1/1/18",percentiles!N:N,"&gt;0",percentiles!A:A,A100)</f>
        <v>0</v>
      </c>
      <c r="S100">
        <f>+COUNTIFS(percentiles!M:M,"&gt;1/1/18",percentiles!O:O,"&gt;0",percentiles!A:A,A100)</f>
        <v>0</v>
      </c>
      <c r="T100">
        <f>+COUNTIFS(percentiles!M:M,"&gt;1/1/18",percentiles!P:P,"&gt;0",percentiles!A:A,A100)</f>
        <v>0</v>
      </c>
      <c r="U100">
        <f>+COUNTIFS(percentiles!M:M,"&gt;1/1/18",percentiles!Q:Q,"&gt;0",percentiles!A:A,A100)</f>
        <v>0</v>
      </c>
      <c r="V100">
        <f>+COUNTIFS('est-sen-perc99-2018'!A:A,A100,'est-sen-perc99-2018'!G:G,"&gt;0")</f>
        <v>0</v>
      </c>
      <c r="W100">
        <f>+COUNTIFS('est-sen-perc99-2018'!A:A,A100,'est-sen-perc99-2018'!H:H,"&gt;0")</f>
        <v>0</v>
      </c>
      <c r="X100">
        <f>+COUNTIFS('est-sen-perc99-2018'!A:A,A100,'est-sen-perc99-2018'!I:I,"&gt;0")</f>
        <v>0</v>
      </c>
      <c r="Y100">
        <f>+COUNTIFS('est-sen-perc99-2018'!A:A,A100,'est-sen-perc99-2018'!J:J,"&gt;0")</f>
        <v>0</v>
      </c>
      <c r="Z100">
        <f>+SUM(V100:Y100)</f>
        <v>0</v>
      </c>
      <c r="AA100">
        <f>+IF(Z100=0,,K100-Z100)</f>
        <v>0</v>
      </c>
    </row>
    <row r="101" spans="1:27" hidden="1">
      <c r="A101">
        <v>881</v>
      </c>
      <c r="B101">
        <v>-16.907027777777699</v>
      </c>
      <c r="C101">
        <v>-69.368555555555503</v>
      </c>
      <c r="D101">
        <v>3930</v>
      </c>
      <c r="E101" t="s">
        <v>576</v>
      </c>
      <c r="F101" t="s">
        <v>11</v>
      </c>
      <c r="G101" t="s">
        <v>12</v>
      </c>
      <c r="H101" t="s">
        <v>13</v>
      </c>
      <c r="I101" t="s">
        <v>577</v>
      </c>
      <c r="J101" t="s">
        <v>15</v>
      </c>
      <c r="K101">
        <f>+COUNTIF('est-sen-perc99-2018'!A:A,A101)</f>
        <v>6</v>
      </c>
      <c r="L101">
        <f>+COUNTIF('est-sen-perc99-2017'!A:A,A101)</f>
        <v>7</v>
      </c>
      <c r="M101">
        <f>+COUNTIFS(percentiles!M:M,"&gt;1/1/17",percentiles!N:N,"&gt;0",percentiles!A:A,A101,percentiles!M:M,"&lt;1/4/17")</f>
        <v>0</v>
      </c>
      <c r="N101" t="str">
        <f>IFERROR(VLOOKUP(A101,percentiles!A:Q,3,FALSE),"")</f>
        <v/>
      </c>
      <c r="O101" t="str">
        <f>IFERROR(VLOOKUP(A101,percentiles!A:Q,4,FALSE),"")</f>
        <v/>
      </c>
      <c r="P101" t="str">
        <f>IFERROR(VLOOKUP(A101,percentiles!A:Q,5,FALSE),"")</f>
        <v/>
      </c>
      <c r="Q101" t="str">
        <f>IFERROR(VLOOKUP(A101,percentiles!A:Q,6,FALSE),"")</f>
        <v/>
      </c>
      <c r="R101">
        <f>+COUNTIFS(percentiles!M:M,"&gt;1/1/18",percentiles!N:N,"&gt;0",percentiles!A:A,A101)</f>
        <v>0</v>
      </c>
      <c r="S101">
        <f>+COUNTIFS(percentiles!M:M,"&gt;1/1/18",percentiles!O:O,"&gt;0",percentiles!A:A,A101)</f>
        <v>0</v>
      </c>
      <c r="T101">
        <f>+COUNTIFS(percentiles!M:M,"&gt;1/1/18",percentiles!P:P,"&gt;0",percentiles!A:A,A101)</f>
        <v>0</v>
      </c>
      <c r="U101">
        <f>+COUNTIFS(percentiles!M:M,"&gt;1/1/18",percentiles!Q:Q,"&gt;0",percentiles!A:A,A101)</f>
        <v>0</v>
      </c>
      <c r="V101">
        <f>+COUNTIFS('est-sen-perc99-2018'!A:A,A101,'est-sen-perc99-2018'!G:G,"&gt;0")</f>
        <v>0</v>
      </c>
      <c r="W101">
        <f>+COUNTIFS('est-sen-perc99-2018'!A:A,A101,'est-sen-perc99-2018'!H:H,"&gt;0")</f>
        <v>0</v>
      </c>
      <c r="X101">
        <f>+COUNTIFS('est-sen-perc99-2018'!A:A,A101,'est-sen-perc99-2018'!I:I,"&gt;0")</f>
        <v>0</v>
      </c>
      <c r="Y101">
        <f>+COUNTIFS('est-sen-perc99-2018'!A:A,A101,'est-sen-perc99-2018'!J:J,"&gt;0")</f>
        <v>0</v>
      </c>
      <c r="Z101">
        <f>+SUM(V101:Y101)</f>
        <v>0</v>
      </c>
      <c r="AA101">
        <f>+IF(Z101=0,,K101-Z101)</f>
        <v>0</v>
      </c>
    </row>
    <row r="102" spans="1:27" hidden="1">
      <c r="A102">
        <v>112181</v>
      </c>
      <c r="B102">
        <v>-12.0705666666666</v>
      </c>
      <c r="C102">
        <v>-77.043197222222204</v>
      </c>
      <c r="D102">
        <v>124</v>
      </c>
      <c r="E102" t="s">
        <v>614</v>
      </c>
      <c r="F102" t="s">
        <v>679</v>
      </c>
      <c r="G102" t="s">
        <v>639</v>
      </c>
      <c r="H102" t="s">
        <v>640</v>
      </c>
      <c r="I102" t="s">
        <v>680</v>
      </c>
      <c r="J102" t="s">
        <v>20</v>
      </c>
      <c r="K102">
        <f>+COUNTIF('est-sen-perc99-2018'!A:A,A102)</f>
        <v>2</v>
      </c>
      <c r="L102">
        <f>+COUNTIF('est-sen-perc99-2017'!A:A,A102)</f>
        <v>7</v>
      </c>
      <c r="M102">
        <f>+COUNTIFS(percentiles!M:M,"&gt;1/1/17",percentiles!N:N,"&gt;0",percentiles!A:A,A102,percentiles!M:M,"&lt;1/4/17")</f>
        <v>0</v>
      </c>
      <c r="N102" t="str">
        <f>IFERROR(VLOOKUP(A102,percentiles!A:Q,3,FALSE),"")</f>
        <v/>
      </c>
      <c r="O102" t="str">
        <f>IFERROR(VLOOKUP(A102,percentiles!A:Q,4,FALSE),"")</f>
        <v/>
      </c>
      <c r="P102" t="str">
        <f>IFERROR(VLOOKUP(A102,percentiles!A:Q,5,FALSE),"")</f>
        <v/>
      </c>
      <c r="Q102" t="str">
        <f>IFERROR(VLOOKUP(A102,percentiles!A:Q,6,FALSE),"")</f>
        <v/>
      </c>
      <c r="R102">
        <f>+COUNTIFS(percentiles!M:M,"&gt;1/1/18",percentiles!N:N,"&gt;0",percentiles!A:A,A102)</f>
        <v>0</v>
      </c>
      <c r="S102">
        <f>+COUNTIFS(percentiles!M:M,"&gt;1/1/18",percentiles!O:O,"&gt;0",percentiles!A:A,A102)</f>
        <v>0</v>
      </c>
      <c r="T102">
        <f>+COUNTIFS(percentiles!M:M,"&gt;1/1/18",percentiles!P:P,"&gt;0",percentiles!A:A,A102)</f>
        <v>0</v>
      </c>
      <c r="U102">
        <f>+COUNTIFS(percentiles!M:M,"&gt;1/1/18",percentiles!Q:Q,"&gt;0",percentiles!A:A,A102)</f>
        <v>0</v>
      </c>
      <c r="V102">
        <f>+COUNTIFS('est-sen-perc99-2018'!A:A,A102,'est-sen-perc99-2018'!G:G,"&gt;0")</f>
        <v>0</v>
      </c>
      <c r="W102">
        <f>+COUNTIFS('est-sen-perc99-2018'!A:A,A102,'est-sen-perc99-2018'!H:H,"&gt;0")</f>
        <v>0</v>
      </c>
      <c r="X102">
        <f>+COUNTIFS('est-sen-perc99-2018'!A:A,A102,'est-sen-perc99-2018'!I:I,"&gt;0")</f>
        <v>0</v>
      </c>
      <c r="Y102">
        <f>+COUNTIFS('est-sen-perc99-2018'!A:A,A102,'est-sen-perc99-2018'!J:J,"&gt;0")</f>
        <v>0</v>
      </c>
      <c r="Z102">
        <f>+SUM(V102:Y102)</f>
        <v>0</v>
      </c>
      <c r="AA102">
        <f>+IF(Z102=0,,K102-Z102)</f>
        <v>0</v>
      </c>
    </row>
    <row r="103" spans="1:27" hidden="1">
      <c r="A103">
        <v>150001</v>
      </c>
      <c r="B103">
        <v>-5.0795361111111097</v>
      </c>
      <c r="C103">
        <v>-80.016213888888799</v>
      </c>
      <c r="D103">
        <v>240</v>
      </c>
      <c r="E103" t="s">
        <v>711</v>
      </c>
      <c r="F103" t="s">
        <v>11</v>
      </c>
      <c r="G103" t="s">
        <v>12</v>
      </c>
      <c r="H103" t="s">
        <v>13</v>
      </c>
      <c r="I103" t="s">
        <v>712</v>
      </c>
      <c r="J103" t="s">
        <v>20</v>
      </c>
      <c r="K103">
        <f>+COUNTIF('est-sen-perc99-2018'!A:A,A103)</f>
        <v>0</v>
      </c>
      <c r="L103">
        <f>+COUNTIF('est-sen-perc99-2017'!A:A,A103)</f>
        <v>7</v>
      </c>
      <c r="M103">
        <f>+COUNTIFS(percentiles!M:M,"&gt;1/1/17",percentiles!N:N,"&gt;0",percentiles!A:A,A103,percentiles!M:M,"&lt;1/4/17")</f>
        <v>0</v>
      </c>
      <c r="N103" t="str">
        <f>IFERROR(VLOOKUP(A103,percentiles!A:Q,3,FALSE),"")</f>
        <v/>
      </c>
      <c r="O103" t="str">
        <f>IFERROR(VLOOKUP(A103,percentiles!A:Q,4,FALSE),"")</f>
        <v/>
      </c>
      <c r="P103" t="str">
        <f>IFERROR(VLOOKUP(A103,percentiles!A:Q,5,FALSE),"")</f>
        <v/>
      </c>
      <c r="Q103" t="str">
        <f>IFERROR(VLOOKUP(A103,percentiles!A:Q,6,FALSE),"")</f>
        <v/>
      </c>
      <c r="R103">
        <f>+COUNTIFS(percentiles!M:M,"&gt;1/1/18",percentiles!N:N,"&gt;0",percentiles!A:A,A103)</f>
        <v>0</v>
      </c>
      <c r="S103">
        <f>+COUNTIFS(percentiles!M:M,"&gt;1/1/18",percentiles!O:O,"&gt;0",percentiles!A:A,A103)</f>
        <v>0</v>
      </c>
      <c r="T103">
        <f>+COUNTIFS(percentiles!M:M,"&gt;1/1/18",percentiles!P:P,"&gt;0",percentiles!A:A,A103)</f>
        <v>0</v>
      </c>
      <c r="U103">
        <f>+COUNTIFS(percentiles!M:M,"&gt;1/1/18",percentiles!Q:Q,"&gt;0",percentiles!A:A,A103)</f>
        <v>0</v>
      </c>
      <c r="V103">
        <f>+COUNTIFS('est-sen-perc99-2018'!A:A,A103,'est-sen-perc99-2018'!G:G,"&gt;0")</f>
        <v>0</v>
      </c>
      <c r="W103">
        <f>+COUNTIFS('est-sen-perc99-2018'!A:A,A103,'est-sen-perc99-2018'!H:H,"&gt;0")</f>
        <v>0</v>
      </c>
      <c r="X103">
        <f>+COUNTIFS('est-sen-perc99-2018'!A:A,A103,'est-sen-perc99-2018'!I:I,"&gt;0")</f>
        <v>0</v>
      </c>
      <c r="Y103">
        <f>+COUNTIFS('est-sen-perc99-2018'!A:A,A103,'est-sen-perc99-2018'!J:J,"&gt;0")</f>
        <v>0</v>
      </c>
      <c r="Z103">
        <f>+SUM(V103:Y103)</f>
        <v>0</v>
      </c>
      <c r="AA103">
        <f>+IF(Z103=0,,K103-Z103)</f>
        <v>0</v>
      </c>
    </row>
    <row r="104" spans="1:27" hidden="1">
      <c r="A104">
        <v>151204</v>
      </c>
      <c r="B104">
        <v>-11.6166666666666</v>
      </c>
      <c r="C104">
        <v>-76.7</v>
      </c>
      <c r="D104">
        <v>2800</v>
      </c>
      <c r="E104" t="s">
        <v>737</v>
      </c>
      <c r="F104" t="s">
        <v>11</v>
      </c>
      <c r="G104" t="s">
        <v>12</v>
      </c>
      <c r="H104" t="s">
        <v>13</v>
      </c>
      <c r="I104" t="s">
        <v>738</v>
      </c>
      <c r="J104" t="s">
        <v>20</v>
      </c>
      <c r="K104">
        <f>+COUNTIF('est-sen-perc99-2018'!A:A,A104)</f>
        <v>1</v>
      </c>
      <c r="L104">
        <f>+COUNTIF('est-sen-perc99-2017'!A:A,A104)</f>
        <v>7</v>
      </c>
      <c r="M104">
        <f>+COUNTIFS(percentiles!M:M,"&gt;1/1/17",percentiles!N:N,"&gt;0",percentiles!A:A,A104,percentiles!M:M,"&lt;1/4/17")</f>
        <v>0</v>
      </c>
      <c r="N104" t="str">
        <f>IFERROR(VLOOKUP(A104,percentiles!A:Q,3,FALSE),"")</f>
        <v/>
      </c>
      <c r="O104" t="str">
        <f>IFERROR(VLOOKUP(A104,percentiles!A:Q,4,FALSE),"")</f>
        <v/>
      </c>
      <c r="P104" t="str">
        <f>IFERROR(VLOOKUP(A104,percentiles!A:Q,5,FALSE),"")</f>
        <v/>
      </c>
      <c r="Q104" t="str">
        <f>IFERROR(VLOOKUP(A104,percentiles!A:Q,6,FALSE),"")</f>
        <v/>
      </c>
      <c r="R104">
        <f>+COUNTIFS(percentiles!M:M,"&gt;1/1/18",percentiles!N:N,"&gt;0",percentiles!A:A,A104)</f>
        <v>0</v>
      </c>
      <c r="S104">
        <f>+COUNTIFS(percentiles!M:M,"&gt;1/1/18",percentiles!O:O,"&gt;0",percentiles!A:A,A104)</f>
        <v>0</v>
      </c>
      <c r="T104">
        <f>+COUNTIFS(percentiles!M:M,"&gt;1/1/18",percentiles!P:P,"&gt;0",percentiles!A:A,A104)</f>
        <v>0</v>
      </c>
      <c r="U104">
        <f>+COUNTIFS(percentiles!M:M,"&gt;1/1/18",percentiles!Q:Q,"&gt;0",percentiles!A:A,A104)</f>
        <v>0</v>
      </c>
      <c r="V104">
        <f>+COUNTIFS('est-sen-perc99-2018'!A:A,A104,'est-sen-perc99-2018'!G:G,"&gt;0")</f>
        <v>0</v>
      </c>
      <c r="W104">
        <f>+COUNTIFS('est-sen-perc99-2018'!A:A,A104,'est-sen-perc99-2018'!H:H,"&gt;0")</f>
        <v>0</v>
      </c>
      <c r="X104">
        <f>+COUNTIFS('est-sen-perc99-2018'!A:A,A104,'est-sen-perc99-2018'!I:I,"&gt;0")</f>
        <v>0</v>
      </c>
      <c r="Y104">
        <f>+COUNTIFS('est-sen-perc99-2018'!A:A,A104,'est-sen-perc99-2018'!J:J,"&gt;0")</f>
        <v>0</v>
      </c>
      <c r="Z104">
        <f>+SUM(V104:Y104)</f>
        <v>0</v>
      </c>
      <c r="AA104">
        <f>+IF(Z104=0,,K104-Z104)</f>
        <v>0</v>
      </c>
    </row>
    <row r="105" spans="1:27" hidden="1">
      <c r="A105">
        <v>152101</v>
      </c>
      <c r="B105">
        <v>-4.5155638888888801</v>
      </c>
      <c r="C105">
        <v>-80.739444444444402</v>
      </c>
      <c r="D105">
        <v>360</v>
      </c>
      <c r="E105" t="s">
        <v>763</v>
      </c>
      <c r="F105" t="s">
        <v>11</v>
      </c>
      <c r="G105" t="s">
        <v>12</v>
      </c>
      <c r="H105" t="s">
        <v>13</v>
      </c>
      <c r="I105" t="s">
        <v>764</v>
      </c>
      <c r="J105" t="s">
        <v>20</v>
      </c>
      <c r="K105">
        <f>+COUNTIF('est-sen-perc99-2018'!A:A,A105)</f>
        <v>0</v>
      </c>
      <c r="L105">
        <f>+COUNTIF('est-sen-perc99-2017'!A:A,A105)</f>
        <v>7</v>
      </c>
      <c r="M105">
        <f>+COUNTIFS(percentiles!M:M,"&gt;1/1/17",percentiles!N:N,"&gt;0",percentiles!A:A,A105,percentiles!M:M,"&lt;1/4/17")</f>
        <v>0</v>
      </c>
      <c r="N105" t="str">
        <f>IFERROR(VLOOKUP(A105,percentiles!A:Q,3,FALSE),"")</f>
        <v/>
      </c>
      <c r="O105" t="str">
        <f>IFERROR(VLOOKUP(A105,percentiles!A:Q,4,FALSE),"")</f>
        <v/>
      </c>
      <c r="P105" t="str">
        <f>IFERROR(VLOOKUP(A105,percentiles!A:Q,5,FALSE),"")</f>
        <v/>
      </c>
      <c r="Q105" t="str">
        <f>IFERROR(VLOOKUP(A105,percentiles!A:Q,6,FALSE),"")</f>
        <v/>
      </c>
      <c r="R105">
        <f>+COUNTIFS(percentiles!M:M,"&gt;1/1/18",percentiles!N:N,"&gt;0",percentiles!A:A,A105)</f>
        <v>0</v>
      </c>
      <c r="S105">
        <f>+COUNTIFS(percentiles!M:M,"&gt;1/1/18",percentiles!O:O,"&gt;0",percentiles!A:A,A105)</f>
        <v>0</v>
      </c>
      <c r="T105">
        <f>+COUNTIFS(percentiles!M:M,"&gt;1/1/18",percentiles!P:P,"&gt;0",percentiles!A:A,A105)</f>
        <v>0</v>
      </c>
      <c r="U105">
        <f>+COUNTIFS(percentiles!M:M,"&gt;1/1/18",percentiles!Q:Q,"&gt;0",percentiles!A:A,A105)</f>
        <v>0</v>
      </c>
      <c r="V105">
        <f>+COUNTIFS('est-sen-perc99-2018'!A:A,A105,'est-sen-perc99-2018'!G:G,"&gt;0")</f>
        <v>0</v>
      </c>
      <c r="W105">
        <f>+COUNTIFS('est-sen-perc99-2018'!A:A,A105,'est-sen-perc99-2018'!H:H,"&gt;0")</f>
        <v>0</v>
      </c>
      <c r="X105">
        <f>+COUNTIFS('est-sen-perc99-2018'!A:A,A105,'est-sen-perc99-2018'!I:I,"&gt;0")</f>
        <v>0</v>
      </c>
      <c r="Y105">
        <f>+COUNTIFS('est-sen-perc99-2018'!A:A,A105,'est-sen-perc99-2018'!J:J,"&gt;0")</f>
        <v>0</v>
      </c>
      <c r="Z105">
        <f>+SUM(V105:Y105)</f>
        <v>0</v>
      </c>
      <c r="AA105">
        <f>+IF(Z105=0,,K105-Z105)</f>
        <v>0</v>
      </c>
    </row>
    <row r="106" spans="1:27" hidden="1">
      <c r="A106">
        <v>156130</v>
      </c>
      <c r="B106">
        <v>-13.108802777777701</v>
      </c>
      <c r="C106">
        <v>-75.071449999999899</v>
      </c>
      <c r="D106">
        <v>4547</v>
      </c>
      <c r="E106" t="s">
        <v>960</v>
      </c>
      <c r="F106" t="s">
        <v>11</v>
      </c>
      <c r="G106" t="s">
        <v>12</v>
      </c>
      <c r="H106" t="s">
        <v>13</v>
      </c>
      <c r="I106" t="s">
        <v>961</v>
      </c>
      <c r="J106" t="s">
        <v>15</v>
      </c>
      <c r="K106">
        <f>+COUNTIF('est-sen-perc99-2018'!A:A,A106)</f>
        <v>2</v>
      </c>
      <c r="L106">
        <f>+COUNTIF('est-sen-perc99-2017'!A:A,A106)</f>
        <v>7</v>
      </c>
      <c r="M106">
        <f>+COUNTIFS(percentiles!M:M,"&gt;1/1/17",percentiles!N:N,"&gt;0",percentiles!A:A,A106,percentiles!M:M,"&lt;1/4/17")</f>
        <v>0</v>
      </c>
      <c r="N106" t="str">
        <f>IFERROR(VLOOKUP(A106,percentiles!A:Q,3,FALSE),"")</f>
        <v/>
      </c>
      <c r="O106" t="str">
        <f>IFERROR(VLOOKUP(A106,percentiles!A:Q,4,FALSE),"")</f>
        <v/>
      </c>
      <c r="P106" t="str">
        <f>IFERROR(VLOOKUP(A106,percentiles!A:Q,5,FALSE),"")</f>
        <v/>
      </c>
      <c r="Q106" t="str">
        <f>IFERROR(VLOOKUP(A106,percentiles!A:Q,6,FALSE),"")</f>
        <v/>
      </c>
      <c r="R106">
        <f>+COUNTIFS(percentiles!M:M,"&gt;1/1/18",percentiles!N:N,"&gt;0",percentiles!A:A,A106)</f>
        <v>0</v>
      </c>
      <c r="S106">
        <f>+COUNTIFS(percentiles!M:M,"&gt;1/1/18",percentiles!O:O,"&gt;0",percentiles!A:A,A106)</f>
        <v>0</v>
      </c>
      <c r="T106">
        <f>+COUNTIFS(percentiles!M:M,"&gt;1/1/18",percentiles!P:P,"&gt;0",percentiles!A:A,A106)</f>
        <v>0</v>
      </c>
      <c r="U106">
        <f>+COUNTIFS(percentiles!M:M,"&gt;1/1/18",percentiles!Q:Q,"&gt;0",percentiles!A:A,A106)</f>
        <v>0</v>
      </c>
      <c r="V106">
        <f>+COUNTIFS('est-sen-perc99-2018'!A:A,A106,'est-sen-perc99-2018'!G:G,"&gt;0")</f>
        <v>0</v>
      </c>
      <c r="W106">
        <f>+COUNTIFS('est-sen-perc99-2018'!A:A,A106,'est-sen-perc99-2018'!H:H,"&gt;0")</f>
        <v>0</v>
      </c>
      <c r="X106">
        <f>+COUNTIFS('est-sen-perc99-2018'!A:A,A106,'est-sen-perc99-2018'!I:I,"&gt;0")</f>
        <v>0</v>
      </c>
      <c r="Y106">
        <f>+COUNTIFS('est-sen-perc99-2018'!A:A,A106,'est-sen-perc99-2018'!J:J,"&gt;0")</f>
        <v>0</v>
      </c>
      <c r="Z106">
        <f>+SUM(V106:Y106)</f>
        <v>0</v>
      </c>
      <c r="AA106">
        <f>+IF(Z106=0,,K106-Z106)</f>
        <v>0</v>
      </c>
    </row>
    <row r="107" spans="1:27" hidden="1">
      <c r="A107">
        <v>157311</v>
      </c>
      <c r="B107">
        <v>-15.2605555555555</v>
      </c>
      <c r="C107">
        <v>-72.338611111111106</v>
      </c>
      <c r="D107">
        <v>3779</v>
      </c>
      <c r="E107" t="s">
        <v>997</v>
      </c>
      <c r="F107" t="s">
        <v>11</v>
      </c>
      <c r="G107" t="s">
        <v>12</v>
      </c>
      <c r="H107" t="s">
        <v>13</v>
      </c>
      <c r="I107" t="s">
        <v>998</v>
      </c>
      <c r="J107" t="s">
        <v>15</v>
      </c>
      <c r="K107">
        <f>+COUNTIF('est-sen-perc99-2018'!A:A,A107)</f>
        <v>2</v>
      </c>
      <c r="L107">
        <f>+COUNTIF('est-sen-perc99-2017'!A:A,A107)</f>
        <v>7</v>
      </c>
      <c r="M107">
        <f>+COUNTIFS(percentiles!M:M,"&gt;1/1/17",percentiles!N:N,"&gt;0",percentiles!A:A,A107,percentiles!M:M,"&lt;1/4/17")</f>
        <v>0</v>
      </c>
      <c r="N107" t="str">
        <f>IFERROR(VLOOKUP(A107,percentiles!A:Q,3,FALSE),"")</f>
        <v/>
      </c>
      <c r="O107" t="str">
        <f>IFERROR(VLOOKUP(A107,percentiles!A:Q,4,FALSE),"")</f>
        <v/>
      </c>
      <c r="P107" t="str">
        <f>IFERROR(VLOOKUP(A107,percentiles!A:Q,5,FALSE),"")</f>
        <v/>
      </c>
      <c r="Q107" t="str">
        <f>IFERROR(VLOOKUP(A107,percentiles!A:Q,6,FALSE),"")</f>
        <v/>
      </c>
      <c r="R107">
        <f>+COUNTIFS(percentiles!M:M,"&gt;1/1/18",percentiles!N:N,"&gt;0",percentiles!A:A,A107)</f>
        <v>0</v>
      </c>
      <c r="S107">
        <f>+COUNTIFS(percentiles!M:M,"&gt;1/1/18",percentiles!O:O,"&gt;0",percentiles!A:A,A107)</f>
        <v>0</v>
      </c>
      <c r="T107">
        <f>+COUNTIFS(percentiles!M:M,"&gt;1/1/18",percentiles!P:P,"&gt;0",percentiles!A:A,A107)</f>
        <v>0</v>
      </c>
      <c r="U107">
        <f>+COUNTIFS(percentiles!M:M,"&gt;1/1/18",percentiles!Q:Q,"&gt;0",percentiles!A:A,A107)</f>
        <v>0</v>
      </c>
      <c r="V107">
        <f>+COUNTIFS('est-sen-perc99-2018'!A:A,A107,'est-sen-perc99-2018'!G:G,"&gt;0")</f>
        <v>0</v>
      </c>
      <c r="W107">
        <f>+COUNTIFS('est-sen-perc99-2018'!A:A,A107,'est-sen-perc99-2018'!H:H,"&gt;0")</f>
        <v>0</v>
      </c>
      <c r="X107">
        <f>+COUNTIFS('est-sen-perc99-2018'!A:A,A107,'est-sen-perc99-2018'!I:I,"&gt;0")</f>
        <v>0</v>
      </c>
      <c r="Y107">
        <f>+COUNTIFS('est-sen-perc99-2018'!A:A,A107,'est-sen-perc99-2018'!J:J,"&gt;0")</f>
        <v>0</v>
      </c>
      <c r="Z107">
        <f>+SUM(V107:Y107)</f>
        <v>0</v>
      </c>
      <c r="AA107">
        <f>+IF(Z107=0,,K107-Z107)</f>
        <v>0</v>
      </c>
    </row>
    <row r="108" spans="1:27" hidden="1">
      <c r="A108">
        <v>157418</v>
      </c>
      <c r="B108">
        <v>-14.488916666666601</v>
      </c>
      <c r="C108">
        <v>-69.548999999999893</v>
      </c>
      <c r="D108">
        <v>3414</v>
      </c>
      <c r="E108" t="s">
        <v>1015</v>
      </c>
      <c r="F108" t="s">
        <v>11</v>
      </c>
      <c r="G108" t="s">
        <v>12</v>
      </c>
      <c r="H108" t="s">
        <v>13</v>
      </c>
      <c r="I108" t="s">
        <v>1016</v>
      </c>
      <c r="J108" t="s">
        <v>15</v>
      </c>
      <c r="K108">
        <f>+COUNTIF('est-sen-perc99-2018'!A:A,A108)</f>
        <v>10</v>
      </c>
      <c r="L108">
        <f>+COUNTIF('est-sen-perc99-2017'!A:A,A108)</f>
        <v>7</v>
      </c>
      <c r="M108">
        <f>+COUNTIFS(percentiles!M:M,"&gt;1/1/17",percentiles!N:N,"&gt;0",percentiles!A:A,A108,percentiles!M:M,"&lt;1/4/17")</f>
        <v>0</v>
      </c>
      <c r="N108">
        <f>IFERROR(VLOOKUP(A108,percentiles!A:Q,3,FALSE),"")</f>
        <v>1581</v>
      </c>
      <c r="O108">
        <f>IFERROR(VLOOKUP(A108,percentiles!A:Q,4,FALSE),"")</f>
        <v>1426</v>
      </c>
      <c r="P108">
        <f>IFERROR(VLOOKUP(A108,percentiles!A:Q,5,FALSE),"")</f>
        <v>1395</v>
      </c>
      <c r="Q108">
        <f>IFERROR(VLOOKUP(A108,percentiles!A:Q,6,FALSE),"")</f>
        <v>967</v>
      </c>
      <c r="R108">
        <f>+COUNTIFS(percentiles!M:M,"&gt;1/1/18",percentiles!N:N,"&gt;0",percentiles!A:A,A108)</f>
        <v>1</v>
      </c>
      <c r="S108">
        <f>+COUNTIFS(percentiles!M:M,"&gt;1/1/18",percentiles!O:O,"&gt;0",percentiles!A:A,A108)</f>
        <v>4</v>
      </c>
      <c r="T108">
        <f>+COUNTIFS(percentiles!M:M,"&gt;1/1/18",percentiles!P:P,"&gt;0",percentiles!A:A,A108)</f>
        <v>2</v>
      </c>
      <c r="U108">
        <f>+COUNTIFS(percentiles!M:M,"&gt;1/1/18",percentiles!Q:Q,"&gt;0",percentiles!A:A,A108)</f>
        <v>11</v>
      </c>
      <c r="V108">
        <f>+COUNTIFS('est-sen-perc99-2018'!A:A,A108,'est-sen-perc99-2018'!G:G,"&gt;0")</f>
        <v>1</v>
      </c>
      <c r="W108">
        <f>+COUNTIFS('est-sen-perc99-2018'!A:A,A108,'est-sen-perc99-2018'!H:H,"&gt;0")</f>
        <v>4</v>
      </c>
      <c r="X108">
        <f>+COUNTIFS('est-sen-perc99-2018'!A:A,A108,'est-sen-perc99-2018'!I:I,"&gt;0")</f>
        <v>2</v>
      </c>
      <c r="Y108">
        <f>+COUNTIFS('est-sen-perc99-2018'!A:A,A108,'est-sen-perc99-2018'!J:J,"&gt;0")</f>
        <v>3</v>
      </c>
      <c r="Z108">
        <f>+SUM(V108:Y108)</f>
        <v>10</v>
      </c>
      <c r="AA108">
        <f>+IF(Z108=0,,K108-Z108)</f>
        <v>0</v>
      </c>
    </row>
    <row r="109" spans="1:27" hidden="1">
      <c r="A109" t="s">
        <v>1072</v>
      </c>
      <c r="B109">
        <v>-5.1129055555555496</v>
      </c>
      <c r="C109">
        <v>-80.172930555555496</v>
      </c>
      <c r="D109">
        <v>91</v>
      </c>
      <c r="E109" t="s">
        <v>1073</v>
      </c>
      <c r="F109" t="s">
        <v>11</v>
      </c>
      <c r="G109" t="s">
        <v>639</v>
      </c>
      <c r="H109" t="s">
        <v>640</v>
      </c>
      <c r="I109" t="s">
        <v>1074</v>
      </c>
      <c r="J109" t="s">
        <v>20</v>
      </c>
      <c r="K109">
        <f>+COUNTIF('est-sen-perc99-2018'!A:A,A109)</f>
        <v>0</v>
      </c>
      <c r="L109">
        <f>+COUNTIF('est-sen-perc99-2017'!A:A,A109)</f>
        <v>7</v>
      </c>
      <c r="M109">
        <f>+COUNTIFS(percentiles!M:M,"&gt;1/1/17",percentiles!N:N,"&gt;0",percentiles!A:A,A109,percentiles!M:M,"&lt;1/4/17")</f>
        <v>0</v>
      </c>
      <c r="N109" t="str">
        <f>IFERROR(VLOOKUP(A109,percentiles!A:Q,3,FALSE),"")</f>
        <v/>
      </c>
      <c r="O109" t="str">
        <f>IFERROR(VLOOKUP(A109,percentiles!A:Q,4,FALSE),"")</f>
        <v/>
      </c>
      <c r="P109" t="str">
        <f>IFERROR(VLOOKUP(A109,percentiles!A:Q,5,FALSE),"")</f>
        <v/>
      </c>
      <c r="Q109" t="str">
        <f>IFERROR(VLOOKUP(A109,percentiles!A:Q,6,FALSE),"")</f>
        <v/>
      </c>
      <c r="R109">
        <f>+COUNTIFS(percentiles!M:M,"&gt;1/1/18",percentiles!N:N,"&gt;0",percentiles!A:A,A109)</f>
        <v>0</v>
      </c>
      <c r="S109">
        <f>+COUNTIFS(percentiles!M:M,"&gt;1/1/18",percentiles!O:O,"&gt;0",percentiles!A:A,A109)</f>
        <v>0</v>
      </c>
      <c r="T109">
        <f>+COUNTIFS(percentiles!M:M,"&gt;1/1/18",percentiles!P:P,"&gt;0",percentiles!A:A,A109)</f>
        <v>0</v>
      </c>
      <c r="U109">
        <f>+COUNTIFS(percentiles!M:M,"&gt;1/1/18",percentiles!Q:Q,"&gt;0",percentiles!A:A,A109)</f>
        <v>0</v>
      </c>
      <c r="V109">
        <f>+COUNTIFS('est-sen-perc99-2018'!A:A,A109,'est-sen-perc99-2018'!G:G,"&gt;0")</f>
        <v>0</v>
      </c>
      <c r="W109">
        <f>+COUNTIFS('est-sen-perc99-2018'!A:A,A109,'est-sen-perc99-2018'!H:H,"&gt;0")</f>
        <v>0</v>
      </c>
      <c r="X109">
        <f>+COUNTIFS('est-sen-perc99-2018'!A:A,A109,'est-sen-perc99-2018'!I:I,"&gt;0")</f>
        <v>0</v>
      </c>
      <c r="Y109">
        <f>+COUNTIFS('est-sen-perc99-2018'!A:A,A109,'est-sen-perc99-2018'!J:J,"&gt;0")</f>
        <v>0</v>
      </c>
      <c r="Z109">
        <f>+SUM(V109:Y109)</f>
        <v>0</v>
      </c>
      <c r="AA109">
        <f>+IF(Z109=0,,K109-Z109)</f>
        <v>0</v>
      </c>
    </row>
    <row r="110" spans="1:27" hidden="1">
      <c r="A110" s="1" t="s">
        <v>1299</v>
      </c>
      <c r="B110">
        <v>-9.7502777777777698</v>
      </c>
      <c r="C110">
        <v>-70.750277777777697</v>
      </c>
      <c r="D110">
        <v>275</v>
      </c>
      <c r="E110" t="s">
        <v>1300</v>
      </c>
      <c r="F110" t="s">
        <v>11</v>
      </c>
      <c r="G110" t="s">
        <v>639</v>
      </c>
      <c r="H110" t="s">
        <v>640</v>
      </c>
      <c r="I110" t="s">
        <v>1301</v>
      </c>
      <c r="J110" t="s">
        <v>15</v>
      </c>
      <c r="K110">
        <f>+COUNTIF('est-sen-perc99-2018'!A:A,A110)</f>
        <v>4</v>
      </c>
      <c r="L110">
        <f>+COUNTIF('est-sen-perc99-2017'!A:A,A110)</f>
        <v>7</v>
      </c>
      <c r="M110">
        <f>+COUNTIFS(percentiles!M:M,"&gt;1/1/17",percentiles!N:N,"&gt;0",percentiles!A:A,A110,percentiles!M:M,"&lt;1/4/17")</f>
        <v>0</v>
      </c>
      <c r="N110" t="str">
        <f>IFERROR(VLOOKUP(A110,percentiles!A:Q,3,FALSE),"")</f>
        <v/>
      </c>
      <c r="O110" t="str">
        <f>IFERROR(VLOOKUP(A110,percentiles!A:Q,4,FALSE),"")</f>
        <v/>
      </c>
      <c r="P110" t="str">
        <f>IFERROR(VLOOKUP(A110,percentiles!A:Q,5,FALSE),"")</f>
        <v/>
      </c>
      <c r="Q110" t="str">
        <f>IFERROR(VLOOKUP(A110,percentiles!A:Q,6,FALSE),"")</f>
        <v/>
      </c>
      <c r="R110">
        <f>+COUNTIFS(percentiles!M:M,"&gt;1/1/18",percentiles!N:N,"&gt;0",percentiles!A:A,A110)</f>
        <v>0</v>
      </c>
      <c r="S110">
        <f>+COUNTIFS(percentiles!M:M,"&gt;1/1/18",percentiles!O:O,"&gt;0",percentiles!A:A,A110)</f>
        <v>0</v>
      </c>
      <c r="T110">
        <f>+COUNTIFS(percentiles!M:M,"&gt;1/1/18",percentiles!P:P,"&gt;0",percentiles!A:A,A110)</f>
        <v>0</v>
      </c>
      <c r="U110">
        <f>+COUNTIFS(percentiles!M:M,"&gt;1/1/18",percentiles!Q:Q,"&gt;0",percentiles!A:A,A110)</f>
        <v>0</v>
      </c>
      <c r="V110">
        <f>+COUNTIFS('est-sen-perc99-2018'!A:A,A110,'est-sen-perc99-2018'!G:G,"&gt;0")</f>
        <v>0</v>
      </c>
      <c r="W110">
        <f>+COUNTIFS('est-sen-perc99-2018'!A:A,A110,'est-sen-perc99-2018'!H:H,"&gt;0")</f>
        <v>0</v>
      </c>
      <c r="X110">
        <f>+COUNTIFS('est-sen-perc99-2018'!A:A,A110,'est-sen-perc99-2018'!I:I,"&gt;0")</f>
        <v>0</v>
      </c>
      <c r="Y110">
        <f>+COUNTIFS('est-sen-perc99-2018'!A:A,A110,'est-sen-perc99-2018'!J:J,"&gt;0")</f>
        <v>0</v>
      </c>
      <c r="Z110">
        <f>+SUM(V110:Y110)</f>
        <v>0</v>
      </c>
      <c r="AA110">
        <f>+IF(Z110=0,,K110-Z110)</f>
        <v>0</v>
      </c>
    </row>
    <row r="111" spans="1:27" hidden="1">
      <c r="A111">
        <v>805</v>
      </c>
      <c r="B111">
        <v>-16.3356527777777</v>
      </c>
      <c r="C111">
        <v>-72.152655555555498</v>
      </c>
      <c r="D111">
        <v>1498</v>
      </c>
      <c r="E111" t="s">
        <v>482</v>
      </c>
      <c r="F111" t="s">
        <v>11</v>
      </c>
      <c r="G111" t="s">
        <v>12</v>
      </c>
      <c r="H111" t="s">
        <v>13</v>
      </c>
      <c r="I111" t="s">
        <v>483</v>
      </c>
      <c r="J111" t="s">
        <v>15</v>
      </c>
      <c r="K111">
        <f>+COUNTIF('est-sen-perc99-2018'!A:A,A111)</f>
        <v>1</v>
      </c>
      <c r="L111">
        <f>+COUNTIF('est-sen-perc99-2017'!A:A,A111)</f>
        <v>6</v>
      </c>
      <c r="M111">
        <f>+COUNTIFS(percentiles!M:M,"&gt;1/1/17",percentiles!N:N,"&gt;0",percentiles!A:A,A111,percentiles!M:M,"&lt;1/4/17")</f>
        <v>1</v>
      </c>
      <c r="N111">
        <f>IFERROR(VLOOKUP(A111,percentiles!A:Q,3,FALSE),"")</f>
        <v>2015</v>
      </c>
      <c r="O111">
        <f>IFERROR(VLOOKUP(A111,percentiles!A:Q,4,FALSE),"")</f>
        <v>1991</v>
      </c>
      <c r="P111">
        <f>IFERROR(VLOOKUP(A111,percentiles!A:Q,5,FALSE),"")</f>
        <v>1929</v>
      </c>
      <c r="Q111">
        <f>IFERROR(VLOOKUP(A111,percentiles!A:Q,6,FALSE),"")</f>
        <v>100</v>
      </c>
      <c r="R111">
        <f>+COUNTIFS(percentiles!M:M,"&gt;1/1/18",percentiles!N:N,"&gt;0",percentiles!A:A,A111)</f>
        <v>0</v>
      </c>
      <c r="S111">
        <f>+COUNTIFS(percentiles!M:M,"&gt;1/1/18",percentiles!O:O,"&gt;0",percentiles!A:A,A111)</f>
        <v>0</v>
      </c>
      <c r="T111">
        <f>+COUNTIFS(percentiles!M:M,"&gt;1/1/18",percentiles!P:P,"&gt;0",percentiles!A:A,A111)</f>
        <v>1</v>
      </c>
      <c r="U111">
        <f>+COUNTIFS(percentiles!M:M,"&gt;1/1/18",percentiles!Q:Q,"&gt;0",percentiles!A:A,A111)</f>
        <v>1</v>
      </c>
      <c r="V111">
        <f>+COUNTIFS('est-sen-perc99-2018'!A:A,A111,'est-sen-perc99-2018'!G:G,"&gt;0")</f>
        <v>0</v>
      </c>
      <c r="W111">
        <f>+COUNTIFS('est-sen-perc99-2018'!A:A,A111,'est-sen-perc99-2018'!H:H,"&gt;0")</f>
        <v>0</v>
      </c>
      <c r="X111">
        <f>+COUNTIFS('est-sen-perc99-2018'!A:A,A111,'est-sen-perc99-2018'!I:I,"&gt;0")</f>
        <v>1</v>
      </c>
      <c r="Y111">
        <f>+COUNTIFS('est-sen-perc99-2018'!A:A,A111,'est-sen-perc99-2018'!J:J,"&gt;0")</f>
        <v>0</v>
      </c>
      <c r="Z111">
        <f>+SUM(V111:Y111)</f>
        <v>1</v>
      </c>
      <c r="AA111">
        <f>+IF(Z111=0,,K111-Z111)</f>
        <v>0</v>
      </c>
    </row>
    <row r="112" spans="1:27" hidden="1">
      <c r="A112">
        <v>260</v>
      </c>
      <c r="B112">
        <v>-5.3084972222222202</v>
      </c>
      <c r="C112">
        <v>-78.897588888888805</v>
      </c>
      <c r="D112">
        <v>1772</v>
      </c>
      <c r="E112" t="s">
        <v>97</v>
      </c>
      <c r="F112" t="s">
        <v>11</v>
      </c>
      <c r="G112" t="s">
        <v>12</v>
      </c>
      <c r="H112" t="s">
        <v>13</v>
      </c>
      <c r="I112" t="s">
        <v>98</v>
      </c>
      <c r="J112" t="s">
        <v>15</v>
      </c>
      <c r="K112">
        <f>+COUNTIF('est-sen-perc99-2018'!A:A,A112)</f>
        <v>3</v>
      </c>
      <c r="L112">
        <f>+COUNTIF('est-sen-perc99-2017'!A:A,A112)</f>
        <v>6</v>
      </c>
      <c r="M112">
        <f>+COUNTIFS(percentiles!M:M,"&gt;1/1/17",percentiles!N:N,"&gt;0",percentiles!A:A,A112,percentiles!M:M,"&lt;1/4/17")</f>
        <v>0</v>
      </c>
      <c r="N112" t="str">
        <f>IFERROR(VLOOKUP(A112,percentiles!A:Q,3,FALSE),"")</f>
        <v/>
      </c>
      <c r="O112" t="str">
        <f>IFERROR(VLOOKUP(A112,percentiles!A:Q,4,FALSE),"")</f>
        <v/>
      </c>
      <c r="P112" t="str">
        <f>IFERROR(VLOOKUP(A112,percentiles!A:Q,5,FALSE),"")</f>
        <v/>
      </c>
      <c r="Q112" t="str">
        <f>IFERROR(VLOOKUP(A112,percentiles!A:Q,6,FALSE),"")</f>
        <v/>
      </c>
      <c r="R112">
        <f>+COUNTIFS(percentiles!M:M,"&gt;1/1/18",percentiles!N:N,"&gt;0",percentiles!A:A,A112)</f>
        <v>0</v>
      </c>
      <c r="S112">
        <f>+COUNTIFS(percentiles!M:M,"&gt;1/1/18",percentiles!O:O,"&gt;0",percentiles!A:A,A112)</f>
        <v>0</v>
      </c>
      <c r="T112">
        <f>+COUNTIFS(percentiles!M:M,"&gt;1/1/18",percentiles!P:P,"&gt;0",percentiles!A:A,A112)</f>
        <v>0</v>
      </c>
      <c r="U112">
        <f>+COUNTIFS(percentiles!M:M,"&gt;1/1/18",percentiles!Q:Q,"&gt;0",percentiles!A:A,A112)</f>
        <v>0</v>
      </c>
      <c r="V112">
        <f>+COUNTIFS('est-sen-perc99-2018'!A:A,A112,'est-sen-perc99-2018'!G:G,"&gt;0")</f>
        <v>0</v>
      </c>
      <c r="W112">
        <f>+COUNTIFS('est-sen-perc99-2018'!A:A,A112,'est-sen-perc99-2018'!H:H,"&gt;0")</f>
        <v>0</v>
      </c>
      <c r="X112">
        <f>+COUNTIFS('est-sen-perc99-2018'!A:A,A112,'est-sen-perc99-2018'!I:I,"&gt;0")</f>
        <v>0</v>
      </c>
      <c r="Y112">
        <f>+COUNTIFS('est-sen-perc99-2018'!A:A,A112,'est-sen-perc99-2018'!J:J,"&gt;0")</f>
        <v>0</v>
      </c>
      <c r="Z112">
        <f>+SUM(V112:Y112)</f>
        <v>0</v>
      </c>
      <c r="AA112">
        <f>+IF(Z112=0,,K112-Z112)</f>
        <v>0</v>
      </c>
    </row>
    <row r="113" spans="1:27" hidden="1">
      <c r="A113">
        <v>269</v>
      </c>
      <c r="B113">
        <v>-5.1491333333333298</v>
      </c>
      <c r="C113">
        <v>-72.892052777777707</v>
      </c>
      <c r="D113">
        <v>250</v>
      </c>
      <c r="E113" t="s">
        <v>103</v>
      </c>
      <c r="F113" t="s">
        <v>11</v>
      </c>
      <c r="G113" t="s">
        <v>12</v>
      </c>
      <c r="H113" t="s">
        <v>13</v>
      </c>
      <c r="I113" t="s">
        <v>104</v>
      </c>
      <c r="J113" t="s">
        <v>15</v>
      </c>
      <c r="K113">
        <f>+COUNTIF('est-sen-perc99-2018'!A:A,A113)</f>
        <v>3</v>
      </c>
      <c r="L113">
        <f>+COUNTIF('est-sen-perc99-2017'!A:A,A113)</f>
        <v>6</v>
      </c>
      <c r="M113">
        <f>+COUNTIFS(percentiles!M:M,"&gt;1/1/17",percentiles!N:N,"&gt;0",percentiles!A:A,A113,percentiles!M:M,"&lt;1/4/17")</f>
        <v>0</v>
      </c>
      <c r="N113" t="str">
        <f>IFERROR(VLOOKUP(A113,percentiles!A:Q,3,FALSE),"")</f>
        <v/>
      </c>
      <c r="O113" t="str">
        <f>IFERROR(VLOOKUP(A113,percentiles!A:Q,4,FALSE),"")</f>
        <v/>
      </c>
      <c r="P113" t="str">
        <f>IFERROR(VLOOKUP(A113,percentiles!A:Q,5,FALSE),"")</f>
        <v/>
      </c>
      <c r="Q113" t="str">
        <f>IFERROR(VLOOKUP(A113,percentiles!A:Q,6,FALSE),"")</f>
        <v/>
      </c>
      <c r="R113">
        <f>+COUNTIFS(percentiles!M:M,"&gt;1/1/18",percentiles!N:N,"&gt;0",percentiles!A:A,A113)</f>
        <v>0</v>
      </c>
      <c r="S113">
        <f>+COUNTIFS(percentiles!M:M,"&gt;1/1/18",percentiles!O:O,"&gt;0",percentiles!A:A,A113)</f>
        <v>0</v>
      </c>
      <c r="T113">
        <f>+COUNTIFS(percentiles!M:M,"&gt;1/1/18",percentiles!P:P,"&gt;0",percentiles!A:A,A113)</f>
        <v>0</v>
      </c>
      <c r="U113">
        <f>+COUNTIFS(percentiles!M:M,"&gt;1/1/18",percentiles!Q:Q,"&gt;0",percentiles!A:A,A113)</f>
        <v>0</v>
      </c>
      <c r="V113">
        <f>+COUNTIFS('est-sen-perc99-2018'!A:A,A113,'est-sen-perc99-2018'!G:G,"&gt;0")</f>
        <v>0</v>
      </c>
      <c r="W113">
        <f>+COUNTIFS('est-sen-perc99-2018'!A:A,A113,'est-sen-perc99-2018'!H:H,"&gt;0")</f>
        <v>0</v>
      </c>
      <c r="X113">
        <f>+COUNTIFS('est-sen-perc99-2018'!A:A,A113,'est-sen-perc99-2018'!I:I,"&gt;0")</f>
        <v>0</v>
      </c>
      <c r="Y113">
        <f>+COUNTIFS('est-sen-perc99-2018'!A:A,A113,'est-sen-perc99-2018'!J:J,"&gt;0")</f>
        <v>0</v>
      </c>
      <c r="Z113">
        <f>+SUM(V113:Y113)</f>
        <v>0</v>
      </c>
      <c r="AA113">
        <f>+IF(Z113=0,,K113-Z113)</f>
        <v>0</v>
      </c>
    </row>
    <row r="114" spans="1:27" hidden="1">
      <c r="A114">
        <v>291</v>
      </c>
      <c r="B114">
        <v>-3.9112499999999999</v>
      </c>
      <c r="C114">
        <v>-70.512055555555506</v>
      </c>
      <c r="D114">
        <v>107</v>
      </c>
      <c r="E114" t="s">
        <v>115</v>
      </c>
      <c r="F114" t="s">
        <v>11</v>
      </c>
      <c r="G114" t="s">
        <v>12</v>
      </c>
      <c r="H114" t="s">
        <v>13</v>
      </c>
      <c r="I114" t="s">
        <v>116</v>
      </c>
      <c r="J114" t="s">
        <v>15</v>
      </c>
      <c r="K114">
        <f>+COUNTIF('est-sen-perc99-2018'!A:A,A114)</f>
        <v>2</v>
      </c>
      <c r="L114">
        <f>+COUNTIF('est-sen-perc99-2017'!A:A,A114)</f>
        <v>6</v>
      </c>
      <c r="M114">
        <f>+COUNTIFS(percentiles!M:M,"&gt;1/1/17",percentiles!N:N,"&gt;0",percentiles!A:A,A114,percentiles!M:M,"&lt;1/4/17")</f>
        <v>0</v>
      </c>
      <c r="N114" t="str">
        <f>IFERROR(VLOOKUP(A114,percentiles!A:Q,3,FALSE),"")</f>
        <v/>
      </c>
      <c r="O114" t="str">
        <f>IFERROR(VLOOKUP(A114,percentiles!A:Q,4,FALSE),"")</f>
        <v/>
      </c>
      <c r="P114" t="str">
        <f>IFERROR(VLOOKUP(A114,percentiles!A:Q,5,FALSE),"")</f>
        <v/>
      </c>
      <c r="Q114" t="str">
        <f>IFERROR(VLOOKUP(A114,percentiles!A:Q,6,FALSE),"")</f>
        <v/>
      </c>
      <c r="R114">
        <f>+COUNTIFS(percentiles!M:M,"&gt;1/1/18",percentiles!N:N,"&gt;0",percentiles!A:A,A114)</f>
        <v>0</v>
      </c>
      <c r="S114">
        <f>+COUNTIFS(percentiles!M:M,"&gt;1/1/18",percentiles!O:O,"&gt;0",percentiles!A:A,A114)</f>
        <v>0</v>
      </c>
      <c r="T114">
        <f>+COUNTIFS(percentiles!M:M,"&gt;1/1/18",percentiles!P:P,"&gt;0",percentiles!A:A,A114)</f>
        <v>0</v>
      </c>
      <c r="U114">
        <f>+COUNTIFS(percentiles!M:M,"&gt;1/1/18",percentiles!Q:Q,"&gt;0",percentiles!A:A,A114)</f>
        <v>0</v>
      </c>
      <c r="V114">
        <f>+COUNTIFS('est-sen-perc99-2018'!A:A,A114,'est-sen-perc99-2018'!G:G,"&gt;0")</f>
        <v>0</v>
      </c>
      <c r="W114">
        <f>+COUNTIFS('est-sen-perc99-2018'!A:A,A114,'est-sen-perc99-2018'!H:H,"&gt;0")</f>
        <v>0</v>
      </c>
      <c r="X114">
        <f>+COUNTIFS('est-sen-perc99-2018'!A:A,A114,'est-sen-perc99-2018'!I:I,"&gt;0")</f>
        <v>0</v>
      </c>
      <c r="Y114">
        <f>+COUNTIFS('est-sen-perc99-2018'!A:A,A114,'est-sen-perc99-2018'!J:J,"&gt;0")</f>
        <v>0</v>
      </c>
      <c r="Z114">
        <f>+SUM(V114:Y114)</f>
        <v>0</v>
      </c>
      <c r="AA114">
        <f>+IF(Z114=0,,K114-Z114)</f>
        <v>0</v>
      </c>
    </row>
    <row r="115" spans="1:27" hidden="1">
      <c r="A115">
        <v>305</v>
      </c>
      <c r="B115">
        <v>-6.9251138888888804</v>
      </c>
      <c r="C115">
        <v>-79.129016666666601</v>
      </c>
      <c r="D115">
        <v>2424</v>
      </c>
      <c r="E115" t="s">
        <v>125</v>
      </c>
      <c r="F115" t="s">
        <v>11</v>
      </c>
      <c r="G115" t="s">
        <v>12</v>
      </c>
      <c r="H115" t="s">
        <v>13</v>
      </c>
      <c r="I115" t="s">
        <v>126</v>
      </c>
      <c r="J115" t="s">
        <v>20</v>
      </c>
      <c r="K115">
        <f>+COUNTIF('est-sen-perc99-2018'!A:A,A115)</f>
        <v>3</v>
      </c>
      <c r="L115">
        <f>+COUNTIF('est-sen-perc99-2017'!A:A,A115)</f>
        <v>6</v>
      </c>
      <c r="M115">
        <f>+COUNTIFS(percentiles!M:M,"&gt;1/1/17",percentiles!N:N,"&gt;0",percentiles!A:A,A115,percentiles!M:M,"&lt;1/4/17")</f>
        <v>0</v>
      </c>
      <c r="N115" t="str">
        <f>IFERROR(VLOOKUP(A115,percentiles!A:Q,3,FALSE),"")</f>
        <v/>
      </c>
      <c r="O115" t="str">
        <f>IFERROR(VLOOKUP(A115,percentiles!A:Q,4,FALSE),"")</f>
        <v/>
      </c>
      <c r="P115" t="str">
        <f>IFERROR(VLOOKUP(A115,percentiles!A:Q,5,FALSE),"")</f>
        <v/>
      </c>
      <c r="Q115" t="str">
        <f>IFERROR(VLOOKUP(A115,percentiles!A:Q,6,FALSE),"")</f>
        <v/>
      </c>
      <c r="R115">
        <f>+COUNTIFS(percentiles!M:M,"&gt;1/1/18",percentiles!N:N,"&gt;0",percentiles!A:A,A115)</f>
        <v>0</v>
      </c>
      <c r="S115">
        <f>+COUNTIFS(percentiles!M:M,"&gt;1/1/18",percentiles!O:O,"&gt;0",percentiles!A:A,A115)</f>
        <v>0</v>
      </c>
      <c r="T115">
        <f>+COUNTIFS(percentiles!M:M,"&gt;1/1/18",percentiles!P:P,"&gt;0",percentiles!A:A,A115)</f>
        <v>0</v>
      </c>
      <c r="U115">
        <f>+COUNTIFS(percentiles!M:M,"&gt;1/1/18",percentiles!Q:Q,"&gt;0",percentiles!A:A,A115)</f>
        <v>0</v>
      </c>
      <c r="V115">
        <f>+COUNTIFS('est-sen-perc99-2018'!A:A,A115,'est-sen-perc99-2018'!G:G,"&gt;0")</f>
        <v>0</v>
      </c>
      <c r="W115">
        <f>+COUNTIFS('est-sen-perc99-2018'!A:A,A115,'est-sen-perc99-2018'!H:H,"&gt;0")</f>
        <v>0</v>
      </c>
      <c r="X115">
        <f>+COUNTIFS('est-sen-perc99-2018'!A:A,A115,'est-sen-perc99-2018'!I:I,"&gt;0")</f>
        <v>0</v>
      </c>
      <c r="Y115">
        <f>+COUNTIFS('est-sen-perc99-2018'!A:A,A115,'est-sen-perc99-2018'!J:J,"&gt;0")</f>
        <v>0</v>
      </c>
      <c r="Z115">
        <f>+SUM(V115:Y115)</f>
        <v>0</v>
      </c>
      <c r="AA115">
        <f>+IF(Z115=0,,K115-Z115)</f>
        <v>0</v>
      </c>
    </row>
    <row r="116" spans="1:27" hidden="1">
      <c r="A116">
        <v>540</v>
      </c>
      <c r="B116">
        <v>-10.477883333333301</v>
      </c>
      <c r="C116">
        <v>-76.989713888888801</v>
      </c>
      <c r="D116">
        <v>3432</v>
      </c>
      <c r="E116" t="s">
        <v>282</v>
      </c>
      <c r="F116" t="s">
        <v>11</v>
      </c>
      <c r="G116" t="s">
        <v>12</v>
      </c>
      <c r="H116" t="s">
        <v>13</v>
      </c>
      <c r="I116" t="s">
        <v>283</v>
      </c>
      <c r="J116" t="s">
        <v>20</v>
      </c>
      <c r="K116">
        <f>+COUNTIF('est-sen-perc99-2018'!A:A,A116)</f>
        <v>2</v>
      </c>
      <c r="L116">
        <f>+COUNTIF('est-sen-perc99-2017'!A:A,A116)</f>
        <v>6</v>
      </c>
      <c r="M116">
        <f>+COUNTIFS(percentiles!M:M,"&gt;1/1/17",percentiles!N:N,"&gt;0",percentiles!A:A,A116,percentiles!M:M,"&lt;1/4/17")</f>
        <v>0</v>
      </c>
      <c r="N116" t="str">
        <f>IFERROR(VLOOKUP(A116,percentiles!A:Q,3,FALSE),"")</f>
        <v/>
      </c>
      <c r="O116" t="str">
        <f>IFERROR(VLOOKUP(A116,percentiles!A:Q,4,FALSE),"")</f>
        <v/>
      </c>
      <c r="P116" t="str">
        <f>IFERROR(VLOOKUP(A116,percentiles!A:Q,5,FALSE),"")</f>
        <v/>
      </c>
      <c r="Q116" t="str">
        <f>IFERROR(VLOOKUP(A116,percentiles!A:Q,6,FALSE),"")</f>
        <v/>
      </c>
      <c r="R116">
        <f>+COUNTIFS(percentiles!M:M,"&gt;1/1/18",percentiles!N:N,"&gt;0",percentiles!A:A,A116)</f>
        <v>0</v>
      </c>
      <c r="S116">
        <f>+COUNTIFS(percentiles!M:M,"&gt;1/1/18",percentiles!O:O,"&gt;0",percentiles!A:A,A116)</f>
        <v>0</v>
      </c>
      <c r="T116">
        <f>+COUNTIFS(percentiles!M:M,"&gt;1/1/18",percentiles!P:P,"&gt;0",percentiles!A:A,A116)</f>
        <v>0</v>
      </c>
      <c r="U116">
        <f>+COUNTIFS(percentiles!M:M,"&gt;1/1/18",percentiles!Q:Q,"&gt;0",percentiles!A:A,A116)</f>
        <v>0</v>
      </c>
      <c r="V116">
        <f>+COUNTIFS('est-sen-perc99-2018'!A:A,A116,'est-sen-perc99-2018'!G:G,"&gt;0")</f>
        <v>0</v>
      </c>
      <c r="W116">
        <f>+COUNTIFS('est-sen-perc99-2018'!A:A,A116,'est-sen-perc99-2018'!H:H,"&gt;0")</f>
        <v>0</v>
      </c>
      <c r="X116">
        <f>+COUNTIFS('est-sen-perc99-2018'!A:A,A116,'est-sen-perc99-2018'!I:I,"&gt;0")</f>
        <v>0</v>
      </c>
      <c r="Y116">
        <f>+COUNTIFS('est-sen-perc99-2018'!A:A,A116,'est-sen-perc99-2018'!J:J,"&gt;0")</f>
        <v>0</v>
      </c>
      <c r="Z116">
        <f>+SUM(V116:Y116)</f>
        <v>0</v>
      </c>
      <c r="AA116">
        <f>+IF(Z116=0,,K116-Z116)</f>
        <v>0</v>
      </c>
    </row>
    <row r="117" spans="1:27" hidden="1">
      <c r="A117">
        <v>639</v>
      </c>
      <c r="B117">
        <v>-13.6011777777777</v>
      </c>
      <c r="C117">
        <v>-75.621022222222194</v>
      </c>
      <c r="D117">
        <v>1010</v>
      </c>
      <c r="E117" t="s">
        <v>340</v>
      </c>
      <c r="F117" t="s">
        <v>11</v>
      </c>
      <c r="G117" t="s">
        <v>12</v>
      </c>
      <c r="H117" t="s">
        <v>13</v>
      </c>
      <c r="I117" t="s">
        <v>341</v>
      </c>
      <c r="J117" t="s">
        <v>15</v>
      </c>
      <c r="K117">
        <f>+COUNTIF('est-sen-perc99-2018'!A:A,A117)</f>
        <v>0</v>
      </c>
      <c r="L117">
        <f>+COUNTIF('est-sen-perc99-2017'!A:A,A117)</f>
        <v>6</v>
      </c>
      <c r="M117">
        <f>+COUNTIFS(percentiles!M:M,"&gt;1/1/17",percentiles!N:N,"&gt;0",percentiles!A:A,A117,percentiles!M:M,"&lt;1/4/17")</f>
        <v>0</v>
      </c>
      <c r="N117" t="str">
        <f>IFERROR(VLOOKUP(A117,percentiles!A:Q,3,FALSE),"")</f>
        <v/>
      </c>
      <c r="O117" t="str">
        <f>IFERROR(VLOOKUP(A117,percentiles!A:Q,4,FALSE),"")</f>
        <v/>
      </c>
      <c r="P117" t="str">
        <f>IFERROR(VLOOKUP(A117,percentiles!A:Q,5,FALSE),"")</f>
        <v/>
      </c>
      <c r="Q117" t="str">
        <f>IFERROR(VLOOKUP(A117,percentiles!A:Q,6,FALSE),"")</f>
        <v/>
      </c>
      <c r="R117">
        <f>+COUNTIFS(percentiles!M:M,"&gt;1/1/18",percentiles!N:N,"&gt;0",percentiles!A:A,A117)</f>
        <v>0</v>
      </c>
      <c r="S117">
        <f>+COUNTIFS(percentiles!M:M,"&gt;1/1/18",percentiles!O:O,"&gt;0",percentiles!A:A,A117)</f>
        <v>0</v>
      </c>
      <c r="T117">
        <f>+COUNTIFS(percentiles!M:M,"&gt;1/1/18",percentiles!P:P,"&gt;0",percentiles!A:A,A117)</f>
        <v>0</v>
      </c>
      <c r="U117">
        <f>+COUNTIFS(percentiles!M:M,"&gt;1/1/18",percentiles!Q:Q,"&gt;0",percentiles!A:A,A117)</f>
        <v>0</v>
      </c>
      <c r="V117">
        <f>+COUNTIFS('est-sen-perc99-2018'!A:A,A117,'est-sen-perc99-2018'!G:G,"&gt;0")</f>
        <v>0</v>
      </c>
      <c r="W117">
        <f>+COUNTIFS('est-sen-perc99-2018'!A:A,A117,'est-sen-perc99-2018'!H:H,"&gt;0")</f>
        <v>0</v>
      </c>
      <c r="X117">
        <f>+COUNTIFS('est-sen-perc99-2018'!A:A,A117,'est-sen-perc99-2018'!I:I,"&gt;0")</f>
        <v>0</v>
      </c>
      <c r="Y117">
        <f>+COUNTIFS('est-sen-perc99-2018'!A:A,A117,'est-sen-perc99-2018'!J:J,"&gt;0")</f>
        <v>0</v>
      </c>
      <c r="Z117">
        <f>+SUM(V117:Y117)</f>
        <v>0</v>
      </c>
      <c r="AA117">
        <f>+IF(Z117=0,,K117-Z117)</f>
        <v>0</v>
      </c>
    </row>
    <row r="118" spans="1:27" hidden="1">
      <c r="A118">
        <v>698</v>
      </c>
      <c r="B118">
        <v>-14.526475</v>
      </c>
      <c r="C118">
        <v>-75.213055555555499</v>
      </c>
      <c r="D118">
        <v>325</v>
      </c>
      <c r="E118" t="s">
        <v>392</v>
      </c>
      <c r="F118" t="s">
        <v>11</v>
      </c>
      <c r="G118" t="s">
        <v>12</v>
      </c>
      <c r="H118" t="s">
        <v>13</v>
      </c>
      <c r="I118" t="s">
        <v>393</v>
      </c>
      <c r="J118" t="s">
        <v>15</v>
      </c>
      <c r="K118">
        <f>+COUNTIF('est-sen-perc99-2018'!A:A,A118)</f>
        <v>0</v>
      </c>
      <c r="L118">
        <f>+COUNTIF('est-sen-perc99-2017'!A:A,A118)</f>
        <v>6</v>
      </c>
      <c r="M118">
        <f>+COUNTIFS(percentiles!M:M,"&gt;1/1/17",percentiles!N:N,"&gt;0",percentiles!A:A,A118,percentiles!M:M,"&lt;1/4/17")</f>
        <v>0</v>
      </c>
      <c r="N118" t="str">
        <f>IFERROR(VLOOKUP(A118,percentiles!A:Q,3,FALSE),"")</f>
        <v/>
      </c>
      <c r="O118" t="str">
        <f>IFERROR(VLOOKUP(A118,percentiles!A:Q,4,FALSE),"")</f>
        <v/>
      </c>
      <c r="P118" t="str">
        <f>IFERROR(VLOOKUP(A118,percentiles!A:Q,5,FALSE),"")</f>
        <v/>
      </c>
      <c r="Q118" t="str">
        <f>IFERROR(VLOOKUP(A118,percentiles!A:Q,6,FALSE),"")</f>
        <v/>
      </c>
      <c r="R118">
        <f>+COUNTIFS(percentiles!M:M,"&gt;1/1/18",percentiles!N:N,"&gt;0",percentiles!A:A,A118)</f>
        <v>0</v>
      </c>
      <c r="S118">
        <f>+COUNTIFS(percentiles!M:M,"&gt;1/1/18",percentiles!O:O,"&gt;0",percentiles!A:A,A118)</f>
        <v>0</v>
      </c>
      <c r="T118">
        <f>+COUNTIFS(percentiles!M:M,"&gt;1/1/18",percentiles!P:P,"&gt;0",percentiles!A:A,A118)</f>
        <v>0</v>
      </c>
      <c r="U118">
        <f>+COUNTIFS(percentiles!M:M,"&gt;1/1/18",percentiles!Q:Q,"&gt;0",percentiles!A:A,A118)</f>
        <v>0</v>
      </c>
      <c r="V118">
        <f>+COUNTIFS('est-sen-perc99-2018'!A:A,A118,'est-sen-perc99-2018'!G:G,"&gt;0")</f>
        <v>0</v>
      </c>
      <c r="W118">
        <f>+COUNTIFS('est-sen-perc99-2018'!A:A,A118,'est-sen-perc99-2018'!H:H,"&gt;0")</f>
        <v>0</v>
      </c>
      <c r="X118">
        <f>+COUNTIFS('est-sen-perc99-2018'!A:A,A118,'est-sen-perc99-2018'!I:I,"&gt;0")</f>
        <v>0</v>
      </c>
      <c r="Y118">
        <f>+COUNTIFS('est-sen-perc99-2018'!A:A,A118,'est-sen-perc99-2018'!J:J,"&gt;0")</f>
        <v>0</v>
      </c>
      <c r="Z118">
        <f>+SUM(V118:Y118)</f>
        <v>0</v>
      </c>
      <c r="AA118">
        <f>+IF(Z118=0,,K118-Z118)</f>
        <v>0</v>
      </c>
    </row>
    <row r="119" spans="1:27" hidden="1">
      <c r="A119">
        <v>877</v>
      </c>
      <c r="B119">
        <v>-17.474166666666601</v>
      </c>
      <c r="C119">
        <v>-70.033888888888796</v>
      </c>
      <c r="D119">
        <v>3050</v>
      </c>
      <c r="E119" t="s">
        <v>568</v>
      </c>
      <c r="F119" t="s">
        <v>11</v>
      </c>
      <c r="G119" t="s">
        <v>12</v>
      </c>
      <c r="H119" t="s">
        <v>13</v>
      </c>
      <c r="I119" t="s">
        <v>569</v>
      </c>
      <c r="J119" t="s">
        <v>15</v>
      </c>
      <c r="K119">
        <f>+COUNTIF('est-sen-perc99-2018'!A:A,A119)</f>
        <v>0</v>
      </c>
      <c r="L119">
        <f>+COUNTIF('est-sen-perc99-2017'!A:A,A119)</f>
        <v>6</v>
      </c>
      <c r="M119">
        <f>+COUNTIFS(percentiles!M:M,"&gt;1/1/17",percentiles!N:N,"&gt;0",percentiles!A:A,A119,percentiles!M:M,"&lt;1/4/17")</f>
        <v>0</v>
      </c>
      <c r="N119" t="str">
        <f>IFERROR(VLOOKUP(A119,percentiles!A:Q,3,FALSE),"")</f>
        <v/>
      </c>
      <c r="O119" t="str">
        <f>IFERROR(VLOOKUP(A119,percentiles!A:Q,4,FALSE),"")</f>
        <v/>
      </c>
      <c r="P119" t="str">
        <f>IFERROR(VLOOKUP(A119,percentiles!A:Q,5,FALSE),"")</f>
        <v/>
      </c>
      <c r="Q119" t="str">
        <f>IFERROR(VLOOKUP(A119,percentiles!A:Q,6,FALSE),"")</f>
        <v/>
      </c>
      <c r="R119">
        <f>+COUNTIFS(percentiles!M:M,"&gt;1/1/18",percentiles!N:N,"&gt;0",percentiles!A:A,A119)</f>
        <v>0</v>
      </c>
      <c r="S119">
        <f>+COUNTIFS(percentiles!M:M,"&gt;1/1/18",percentiles!O:O,"&gt;0",percentiles!A:A,A119)</f>
        <v>0</v>
      </c>
      <c r="T119">
        <f>+COUNTIFS(percentiles!M:M,"&gt;1/1/18",percentiles!P:P,"&gt;0",percentiles!A:A,A119)</f>
        <v>0</v>
      </c>
      <c r="U119">
        <f>+COUNTIFS(percentiles!M:M,"&gt;1/1/18",percentiles!Q:Q,"&gt;0",percentiles!A:A,A119)</f>
        <v>0</v>
      </c>
      <c r="V119">
        <f>+COUNTIFS('est-sen-perc99-2018'!A:A,A119,'est-sen-perc99-2018'!G:G,"&gt;0")</f>
        <v>0</v>
      </c>
      <c r="W119">
        <f>+COUNTIFS('est-sen-perc99-2018'!A:A,A119,'est-sen-perc99-2018'!H:H,"&gt;0")</f>
        <v>0</v>
      </c>
      <c r="X119">
        <f>+COUNTIFS('est-sen-perc99-2018'!A:A,A119,'est-sen-perc99-2018'!I:I,"&gt;0")</f>
        <v>0</v>
      </c>
      <c r="Y119">
        <f>+COUNTIFS('est-sen-perc99-2018'!A:A,A119,'est-sen-perc99-2018'!J:J,"&gt;0")</f>
        <v>0</v>
      </c>
      <c r="Z119">
        <f>+SUM(V119:Y119)</f>
        <v>0</v>
      </c>
      <c r="AA119">
        <f>+IF(Z119=0,,K119-Z119)</f>
        <v>0</v>
      </c>
    </row>
    <row r="120" spans="1:27" hidden="1">
      <c r="A120">
        <v>2122</v>
      </c>
      <c r="B120">
        <v>-5.3397749999999897</v>
      </c>
      <c r="C120">
        <v>-79.857941666666605</v>
      </c>
      <c r="D120">
        <v>153</v>
      </c>
      <c r="E120" t="s">
        <v>588</v>
      </c>
      <c r="F120" t="s">
        <v>11</v>
      </c>
      <c r="G120" t="s">
        <v>12</v>
      </c>
      <c r="H120" t="s">
        <v>13</v>
      </c>
      <c r="I120" t="s">
        <v>589</v>
      </c>
      <c r="J120" t="s">
        <v>20</v>
      </c>
      <c r="K120">
        <f>+COUNTIF('est-sen-perc99-2018'!A:A,A120)</f>
        <v>0</v>
      </c>
      <c r="L120">
        <f>+COUNTIF('est-sen-perc99-2017'!A:A,A120)</f>
        <v>6</v>
      </c>
      <c r="M120">
        <f>+COUNTIFS(percentiles!M:M,"&gt;1/1/17",percentiles!N:N,"&gt;0",percentiles!A:A,A120,percentiles!M:M,"&lt;1/4/17")</f>
        <v>0</v>
      </c>
      <c r="N120" t="str">
        <f>IFERROR(VLOOKUP(A120,percentiles!A:Q,3,FALSE),"")</f>
        <v/>
      </c>
      <c r="O120" t="str">
        <f>IFERROR(VLOOKUP(A120,percentiles!A:Q,4,FALSE),"")</f>
        <v/>
      </c>
      <c r="P120" t="str">
        <f>IFERROR(VLOOKUP(A120,percentiles!A:Q,5,FALSE),"")</f>
        <v/>
      </c>
      <c r="Q120" t="str">
        <f>IFERROR(VLOOKUP(A120,percentiles!A:Q,6,FALSE),"")</f>
        <v/>
      </c>
      <c r="R120">
        <f>+COUNTIFS(percentiles!M:M,"&gt;1/1/18",percentiles!N:N,"&gt;0",percentiles!A:A,A120)</f>
        <v>0</v>
      </c>
      <c r="S120">
        <f>+COUNTIFS(percentiles!M:M,"&gt;1/1/18",percentiles!O:O,"&gt;0",percentiles!A:A,A120)</f>
        <v>0</v>
      </c>
      <c r="T120">
        <f>+COUNTIFS(percentiles!M:M,"&gt;1/1/18",percentiles!P:P,"&gt;0",percentiles!A:A,A120)</f>
        <v>0</v>
      </c>
      <c r="U120">
        <f>+COUNTIFS(percentiles!M:M,"&gt;1/1/18",percentiles!Q:Q,"&gt;0",percentiles!A:A,A120)</f>
        <v>0</v>
      </c>
      <c r="V120">
        <f>+COUNTIFS('est-sen-perc99-2018'!A:A,A120,'est-sen-perc99-2018'!G:G,"&gt;0")</f>
        <v>0</v>
      </c>
      <c r="W120">
        <f>+COUNTIFS('est-sen-perc99-2018'!A:A,A120,'est-sen-perc99-2018'!H:H,"&gt;0")</f>
        <v>0</v>
      </c>
      <c r="X120">
        <f>+COUNTIFS('est-sen-perc99-2018'!A:A,A120,'est-sen-perc99-2018'!I:I,"&gt;0")</f>
        <v>0</v>
      </c>
      <c r="Y120">
        <f>+COUNTIFS('est-sen-perc99-2018'!A:A,A120,'est-sen-perc99-2018'!J:J,"&gt;0")</f>
        <v>0</v>
      </c>
      <c r="Z120">
        <f>+SUM(V120:Y120)</f>
        <v>0</v>
      </c>
      <c r="AA120">
        <f>+IF(Z120=0,,K120-Z120)</f>
        <v>0</v>
      </c>
    </row>
    <row r="121" spans="1:27" hidden="1">
      <c r="A121">
        <v>6230</v>
      </c>
      <c r="B121">
        <v>-13.0305083333333</v>
      </c>
      <c r="C121">
        <v>-76.200272222222196</v>
      </c>
      <c r="D121">
        <v>302</v>
      </c>
      <c r="E121" t="s">
        <v>612</v>
      </c>
      <c r="F121" t="s">
        <v>11</v>
      </c>
      <c r="G121" t="s">
        <v>12</v>
      </c>
      <c r="H121" t="s">
        <v>13</v>
      </c>
      <c r="I121" t="s">
        <v>613</v>
      </c>
      <c r="J121" t="s">
        <v>15</v>
      </c>
      <c r="K121">
        <f>+COUNTIF('est-sen-perc99-2018'!A:A,A121)</f>
        <v>0</v>
      </c>
      <c r="L121">
        <f>+COUNTIF('est-sen-perc99-2017'!A:A,A121)</f>
        <v>6</v>
      </c>
      <c r="M121">
        <f>+COUNTIFS(percentiles!M:M,"&gt;1/1/17",percentiles!N:N,"&gt;0",percentiles!A:A,A121,percentiles!M:M,"&lt;1/4/17")</f>
        <v>0</v>
      </c>
      <c r="N121" t="str">
        <f>IFERROR(VLOOKUP(A121,percentiles!A:Q,3,FALSE),"")</f>
        <v/>
      </c>
      <c r="O121" t="str">
        <f>IFERROR(VLOOKUP(A121,percentiles!A:Q,4,FALSE),"")</f>
        <v/>
      </c>
      <c r="P121" t="str">
        <f>IFERROR(VLOOKUP(A121,percentiles!A:Q,5,FALSE),"")</f>
        <v/>
      </c>
      <c r="Q121" t="str">
        <f>IFERROR(VLOOKUP(A121,percentiles!A:Q,6,FALSE),"")</f>
        <v/>
      </c>
      <c r="R121">
        <f>+COUNTIFS(percentiles!M:M,"&gt;1/1/18",percentiles!N:N,"&gt;0",percentiles!A:A,A121)</f>
        <v>0</v>
      </c>
      <c r="S121">
        <f>+COUNTIFS(percentiles!M:M,"&gt;1/1/18",percentiles!O:O,"&gt;0",percentiles!A:A,A121)</f>
        <v>0</v>
      </c>
      <c r="T121">
        <f>+COUNTIFS(percentiles!M:M,"&gt;1/1/18",percentiles!P:P,"&gt;0",percentiles!A:A,A121)</f>
        <v>0</v>
      </c>
      <c r="U121">
        <f>+COUNTIFS(percentiles!M:M,"&gt;1/1/18",percentiles!Q:Q,"&gt;0",percentiles!A:A,A121)</f>
        <v>0</v>
      </c>
      <c r="V121">
        <f>+COUNTIFS('est-sen-perc99-2018'!A:A,A121,'est-sen-perc99-2018'!G:G,"&gt;0")</f>
        <v>0</v>
      </c>
      <c r="W121">
        <f>+COUNTIFS('est-sen-perc99-2018'!A:A,A121,'est-sen-perc99-2018'!H:H,"&gt;0")</f>
        <v>0</v>
      </c>
      <c r="X121">
        <f>+COUNTIFS('est-sen-perc99-2018'!A:A,A121,'est-sen-perc99-2018'!I:I,"&gt;0")</f>
        <v>0</v>
      </c>
      <c r="Y121">
        <f>+COUNTIFS('est-sen-perc99-2018'!A:A,A121,'est-sen-perc99-2018'!J:J,"&gt;0")</f>
        <v>0</v>
      </c>
      <c r="Z121">
        <f>+SUM(V121:Y121)</f>
        <v>0</v>
      </c>
      <c r="AA121">
        <f>+IF(Z121=0,,K121-Z121)</f>
        <v>0</v>
      </c>
    </row>
    <row r="122" spans="1:27" hidden="1">
      <c r="A122">
        <v>110138</v>
      </c>
      <c r="B122">
        <v>-10.071161111111101</v>
      </c>
      <c r="C122">
        <v>-77.525038888888801</v>
      </c>
      <c r="D122">
        <v>2979</v>
      </c>
      <c r="E122" t="s">
        <v>664</v>
      </c>
      <c r="F122" t="s">
        <v>11</v>
      </c>
      <c r="G122" t="s">
        <v>639</v>
      </c>
      <c r="H122" t="s">
        <v>640</v>
      </c>
      <c r="I122" t="s">
        <v>665</v>
      </c>
      <c r="J122" t="s">
        <v>20</v>
      </c>
      <c r="K122">
        <f>+COUNTIF('est-sen-perc99-2018'!A:A,A122)</f>
        <v>0</v>
      </c>
      <c r="L122">
        <f>+COUNTIF('est-sen-perc99-2017'!A:A,A122)</f>
        <v>6</v>
      </c>
      <c r="M122">
        <f>+COUNTIFS(percentiles!M:M,"&gt;1/1/17",percentiles!N:N,"&gt;0",percentiles!A:A,A122,percentiles!M:M,"&lt;1/4/17")</f>
        <v>0</v>
      </c>
      <c r="N122" t="str">
        <f>IFERROR(VLOOKUP(A122,percentiles!A:Q,3,FALSE),"")</f>
        <v/>
      </c>
      <c r="O122" t="str">
        <f>IFERROR(VLOOKUP(A122,percentiles!A:Q,4,FALSE),"")</f>
        <v/>
      </c>
      <c r="P122" t="str">
        <f>IFERROR(VLOOKUP(A122,percentiles!A:Q,5,FALSE),"")</f>
        <v/>
      </c>
      <c r="Q122" t="str">
        <f>IFERROR(VLOOKUP(A122,percentiles!A:Q,6,FALSE),"")</f>
        <v/>
      </c>
      <c r="R122">
        <f>+COUNTIFS(percentiles!M:M,"&gt;1/1/18",percentiles!N:N,"&gt;0",percentiles!A:A,A122)</f>
        <v>0</v>
      </c>
      <c r="S122">
        <f>+COUNTIFS(percentiles!M:M,"&gt;1/1/18",percentiles!O:O,"&gt;0",percentiles!A:A,A122)</f>
        <v>0</v>
      </c>
      <c r="T122">
        <f>+COUNTIFS(percentiles!M:M,"&gt;1/1/18",percentiles!P:P,"&gt;0",percentiles!A:A,A122)</f>
        <v>0</v>
      </c>
      <c r="U122">
        <f>+COUNTIFS(percentiles!M:M,"&gt;1/1/18",percentiles!Q:Q,"&gt;0",percentiles!A:A,A122)</f>
        <v>0</v>
      </c>
      <c r="V122">
        <f>+COUNTIFS('est-sen-perc99-2018'!A:A,A122,'est-sen-perc99-2018'!G:G,"&gt;0")</f>
        <v>0</v>
      </c>
      <c r="W122">
        <f>+COUNTIFS('est-sen-perc99-2018'!A:A,A122,'est-sen-perc99-2018'!H:H,"&gt;0")</f>
        <v>0</v>
      </c>
      <c r="X122">
        <f>+COUNTIFS('est-sen-perc99-2018'!A:A,A122,'est-sen-perc99-2018'!I:I,"&gt;0")</f>
        <v>0</v>
      </c>
      <c r="Y122">
        <f>+COUNTIFS('est-sen-perc99-2018'!A:A,A122,'est-sen-perc99-2018'!J:J,"&gt;0")</f>
        <v>0</v>
      </c>
      <c r="Z122">
        <f>+SUM(V122:Y122)</f>
        <v>0</v>
      </c>
      <c r="AA122">
        <f>+IF(Z122=0,,K122-Z122)</f>
        <v>0</v>
      </c>
    </row>
    <row r="123" spans="1:27" hidden="1">
      <c r="A123">
        <v>111288</v>
      </c>
      <c r="B123">
        <v>-11.732799999999999</v>
      </c>
      <c r="C123">
        <v>-75.755700000000004</v>
      </c>
      <c r="D123">
        <v>3752</v>
      </c>
      <c r="E123" t="s">
        <v>672</v>
      </c>
      <c r="F123" t="s">
        <v>11</v>
      </c>
      <c r="G123" t="s">
        <v>639</v>
      </c>
      <c r="H123" t="s">
        <v>640</v>
      </c>
      <c r="I123" t="s">
        <v>673</v>
      </c>
      <c r="J123" t="s">
        <v>15</v>
      </c>
      <c r="K123">
        <f>+COUNTIF('est-sen-perc99-2018'!A:A,A123)</f>
        <v>2</v>
      </c>
      <c r="L123">
        <f>+COUNTIF('est-sen-perc99-2017'!A:A,A123)</f>
        <v>6</v>
      </c>
      <c r="M123">
        <f>+COUNTIFS(percentiles!M:M,"&gt;1/1/17",percentiles!N:N,"&gt;0",percentiles!A:A,A123,percentiles!M:M,"&lt;1/4/17")</f>
        <v>0</v>
      </c>
      <c r="N123" t="str">
        <f>IFERROR(VLOOKUP(A123,percentiles!A:Q,3,FALSE),"")</f>
        <v/>
      </c>
      <c r="O123" t="str">
        <f>IFERROR(VLOOKUP(A123,percentiles!A:Q,4,FALSE),"")</f>
        <v/>
      </c>
      <c r="P123" t="str">
        <f>IFERROR(VLOOKUP(A123,percentiles!A:Q,5,FALSE),"")</f>
        <v/>
      </c>
      <c r="Q123" t="str">
        <f>IFERROR(VLOOKUP(A123,percentiles!A:Q,6,FALSE),"")</f>
        <v/>
      </c>
      <c r="R123">
        <f>+COUNTIFS(percentiles!M:M,"&gt;1/1/18",percentiles!N:N,"&gt;0",percentiles!A:A,A123)</f>
        <v>0</v>
      </c>
      <c r="S123">
        <f>+COUNTIFS(percentiles!M:M,"&gt;1/1/18",percentiles!O:O,"&gt;0",percentiles!A:A,A123)</f>
        <v>0</v>
      </c>
      <c r="T123">
        <f>+COUNTIFS(percentiles!M:M,"&gt;1/1/18",percentiles!P:P,"&gt;0",percentiles!A:A,A123)</f>
        <v>0</v>
      </c>
      <c r="U123">
        <f>+COUNTIFS(percentiles!M:M,"&gt;1/1/18",percentiles!Q:Q,"&gt;0",percentiles!A:A,A123)</f>
        <v>0</v>
      </c>
      <c r="V123">
        <f>+COUNTIFS('est-sen-perc99-2018'!A:A,A123,'est-sen-perc99-2018'!G:G,"&gt;0")</f>
        <v>0</v>
      </c>
      <c r="W123">
        <f>+COUNTIFS('est-sen-perc99-2018'!A:A,A123,'est-sen-perc99-2018'!H:H,"&gt;0")</f>
        <v>0</v>
      </c>
      <c r="X123">
        <f>+COUNTIFS('est-sen-perc99-2018'!A:A,A123,'est-sen-perc99-2018'!I:I,"&gt;0")</f>
        <v>0</v>
      </c>
      <c r="Y123">
        <f>+COUNTIFS('est-sen-perc99-2018'!A:A,A123,'est-sen-perc99-2018'!J:J,"&gt;0")</f>
        <v>0</v>
      </c>
      <c r="Z123">
        <f>+SUM(V123:Y123)</f>
        <v>0</v>
      </c>
      <c r="AA123">
        <f>+IF(Z123=0,,K123-Z123)</f>
        <v>0</v>
      </c>
    </row>
    <row r="124" spans="1:27" hidden="1">
      <c r="A124">
        <v>155112</v>
      </c>
      <c r="B124">
        <v>-11.393566666666599</v>
      </c>
      <c r="C124">
        <v>-76.502705555555494</v>
      </c>
      <c r="D124">
        <v>3842</v>
      </c>
      <c r="E124" t="s">
        <v>880</v>
      </c>
      <c r="F124" t="s">
        <v>11</v>
      </c>
      <c r="G124" t="s">
        <v>12</v>
      </c>
      <c r="H124" t="s">
        <v>13</v>
      </c>
      <c r="I124" t="s">
        <v>881</v>
      </c>
      <c r="J124" t="s">
        <v>20</v>
      </c>
      <c r="K124">
        <f>+COUNTIF('est-sen-perc99-2018'!A:A,A124)</f>
        <v>1</v>
      </c>
      <c r="L124">
        <f>+COUNTIF('est-sen-perc99-2017'!A:A,A124)</f>
        <v>6</v>
      </c>
      <c r="M124">
        <f>+COUNTIFS(percentiles!M:M,"&gt;1/1/17",percentiles!N:N,"&gt;0",percentiles!A:A,A124,percentiles!M:M,"&lt;1/4/17")</f>
        <v>0</v>
      </c>
      <c r="N124" t="str">
        <f>IFERROR(VLOOKUP(A124,percentiles!A:Q,3,FALSE),"")</f>
        <v/>
      </c>
      <c r="O124" t="str">
        <f>IFERROR(VLOOKUP(A124,percentiles!A:Q,4,FALSE),"")</f>
        <v/>
      </c>
      <c r="P124" t="str">
        <f>IFERROR(VLOOKUP(A124,percentiles!A:Q,5,FALSE),"")</f>
        <v/>
      </c>
      <c r="Q124" t="str">
        <f>IFERROR(VLOOKUP(A124,percentiles!A:Q,6,FALSE),"")</f>
        <v/>
      </c>
      <c r="R124">
        <f>+COUNTIFS(percentiles!M:M,"&gt;1/1/18",percentiles!N:N,"&gt;0",percentiles!A:A,A124)</f>
        <v>0</v>
      </c>
      <c r="S124">
        <f>+COUNTIFS(percentiles!M:M,"&gt;1/1/18",percentiles!O:O,"&gt;0",percentiles!A:A,A124)</f>
        <v>0</v>
      </c>
      <c r="T124">
        <f>+COUNTIFS(percentiles!M:M,"&gt;1/1/18",percentiles!P:P,"&gt;0",percentiles!A:A,A124)</f>
        <v>0</v>
      </c>
      <c r="U124">
        <f>+COUNTIFS(percentiles!M:M,"&gt;1/1/18",percentiles!Q:Q,"&gt;0",percentiles!A:A,A124)</f>
        <v>0</v>
      </c>
      <c r="V124">
        <f>+COUNTIFS('est-sen-perc99-2018'!A:A,A124,'est-sen-perc99-2018'!G:G,"&gt;0")</f>
        <v>0</v>
      </c>
      <c r="W124">
        <f>+COUNTIFS('est-sen-perc99-2018'!A:A,A124,'est-sen-perc99-2018'!H:H,"&gt;0")</f>
        <v>0</v>
      </c>
      <c r="X124">
        <f>+COUNTIFS('est-sen-perc99-2018'!A:A,A124,'est-sen-perc99-2018'!I:I,"&gt;0")</f>
        <v>0</v>
      </c>
      <c r="Y124">
        <f>+COUNTIFS('est-sen-perc99-2018'!A:A,A124,'est-sen-perc99-2018'!J:J,"&gt;0")</f>
        <v>0</v>
      </c>
      <c r="Z124">
        <f>+SUM(V124:Y124)</f>
        <v>0</v>
      </c>
      <c r="AA124">
        <f>+IF(Z124=0,,K124-Z124)</f>
        <v>0</v>
      </c>
    </row>
    <row r="125" spans="1:27" hidden="1">
      <c r="A125">
        <v>156109</v>
      </c>
      <c r="B125">
        <v>-12.3443972222222</v>
      </c>
      <c r="C125">
        <v>-75.872149999999905</v>
      </c>
      <c r="D125">
        <v>3820</v>
      </c>
      <c r="E125" t="s">
        <v>942</v>
      </c>
      <c r="F125" t="s">
        <v>11</v>
      </c>
      <c r="G125" t="s">
        <v>12</v>
      </c>
      <c r="H125" t="s">
        <v>13</v>
      </c>
      <c r="I125" t="s">
        <v>943</v>
      </c>
      <c r="J125" t="s">
        <v>15</v>
      </c>
      <c r="K125">
        <f>+COUNTIF('est-sen-perc99-2018'!A:A,A125)</f>
        <v>4</v>
      </c>
      <c r="L125">
        <f>+COUNTIF('est-sen-perc99-2017'!A:A,A125)</f>
        <v>6</v>
      </c>
      <c r="M125">
        <f>+COUNTIFS(percentiles!M:M,"&gt;1/1/17",percentiles!N:N,"&gt;0",percentiles!A:A,A125,percentiles!M:M,"&lt;1/4/17")</f>
        <v>5</v>
      </c>
      <c r="N125">
        <f>IFERROR(VLOOKUP(A125,percentiles!A:Q,3,FALSE),"")</f>
        <v>1581</v>
      </c>
      <c r="O125">
        <f>IFERROR(VLOOKUP(A125,percentiles!A:Q,4,FALSE),"")</f>
        <v>1578</v>
      </c>
      <c r="P125">
        <f>IFERROR(VLOOKUP(A125,percentiles!A:Q,5,FALSE),"")</f>
        <v>1516</v>
      </c>
      <c r="Q125">
        <f>IFERROR(VLOOKUP(A125,percentiles!A:Q,6,FALSE),"")</f>
        <v>939</v>
      </c>
      <c r="R125">
        <f>+COUNTIFS(percentiles!M:M,"&gt;1/1/18",percentiles!N:N,"&gt;0",percentiles!A:A,A125)</f>
        <v>2</v>
      </c>
      <c r="S125">
        <f>+COUNTIFS(percentiles!M:M,"&gt;1/1/18",percentiles!O:O,"&gt;0",percentiles!A:A,A125)</f>
        <v>3</v>
      </c>
      <c r="T125">
        <f>+COUNTIFS(percentiles!M:M,"&gt;1/1/18",percentiles!P:P,"&gt;0",percentiles!A:A,A125)</f>
        <v>3</v>
      </c>
      <c r="U125">
        <f>+COUNTIFS(percentiles!M:M,"&gt;1/1/18",percentiles!Q:Q,"&gt;0",percentiles!A:A,A125)</f>
        <v>10</v>
      </c>
      <c r="V125">
        <f>+COUNTIFS('est-sen-perc99-2018'!A:A,A125,'est-sen-perc99-2018'!G:G,"&gt;0")</f>
        <v>2</v>
      </c>
      <c r="W125">
        <f>+COUNTIFS('est-sen-perc99-2018'!A:A,A125,'est-sen-perc99-2018'!H:H,"&gt;0")</f>
        <v>2</v>
      </c>
      <c r="X125">
        <f>+COUNTIFS('est-sen-perc99-2018'!A:A,A125,'est-sen-perc99-2018'!I:I,"&gt;0")</f>
        <v>0</v>
      </c>
      <c r="Y125">
        <f>+COUNTIFS('est-sen-perc99-2018'!A:A,A125,'est-sen-perc99-2018'!J:J,"&gt;0")</f>
        <v>0</v>
      </c>
      <c r="Z125">
        <f>+SUM(V125:Y125)</f>
        <v>4</v>
      </c>
      <c r="AA125">
        <f>+IF(Z125=0,,K125-Z125)</f>
        <v>0</v>
      </c>
    </row>
    <row r="126" spans="1:27" hidden="1">
      <c r="A126">
        <v>155291</v>
      </c>
      <c r="B126">
        <v>-10.783333333333299</v>
      </c>
      <c r="C126">
        <v>-76.6666666666666</v>
      </c>
      <c r="D126">
        <v>4400</v>
      </c>
      <c r="E126" t="s">
        <v>923</v>
      </c>
      <c r="F126" t="s">
        <v>11</v>
      </c>
      <c r="G126" t="s">
        <v>12</v>
      </c>
      <c r="H126" t="s">
        <v>13</v>
      </c>
      <c r="I126" t="s">
        <v>924</v>
      </c>
      <c r="J126" t="s">
        <v>20</v>
      </c>
      <c r="K126">
        <f>+COUNTIF('est-sen-perc99-2018'!A:A,A126)</f>
        <v>0</v>
      </c>
      <c r="L126">
        <f>+COUNTIF('est-sen-perc99-2017'!A:A,A126)</f>
        <v>6</v>
      </c>
      <c r="M126">
        <f>+COUNTIFS(percentiles!M:M,"&gt;1/1/17",percentiles!N:N,"&gt;0",percentiles!A:A,A126,percentiles!M:M,"&lt;1/4/17")</f>
        <v>0</v>
      </c>
      <c r="N126" t="str">
        <f>IFERROR(VLOOKUP(A126,percentiles!A:Q,3,FALSE),"")</f>
        <v/>
      </c>
      <c r="O126" t="str">
        <f>IFERROR(VLOOKUP(A126,percentiles!A:Q,4,FALSE),"")</f>
        <v/>
      </c>
      <c r="P126" t="str">
        <f>IFERROR(VLOOKUP(A126,percentiles!A:Q,5,FALSE),"")</f>
        <v/>
      </c>
      <c r="Q126" t="str">
        <f>IFERROR(VLOOKUP(A126,percentiles!A:Q,6,FALSE),"")</f>
        <v/>
      </c>
      <c r="R126">
        <f>+COUNTIFS(percentiles!M:M,"&gt;1/1/18",percentiles!N:N,"&gt;0",percentiles!A:A,A126)</f>
        <v>0</v>
      </c>
      <c r="S126">
        <f>+COUNTIFS(percentiles!M:M,"&gt;1/1/18",percentiles!O:O,"&gt;0",percentiles!A:A,A126)</f>
        <v>0</v>
      </c>
      <c r="T126">
        <f>+COUNTIFS(percentiles!M:M,"&gt;1/1/18",percentiles!P:P,"&gt;0",percentiles!A:A,A126)</f>
        <v>0</v>
      </c>
      <c r="U126">
        <f>+COUNTIFS(percentiles!M:M,"&gt;1/1/18",percentiles!Q:Q,"&gt;0",percentiles!A:A,A126)</f>
        <v>0</v>
      </c>
      <c r="V126">
        <f>+COUNTIFS('est-sen-perc99-2018'!A:A,A126,'est-sen-perc99-2018'!G:G,"&gt;0")</f>
        <v>0</v>
      </c>
      <c r="W126">
        <f>+COUNTIFS('est-sen-perc99-2018'!A:A,A126,'est-sen-perc99-2018'!H:H,"&gt;0")</f>
        <v>0</v>
      </c>
      <c r="X126">
        <f>+COUNTIFS('est-sen-perc99-2018'!A:A,A126,'est-sen-perc99-2018'!I:I,"&gt;0")</f>
        <v>0</v>
      </c>
      <c r="Y126">
        <f>+COUNTIFS('est-sen-perc99-2018'!A:A,A126,'est-sen-perc99-2018'!J:J,"&gt;0")</f>
        <v>0</v>
      </c>
      <c r="Z126">
        <f>+SUM(V126:Y126)</f>
        <v>0</v>
      </c>
      <c r="AA126">
        <f>+IF(Z126=0,,K126-Z126)</f>
        <v>0</v>
      </c>
    </row>
    <row r="127" spans="1:27" hidden="1">
      <c r="A127">
        <v>156122</v>
      </c>
      <c r="B127">
        <v>-13.6916277777777</v>
      </c>
      <c r="C127">
        <v>-75.274180555555503</v>
      </c>
      <c r="D127">
        <v>3138</v>
      </c>
      <c r="E127" t="s">
        <v>954</v>
      </c>
      <c r="F127" t="s">
        <v>11</v>
      </c>
      <c r="G127" t="s">
        <v>12</v>
      </c>
      <c r="H127" t="s">
        <v>13</v>
      </c>
      <c r="I127" t="s">
        <v>955</v>
      </c>
      <c r="J127" t="s">
        <v>15</v>
      </c>
      <c r="K127">
        <f>+COUNTIF('est-sen-perc99-2018'!A:A,A127)</f>
        <v>1</v>
      </c>
      <c r="L127">
        <f>+COUNTIF('est-sen-perc99-2017'!A:A,A127)</f>
        <v>6</v>
      </c>
      <c r="M127">
        <f>+COUNTIFS(percentiles!M:M,"&gt;1/1/17",percentiles!N:N,"&gt;0",percentiles!A:A,A127,percentiles!M:M,"&lt;1/4/17")</f>
        <v>0</v>
      </c>
      <c r="N127" t="str">
        <f>IFERROR(VLOOKUP(A127,percentiles!A:Q,3,FALSE),"")</f>
        <v/>
      </c>
      <c r="O127" t="str">
        <f>IFERROR(VLOOKUP(A127,percentiles!A:Q,4,FALSE),"")</f>
        <v/>
      </c>
      <c r="P127" t="str">
        <f>IFERROR(VLOOKUP(A127,percentiles!A:Q,5,FALSE),"")</f>
        <v/>
      </c>
      <c r="Q127" t="str">
        <f>IFERROR(VLOOKUP(A127,percentiles!A:Q,6,FALSE),"")</f>
        <v/>
      </c>
      <c r="R127">
        <f>+COUNTIFS(percentiles!M:M,"&gt;1/1/18",percentiles!N:N,"&gt;0",percentiles!A:A,A127)</f>
        <v>0</v>
      </c>
      <c r="S127">
        <f>+COUNTIFS(percentiles!M:M,"&gt;1/1/18",percentiles!O:O,"&gt;0",percentiles!A:A,A127)</f>
        <v>0</v>
      </c>
      <c r="T127">
        <f>+COUNTIFS(percentiles!M:M,"&gt;1/1/18",percentiles!P:P,"&gt;0",percentiles!A:A,A127)</f>
        <v>0</v>
      </c>
      <c r="U127">
        <f>+COUNTIFS(percentiles!M:M,"&gt;1/1/18",percentiles!Q:Q,"&gt;0",percentiles!A:A,A127)</f>
        <v>0</v>
      </c>
      <c r="V127">
        <f>+COUNTIFS('est-sen-perc99-2018'!A:A,A127,'est-sen-perc99-2018'!G:G,"&gt;0")</f>
        <v>0</v>
      </c>
      <c r="W127">
        <f>+COUNTIFS('est-sen-perc99-2018'!A:A,A127,'est-sen-perc99-2018'!H:H,"&gt;0")</f>
        <v>0</v>
      </c>
      <c r="X127">
        <f>+COUNTIFS('est-sen-perc99-2018'!A:A,A127,'est-sen-perc99-2018'!I:I,"&gt;0")</f>
        <v>0</v>
      </c>
      <c r="Y127">
        <f>+COUNTIFS('est-sen-perc99-2018'!A:A,A127,'est-sen-perc99-2018'!J:J,"&gt;0")</f>
        <v>0</v>
      </c>
      <c r="Z127">
        <f>+SUM(V127:Y127)</f>
        <v>0</v>
      </c>
      <c r="AA127">
        <f>+IF(Z127=0,,K127-Z127)</f>
        <v>0</v>
      </c>
    </row>
    <row r="128" spans="1:27" hidden="1">
      <c r="A128">
        <v>156132</v>
      </c>
      <c r="B128">
        <v>-13.639722222222201</v>
      </c>
      <c r="C128">
        <v>-75.718888888888799</v>
      </c>
      <c r="D128">
        <v>776</v>
      </c>
      <c r="E128" t="s">
        <v>962</v>
      </c>
      <c r="F128" t="s">
        <v>11</v>
      </c>
      <c r="G128" t="s">
        <v>12</v>
      </c>
      <c r="H128" t="s">
        <v>13</v>
      </c>
      <c r="I128" t="s">
        <v>963</v>
      </c>
      <c r="J128" t="s">
        <v>15</v>
      </c>
      <c r="K128">
        <f>+COUNTIF('est-sen-perc99-2018'!A:A,A128)</f>
        <v>0</v>
      </c>
      <c r="L128">
        <f>+COUNTIF('est-sen-perc99-2017'!A:A,A128)</f>
        <v>6</v>
      </c>
      <c r="M128">
        <f>+COUNTIFS(percentiles!M:M,"&gt;1/1/17",percentiles!N:N,"&gt;0",percentiles!A:A,A128,percentiles!M:M,"&lt;1/4/17")</f>
        <v>0</v>
      </c>
      <c r="N128" t="str">
        <f>IFERROR(VLOOKUP(A128,percentiles!A:Q,3,FALSE),"")</f>
        <v/>
      </c>
      <c r="O128" t="str">
        <f>IFERROR(VLOOKUP(A128,percentiles!A:Q,4,FALSE),"")</f>
        <v/>
      </c>
      <c r="P128" t="str">
        <f>IFERROR(VLOOKUP(A128,percentiles!A:Q,5,FALSE),"")</f>
        <v/>
      </c>
      <c r="Q128" t="str">
        <f>IFERROR(VLOOKUP(A128,percentiles!A:Q,6,FALSE),"")</f>
        <v/>
      </c>
      <c r="R128">
        <f>+COUNTIFS(percentiles!M:M,"&gt;1/1/18",percentiles!N:N,"&gt;0",percentiles!A:A,A128)</f>
        <v>0</v>
      </c>
      <c r="S128">
        <f>+COUNTIFS(percentiles!M:M,"&gt;1/1/18",percentiles!O:O,"&gt;0",percentiles!A:A,A128)</f>
        <v>0</v>
      </c>
      <c r="T128">
        <f>+COUNTIFS(percentiles!M:M,"&gt;1/1/18",percentiles!P:P,"&gt;0",percentiles!A:A,A128)</f>
        <v>0</v>
      </c>
      <c r="U128">
        <f>+COUNTIFS(percentiles!M:M,"&gt;1/1/18",percentiles!Q:Q,"&gt;0",percentiles!A:A,A128)</f>
        <v>0</v>
      </c>
      <c r="V128">
        <f>+COUNTIFS('est-sen-perc99-2018'!A:A,A128,'est-sen-perc99-2018'!G:G,"&gt;0")</f>
        <v>0</v>
      </c>
      <c r="W128">
        <f>+COUNTIFS('est-sen-perc99-2018'!A:A,A128,'est-sen-perc99-2018'!H:H,"&gt;0")</f>
        <v>0</v>
      </c>
      <c r="X128">
        <f>+COUNTIFS('est-sen-perc99-2018'!A:A,A128,'est-sen-perc99-2018'!I:I,"&gt;0")</f>
        <v>0</v>
      </c>
      <c r="Y128">
        <f>+COUNTIFS('est-sen-perc99-2018'!A:A,A128,'est-sen-perc99-2018'!J:J,"&gt;0")</f>
        <v>0</v>
      </c>
      <c r="Z128">
        <f>+SUM(V128:Y128)</f>
        <v>0</v>
      </c>
      <c r="AA128">
        <f>+IF(Z128=0,,K128-Z128)</f>
        <v>0</v>
      </c>
    </row>
    <row r="129" spans="1:27" hidden="1">
      <c r="A129">
        <v>158314</v>
      </c>
      <c r="B129">
        <v>-17.133611111111101</v>
      </c>
      <c r="C129">
        <v>-70.833611111111097</v>
      </c>
      <c r="D129">
        <v>2057</v>
      </c>
      <c r="E129" t="s">
        <v>1033</v>
      </c>
      <c r="F129" t="s">
        <v>11</v>
      </c>
      <c r="G129" t="s">
        <v>12</v>
      </c>
      <c r="H129" t="s">
        <v>13</v>
      </c>
      <c r="I129" t="s">
        <v>1034</v>
      </c>
      <c r="J129" t="s">
        <v>15</v>
      </c>
      <c r="K129">
        <f>+COUNTIF('est-sen-perc99-2018'!A:A,A129)</f>
        <v>0</v>
      </c>
      <c r="L129">
        <f>+COUNTIF('est-sen-perc99-2017'!A:A,A129)</f>
        <v>6</v>
      </c>
      <c r="M129">
        <f>+COUNTIFS(percentiles!M:M,"&gt;1/1/17",percentiles!N:N,"&gt;0",percentiles!A:A,A129,percentiles!M:M,"&lt;1/4/17")</f>
        <v>0</v>
      </c>
      <c r="N129" t="str">
        <f>IFERROR(VLOOKUP(A129,percentiles!A:Q,3,FALSE),"")</f>
        <v/>
      </c>
      <c r="O129" t="str">
        <f>IFERROR(VLOOKUP(A129,percentiles!A:Q,4,FALSE),"")</f>
        <v/>
      </c>
      <c r="P129" t="str">
        <f>IFERROR(VLOOKUP(A129,percentiles!A:Q,5,FALSE),"")</f>
        <v/>
      </c>
      <c r="Q129" t="str">
        <f>IFERROR(VLOOKUP(A129,percentiles!A:Q,6,FALSE),"")</f>
        <v/>
      </c>
      <c r="R129">
        <f>+COUNTIFS(percentiles!M:M,"&gt;1/1/18",percentiles!N:N,"&gt;0",percentiles!A:A,A129)</f>
        <v>0</v>
      </c>
      <c r="S129">
        <f>+COUNTIFS(percentiles!M:M,"&gt;1/1/18",percentiles!O:O,"&gt;0",percentiles!A:A,A129)</f>
        <v>0</v>
      </c>
      <c r="T129">
        <f>+COUNTIFS(percentiles!M:M,"&gt;1/1/18",percentiles!P:P,"&gt;0",percentiles!A:A,A129)</f>
        <v>0</v>
      </c>
      <c r="U129">
        <f>+COUNTIFS(percentiles!M:M,"&gt;1/1/18",percentiles!Q:Q,"&gt;0",percentiles!A:A,A129)</f>
        <v>0</v>
      </c>
      <c r="V129">
        <f>+COUNTIFS('est-sen-perc99-2018'!A:A,A129,'est-sen-perc99-2018'!G:G,"&gt;0")</f>
        <v>0</v>
      </c>
      <c r="W129">
        <f>+COUNTIFS('est-sen-perc99-2018'!A:A,A129,'est-sen-perc99-2018'!H:H,"&gt;0")</f>
        <v>0</v>
      </c>
      <c r="X129">
        <f>+COUNTIFS('est-sen-perc99-2018'!A:A,A129,'est-sen-perc99-2018'!I:I,"&gt;0")</f>
        <v>0</v>
      </c>
      <c r="Y129">
        <f>+COUNTIFS('est-sen-perc99-2018'!A:A,A129,'est-sen-perc99-2018'!J:J,"&gt;0")</f>
        <v>0</v>
      </c>
      <c r="Z129">
        <f>+SUM(V129:Y129)</f>
        <v>0</v>
      </c>
      <c r="AA129">
        <f>+IF(Z129=0,,K129-Z129)</f>
        <v>0</v>
      </c>
    </row>
    <row r="130" spans="1:27" hidden="1">
      <c r="A130">
        <v>158326</v>
      </c>
      <c r="B130">
        <v>-17.187722222222199</v>
      </c>
      <c r="C130">
        <v>-69.735500000000002</v>
      </c>
      <c r="D130">
        <v>4530</v>
      </c>
      <c r="E130" t="s">
        <v>1043</v>
      </c>
      <c r="F130" t="s">
        <v>11</v>
      </c>
      <c r="G130" t="s">
        <v>12</v>
      </c>
      <c r="H130" t="s">
        <v>13</v>
      </c>
      <c r="I130" t="s">
        <v>1044</v>
      </c>
      <c r="J130" t="s">
        <v>15</v>
      </c>
      <c r="K130">
        <f>+COUNTIF('est-sen-perc99-2018'!A:A,A130)</f>
        <v>2</v>
      </c>
      <c r="L130">
        <f>+COUNTIF('est-sen-perc99-2017'!A:A,A130)</f>
        <v>6</v>
      </c>
      <c r="M130">
        <f>+COUNTIFS(percentiles!M:M,"&gt;1/1/17",percentiles!N:N,"&gt;0",percentiles!A:A,A130,percentiles!M:M,"&lt;1/4/17")</f>
        <v>0</v>
      </c>
      <c r="N130" t="str">
        <f>IFERROR(VLOOKUP(A130,percentiles!A:Q,3,FALSE),"")</f>
        <v/>
      </c>
      <c r="O130" t="str">
        <f>IFERROR(VLOOKUP(A130,percentiles!A:Q,4,FALSE),"")</f>
        <v/>
      </c>
      <c r="P130" t="str">
        <f>IFERROR(VLOOKUP(A130,percentiles!A:Q,5,FALSE),"")</f>
        <v/>
      </c>
      <c r="Q130" t="str">
        <f>IFERROR(VLOOKUP(A130,percentiles!A:Q,6,FALSE),"")</f>
        <v/>
      </c>
      <c r="R130">
        <f>+COUNTIFS(percentiles!M:M,"&gt;1/1/18",percentiles!N:N,"&gt;0",percentiles!A:A,A130)</f>
        <v>0</v>
      </c>
      <c r="S130">
        <f>+COUNTIFS(percentiles!M:M,"&gt;1/1/18",percentiles!O:O,"&gt;0",percentiles!A:A,A130)</f>
        <v>0</v>
      </c>
      <c r="T130">
        <f>+COUNTIFS(percentiles!M:M,"&gt;1/1/18",percentiles!P:P,"&gt;0",percentiles!A:A,A130)</f>
        <v>0</v>
      </c>
      <c r="U130">
        <f>+COUNTIFS(percentiles!M:M,"&gt;1/1/18",percentiles!Q:Q,"&gt;0",percentiles!A:A,A130)</f>
        <v>0</v>
      </c>
      <c r="V130">
        <f>+COUNTIFS('est-sen-perc99-2018'!A:A,A130,'est-sen-perc99-2018'!G:G,"&gt;0")</f>
        <v>0</v>
      </c>
      <c r="W130">
        <f>+COUNTIFS('est-sen-perc99-2018'!A:A,A130,'est-sen-perc99-2018'!H:H,"&gt;0")</f>
        <v>0</v>
      </c>
      <c r="X130">
        <f>+COUNTIFS('est-sen-perc99-2018'!A:A,A130,'est-sen-perc99-2018'!I:I,"&gt;0")</f>
        <v>0</v>
      </c>
      <c r="Y130">
        <f>+COUNTIFS('est-sen-perc99-2018'!A:A,A130,'est-sen-perc99-2018'!J:J,"&gt;0")</f>
        <v>0</v>
      </c>
      <c r="Z130">
        <f>+SUM(V130:Y130)</f>
        <v>0</v>
      </c>
      <c r="AA130">
        <f>+IF(Z130=0,,K130-Z130)</f>
        <v>0</v>
      </c>
    </row>
    <row r="131" spans="1:27" hidden="1">
      <c r="A131">
        <v>47201542</v>
      </c>
      <c r="B131">
        <v>-6.0669166666666596</v>
      </c>
      <c r="C131">
        <v>-79.682027777777705</v>
      </c>
      <c r="D131">
        <v>191</v>
      </c>
      <c r="E131" t="s">
        <v>1053</v>
      </c>
      <c r="F131" t="s">
        <v>11</v>
      </c>
      <c r="G131" t="s">
        <v>639</v>
      </c>
      <c r="H131" t="s">
        <v>640</v>
      </c>
      <c r="I131" t="s">
        <v>1054</v>
      </c>
      <c r="J131" t="s">
        <v>20</v>
      </c>
      <c r="K131">
        <f>+COUNTIF('est-sen-perc99-2018'!A:A,A131)</f>
        <v>0</v>
      </c>
      <c r="L131">
        <f>+COUNTIF('est-sen-perc99-2017'!A:A,A131)</f>
        <v>6</v>
      </c>
      <c r="M131">
        <f>+COUNTIFS(percentiles!M:M,"&gt;1/1/17",percentiles!N:N,"&gt;0",percentiles!A:A,A131,percentiles!M:M,"&lt;1/4/17")</f>
        <v>0</v>
      </c>
      <c r="N131" t="str">
        <f>IFERROR(VLOOKUP(A131,percentiles!A:Q,3,FALSE),"")</f>
        <v/>
      </c>
      <c r="O131" t="str">
        <f>IFERROR(VLOOKUP(A131,percentiles!A:Q,4,FALSE),"")</f>
        <v/>
      </c>
      <c r="P131" t="str">
        <f>IFERROR(VLOOKUP(A131,percentiles!A:Q,5,FALSE),"")</f>
        <v/>
      </c>
      <c r="Q131" t="str">
        <f>IFERROR(VLOOKUP(A131,percentiles!A:Q,6,FALSE),"")</f>
        <v/>
      </c>
      <c r="R131">
        <f>+COUNTIFS(percentiles!M:M,"&gt;1/1/18",percentiles!N:N,"&gt;0",percentiles!A:A,A131)</f>
        <v>0</v>
      </c>
      <c r="S131">
        <f>+COUNTIFS(percentiles!M:M,"&gt;1/1/18",percentiles!O:O,"&gt;0",percentiles!A:A,A131)</f>
        <v>0</v>
      </c>
      <c r="T131">
        <f>+COUNTIFS(percentiles!M:M,"&gt;1/1/18",percentiles!P:P,"&gt;0",percentiles!A:A,A131)</f>
        <v>0</v>
      </c>
      <c r="U131">
        <f>+COUNTIFS(percentiles!M:M,"&gt;1/1/18",percentiles!Q:Q,"&gt;0",percentiles!A:A,A131)</f>
        <v>0</v>
      </c>
      <c r="V131">
        <f>+COUNTIFS('est-sen-perc99-2018'!A:A,A131,'est-sen-perc99-2018'!G:G,"&gt;0")</f>
        <v>0</v>
      </c>
      <c r="W131">
        <f>+COUNTIFS('est-sen-perc99-2018'!A:A,A131,'est-sen-perc99-2018'!H:H,"&gt;0")</f>
        <v>0</v>
      </c>
      <c r="X131">
        <f>+COUNTIFS('est-sen-perc99-2018'!A:A,A131,'est-sen-perc99-2018'!I:I,"&gt;0")</f>
        <v>0</v>
      </c>
      <c r="Y131">
        <f>+COUNTIFS('est-sen-perc99-2018'!A:A,A131,'est-sen-perc99-2018'!J:J,"&gt;0")</f>
        <v>0</v>
      </c>
      <c r="Z131">
        <f>+SUM(V131:Y131)</f>
        <v>0</v>
      </c>
      <c r="AA131">
        <f>+IF(Z131=0,,K131-Z131)</f>
        <v>0</v>
      </c>
    </row>
    <row r="132" spans="1:27" hidden="1">
      <c r="A132" t="s">
        <v>1100</v>
      </c>
      <c r="B132">
        <v>-5.1442222222222203</v>
      </c>
      <c r="C132">
        <v>-78.999888888888805</v>
      </c>
      <c r="D132">
        <v>1258</v>
      </c>
      <c r="E132" t="s">
        <v>1101</v>
      </c>
      <c r="F132" t="s">
        <v>11</v>
      </c>
      <c r="G132" t="s">
        <v>639</v>
      </c>
      <c r="H132" t="s">
        <v>640</v>
      </c>
      <c r="I132" t="s">
        <v>1102</v>
      </c>
      <c r="J132" t="s">
        <v>15</v>
      </c>
      <c r="K132">
        <f>+COUNTIF('est-sen-perc99-2018'!A:A,A132)</f>
        <v>3</v>
      </c>
      <c r="L132">
        <f>+COUNTIF('est-sen-perc99-2017'!A:A,A132)</f>
        <v>6</v>
      </c>
      <c r="M132">
        <f>+COUNTIFS(percentiles!M:M,"&gt;1/1/17",percentiles!N:N,"&gt;0",percentiles!A:A,A132,percentiles!M:M,"&lt;1/4/17")</f>
        <v>0</v>
      </c>
      <c r="N132" t="str">
        <f>IFERROR(VLOOKUP(A132,percentiles!A:Q,3,FALSE),"")</f>
        <v/>
      </c>
      <c r="O132" t="str">
        <f>IFERROR(VLOOKUP(A132,percentiles!A:Q,4,FALSE),"")</f>
        <v/>
      </c>
      <c r="P132" t="str">
        <f>IFERROR(VLOOKUP(A132,percentiles!A:Q,5,FALSE),"")</f>
        <v/>
      </c>
      <c r="Q132" t="str">
        <f>IFERROR(VLOOKUP(A132,percentiles!A:Q,6,FALSE),"")</f>
        <v/>
      </c>
      <c r="R132">
        <f>+COUNTIFS(percentiles!M:M,"&gt;1/1/18",percentiles!N:N,"&gt;0",percentiles!A:A,A132)</f>
        <v>0</v>
      </c>
      <c r="S132">
        <f>+COUNTIFS(percentiles!M:M,"&gt;1/1/18",percentiles!O:O,"&gt;0",percentiles!A:A,A132)</f>
        <v>0</v>
      </c>
      <c r="T132">
        <f>+COUNTIFS(percentiles!M:M,"&gt;1/1/18",percentiles!P:P,"&gt;0",percentiles!A:A,A132)</f>
        <v>0</v>
      </c>
      <c r="U132">
        <f>+COUNTIFS(percentiles!M:M,"&gt;1/1/18",percentiles!Q:Q,"&gt;0",percentiles!A:A,A132)</f>
        <v>0</v>
      </c>
      <c r="V132">
        <f>+COUNTIFS('est-sen-perc99-2018'!A:A,A132,'est-sen-perc99-2018'!G:G,"&gt;0")</f>
        <v>0</v>
      </c>
      <c r="W132">
        <f>+COUNTIFS('est-sen-perc99-2018'!A:A,A132,'est-sen-perc99-2018'!H:H,"&gt;0")</f>
        <v>0</v>
      </c>
      <c r="X132">
        <f>+COUNTIFS('est-sen-perc99-2018'!A:A,A132,'est-sen-perc99-2018'!I:I,"&gt;0")</f>
        <v>0</v>
      </c>
      <c r="Y132">
        <f>+COUNTIFS('est-sen-perc99-2018'!A:A,A132,'est-sen-perc99-2018'!J:J,"&gt;0")</f>
        <v>0</v>
      </c>
      <c r="Z132">
        <f>+SUM(V132:Y132)</f>
        <v>0</v>
      </c>
      <c r="AA132">
        <f>+IF(Z132=0,,K132-Z132)</f>
        <v>0</v>
      </c>
    </row>
    <row r="133" spans="1:27" hidden="1">
      <c r="A133">
        <v>238</v>
      </c>
      <c r="B133">
        <v>-4.7523749999999998</v>
      </c>
      <c r="C133">
        <v>-79.757922222222206</v>
      </c>
      <c r="D133">
        <v>997</v>
      </c>
      <c r="E133" t="s">
        <v>73</v>
      </c>
      <c r="F133" t="s">
        <v>11</v>
      </c>
      <c r="G133" t="s">
        <v>12</v>
      </c>
      <c r="H133" t="s">
        <v>13</v>
      </c>
      <c r="I133" t="s">
        <v>74</v>
      </c>
      <c r="J133" t="s">
        <v>20</v>
      </c>
      <c r="K133">
        <f>+COUNTIF('est-sen-perc99-2018'!A:A,A133)</f>
        <v>0</v>
      </c>
      <c r="L133">
        <f>+COUNTIF('est-sen-perc99-2017'!A:A,A133)</f>
        <v>5</v>
      </c>
      <c r="M133">
        <f>+COUNTIFS(percentiles!M:M,"&gt;1/1/17",percentiles!N:N,"&gt;0",percentiles!A:A,A133,percentiles!M:M,"&lt;1/4/17")</f>
        <v>0</v>
      </c>
      <c r="N133" t="str">
        <f>IFERROR(VLOOKUP(A133,percentiles!A:Q,3,FALSE),"")</f>
        <v/>
      </c>
      <c r="O133" t="str">
        <f>IFERROR(VLOOKUP(A133,percentiles!A:Q,4,FALSE),"")</f>
        <v/>
      </c>
      <c r="P133" t="str">
        <f>IFERROR(VLOOKUP(A133,percentiles!A:Q,5,FALSE),"")</f>
        <v/>
      </c>
      <c r="Q133" t="str">
        <f>IFERROR(VLOOKUP(A133,percentiles!A:Q,6,FALSE),"")</f>
        <v/>
      </c>
      <c r="R133">
        <f>+COUNTIFS(percentiles!M:M,"&gt;1/1/18",percentiles!N:N,"&gt;0",percentiles!A:A,A133)</f>
        <v>0</v>
      </c>
      <c r="S133">
        <f>+COUNTIFS(percentiles!M:M,"&gt;1/1/18",percentiles!O:O,"&gt;0",percentiles!A:A,A133)</f>
        <v>0</v>
      </c>
      <c r="T133">
        <f>+COUNTIFS(percentiles!M:M,"&gt;1/1/18",percentiles!P:P,"&gt;0",percentiles!A:A,A133)</f>
        <v>0</v>
      </c>
      <c r="U133">
        <f>+COUNTIFS(percentiles!M:M,"&gt;1/1/18",percentiles!Q:Q,"&gt;0",percentiles!A:A,A133)</f>
        <v>0</v>
      </c>
      <c r="V133">
        <f>+COUNTIFS('est-sen-perc99-2018'!A:A,A133,'est-sen-perc99-2018'!G:G,"&gt;0")</f>
        <v>0</v>
      </c>
      <c r="W133">
        <f>+COUNTIFS('est-sen-perc99-2018'!A:A,A133,'est-sen-perc99-2018'!H:H,"&gt;0")</f>
        <v>0</v>
      </c>
      <c r="X133">
        <f>+COUNTIFS('est-sen-perc99-2018'!A:A,A133,'est-sen-perc99-2018'!I:I,"&gt;0")</f>
        <v>0</v>
      </c>
      <c r="Y133">
        <f>+COUNTIFS('est-sen-perc99-2018'!A:A,A133,'est-sen-perc99-2018'!J:J,"&gt;0")</f>
        <v>0</v>
      </c>
      <c r="Z133">
        <f>+SUM(V133:Y133)</f>
        <v>0</v>
      </c>
      <c r="AA133">
        <f>+IF(Z133=0,,K133-Z133)</f>
        <v>0</v>
      </c>
    </row>
    <row r="134" spans="1:27" hidden="1">
      <c r="A134">
        <v>406</v>
      </c>
      <c r="B134">
        <v>-8.1120249999999903</v>
      </c>
      <c r="C134">
        <v>-78.985100000000003</v>
      </c>
      <c r="D134">
        <v>44</v>
      </c>
      <c r="E134" t="s">
        <v>212</v>
      </c>
      <c r="F134" t="s">
        <v>11</v>
      </c>
      <c r="G134" t="s">
        <v>12</v>
      </c>
      <c r="H134" t="s">
        <v>13</v>
      </c>
      <c r="I134" t="s">
        <v>213</v>
      </c>
      <c r="J134" t="s">
        <v>20</v>
      </c>
      <c r="K134">
        <f>+COUNTIF('est-sen-perc99-2018'!A:A,A134)</f>
        <v>0</v>
      </c>
      <c r="L134">
        <f>+COUNTIF('est-sen-perc99-2017'!A:A,A134)</f>
        <v>5</v>
      </c>
      <c r="M134">
        <f>+COUNTIFS(percentiles!M:M,"&gt;1/1/17",percentiles!N:N,"&gt;0",percentiles!A:A,A134,percentiles!M:M,"&lt;1/4/17")</f>
        <v>0</v>
      </c>
      <c r="N134" t="str">
        <f>IFERROR(VLOOKUP(A134,percentiles!A:Q,3,FALSE),"")</f>
        <v/>
      </c>
      <c r="O134" t="str">
        <f>IFERROR(VLOOKUP(A134,percentiles!A:Q,4,FALSE),"")</f>
        <v/>
      </c>
      <c r="P134" t="str">
        <f>IFERROR(VLOOKUP(A134,percentiles!A:Q,5,FALSE),"")</f>
        <v/>
      </c>
      <c r="Q134" t="str">
        <f>IFERROR(VLOOKUP(A134,percentiles!A:Q,6,FALSE),"")</f>
        <v/>
      </c>
      <c r="R134">
        <f>+COUNTIFS(percentiles!M:M,"&gt;1/1/18",percentiles!N:N,"&gt;0",percentiles!A:A,A134)</f>
        <v>0</v>
      </c>
      <c r="S134">
        <f>+COUNTIFS(percentiles!M:M,"&gt;1/1/18",percentiles!O:O,"&gt;0",percentiles!A:A,A134)</f>
        <v>0</v>
      </c>
      <c r="T134">
        <f>+COUNTIFS(percentiles!M:M,"&gt;1/1/18",percentiles!P:P,"&gt;0",percentiles!A:A,A134)</f>
        <v>0</v>
      </c>
      <c r="U134">
        <f>+COUNTIFS(percentiles!M:M,"&gt;1/1/18",percentiles!Q:Q,"&gt;0",percentiles!A:A,A134)</f>
        <v>0</v>
      </c>
      <c r="V134">
        <f>+COUNTIFS('est-sen-perc99-2018'!A:A,A134,'est-sen-perc99-2018'!G:G,"&gt;0")</f>
        <v>0</v>
      </c>
      <c r="W134">
        <f>+COUNTIFS('est-sen-perc99-2018'!A:A,A134,'est-sen-perc99-2018'!H:H,"&gt;0")</f>
        <v>0</v>
      </c>
      <c r="X134">
        <f>+COUNTIFS('est-sen-perc99-2018'!A:A,A134,'est-sen-perc99-2018'!I:I,"&gt;0")</f>
        <v>0</v>
      </c>
      <c r="Y134">
        <f>+COUNTIFS('est-sen-perc99-2018'!A:A,A134,'est-sen-perc99-2018'!J:J,"&gt;0")</f>
        <v>0</v>
      </c>
      <c r="Z134">
        <f>+SUM(V134:Y134)</f>
        <v>0</v>
      </c>
      <c r="AA134">
        <f>+IF(Z134=0,,K134-Z134)</f>
        <v>0</v>
      </c>
    </row>
    <row r="135" spans="1:27" hidden="1">
      <c r="A135">
        <v>449</v>
      </c>
      <c r="B135">
        <v>-8.4132277777777702</v>
      </c>
      <c r="C135">
        <v>-74.571852777777707</v>
      </c>
      <c r="D135">
        <v>162</v>
      </c>
      <c r="E135" t="s">
        <v>230</v>
      </c>
      <c r="F135" t="s">
        <v>11</v>
      </c>
      <c r="G135" t="s">
        <v>12</v>
      </c>
      <c r="H135" t="s">
        <v>13</v>
      </c>
      <c r="I135" t="s">
        <v>231</v>
      </c>
      <c r="J135" t="s">
        <v>15</v>
      </c>
      <c r="K135">
        <f>+COUNTIF('est-sen-perc99-2018'!A:A,A135)</f>
        <v>0</v>
      </c>
      <c r="L135">
        <f>+COUNTIF('est-sen-perc99-2017'!A:A,A135)</f>
        <v>5</v>
      </c>
      <c r="M135">
        <f>+COUNTIFS(percentiles!M:M,"&gt;1/1/17",percentiles!N:N,"&gt;0",percentiles!A:A,A135,percentiles!M:M,"&lt;1/4/17")</f>
        <v>0</v>
      </c>
      <c r="N135" t="str">
        <f>IFERROR(VLOOKUP(A135,percentiles!A:Q,3,FALSE),"")</f>
        <v/>
      </c>
      <c r="O135" t="str">
        <f>IFERROR(VLOOKUP(A135,percentiles!A:Q,4,FALSE),"")</f>
        <v/>
      </c>
      <c r="P135" t="str">
        <f>IFERROR(VLOOKUP(A135,percentiles!A:Q,5,FALSE),"")</f>
        <v/>
      </c>
      <c r="Q135" t="str">
        <f>IFERROR(VLOOKUP(A135,percentiles!A:Q,6,FALSE),"")</f>
        <v/>
      </c>
      <c r="R135">
        <f>+COUNTIFS(percentiles!M:M,"&gt;1/1/18",percentiles!N:N,"&gt;0",percentiles!A:A,A135)</f>
        <v>0</v>
      </c>
      <c r="S135">
        <f>+COUNTIFS(percentiles!M:M,"&gt;1/1/18",percentiles!O:O,"&gt;0",percentiles!A:A,A135)</f>
        <v>0</v>
      </c>
      <c r="T135">
        <f>+COUNTIFS(percentiles!M:M,"&gt;1/1/18",percentiles!P:P,"&gt;0",percentiles!A:A,A135)</f>
        <v>0</v>
      </c>
      <c r="U135">
        <f>+COUNTIFS(percentiles!M:M,"&gt;1/1/18",percentiles!Q:Q,"&gt;0",percentiles!A:A,A135)</f>
        <v>0</v>
      </c>
      <c r="V135">
        <f>+COUNTIFS('est-sen-perc99-2018'!A:A,A135,'est-sen-perc99-2018'!G:G,"&gt;0")</f>
        <v>0</v>
      </c>
      <c r="W135">
        <f>+COUNTIFS('est-sen-perc99-2018'!A:A,A135,'est-sen-perc99-2018'!H:H,"&gt;0")</f>
        <v>0</v>
      </c>
      <c r="X135">
        <f>+COUNTIFS('est-sen-perc99-2018'!A:A,A135,'est-sen-perc99-2018'!I:I,"&gt;0")</f>
        <v>0</v>
      </c>
      <c r="Y135">
        <f>+COUNTIFS('est-sen-perc99-2018'!A:A,A135,'est-sen-perc99-2018'!J:J,"&gt;0")</f>
        <v>0</v>
      </c>
      <c r="Z135">
        <f>+SUM(V135:Y135)</f>
        <v>0</v>
      </c>
      <c r="AA135">
        <f>+IF(Z135=0,,K135-Z135)</f>
        <v>0</v>
      </c>
    </row>
    <row r="136" spans="1:27" hidden="1">
      <c r="A136">
        <v>474</v>
      </c>
      <c r="B136">
        <v>-8.9298694444444404</v>
      </c>
      <c r="C136">
        <v>-76.111708333333297</v>
      </c>
      <c r="D136">
        <v>586</v>
      </c>
      <c r="E136" t="s">
        <v>252</v>
      </c>
      <c r="F136" t="s">
        <v>11</v>
      </c>
      <c r="G136" t="s">
        <v>12</v>
      </c>
      <c r="H136" t="s">
        <v>13</v>
      </c>
      <c r="I136" t="s">
        <v>253</v>
      </c>
      <c r="J136" t="s">
        <v>15</v>
      </c>
      <c r="K136">
        <f>+COUNTIF('est-sen-perc99-2018'!A:A,A136)</f>
        <v>0</v>
      </c>
      <c r="L136">
        <f>+COUNTIF('est-sen-perc99-2017'!A:A,A136)</f>
        <v>5</v>
      </c>
      <c r="M136">
        <f>+COUNTIFS(percentiles!M:M,"&gt;1/1/17",percentiles!N:N,"&gt;0",percentiles!A:A,A136,percentiles!M:M,"&lt;1/4/17")</f>
        <v>0</v>
      </c>
      <c r="N136" t="str">
        <f>IFERROR(VLOOKUP(A136,percentiles!A:Q,3,FALSE),"")</f>
        <v/>
      </c>
      <c r="O136" t="str">
        <f>IFERROR(VLOOKUP(A136,percentiles!A:Q,4,FALSE),"")</f>
        <v/>
      </c>
      <c r="P136" t="str">
        <f>IFERROR(VLOOKUP(A136,percentiles!A:Q,5,FALSE),"")</f>
        <v/>
      </c>
      <c r="Q136" t="str">
        <f>IFERROR(VLOOKUP(A136,percentiles!A:Q,6,FALSE),"")</f>
        <v/>
      </c>
      <c r="R136">
        <f>+COUNTIFS(percentiles!M:M,"&gt;1/1/18",percentiles!N:N,"&gt;0",percentiles!A:A,A136)</f>
        <v>0</v>
      </c>
      <c r="S136">
        <f>+COUNTIFS(percentiles!M:M,"&gt;1/1/18",percentiles!O:O,"&gt;0",percentiles!A:A,A136)</f>
        <v>0</v>
      </c>
      <c r="T136">
        <f>+COUNTIFS(percentiles!M:M,"&gt;1/1/18",percentiles!P:P,"&gt;0",percentiles!A:A,A136)</f>
        <v>0</v>
      </c>
      <c r="U136">
        <f>+COUNTIFS(percentiles!M:M,"&gt;1/1/18",percentiles!Q:Q,"&gt;0",percentiles!A:A,A136)</f>
        <v>0</v>
      </c>
      <c r="V136">
        <f>+COUNTIFS('est-sen-perc99-2018'!A:A,A136,'est-sen-perc99-2018'!G:G,"&gt;0")</f>
        <v>0</v>
      </c>
      <c r="W136">
        <f>+COUNTIFS('est-sen-perc99-2018'!A:A,A136,'est-sen-perc99-2018'!H:H,"&gt;0")</f>
        <v>0</v>
      </c>
      <c r="X136">
        <f>+COUNTIFS('est-sen-perc99-2018'!A:A,A136,'est-sen-perc99-2018'!I:I,"&gt;0")</f>
        <v>0</v>
      </c>
      <c r="Y136">
        <f>+COUNTIFS('est-sen-perc99-2018'!A:A,A136,'est-sen-perc99-2018'!J:J,"&gt;0")</f>
        <v>0</v>
      </c>
      <c r="Z136">
        <f>+SUM(V136:Y136)</f>
        <v>0</v>
      </c>
      <c r="AA136">
        <f>+IF(Z136=0,,K136-Z136)</f>
        <v>0</v>
      </c>
    </row>
    <row r="137" spans="1:27" hidden="1">
      <c r="A137">
        <v>538</v>
      </c>
      <c r="B137">
        <v>-10.1476305555555</v>
      </c>
      <c r="C137">
        <v>-77.159494444444405</v>
      </c>
      <c r="D137">
        <v>3386</v>
      </c>
      <c r="E137" t="s">
        <v>278</v>
      </c>
      <c r="F137" t="s">
        <v>11</v>
      </c>
      <c r="G137" t="s">
        <v>12</v>
      </c>
      <c r="H137" t="s">
        <v>13</v>
      </c>
      <c r="I137" t="s">
        <v>279</v>
      </c>
      <c r="J137" t="s">
        <v>20</v>
      </c>
      <c r="K137">
        <f>+COUNTIF('est-sen-perc99-2018'!A:A,A137)</f>
        <v>3</v>
      </c>
      <c r="L137">
        <f>+COUNTIF('est-sen-perc99-2017'!A:A,A137)</f>
        <v>5</v>
      </c>
      <c r="M137">
        <f>+COUNTIFS(percentiles!M:M,"&gt;1/1/17",percentiles!N:N,"&gt;0",percentiles!A:A,A137,percentiles!M:M,"&lt;1/4/17")</f>
        <v>0</v>
      </c>
      <c r="N137" t="str">
        <f>IFERROR(VLOOKUP(A137,percentiles!A:Q,3,FALSE),"")</f>
        <v/>
      </c>
      <c r="O137" t="str">
        <f>IFERROR(VLOOKUP(A137,percentiles!A:Q,4,FALSE),"")</f>
        <v/>
      </c>
      <c r="P137" t="str">
        <f>IFERROR(VLOOKUP(A137,percentiles!A:Q,5,FALSE),"")</f>
        <v/>
      </c>
      <c r="Q137" t="str">
        <f>IFERROR(VLOOKUP(A137,percentiles!A:Q,6,FALSE),"")</f>
        <v/>
      </c>
      <c r="R137">
        <f>+COUNTIFS(percentiles!M:M,"&gt;1/1/18",percentiles!N:N,"&gt;0",percentiles!A:A,A137)</f>
        <v>0</v>
      </c>
      <c r="S137">
        <f>+COUNTIFS(percentiles!M:M,"&gt;1/1/18",percentiles!O:O,"&gt;0",percentiles!A:A,A137)</f>
        <v>0</v>
      </c>
      <c r="T137">
        <f>+COUNTIFS(percentiles!M:M,"&gt;1/1/18",percentiles!P:P,"&gt;0",percentiles!A:A,A137)</f>
        <v>0</v>
      </c>
      <c r="U137">
        <f>+COUNTIFS(percentiles!M:M,"&gt;1/1/18",percentiles!Q:Q,"&gt;0",percentiles!A:A,A137)</f>
        <v>0</v>
      </c>
      <c r="V137">
        <f>+COUNTIFS('est-sen-perc99-2018'!A:A,A137,'est-sen-perc99-2018'!G:G,"&gt;0")</f>
        <v>0</v>
      </c>
      <c r="W137">
        <f>+COUNTIFS('est-sen-perc99-2018'!A:A,A137,'est-sen-perc99-2018'!H:H,"&gt;0")</f>
        <v>0</v>
      </c>
      <c r="X137">
        <f>+COUNTIFS('est-sen-perc99-2018'!A:A,A137,'est-sen-perc99-2018'!I:I,"&gt;0")</f>
        <v>0</v>
      </c>
      <c r="Y137">
        <f>+COUNTIFS('est-sen-perc99-2018'!A:A,A137,'est-sen-perc99-2018'!J:J,"&gt;0")</f>
        <v>0</v>
      </c>
      <c r="Z137">
        <f>+SUM(V137:Y137)</f>
        <v>0</v>
      </c>
      <c r="AA137">
        <f>+IF(Z137=0,,K137-Z137)</f>
        <v>0</v>
      </c>
    </row>
    <row r="138" spans="1:27" hidden="1">
      <c r="A138">
        <v>547</v>
      </c>
      <c r="B138">
        <v>-11.4712138888888</v>
      </c>
      <c r="C138">
        <v>-76.625694444444406</v>
      </c>
      <c r="D138">
        <v>2818</v>
      </c>
      <c r="E138" t="s">
        <v>292</v>
      </c>
      <c r="F138" t="s">
        <v>11</v>
      </c>
      <c r="G138" t="s">
        <v>12</v>
      </c>
      <c r="H138" t="s">
        <v>13</v>
      </c>
      <c r="I138" t="s">
        <v>293</v>
      </c>
      <c r="J138" t="s">
        <v>20</v>
      </c>
      <c r="K138">
        <f>+COUNTIF('est-sen-perc99-2018'!A:A,A138)</f>
        <v>3</v>
      </c>
      <c r="L138">
        <f>+COUNTIF('est-sen-perc99-2017'!A:A,A138)</f>
        <v>5</v>
      </c>
      <c r="M138">
        <f>+COUNTIFS(percentiles!M:M,"&gt;1/1/17",percentiles!N:N,"&gt;0",percentiles!A:A,A138,percentiles!M:M,"&lt;1/4/17")</f>
        <v>0</v>
      </c>
      <c r="N138" t="str">
        <f>IFERROR(VLOOKUP(A138,percentiles!A:Q,3,FALSE),"")</f>
        <v/>
      </c>
      <c r="O138" t="str">
        <f>IFERROR(VLOOKUP(A138,percentiles!A:Q,4,FALSE),"")</f>
        <v/>
      </c>
      <c r="P138" t="str">
        <f>IFERROR(VLOOKUP(A138,percentiles!A:Q,5,FALSE),"")</f>
        <v/>
      </c>
      <c r="Q138" t="str">
        <f>IFERROR(VLOOKUP(A138,percentiles!A:Q,6,FALSE),"")</f>
        <v/>
      </c>
      <c r="R138">
        <f>+COUNTIFS(percentiles!M:M,"&gt;1/1/18",percentiles!N:N,"&gt;0",percentiles!A:A,A138)</f>
        <v>0</v>
      </c>
      <c r="S138">
        <f>+COUNTIFS(percentiles!M:M,"&gt;1/1/18",percentiles!O:O,"&gt;0",percentiles!A:A,A138)</f>
        <v>0</v>
      </c>
      <c r="T138">
        <f>+COUNTIFS(percentiles!M:M,"&gt;1/1/18",percentiles!P:P,"&gt;0",percentiles!A:A,A138)</f>
        <v>0</v>
      </c>
      <c r="U138">
        <f>+COUNTIFS(percentiles!M:M,"&gt;1/1/18",percentiles!Q:Q,"&gt;0",percentiles!A:A,A138)</f>
        <v>0</v>
      </c>
      <c r="V138">
        <f>+COUNTIFS('est-sen-perc99-2018'!A:A,A138,'est-sen-perc99-2018'!G:G,"&gt;0")</f>
        <v>0</v>
      </c>
      <c r="W138">
        <f>+COUNTIFS('est-sen-perc99-2018'!A:A,A138,'est-sen-perc99-2018'!H:H,"&gt;0")</f>
        <v>0</v>
      </c>
      <c r="X138">
        <f>+COUNTIFS('est-sen-perc99-2018'!A:A,A138,'est-sen-perc99-2018'!I:I,"&gt;0")</f>
        <v>0</v>
      </c>
      <c r="Y138">
        <f>+COUNTIFS('est-sen-perc99-2018'!A:A,A138,'est-sen-perc99-2018'!J:J,"&gt;0")</f>
        <v>0</v>
      </c>
      <c r="Z138">
        <f>+SUM(V138:Y138)</f>
        <v>0</v>
      </c>
      <c r="AA138">
        <f>+IF(Z138=0,,K138-Z138)</f>
        <v>0</v>
      </c>
    </row>
    <row r="139" spans="1:27" hidden="1">
      <c r="A139">
        <v>349</v>
      </c>
      <c r="B139">
        <v>-5.6717500000000003</v>
      </c>
      <c r="C139">
        <v>-78.897666666666595</v>
      </c>
      <c r="D139">
        <v>1991</v>
      </c>
      <c r="E139" t="s">
        <v>164</v>
      </c>
      <c r="F139" t="s">
        <v>11</v>
      </c>
      <c r="G139" t="s">
        <v>12</v>
      </c>
      <c r="H139" t="s">
        <v>13</v>
      </c>
      <c r="I139" t="s">
        <v>165</v>
      </c>
      <c r="J139" t="s">
        <v>15</v>
      </c>
      <c r="K139">
        <f>+COUNTIF('est-sen-perc99-2018'!A:A,A139)</f>
        <v>5</v>
      </c>
      <c r="L139">
        <f>+COUNTIF('est-sen-perc99-2017'!A:A,A139)</f>
        <v>5</v>
      </c>
      <c r="M139">
        <f>+COUNTIFS(percentiles!M:M,"&gt;1/1/17",percentiles!N:N,"&gt;0",percentiles!A:A,A139,percentiles!M:M,"&lt;1/4/17")</f>
        <v>1</v>
      </c>
      <c r="N139">
        <f>IFERROR(VLOOKUP(A139,percentiles!A:Q,3,FALSE),"")</f>
        <v>806</v>
      </c>
      <c r="O139">
        <f>IFERROR(VLOOKUP(A139,percentiles!A:Q,4,FALSE),"")</f>
        <v>682</v>
      </c>
      <c r="P139">
        <f>IFERROR(VLOOKUP(A139,percentiles!A:Q,5,FALSE),"")</f>
        <v>651</v>
      </c>
      <c r="Q139">
        <f>IFERROR(VLOOKUP(A139,percentiles!A:Q,6,FALSE),"")</f>
        <v>371</v>
      </c>
      <c r="R139">
        <f>+COUNTIFS(percentiles!M:M,"&gt;1/1/18",percentiles!N:N,"&gt;0",percentiles!A:A,A139)</f>
        <v>1</v>
      </c>
      <c r="S139">
        <f>+COUNTIFS(percentiles!M:M,"&gt;1/1/18",percentiles!O:O,"&gt;0",percentiles!A:A,A139)</f>
        <v>3</v>
      </c>
      <c r="T139">
        <f>+COUNTIFS(percentiles!M:M,"&gt;1/1/18",percentiles!P:P,"&gt;0",percentiles!A:A,A139)</f>
        <v>3</v>
      </c>
      <c r="U139">
        <f>+COUNTIFS(percentiles!M:M,"&gt;1/1/18",percentiles!Q:Q,"&gt;0",percentiles!A:A,A139)</f>
        <v>6</v>
      </c>
      <c r="V139">
        <f>+COUNTIFS('est-sen-perc99-2018'!A:A,A139,'est-sen-perc99-2018'!G:G,"&gt;0")</f>
        <v>1</v>
      </c>
      <c r="W139">
        <f>+COUNTIFS('est-sen-perc99-2018'!A:A,A139,'est-sen-perc99-2018'!H:H,"&gt;0")</f>
        <v>2</v>
      </c>
      <c r="X139">
        <f>+COUNTIFS('est-sen-perc99-2018'!A:A,A139,'est-sen-perc99-2018'!I:I,"&gt;0")</f>
        <v>0</v>
      </c>
      <c r="Y139">
        <f>+COUNTIFS('est-sen-perc99-2018'!A:A,A139,'est-sen-perc99-2018'!J:J,"&gt;0")</f>
        <v>2</v>
      </c>
      <c r="Z139">
        <f>+SUM(V139:Y139)</f>
        <v>5</v>
      </c>
      <c r="AA139">
        <f>+IF(Z139=0,,K139-Z139)</f>
        <v>0</v>
      </c>
    </row>
    <row r="140" spans="1:27" hidden="1">
      <c r="A140">
        <v>762</v>
      </c>
      <c r="B140">
        <v>-15.483527777777701</v>
      </c>
      <c r="C140">
        <v>-70.675777777777697</v>
      </c>
      <c r="D140">
        <v>4400</v>
      </c>
      <c r="E140" t="s">
        <v>434</v>
      </c>
      <c r="F140" t="s">
        <v>11</v>
      </c>
      <c r="G140" t="s">
        <v>12</v>
      </c>
      <c r="H140" t="s">
        <v>13</v>
      </c>
      <c r="I140" t="s">
        <v>435</v>
      </c>
      <c r="J140" t="s">
        <v>15</v>
      </c>
      <c r="K140">
        <f>+COUNTIF('est-sen-perc99-2018'!A:A,A140)</f>
        <v>3</v>
      </c>
      <c r="L140">
        <f>+COUNTIF('est-sen-perc99-2017'!A:A,A140)</f>
        <v>5</v>
      </c>
      <c r="M140">
        <f>+COUNTIFS(percentiles!M:M,"&gt;1/1/17",percentiles!N:N,"&gt;0",percentiles!A:A,A140,percentiles!M:M,"&lt;1/4/17")</f>
        <v>0</v>
      </c>
      <c r="N140" t="str">
        <f>IFERROR(VLOOKUP(A140,percentiles!A:Q,3,FALSE),"")</f>
        <v/>
      </c>
      <c r="O140" t="str">
        <f>IFERROR(VLOOKUP(A140,percentiles!A:Q,4,FALSE),"")</f>
        <v/>
      </c>
      <c r="P140" t="str">
        <f>IFERROR(VLOOKUP(A140,percentiles!A:Q,5,FALSE),"")</f>
        <v/>
      </c>
      <c r="Q140" t="str">
        <f>IFERROR(VLOOKUP(A140,percentiles!A:Q,6,FALSE),"")</f>
        <v/>
      </c>
      <c r="R140">
        <f>+COUNTIFS(percentiles!M:M,"&gt;1/1/18",percentiles!N:N,"&gt;0",percentiles!A:A,A140)</f>
        <v>0</v>
      </c>
      <c r="S140">
        <f>+COUNTIFS(percentiles!M:M,"&gt;1/1/18",percentiles!O:O,"&gt;0",percentiles!A:A,A140)</f>
        <v>0</v>
      </c>
      <c r="T140">
        <f>+COUNTIFS(percentiles!M:M,"&gt;1/1/18",percentiles!P:P,"&gt;0",percentiles!A:A,A140)</f>
        <v>0</v>
      </c>
      <c r="U140">
        <f>+COUNTIFS(percentiles!M:M,"&gt;1/1/18",percentiles!Q:Q,"&gt;0",percentiles!A:A,A140)</f>
        <v>0</v>
      </c>
      <c r="V140">
        <f>+COUNTIFS('est-sen-perc99-2018'!A:A,A140,'est-sen-perc99-2018'!G:G,"&gt;0")</f>
        <v>0</v>
      </c>
      <c r="W140">
        <f>+COUNTIFS('est-sen-perc99-2018'!A:A,A140,'est-sen-perc99-2018'!H:H,"&gt;0")</f>
        <v>0</v>
      </c>
      <c r="X140">
        <f>+COUNTIFS('est-sen-perc99-2018'!A:A,A140,'est-sen-perc99-2018'!I:I,"&gt;0")</f>
        <v>0</v>
      </c>
      <c r="Y140">
        <f>+COUNTIFS('est-sen-perc99-2018'!A:A,A140,'est-sen-perc99-2018'!J:J,"&gt;0")</f>
        <v>0</v>
      </c>
      <c r="Z140">
        <f>+SUM(V140:Y140)</f>
        <v>0</v>
      </c>
      <c r="AA140">
        <f>+IF(Z140=0,,K140-Z140)</f>
        <v>0</v>
      </c>
    </row>
    <row r="141" spans="1:27" hidden="1">
      <c r="A141">
        <v>782</v>
      </c>
      <c r="B141">
        <v>-15.8159722222222</v>
      </c>
      <c r="C141">
        <v>-69.936027777777696</v>
      </c>
      <c r="D141">
        <v>3808</v>
      </c>
      <c r="E141" t="s">
        <v>452</v>
      </c>
      <c r="F141" t="s">
        <v>11</v>
      </c>
      <c r="G141" t="s">
        <v>12</v>
      </c>
      <c r="H141" t="s">
        <v>13</v>
      </c>
      <c r="I141" t="s">
        <v>453</v>
      </c>
      <c r="J141" t="s">
        <v>15</v>
      </c>
      <c r="K141">
        <f>+COUNTIF('est-sen-perc99-2018'!A:A,A141)</f>
        <v>3</v>
      </c>
      <c r="L141">
        <f>+COUNTIF('est-sen-perc99-2017'!A:A,A141)</f>
        <v>5</v>
      </c>
      <c r="M141">
        <f>+COUNTIFS(percentiles!M:M,"&gt;1/1/17",percentiles!N:N,"&gt;0",percentiles!A:A,A141,percentiles!M:M,"&lt;1/4/17")</f>
        <v>0</v>
      </c>
      <c r="N141" t="str">
        <f>IFERROR(VLOOKUP(A141,percentiles!A:Q,3,FALSE),"")</f>
        <v/>
      </c>
      <c r="O141" t="str">
        <f>IFERROR(VLOOKUP(A141,percentiles!A:Q,4,FALSE),"")</f>
        <v/>
      </c>
      <c r="P141" t="str">
        <f>IFERROR(VLOOKUP(A141,percentiles!A:Q,5,FALSE),"")</f>
        <v/>
      </c>
      <c r="Q141" t="str">
        <f>IFERROR(VLOOKUP(A141,percentiles!A:Q,6,FALSE),"")</f>
        <v/>
      </c>
      <c r="R141">
        <f>+COUNTIFS(percentiles!M:M,"&gt;1/1/18",percentiles!N:N,"&gt;0",percentiles!A:A,A141)</f>
        <v>0</v>
      </c>
      <c r="S141">
        <f>+COUNTIFS(percentiles!M:M,"&gt;1/1/18",percentiles!O:O,"&gt;0",percentiles!A:A,A141)</f>
        <v>0</v>
      </c>
      <c r="T141">
        <f>+COUNTIFS(percentiles!M:M,"&gt;1/1/18",percentiles!P:P,"&gt;0",percentiles!A:A,A141)</f>
        <v>0</v>
      </c>
      <c r="U141">
        <f>+COUNTIFS(percentiles!M:M,"&gt;1/1/18",percentiles!Q:Q,"&gt;0",percentiles!A:A,A141)</f>
        <v>0</v>
      </c>
      <c r="V141">
        <f>+COUNTIFS('est-sen-perc99-2018'!A:A,A141,'est-sen-perc99-2018'!G:G,"&gt;0")</f>
        <v>0</v>
      </c>
      <c r="W141">
        <f>+COUNTIFS('est-sen-perc99-2018'!A:A,A141,'est-sen-perc99-2018'!H:H,"&gt;0")</f>
        <v>0</v>
      </c>
      <c r="X141">
        <f>+COUNTIFS('est-sen-perc99-2018'!A:A,A141,'est-sen-perc99-2018'!I:I,"&gt;0")</f>
        <v>0</v>
      </c>
      <c r="Y141">
        <f>+COUNTIFS('est-sen-perc99-2018'!A:A,A141,'est-sen-perc99-2018'!J:J,"&gt;0")</f>
        <v>0</v>
      </c>
      <c r="Z141">
        <f>+SUM(V141:Y141)</f>
        <v>0</v>
      </c>
      <c r="AA141">
        <f>+IF(Z141=0,,K141-Z141)</f>
        <v>0</v>
      </c>
    </row>
    <row r="142" spans="1:27" hidden="1">
      <c r="A142">
        <v>820</v>
      </c>
      <c r="B142">
        <v>-14.800055555555501</v>
      </c>
      <c r="C142">
        <v>-70.066583333333298</v>
      </c>
      <c r="D142">
        <v>3920</v>
      </c>
      <c r="E142" t="s">
        <v>504</v>
      </c>
      <c r="F142" t="s">
        <v>11</v>
      </c>
      <c r="G142" t="s">
        <v>12</v>
      </c>
      <c r="H142" t="s">
        <v>13</v>
      </c>
      <c r="I142" t="s">
        <v>505</v>
      </c>
      <c r="J142" t="s">
        <v>15</v>
      </c>
      <c r="K142">
        <f>+COUNTIF('est-sen-perc99-2018'!A:A,A142)</f>
        <v>3</v>
      </c>
      <c r="L142">
        <f>+COUNTIF('est-sen-perc99-2017'!A:A,A142)</f>
        <v>5</v>
      </c>
      <c r="M142">
        <f>+COUNTIFS(percentiles!M:M,"&gt;1/1/17",percentiles!N:N,"&gt;0",percentiles!A:A,A142,percentiles!M:M,"&lt;1/4/17")</f>
        <v>0</v>
      </c>
      <c r="N142" t="str">
        <f>IFERROR(VLOOKUP(A142,percentiles!A:Q,3,FALSE),"")</f>
        <v/>
      </c>
      <c r="O142" t="str">
        <f>IFERROR(VLOOKUP(A142,percentiles!A:Q,4,FALSE),"")</f>
        <v/>
      </c>
      <c r="P142" t="str">
        <f>IFERROR(VLOOKUP(A142,percentiles!A:Q,5,FALSE),"")</f>
        <v/>
      </c>
      <c r="Q142" t="str">
        <f>IFERROR(VLOOKUP(A142,percentiles!A:Q,6,FALSE),"")</f>
        <v/>
      </c>
      <c r="R142">
        <f>+COUNTIFS(percentiles!M:M,"&gt;1/1/18",percentiles!N:N,"&gt;0",percentiles!A:A,A142)</f>
        <v>0</v>
      </c>
      <c r="S142">
        <f>+COUNTIFS(percentiles!M:M,"&gt;1/1/18",percentiles!O:O,"&gt;0",percentiles!A:A,A142)</f>
        <v>0</v>
      </c>
      <c r="T142">
        <f>+COUNTIFS(percentiles!M:M,"&gt;1/1/18",percentiles!P:P,"&gt;0",percentiles!A:A,A142)</f>
        <v>0</v>
      </c>
      <c r="U142">
        <f>+COUNTIFS(percentiles!M:M,"&gt;1/1/18",percentiles!Q:Q,"&gt;0",percentiles!A:A,A142)</f>
        <v>0</v>
      </c>
      <c r="V142">
        <f>+COUNTIFS('est-sen-perc99-2018'!A:A,A142,'est-sen-perc99-2018'!G:G,"&gt;0")</f>
        <v>0</v>
      </c>
      <c r="W142">
        <f>+COUNTIFS('est-sen-perc99-2018'!A:A,A142,'est-sen-perc99-2018'!H:H,"&gt;0")</f>
        <v>0</v>
      </c>
      <c r="X142">
        <f>+COUNTIFS('est-sen-perc99-2018'!A:A,A142,'est-sen-perc99-2018'!I:I,"&gt;0")</f>
        <v>0</v>
      </c>
      <c r="Y142">
        <f>+COUNTIFS('est-sen-perc99-2018'!A:A,A142,'est-sen-perc99-2018'!J:J,"&gt;0")</f>
        <v>0</v>
      </c>
      <c r="Z142">
        <f>+SUM(V142:Y142)</f>
        <v>0</v>
      </c>
      <c r="AA142">
        <f>+IF(Z142=0,,K142-Z142)</f>
        <v>0</v>
      </c>
    </row>
    <row r="143" spans="1:27" hidden="1">
      <c r="A143">
        <v>3114</v>
      </c>
      <c r="B143">
        <v>-6.37361111111111</v>
      </c>
      <c r="C143">
        <v>-79.469513888888798</v>
      </c>
      <c r="D143">
        <v>336</v>
      </c>
      <c r="E143" t="s">
        <v>594</v>
      </c>
      <c r="F143" t="s">
        <v>11</v>
      </c>
      <c r="G143" t="s">
        <v>12</v>
      </c>
      <c r="H143" t="s">
        <v>13</v>
      </c>
      <c r="I143" t="s">
        <v>595</v>
      </c>
      <c r="J143" t="s">
        <v>20</v>
      </c>
      <c r="K143">
        <f>+COUNTIF('est-sen-perc99-2018'!A:A,A143)</f>
        <v>0</v>
      </c>
      <c r="L143">
        <f>+COUNTIF('est-sen-perc99-2017'!A:A,A143)</f>
        <v>5</v>
      </c>
      <c r="M143">
        <f>+COUNTIFS(percentiles!M:M,"&gt;1/1/17",percentiles!N:N,"&gt;0",percentiles!A:A,A143,percentiles!M:M,"&lt;1/4/17")</f>
        <v>0</v>
      </c>
      <c r="N143" t="str">
        <f>IFERROR(VLOOKUP(A143,percentiles!A:Q,3,FALSE),"")</f>
        <v/>
      </c>
      <c r="O143" t="str">
        <f>IFERROR(VLOOKUP(A143,percentiles!A:Q,4,FALSE),"")</f>
        <v/>
      </c>
      <c r="P143" t="str">
        <f>IFERROR(VLOOKUP(A143,percentiles!A:Q,5,FALSE),"")</f>
        <v/>
      </c>
      <c r="Q143" t="str">
        <f>IFERROR(VLOOKUP(A143,percentiles!A:Q,6,FALSE),"")</f>
        <v/>
      </c>
      <c r="R143">
        <f>+COUNTIFS(percentiles!M:M,"&gt;1/1/18",percentiles!N:N,"&gt;0",percentiles!A:A,A143)</f>
        <v>0</v>
      </c>
      <c r="S143">
        <f>+COUNTIFS(percentiles!M:M,"&gt;1/1/18",percentiles!O:O,"&gt;0",percentiles!A:A,A143)</f>
        <v>0</v>
      </c>
      <c r="T143">
        <f>+COUNTIFS(percentiles!M:M,"&gt;1/1/18",percentiles!P:P,"&gt;0",percentiles!A:A,A143)</f>
        <v>0</v>
      </c>
      <c r="U143">
        <f>+COUNTIFS(percentiles!M:M,"&gt;1/1/18",percentiles!Q:Q,"&gt;0",percentiles!A:A,A143)</f>
        <v>0</v>
      </c>
      <c r="V143">
        <f>+COUNTIFS('est-sen-perc99-2018'!A:A,A143,'est-sen-perc99-2018'!G:G,"&gt;0")</f>
        <v>0</v>
      </c>
      <c r="W143">
        <f>+COUNTIFS('est-sen-perc99-2018'!A:A,A143,'est-sen-perc99-2018'!H:H,"&gt;0")</f>
        <v>0</v>
      </c>
      <c r="X143">
        <f>+COUNTIFS('est-sen-perc99-2018'!A:A,A143,'est-sen-perc99-2018'!I:I,"&gt;0")</f>
        <v>0</v>
      </c>
      <c r="Y143">
        <f>+COUNTIFS('est-sen-perc99-2018'!A:A,A143,'est-sen-perc99-2018'!J:J,"&gt;0")</f>
        <v>0</v>
      </c>
      <c r="Z143">
        <f>+SUM(V143:Y143)</f>
        <v>0</v>
      </c>
      <c r="AA143">
        <f>+IF(Z143=0,,K143-Z143)</f>
        <v>0</v>
      </c>
    </row>
    <row r="144" spans="1:27" hidden="1">
      <c r="A144">
        <v>152110</v>
      </c>
      <c r="B144">
        <v>-5.0336111111111101</v>
      </c>
      <c r="C144">
        <v>-79.883611111111094</v>
      </c>
      <c r="D144">
        <v>1475</v>
      </c>
      <c r="E144" t="s">
        <v>773</v>
      </c>
      <c r="F144" t="s">
        <v>11</v>
      </c>
      <c r="G144" t="s">
        <v>12</v>
      </c>
      <c r="H144" t="s">
        <v>13</v>
      </c>
      <c r="I144" t="s">
        <v>774</v>
      </c>
      <c r="J144" t="s">
        <v>20</v>
      </c>
      <c r="K144">
        <f>+COUNTIF('est-sen-perc99-2018'!A:A,A144)</f>
        <v>0</v>
      </c>
      <c r="L144">
        <f>+COUNTIF('est-sen-perc99-2017'!A:A,A144)</f>
        <v>5</v>
      </c>
      <c r="M144">
        <f>+COUNTIFS(percentiles!M:M,"&gt;1/1/17",percentiles!N:N,"&gt;0",percentiles!A:A,A144,percentiles!M:M,"&lt;1/4/17")</f>
        <v>0</v>
      </c>
      <c r="N144" t="str">
        <f>IFERROR(VLOOKUP(A144,percentiles!A:Q,3,FALSE),"")</f>
        <v/>
      </c>
      <c r="O144" t="str">
        <f>IFERROR(VLOOKUP(A144,percentiles!A:Q,4,FALSE),"")</f>
        <v/>
      </c>
      <c r="P144" t="str">
        <f>IFERROR(VLOOKUP(A144,percentiles!A:Q,5,FALSE),"")</f>
        <v/>
      </c>
      <c r="Q144" t="str">
        <f>IFERROR(VLOOKUP(A144,percentiles!A:Q,6,FALSE),"")</f>
        <v/>
      </c>
      <c r="R144">
        <f>+COUNTIFS(percentiles!M:M,"&gt;1/1/18",percentiles!N:N,"&gt;0",percentiles!A:A,A144)</f>
        <v>0</v>
      </c>
      <c r="S144">
        <f>+COUNTIFS(percentiles!M:M,"&gt;1/1/18",percentiles!O:O,"&gt;0",percentiles!A:A,A144)</f>
        <v>0</v>
      </c>
      <c r="T144">
        <f>+COUNTIFS(percentiles!M:M,"&gt;1/1/18",percentiles!P:P,"&gt;0",percentiles!A:A,A144)</f>
        <v>0</v>
      </c>
      <c r="U144">
        <f>+COUNTIFS(percentiles!M:M,"&gt;1/1/18",percentiles!Q:Q,"&gt;0",percentiles!A:A,A144)</f>
        <v>0</v>
      </c>
      <c r="V144">
        <f>+COUNTIFS('est-sen-perc99-2018'!A:A,A144,'est-sen-perc99-2018'!G:G,"&gt;0")</f>
        <v>0</v>
      </c>
      <c r="W144">
        <f>+COUNTIFS('est-sen-perc99-2018'!A:A,A144,'est-sen-perc99-2018'!H:H,"&gt;0")</f>
        <v>0</v>
      </c>
      <c r="X144">
        <f>+COUNTIFS('est-sen-perc99-2018'!A:A,A144,'est-sen-perc99-2018'!I:I,"&gt;0")</f>
        <v>0</v>
      </c>
      <c r="Y144">
        <f>+COUNTIFS('est-sen-perc99-2018'!A:A,A144,'est-sen-perc99-2018'!J:J,"&gt;0")</f>
        <v>0</v>
      </c>
      <c r="Z144">
        <f>+SUM(V144:Y144)</f>
        <v>0</v>
      </c>
      <c r="AA144">
        <f>+IF(Z144=0,,K144-Z144)</f>
        <v>0</v>
      </c>
    </row>
    <row r="145" spans="1:27" hidden="1">
      <c r="A145">
        <v>152127</v>
      </c>
      <c r="B145">
        <v>-5.4771749999999999</v>
      </c>
      <c r="C145">
        <v>-79.347419444444398</v>
      </c>
      <c r="D145">
        <v>2233</v>
      </c>
      <c r="E145" t="s">
        <v>781</v>
      </c>
      <c r="F145" t="s">
        <v>11</v>
      </c>
      <c r="G145" t="s">
        <v>12</v>
      </c>
      <c r="H145" t="s">
        <v>13</v>
      </c>
      <c r="I145" t="s">
        <v>782</v>
      </c>
      <c r="J145" t="s">
        <v>15</v>
      </c>
      <c r="K145">
        <f>+COUNTIF('est-sen-perc99-2018'!A:A,A145)</f>
        <v>0</v>
      </c>
      <c r="L145">
        <f>+COUNTIF('est-sen-perc99-2017'!A:A,A145)</f>
        <v>5</v>
      </c>
      <c r="M145">
        <f>+COUNTIFS(percentiles!M:M,"&gt;1/1/17",percentiles!N:N,"&gt;0",percentiles!A:A,A145,percentiles!M:M,"&lt;1/4/17")</f>
        <v>0</v>
      </c>
      <c r="N145" t="str">
        <f>IFERROR(VLOOKUP(A145,percentiles!A:Q,3,FALSE),"")</f>
        <v/>
      </c>
      <c r="O145" t="str">
        <f>IFERROR(VLOOKUP(A145,percentiles!A:Q,4,FALSE),"")</f>
        <v/>
      </c>
      <c r="P145" t="str">
        <f>IFERROR(VLOOKUP(A145,percentiles!A:Q,5,FALSE),"")</f>
        <v/>
      </c>
      <c r="Q145" t="str">
        <f>IFERROR(VLOOKUP(A145,percentiles!A:Q,6,FALSE),"")</f>
        <v/>
      </c>
      <c r="R145">
        <f>+COUNTIFS(percentiles!M:M,"&gt;1/1/18",percentiles!N:N,"&gt;0",percentiles!A:A,A145)</f>
        <v>0</v>
      </c>
      <c r="S145">
        <f>+COUNTIFS(percentiles!M:M,"&gt;1/1/18",percentiles!O:O,"&gt;0",percentiles!A:A,A145)</f>
        <v>0</v>
      </c>
      <c r="T145">
        <f>+COUNTIFS(percentiles!M:M,"&gt;1/1/18",percentiles!P:P,"&gt;0",percentiles!A:A,A145)</f>
        <v>0</v>
      </c>
      <c r="U145">
        <f>+COUNTIFS(percentiles!M:M,"&gt;1/1/18",percentiles!Q:Q,"&gt;0",percentiles!A:A,A145)</f>
        <v>0</v>
      </c>
      <c r="V145">
        <f>+COUNTIFS('est-sen-perc99-2018'!A:A,A145,'est-sen-perc99-2018'!G:G,"&gt;0")</f>
        <v>0</v>
      </c>
      <c r="W145">
        <f>+COUNTIFS('est-sen-perc99-2018'!A:A,A145,'est-sen-perc99-2018'!H:H,"&gt;0")</f>
        <v>0</v>
      </c>
      <c r="X145">
        <f>+COUNTIFS('est-sen-perc99-2018'!A:A,A145,'est-sen-perc99-2018'!I:I,"&gt;0")</f>
        <v>0</v>
      </c>
      <c r="Y145">
        <f>+COUNTIFS('est-sen-perc99-2018'!A:A,A145,'est-sen-perc99-2018'!J:J,"&gt;0")</f>
        <v>0</v>
      </c>
      <c r="Z145">
        <f>+SUM(V145:Y145)</f>
        <v>0</v>
      </c>
      <c r="AA145">
        <f>+IF(Z145=0,,K145-Z145)</f>
        <v>0</v>
      </c>
    </row>
    <row r="146" spans="1:27" hidden="1">
      <c r="A146">
        <v>152132</v>
      </c>
      <c r="B146">
        <v>-5.8396388888888797</v>
      </c>
      <c r="C146">
        <v>-79.505722222222204</v>
      </c>
      <c r="D146">
        <v>2142</v>
      </c>
      <c r="E146" t="s">
        <v>785</v>
      </c>
      <c r="F146" t="s">
        <v>11</v>
      </c>
      <c r="G146" t="s">
        <v>12</v>
      </c>
      <c r="H146" t="s">
        <v>13</v>
      </c>
      <c r="I146" t="s">
        <v>786</v>
      </c>
      <c r="J146" t="s">
        <v>15</v>
      </c>
      <c r="K146">
        <f>+COUNTIF('est-sen-perc99-2018'!A:A,A146)</f>
        <v>2</v>
      </c>
      <c r="L146">
        <f>+COUNTIF('est-sen-perc99-2017'!A:A,A146)</f>
        <v>5</v>
      </c>
      <c r="M146">
        <f>+COUNTIFS(percentiles!M:M,"&gt;1/1/17",percentiles!N:N,"&gt;0",percentiles!A:A,A146,percentiles!M:M,"&lt;1/4/17")</f>
        <v>0</v>
      </c>
      <c r="N146" t="str">
        <f>IFERROR(VLOOKUP(A146,percentiles!A:Q,3,FALSE),"")</f>
        <v/>
      </c>
      <c r="O146" t="str">
        <f>IFERROR(VLOOKUP(A146,percentiles!A:Q,4,FALSE),"")</f>
        <v/>
      </c>
      <c r="P146" t="str">
        <f>IFERROR(VLOOKUP(A146,percentiles!A:Q,5,FALSE),"")</f>
        <v/>
      </c>
      <c r="Q146" t="str">
        <f>IFERROR(VLOOKUP(A146,percentiles!A:Q,6,FALSE),"")</f>
        <v/>
      </c>
      <c r="R146">
        <f>+COUNTIFS(percentiles!M:M,"&gt;1/1/18",percentiles!N:N,"&gt;0",percentiles!A:A,A146)</f>
        <v>0</v>
      </c>
      <c r="S146">
        <f>+COUNTIFS(percentiles!M:M,"&gt;1/1/18",percentiles!O:O,"&gt;0",percentiles!A:A,A146)</f>
        <v>0</v>
      </c>
      <c r="T146">
        <f>+COUNTIFS(percentiles!M:M,"&gt;1/1/18",percentiles!P:P,"&gt;0",percentiles!A:A,A146)</f>
        <v>0</v>
      </c>
      <c r="U146">
        <f>+COUNTIFS(percentiles!M:M,"&gt;1/1/18",percentiles!Q:Q,"&gt;0",percentiles!A:A,A146)</f>
        <v>0</v>
      </c>
      <c r="V146">
        <f>+COUNTIFS('est-sen-perc99-2018'!A:A,A146,'est-sen-perc99-2018'!G:G,"&gt;0")</f>
        <v>0</v>
      </c>
      <c r="W146">
        <f>+COUNTIFS('est-sen-perc99-2018'!A:A,A146,'est-sen-perc99-2018'!H:H,"&gt;0")</f>
        <v>0</v>
      </c>
      <c r="X146">
        <f>+COUNTIFS('est-sen-perc99-2018'!A:A,A146,'est-sen-perc99-2018'!I:I,"&gt;0")</f>
        <v>0</v>
      </c>
      <c r="Y146">
        <f>+COUNTIFS('est-sen-perc99-2018'!A:A,A146,'est-sen-perc99-2018'!J:J,"&gt;0")</f>
        <v>0</v>
      </c>
      <c r="Z146">
        <f>+SUM(V146:Y146)</f>
        <v>0</v>
      </c>
      <c r="AA146">
        <f>+IF(Z146=0,,K146-Z146)</f>
        <v>0</v>
      </c>
    </row>
    <row r="147" spans="1:27" hidden="1">
      <c r="A147">
        <v>152153</v>
      </c>
      <c r="B147">
        <v>-4.4792027777777701</v>
      </c>
      <c r="C147">
        <v>-80.397833333333296</v>
      </c>
      <c r="D147">
        <v>150</v>
      </c>
      <c r="E147" t="s">
        <v>787</v>
      </c>
      <c r="F147" t="s">
        <v>11</v>
      </c>
      <c r="G147" t="s">
        <v>12</v>
      </c>
      <c r="H147" t="s">
        <v>13</v>
      </c>
      <c r="I147" t="s">
        <v>788</v>
      </c>
      <c r="J147" t="s">
        <v>20</v>
      </c>
      <c r="K147">
        <f>+COUNTIF('est-sen-perc99-2018'!A:A,A147)</f>
        <v>0</v>
      </c>
      <c r="L147">
        <f>+COUNTIF('est-sen-perc99-2017'!A:A,A147)</f>
        <v>5</v>
      </c>
      <c r="M147">
        <f>+COUNTIFS(percentiles!M:M,"&gt;1/1/17",percentiles!N:N,"&gt;0",percentiles!A:A,A147,percentiles!M:M,"&lt;1/4/17")</f>
        <v>0</v>
      </c>
      <c r="N147" t="str">
        <f>IFERROR(VLOOKUP(A147,percentiles!A:Q,3,FALSE),"")</f>
        <v/>
      </c>
      <c r="O147" t="str">
        <f>IFERROR(VLOOKUP(A147,percentiles!A:Q,4,FALSE),"")</f>
        <v/>
      </c>
      <c r="P147" t="str">
        <f>IFERROR(VLOOKUP(A147,percentiles!A:Q,5,FALSE),"")</f>
        <v/>
      </c>
      <c r="Q147" t="str">
        <f>IFERROR(VLOOKUP(A147,percentiles!A:Q,6,FALSE),"")</f>
        <v/>
      </c>
      <c r="R147">
        <f>+COUNTIFS(percentiles!M:M,"&gt;1/1/18",percentiles!N:N,"&gt;0",percentiles!A:A,A147)</f>
        <v>0</v>
      </c>
      <c r="S147">
        <f>+COUNTIFS(percentiles!M:M,"&gt;1/1/18",percentiles!O:O,"&gt;0",percentiles!A:A,A147)</f>
        <v>0</v>
      </c>
      <c r="T147">
        <f>+COUNTIFS(percentiles!M:M,"&gt;1/1/18",percentiles!P:P,"&gt;0",percentiles!A:A,A147)</f>
        <v>0</v>
      </c>
      <c r="U147">
        <f>+COUNTIFS(percentiles!M:M,"&gt;1/1/18",percentiles!Q:Q,"&gt;0",percentiles!A:A,A147)</f>
        <v>0</v>
      </c>
      <c r="V147">
        <f>+COUNTIFS('est-sen-perc99-2018'!A:A,A147,'est-sen-perc99-2018'!G:G,"&gt;0")</f>
        <v>0</v>
      </c>
      <c r="W147">
        <f>+COUNTIFS('est-sen-perc99-2018'!A:A,A147,'est-sen-perc99-2018'!H:H,"&gt;0")</f>
        <v>0</v>
      </c>
      <c r="X147">
        <f>+COUNTIFS('est-sen-perc99-2018'!A:A,A147,'est-sen-perc99-2018'!I:I,"&gt;0")</f>
        <v>0</v>
      </c>
      <c r="Y147">
        <f>+COUNTIFS('est-sen-perc99-2018'!A:A,A147,'est-sen-perc99-2018'!J:J,"&gt;0")</f>
        <v>0</v>
      </c>
      <c r="Z147">
        <f>+SUM(V147:Y147)</f>
        <v>0</v>
      </c>
      <c r="AA147">
        <f>+IF(Z147=0,,K147-Z147)</f>
        <v>0</v>
      </c>
    </row>
    <row r="148" spans="1:27" hidden="1">
      <c r="A148">
        <v>153101</v>
      </c>
      <c r="B148">
        <v>-7.7674666666666603</v>
      </c>
      <c r="C148">
        <v>-78.477275000000006</v>
      </c>
      <c r="D148">
        <v>1501</v>
      </c>
      <c r="E148" t="s">
        <v>807</v>
      </c>
      <c r="F148" t="s">
        <v>11</v>
      </c>
      <c r="G148" t="s">
        <v>12</v>
      </c>
      <c r="H148" t="s">
        <v>13</v>
      </c>
      <c r="I148" t="s">
        <v>808</v>
      </c>
      <c r="J148" t="s">
        <v>20</v>
      </c>
      <c r="K148">
        <f>+COUNTIF('est-sen-perc99-2018'!A:A,A148)</f>
        <v>1</v>
      </c>
      <c r="L148">
        <f>+COUNTIF('est-sen-perc99-2017'!A:A,A148)</f>
        <v>5</v>
      </c>
      <c r="M148">
        <f>+COUNTIFS(percentiles!M:M,"&gt;1/1/17",percentiles!N:N,"&gt;0",percentiles!A:A,A148,percentiles!M:M,"&lt;1/4/17")</f>
        <v>0</v>
      </c>
      <c r="N148" t="str">
        <f>IFERROR(VLOOKUP(A148,percentiles!A:Q,3,FALSE),"")</f>
        <v/>
      </c>
      <c r="O148" t="str">
        <f>IFERROR(VLOOKUP(A148,percentiles!A:Q,4,FALSE),"")</f>
        <v/>
      </c>
      <c r="P148" t="str">
        <f>IFERROR(VLOOKUP(A148,percentiles!A:Q,5,FALSE),"")</f>
        <v/>
      </c>
      <c r="Q148" t="str">
        <f>IFERROR(VLOOKUP(A148,percentiles!A:Q,6,FALSE),"")</f>
        <v/>
      </c>
      <c r="R148">
        <f>+COUNTIFS(percentiles!M:M,"&gt;1/1/18",percentiles!N:N,"&gt;0",percentiles!A:A,A148)</f>
        <v>0</v>
      </c>
      <c r="S148">
        <f>+COUNTIFS(percentiles!M:M,"&gt;1/1/18",percentiles!O:O,"&gt;0",percentiles!A:A,A148)</f>
        <v>0</v>
      </c>
      <c r="T148">
        <f>+COUNTIFS(percentiles!M:M,"&gt;1/1/18",percentiles!P:P,"&gt;0",percentiles!A:A,A148)</f>
        <v>0</v>
      </c>
      <c r="U148">
        <f>+COUNTIFS(percentiles!M:M,"&gt;1/1/18",percentiles!Q:Q,"&gt;0",percentiles!A:A,A148)</f>
        <v>0</v>
      </c>
      <c r="V148">
        <f>+COUNTIFS('est-sen-perc99-2018'!A:A,A148,'est-sen-perc99-2018'!G:G,"&gt;0")</f>
        <v>0</v>
      </c>
      <c r="W148">
        <f>+COUNTIFS('est-sen-perc99-2018'!A:A,A148,'est-sen-perc99-2018'!H:H,"&gt;0")</f>
        <v>0</v>
      </c>
      <c r="X148">
        <f>+COUNTIFS('est-sen-perc99-2018'!A:A,A148,'est-sen-perc99-2018'!I:I,"&gt;0")</f>
        <v>0</v>
      </c>
      <c r="Y148">
        <f>+COUNTIFS('est-sen-perc99-2018'!A:A,A148,'est-sen-perc99-2018'!J:J,"&gt;0")</f>
        <v>0</v>
      </c>
      <c r="Z148">
        <f>+SUM(V148:Y148)</f>
        <v>0</v>
      </c>
      <c r="AA148">
        <f>+IF(Z148=0,,K148-Z148)</f>
        <v>0</v>
      </c>
    </row>
    <row r="149" spans="1:27" hidden="1">
      <c r="A149">
        <v>153311</v>
      </c>
      <c r="B149">
        <v>-6.5002777777777698</v>
      </c>
      <c r="C149">
        <v>-76.500277777777697</v>
      </c>
      <c r="D149">
        <v>280</v>
      </c>
      <c r="E149" t="s">
        <v>838</v>
      </c>
      <c r="F149" t="s">
        <v>11</v>
      </c>
      <c r="G149" t="s">
        <v>12</v>
      </c>
      <c r="H149" t="s">
        <v>13</v>
      </c>
      <c r="I149" t="s">
        <v>839</v>
      </c>
      <c r="J149" t="s">
        <v>15</v>
      </c>
      <c r="K149">
        <f>+COUNTIF('est-sen-perc99-2018'!A:A,A149)</f>
        <v>2</v>
      </c>
      <c r="L149">
        <f>+COUNTIF('est-sen-perc99-2017'!A:A,A149)</f>
        <v>5</v>
      </c>
      <c r="M149">
        <f>+COUNTIFS(percentiles!M:M,"&gt;1/1/17",percentiles!N:N,"&gt;0",percentiles!A:A,A149,percentiles!M:M,"&lt;1/4/17")</f>
        <v>0</v>
      </c>
      <c r="N149" t="str">
        <f>IFERROR(VLOOKUP(A149,percentiles!A:Q,3,FALSE),"")</f>
        <v/>
      </c>
      <c r="O149" t="str">
        <f>IFERROR(VLOOKUP(A149,percentiles!A:Q,4,FALSE),"")</f>
        <v/>
      </c>
      <c r="P149" t="str">
        <f>IFERROR(VLOOKUP(A149,percentiles!A:Q,5,FALSE),"")</f>
        <v/>
      </c>
      <c r="Q149" t="str">
        <f>IFERROR(VLOOKUP(A149,percentiles!A:Q,6,FALSE),"")</f>
        <v/>
      </c>
      <c r="R149">
        <f>+COUNTIFS(percentiles!M:M,"&gt;1/1/18",percentiles!N:N,"&gt;0",percentiles!A:A,A149)</f>
        <v>0</v>
      </c>
      <c r="S149">
        <f>+COUNTIFS(percentiles!M:M,"&gt;1/1/18",percentiles!O:O,"&gt;0",percentiles!A:A,A149)</f>
        <v>0</v>
      </c>
      <c r="T149">
        <f>+COUNTIFS(percentiles!M:M,"&gt;1/1/18",percentiles!P:P,"&gt;0",percentiles!A:A,A149)</f>
        <v>0</v>
      </c>
      <c r="U149">
        <f>+COUNTIFS(percentiles!M:M,"&gt;1/1/18",percentiles!Q:Q,"&gt;0",percentiles!A:A,A149)</f>
        <v>0</v>
      </c>
      <c r="V149">
        <f>+COUNTIFS('est-sen-perc99-2018'!A:A,A149,'est-sen-perc99-2018'!G:G,"&gt;0")</f>
        <v>0</v>
      </c>
      <c r="W149">
        <f>+COUNTIFS('est-sen-perc99-2018'!A:A,A149,'est-sen-perc99-2018'!H:H,"&gt;0")</f>
        <v>0</v>
      </c>
      <c r="X149">
        <f>+COUNTIFS('est-sen-perc99-2018'!A:A,A149,'est-sen-perc99-2018'!I:I,"&gt;0")</f>
        <v>0</v>
      </c>
      <c r="Y149">
        <f>+COUNTIFS('est-sen-perc99-2018'!A:A,A149,'est-sen-perc99-2018'!J:J,"&gt;0")</f>
        <v>0</v>
      </c>
      <c r="Z149">
        <f>+SUM(V149:Y149)</f>
        <v>0</v>
      </c>
      <c r="AA149">
        <f>+IF(Z149=0,,K149-Z149)</f>
        <v>0</v>
      </c>
    </row>
    <row r="150" spans="1:27" hidden="1">
      <c r="A150">
        <v>155212</v>
      </c>
      <c r="B150">
        <v>-10.9666527777777</v>
      </c>
      <c r="C150">
        <v>-76.719825</v>
      </c>
      <c r="D150">
        <v>3571</v>
      </c>
      <c r="E150" t="s">
        <v>901</v>
      </c>
      <c r="F150" t="s">
        <v>11</v>
      </c>
      <c r="G150" t="s">
        <v>12</v>
      </c>
      <c r="H150" t="s">
        <v>13</v>
      </c>
      <c r="I150" t="s">
        <v>902</v>
      </c>
      <c r="J150" t="s">
        <v>20</v>
      </c>
      <c r="K150">
        <f>+COUNTIF('est-sen-perc99-2018'!A:A,A150)</f>
        <v>3</v>
      </c>
      <c r="L150">
        <f>+COUNTIF('est-sen-perc99-2017'!A:A,A150)</f>
        <v>5</v>
      </c>
      <c r="M150">
        <f>+COUNTIFS(percentiles!M:M,"&gt;1/1/17",percentiles!N:N,"&gt;0",percentiles!A:A,A150,percentiles!M:M,"&lt;1/4/17")</f>
        <v>0</v>
      </c>
      <c r="N150" t="str">
        <f>IFERROR(VLOOKUP(A150,percentiles!A:Q,3,FALSE),"")</f>
        <v/>
      </c>
      <c r="O150" t="str">
        <f>IFERROR(VLOOKUP(A150,percentiles!A:Q,4,FALSE),"")</f>
        <v/>
      </c>
      <c r="P150" t="str">
        <f>IFERROR(VLOOKUP(A150,percentiles!A:Q,5,FALSE),"")</f>
        <v/>
      </c>
      <c r="Q150" t="str">
        <f>IFERROR(VLOOKUP(A150,percentiles!A:Q,6,FALSE),"")</f>
        <v/>
      </c>
      <c r="R150">
        <f>+COUNTIFS(percentiles!M:M,"&gt;1/1/18",percentiles!N:N,"&gt;0",percentiles!A:A,A150)</f>
        <v>0</v>
      </c>
      <c r="S150">
        <f>+COUNTIFS(percentiles!M:M,"&gt;1/1/18",percentiles!O:O,"&gt;0",percentiles!A:A,A150)</f>
        <v>0</v>
      </c>
      <c r="T150">
        <f>+COUNTIFS(percentiles!M:M,"&gt;1/1/18",percentiles!P:P,"&gt;0",percentiles!A:A,A150)</f>
        <v>0</v>
      </c>
      <c r="U150">
        <f>+COUNTIFS(percentiles!M:M,"&gt;1/1/18",percentiles!Q:Q,"&gt;0",percentiles!A:A,A150)</f>
        <v>0</v>
      </c>
      <c r="V150">
        <f>+COUNTIFS('est-sen-perc99-2018'!A:A,A150,'est-sen-perc99-2018'!G:G,"&gt;0")</f>
        <v>0</v>
      </c>
      <c r="W150">
        <f>+COUNTIFS('est-sen-perc99-2018'!A:A,A150,'est-sen-perc99-2018'!H:H,"&gt;0")</f>
        <v>0</v>
      </c>
      <c r="X150">
        <f>+COUNTIFS('est-sen-perc99-2018'!A:A,A150,'est-sen-perc99-2018'!I:I,"&gt;0")</f>
        <v>0</v>
      </c>
      <c r="Y150">
        <f>+COUNTIFS('est-sen-perc99-2018'!A:A,A150,'est-sen-perc99-2018'!J:J,"&gt;0")</f>
        <v>0</v>
      </c>
      <c r="Z150">
        <f>+SUM(V150:Y150)</f>
        <v>0</v>
      </c>
      <c r="AA150">
        <f>+IF(Z150=0,,K150-Z150)</f>
        <v>0</v>
      </c>
    </row>
    <row r="151" spans="1:27" hidden="1">
      <c r="A151">
        <v>153320</v>
      </c>
      <c r="B151">
        <v>-6.4527777777777704</v>
      </c>
      <c r="C151">
        <v>-75.845555555555507</v>
      </c>
      <c r="D151">
        <v>120</v>
      </c>
      <c r="E151" t="s">
        <v>844</v>
      </c>
      <c r="F151" t="s">
        <v>11</v>
      </c>
      <c r="G151" t="s">
        <v>12</v>
      </c>
      <c r="I151" t="s">
        <v>845</v>
      </c>
      <c r="J151" t="s">
        <v>15</v>
      </c>
      <c r="K151">
        <f>+COUNTIF('est-sen-perc99-2018'!A:A,A151)</f>
        <v>5</v>
      </c>
      <c r="L151">
        <f>+COUNTIF('est-sen-perc99-2017'!A:A,A151)</f>
        <v>5</v>
      </c>
      <c r="M151">
        <f>+COUNTIFS(percentiles!M:M,"&gt;1/1/17",percentiles!N:N,"&gt;0",percentiles!A:A,A151,percentiles!M:M,"&lt;1/4/17")</f>
        <v>3</v>
      </c>
      <c r="N151">
        <f>IFERROR(VLOOKUP(A151,percentiles!A:Q,3,FALSE),"")</f>
        <v>1457</v>
      </c>
      <c r="O151">
        <f>IFERROR(VLOOKUP(A151,percentiles!A:Q,4,FALSE),"")</f>
        <v>1426</v>
      </c>
      <c r="P151">
        <f>IFERROR(VLOOKUP(A151,percentiles!A:Q,5,FALSE),"")</f>
        <v>1364</v>
      </c>
      <c r="Q151">
        <f>IFERROR(VLOOKUP(A151,percentiles!A:Q,6,FALSE),"")</f>
        <v>841</v>
      </c>
      <c r="R151">
        <f>+COUNTIFS(percentiles!M:M,"&gt;1/1/18",percentiles!N:N,"&gt;0",percentiles!A:A,A151)</f>
        <v>0</v>
      </c>
      <c r="S151">
        <f>+COUNTIFS(percentiles!M:M,"&gt;1/1/18",percentiles!O:O,"&gt;0",percentiles!A:A,A151)</f>
        <v>1</v>
      </c>
      <c r="T151">
        <f>+COUNTIFS(percentiles!M:M,"&gt;1/1/18",percentiles!P:P,"&gt;0",percentiles!A:A,A151)</f>
        <v>8</v>
      </c>
      <c r="U151">
        <f>+COUNTIFS(percentiles!M:M,"&gt;1/1/18",percentiles!Q:Q,"&gt;0",percentiles!A:A,A151)</f>
        <v>5</v>
      </c>
      <c r="V151">
        <f>+COUNTIFS('est-sen-perc99-2018'!A:A,A151,'est-sen-perc99-2018'!G:G,"&gt;0")</f>
        <v>0</v>
      </c>
      <c r="W151">
        <f>+COUNTIFS('est-sen-perc99-2018'!A:A,A151,'est-sen-perc99-2018'!H:H,"&gt;0")</f>
        <v>1</v>
      </c>
      <c r="X151">
        <f>+COUNTIFS('est-sen-perc99-2018'!A:A,A151,'est-sen-perc99-2018'!I:I,"&gt;0")</f>
        <v>4</v>
      </c>
      <c r="Y151">
        <f>+COUNTIFS('est-sen-perc99-2018'!A:A,A151,'est-sen-perc99-2018'!J:J,"&gt;0")</f>
        <v>0</v>
      </c>
      <c r="Z151">
        <f>+SUM(V151:Y151)</f>
        <v>5</v>
      </c>
      <c r="AA151">
        <f>+IF(Z151=0,,K151-Z151)</f>
        <v>0</v>
      </c>
    </row>
    <row r="152" spans="1:27" hidden="1">
      <c r="A152">
        <v>240</v>
      </c>
      <c r="B152">
        <v>-5.3152305555555497</v>
      </c>
      <c r="C152">
        <v>-79.284925000000001</v>
      </c>
      <c r="D152">
        <v>1605</v>
      </c>
      <c r="E152" t="s">
        <v>77</v>
      </c>
      <c r="F152" t="s">
        <v>11</v>
      </c>
      <c r="G152" t="s">
        <v>12</v>
      </c>
      <c r="H152" t="s">
        <v>13</v>
      </c>
      <c r="I152" t="s">
        <v>78</v>
      </c>
      <c r="J152" t="s">
        <v>15</v>
      </c>
      <c r="K152">
        <f>+COUNTIF('est-sen-perc99-2018'!A:A,A152)</f>
        <v>0</v>
      </c>
      <c r="L152">
        <f>+COUNTIF('est-sen-perc99-2017'!A:A,A152)</f>
        <v>5</v>
      </c>
      <c r="M152">
        <f>+COUNTIFS(percentiles!M:M,"&gt;1/1/17",percentiles!N:N,"&gt;0",percentiles!A:A,A152,percentiles!M:M,"&lt;1/4/17")</f>
        <v>3</v>
      </c>
      <c r="N152">
        <f>IFERROR(VLOOKUP(A152,percentiles!A:Q,3,FALSE),"")</f>
        <v>1550</v>
      </c>
      <c r="O152">
        <f>IFERROR(VLOOKUP(A152,percentiles!A:Q,4,FALSE),"")</f>
        <v>1518</v>
      </c>
      <c r="P152">
        <f>IFERROR(VLOOKUP(A152,percentiles!A:Q,5,FALSE),"")</f>
        <v>1456</v>
      </c>
      <c r="Q152">
        <f>IFERROR(VLOOKUP(A152,percentiles!A:Q,6,FALSE),"")</f>
        <v>857</v>
      </c>
      <c r="R152">
        <f>+COUNTIFS(percentiles!M:M,"&gt;1/1/18",percentiles!N:N,"&gt;0",percentiles!A:A,A152)</f>
        <v>0</v>
      </c>
      <c r="S152">
        <f>+COUNTIFS(percentiles!M:M,"&gt;1/1/18",percentiles!O:O,"&gt;0",percentiles!A:A,A152)</f>
        <v>0</v>
      </c>
      <c r="T152">
        <f>+COUNTIFS(percentiles!M:M,"&gt;1/1/18",percentiles!P:P,"&gt;0",percentiles!A:A,A152)</f>
        <v>0</v>
      </c>
      <c r="U152">
        <f>+COUNTIFS(percentiles!M:M,"&gt;1/1/18",percentiles!Q:Q,"&gt;0",percentiles!A:A,A152)</f>
        <v>0</v>
      </c>
      <c r="V152">
        <f>+COUNTIFS('est-sen-perc99-2018'!A:A,A152,'est-sen-perc99-2018'!G:G,"&gt;0")</f>
        <v>0</v>
      </c>
      <c r="W152">
        <f>+COUNTIFS('est-sen-perc99-2018'!A:A,A152,'est-sen-perc99-2018'!H:H,"&gt;0")</f>
        <v>0</v>
      </c>
      <c r="X152">
        <f>+COUNTIFS('est-sen-perc99-2018'!A:A,A152,'est-sen-perc99-2018'!I:I,"&gt;0")</f>
        <v>0</v>
      </c>
      <c r="Y152">
        <f>+COUNTIFS('est-sen-perc99-2018'!A:A,A152,'est-sen-perc99-2018'!J:J,"&gt;0")</f>
        <v>0</v>
      </c>
      <c r="Z152">
        <f>+SUM(V152:Y152)</f>
        <v>0</v>
      </c>
      <c r="AA152">
        <f>+IF(Z152=0,,K152-Z152)</f>
        <v>0</v>
      </c>
    </row>
    <row r="153" spans="1:27" hidden="1">
      <c r="A153">
        <v>156103</v>
      </c>
      <c r="B153">
        <v>-12.2935861111111</v>
      </c>
      <c r="C153">
        <v>-76.139022222222195</v>
      </c>
      <c r="D153">
        <v>3200</v>
      </c>
      <c r="E153" t="s">
        <v>937</v>
      </c>
      <c r="F153" t="s">
        <v>11</v>
      </c>
      <c r="G153" t="s">
        <v>12</v>
      </c>
      <c r="H153" t="s">
        <v>13</v>
      </c>
      <c r="I153" t="s">
        <v>938</v>
      </c>
      <c r="J153" t="s">
        <v>15</v>
      </c>
      <c r="K153">
        <f>+COUNTIF('est-sen-perc99-2018'!A:A,A153)</f>
        <v>2</v>
      </c>
      <c r="L153">
        <f>+COUNTIF('est-sen-perc99-2017'!A:A,A153)</f>
        <v>5</v>
      </c>
      <c r="M153">
        <f>+COUNTIFS(percentiles!M:M,"&gt;1/1/17",percentiles!N:N,"&gt;0",percentiles!A:A,A153,percentiles!M:M,"&lt;1/4/17")</f>
        <v>0</v>
      </c>
      <c r="N153" t="str">
        <f>IFERROR(VLOOKUP(A153,percentiles!A:Q,3,FALSE),"")</f>
        <v/>
      </c>
      <c r="O153" t="str">
        <f>IFERROR(VLOOKUP(A153,percentiles!A:Q,4,FALSE),"")</f>
        <v/>
      </c>
      <c r="P153" t="str">
        <f>IFERROR(VLOOKUP(A153,percentiles!A:Q,5,FALSE),"")</f>
        <v/>
      </c>
      <c r="Q153" t="str">
        <f>IFERROR(VLOOKUP(A153,percentiles!A:Q,6,FALSE),"")</f>
        <v/>
      </c>
      <c r="R153">
        <f>+COUNTIFS(percentiles!M:M,"&gt;1/1/18",percentiles!N:N,"&gt;0",percentiles!A:A,A153)</f>
        <v>0</v>
      </c>
      <c r="S153">
        <f>+COUNTIFS(percentiles!M:M,"&gt;1/1/18",percentiles!O:O,"&gt;0",percentiles!A:A,A153)</f>
        <v>0</v>
      </c>
      <c r="T153">
        <f>+COUNTIFS(percentiles!M:M,"&gt;1/1/18",percentiles!P:P,"&gt;0",percentiles!A:A,A153)</f>
        <v>0</v>
      </c>
      <c r="U153">
        <f>+COUNTIFS(percentiles!M:M,"&gt;1/1/18",percentiles!Q:Q,"&gt;0",percentiles!A:A,A153)</f>
        <v>0</v>
      </c>
      <c r="V153">
        <f>+COUNTIFS('est-sen-perc99-2018'!A:A,A153,'est-sen-perc99-2018'!G:G,"&gt;0")</f>
        <v>0</v>
      </c>
      <c r="W153">
        <f>+COUNTIFS('est-sen-perc99-2018'!A:A,A153,'est-sen-perc99-2018'!H:H,"&gt;0")</f>
        <v>0</v>
      </c>
      <c r="X153">
        <f>+COUNTIFS('est-sen-perc99-2018'!A:A,A153,'est-sen-perc99-2018'!I:I,"&gt;0")</f>
        <v>0</v>
      </c>
      <c r="Y153">
        <f>+COUNTIFS('est-sen-perc99-2018'!A:A,A153,'est-sen-perc99-2018'!J:J,"&gt;0")</f>
        <v>0</v>
      </c>
      <c r="Z153">
        <f>+SUM(V153:Y153)</f>
        <v>0</v>
      </c>
      <c r="AA153">
        <f>+IF(Z153=0,,K153-Z153)</f>
        <v>0</v>
      </c>
    </row>
    <row r="154" spans="1:27" hidden="1">
      <c r="A154">
        <v>158308</v>
      </c>
      <c r="B154">
        <v>-16.7349999999999</v>
      </c>
      <c r="C154">
        <v>-70.6828</v>
      </c>
      <c r="D154">
        <v>3260</v>
      </c>
      <c r="E154" t="s">
        <v>1027</v>
      </c>
      <c r="F154" t="s">
        <v>11</v>
      </c>
      <c r="G154" t="s">
        <v>12</v>
      </c>
      <c r="H154" t="s">
        <v>13</v>
      </c>
      <c r="I154" t="s">
        <v>1028</v>
      </c>
      <c r="J154" t="s">
        <v>15</v>
      </c>
      <c r="K154">
        <f>+COUNTIF('est-sen-perc99-2018'!A:A,A154)</f>
        <v>0</v>
      </c>
      <c r="L154">
        <f>+COUNTIF('est-sen-perc99-2017'!A:A,A154)</f>
        <v>5</v>
      </c>
      <c r="M154">
        <f>+COUNTIFS(percentiles!M:M,"&gt;1/1/17",percentiles!N:N,"&gt;0",percentiles!A:A,A154,percentiles!M:M,"&lt;1/4/17")</f>
        <v>0</v>
      </c>
      <c r="N154" t="str">
        <f>IFERROR(VLOOKUP(A154,percentiles!A:Q,3,FALSE),"")</f>
        <v/>
      </c>
      <c r="O154" t="str">
        <f>IFERROR(VLOOKUP(A154,percentiles!A:Q,4,FALSE),"")</f>
        <v/>
      </c>
      <c r="P154" t="str">
        <f>IFERROR(VLOOKUP(A154,percentiles!A:Q,5,FALSE),"")</f>
        <v/>
      </c>
      <c r="Q154" t="str">
        <f>IFERROR(VLOOKUP(A154,percentiles!A:Q,6,FALSE),"")</f>
        <v/>
      </c>
      <c r="R154">
        <f>+COUNTIFS(percentiles!M:M,"&gt;1/1/18",percentiles!N:N,"&gt;0",percentiles!A:A,A154)</f>
        <v>0</v>
      </c>
      <c r="S154">
        <f>+COUNTIFS(percentiles!M:M,"&gt;1/1/18",percentiles!O:O,"&gt;0",percentiles!A:A,A154)</f>
        <v>0</v>
      </c>
      <c r="T154">
        <f>+COUNTIFS(percentiles!M:M,"&gt;1/1/18",percentiles!P:P,"&gt;0",percentiles!A:A,A154)</f>
        <v>0</v>
      </c>
      <c r="U154">
        <f>+COUNTIFS(percentiles!M:M,"&gt;1/1/18",percentiles!Q:Q,"&gt;0",percentiles!A:A,A154)</f>
        <v>0</v>
      </c>
      <c r="V154">
        <f>+COUNTIFS('est-sen-perc99-2018'!A:A,A154,'est-sen-perc99-2018'!G:G,"&gt;0")</f>
        <v>0</v>
      </c>
      <c r="W154">
        <f>+COUNTIFS('est-sen-perc99-2018'!A:A,A154,'est-sen-perc99-2018'!H:H,"&gt;0")</f>
        <v>0</v>
      </c>
      <c r="X154">
        <f>+COUNTIFS('est-sen-perc99-2018'!A:A,A154,'est-sen-perc99-2018'!I:I,"&gt;0")</f>
        <v>0</v>
      </c>
      <c r="Y154">
        <f>+COUNTIFS('est-sen-perc99-2018'!A:A,A154,'est-sen-perc99-2018'!J:J,"&gt;0")</f>
        <v>0</v>
      </c>
      <c r="Z154">
        <f>+SUM(V154:Y154)</f>
        <v>0</v>
      </c>
      <c r="AA154">
        <f>+IF(Z154=0,,K154-Z154)</f>
        <v>0</v>
      </c>
    </row>
    <row r="155" spans="1:27" hidden="1">
      <c r="A155" t="s">
        <v>1070</v>
      </c>
      <c r="B155">
        <v>-5.8099666666666598</v>
      </c>
      <c r="C155">
        <v>-77.393277777777698</v>
      </c>
      <c r="D155">
        <v>882</v>
      </c>
      <c r="E155" t="s">
        <v>59</v>
      </c>
      <c r="F155" t="s">
        <v>1062</v>
      </c>
      <c r="G155" t="s">
        <v>639</v>
      </c>
      <c r="H155" t="s">
        <v>640</v>
      </c>
      <c r="I155" t="s">
        <v>1071</v>
      </c>
      <c r="J155" t="s">
        <v>15</v>
      </c>
      <c r="K155">
        <f>+COUNTIF('est-sen-perc99-2018'!A:A,A155)</f>
        <v>3</v>
      </c>
      <c r="L155">
        <f>+COUNTIF('est-sen-perc99-2017'!A:A,A155)</f>
        <v>5</v>
      </c>
      <c r="M155">
        <f>+COUNTIFS(percentiles!M:M,"&gt;1/1/17",percentiles!N:N,"&gt;0",percentiles!A:A,A155,percentiles!M:M,"&lt;1/4/17")</f>
        <v>0</v>
      </c>
      <c r="N155" t="str">
        <f>IFERROR(VLOOKUP(A155,percentiles!A:Q,3,FALSE),"")</f>
        <v/>
      </c>
      <c r="O155" t="str">
        <f>IFERROR(VLOOKUP(A155,percentiles!A:Q,4,FALSE),"")</f>
        <v/>
      </c>
      <c r="P155" t="str">
        <f>IFERROR(VLOOKUP(A155,percentiles!A:Q,5,FALSE),"")</f>
        <v/>
      </c>
      <c r="Q155" t="str">
        <f>IFERROR(VLOOKUP(A155,percentiles!A:Q,6,FALSE),"")</f>
        <v/>
      </c>
      <c r="R155">
        <f>+COUNTIFS(percentiles!M:M,"&gt;1/1/18",percentiles!N:N,"&gt;0",percentiles!A:A,A155)</f>
        <v>0</v>
      </c>
      <c r="S155">
        <f>+COUNTIFS(percentiles!M:M,"&gt;1/1/18",percentiles!O:O,"&gt;0",percentiles!A:A,A155)</f>
        <v>0</v>
      </c>
      <c r="T155">
        <f>+COUNTIFS(percentiles!M:M,"&gt;1/1/18",percentiles!P:P,"&gt;0",percentiles!A:A,A155)</f>
        <v>0</v>
      </c>
      <c r="U155">
        <f>+COUNTIFS(percentiles!M:M,"&gt;1/1/18",percentiles!Q:Q,"&gt;0",percentiles!A:A,A155)</f>
        <v>0</v>
      </c>
      <c r="V155">
        <f>+COUNTIFS('est-sen-perc99-2018'!A:A,A155,'est-sen-perc99-2018'!G:G,"&gt;0")</f>
        <v>0</v>
      </c>
      <c r="W155">
        <f>+COUNTIFS('est-sen-perc99-2018'!A:A,A155,'est-sen-perc99-2018'!H:H,"&gt;0")</f>
        <v>0</v>
      </c>
      <c r="X155">
        <f>+COUNTIFS('est-sen-perc99-2018'!A:A,A155,'est-sen-perc99-2018'!I:I,"&gt;0")</f>
        <v>0</v>
      </c>
      <c r="Y155">
        <f>+COUNTIFS('est-sen-perc99-2018'!A:A,A155,'est-sen-perc99-2018'!J:J,"&gt;0")</f>
        <v>0</v>
      </c>
      <c r="Z155">
        <f>+SUM(V155:Y155)</f>
        <v>0</v>
      </c>
      <c r="AA155">
        <f>+IF(Z155=0,,K155-Z155)</f>
        <v>0</v>
      </c>
    </row>
    <row r="156" spans="1:27" hidden="1">
      <c r="A156" t="s">
        <v>1149</v>
      </c>
      <c r="B156">
        <v>-14.4499999999999</v>
      </c>
      <c r="C156">
        <v>-72.099999999999895</v>
      </c>
      <c r="D156">
        <v>3658</v>
      </c>
      <c r="E156" t="s">
        <v>420</v>
      </c>
      <c r="F156" t="s">
        <v>11</v>
      </c>
      <c r="G156" t="s">
        <v>639</v>
      </c>
      <c r="H156" t="s">
        <v>640</v>
      </c>
      <c r="I156" t="s">
        <v>1150</v>
      </c>
      <c r="J156" t="s">
        <v>15</v>
      </c>
      <c r="K156">
        <f>+COUNTIF('est-sen-perc99-2018'!A:A,A156)</f>
        <v>2</v>
      </c>
      <c r="L156">
        <f>+COUNTIF('est-sen-perc99-2017'!A:A,A156)</f>
        <v>5</v>
      </c>
      <c r="M156">
        <f>+COUNTIFS(percentiles!M:M,"&gt;1/1/17",percentiles!N:N,"&gt;0",percentiles!A:A,A156,percentiles!M:M,"&lt;1/4/17")</f>
        <v>0</v>
      </c>
      <c r="N156" t="str">
        <f>IFERROR(VLOOKUP(A156,percentiles!A:Q,3,FALSE),"")</f>
        <v/>
      </c>
      <c r="O156" t="str">
        <f>IFERROR(VLOOKUP(A156,percentiles!A:Q,4,FALSE),"")</f>
        <v/>
      </c>
      <c r="P156" t="str">
        <f>IFERROR(VLOOKUP(A156,percentiles!A:Q,5,FALSE),"")</f>
        <v/>
      </c>
      <c r="Q156" t="str">
        <f>IFERROR(VLOOKUP(A156,percentiles!A:Q,6,FALSE),"")</f>
        <v/>
      </c>
      <c r="R156">
        <f>+COUNTIFS(percentiles!M:M,"&gt;1/1/18",percentiles!N:N,"&gt;0",percentiles!A:A,A156)</f>
        <v>0</v>
      </c>
      <c r="S156">
        <f>+COUNTIFS(percentiles!M:M,"&gt;1/1/18",percentiles!O:O,"&gt;0",percentiles!A:A,A156)</f>
        <v>0</v>
      </c>
      <c r="T156">
        <f>+COUNTIFS(percentiles!M:M,"&gt;1/1/18",percentiles!P:P,"&gt;0",percentiles!A:A,A156)</f>
        <v>0</v>
      </c>
      <c r="U156">
        <f>+COUNTIFS(percentiles!M:M,"&gt;1/1/18",percentiles!Q:Q,"&gt;0",percentiles!A:A,A156)</f>
        <v>0</v>
      </c>
      <c r="V156">
        <f>+COUNTIFS('est-sen-perc99-2018'!A:A,A156,'est-sen-perc99-2018'!G:G,"&gt;0")</f>
        <v>0</v>
      </c>
      <c r="W156">
        <f>+COUNTIFS('est-sen-perc99-2018'!A:A,A156,'est-sen-perc99-2018'!H:H,"&gt;0")</f>
        <v>0</v>
      </c>
      <c r="X156">
        <f>+COUNTIFS('est-sen-perc99-2018'!A:A,A156,'est-sen-perc99-2018'!I:I,"&gt;0")</f>
        <v>0</v>
      </c>
      <c r="Y156">
        <f>+COUNTIFS('est-sen-perc99-2018'!A:A,A156,'est-sen-perc99-2018'!J:J,"&gt;0")</f>
        <v>0</v>
      </c>
      <c r="Z156">
        <f>+SUM(V156:Y156)</f>
        <v>0</v>
      </c>
      <c r="AA156">
        <f>+IF(Z156=0,,K156-Z156)</f>
        <v>0</v>
      </c>
    </row>
    <row r="157" spans="1:27" hidden="1">
      <c r="A157" t="s">
        <v>1171</v>
      </c>
      <c r="B157">
        <v>-12.0822083333333</v>
      </c>
      <c r="C157">
        <v>-76.939311111111095</v>
      </c>
      <c r="D157">
        <v>247</v>
      </c>
      <c r="E157" t="s">
        <v>1172</v>
      </c>
      <c r="F157" t="s">
        <v>679</v>
      </c>
      <c r="G157" t="s">
        <v>639</v>
      </c>
      <c r="H157" t="s">
        <v>640</v>
      </c>
      <c r="I157" t="s">
        <v>1173</v>
      </c>
      <c r="J157" t="s">
        <v>20</v>
      </c>
      <c r="K157">
        <f>+COUNTIF('est-sen-perc99-2018'!A:A,A157)</f>
        <v>3</v>
      </c>
      <c r="L157">
        <f>+COUNTIF('est-sen-perc99-2017'!A:A,A157)</f>
        <v>5</v>
      </c>
      <c r="M157">
        <f>+COUNTIFS(percentiles!M:M,"&gt;1/1/17",percentiles!N:N,"&gt;0",percentiles!A:A,A157,percentiles!M:M,"&lt;1/4/17")</f>
        <v>0</v>
      </c>
      <c r="N157" t="str">
        <f>IFERROR(VLOOKUP(A157,percentiles!A:Q,3,FALSE),"")</f>
        <v/>
      </c>
      <c r="O157" t="str">
        <f>IFERROR(VLOOKUP(A157,percentiles!A:Q,4,FALSE),"")</f>
        <v/>
      </c>
      <c r="P157" t="str">
        <f>IFERROR(VLOOKUP(A157,percentiles!A:Q,5,FALSE),"")</f>
        <v/>
      </c>
      <c r="Q157" t="str">
        <f>IFERROR(VLOOKUP(A157,percentiles!A:Q,6,FALSE),"")</f>
        <v/>
      </c>
      <c r="R157">
        <f>+COUNTIFS(percentiles!M:M,"&gt;1/1/18",percentiles!N:N,"&gt;0",percentiles!A:A,A157)</f>
        <v>0</v>
      </c>
      <c r="S157">
        <f>+COUNTIFS(percentiles!M:M,"&gt;1/1/18",percentiles!O:O,"&gt;0",percentiles!A:A,A157)</f>
        <v>0</v>
      </c>
      <c r="T157">
        <f>+COUNTIFS(percentiles!M:M,"&gt;1/1/18",percentiles!P:P,"&gt;0",percentiles!A:A,A157)</f>
        <v>0</v>
      </c>
      <c r="U157">
        <f>+COUNTIFS(percentiles!M:M,"&gt;1/1/18",percentiles!Q:Q,"&gt;0",percentiles!A:A,A157)</f>
        <v>0</v>
      </c>
      <c r="V157">
        <f>+COUNTIFS('est-sen-perc99-2018'!A:A,A157,'est-sen-perc99-2018'!G:G,"&gt;0")</f>
        <v>0</v>
      </c>
      <c r="W157">
        <f>+COUNTIFS('est-sen-perc99-2018'!A:A,A157,'est-sen-perc99-2018'!H:H,"&gt;0")</f>
        <v>0</v>
      </c>
      <c r="X157">
        <f>+COUNTIFS('est-sen-perc99-2018'!A:A,A157,'est-sen-perc99-2018'!I:I,"&gt;0")</f>
        <v>0</v>
      </c>
      <c r="Y157">
        <f>+COUNTIFS('est-sen-perc99-2018'!A:A,A157,'est-sen-perc99-2018'!J:J,"&gt;0")</f>
        <v>0</v>
      </c>
      <c r="Z157">
        <f>+SUM(V157:Y157)</f>
        <v>0</v>
      </c>
      <c r="AA157">
        <f>+IF(Z157=0,,K157-Z157)</f>
        <v>0</v>
      </c>
    </row>
    <row r="158" spans="1:27" hidden="1">
      <c r="A158" t="s">
        <v>1345</v>
      </c>
      <c r="B158">
        <v>-9.8991222222222195</v>
      </c>
      <c r="C158">
        <v>-77.179372222222199</v>
      </c>
      <c r="D158">
        <v>4938</v>
      </c>
      <c r="E158" t="s">
        <v>1346</v>
      </c>
      <c r="F158" t="s">
        <v>679</v>
      </c>
      <c r="G158" t="s">
        <v>639</v>
      </c>
      <c r="H158" t="s">
        <v>640</v>
      </c>
      <c r="I158" t="s">
        <v>1347</v>
      </c>
      <c r="J158" t="s">
        <v>20</v>
      </c>
      <c r="K158">
        <f>+COUNTIF('est-sen-perc99-2018'!A:A,A158)</f>
        <v>3</v>
      </c>
      <c r="L158">
        <f>+COUNTIF('est-sen-perc99-2017'!A:A,A158)</f>
        <v>5</v>
      </c>
      <c r="M158">
        <f>+COUNTIFS(percentiles!M:M,"&gt;1/1/17",percentiles!N:N,"&gt;0",percentiles!A:A,A158,percentiles!M:M,"&lt;1/4/17")</f>
        <v>0</v>
      </c>
      <c r="N158" t="str">
        <f>IFERROR(VLOOKUP(A158,percentiles!A:Q,3,FALSE),"")</f>
        <v/>
      </c>
      <c r="O158" t="str">
        <f>IFERROR(VLOOKUP(A158,percentiles!A:Q,4,FALSE),"")</f>
        <v/>
      </c>
      <c r="P158" t="str">
        <f>IFERROR(VLOOKUP(A158,percentiles!A:Q,5,FALSE),"")</f>
        <v/>
      </c>
      <c r="Q158" t="str">
        <f>IFERROR(VLOOKUP(A158,percentiles!A:Q,6,FALSE),"")</f>
        <v/>
      </c>
      <c r="R158">
        <f>+COUNTIFS(percentiles!M:M,"&gt;1/1/18",percentiles!N:N,"&gt;0",percentiles!A:A,A158)</f>
        <v>0</v>
      </c>
      <c r="S158">
        <f>+COUNTIFS(percentiles!M:M,"&gt;1/1/18",percentiles!O:O,"&gt;0",percentiles!A:A,A158)</f>
        <v>0</v>
      </c>
      <c r="T158">
        <f>+COUNTIFS(percentiles!M:M,"&gt;1/1/18",percentiles!P:P,"&gt;0",percentiles!A:A,A158)</f>
        <v>0</v>
      </c>
      <c r="U158">
        <f>+COUNTIFS(percentiles!M:M,"&gt;1/1/18",percentiles!Q:Q,"&gt;0",percentiles!A:A,A158)</f>
        <v>0</v>
      </c>
      <c r="V158">
        <f>+COUNTIFS('est-sen-perc99-2018'!A:A,A158,'est-sen-perc99-2018'!G:G,"&gt;0")</f>
        <v>0</v>
      </c>
      <c r="W158">
        <f>+COUNTIFS('est-sen-perc99-2018'!A:A,A158,'est-sen-perc99-2018'!H:H,"&gt;0")</f>
        <v>0</v>
      </c>
      <c r="X158">
        <f>+COUNTIFS('est-sen-perc99-2018'!A:A,A158,'est-sen-perc99-2018'!I:I,"&gt;0")</f>
        <v>0</v>
      </c>
      <c r="Y158">
        <f>+COUNTIFS('est-sen-perc99-2018'!A:A,A158,'est-sen-perc99-2018'!J:J,"&gt;0")</f>
        <v>0</v>
      </c>
      <c r="Z158">
        <f>+SUM(V158:Y158)</f>
        <v>0</v>
      </c>
      <c r="AA158">
        <f>+IF(Z158=0,,K158-Z158)</f>
        <v>0</v>
      </c>
    </row>
    <row r="159" spans="1:27" hidden="1">
      <c r="A159">
        <v>132</v>
      </c>
      <c r="B159">
        <v>-3.5037972222222198</v>
      </c>
      <c r="C159">
        <v>-80.395038888888806</v>
      </c>
      <c r="D159">
        <v>2</v>
      </c>
      <c r="E159" t="s">
        <v>21</v>
      </c>
      <c r="F159" t="s">
        <v>11</v>
      </c>
      <c r="G159" t="s">
        <v>12</v>
      </c>
      <c r="H159" t="s">
        <v>13</v>
      </c>
      <c r="I159" t="s">
        <v>22</v>
      </c>
      <c r="J159" t="s">
        <v>20</v>
      </c>
      <c r="K159">
        <f>+COUNTIF('est-sen-perc99-2018'!A:A,A159)</f>
        <v>0</v>
      </c>
      <c r="L159">
        <f>+COUNTIF('est-sen-perc99-2017'!A:A,A159)</f>
        <v>4</v>
      </c>
      <c r="M159">
        <f>+COUNTIFS(percentiles!M:M,"&gt;1/1/17",percentiles!N:N,"&gt;0",percentiles!A:A,A159,percentiles!M:M,"&lt;1/4/17")</f>
        <v>0</v>
      </c>
      <c r="N159" t="str">
        <f>IFERROR(VLOOKUP(A159,percentiles!A:Q,3,FALSE),"")</f>
        <v/>
      </c>
      <c r="O159" t="str">
        <f>IFERROR(VLOOKUP(A159,percentiles!A:Q,4,FALSE),"")</f>
        <v/>
      </c>
      <c r="P159" t="str">
        <f>IFERROR(VLOOKUP(A159,percentiles!A:Q,5,FALSE),"")</f>
        <v/>
      </c>
      <c r="Q159" t="str">
        <f>IFERROR(VLOOKUP(A159,percentiles!A:Q,6,FALSE),"")</f>
        <v/>
      </c>
      <c r="R159">
        <f>+COUNTIFS(percentiles!M:M,"&gt;1/1/18",percentiles!N:N,"&gt;0",percentiles!A:A,A159)</f>
        <v>0</v>
      </c>
      <c r="S159">
        <f>+COUNTIFS(percentiles!M:M,"&gt;1/1/18",percentiles!O:O,"&gt;0",percentiles!A:A,A159)</f>
        <v>0</v>
      </c>
      <c r="T159">
        <f>+COUNTIFS(percentiles!M:M,"&gt;1/1/18",percentiles!P:P,"&gt;0",percentiles!A:A,A159)</f>
        <v>0</v>
      </c>
      <c r="U159">
        <f>+COUNTIFS(percentiles!M:M,"&gt;1/1/18",percentiles!Q:Q,"&gt;0",percentiles!A:A,A159)</f>
        <v>0</v>
      </c>
      <c r="V159">
        <f>+COUNTIFS('est-sen-perc99-2018'!A:A,A159,'est-sen-perc99-2018'!G:G,"&gt;0")</f>
        <v>0</v>
      </c>
      <c r="W159">
        <f>+COUNTIFS('est-sen-perc99-2018'!A:A,A159,'est-sen-perc99-2018'!H:H,"&gt;0")</f>
        <v>0</v>
      </c>
      <c r="X159">
        <f>+COUNTIFS('est-sen-perc99-2018'!A:A,A159,'est-sen-perc99-2018'!I:I,"&gt;0")</f>
        <v>0</v>
      </c>
      <c r="Y159">
        <f>+COUNTIFS('est-sen-perc99-2018'!A:A,A159,'est-sen-perc99-2018'!J:J,"&gt;0")</f>
        <v>0</v>
      </c>
      <c r="Z159">
        <f>+SUM(V159:Y159)</f>
        <v>0</v>
      </c>
      <c r="AA159">
        <f>+IF(Z159=0,,K159-Z159)</f>
        <v>0</v>
      </c>
    </row>
    <row r="160" spans="1:27" hidden="1">
      <c r="A160">
        <v>172</v>
      </c>
      <c r="B160">
        <v>-4.0029722222222199</v>
      </c>
      <c r="C160">
        <v>-73.160611111111095</v>
      </c>
      <c r="D160">
        <v>141</v>
      </c>
      <c r="E160" t="s">
        <v>37</v>
      </c>
      <c r="F160" t="s">
        <v>11</v>
      </c>
      <c r="G160" t="s">
        <v>12</v>
      </c>
      <c r="H160" t="s">
        <v>13</v>
      </c>
      <c r="I160" t="s">
        <v>38</v>
      </c>
      <c r="J160" t="s">
        <v>15</v>
      </c>
      <c r="K160">
        <f>+COUNTIF('est-sen-perc99-2018'!A:A,A160)</f>
        <v>2</v>
      </c>
      <c r="L160">
        <f>+COUNTIF('est-sen-perc99-2017'!A:A,A160)</f>
        <v>4</v>
      </c>
      <c r="M160">
        <f>+COUNTIFS(percentiles!M:M,"&gt;1/1/17",percentiles!N:N,"&gt;0",percentiles!A:A,A160,percentiles!M:M,"&lt;1/4/17")</f>
        <v>0</v>
      </c>
      <c r="N160" t="str">
        <f>IFERROR(VLOOKUP(A160,percentiles!A:Q,3,FALSE),"")</f>
        <v/>
      </c>
      <c r="O160" t="str">
        <f>IFERROR(VLOOKUP(A160,percentiles!A:Q,4,FALSE),"")</f>
        <v/>
      </c>
      <c r="P160" t="str">
        <f>IFERROR(VLOOKUP(A160,percentiles!A:Q,5,FALSE),"")</f>
        <v/>
      </c>
      <c r="Q160" t="str">
        <f>IFERROR(VLOOKUP(A160,percentiles!A:Q,6,FALSE),"")</f>
        <v/>
      </c>
      <c r="R160">
        <f>+COUNTIFS(percentiles!M:M,"&gt;1/1/18",percentiles!N:N,"&gt;0",percentiles!A:A,A160)</f>
        <v>0</v>
      </c>
      <c r="S160">
        <f>+COUNTIFS(percentiles!M:M,"&gt;1/1/18",percentiles!O:O,"&gt;0",percentiles!A:A,A160)</f>
        <v>0</v>
      </c>
      <c r="T160">
        <f>+COUNTIFS(percentiles!M:M,"&gt;1/1/18",percentiles!P:P,"&gt;0",percentiles!A:A,A160)</f>
        <v>0</v>
      </c>
      <c r="U160">
        <f>+COUNTIFS(percentiles!M:M,"&gt;1/1/18",percentiles!Q:Q,"&gt;0",percentiles!A:A,A160)</f>
        <v>0</v>
      </c>
      <c r="V160">
        <f>+COUNTIFS('est-sen-perc99-2018'!A:A,A160,'est-sen-perc99-2018'!G:G,"&gt;0")</f>
        <v>0</v>
      </c>
      <c r="W160">
        <f>+COUNTIFS('est-sen-perc99-2018'!A:A,A160,'est-sen-perc99-2018'!H:H,"&gt;0")</f>
        <v>0</v>
      </c>
      <c r="X160">
        <f>+COUNTIFS('est-sen-perc99-2018'!A:A,A160,'est-sen-perc99-2018'!I:I,"&gt;0")</f>
        <v>0</v>
      </c>
      <c r="Y160">
        <f>+COUNTIFS('est-sen-perc99-2018'!A:A,A160,'est-sen-perc99-2018'!J:J,"&gt;0")</f>
        <v>0</v>
      </c>
      <c r="Z160">
        <f>+SUM(V160:Y160)</f>
        <v>0</v>
      </c>
      <c r="AA160">
        <f>+IF(Z160=0,,K160-Z160)</f>
        <v>0</v>
      </c>
    </row>
    <row r="161" spans="1:27" hidden="1">
      <c r="A161">
        <v>179</v>
      </c>
      <c r="B161">
        <v>-3.62829166666666</v>
      </c>
      <c r="C161">
        <v>-80.569266666666607</v>
      </c>
      <c r="D161">
        <v>7</v>
      </c>
      <c r="E161" t="s">
        <v>43</v>
      </c>
      <c r="F161" t="s">
        <v>11</v>
      </c>
      <c r="G161" t="s">
        <v>12</v>
      </c>
      <c r="H161" t="s">
        <v>13</v>
      </c>
      <c r="I161" t="s">
        <v>44</v>
      </c>
      <c r="J161" t="s">
        <v>20</v>
      </c>
      <c r="K161">
        <f>+COUNTIF('est-sen-perc99-2018'!A:A,A161)</f>
        <v>0</v>
      </c>
      <c r="L161">
        <f>+COUNTIF('est-sen-perc99-2017'!A:A,A161)</f>
        <v>4</v>
      </c>
      <c r="M161">
        <f>+COUNTIFS(percentiles!M:M,"&gt;1/1/17",percentiles!N:N,"&gt;0",percentiles!A:A,A161,percentiles!M:M,"&lt;1/4/17")</f>
        <v>0</v>
      </c>
      <c r="N161" t="str">
        <f>IFERROR(VLOOKUP(A161,percentiles!A:Q,3,FALSE),"")</f>
        <v/>
      </c>
      <c r="O161" t="str">
        <f>IFERROR(VLOOKUP(A161,percentiles!A:Q,4,FALSE),"")</f>
        <v/>
      </c>
      <c r="P161" t="str">
        <f>IFERROR(VLOOKUP(A161,percentiles!A:Q,5,FALSE),"")</f>
        <v/>
      </c>
      <c r="Q161" t="str">
        <f>IFERROR(VLOOKUP(A161,percentiles!A:Q,6,FALSE),"")</f>
        <v/>
      </c>
      <c r="R161">
        <f>+COUNTIFS(percentiles!M:M,"&gt;1/1/18",percentiles!N:N,"&gt;0",percentiles!A:A,A161)</f>
        <v>0</v>
      </c>
      <c r="S161">
        <f>+COUNTIFS(percentiles!M:M,"&gt;1/1/18",percentiles!O:O,"&gt;0",percentiles!A:A,A161)</f>
        <v>0</v>
      </c>
      <c r="T161">
        <f>+COUNTIFS(percentiles!M:M,"&gt;1/1/18",percentiles!P:P,"&gt;0",percentiles!A:A,A161)</f>
        <v>0</v>
      </c>
      <c r="U161">
        <f>+COUNTIFS(percentiles!M:M,"&gt;1/1/18",percentiles!Q:Q,"&gt;0",percentiles!A:A,A161)</f>
        <v>0</v>
      </c>
      <c r="V161">
        <f>+COUNTIFS('est-sen-perc99-2018'!A:A,A161,'est-sen-perc99-2018'!G:G,"&gt;0")</f>
        <v>0</v>
      </c>
      <c r="W161">
        <f>+COUNTIFS('est-sen-perc99-2018'!A:A,A161,'est-sen-perc99-2018'!H:H,"&gt;0")</f>
        <v>0</v>
      </c>
      <c r="X161">
        <f>+COUNTIFS('est-sen-perc99-2018'!A:A,A161,'est-sen-perc99-2018'!I:I,"&gt;0")</f>
        <v>0</v>
      </c>
      <c r="Y161">
        <f>+COUNTIFS('est-sen-perc99-2018'!A:A,A161,'est-sen-perc99-2018'!J:J,"&gt;0")</f>
        <v>0</v>
      </c>
      <c r="Z161">
        <f>+SUM(V161:Y161)</f>
        <v>0</v>
      </c>
      <c r="AA161">
        <f>+IF(Z161=0,,K161-Z161)</f>
        <v>0</v>
      </c>
    </row>
    <row r="162" spans="1:27" hidden="1">
      <c r="A162">
        <v>203</v>
      </c>
      <c r="B162">
        <v>-5.1115277777777699</v>
      </c>
      <c r="C162">
        <v>-79.463488888888804</v>
      </c>
      <c r="D162">
        <v>2974</v>
      </c>
      <c r="E162" t="s">
        <v>47</v>
      </c>
      <c r="F162" t="s">
        <v>11</v>
      </c>
      <c r="G162" t="s">
        <v>12</v>
      </c>
      <c r="H162" t="s">
        <v>13</v>
      </c>
      <c r="I162" t="s">
        <v>48</v>
      </c>
      <c r="J162" t="s">
        <v>15</v>
      </c>
      <c r="K162">
        <f>+COUNTIF('est-sen-perc99-2018'!A:A,A162)</f>
        <v>0</v>
      </c>
      <c r="L162">
        <f>+COUNTIF('est-sen-perc99-2017'!A:A,A162)</f>
        <v>4</v>
      </c>
      <c r="M162">
        <f>+COUNTIFS(percentiles!M:M,"&gt;1/1/17",percentiles!N:N,"&gt;0",percentiles!A:A,A162,percentiles!M:M,"&lt;1/4/17")</f>
        <v>0</v>
      </c>
      <c r="N162" t="str">
        <f>IFERROR(VLOOKUP(A162,percentiles!A:Q,3,FALSE),"")</f>
        <v/>
      </c>
      <c r="O162" t="str">
        <f>IFERROR(VLOOKUP(A162,percentiles!A:Q,4,FALSE),"")</f>
        <v/>
      </c>
      <c r="P162" t="str">
        <f>IFERROR(VLOOKUP(A162,percentiles!A:Q,5,FALSE),"")</f>
        <v/>
      </c>
      <c r="Q162" t="str">
        <f>IFERROR(VLOOKUP(A162,percentiles!A:Q,6,FALSE),"")</f>
        <v/>
      </c>
      <c r="R162">
        <f>+COUNTIFS(percentiles!M:M,"&gt;1/1/18",percentiles!N:N,"&gt;0",percentiles!A:A,A162)</f>
        <v>0</v>
      </c>
      <c r="S162">
        <f>+COUNTIFS(percentiles!M:M,"&gt;1/1/18",percentiles!O:O,"&gt;0",percentiles!A:A,A162)</f>
        <v>0</v>
      </c>
      <c r="T162">
        <f>+COUNTIFS(percentiles!M:M,"&gt;1/1/18",percentiles!P:P,"&gt;0",percentiles!A:A,A162)</f>
        <v>0</v>
      </c>
      <c r="U162">
        <f>+COUNTIFS(percentiles!M:M,"&gt;1/1/18",percentiles!Q:Q,"&gt;0",percentiles!A:A,A162)</f>
        <v>0</v>
      </c>
      <c r="V162">
        <f>+COUNTIFS('est-sen-perc99-2018'!A:A,A162,'est-sen-perc99-2018'!G:G,"&gt;0")</f>
        <v>0</v>
      </c>
      <c r="W162">
        <f>+COUNTIFS('est-sen-perc99-2018'!A:A,A162,'est-sen-perc99-2018'!H:H,"&gt;0")</f>
        <v>0</v>
      </c>
      <c r="X162">
        <f>+COUNTIFS('est-sen-perc99-2018'!A:A,A162,'est-sen-perc99-2018'!I:I,"&gt;0")</f>
        <v>0</v>
      </c>
      <c r="Y162">
        <f>+COUNTIFS('est-sen-perc99-2018'!A:A,A162,'est-sen-perc99-2018'!J:J,"&gt;0")</f>
        <v>0</v>
      </c>
      <c r="Z162">
        <f>+SUM(V162:Y162)</f>
        <v>0</v>
      </c>
      <c r="AA162">
        <f>+IF(Z162=0,,K162-Z162)</f>
        <v>0</v>
      </c>
    </row>
    <row r="163" spans="1:27" hidden="1">
      <c r="A163">
        <v>220</v>
      </c>
      <c r="B163">
        <v>-4.9995250000000002</v>
      </c>
      <c r="C163">
        <v>-79.088619444444404</v>
      </c>
      <c r="D163">
        <v>722</v>
      </c>
      <c r="E163" t="s">
        <v>61</v>
      </c>
      <c r="F163" t="s">
        <v>11</v>
      </c>
      <c r="G163" t="s">
        <v>12</v>
      </c>
      <c r="H163" t="s">
        <v>13</v>
      </c>
      <c r="I163" t="s">
        <v>62</v>
      </c>
      <c r="J163" t="s">
        <v>15</v>
      </c>
      <c r="K163">
        <f>+COUNTIF('est-sen-perc99-2018'!A:A,A163)</f>
        <v>1</v>
      </c>
      <c r="L163">
        <f>+COUNTIF('est-sen-perc99-2017'!A:A,A163)</f>
        <v>4</v>
      </c>
      <c r="M163">
        <f>+COUNTIFS(percentiles!M:M,"&gt;1/1/17",percentiles!N:N,"&gt;0",percentiles!A:A,A163,percentiles!M:M,"&lt;1/4/17")</f>
        <v>0</v>
      </c>
      <c r="N163" t="str">
        <f>IFERROR(VLOOKUP(A163,percentiles!A:Q,3,FALSE),"")</f>
        <v/>
      </c>
      <c r="O163" t="str">
        <f>IFERROR(VLOOKUP(A163,percentiles!A:Q,4,FALSE),"")</f>
        <v/>
      </c>
      <c r="P163" t="str">
        <f>IFERROR(VLOOKUP(A163,percentiles!A:Q,5,FALSE),"")</f>
        <v/>
      </c>
      <c r="Q163" t="str">
        <f>IFERROR(VLOOKUP(A163,percentiles!A:Q,6,FALSE),"")</f>
        <v/>
      </c>
      <c r="R163">
        <f>+COUNTIFS(percentiles!M:M,"&gt;1/1/18",percentiles!N:N,"&gt;0",percentiles!A:A,A163)</f>
        <v>0</v>
      </c>
      <c r="S163">
        <f>+COUNTIFS(percentiles!M:M,"&gt;1/1/18",percentiles!O:O,"&gt;0",percentiles!A:A,A163)</f>
        <v>0</v>
      </c>
      <c r="T163">
        <f>+COUNTIFS(percentiles!M:M,"&gt;1/1/18",percentiles!P:P,"&gt;0",percentiles!A:A,A163)</f>
        <v>0</v>
      </c>
      <c r="U163">
        <f>+COUNTIFS(percentiles!M:M,"&gt;1/1/18",percentiles!Q:Q,"&gt;0",percentiles!A:A,A163)</f>
        <v>0</v>
      </c>
      <c r="V163">
        <f>+COUNTIFS('est-sen-perc99-2018'!A:A,A163,'est-sen-perc99-2018'!G:G,"&gt;0")</f>
        <v>0</v>
      </c>
      <c r="W163">
        <f>+COUNTIFS('est-sen-perc99-2018'!A:A,A163,'est-sen-perc99-2018'!H:H,"&gt;0")</f>
        <v>0</v>
      </c>
      <c r="X163">
        <f>+COUNTIFS('est-sen-perc99-2018'!A:A,A163,'est-sen-perc99-2018'!I:I,"&gt;0")</f>
        <v>0</v>
      </c>
      <c r="Y163">
        <f>+COUNTIFS('est-sen-perc99-2018'!A:A,A163,'est-sen-perc99-2018'!J:J,"&gt;0")</f>
        <v>0</v>
      </c>
      <c r="Z163">
        <f>+SUM(V163:Y163)</f>
        <v>0</v>
      </c>
      <c r="AA163">
        <f>+IF(Z163=0,,K163-Z163)</f>
        <v>0</v>
      </c>
    </row>
    <row r="164" spans="1:27" hidden="1">
      <c r="A164">
        <v>239</v>
      </c>
      <c r="B164">
        <v>-5.2468055555555502</v>
      </c>
      <c r="C164">
        <v>-79.453991666666596</v>
      </c>
      <c r="D164">
        <v>1954</v>
      </c>
      <c r="E164" t="s">
        <v>75</v>
      </c>
      <c r="F164" t="s">
        <v>11</v>
      </c>
      <c r="G164" t="s">
        <v>12</v>
      </c>
      <c r="H164" t="s">
        <v>13</v>
      </c>
      <c r="I164" t="s">
        <v>76</v>
      </c>
      <c r="J164" t="s">
        <v>15</v>
      </c>
      <c r="K164">
        <f>+COUNTIF('est-sen-perc99-2018'!A:A,A164)</f>
        <v>0</v>
      </c>
      <c r="L164">
        <f>+COUNTIF('est-sen-perc99-2017'!A:A,A164)</f>
        <v>4</v>
      </c>
      <c r="M164">
        <f>+COUNTIFS(percentiles!M:M,"&gt;1/1/17",percentiles!N:N,"&gt;0",percentiles!A:A,A164,percentiles!M:M,"&lt;1/4/17")</f>
        <v>0</v>
      </c>
      <c r="N164" t="str">
        <f>IFERROR(VLOOKUP(A164,percentiles!A:Q,3,FALSE),"")</f>
        <v/>
      </c>
      <c r="O164" t="str">
        <f>IFERROR(VLOOKUP(A164,percentiles!A:Q,4,FALSE),"")</f>
        <v/>
      </c>
      <c r="P164" t="str">
        <f>IFERROR(VLOOKUP(A164,percentiles!A:Q,5,FALSE),"")</f>
        <v/>
      </c>
      <c r="Q164" t="str">
        <f>IFERROR(VLOOKUP(A164,percentiles!A:Q,6,FALSE),"")</f>
        <v/>
      </c>
      <c r="R164">
        <f>+COUNTIFS(percentiles!M:M,"&gt;1/1/18",percentiles!N:N,"&gt;0",percentiles!A:A,A164)</f>
        <v>0</v>
      </c>
      <c r="S164">
        <f>+COUNTIFS(percentiles!M:M,"&gt;1/1/18",percentiles!O:O,"&gt;0",percentiles!A:A,A164)</f>
        <v>0</v>
      </c>
      <c r="T164">
        <f>+COUNTIFS(percentiles!M:M,"&gt;1/1/18",percentiles!P:P,"&gt;0",percentiles!A:A,A164)</f>
        <v>0</v>
      </c>
      <c r="U164">
        <f>+COUNTIFS(percentiles!M:M,"&gt;1/1/18",percentiles!Q:Q,"&gt;0",percentiles!A:A,A164)</f>
        <v>0</v>
      </c>
      <c r="V164">
        <f>+COUNTIFS('est-sen-perc99-2018'!A:A,A164,'est-sen-perc99-2018'!G:G,"&gt;0")</f>
        <v>0</v>
      </c>
      <c r="W164">
        <f>+COUNTIFS('est-sen-perc99-2018'!A:A,A164,'est-sen-perc99-2018'!H:H,"&gt;0")</f>
        <v>0</v>
      </c>
      <c r="X164">
        <f>+COUNTIFS('est-sen-perc99-2018'!A:A,A164,'est-sen-perc99-2018'!I:I,"&gt;0")</f>
        <v>0</v>
      </c>
      <c r="Y164">
        <f>+COUNTIFS('est-sen-perc99-2018'!A:A,A164,'est-sen-perc99-2018'!J:J,"&gt;0")</f>
        <v>0</v>
      </c>
      <c r="Z164">
        <f>+SUM(V164:Y164)</f>
        <v>0</v>
      </c>
      <c r="AA164">
        <f>+IF(Z164=0,,K164-Z164)</f>
        <v>0</v>
      </c>
    </row>
    <row r="165" spans="1:27" hidden="1">
      <c r="A165">
        <v>248</v>
      </c>
      <c r="B165">
        <v>-5.5659861111111102</v>
      </c>
      <c r="C165">
        <v>-79.525422222222204</v>
      </c>
      <c r="D165">
        <v>2178</v>
      </c>
      <c r="E165" t="s">
        <v>85</v>
      </c>
      <c r="F165" t="s">
        <v>11</v>
      </c>
      <c r="G165" t="s">
        <v>12</v>
      </c>
      <c r="H165" t="s">
        <v>13</v>
      </c>
      <c r="I165" t="s">
        <v>86</v>
      </c>
      <c r="J165" t="s">
        <v>20</v>
      </c>
      <c r="K165">
        <f>+COUNTIF('est-sen-perc99-2018'!A:A,A165)</f>
        <v>0</v>
      </c>
      <c r="L165">
        <f>+COUNTIF('est-sen-perc99-2017'!A:A,A165)</f>
        <v>4</v>
      </c>
      <c r="M165">
        <f>+COUNTIFS(percentiles!M:M,"&gt;1/1/17",percentiles!N:N,"&gt;0",percentiles!A:A,A165,percentiles!M:M,"&lt;1/4/17")</f>
        <v>0</v>
      </c>
      <c r="N165" t="str">
        <f>IFERROR(VLOOKUP(A165,percentiles!A:Q,3,FALSE),"")</f>
        <v/>
      </c>
      <c r="O165" t="str">
        <f>IFERROR(VLOOKUP(A165,percentiles!A:Q,4,FALSE),"")</f>
        <v/>
      </c>
      <c r="P165" t="str">
        <f>IFERROR(VLOOKUP(A165,percentiles!A:Q,5,FALSE),"")</f>
        <v/>
      </c>
      <c r="Q165" t="str">
        <f>IFERROR(VLOOKUP(A165,percentiles!A:Q,6,FALSE),"")</f>
        <v/>
      </c>
      <c r="R165">
        <f>+COUNTIFS(percentiles!M:M,"&gt;1/1/18",percentiles!N:N,"&gt;0",percentiles!A:A,A165)</f>
        <v>0</v>
      </c>
      <c r="S165">
        <f>+COUNTIFS(percentiles!M:M,"&gt;1/1/18",percentiles!O:O,"&gt;0",percentiles!A:A,A165)</f>
        <v>0</v>
      </c>
      <c r="T165">
        <f>+COUNTIFS(percentiles!M:M,"&gt;1/1/18",percentiles!P:P,"&gt;0",percentiles!A:A,A165)</f>
        <v>0</v>
      </c>
      <c r="U165">
        <f>+COUNTIFS(percentiles!M:M,"&gt;1/1/18",percentiles!Q:Q,"&gt;0",percentiles!A:A,A165)</f>
        <v>0</v>
      </c>
      <c r="V165">
        <f>+COUNTIFS('est-sen-perc99-2018'!A:A,A165,'est-sen-perc99-2018'!G:G,"&gt;0")</f>
        <v>0</v>
      </c>
      <c r="W165">
        <f>+COUNTIFS('est-sen-perc99-2018'!A:A,A165,'est-sen-perc99-2018'!H:H,"&gt;0")</f>
        <v>0</v>
      </c>
      <c r="X165">
        <f>+COUNTIFS('est-sen-perc99-2018'!A:A,A165,'est-sen-perc99-2018'!I:I,"&gt;0")</f>
        <v>0</v>
      </c>
      <c r="Y165">
        <f>+COUNTIFS('est-sen-perc99-2018'!A:A,A165,'est-sen-perc99-2018'!J:J,"&gt;0")</f>
        <v>0</v>
      </c>
      <c r="Z165">
        <f>+SUM(V165:Y165)</f>
        <v>0</v>
      </c>
      <c r="AA165">
        <f>+IF(Z165=0,,K165-Z165)</f>
        <v>0</v>
      </c>
    </row>
    <row r="166" spans="1:27" hidden="1">
      <c r="A166">
        <v>301</v>
      </c>
      <c r="B166">
        <v>-6.73152777777777</v>
      </c>
      <c r="C166">
        <v>-79.909836111111105</v>
      </c>
      <c r="D166">
        <v>18</v>
      </c>
      <c r="E166" t="s">
        <v>117</v>
      </c>
      <c r="F166" t="s">
        <v>11</v>
      </c>
      <c r="G166" t="s">
        <v>12</v>
      </c>
      <c r="H166" t="s">
        <v>13</v>
      </c>
      <c r="I166" t="s">
        <v>118</v>
      </c>
      <c r="J166" t="s">
        <v>20</v>
      </c>
      <c r="K166">
        <f>+COUNTIF('est-sen-perc99-2018'!A:A,A166)</f>
        <v>0</v>
      </c>
      <c r="L166">
        <f>+COUNTIF('est-sen-perc99-2017'!A:A,A166)</f>
        <v>4</v>
      </c>
      <c r="M166">
        <f>+COUNTIFS(percentiles!M:M,"&gt;1/1/17",percentiles!N:N,"&gt;0",percentiles!A:A,A166,percentiles!M:M,"&lt;1/4/17")</f>
        <v>0</v>
      </c>
      <c r="N166" t="str">
        <f>IFERROR(VLOOKUP(A166,percentiles!A:Q,3,FALSE),"")</f>
        <v/>
      </c>
      <c r="O166" t="str">
        <f>IFERROR(VLOOKUP(A166,percentiles!A:Q,4,FALSE),"")</f>
        <v/>
      </c>
      <c r="P166" t="str">
        <f>IFERROR(VLOOKUP(A166,percentiles!A:Q,5,FALSE),"")</f>
        <v/>
      </c>
      <c r="Q166" t="str">
        <f>IFERROR(VLOOKUP(A166,percentiles!A:Q,6,FALSE),"")</f>
        <v/>
      </c>
      <c r="R166">
        <f>+COUNTIFS(percentiles!M:M,"&gt;1/1/18",percentiles!N:N,"&gt;0",percentiles!A:A,A166)</f>
        <v>0</v>
      </c>
      <c r="S166">
        <f>+COUNTIFS(percentiles!M:M,"&gt;1/1/18",percentiles!O:O,"&gt;0",percentiles!A:A,A166)</f>
        <v>0</v>
      </c>
      <c r="T166">
        <f>+COUNTIFS(percentiles!M:M,"&gt;1/1/18",percentiles!P:P,"&gt;0",percentiles!A:A,A166)</f>
        <v>0</v>
      </c>
      <c r="U166">
        <f>+COUNTIFS(percentiles!M:M,"&gt;1/1/18",percentiles!Q:Q,"&gt;0",percentiles!A:A,A166)</f>
        <v>0</v>
      </c>
      <c r="V166">
        <f>+COUNTIFS('est-sen-perc99-2018'!A:A,A166,'est-sen-perc99-2018'!G:G,"&gt;0")</f>
        <v>0</v>
      </c>
      <c r="W166">
        <f>+COUNTIFS('est-sen-perc99-2018'!A:A,A166,'est-sen-perc99-2018'!H:H,"&gt;0")</f>
        <v>0</v>
      </c>
      <c r="X166">
        <f>+COUNTIFS('est-sen-perc99-2018'!A:A,A166,'est-sen-perc99-2018'!I:I,"&gt;0")</f>
        <v>0</v>
      </c>
      <c r="Y166">
        <f>+COUNTIFS('est-sen-perc99-2018'!A:A,A166,'est-sen-perc99-2018'!J:J,"&gt;0")</f>
        <v>0</v>
      </c>
      <c r="Z166">
        <f>+SUM(V166:Y166)</f>
        <v>0</v>
      </c>
      <c r="AA166">
        <f>+IF(Z166=0,,K166-Z166)</f>
        <v>0</v>
      </c>
    </row>
    <row r="167" spans="1:27" hidden="1">
      <c r="A167">
        <v>332</v>
      </c>
      <c r="B167">
        <v>-6.8861305555555496</v>
      </c>
      <c r="C167">
        <v>-79.835499999999897</v>
      </c>
      <c r="D167">
        <v>13</v>
      </c>
      <c r="E167" t="s">
        <v>154</v>
      </c>
      <c r="F167" t="s">
        <v>11</v>
      </c>
      <c r="G167" t="s">
        <v>12</v>
      </c>
      <c r="H167" t="s">
        <v>13</v>
      </c>
      <c r="I167" t="s">
        <v>155</v>
      </c>
      <c r="J167" t="s">
        <v>20</v>
      </c>
      <c r="K167">
        <f>+COUNTIF('est-sen-perc99-2018'!A:A,A167)</f>
        <v>0</v>
      </c>
      <c r="L167">
        <f>+COUNTIF('est-sen-perc99-2017'!A:A,A167)</f>
        <v>4</v>
      </c>
      <c r="M167">
        <f>+COUNTIFS(percentiles!M:M,"&gt;1/1/17",percentiles!N:N,"&gt;0",percentiles!A:A,A167,percentiles!M:M,"&lt;1/4/17")</f>
        <v>0</v>
      </c>
      <c r="N167" t="str">
        <f>IFERROR(VLOOKUP(A167,percentiles!A:Q,3,FALSE),"")</f>
        <v/>
      </c>
      <c r="O167" t="str">
        <f>IFERROR(VLOOKUP(A167,percentiles!A:Q,4,FALSE),"")</f>
        <v/>
      </c>
      <c r="P167" t="str">
        <f>IFERROR(VLOOKUP(A167,percentiles!A:Q,5,FALSE),"")</f>
        <v/>
      </c>
      <c r="Q167" t="str">
        <f>IFERROR(VLOOKUP(A167,percentiles!A:Q,6,FALSE),"")</f>
        <v/>
      </c>
      <c r="R167">
        <f>+COUNTIFS(percentiles!M:M,"&gt;1/1/18",percentiles!N:N,"&gt;0",percentiles!A:A,A167)</f>
        <v>0</v>
      </c>
      <c r="S167">
        <f>+COUNTIFS(percentiles!M:M,"&gt;1/1/18",percentiles!O:O,"&gt;0",percentiles!A:A,A167)</f>
        <v>0</v>
      </c>
      <c r="T167">
        <f>+COUNTIFS(percentiles!M:M,"&gt;1/1/18",percentiles!P:P,"&gt;0",percentiles!A:A,A167)</f>
        <v>0</v>
      </c>
      <c r="U167">
        <f>+COUNTIFS(percentiles!M:M,"&gt;1/1/18",percentiles!Q:Q,"&gt;0",percentiles!A:A,A167)</f>
        <v>0</v>
      </c>
      <c r="V167">
        <f>+COUNTIFS('est-sen-perc99-2018'!A:A,A167,'est-sen-perc99-2018'!G:G,"&gt;0")</f>
        <v>0</v>
      </c>
      <c r="W167">
        <f>+COUNTIFS('est-sen-perc99-2018'!A:A,A167,'est-sen-perc99-2018'!H:H,"&gt;0")</f>
        <v>0</v>
      </c>
      <c r="X167">
        <f>+COUNTIFS('est-sen-perc99-2018'!A:A,A167,'est-sen-perc99-2018'!I:I,"&gt;0")</f>
        <v>0</v>
      </c>
      <c r="Y167">
        <f>+COUNTIFS('est-sen-perc99-2018'!A:A,A167,'est-sen-perc99-2018'!J:J,"&gt;0")</f>
        <v>0</v>
      </c>
      <c r="Z167">
        <f>+SUM(V167:Y167)</f>
        <v>0</v>
      </c>
      <c r="AA167">
        <f>+IF(Z167=0,,K167-Z167)</f>
        <v>0</v>
      </c>
    </row>
    <row r="168" spans="1:27" hidden="1">
      <c r="A168">
        <v>446</v>
      </c>
      <c r="B168">
        <v>-8.1152388888888805</v>
      </c>
      <c r="C168">
        <v>-76.580491666666603</v>
      </c>
      <c r="D168">
        <v>480</v>
      </c>
      <c r="E168" t="s">
        <v>228</v>
      </c>
      <c r="F168" t="s">
        <v>11</v>
      </c>
      <c r="G168" t="s">
        <v>12</v>
      </c>
      <c r="H168" t="s">
        <v>13</v>
      </c>
      <c r="I168" t="s">
        <v>229</v>
      </c>
      <c r="J168" t="s">
        <v>15</v>
      </c>
      <c r="K168">
        <f>+COUNTIF('est-sen-perc99-2018'!A:A,A168)</f>
        <v>0</v>
      </c>
      <c r="L168">
        <f>+COUNTIF('est-sen-perc99-2017'!A:A,A168)</f>
        <v>4</v>
      </c>
      <c r="M168">
        <f>+COUNTIFS(percentiles!M:M,"&gt;1/1/17",percentiles!N:N,"&gt;0",percentiles!A:A,A168,percentiles!M:M,"&lt;1/4/17")</f>
        <v>0</v>
      </c>
      <c r="N168" t="str">
        <f>IFERROR(VLOOKUP(A168,percentiles!A:Q,3,FALSE),"")</f>
        <v/>
      </c>
      <c r="O168" t="str">
        <f>IFERROR(VLOOKUP(A168,percentiles!A:Q,4,FALSE),"")</f>
        <v/>
      </c>
      <c r="P168" t="str">
        <f>IFERROR(VLOOKUP(A168,percentiles!A:Q,5,FALSE),"")</f>
        <v/>
      </c>
      <c r="Q168" t="str">
        <f>IFERROR(VLOOKUP(A168,percentiles!A:Q,6,FALSE),"")</f>
        <v/>
      </c>
      <c r="R168">
        <f>+COUNTIFS(percentiles!M:M,"&gt;1/1/18",percentiles!N:N,"&gt;0",percentiles!A:A,A168)</f>
        <v>0</v>
      </c>
      <c r="S168">
        <f>+COUNTIFS(percentiles!M:M,"&gt;1/1/18",percentiles!O:O,"&gt;0",percentiles!A:A,A168)</f>
        <v>0</v>
      </c>
      <c r="T168">
        <f>+COUNTIFS(percentiles!M:M,"&gt;1/1/18",percentiles!P:P,"&gt;0",percentiles!A:A,A168)</f>
        <v>0</v>
      </c>
      <c r="U168">
        <f>+COUNTIFS(percentiles!M:M,"&gt;1/1/18",percentiles!Q:Q,"&gt;0",percentiles!A:A,A168)</f>
        <v>0</v>
      </c>
      <c r="V168">
        <f>+COUNTIFS('est-sen-perc99-2018'!A:A,A168,'est-sen-perc99-2018'!G:G,"&gt;0")</f>
        <v>0</v>
      </c>
      <c r="W168">
        <f>+COUNTIFS('est-sen-perc99-2018'!A:A,A168,'est-sen-perc99-2018'!H:H,"&gt;0")</f>
        <v>0</v>
      </c>
      <c r="X168">
        <f>+COUNTIFS('est-sen-perc99-2018'!A:A,A168,'est-sen-perc99-2018'!I:I,"&gt;0")</f>
        <v>0</v>
      </c>
      <c r="Y168">
        <f>+COUNTIFS('est-sen-perc99-2018'!A:A,A168,'est-sen-perc99-2018'!J:J,"&gt;0")</f>
        <v>0</v>
      </c>
      <c r="Z168">
        <f>+SUM(V168:Y168)</f>
        <v>0</v>
      </c>
      <c r="AA168">
        <f>+IF(Z168=0,,K168-Z168)</f>
        <v>0</v>
      </c>
    </row>
    <row r="169" spans="1:27" hidden="1">
      <c r="A169">
        <v>458</v>
      </c>
      <c r="B169">
        <v>-8.5824944444444409</v>
      </c>
      <c r="C169">
        <v>-74.8661305555555</v>
      </c>
      <c r="D169">
        <v>170</v>
      </c>
      <c r="E169" t="s">
        <v>242</v>
      </c>
      <c r="F169" t="s">
        <v>11</v>
      </c>
      <c r="G169" t="s">
        <v>12</v>
      </c>
      <c r="H169" t="s">
        <v>13</v>
      </c>
      <c r="I169" t="s">
        <v>243</v>
      </c>
      <c r="J169" t="s">
        <v>15</v>
      </c>
      <c r="K169">
        <f>+COUNTIF('est-sen-perc99-2018'!A:A,A169)</f>
        <v>1</v>
      </c>
      <c r="L169">
        <f>+COUNTIF('est-sen-perc99-2017'!A:A,A169)</f>
        <v>4</v>
      </c>
      <c r="M169">
        <f>+COUNTIFS(percentiles!M:M,"&gt;1/1/17",percentiles!N:N,"&gt;0",percentiles!A:A,A169,percentiles!M:M,"&lt;1/4/17")</f>
        <v>0</v>
      </c>
      <c r="N169" t="str">
        <f>IFERROR(VLOOKUP(A169,percentiles!A:Q,3,FALSE),"")</f>
        <v/>
      </c>
      <c r="O169" t="str">
        <f>IFERROR(VLOOKUP(A169,percentiles!A:Q,4,FALSE),"")</f>
        <v/>
      </c>
      <c r="P169" t="str">
        <f>IFERROR(VLOOKUP(A169,percentiles!A:Q,5,FALSE),"")</f>
        <v/>
      </c>
      <c r="Q169" t="str">
        <f>IFERROR(VLOOKUP(A169,percentiles!A:Q,6,FALSE),"")</f>
        <v/>
      </c>
      <c r="R169">
        <f>+COUNTIFS(percentiles!M:M,"&gt;1/1/18",percentiles!N:N,"&gt;0",percentiles!A:A,A169)</f>
        <v>0</v>
      </c>
      <c r="S169">
        <f>+COUNTIFS(percentiles!M:M,"&gt;1/1/18",percentiles!O:O,"&gt;0",percentiles!A:A,A169)</f>
        <v>0</v>
      </c>
      <c r="T169">
        <f>+COUNTIFS(percentiles!M:M,"&gt;1/1/18",percentiles!P:P,"&gt;0",percentiles!A:A,A169)</f>
        <v>0</v>
      </c>
      <c r="U169">
        <f>+COUNTIFS(percentiles!M:M,"&gt;1/1/18",percentiles!Q:Q,"&gt;0",percentiles!A:A,A169)</f>
        <v>0</v>
      </c>
      <c r="V169">
        <f>+COUNTIFS('est-sen-perc99-2018'!A:A,A169,'est-sen-perc99-2018'!G:G,"&gt;0")</f>
        <v>0</v>
      </c>
      <c r="W169">
        <f>+COUNTIFS('est-sen-perc99-2018'!A:A,A169,'est-sen-perc99-2018'!H:H,"&gt;0")</f>
        <v>0</v>
      </c>
      <c r="X169">
        <f>+COUNTIFS('est-sen-perc99-2018'!A:A,A169,'est-sen-perc99-2018'!I:I,"&gt;0")</f>
        <v>0</v>
      </c>
      <c r="Y169">
        <f>+COUNTIFS('est-sen-perc99-2018'!A:A,A169,'est-sen-perc99-2018'!J:J,"&gt;0")</f>
        <v>0</v>
      </c>
      <c r="Z169">
        <f>+SUM(V169:Y169)</f>
        <v>0</v>
      </c>
      <c r="AA169">
        <f>+IF(Z169=0,,K169-Z169)</f>
        <v>0</v>
      </c>
    </row>
    <row r="170" spans="1:27" hidden="1">
      <c r="A170">
        <v>534</v>
      </c>
      <c r="B170">
        <v>-11.3601416666666</v>
      </c>
      <c r="C170">
        <v>-77.368391666666597</v>
      </c>
      <c r="D170">
        <v>384</v>
      </c>
      <c r="E170" t="s">
        <v>276</v>
      </c>
      <c r="F170" t="s">
        <v>11</v>
      </c>
      <c r="G170" t="s">
        <v>12</v>
      </c>
      <c r="H170" t="s">
        <v>13</v>
      </c>
      <c r="I170" t="s">
        <v>277</v>
      </c>
      <c r="J170" t="s">
        <v>20</v>
      </c>
      <c r="K170">
        <f>+COUNTIF('est-sen-perc99-2018'!A:A,A170)</f>
        <v>4</v>
      </c>
      <c r="L170">
        <f>+COUNTIF('est-sen-perc99-2017'!A:A,A170)</f>
        <v>4</v>
      </c>
      <c r="M170">
        <f>+COUNTIFS(percentiles!M:M,"&gt;1/1/17",percentiles!N:N,"&gt;0",percentiles!A:A,A170,percentiles!M:M,"&lt;1/4/17")</f>
        <v>0</v>
      </c>
      <c r="N170" t="str">
        <f>IFERROR(VLOOKUP(A170,percentiles!A:Q,3,FALSE),"")</f>
        <v/>
      </c>
      <c r="O170" t="str">
        <f>IFERROR(VLOOKUP(A170,percentiles!A:Q,4,FALSE),"")</f>
        <v/>
      </c>
      <c r="P170" t="str">
        <f>IFERROR(VLOOKUP(A170,percentiles!A:Q,5,FALSE),"")</f>
        <v/>
      </c>
      <c r="Q170" t="str">
        <f>IFERROR(VLOOKUP(A170,percentiles!A:Q,6,FALSE),"")</f>
        <v/>
      </c>
      <c r="R170">
        <f>+COUNTIFS(percentiles!M:M,"&gt;1/1/18",percentiles!N:N,"&gt;0",percentiles!A:A,A170)</f>
        <v>0</v>
      </c>
      <c r="S170">
        <f>+COUNTIFS(percentiles!M:M,"&gt;1/1/18",percentiles!O:O,"&gt;0",percentiles!A:A,A170)</f>
        <v>0</v>
      </c>
      <c r="T170">
        <f>+COUNTIFS(percentiles!M:M,"&gt;1/1/18",percentiles!P:P,"&gt;0",percentiles!A:A,A170)</f>
        <v>0</v>
      </c>
      <c r="U170">
        <f>+COUNTIFS(percentiles!M:M,"&gt;1/1/18",percentiles!Q:Q,"&gt;0",percentiles!A:A,A170)</f>
        <v>0</v>
      </c>
      <c r="V170">
        <f>+COUNTIFS('est-sen-perc99-2018'!A:A,A170,'est-sen-perc99-2018'!G:G,"&gt;0")</f>
        <v>0</v>
      </c>
      <c r="W170">
        <f>+COUNTIFS('est-sen-perc99-2018'!A:A,A170,'est-sen-perc99-2018'!H:H,"&gt;0")</f>
        <v>0</v>
      </c>
      <c r="X170">
        <f>+COUNTIFS('est-sen-perc99-2018'!A:A,A170,'est-sen-perc99-2018'!I:I,"&gt;0")</f>
        <v>0</v>
      </c>
      <c r="Y170">
        <f>+COUNTIFS('est-sen-perc99-2018'!A:A,A170,'est-sen-perc99-2018'!J:J,"&gt;0")</f>
        <v>0</v>
      </c>
      <c r="Z170">
        <f>+SUM(V170:Y170)</f>
        <v>0</v>
      </c>
      <c r="AA170">
        <f>+IF(Z170=0,,K170-Z170)</f>
        <v>0</v>
      </c>
    </row>
    <row r="171" spans="1:27" hidden="1">
      <c r="A171">
        <v>590</v>
      </c>
      <c r="B171">
        <v>-10.955888888888801</v>
      </c>
      <c r="C171">
        <v>-69.578000000000003</v>
      </c>
      <c r="D171">
        <v>244</v>
      </c>
      <c r="E171" t="s">
        <v>314</v>
      </c>
      <c r="F171" t="s">
        <v>11</v>
      </c>
      <c r="G171" t="s">
        <v>12</v>
      </c>
      <c r="H171" t="s">
        <v>13</v>
      </c>
      <c r="I171" t="s">
        <v>315</v>
      </c>
      <c r="J171" t="s">
        <v>15</v>
      </c>
      <c r="K171">
        <f>+COUNTIF('est-sen-perc99-2018'!A:A,A171)</f>
        <v>4</v>
      </c>
      <c r="L171">
        <f>+COUNTIF('est-sen-perc99-2017'!A:A,A171)</f>
        <v>4</v>
      </c>
      <c r="M171">
        <f>+COUNTIFS(percentiles!M:M,"&gt;1/1/17",percentiles!N:N,"&gt;0",percentiles!A:A,A171,percentiles!M:M,"&lt;1/4/17")</f>
        <v>0</v>
      </c>
      <c r="N171" t="str">
        <f>IFERROR(VLOOKUP(A171,percentiles!A:Q,3,FALSE),"")</f>
        <v/>
      </c>
      <c r="O171" t="str">
        <f>IFERROR(VLOOKUP(A171,percentiles!A:Q,4,FALSE),"")</f>
        <v/>
      </c>
      <c r="P171" t="str">
        <f>IFERROR(VLOOKUP(A171,percentiles!A:Q,5,FALSE),"")</f>
        <v/>
      </c>
      <c r="Q171" t="str">
        <f>IFERROR(VLOOKUP(A171,percentiles!A:Q,6,FALSE),"")</f>
        <v/>
      </c>
      <c r="R171">
        <f>+COUNTIFS(percentiles!M:M,"&gt;1/1/18",percentiles!N:N,"&gt;0",percentiles!A:A,A171)</f>
        <v>0</v>
      </c>
      <c r="S171">
        <f>+COUNTIFS(percentiles!M:M,"&gt;1/1/18",percentiles!O:O,"&gt;0",percentiles!A:A,A171)</f>
        <v>0</v>
      </c>
      <c r="T171">
        <f>+COUNTIFS(percentiles!M:M,"&gt;1/1/18",percentiles!P:P,"&gt;0",percentiles!A:A,A171)</f>
        <v>0</v>
      </c>
      <c r="U171">
        <f>+COUNTIFS(percentiles!M:M,"&gt;1/1/18",percentiles!Q:Q,"&gt;0",percentiles!A:A,A171)</f>
        <v>0</v>
      </c>
      <c r="V171">
        <f>+COUNTIFS('est-sen-perc99-2018'!A:A,A171,'est-sen-perc99-2018'!G:G,"&gt;0")</f>
        <v>0</v>
      </c>
      <c r="W171">
        <f>+COUNTIFS('est-sen-perc99-2018'!A:A,A171,'est-sen-perc99-2018'!H:H,"&gt;0")</f>
        <v>0</v>
      </c>
      <c r="X171">
        <f>+COUNTIFS('est-sen-perc99-2018'!A:A,A171,'est-sen-perc99-2018'!I:I,"&gt;0")</f>
        <v>0</v>
      </c>
      <c r="Y171">
        <f>+COUNTIFS('est-sen-perc99-2018'!A:A,A171,'est-sen-perc99-2018'!J:J,"&gt;0")</f>
        <v>0</v>
      </c>
      <c r="Z171">
        <f>+SUM(V171:Y171)</f>
        <v>0</v>
      </c>
      <c r="AA171">
        <f>+IF(Z171=0,,K171-Z171)</f>
        <v>0</v>
      </c>
    </row>
    <row r="172" spans="1:27" hidden="1">
      <c r="A172">
        <v>663</v>
      </c>
      <c r="B172">
        <v>-13.0516666666666</v>
      </c>
      <c r="C172">
        <v>-74.142222222222202</v>
      </c>
      <c r="D172">
        <v>3240</v>
      </c>
      <c r="E172" t="s">
        <v>364</v>
      </c>
      <c r="F172" t="s">
        <v>11</v>
      </c>
      <c r="G172" t="s">
        <v>12</v>
      </c>
      <c r="H172" t="s">
        <v>13</v>
      </c>
      <c r="I172" t="s">
        <v>365</v>
      </c>
      <c r="J172" t="s">
        <v>15</v>
      </c>
      <c r="K172">
        <f>+COUNTIF('est-sen-perc99-2018'!A:A,A172)</f>
        <v>3</v>
      </c>
      <c r="L172">
        <f>+COUNTIF('est-sen-perc99-2017'!A:A,A172)</f>
        <v>4</v>
      </c>
      <c r="M172">
        <f>+COUNTIFS(percentiles!M:M,"&gt;1/1/17",percentiles!N:N,"&gt;0",percentiles!A:A,A172,percentiles!M:M,"&lt;1/4/17")</f>
        <v>0</v>
      </c>
      <c r="N172" t="str">
        <f>IFERROR(VLOOKUP(A172,percentiles!A:Q,3,FALSE),"")</f>
        <v/>
      </c>
      <c r="O172" t="str">
        <f>IFERROR(VLOOKUP(A172,percentiles!A:Q,4,FALSE),"")</f>
        <v/>
      </c>
      <c r="P172" t="str">
        <f>IFERROR(VLOOKUP(A172,percentiles!A:Q,5,FALSE),"")</f>
        <v/>
      </c>
      <c r="Q172" t="str">
        <f>IFERROR(VLOOKUP(A172,percentiles!A:Q,6,FALSE),"")</f>
        <v/>
      </c>
      <c r="R172">
        <f>+COUNTIFS(percentiles!M:M,"&gt;1/1/18",percentiles!N:N,"&gt;0",percentiles!A:A,A172)</f>
        <v>0</v>
      </c>
      <c r="S172">
        <f>+COUNTIFS(percentiles!M:M,"&gt;1/1/18",percentiles!O:O,"&gt;0",percentiles!A:A,A172)</f>
        <v>0</v>
      </c>
      <c r="T172">
        <f>+COUNTIFS(percentiles!M:M,"&gt;1/1/18",percentiles!P:P,"&gt;0",percentiles!A:A,A172)</f>
        <v>0</v>
      </c>
      <c r="U172">
        <f>+COUNTIFS(percentiles!M:M,"&gt;1/1/18",percentiles!Q:Q,"&gt;0",percentiles!A:A,A172)</f>
        <v>0</v>
      </c>
      <c r="V172">
        <f>+COUNTIFS('est-sen-perc99-2018'!A:A,A172,'est-sen-perc99-2018'!G:G,"&gt;0")</f>
        <v>0</v>
      </c>
      <c r="W172">
        <f>+COUNTIFS('est-sen-perc99-2018'!A:A,A172,'est-sen-perc99-2018'!H:H,"&gt;0")</f>
        <v>0</v>
      </c>
      <c r="X172">
        <f>+COUNTIFS('est-sen-perc99-2018'!A:A,A172,'est-sen-perc99-2018'!I:I,"&gt;0")</f>
        <v>0</v>
      </c>
      <c r="Y172">
        <f>+COUNTIFS('est-sen-perc99-2018'!A:A,A172,'est-sen-perc99-2018'!J:J,"&gt;0")</f>
        <v>0</v>
      </c>
      <c r="Z172">
        <f>+SUM(V172:Y172)</f>
        <v>0</v>
      </c>
      <c r="AA172">
        <f>+IF(Z172=0,,K172-Z172)</f>
        <v>0</v>
      </c>
    </row>
    <row r="173" spans="1:27" hidden="1">
      <c r="A173">
        <v>686</v>
      </c>
      <c r="B173">
        <v>-13.7675</v>
      </c>
      <c r="C173">
        <v>-71.844722222222202</v>
      </c>
      <c r="D173">
        <v>3084</v>
      </c>
      <c r="E173" t="s">
        <v>380</v>
      </c>
      <c r="F173" t="s">
        <v>11</v>
      </c>
      <c r="G173" t="s">
        <v>12</v>
      </c>
      <c r="H173" t="s">
        <v>13</v>
      </c>
      <c r="I173" t="s">
        <v>381</v>
      </c>
      <c r="J173" t="s">
        <v>15</v>
      </c>
      <c r="K173">
        <f>+COUNTIF('est-sen-perc99-2018'!A:A,A173)</f>
        <v>1</v>
      </c>
      <c r="L173">
        <f>+COUNTIF('est-sen-perc99-2017'!A:A,A173)</f>
        <v>4</v>
      </c>
      <c r="M173">
        <f>+COUNTIFS(percentiles!M:M,"&gt;1/1/17",percentiles!N:N,"&gt;0",percentiles!A:A,A173,percentiles!M:M,"&lt;1/4/17")</f>
        <v>0</v>
      </c>
      <c r="N173" t="str">
        <f>IFERROR(VLOOKUP(A173,percentiles!A:Q,3,FALSE),"")</f>
        <v/>
      </c>
      <c r="O173" t="str">
        <f>IFERROR(VLOOKUP(A173,percentiles!A:Q,4,FALSE),"")</f>
        <v/>
      </c>
      <c r="P173" t="str">
        <f>IFERROR(VLOOKUP(A173,percentiles!A:Q,5,FALSE),"")</f>
        <v/>
      </c>
      <c r="Q173" t="str">
        <f>IFERROR(VLOOKUP(A173,percentiles!A:Q,6,FALSE),"")</f>
        <v/>
      </c>
      <c r="R173">
        <f>+COUNTIFS(percentiles!M:M,"&gt;1/1/18",percentiles!N:N,"&gt;0",percentiles!A:A,A173)</f>
        <v>0</v>
      </c>
      <c r="S173">
        <f>+COUNTIFS(percentiles!M:M,"&gt;1/1/18",percentiles!O:O,"&gt;0",percentiles!A:A,A173)</f>
        <v>0</v>
      </c>
      <c r="T173">
        <f>+COUNTIFS(percentiles!M:M,"&gt;1/1/18",percentiles!P:P,"&gt;0",percentiles!A:A,A173)</f>
        <v>0</v>
      </c>
      <c r="U173">
        <f>+COUNTIFS(percentiles!M:M,"&gt;1/1/18",percentiles!Q:Q,"&gt;0",percentiles!A:A,A173)</f>
        <v>0</v>
      </c>
      <c r="V173">
        <f>+COUNTIFS('est-sen-perc99-2018'!A:A,A173,'est-sen-perc99-2018'!G:G,"&gt;0")</f>
        <v>0</v>
      </c>
      <c r="W173">
        <f>+COUNTIFS('est-sen-perc99-2018'!A:A,A173,'est-sen-perc99-2018'!H:H,"&gt;0")</f>
        <v>0</v>
      </c>
      <c r="X173">
        <f>+COUNTIFS('est-sen-perc99-2018'!A:A,A173,'est-sen-perc99-2018'!I:I,"&gt;0")</f>
        <v>0</v>
      </c>
      <c r="Y173">
        <f>+COUNTIFS('est-sen-perc99-2018'!A:A,A173,'est-sen-perc99-2018'!J:J,"&gt;0")</f>
        <v>0</v>
      </c>
      <c r="Z173">
        <f>+SUM(V173:Y173)</f>
        <v>0</v>
      </c>
      <c r="AA173">
        <f>+IF(Z173=0,,K173-Z173)</f>
        <v>0</v>
      </c>
    </row>
    <row r="174" spans="1:27" hidden="1">
      <c r="A174">
        <v>708</v>
      </c>
      <c r="B174">
        <v>-15.82625</v>
      </c>
      <c r="C174">
        <v>-70.012083333333294</v>
      </c>
      <c r="D174">
        <v>3812</v>
      </c>
      <c r="E174" t="s">
        <v>396</v>
      </c>
      <c r="F174" t="s">
        <v>11</v>
      </c>
      <c r="G174" t="s">
        <v>12</v>
      </c>
      <c r="H174" t="s">
        <v>13</v>
      </c>
      <c r="I174" t="s">
        <v>397</v>
      </c>
      <c r="J174" t="s">
        <v>15</v>
      </c>
      <c r="K174">
        <f>+COUNTIF('est-sen-perc99-2018'!A:A,A174)</f>
        <v>1</v>
      </c>
      <c r="L174">
        <f>+COUNTIF('est-sen-perc99-2017'!A:A,A174)</f>
        <v>4</v>
      </c>
      <c r="M174">
        <f>+COUNTIFS(percentiles!M:M,"&gt;1/1/17",percentiles!N:N,"&gt;0",percentiles!A:A,A174,percentiles!M:M,"&lt;1/4/17")</f>
        <v>0</v>
      </c>
      <c r="N174" t="str">
        <f>IFERROR(VLOOKUP(A174,percentiles!A:Q,3,FALSE),"")</f>
        <v/>
      </c>
      <c r="O174" t="str">
        <f>IFERROR(VLOOKUP(A174,percentiles!A:Q,4,FALSE),"")</f>
        <v/>
      </c>
      <c r="P174" t="str">
        <f>IFERROR(VLOOKUP(A174,percentiles!A:Q,5,FALSE),"")</f>
        <v/>
      </c>
      <c r="Q174" t="str">
        <f>IFERROR(VLOOKUP(A174,percentiles!A:Q,6,FALSE),"")</f>
        <v/>
      </c>
      <c r="R174">
        <f>+COUNTIFS(percentiles!M:M,"&gt;1/1/18",percentiles!N:N,"&gt;0",percentiles!A:A,A174)</f>
        <v>0</v>
      </c>
      <c r="S174">
        <f>+COUNTIFS(percentiles!M:M,"&gt;1/1/18",percentiles!O:O,"&gt;0",percentiles!A:A,A174)</f>
        <v>0</v>
      </c>
      <c r="T174">
        <f>+COUNTIFS(percentiles!M:M,"&gt;1/1/18",percentiles!P:P,"&gt;0",percentiles!A:A,A174)</f>
        <v>0</v>
      </c>
      <c r="U174">
        <f>+COUNTIFS(percentiles!M:M,"&gt;1/1/18",percentiles!Q:Q,"&gt;0",percentiles!A:A,A174)</f>
        <v>0</v>
      </c>
      <c r="V174">
        <f>+COUNTIFS('est-sen-perc99-2018'!A:A,A174,'est-sen-perc99-2018'!G:G,"&gt;0")</f>
        <v>0</v>
      </c>
      <c r="W174">
        <f>+COUNTIFS('est-sen-perc99-2018'!A:A,A174,'est-sen-perc99-2018'!H:H,"&gt;0")</f>
        <v>0</v>
      </c>
      <c r="X174">
        <f>+COUNTIFS('est-sen-perc99-2018'!A:A,A174,'est-sen-perc99-2018'!I:I,"&gt;0")</f>
        <v>0</v>
      </c>
      <c r="Y174">
        <f>+COUNTIFS('est-sen-perc99-2018'!A:A,A174,'est-sen-perc99-2018'!J:J,"&gt;0")</f>
        <v>0</v>
      </c>
      <c r="Z174">
        <f>+SUM(V174:Y174)</f>
        <v>0</v>
      </c>
      <c r="AA174">
        <f>+IF(Z174=0,,K174-Z174)</f>
        <v>0</v>
      </c>
    </row>
    <row r="175" spans="1:27" hidden="1">
      <c r="A175">
        <v>752</v>
      </c>
      <c r="B175">
        <v>-14.3994444444444</v>
      </c>
      <c r="C175">
        <v>-72.088611111111106</v>
      </c>
      <c r="D175">
        <v>3253</v>
      </c>
      <c r="E175" t="s">
        <v>420</v>
      </c>
      <c r="F175" t="s">
        <v>11</v>
      </c>
      <c r="G175" t="s">
        <v>12</v>
      </c>
      <c r="H175" t="s">
        <v>13</v>
      </c>
      <c r="I175" t="s">
        <v>421</v>
      </c>
      <c r="J175" t="s">
        <v>15</v>
      </c>
      <c r="K175">
        <f>+COUNTIF('est-sen-perc99-2018'!A:A,A175)</f>
        <v>1</v>
      </c>
      <c r="L175">
        <f>+COUNTIF('est-sen-perc99-2017'!A:A,A175)</f>
        <v>4</v>
      </c>
      <c r="M175">
        <f>+COUNTIFS(percentiles!M:M,"&gt;1/1/17",percentiles!N:N,"&gt;0",percentiles!A:A,A175,percentiles!M:M,"&lt;1/4/17")</f>
        <v>0</v>
      </c>
      <c r="N175" t="str">
        <f>IFERROR(VLOOKUP(A175,percentiles!A:Q,3,FALSE),"")</f>
        <v/>
      </c>
      <c r="O175" t="str">
        <f>IFERROR(VLOOKUP(A175,percentiles!A:Q,4,FALSE),"")</f>
        <v/>
      </c>
      <c r="P175" t="str">
        <f>IFERROR(VLOOKUP(A175,percentiles!A:Q,5,FALSE),"")</f>
        <v/>
      </c>
      <c r="Q175" t="str">
        <f>IFERROR(VLOOKUP(A175,percentiles!A:Q,6,FALSE),"")</f>
        <v/>
      </c>
      <c r="R175">
        <f>+COUNTIFS(percentiles!M:M,"&gt;1/1/18",percentiles!N:N,"&gt;0",percentiles!A:A,A175)</f>
        <v>0</v>
      </c>
      <c r="S175">
        <f>+COUNTIFS(percentiles!M:M,"&gt;1/1/18",percentiles!O:O,"&gt;0",percentiles!A:A,A175)</f>
        <v>0</v>
      </c>
      <c r="T175">
        <f>+COUNTIFS(percentiles!M:M,"&gt;1/1/18",percentiles!P:P,"&gt;0",percentiles!A:A,A175)</f>
        <v>0</v>
      </c>
      <c r="U175">
        <f>+COUNTIFS(percentiles!M:M,"&gt;1/1/18",percentiles!Q:Q,"&gt;0",percentiles!A:A,A175)</f>
        <v>0</v>
      </c>
      <c r="V175">
        <f>+COUNTIFS('est-sen-perc99-2018'!A:A,A175,'est-sen-perc99-2018'!G:G,"&gt;0")</f>
        <v>0</v>
      </c>
      <c r="W175">
        <f>+COUNTIFS('est-sen-perc99-2018'!A:A,A175,'est-sen-perc99-2018'!H:H,"&gt;0")</f>
        <v>0</v>
      </c>
      <c r="X175">
        <f>+COUNTIFS('est-sen-perc99-2018'!A:A,A175,'est-sen-perc99-2018'!I:I,"&gt;0")</f>
        <v>0</v>
      </c>
      <c r="Y175">
        <f>+COUNTIFS('est-sen-perc99-2018'!A:A,A175,'est-sen-perc99-2018'!J:J,"&gt;0")</f>
        <v>0</v>
      </c>
      <c r="Z175">
        <f>+SUM(V175:Y175)</f>
        <v>0</v>
      </c>
      <c r="AA175">
        <f>+IF(Z175=0,,K175-Z175)</f>
        <v>0</v>
      </c>
    </row>
    <row r="176" spans="1:27" hidden="1">
      <c r="A176">
        <v>757</v>
      </c>
      <c r="B176">
        <v>-14.816944444444401</v>
      </c>
      <c r="C176">
        <v>-71.416944444444397</v>
      </c>
      <c r="D176">
        <v>3927</v>
      </c>
      <c r="E176" t="s">
        <v>426</v>
      </c>
      <c r="F176" t="s">
        <v>11</v>
      </c>
      <c r="G176" t="s">
        <v>12</v>
      </c>
      <c r="H176" t="s">
        <v>13</v>
      </c>
      <c r="I176" t="s">
        <v>427</v>
      </c>
      <c r="J176" t="s">
        <v>15</v>
      </c>
      <c r="K176">
        <f>+COUNTIF('est-sen-perc99-2018'!A:A,A176)</f>
        <v>1</v>
      </c>
      <c r="L176">
        <f>+COUNTIF('est-sen-perc99-2017'!A:A,A176)</f>
        <v>4</v>
      </c>
      <c r="M176">
        <f>+COUNTIFS(percentiles!M:M,"&gt;1/1/17",percentiles!N:N,"&gt;0",percentiles!A:A,A176,percentiles!M:M,"&lt;1/4/17")</f>
        <v>0</v>
      </c>
      <c r="N176" t="str">
        <f>IFERROR(VLOOKUP(A176,percentiles!A:Q,3,FALSE),"")</f>
        <v/>
      </c>
      <c r="O176" t="str">
        <f>IFERROR(VLOOKUP(A176,percentiles!A:Q,4,FALSE),"")</f>
        <v/>
      </c>
      <c r="P176" t="str">
        <f>IFERROR(VLOOKUP(A176,percentiles!A:Q,5,FALSE),"")</f>
        <v/>
      </c>
      <c r="Q176" t="str">
        <f>IFERROR(VLOOKUP(A176,percentiles!A:Q,6,FALSE),"")</f>
        <v/>
      </c>
      <c r="R176">
        <f>+COUNTIFS(percentiles!M:M,"&gt;1/1/18",percentiles!N:N,"&gt;0",percentiles!A:A,A176)</f>
        <v>0</v>
      </c>
      <c r="S176">
        <f>+COUNTIFS(percentiles!M:M,"&gt;1/1/18",percentiles!O:O,"&gt;0",percentiles!A:A,A176)</f>
        <v>0</v>
      </c>
      <c r="T176">
        <f>+COUNTIFS(percentiles!M:M,"&gt;1/1/18",percentiles!P:P,"&gt;0",percentiles!A:A,A176)</f>
        <v>0</v>
      </c>
      <c r="U176">
        <f>+COUNTIFS(percentiles!M:M,"&gt;1/1/18",percentiles!Q:Q,"&gt;0",percentiles!A:A,A176)</f>
        <v>0</v>
      </c>
      <c r="V176">
        <f>+COUNTIFS('est-sen-perc99-2018'!A:A,A176,'est-sen-perc99-2018'!G:G,"&gt;0")</f>
        <v>0</v>
      </c>
      <c r="W176">
        <f>+COUNTIFS('est-sen-perc99-2018'!A:A,A176,'est-sen-perc99-2018'!H:H,"&gt;0")</f>
        <v>0</v>
      </c>
      <c r="X176">
        <f>+COUNTIFS('est-sen-perc99-2018'!A:A,A176,'est-sen-perc99-2018'!I:I,"&gt;0")</f>
        <v>0</v>
      </c>
      <c r="Y176">
        <f>+COUNTIFS('est-sen-perc99-2018'!A:A,A176,'est-sen-perc99-2018'!J:J,"&gt;0")</f>
        <v>0</v>
      </c>
      <c r="Z176">
        <f>+SUM(V176:Y176)</f>
        <v>0</v>
      </c>
      <c r="AA176">
        <f>+IF(Z176=0,,K176-Z176)</f>
        <v>0</v>
      </c>
    </row>
    <row r="177" spans="1:27" hidden="1">
      <c r="A177">
        <v>791</v>
      </c>
      <c r="B177">
        <v>-13.457805555555501</v>
      </c>
      <c r="C177">
        <v>-76.134249999999994</v>
      </c>
      <c r="D177">
        <v>71</v>
      </c>
      <c r="E177" t="s">
        <v>466</v>
      </c>
      <c r="F177" t="s">
        <v>11</v>
      </c>
      <c r="G177" t="s">
        <v>12</v>
      </c>
      <c r="H177" t="s">
        <v>13</v>
      </c>
      <c r="I177" t="s">
        <v>467</v>
      </c>
      <c r="J177" t="s">
        <v>15</v>
      </c>
      <c r="K177">
        <f>+COUNTIF('est-sen-perc99-2018'!A:A,A177)</f>
        <v>0</v>
      </c>
      <c r="L177">
        <f>+COUNTIF('est-sen-perc99-2017'!A:A,A177)</f>
        <v>4</v>
      </c>
      <c r="M177">
        <f>+COUNTIFS(percentiles!M:M,"&gt;1/1/17",percentiles!N:N,"&gt;0",percentiles!A:A,A177,percentiles!M:M,"&lt;1/4/17")</f>
        <v>0</v>
      </c>
      <c r="N177" t="str">
        <f>IFERROR(VLOOKUP(A177,percentiles!A:Q,3,FALSE),"")</f>
        <v/>
      </c>
      <c r="O177" t="str">
        <f>IFERROR(VLOOKUP(A177,percentiles!A:Q,4,FALSE),"")</f>
        <v/>
      </c>
      <c r="P177" t="str">
        <f>IFERROR(VLOOKUP(A177,percentiles!A:Q,5,FALSE),"")</f>
        <v/>
      </c>
      <c r="Q177" t="str">
        <f>IFERROR(VLOOKUP(A177,percentiles!A:Q,6,FALSE),"")</f>
        <v/>
      </c>
      <c r="R177">
        <f>+COUNTIFS(percentiles!M:M,"&gt;1/1/18",percentiles!N:N,"&gt;0",percentiles!A:A,A177)</f>
        <v>0</v>
      </c>
      <c r="S177">
        <f>+COUNTIFS(percentiles!M:M,"&gt;1/1/18",percentiles!O:O,"&gt;0",percentiles!A:A,A177)</f>
        <v>0</v>
      </c>
      <c r="T177">
        <f>+COUNTIFS(percentiles!M:M,"&gt;1/1/18",percentiles!P:P,"&gt;0",percentiles!A:A,A177)</f>
        <v>0</v>
      </c>
      <c r="U177">
        <f>+COUNTIFS(percentiles!M:M,"&gt;1/1/18",percentiles!Q:Q,"&gt;0",percentiles!A:A,A177)</f>
        <v>0</v>
      </c>
      <c r="V177">
        <f>+COUNTIFS('est-sen-perc99-2018'!A:A,A177,'est-sen-perc99-2018'!G:G,"&gt;0")</f>
        <v>0</v>
      </c>
      <c r="W177">
        <f>+COUNTIFS('est-sen-perc99-2018'!A:A,A177,'est-sen-perc99-2018'!H:H,"&gt;0")</f>
        <v>0</v>
      </c>
      <c r="X177">
        <f>+COUNTIFS('est-sen-perc99-2018'!A:A,A177,'est-sen-perc99-2018'!I:I,"&gt;0")</f>
        <v>0</v>
      </c>
      <c r="Y177">
        <f>+COUNTIFS('est-sen-perc99-2018'!A:A,A177,'est-sen-perc99-2018'!J:J,"&gt;0")</f>
        <v>0</v>
      </c>
      <c r="Z177">
        <f>+SUM(V177:Y177)</f>
        <v>0</v>
      </c>
      <c r="AA177">
        <f>+IF(Z177=0,,K177-Z177)</f>
        <v>0</v>
      </c>
    </row>
    <row r="178" spans="1:27" hidden="1">
      <c r="A178">
        <v>857</v>
      </c>
      <c r="B178">
        <v>-13.0479527777777</v>
      </c>
      <c r="C178">
        <v>-75.646286111111095</v>
      </c>
      <c r="D178">
        <v>3772</v>
      </c>
      <c r="E178" t="s">
        <v>548</v>
      </c>
      <c r="F178" t="s">
        <v>11</v>
      </c>
      <c r="G178" t="s">
        <v>12</v>
      </c>
      <c r="H178" t="s">
        <v>13</v>
      </c>
      <c r="I178" t="s">
        <v>549</v>
      </c>
      <c r="J178" t="s">
        <v>15</v>
      </c>
      <c r="K178">
        <f>+COUNTIF('est-sen-perc99-2018'!A:A,A178)</f>
        <v>0</v>
      </c>
      <c r="L178">
        <f>+COUNTIF('est-sen-perc99-2017'!A:A,A178)</f>
        <v>4</v>
      </c>
      <c r="M178">
        <f>+COUNTIFS(percentiles!M:M,"&gt;1/1/17",percentiles!N:N,"&gt;0",percentiles!A:A,A178,percentiles!M:M,"&lt;1/4/17")</f>
        <v>0</v>
      </c>
      <c r="N178" t="str">
        <f>IFERROR(VLOOKUP(A178,percentiles!A:Q,3,FALSE),"")</f>
        <v/>
      </c>
      <c r="O178" t="str">
        <f>IFERROR(VLOOKUP(A178,percentiles!A:Q,4,FALSE),"")</f>
        <v/>
      </c>
      <c r="P178" t="str">
        <f>IFERROR(VLOOKUP(A178,percentiles!A:Q,5,FALSE),"")</f>
        <v/>
      </c>
      <c r="Q178" t="str">
        <f>IFERROR(VLOOKUP(A178,percentiles!A:Q,6,FALSE),"")</f>
        <v/>
      </c>
      <c r="R178">
        <f>+COUNTIFS(percentiles!M:M,"&gt;1/1/18",percentiles!N:N,"&gt;0",percentiles!A:A,A178)</f>
        <v>0</v>
      </c>
      <c r="S178">
        <f>+COUNTIFS(percentiles!M:M,"&gt;1/1/18",percentiles!O:O,"&gt;0",percentiles!A:A,A178)</f>
        <v>0</v>
      </c>
      <c r="T178">
        <f>+COUNTIFS(percentiles!M:M,"&gt;1/1/18",percentiles!P:P,"&gt;0",percentiles!A:A,A178)</f>
        <v>0</v>
      </c>
      <c r="U178">
        <f>+COUNTIFS(percentiles!M:M,"&gt;1/1/18",percentiles!Q:Q,"&gt;0",percentiles!A:A,A178)</f>
        <v>0</v>
      </c>
      <c r="V178">
        <f>+COUNTIFS('est-sen-perc99-2018'!A:A,A178,'est-sen-perc99-2018'!G:G,"&gt;0")</f>
        <v>0</v>
      </c>
      <c r="W178">
        <f>+COUNTIFS('est-sen-perc99-2018'!A:A,A178,'est-sen-perc99-2018'!H:H,"&gt;0")</f>
        <v>0</v>
      </c>
      <c r="X178">
        <f>+COUNTIFS('est-sen-perc99-2018'!A:A,A178,'est-sen-perc99-2018'!I:I,"&gt;0")</f>
        <v>0</v>
      </c>
      <c r="Y178">
        <f>+COUNTIFS('est-sen-perc99-2018'!A:A,A178,'est-sen-perc99-2018'!J:J,"&gt;0")</f>
        <v>0</v>
      </c>
      <c r="Z178">
        <f>+SUM(V178:Y178)</f>
        <v>0</v>
      </c>
      <c r="AA178">
        <f>+IF(Z178=0,,K178-Z178)</f>
        <v>0</v>
      </c>
    </row>
    <row r="179" spans="1:27" hidden="1">
      <c r="A179">
        <v>861</v>
      </c>
      <c r="B179">
        <v>-17.1175</v>
      </c>
      <c r="C179">
        <v>-70.050833333333301</v>
      </c>
      <c r="D179">
        <v>4440</v>
      </c>
      <c r="E179" t="s">
        <v>554</v>
      </c>
      <c r="F179" t="s">
        <v>11</v>
      </c>
      <c r="G179" t="s">
        <v>12</v>
      </c>
      <c r="H179" t="s">
        <v>13</v>
      </c>
      <c r="I179" t="s">
        <v>555</v>
      </c>
      <c r="J179" t="s">
        <v>15</v>
      </c>
      <c r="K179">
        <f>+COUNTIF('est-sen-perc99-2018'!A:A,A179)</f>
        <v>2</v>
      </c>
      <c r="L179">
        <f>+COUNTIF('est-sen-perc99-2017'!A:A,A179)</f>
        <v>4</v>
      </c>
      <c r="M179">
        <f>+COUNTIFS(percentiles!M:M,"&gt;1/1/17",percentiles!N:N,"&gt;0",percentiles!A:A,A179,percentiles!M:M,"&lt;1/4/17")</f>
        <v>0</v>
      </c>
      <c r="N179" t="str">
        <f>IFERROR(VLOOKUP(A179,percentiles!A:Q,3,FALSE),"")</f>
        <v/>
      </c>
      <c r="O179" t="str">
        <f>IFERROR(VLOOKUP(A179,percentiles!A:Q,4,FALSE),"")</f>
        <v/>
      </c>
      <c r="P179" t="str">
        <f>IFERROR(VLOOKUP(A179,percentiles!A:Q,5,FALSE),"")</f>
        <v/>
      </c>
      <c r="Q179" t="str">
        <f>IFERROR(VLOOKUP(A179,percentiles!A:Q,6,FALSE),"")</f>
        <v/>
      </c>
      <c r="R179">
        <f>+COUNTIFS(percentiles!M:M,"&gt;1/1/18",percentiles!N:N,"&gt;0",percentiles!A:A,A179)</f>
        <v>0</v>
      </c>
      <c r="S179">
        <f>+COUNTIFS(percentiles!M:M,"&gt;1/1/18",percentiles!O:O,"&gt;0",percentiles!A:A,A179)</f>
        <v>0</v>
      </c>
      <c r="T179">
        <f>+COUNTIFS(percentiles!M:M,"&gt;1/1/18",percentiles!P:P,"&gt;0",percentiles!A:A,A179)</f>
        <v>0</v>
      </c>
      <c r="U179">
        <f>+COUNTIFS(percentiles!M:M,"&gt;1/1/18",percentiles!Q:Q,"&gt;0",percentiles!A:A,A179)</f>
        <v>0</v>
      </c>
      <c r="V179">
        <f>+COUNTIFS('est-sen-perc99-2018'!A:A,A179,'est-sen-perc99-2018'!G:G,"&gt;0")</f>
        <v>0</v>
      </c>
      <c r="W179">
        <f>+COUNTIFS('est-sen-perc99-2018'!A:A,A179,'est-sen-perc99-2018'!H:H,"&gt;0")</f>
        <v>0</v>
      </c>
      <c r="X179">
        <f>+COUNTIFS('est-sen-perc99-2018'!A:A,A179,'est-sen-perc99-2018'!I:I,"&gt;0")</f>
        <v>0</v>
      </c>
      <c r="Y179">
        <f>+COUNTIFS('est-sen-perc99-2018'!A:A,A179,'est-sen-perc99-2018'!J:J,"&gt;0")</f>
        <v>0</v>
      </c>
      <c r="Z179">
        <f>+SUM(V179:Y179)</f>
        <v>0</v>
      </c>
      <c r="AA179">
        <f>+IF(Z179=0,,K179-Z179)</f>
        <v>0</v>
      </c>
    </row>
    <row r="180" spans="1:27" hidden="1">
      <c r="A180">
        <v>109095</v>
      </c>
      <c r="B180">
        <v>-9.8524250000000002</v>
      </c>
      <c r="C180">
        <v>-77.406072222222207</v>
      </c>
      <c r="D180">
        <v>3723</v>
      </c>
      <c r="E180" t="s">
        <v>660</v>
      </c>
      <c r="F180" t="s">
        <v>11</v>
      </c>
      <c r="G180" t="s">
        <v>12</v>
      </c>
      <c r="H180" t="s">
        <v>13</v>
      </c>
      <c r="I180" t="s">
        <v>661</v>
      </c>
      <c r="J180" t="s">
        <v>20</v>
      </c>
      <c r="K180">
        <f>+COUNTIF('est-sen-perc99-2018'!A:A,A180)</f>
        <v>1</v>
      </c>
      <c r="L180">
        <f>+COUNTIF('est-sen-perc99-2017'!A:A,A180)</f>
        <v>4</v>
      </c>
      <c r="M180">
        <f>+COUNTIFS(percentiles!M:M,"&gt;1/1/17",percentiles!N:N,"&gt;0",percentiles!A:A,A180,percentiles!M:M,"&lt;1/4/17")</f>
        <v>0</v>
      </c>
      <c r="N180" t="str">
        <f>IFERROR(VLOOKUP(A180,percentiles!A:Q,3,FALSE),"")</f>
        <v/>
      </c>
      <c r="O180" t="str">
        <f>IFERROR(VLOOKUP(A180,percentiles!A:Q,4,FALSE),"")</f>
        <v/>
      </c>
      <c r="P180" t="str">
        <f>IFERROR(VLOOKUP(A180,percentiles!A:Q,5,FALSE),"")</f>
        <v/>
      </c>
      <c r="Q180" t="str">
        <f>IFERROR(VLOOKUP(A180,percentiles!A:Q,6,FALSE),"")</f>
        <v/>
      </c>
      <c r="R180">
        <f>+COUNTIFS(percentiles!M:M,"&gt;1/1/18",percentiles!N:N,"&gt;0",percentiles!A:A,A180)</f>
        <v>0</v>
      </c>
      <c r="S180">
        <f>+COUNTIFS(percentiles!M:M,"&gt;1/1/18",percentiles!O:O,"&gt;0",percentiles!A:A,A180)</f>
        <v>0</v>
      </c>
      <c r="T180">
        <f>+COUNTIFS(percentiles!M:M,"&gt;1/1/18",percentiles!P:P,"&gt;0",percentiles!A:A,A180)</f>
        <v>0</v>
      </c>
      <c r="U180">
        <f>+COUNTIFS(percentiles!M:M,"&gt;1/1/18",percentiles!Q:Q,"&gt;0",percentiles!A:A,A180)</f>
        <v>0</v>
      </c>
      <c r="V180">
        <f>+COUNTIFS('est-sen-perc99-2018'!A:A,A180,'est-sen-perc99-2018'!G:G,"&gt;0")</f>
        <v>0</v>
      </c>
      <c r="W180">
        <f>+COUNTIFS('est-sen-perc99-2018'!A:A,A180,'est-sen-perc99-2018'!H:H,"&gt;0")</f>
        <v>0</v>
      </c>
      <c r="X180">
        <f>+COUNTIFS('est-sen-perc99-2018'!A:A,A180,'est-sen-perc99-2018'!I:I,"&gt;0")</f>
        <v>0</v>
      </c>
      <c r="Y180">
        <f>+COUNTIFS('est-sen-perc99-2018'!A:A,A180,'est-sen-perc99-2018'!J:J,"&gt;0")</f>
        <v>0</v>
      </c>
      <c r="Z180">
        <f>+SUM(V180:Y180)</f>
        <v>0</v>
      </c>
      <c r="AA180">
        <f>+IF(Z180=0,,K180-Z180)</f>
        <v>0</v>
      </c>
    </row>
    <row r="181" spans="1:27" hidden="1">
      <c r="A181">
        <v>150901</v>
      </c>
      <c r="B181">
        <v>-9.9272277777777695</v>
      </c>
      <c r="C181">
        <v>-77.655194444444405</v>
      </c>
      <c r="D181">
        <v>2979</v>
      </c>
      <c r="E181" t="s">
        <v>729</v>
      </c>
      <c r="F181" t="s">
        <v>11</v>
      </c>
      <c r="G181" t="s">
        <v>12</v>
      </c>
      <c r="H181" t="s">
        <v>13</v>
      </c>
      <c r="I181" t="s">
        <v>730</v>
      </c>
      <c r="J181" t="s">
        <v>20</v>
      </c>
      <c r="K181">
        <f>+COUNTIF('est-sen-perc99-2018'!A:A,A181)</f>
        <v>0</v>
      </c>
      <c r="L181">
        <f>+COUNTIF('est-sen-perc99-2017'!A:A,A181)</f>
        <v>4</v>
      </c>
      <c r="M181">
        <f>+COUNTIFS(percentiles!M:M,"&gt;1/1/17",percentiles!N:N,"&gt;0",percentiles!A:A,A181,percentiles!M:M,"&lt;1/4/17")</f>
        <v>0</v>
      </c>
      <c r="N181" t="str">
        <f>IFERROR(VLOOKUP(A181,percentiles!A:Q,3,FALSE),"")</f>
        <v/>
      </c>
      <c r="O181" t="str">
        <f>IFERROR(VLOOKUP(A181,percentiles!A:Q,4,FALSE),"")</f>
        <v/>
      </c>
      <c r="P181" t="str">
        <f>IFERROR(VLOOKUP(A181,percentiles!A:Q,5,FALSE),"")</f>
        <v/>
      </c>
      <c r="Q181" t="str">
        <f>IFERROR(VLOOKUP(A181,percentiles!A:Q,6,FALSE),"")</f>
        <v/>
      </c>
      <c r="R181">
        <f>+COUNTIFS(percentiles!M:M,"&gt;1/1/18",percentiles!N:N,"&gt;0",percentiles!A:A,A181)</f>
        <v>0</v>
      </c>
      <c r="S181">
        <f>+COUNTIFS(percentiles!M:M,"&gt;1/1/18",percentiles!O:O,"&gt;0",percentiles!A:A,A181)</f>
        <v>0</v>
      </c>
      <c r="T181">
        <f>+COUNTIFS(percentiles!M:M,"&gt;1/1/18",percentiles!P:P,"&gt;0",percentiles!A:A,A181)</f>
        <v>0</v>
      </c>
      <c r="U181">
        <f>+COUNTIFS(percentiles!M:M,"&gt;1/1/18",percentiles!Q:Q,"&gt;0",percentiles!A:A,A181)</f>
        <v>0</v>
      </c>
      <c r="V181">
        <f>+COUNTIFS('est-sen-perc99-2018'!A:A,A181,'est-sen-perc99-2018'!G:G,"&gt;0")</f>
        <v>0</v>
      </c>
      <c r="W181">
        <f>+COUNTIFS('est-sen-perc99-2018'!A:A,A181,'est-sen-perc99-2018'!H:H,"&gt;0")</f>
        <v>0</v>
      </c>
      <c r="X181">
        <f>+COUNTIFS('est-sen-perc99-2018'!A:A,A181,'est-sen-perc99-2018'!I:I,"&gt;0")</f>
        <v>0</v>
      </c>
      <c r="Y181">
        <f>+COUNTIFS('est-sen-perc99-2018'!A:A,A181,'est-sen-perc99-2018'!J:J,"&gt;0")</f>
        <v>0</v>
      </c>
      <c r="Z181">
        <f>+SUM(V181:Y181)</f>
        <v>0</v>
      </c>
      <c r="AA181">
        <f>+IF(Z181=0,,K181-Z181)</f>
        <v>0</v>
      </c>
    </row>
    <row r="182" spans="1:27" hidden="1">
      <c r="A182">
        <v>152103</v>
      </c>
      <c r="B182">
        <v>-4.6428777777777697</v>
      </c>
      <c r="C182">
        <v>-80.547174999999896</v>
      </c>
      <c r="D182">
        <v>133</v>
      </c>
      <c r="E182" t="s">
        <v>767</v>
      </c>
      <c r="F182" t="s">
        <v>11</v>
      </c>
      <c r="G182" t="s">
        <v>12</v>
      </c>
      <c r="H182" t="s">
        <v>13</v>
      </c>
      <c r="I182" t="s">
        <v>768</v>
      </c>
      <c r="J182" t="s">
        <v>20</v>
      </c>
      <c r="K182">
        <f>+COUNTIF('est-sen-perc99-2018'!A:A,A182)</f>
        <v>0</v>
      </c>
      <c r="L182">
        <f>+COUNTIF('est-sen-perc99-2017'!A:A,A182)</f>
        <v>4</v>
      </c>
      <c r="M182">
        <f>+COUNTIFS(percentiles!M:M,"&gt;1/1/17",percentiles!N:N,"&gt;0",percentiles!A:A,A182,percentiles!M:M,"&lt;1/4/17")</f>
        <v>0</v>
      </c>
      <c r="N182" t="str">
        <f>IFERROR(VLOOKUP(A182,percentiles!A:Q,3,FALSE),"")</f>
        <v/>
      </c>
      <c r="O182" t="str">
        <f>IFERROR(VLOOKUP(A182,percentiles!A:Q,4,FALSE),"")</f>
        <v/>
      </c>
      <c r="P182" t="str">
        <f>IFERROR(VLOOKUP(A182,percentiles!A:Q,5,FALSE),"")</f>
        <v/>
      </c>
      <c r="Q182" t="str">
        <f>IFERROR(VLOOKUP(A182,percentiles!A:Q,6,FALSE),"")</f>
        <v/>
      </c>
      <c r="R182">
        <f>+COUNTIFS(percentiles!M:M,"&gt;1/1/18",percentiles!N:N,"&gt;0",percentiles!A:A,A182)</f>
        <v>0</v>
      </c>
      <c r="S182">
        <f>+COUNTIFS(percentiles!M:M,"&gt;1/1/18",percentiles!O:O,"&gt;0",percentiles!A:A,A182)</f>
        <v>0</v>
      </c>
      <c r="T182">
        <f>+COUNTIFS(percentiles!M:M,"&gt;1/1/18",percentiles!P:P,"&gt;0",percentiles!A:A,A182)</f>
        <v>0</v>
      </c>
      <c r="U182">
        <f>+COUNTIFS(percentiles!M:M,"&gt;1/1/18",percentiles!Q:Q,"&gt;0",percentiles!A:A,A182)</f>
        <v>0</v>
      </c>
      <c r="V182">
        <f>+COUNTIFS('est-sen-perc99-2018'!A:A,A182,'est-sen-perc99-2018'!G:G,"&gt;0")</f>
        <v>0</v>
      </c>
      <c r="W182">
        <f>+COUNTIFS('est-sen-perc99-2018'!A:A,A182,'est-sen-perc99-2018'!H:H,"&gt;0")</f>
        <v>0</v>
      </c>
      <c r="X182">
        <f>+COUNTIFS('est-sen-perc99-2018'!A:A,A182,'est-sen-perc99-2018'!I:I,"&gt;0")</f>
        <v>0</v>
      </c>
      <c r="Y182">
        <f>+COUNTIFS('est-sen-perc99-2018'!A:A,A182,'est-sen-perc99-2018'!J:J,"&gt;0")</f>
        <v>0</v>
      </c>
      <c r="Z182">
        <f>+SUM(V182:Y182)</f>
        <v>0</v>
      </c>
      <c r="AA182">
        <f>+IF(Z182=0,,K182-Z182)</f>
        <v>0</v>
      </c>
    </row>
    <row r="183" spans="1:27" hidden="1">
      <c r="A183">
        <v>152126</v>
      </c>
      <c r="B183">
        <v>-5.3397944444444398</v>
      </c>
      <c r="C183">
        <v>-79.4313694444444</v>
      </c>
      <c r="D183">
        <v>1917</v>
      </c>
      <c r="E183" t="s">
        <v>779</v>
      </c>
      <c r="F183" t="s">
        <v>11</v>
      </c>
      <c r="G183" t="s">
        <v>12</v>
      </c>
      <c r="H183" t="s">
        <v>13</v>
      </c>
      <c r="I183" t="s">
        <v>780</v>
      </c>
      <c r="J183" t="s">
        <v>15</v>
      </c>
      <c r="K183">
        <f>+COUNTIF('est-sen-perc99-2018'!A:A,A183)</f>
        <v>0</v>
      </c>
      <c r="L183">
        <f>+COUNTIF('est-sen-perc99-2017'!A:A,A183)</f>
        <v>4</v>
      </c>
      <c r="M183">
        <f>+COUNTIFS(percentiles!M:M,"&gt;1/1/17",percentiles!N:N,"&gt;0",percentiles!A:A,A183,percentiles!M:M,"&lt;1/4/17")</f>
        <v>0</v>
      </c>
      <c r="N183" t="str">
        <f>IFERROR(VLOOKUP(A183,percentiles!A:Q,3,FALSE),"")</f>
        <v/>
      </c>
      <c r="O183" t="str">
        <f>IFERROR(VLOOKUP(A183,percentiles!A:Q,4,FALSE),"")</f>
        <v/>
      </c>
      <c r="P183" t="str">
        <f>IFERROR(VLOOKUP(A183,percentiles!A:Q,5,FALSE),"")</f>
        <v/>
      </c>
      <c r="Q183" t="str">
        <f>IFERROR(VLOOKUP(A183,percentiles!A:Q,6,FALSE),"")</f>
        <v/>
      </c>
      <c r="R183">
        <f>+COUNTIFS(percentiles!M:M,"&gt;1/1/18",percentiles!N:N,"&gt;0",percentiles!A:A,A183)</f>
        <v>0</v>
      </c>
      <c r="S183">
        <f>+COUNTIFS(percentiles!M:M,"&gt;1/1/18",percentiles!O:O,"&gt;0",percentiles!A:A,A183)</f>
        <v>0</v>
      </c>
      <c r="T183">
        <f>+COUNTIFS(percentiles!M:M,"&gt;1/1/18",percentiles!P:P,"&gt;0",percentiles!A:A,A183)</f>
        <v>0</v>
      </c>
      <c r="U183">
        <f>+COUNTIFS(percentiles!M:M,"&gt;1/1/18",percentiles!Q:Q,"&gt;0",percentiles!A:A,A183)</f>
        <v>0</v>
      </c>
      <c r="V183">
        <f>+COUNTIFS('est-sen-perc99-2018'!A:A,A183,'est-sen-perc99-2018'!G:G,"&gt;0")</f>
        <v>0</v>
      </c>
      <c r="W183">
        <f>+COUNTIFS('est-sen-perc99-2018'!A:A,A183,'est-sen-perc99-2018'!H:H,"&gt;0")</f>
        <v>0</v>
      </c>
      <c r="X183">
        <f>+COUNTIFS('est-sen-perc99-2018'!A:A,A183,'est-sen-perc99-2018'!I:I,"&gt;0")</f>
        <v>0</v>
      </c>
      <c r="Y183">
        <f>+COUNTIFS('est-sen-perc99-2018'!A:A,A183,'est-sen-perc99-2018'!J:J,"&gt;0")</f>
        <v>0</v>
      </c>
      <c r="Z183">
        <f>+SUM(V183:Y183)</f>
        <v>0</v>
      </c>
      <c r="AA183">
        <f>+IF(Z183=0,,K183-Z183)</f>
        <v>0</v>
      </c>
    </row>
    <row r="184" spans="1:27" hidden="1">
      <c r="A184">
        <v>152304</v>
      </c>
      <c r="B184">
        <v>-5.2217333333333302</v>
      </c>
      <c r="C184">
        <v>-75.6654611111111</v>
      </c>
      <c r="D184">
        <v>120</v>
      </c>
      <c r="E184" t="s">
        <v>799</v>
      </c>
      <c r="F184" t="s">
        <v>11</v>
      </c>
      <c r="G184" t="s">
        <v>12</v>
      </c>
      <c r="H184" t="s">
        <v>13</v>
      </c>
      <c r="I184" t="s">
        <v>800</v>
      </c>
      <c r="J184" t="s">
        <v>15</v>
      </c>
      <c r="K184">
        <f>+COUNTIF('est-sen-perc99-2018'!A:A,A184)</f>
        <v>0</v>
      </c>
      <c r="L184">
        <f>+COUNTIF('est-sen-perc99-2017'!A:A,A184)</f>
        <v>4</v>
      </c>
      <c r="M184">
        <f>+COUNTIFS(percentiles!M:M,"&gt;1/1/17",percentiles!N:N,"&gt;0",percentiles!A:A,A184,percentiles!M:M,"&lt;1/4/17")</f>
        <v>0</v>
      </c>
      <c r="N184" t="str">
        <f>IFERROR(VLOOKUP(A184,percentiles!A:Q,3,FALSE),"")</f>
        <v/>
      </c>
      <c r="O184" t="str">
        <f>IFERROR(VLOOKUP(A184,percentiles!A:Q,4,FALSE),"")</f>
        <v/>
      </c>
      <c r="P184" t="str">
        <f>IFERROR(VLOOKUP(A184,percentiles!A:Q,5,FALSE),"")</f>
        <v/>
      </c>
      <c r="Q184" t="str">
        <f>IFERROR(VLOOKUP(A184,percentiles!A:Q,6,FALSE),"")</f>
        <v/>
      </c>
      <c r="R184">
        <f>+COUNTIFS(percentiles!M:M,"&gt;1/1/18",percentiles!N:N,"&gt;0",percentiles!A:A,A184)</f>
        <v>0</v>
      </c>
      <c r="S184">
        <f>+COUNTIFS(percentiles!M:M,"&gt;1/1/18",percentiles!O:O,"&gt;0",percentiles!A:A,A184)</f>
        <v>0</v>
      </c>
      <c r="T184">
        <f>+COUNTIFS(percentiles!M:M,"&gt;1/1/18",percentiles!P:P,"&gt;0",percentiles!A:A,A184)</f>
        <v>0</v>
      </c>
      <c r="U184">
        <f>+COUNTIFS(percentiles!M:M,"&gt;1/1/18",percentiles!Q:Q,"&gt;0",percentiles!A:A,A184)</f>
        <v>0</v>
      </c>
      <c r="V184">
        <f>+COUNTIFS('est-sen-perc99-2018'!A:A,A184,'est-sen-perc99-2018'!G:G,"&gt;0")</f>
        <v>0</v>
      </c>
      <c r="W184">
        <f>+COUNTIFS('est-sen-perc99-2018'!A:A,A184,'est-sen-perc99-2018'!H:H,"&gt;0")</f>
        <v>0</v>
      </c>
      <c r="X184">
        <f>+COUNTIFS('est-sen-perc99-2018'!A:A,A184,'est-sen-perc99-2018'!I:I,"&gt;0")</f>
        <v>0</v>
      </c>
      <c r="Y184">
        <f>+COUNTIFS('est-sen-perc99-2018'!A:A,A184,'est-sen-perc99-2018'!J:J,"&gt;0")</f>
        <v>0</v>
      </c>
      <c r="Z184">
        <f>+SUM(V184:Y184)</f>
        <v>0</v>
      </c>
      <c r="AA184">
        <f>+IF(Z184=0,,K184-Z184)</f>
        <v>0</v>
      </c>
    </row>
    <row r="185" spans="1:27" hidden="1">
      <c r="A185">
        <v>153108</v>
      </c>
      <c r="B185">
        <v>-6.6877777777777698</v>
      </c>
      <c r="C185">
        <v>-78.456944444444403</v>
      </c>
      <c r="D185">
        <v>3292.6999999999898</v>
      </c>
      <c r="E185" t="s">
        <v>815</v>
      </c>
      <c r="F185" t="s">
        <v>11</v>
      </c>
      <c r="G185" t="s">
        <v>12</v>
      </c>
      <c r="H185" t="s">
        <v>13</v>
      </c>
      <c r="I185" t="s">
        <v>816</v>
      </c>
      <c r="J185" t="s">
        <v>15</v>
      </c>
      <c r="K185">
        <f>+COUNTIF('est-sen-perc99-2018'!A:A,A185)</f>
        <v>3</v>
      </c>
      <c r="L185">
        <f>+COUNTIF('est-sen-perc99-2017'!A:A,A185)</f>
        <v>4</v>
      </c>
      <c r="M185">
        <f>+COUNTIFS(percentiles!M:M,"&gt;1/1/17",percentiles!N:N,"&gt;0",percentiles!A:A,A185,percentiles!M:M,"&lt;1/4/17")</f>
        <v>0</v>
      </c>
      <c r="N185" t="str">
        <f>IFERROR(VLOOKUP(A185,percentiles!A:Q,3,FALSE),"")</f>
        <v/>
      </c>
      <c r="O185" t="str">
        <f>IFERROR(VLOOKUP(A185,percentiles!A:Q,4,FALSE),"")</f>
        <v/>
      </c>
      <c r="P185" t="str">
        <f>IFERROR(VLOOKUP(A185,percentiles!A:Q,5,FALSE),"")</f>
        <v/>
      </c>
      <c r="Q185" t="str">
        <f>IFERROR(VLOOKUP(A185,percentiles!A:Q,6,FALSE),"")</f>
        <v/>
      </c>
      <c r="R185">
        <f>+COUNTIFS(percentiles!M:M,"&gt;1/1/18",percentiles!N:N,"&gt;0",percentiles!A:A,A185)</f>
        <v>0</v>
      </c>
      <c r="S185">
        <f>+COUNTIFS(percentiles!M:M,"&gt;1/1/18",percentiles!O:O,"&gt;0",percentiles!A:A,A185)</f>
        <v>0</v>
      </c>
      <c r="T185">
        <f>+COUNTIFS(percentiles!M:M,"&gt;1/1/18",percentiles!P:P,"&gt;0",percentiles!A:A,A185)</f>
        <v>0</v>
      </c>
      <c r="U185">
        <f>+COUNTIFS(percentiles!M:M,"&gt;1/1/18",percentiles!Q:Q,"&gt;0",percentiles!A:A,A185)</f>
        <v>0</v>
      </c>
      <c r="V185">
        <f>+COUNTIFS('est-sen-perc99-2018'!A:A,A185,'est-sen-perc99-2018'!G:G,"&gt;0")</f>
        <v>0</v>
      </c>
      <c r="W185">
        <f>+COUNTIFS('est-sen-perc99-2018'!A:A,A185,'est-sen-perc99-2018'!H:H,"&gt;0")</f>
        <v>0</v>
      </c>
      <c r="X185">
        <f>+COUNTIFS('est-sen-perc99-2018'!A:A,A185,'est-sen-perc99-2018'!I:I,"&gt;0")</f>
        <v>0</v>
      </c>
      <c r="Y185">
        <f>+COUNTIFS('est-sen-perc99-2018'!A:A,A185,'est-sen-perc99-2018'!J:J,"&gt;0")</f>
        <v>0</v>
      </c>
      <c r="Z185">
        <f>+SUM(V185:Y185)</f>
        <v>0</v>
      </c>
      <c r="AA185">
        <f>+IF(Z185=0,,K185-Z185)</f>
        <v>0</v>
      </c>
    </row>
    <row r="186" spans="1:27" hidden="1">
      <c r="A186">
        <v>153345</v>
      </c>
      <c r="B186">
        <v>-7.2629166666666602</v>
      </c>
      <c r="C186">
        <v>-76.4861111111111</v>
      </c>
      <c r="D186">
        <v>290</v>
      </c>
      <c r="E186" t="s">
        <v>854</v>
      </c>
      <c r="F186" t="s">
        <v>11</v>
      </c>
      <c r="G186" t="s">
        <v>12</v>
      </c>
      <c r="I186" t="s">
        <v>855</v>
      </c>
      <c r="J186" t="s">
        <v>15</v>
      </c>
      <c r="K186">
        <f>+COUNTIF('est-sen-perc99-2018'!A:A,A186)</f>
        <v>0</v>
      </c>
      <c r="L186">
        <f>+COUNTIF('est-sen-perc99-2017'!A:A,A186)</f>
        <v>4</v>
      </c>
      <c r="M186">
        <f>+COUNTIFS(percentiles!M:M,"&gt;1/1/17",percentiles!N:N,"&gt;0",percentiles!A:A,A186,percentiles!M:M,"&lt;1/4/17")</f>
        <v>0</v>
      </c>
      <c r="N186" t="str">
        <f>IFERROR(VLOOKUP(A186,percentiles!A:Q,3,FALSE),"")</f>
        <v/>
      </c>
      <c r="O186" t="str">
        <f>IFERROR(VLOOKUP(A186,percentiles!A:Q,4,FALSE),"")</f>
        <v/>
      </c>
      <c r="P186" t="str">
        <f>IFERROR(VLOOKUP(A186,percentiles!A:Q,5,FALSE),"")</f>
        <v/>
      </c>
      <c r="Q186" t="str">
        <f>IFERROR(VLOOKUP(A186,percentiles!A:Q,6,FALSE),"")</f>
        <v/>
      </c>
      <c r="R186">
        <f>+COUNTIFS(percentiles!M:M,"&gt;1/1/18",percentiles!N:N,"&gt;0",percentiles!A:A,A186)</f>
        <v>0</v>
      </c>
      <c r="S186">
        <f>+COUNTIFS(percentiles!M:M,"&gt;1/1/18",percentiles!O:O,"&gt;0",percentiles!A:A,A186)</f>
        <v>0</v>
      </c>
      <c r="T186">
        <f>+COUNTIFS(percentiles!M:M,"&gt;1/1/18",percentiles!P:P,"&gt;0",percentiles!A:A,A186)</f>
        <v>0</v>
      </c>
      <c r="U186">
        <f>+COUNTIFS(percentiles!M:M,"&gt;1/1/18",percentiles!Q:Q,"&gt;0",percentiles!A:A,A186)</f>
        <v>0</v>
      </c>
      <c r="V186">
        <f>+COUNTIFS('est-sen-perc99-2018'!A:A,A186,'est-sen-perc99-2018'!G:G,"&gt;0")</f>
        <v>0</v>
      </c>
      <c r="W186">
        <f>+COUNTIFS('est-sen-perc99-2018'!A:A,A186,'est-sen-perc99-2018'!H:H,"&gt;0")</f>
        <v>0</v>
      </c>
      <c r="X186">
        <f>+COUNTIFS('est-sen-perc99-2018'!A:A,A186,'est-sen-perc99-2018'!I:I,"&gt;0")</f>
        <v>0</v>
      </c>
      <c r="Y186">
        <f>+COUNTIFS('est-sen-perc99-2018'!A:A,A186,'est-sen-perc99-2018'!J:J,"&gt;0")</f>
        <v>0</v>
      </c>
      <c r="Z186">
        <f>+SUM(V186:Y186)</f>
        <v>0</v>
      </c>
      <c r="AA186">
        <f>+IF(Z186=0,,K186-Z186)</f>
        <v>0</v>
      </c>
    </row>
    <row r="187" spans="1:27" hidden="1">
      <c r="A187">
        <v>153350</v>
      </c>
      <c r="B187">
        <v>-7.2333333333333298</v>
      </c>
      <c r="C187">
        <v>-76.75</v>
      </c>
      <c r="D187">
        <v>375</v>
      </c>
      <c r="E187" t="s">
        <v>856</v>
      </c>
      <c r="F187" t="s">
        <v>11</v>
      </c>
      <c r="G187" t="s">
        <v>12</v>
      </c>
      <c r="H187" t="s">
        <v>13</v>
      </c>
      <c r="I187" t="s">
        <v>857</v>
      </c>
      <c r="J187" t="s">
        <v>15</v>
      </c>
      <c r="K187">
        <f>+COUNTIF('est-sen-perc99-2018'!A:A,A187)</f>
        <v>6</v>
      </c>
      <c r="L187">
        <f>+COUNTIF('est-sen-perc99-2017'!A:A,A187)</f>
        <v>4</v>
      </c>
      <c r="M187">
        <f>+COUNTIFS(percentiles!M:M,"&gt;1/1/17",percentiles!N:N,"&gt;0",percentiles!A:A,A187,percentiles!M:M,"&lt;1/4/17")</f>
        <v>0</v>
      </c>
      <c r="N187" t="str">
        <f>IFERROR(VLOOKUP(A187,percentiles!A:Q,3,FALSE),"")</f>
        <v/>
      </c>
      <c r="O187" t="str">
        <f>IFERROR(VLOOKUP(A187,percentiles!A:Q,4,FALSE),"")</f>
        <v/>
      </c>
      <c r="P187" t="str">
        <f>IFERROR(VLOOKUP(A187,percentiles!A:Q,5,FALSE),"")</f>
        <v/>
      </c>
      <c r="Q187" t="str">
        <f>IFERROR(VLOOKUP(A187,percentiles!A:Q,6,FALSE),"")</f>
        <v/>
      </c>
      <c r="R187">
        <f>+COUNTIFS(percentiles!M:M,"&gt;1/1/18",percentiles!N:N,"&gt;0",percentiles!A:A,A187)</f>
        <v>0</v>
      </c>
      <c r="S187">
        <f>+COUNTIFS(percentiles!M:M,"&gt;1/1/18",percentiles!O:O,"&gt;0",percentiles!A:A,A187)</f>
        <v>0</v>
      </c>
      <c r="T187">
        <f>+COUNTIFS(percentiles!M:M,"&gt;1/1/18",percentiles!P:P,"&gt;0",percentiles!A:A,A187)</f>
        <v>0</v>
      </c>
      <c r="U187">
        <f>+COUNTIFS(percentiles!M:M,"&gt;1/1/18",percentiles!Q:Q,"&gt;0",percentiles!A:A,A187)</f>
        <v>0</v>
      </c>
      <c r="V187">
        <f>+COUNTIFS('est-sen-perc99-2018'!A:A,A187,'est-sen-perc99-2018'!G:G,"&gt;0")</f>
        <v>0</v>
      </c>
      <c r="W187">
        <f>+COUNTIFS('est-sen-perc99-2018'!A:A,A187,'est-sen-perc99-2018'!H:H,"&gt;0")</f>
        <v>0</v>
      </c>
      <c r="X187">
        <f>+COUNTIFS('est-sen-perc99-2018'!A:A,A187,'est-sen-perc99-2018'!I:I,"&gt;0")</f>
        <v>0</v>
      </c>
      <c r="Y187">
        <f>+COUNTIFS('est-sen-perc99-2018'!A:A,A187,'est-sen-perc99-2018'!J:J,"&gt;0")</f>
        <v>0</v>
      </c>
      <c r="Z187">
        <f>+SUM(V187:Y187)</f>
        <v>0</v>
      </c>
      <c r="AA187">
        <f>+IF(Z187=0,,K187-Z187)</f>
        <v>0</v>
      </c>
    </row>
    <row r="188" spans="1:27" hidden="1">
      <c r="A188">
        <v>155107</v>
      </c>
      <c r="B188">
        <v>-10.8657777777777</v>
      </c>
      <c r="C188">
        <v>-76.969999999999899</v>
      </c>
      <c r="D188">
        <v>1756</v>
      </c>
      <c r="E188" t="s">
        <v>876</v>
      </c>
      <c r="F188" t="s">
        <v>11</v>
      </c>
      <c r="G188" t="s">
        <v>12</v>
      </c>
      <c r="H188" t="s">
        <v>13</v>
      </c>
      <c r="I188" t="s">
        <v>877</v>
      </c>
      <c r="J188" t="s">
        <v>20</v>
      </c>
      <c r="K188">
        <f>+COUNTIF('est-sen-perc99-2018'!A:A,A188)</f>
        <v>0</v>
      </c>
      <c r="L188">
        <f>+COUNTIF('est-sen-perc99-2017'!A:A,A188)</f>
        <v>4</v>
      </c>
      <c r="M188">
        <f>+COUNTIFS(percentiles!M:M,"&gt;1/1/17",percentiles!N:N,"&gt;0",percentiles!A:A,A188,percentiles!M:M,"&lt;1/4/17")</f>
        <v>0</v>
      </c>
      <c r="N188" t="str">
        <f>IFERROR(VLOOKUP(A188,percentiles!A:Q,3,FALSE),"")</f>
        <v/>
      </c>
      <c r="O188" t="str">
        <f>IFERROR(VLOOKUP(A188,percentiles!A:Q,4,FALSE),"")</f>
        <v/>
      </c>
      <c r="P188" t="str">
        <f>IFERROR(VLOOKUP(A188,percentiles!A:Q,5,FALSE),"")</f>
        <v/>
      </c>
      <c r="Q188" t="str">
        <f>IFERROR(VLOOKUP(A188,percentiles!A:Q,6,FALSE),"")</f>
        <v/>
      </c>
      <c r="R188">
        <f>+COUNTIFS(percentiles!M:M,"&gt;1/1/18",percentiles!N:N,"&gt;0",percentiles!A:A,A188)</f>
        <v>0</v>
      </c>
      <c r="S188">
        <f>+COUNTIFS(percentiles!M:M,"&gt;1/1/18",percentiles!O:O,"&gt;0",percentiles!A:A,A188)</f>
        <v>0</v>
      </c>
      <c r="T188">
        <f>+COUNTIFS(percentiles!M:M,"&gt;1/1/18",percentiles!P:P,"&gt;0",percentiles!A:A,A188)</f>
        <v>0</v>
      </c>
      <c r="U188">
        <f>+COUNTIFS(percentiles!M:M,"&gt;1/1/18",percentiles!Q:Q,"&gt;0",percentiles!A:A,A188)</f>
        <v>0</v>
      </c>
      <c r="V188">
        <f>+COUNTIFS('est-sen-perc99-2018'!A:A,A188,'est-sen-perc99-2018'!G:G,"&gt;0")</f>
        <v>0</v>
      </c>
      <c r="W188">
        <f>+COUNTIFS('est-sen-perc99-2018'!A:A,A188,'est-sen-perc99-2018'!H:H,"&gt;0")</f>
        <v>0</v>
      </c>
      <c r="X188">
        <f>+COUNTIFS('est-sen-perc99-2018'!A:A,A188,'est-sen-perc99-2018'!I:I,"&gt;0")</f>
        <v>0</v>
      </c>
      <c r="Y188">
        <f>+COUNTIFS('est-sen-perc99-2018'!A:A,A188,'est-sen-perc99-2018'!J:J,"&gt;0")</f>
        <v>0</v>
      </c>
      <c r="Z188">
        <f>+SUM(V188:Y188)</f>
        <v>0</v>
      </c>
      <c r="AA188">
        <f>+IF(Z188=0,,K188-Z188)</f>
        <v>0</v>
      </c>
    </row>
    <row r="189" spans="1:27" hidden="1">
      <c r="A189">
        <v>156126</v>
      </c>
      <c r="B189">
        <v>-12.539444444444401</v>
      </c>
      <c r="C189">
        <v>-75.236666666666594</v>
      </c>
      <c r="D189">
        <v>3450</v>
      </c>
      <c r="E189" t="s">
        <v>958</v>
      </c>
      <c r="F189" t="s">
        <v>11</v>
      </c>
      <c r="G189" t="s">
        <v>12</v>
      </c>
      <c r="H189" t="s">
        <v>13</v>
      </c>
      <c r="I189" t="s">
        <v>959</v>
      </c>
      <c r="J189" t="s">
        <v>15</v>
      </c>
      <c r="K189">
        <f>+COUNTIF('est-sen-perc99-2018'!A:A,A189)</f>
        <v>1</v>
      </c>
      <c r="L189">
        <f>+COUNTIF('est-sen-perc99-2017'!A:A,A189)</f>
        <v>4</v>
      </c>
      <c r="M189">
        <f>+COUNTIFS(percentiles!M:M,"&gt;1/1/17",percentiles!N:N,"&gt;0",percentiles!A:A,A189,percentiles!M:M,"&lt;1/4/17")</f>
        <v>0</v>
      </c>
      <c r="N189" t="str">
        <f>IFERROR(VLOOKUP(A189,percentiles!A:Q,3,FALSE),"")</f>
        <v/>
      </c>
      <c r="O189" t="str">
        <f>IFERROR(VLOOKUP(A189,percentiles!A:Q,4,FALSE),"")</f>
        <v/>
      </c>
      <c r="P189" t="str">
        <f>IFERROR(VLOOKUP(A189,percentiles!A:Q,5,FALSE),"")</f>
        <v/>
      </c>
      <c r="Q189" t="str">
        <f>IFERROR(VLOOKUP(A189,percentiles!A:Q,6,FALSE),"")</f>
        <v/>
      </c>
      <c r="R189">
        <f>+COUNTIFS(percentiles!M:M,"&gt;1/1/18",percentiles!N:N,"&gt;0",percentiles!A:A,A189)</f>
        <v>0</v>
      </c>
      <c r="S189">
        <f>+COUNTIFS(percentiles!M:M,"&gt;1/1/18",percentiles!O:O,"&gt;0",percentiles!A:A,A189)</f>
        <v>0</v>
      </c>
      <c r="T189">
        <f>+COUNTIFS(percentiles!M:M,"&gt;1/1/18",percentiles!P:P,"&gt;0",percentiles!A:A,A189)</f>
        <v>0</v>
      </c>
      <c r="U189">
        <f>+COUNTIFS(percentiles!M:M,"&gt;1/1/18",percentiles!Q:Q,"&gt;0",percentiles!A:A,A189)</f>
        <v>0</v>
      </c>
      <c r="V189">
        <f>+COUNTIFS('est-sen-perc99-2018'!A:A,A189,'est-sen-perc99-2018'!G:G,"&gt;0")</f>
        <v>0</v>
      </c>
      <c r="W189">
        <f>+COUNTIFS('est-sen-perc99-2018'!A:A,A189,'est-sen-perc99-2018'!H:H,"&gt;0")</f>
        <v>0</v>
      </c>
      <c r="X189">
        <f>+COUNTIFS('est-sen-perc99-2018'!A:A,A189,'est-sen-perc99-2018'!I:I,"&gt;0")</f>
        <v>0</v>
      </c>
      <c r="Y189">
        <f>+COUNTIFS('est-sen-perc99-2018'!A:A,A189,'est-sen-perc99-2018'!J:J,"&gt;0")</f>
        <v>0</v>
      </c>
      <c r="Z189">
        <f>+SUM(V189:Y189)</f>
        <v>0</v>
      </c>
      <c r="AA189">
        <f>+IF(Z189=0,,K189-Z189)</f>
        <v>0</v>
      </c>
    </row>
    <row r="190" spans="1:27" hidden="1">
      <c r="A190">
        <v>156217</v>
      </c>
      <c r="B190">
        <v>-13.436722222222199</v>
      </c>
      <c r="C190">
        <v>-73.824722222222206</v>
      </c>
      <c r="D190">
        <v>2031</v>
      </c>
      <c r="E190" t="s">
        <v>268</v>
      </c>
      <c r="F190" t="s">
        <v>11</v>
      </c>
      <c r="G190" t="s">
        <v>12</v>
      </c>
      <c r="H190" t="s">
        <v>13</v>
      </c>
      <c r="I190" t="s">
        <v>970</v>
      </c>
      <c r="J190" t="s">
        <v>15</v>
      </c>
      <c r="K190">
        <f>+COUNTIF('est-sen-perc99-2018'!A:A,A190)</f>
        <v>2</v>
      </c>
      <c r="L190">
        <f>+COUNTIF('est-sen-perc99-2017'!A:A,A190)</f>
        <v>4</v>
      </c>
      <c r="M190">
        <f>+COUNTIFS(percentiles!M:M,"&gt;1/1/17",percentiles!N:N,"&gt;0",percentiles!A:A,A190,percentiles!M:M,"&lt;1/4/17")</f>
        <v>0</v>
      </c>
      <c r="N190" t="str">
        <f>IFERROR(VLOOKUP(A190,percentiles!A:Q,3,FALSE),"")</f>
        <v/>
      </c>
      <c r="O190" t="str">
        <f>IFERROR(VLOOKUP(A190,percentiles!A:Q,4,FALSE),"")</f>
        <v/>
      </c>
      <c r="P190" t="str">
        <f>IFERROR(VLOOKUP(A190,percentiles!A:Q,5,FALSE),"")</f>
        <v/>
      </c>
      <c r="Q190" t="str">
        <f>IFERROR(VLOOKUP(A190,percentiles!A:Q,6,FALSE),"")</f>
        <v/>
      </c>
      <c r="R190">
        <f>+COUNTIFS(percentiles!M:M,"&gt;1/1/18",percentiles!N:N,"&gt;0",percentiles!A:A,A190)</f>
        <v>0</v>
      </c>
      <c r="S190">
        <f>+COUNTIFS(percentiles!M:M,"&gt;1/1/18",percentiles!O:O,"&gt;0",percentiles!A:A,A190)</f>
        <v>0</v>
      </c>
      <c r="T190">
        <f>+COUNTIFS(percentiles!M:M,"&gt;1/1/18",percentiles!P:P,"&gt;0",percentiles!A:A,A190)</f>
        <v>0</v>
      </c>
      <c r="U190">
        <f>+COUNTIFS(percentiles!M:M,"&gt;1/1/18",percentiles!Q:Q,"&gt;0",percentiles!A:A,A190)</f>
        <v>0</v>
      </c>
      <c r="V190">
        <f>+COUNTIFS('est-sen-perc99-2018'!A:A,A190,'est-sen-perc99-2018'!G:G,"&gt;0")</f>
        <v>0</v>
      </c>
      <c r="W190">
        <f>+COUNTIFS('est-sen-perc99-2018'!A:A,A190,'est-sen-perc99-2018'!H:H,"&gt;0")</f>
        <v>0</v>
      </c>
      <c r="X190">
        <f>+COUNTIFS('est-sen-perc99-2018'!A:A,A190,'est-sen-perc99-2018'!I:I,"&gt;0")</f>
        <v>0</v>
      </c>
      <c r="Y190">
        <f>+COUNTIFS('est-sen-perc99-2018'!A:A,A190,'est-sen-perc99-2018'!J:J,"&gt;0")</f>
        <v>0</v>
      </c>
      <c r="Z190">
        <f>+SUM(V190:Y190)</f>
        <v>0</v>
      </c>
      <c r="AA190">
        <f>+IF(Z190=0,,K190-Z190)</f>
        <v>0</v>
      </c>
    </row>
    <row r="191" spans="1:27" hidden="1">
      <c r="A191">
        <v>157310</v>
      </c>
      <c r="B191">
        <v>-15.5009</v>
      </c>
      <c r="C191">
        <v>-72.355097222222199</v>
      </c>
      <c r="D191">
        <v>3562</v>
      </c>
      <c r="E191" t="s">
        <v>995</v>
      </c>
      <c r="F191" t="s">
        <v>11</v>
      </c>
      <c r="G191" t="s">
        <v>12</v>
      </c>
      <c r="H191" t="s">
        <v>13</v>
      </c>
      <c r="I191" t="s">
        <v>996</v>
      </c>
      <c r="J191" t="s">
        <v>15</v>
      </c>
      <c r="K191">
        <f>+COUNTIF('est-sen-perc99-2018'!A:A,A191)</f>
        <v>3</v>
      </c>
      <c r="L191">
        <f>+COUNTIF('est-sen-perc99-2017'!A:A,A191)</f>
        <v>4</v>
      </c>
      <c r="M191">
        <f>+COUNTIFS(percentiles!M:M,"&gt;1/1/17",percentiles!N:N,"&gt;0",percentiles!A:A,A191,percentiles!M:M,"&lt;1/4/17")</f>
        <v>0</v>
      </c>
      <c r="N191" t="str">
        <f>IFERROR(VLOOKUP(A191,percentiles!A:Q,3,FALSE),"")</f>
        <v/>
      </c>
      <c r="O191" t="str">
        <f>IFERROR(VLOOKUP(A191,percentiles!A:Q,4,FALSE),"")</f>
        <v/>
      </c>
      <c r="P191" t="str">
        <f>IFERROR(VLOOKUP(A191,percentiles!A:Q,5,FALSE),"")</f>
        <v/>
      </c>
      <c r="Q191" t="str">
        <f>IFERROR(VLOOKUP(A191,percentiles!A:Q,6,FALSE),"")</f>
        <v/>
      </c>
      <c r="R191">
        <f>+COUNTIFS(percentiles!M:M,"&gt;1/1/18",percentiles!N:N,"&gt;0",percentiles!A:A,A191)</f>
        <v>0</v>
      </c>
      <c r="S191">
        <f>+COUNTIFS(percentiles!M:M,"&gt;1/1/18",percentiles!O:O,"&gt;0",percentiles!A:A,A191)</f>
        <v>0</v>
      </c>
      <c r="T191">
        <f>+COUNTIFS(percentiles!M:M,"&gt;1/1/18",percentiles!P:P,"&gt;0",percentiles!A:A,A191)</f>
        <v>0</v>
      </c>
      <c r="U191">
        <f>+COUNTIFS(percentiles!M:M,"&gt;1/1/18",percentiles!Q:Q,"&gt;0",percentiles!A:A,A191)</f>
        <v>0</v>
      </c>
      <c r="V191">
        <f>+COUNTIFS('est-sen-perc99-2018'!A:A,A191,'est-sen-perc99-2018'!G:G,"&gt;0")</f>
        <v>0</v>
      </c>
      <c r="W191">
        <f>+COUNTIFS('est-sen-perc99-2018'!A:A,A191,'est-sen-perc99-2018'!H:H,"&gt;0")</f>
        <v>0</v>
      </c>
      <c r="X191">
        <f>+COUNTIFS('est-sen-perc99-2018'!A:A,A191,'est-sen-perc99-2018'!I:I,"&gt;0")</f>
        <v>0</v>
      </c>
      <c r="Y191">
        <f>+COUNTIFS('est-sen-perc99-2018'!A:A,A191,'est-sen-perc99-2018'!J:J,"&gt;0")</f>
        <v>0</v>
      </c>
      <c r="Z191">
        <f>+SUM(V191:Y191)</f>
        <v>0</v>
      </c>
      <c r="AA191">
        <f>+IF(Z191=0,,K191-Z191)</f>
        <v>0</v>
      </c>
    </row>
    <row r="192" spans="1:27" hidden="1">
      <c r="A192">
        <v>157312</v>
      </c>
      <c r="B192">
        <v>-15.502422222222201</v>
      </c>
      <c r="C192">
        <v>-72.268522222222202</v>
      </c>
      <c r="D192">
        <v>3071</v>
      </c>
      <c r="E192" t="s">
        <v>999</v>
      </c>
      <c r="F192" t="s">
        <v>11</v>
      </c>
      <c r="G192" t="s">
        <v>12</v>
      </c>
      <c r="H192" t="s">
        <v>13</v>
      </c>
      <c r="I192" t="s">
        <v>1000</v>
      </c>
      <c r="J192" t="s">
        <v>15</v>
      </c>
      <c r="K192">
        <f>+COUNTIF('est-sen-perc99-2018'!A:A,A192)</f>
        <v>5</v>
      </c>
      <c r="L192">
        <f>+COUNTIF('est-sen-perc99-2017'!A:A,A192)</f>
        <v>4</v>
      </c>
      <c r="M192">
        <f>+COUNTIFS(percentiles!M:M,"&gt;1/1/17",percentiles!N:N,"&gt;0",percentiles!A:A,A192,percentiles!M:M,"&lt;1/4/17")</f>
        <v>0</v>
      </c>
      <c r="N192" t="str">
        <f>IFERROR(VLOOKUP(A192,percentiles!A:Q,3,FALSE),"")</f>
        <v/>
      </c>
      <c r="O192" t="str">
        <f>IFERROR(VLOOKUP(A192,percentiles!A:Q,4,FALSE),"")</f>
        <v/>
      </c>
      <c r="P192" t="str">
        <f>IFERROR(VLOOKUP(A192,percentiles!A:Q,5,FALSE),"")</f>
        <v/>
      </c>
      <c r="Q192" t="str">
        <f>IFERROR(VLOOKUP(A192,percentiles!A:Q,6,FALSE),"")</f>
        <v/>
      </c>
      <c r="R192">
        <f>+COUNTIFS(percentiles!M:M,"&gt;1/1/18",percentiles!N:N,"&gt;0",percentiles!A:A,A192)</f>
        <v>0</v>
      </c>
      <c r="S192">
        <f>+COUNTIFS(percentiles!M:M,"&gt;1/1/18",percentiles!O:O,"&gt;0",percentiles!A:A,A192)</f>
        <v>0</v>
      </c>
      <c r="T192">
        <f>+COUNTIFS(percentiles!M:M,"&gt;1/1/18",percentiles!P:P,"&gt;0",percentiles!A:A,A192)</f>
        <v>0</v>
      </c>
      <c r="U192">
        <f>+COUNTIFS(percentiles!M:M,"&gt;1/1/18",percentiles!Q:Q,"&gt;0",percentiles!A:A,A192)</f>
        <v>0</v>
      </c>
      <c r="V192">
        <f>+COUNTIFS('est-sen-perc99-2018'!A:A,A192,'est-sen-perc99-2018'!G:G,"&gt;0")</f>
        <v>0</v>
      </c>
      <c r="W192">
        <f>+COUNTIFS('est-sen-perc99-2018'!A:A,A192,'est-sen-perc99-2018'!H:H,"&gt;0")</f>
        <v>0</v>
      </c>
      <c r="X192">
        <f>+COUNTIFS('est-sen-perc99-2018'!A:A,A192,'est-sen-perc99-2018'!I:I,"&gt;0")</f>
        <v>0</v>
      </c>
      <c r="Y192">
        <f>+COUNTIFS('est-sen-perc99-2018'!A:A,A192,'est-sen-perc99-2018'!J:J,"&gt;0")</f>
        <v>0</v>
      </c>
      <c r="Z192">
        <f>+SUM(V192:Y192)</f>
        <v>0</v>
      </c>
      <c r="AA192">
        <f>+IF(Z192=0,,K192-Z192)</f>
        <v>0</v>
      </c>
    </row>
    <row r="193" spans="1:27" hidden="1">
      <c r="A193">
        <v>158332</v>
      </c>
      <c r="B193">
        <v>-17.3935888888888</v>
      </c>
      <c r="C193">
        <v>-69.467586111111103</v>
      </c>
      <c r="D193">
        <v>4000</v>
      </c>
      <c r="E193" t="s">
        <v>1051</v>
      </c>
      <c r="F193" t="s">
        <v>11</v>
      </c>
      <c r="G193" t="s">
        <v>12</v>
      </c>
      <c r="H193" t="s">
        <v>13</v>
      </c>
      <c r="I193" t="s">
        <v>1052</v>
      </c>
      <c r="J193" t="s">
        <v>15</v>
      </c>
      <c r="K193">
        <f>+COUNTIF('est-sen-perc99-2018'!A:A,A193)</f>
        <v>2</v>
      </c>
      <c r="L193">
        <f>+COUNTIF('est-sen-perc99-2017'!A:A,A193)</f>
        <v>4</v>
      </c>
      <c r="M193">
        <f>+COUNTIFS(percentiles!M:M,"&gt;1/1/17",percentiles!N:N,"&gt;0",percentiles!A:A,A193,percentiles!M:M,"&lt;1/4/17")</f>
        <v>0</v>
      </c>
      <c r="N193" t="str">
        <f>IFERROR(VLOOKUP(A193,percentiles!A:Q,3,FALSE),"")</f>
        <v/>
      </c>
      <c r="O193" t="str">
        <f>IFERROR(VLOOKUP(A193,percentiles!A:Q,4,FALSE),"")</f>
        <v/>
      </c>
      <c r="P193" t="str">
        <f>IFERROR(VLOOKUP(A193,percentiles!A:Q,5,FALSE),"")</f>
        <v/>
      </c>
      <c r="Q193" t="str">
        <f>IFERROR(VLOOKUP(A193,percentiles!A:Q,6,FALSE),"")</f>
        <v/>
      </c>
      <c r="R193">
        <f>+COUNTIFS(percentiles!M:M,"&gt;1/1/18",percentiles!N:N,"&gt;0",percentiles!A:A,A193)</f>
        <v>0</v>
      </c>
      <c r="S193">
        <f>+COUNTIFS(percentiles!M:M,"&gt;1/1/18",percentiles!O:O,"&gt;0",percentiles!A:A,A193)</f>
        <v>0</v>
      </c>
      <c r="T193">
        <f>+COUNTIFS(percentiles!M:M,"&gt;1/1/18",percentiles!P:P,"&gt;0",percentiles!A:A,A193)</f>
        <v>0</v>
      </c>
      <c r="U193">
        <f>+COUNTIFS(percentiles!M:M,"&gt;1/1/18",percentiles!Q:Q,"&gt;0",percentiles!A:A,A193)</f>
        <v>0</v>
      </c>
      <c r="V193">
        <f>+COUNTIFS('est-sen-perc99-2018'!A:A,A193,'est-sen-perc99-2018'!G:G,"&gt;0")</f>
        <v>0</v>
      </c>
      <c r="W193">
        <f>+COUNTIFS('est-sen-perc99-2018'!A:A,A193,'est-sen-perc99-2018'!H:H,"&gt;0")</f>
        <v>0</v>
      </c>
      <c r="X193">
        <f>+COUNTIFS('est-sen-perc99-2018'!A:A,A193,'est-sen-perc99-2018'!I:I,"&gt;0")</f>
        <v>0</v>
      </c>
      <c r="Y193">
        <f>+COUNTIFS('est-sen-perc99-2018'!A:A,A193,'est-sen-perc99-2018'!J:J,"&gt;0")</f>
        <v>0</v>
      </c>
      <c r="Z193">
        <f>+SUM(V193:Y193)</f>
        <v>0</v>
      </c>
      <c r="AA193">
        <f>+IF(Z193=0,,K193-Z193)</f>
        <v>0</v>
      </c>
    </row>
    <row r="194" spans="1:27" hidden="1">
      <c r="A194" t="s">
        <v>1058</v>
      </c>
      <c r="B194">
        <v>-13.504111111111101</v>
      </c>
      <c r="C194">
        <v>-70.896527777777706</v>
      </c>
      <c r="D194">
        <v>1758</v>
      </c>
      <c r="E194" t="s">
        <v>1059</v>
      </c>
      <c r="F194" t="s">
        <v>11</v>
      </c>
      <c r="G194" t="s">
        <v>639</v>
      </c>
      <c r="H194" t="s">
        <v>640</v>
      </c>
      <c r="I194" t="s">
        <v>1060</v>
      </c>
      <c r="J194" t="s">
        <v>15</v>
      </c>
      <c r="K194">
        <f>+COUNTIF('est-sen-perc99-2018'!A:A,A194)</f>
        <v>4</v>
      </c>
      <c r="L194">
        <f>+COUNTIF('est-sen-perc99-2017'!A:A,A194)</f>
        <v>4</v>
      </c>
      <c r="M194">
        <f>+COUNTIFS(percentiles!M:M,"&gt;1/1/17",percentiles!N:N,"&gt;0",percentiles!A:A,A194,percentiles!M:M,"&lt;1/4/17")</f>
        <v>0</v>
      </c>
      <c r="N194" t="str">
        <f>IFERROR(VLOOKUP(A194,percentiles!A:Q,3,FALSE),"")</f>
        <v/>
      </c>
      <c r="O194" t="str">
        <f>IFERROR(VLOOKUP(A194,percentiles!A:Q,4,FALSE),"")</f>
        <v/>
      </c>
      <c r="P194" t="str">
        <f>IFERROR(VLOOKUP(A194,percentiles!A:Q,5,FALSE),"")</f>
        <v/>
      </c>
      <c r="Q194" t="str">
        <f>IFERROR(VLOOKUP(A194,percentiles!A:Q,6,FALSE),"")</f>
        <v/>
      </c>
      <c r="R194">
        <f>+COUNTIFS(percentiles!M:M,"&gt;1/1/18",percentiles!N:N,"&gt;0",percentiles!A:A,A194)</f>
        <v>0</v>
      </c>
      <c r="S194">
        <f>+COUNTIFS(percentiles!M:M,"&gt;1/1/18",percentiles!O:O,"&gt;0",percentiles!A:A,A194)</f>
        <v>0</v>
      </c>
      <c r="T194">
        <f>+COUNTIFS(percentiles!M:M,"&gt;1/1/18",percentiles!P:P,"&gt;0",percentiles!A:A,A194)</f>
        <v>0</v>
      </c>
      <c r="U194">
        <f>+COUNTIFS(percentiles!M:M,"&gt;1/1/18",percentiles!Q:Q,"&gt;0",percentiles!A:A,A194)</f>
        <v>0</v>
      </c>
      <c r="V194">
        <f>+COUNTIFS('est-sen-perc99-2018'!A:A,A194,'est-sen-perc99-2018'!G:G,"&gt;0")</f>
        <v>0</v>
      </c>
      <c r="W194">
        <f>+COUNTIFS('est-sen-perc99-2018'!A:A,A194,'est-sen-perc99-2018'!H:H,"&gt;0")</f>
        <v>0</v>
      </c>
      <c r="X194">
        <f>+COUNTIFS('est-sen-perc99-2018'!A:A,A194,'est-sen-perc99-2018'!I:I,"&gt;0")</f>
        <v>0</v>
      </c>
      <c r="Y194">
        <f>+COUNTIFS('est-sen-perc99-2018'!A:A,A194,'est-sen-perc99-2018'!J:J,"&gt;0")</f>
        <v>0</v>
      </c>
      <c r="Z194">
        <f>+SUM(V194:Y194)</f>
        <v>0</v>
      </c>
      <c r="AA194">
        <f>+IF(Z194=0,,K194-Z194)</f>
        <v>0</v>
      </c>
    </row>
    <row r="195" spans="1:27" hidden="1">
      <c r="A195" t="s">
        <v>1105</v>
      </c>
      <c r="B195">
        <v>-6.5540500000000002</v>
      </c>
      <c r="C195">
        <v>-78.675875000000005</v>
      </c>
      <c r="D195">
        <v>2255</v>
      </c>
      <c r="E195" t="s">
        <v>1106</v>
      </c>
      <c r="F195" t="s">
        <v>11</v>
      </c>
      <c r="G195" t="s">
        <v>639</v>
      </c>
      <c r="H195" t="s">
        <v>640</v>
      </c>
      <c r="I195" t="s">
        <v>1107</v>
      </c>
      <c r="J195" t="s">
        <v>15</v>
      </c>
      <c r="K195">
        <f>+COUNTIF('est-sen-perc99-2018'!A:A,A195)</f>
        <v>0</v>
      </c>
      <c r="L195">
        <f>+COUNTIF('est-sen-perc99-2017'!A:A,A195)</f>
        <v>4</v>
      </c>
      <c r="M195">
        <f>+COUNTIFS(percentiles!M:M,"&gt;1/1/17",percentiles!N:N,"&gt;0",percentiles!A:A,A195,percentiles!M:M,"&lt;1/4/17")</f>
        <v>0</v>
      </c>
      <c r="N195" t="str">
        <f>IFERROR(VLOOKUP(A195,percentiles!A:Q,3,FALSE),"")</f>
        <v/>
      </c>
      <c r="O195" t="str">
        <f>IFERROR(VLOOKUP(A195,percentiles!A:Q,4,FALSE),"")</f>
        <v/>
      </c>
      <c r="P195" t="str">
        <f>IFERROR(VLOOKUP(A195,percentiles!A:Q,5,FALSE),"")</f>
        <v/>
      </c>
      <c r="Q195" t="str">
        <f>IFERROR(VLOOKUP(A195,percentiles!A:Q,6,FALSE),"")</f>
        <v/>
      </c>
      <c r="R195">
        <f>+COUNTIFS(percentiles!M:M,"&gt;1/1/18",percentiles!N:N,"&gt;0",percentiles!A:A,A195)</f>
        <v>0</v>
      </c>
      <c r="S195">
        <f>+COUNTIFS(percentiles!M:M,"&gt;1/1/18",percentiles!O:O,"&gt;0",percentiles!A:A,A195)</f>
        <v>0</v>
      </c>
      <c r="T195">
        <f>+COUNTIFS(percentiles!M:M,"&gt;1/1/18",percentiles!P:P,"&gt;0",percentiles!A:A,A195)</f>
        <v>0</v>
      </c>
      <c r="U195">
        <f>+COUNTIFS(percentiles!M:M,"&gt;1/1/18",percentiles!Q:Q,"&gt;0",percentiles!A:A,A195)</f>
        <v>0</v>
      </c>
      <c r="V195">
        <f>+COUNTIFS('est-sen-perc99-2018'!A:A,A195,'est-sen-perc99-2018'!G:G,"&gt;0")</f>
        <v>0</v>
      </c>
      <c r="W195">
        <f>+COUNTIFS('est-sen-perc99-2018'!A:A,A195,'est-sen-perc99-2018'!H:H,"&gt;0")</f>
        <v>0</v>
      </c>
      <c r="X195">
        <f>+COUNTIFS('est-sen-perc99-2018'!A:A,A195,'est-sen-perc99-2018'!I:I,"&gt;0")</f>
        <v>0</v>
      </c>
      <c r="Y195">
        <f>+COUNTIFS('est-sen-perc99-2018'!A:A,A195,'est-sen-perc99-2018'!J:J,"&gt;0")</f>
        <v>0</v>
      </c>
      <c r="Z195">
        <f>+SUM(V195:Y195)</f>
        <v>0</v>
      </c>
      <c r="AA195">
        <f>+IF(Z195=0,,K195-Z195)</f>
        <v>0</v>
      </c>
    </row>
    <row r="196" spans="1:27" hidden="1">
      <c r="A196" t="s">
        <v>1177</v>
      </c>
      <c r="B196">
        <v>-14.384833333333299</v>
      </c>
      <c r="C196">
        <v>-72.856277777777706</v>
      </c>
      <c r="D196">
        <v>3845</v>
      </c>
      <c r="E196" t="s">
        <v>1178</v>
      </c>
      <c r="F196" t="s">
        <v>11</v>
      </c>
      <c r="G196" t="s">
        <v>639</v>
      </c>
      <c r="H196" t="s">
        <v>640</v>
      </c>
      <c r="I196" t="s">
        <v>1179</v>
      </c>
      <c r="J196" t="s">
        <v>15</v>
      </c>
      <c r="K196">
        <f>+COUNTIF('est-sen-perc99-2018'!A:A,A196)</f>
        <v>3</v>
      </c>
      <c r="L196">
        <f>+COUNTIF('est-sen-perc99-2017'!A:A,A196)</f>
        <v>4</v>
      </c>
      <c r="M196">
        <f>+COUNTIFS(percentiles!M:M,"&gt;1/1/17",percentiles!N:N,"&gt;0",percentiles!A:A,A196,percentiles!M:M,"&lt;1/4/17")</f>
        <v>0</v>
      </c>
      <c r="N196" t="str">
        <f>IFERROR(VLOOKUP(A196,percentiles!A:Q,3,FALSE),"")</f>
        <v/>
      </c>
      <c r="O196" t="str">
        <f>IFERROR(VLOOKUP(A196,percentiles!A:Q,4,FALSE),"")</f>
        <v/>
      </c>
      <c r="P196" t="str">
        <f>IFERROR(VLOOKUP(A196,percentiles!A:Q,5,FALSE),"")</f>
        <v/>
      </c>
      <c r="Q196" t="str">
        <f>IFERROR(VLOOKUP(A196,percentiles!A:Q,6,FALSE),"")</f>
        <v/>
      </c>
      <c r="R196">
        <f>+COUNTIFS(percentiles!M:M,"&gt;1/1/18",percentiles!N:N,"&gt;0",percentiles!A:A,A196)</f>
        <v>0</v>
      </c>
      <c r="S196">
        <f>+COUNTIFS(percentiles!M:M,"&gt;1/1/18",percentiles!O:O,"&gt;0",percentiles!A:A,A196)</f>
        <v>0</v>
      </c>
      <c r="T196">
        <f>+COUNTIFS(percentiles!M:M,"&gt;1/1/18",percentiles!P:P,"&gt;0",percentiles!A:A,A196)</f>
        <v>0</v>
      </c>
      <c r="U196">
        <f>+COUNTIFS(percentiles!M:M,"&gt;1/1/18",percentiles!Q:Q,"&gt;0",percentiles!A:A,A196)</f>
        <v>0</v>
      </c>
      <c r="V196">
        <f>+COUNTIFS('est-sen-perc99-2018'!A:A,A196,'est-sen-perc99-2018'!G:G,"&gt;0")</f>
        <v>0</v>
      </c>
      <c r="W196">
        <f>+COUNTIFS('est-sen-perc99-2018'!A:A,A196,'est-sen-perc99-2018'!H:H,"&gt;0")</f>
        <v>0</v>
      </c>
      <c r="X196">
        <f>+COUNTIFS('est-sen-perc99-2018'!A:A,A196,'est-sen-perc99-2018'!I:I,"&gt;0")</f>
        <v>0</v>
      </c>
      <c r="Y196">
        <f>+COUNTIFS('est-sen-perc99-2018'!A:A,A196,'est-sen-perc99-2018'!J:J,"&gt;0")</f>
        <v>0</v>
      </c>
      <c r="Z196">
        <f>+SUM(V196:Y196)</f>
        <v>0</v>
      </c>
      <c r="AA196">
        <f>+IF(Z196=0,,K196-Z196)</f>
        <v>0</v>
      </c>
    </row>
    <row r="197" spans="1:27" hidden="1">
      <c r="A197" t="s">
        <v>1214</v>
      </c>
      <c r="B197">
        <v>-11.8391277777777</v>
      </c>
      <c r="C197">
        <v>-76.377922222222196</v>
      </c>
      <c r="D197">
        <v>2417</v>
      </c>
      <c r="E197" t="s">
        <v>294</v>
      </c>
      <c r="F197" t="s">
        <v>11</v>
      </c>
      <c r="G197" t="s">
        <v>639</v>
      </c>
      <c r="H197" t="s">
        <v>640</v>
      </c>
      <c r="I197" t="s">
        <v>1215</v>
      </c>
      <c r="J197" t="s">
        <v>20</v>
      </c>
      <c r="K197">
        <f>+COUNTIF('est-sen-perc99-2018'!A:A,A197)</f>
        <v>3</v>
      </c>
      <c r="L197">
        <f>+COUNTIF('est-sen-perc99-2017'!A:A,A197)</f>
        <v>4</v>
      </c>
      <c r="M197">
        <f>+COUNTIFS(percentiles!M:M,"&gt;1/1/17",percentiles!N:N,"&gt;0",percentiles!A:A,A197,percentiles!M:M,"&lt;1/4/17")</f>
        <v>0</v>
      </c>
      <c r="N197" t="str">
        <f>IFERROR(VLOOKUP(A197,percentiles!A:Q,3,FALSE),"")</f>
        <v/>
      </c>
      <c r="O197" t="str">
        <f>IFERROR(VLOOKUP(A197,percentiles!A:Q,4,FALSE),"")</f>
        <v/>
      </c>
      <c r="P197" t="str">
        <f>IFERROR(VLOOKUP(A197,percentiles!A:Q,5,FALSE),"")</f>
        <v/>
      </c>
      <c r="Q197" t="str">
        <f>IFERROR(VLOOKUP(A197,percentiles!A:Q,6,FALSE),"")</f>
        <v/>
      </c>
      <c r="R197">
        <f>+COUNTIFS(percentiles!M:M,"&gt;1/1/18",percentiles!N:N,"&gt;0",percentiles!A:A,A197)</f>
        <v>0</v>
      </c>
      <c r="S197">
        <f>+COUNTIFS(percentiles!M:M,"&gt;1/1/18",percentiles!O:O,"&gt;0",percentiles!A:A,A197)</f>
        <v>0</v>
      </c>
      <c r="T197">
        <f>+COUNTIFS(percentiles!M:M,"&gt;1/1/18",percentiles!P:P,"&gt;0",percentiles!A:A,A197)</f>
        <v>0</v>
      </c>
      <c r="U197">
        <f>+COUNTIFS(percentiles!M:M,"&gt;1/1/18",percentiles!Q:Q,"&gt;0",percentiles!A:A,A197)</f>
        <v>0</v>
      </c>
      <c r="V197">
        <f>+COUNTIFS('est-sen-perc99-2018'!A:A,A197,'est-sen-perc99-2018'!G:G,"&gt;0")</f>
        <v>0</v>
      </c>
      <c r="W197">
        <f>+COUNTIFS('est-sen-perc99-2018'!A:A,A197,'est-sen-perc99-2018'!H:H,"&gt;0")</f>
        <v>0</v>
      </c>
      <c r="X197">
        <f>+COUNTIFS('est-sen-perc99-2018'!A:A,A197,'est-sen-perc99-2018'!I:I,"&gt;0")</f>
        <v>0</v>
      </c>
      <c r="Y197">
        <f>+COUNTIFS('est-sen-perc99-2018'!A:A,A197,'est-sen-perc99-2018'!J:J,"&gt;0")</f>
        <v>0</v>
      </c>
      <c r="Z197">
        <f>+SUM(V197:Y197)</f>
        <v>0</v>
      </c>
      <c r="AA197">
        <f>+IF(Z197=0,,K197-Z197)</f>
        <v>0</v>
      </c>
    </row>
    <row r="198" spans="1:27" hidden="1">
      <c r="A198" t="s">
        <v>1257</v>
      </c>
      <c r="B198">
        <v>-7.8564222222222204</v>
      </c>
      <c r="C198">
        <v>-78.311844444444404</v>
      </c>
      <c r="D198">
        <v>2904</v>
      </c>
      <c r="E198" t="s">
        <v>1258</v>
      </c>
      <c r="F198" t="s">
        <v>11</v>
      </c>
      <c r="G198" t="s">
        <v>639</v>
      </c>
      <c r="H198" t="s">
        <v>640</v>
      </c>
      <c r="I198" t="s">
        <v>1259</v>
      </c>
      <c r="J198" t="s">
        <v>20</v>
      </c>
      <c r="K198">
        <f>+COUNTIF('est-sen-perc99-2018'!A:A,A198)</f>
        <v>0</v>
      </c>
      <c r="L198">
        <f>+COUNTIF('est-sen-perc99-2017'!A:A,A198)</f>
        <v>4</v>
      </c>
      <c r="M198">
        <f>+COUNTIFS(percentiles!M:M,"&gt;1/1/17",percentiles!N:N,"&gt;0",percentiles!A:A,A198,percentiles!M:M,"&lt;1/4/17")</f>
        <v>0</v>
      </c>
      <c r="N198" t="str">
        <f>IFERROR(VLOOKUP(A198,percentiles!A:Q,3,FALSE),"")</f>
        <v/>
      </c>
      <c r="O198" t="str">
        <f>IFERROR(VLOOKUP(A198,percentiles!A:Q,4,FALSE),"")</f>
        <v/>
      </c>
      <c r="P198" t="str">
        <f>IFERROR(VLOOKUP(A198,percentiles!A:Q,5,FALSE),"")</f>
        <v/>
      </c>
      <c r="Q198" t="str">
        <f>IFERROR(VLOOKUP(A198,percentiles!A:Q,6,FALSE),"")</f>
        <v/>
      </c>
      <c r="R198">
        <f>+COUNTIFS(percentiles!M:M,"&gt;1/1/18",percentiles!N:N,"&gt;0",percentiles!A:A,A198)</f>
        <v>0</v>
      </c>
      <c r="S198">
        <f>+COUNTIFS(percentiles!M:M,"&gt;1/1/18",percentiles!O:O,"&gt;0",percentiles!A:A,A198)</f>
        <v>0</v>
      </c>
      <c r="T198">
        <f>+COUNTIFS(percentiles!M:M,"&gt;1/1/18",percentiles!P:P,"&gt;0",percentiles!A:A,A198)</f>
        <v>0</v>
      </c>
      <c r="U198">
        <f>+COUNTIFS(percentiles!M:M,"&gt;1/1/18",percentiles!Q:Q,"&gt;0",percentiles!A:A,A198)</f>
        <v>0</v>
      </c>
      <c r="V198">
        <f>+COUNTIFS('est-sen-perc99-2018'!A:A,A198,'est-sen-perc99-2018'!G:G,"&gt;0")</f>
        <v>0</v>
      </c>
      <c r="W198">
        <f>+COUNTIFS('est-sen-perc99-2018'!A:A,A198,'est-sen-perc99-2018'!H:H,"&gt;0")</f>
        <v>0</v>
      </c>
      <c r="X198">
        <f>+COUNTIFS('est-sen-perc99-2018'!A:A,A198,'est-sen-perc99-2018'!I:I,"&gt;0")</f>
        <v>0</v>
      </c>
      <c r="Y198">
        <f>+COUNTIFS('est-sen-perc99-2018'!A:A,A198,'est-sen-perc99-2018'!J:J,"&gt;0")</f>
        <v>0</v>
      </c>
      <c r="Z198">
        <f>+SUM(V198:Y198)</f>
        <v>0</v>
      </c>
      <c r="AA198">
        <f>+IF(Z198=0,,K198-Z198)</f>
        <v>0</v>
      </c>
    </row>
    <row r="199" spans="1:27" hidden="1">
      <c r="A199" t="s">
        <v>1316</v>
      </c>
      <c r="B199">
        <v>-10.4050277777777</v>
      </c>
      <c r="C199">
        <v>-77.397916666666603</v>
      </c>
      <c r="D199">
        <v>2814</v>
      </c>
      <c r="E199" t="s">
        <v>874</v>
      </c>
      <c r="F199" t="s">
        <v>679</v>
      </c>
      <c r="G199" t="s">
        <v>639</v>
      </c>
      <c r="H199" t="s">
        <v>640</v>
      </c>
      <c r="I199" t="s">
        <v>1317</v>
      </c>
      <c r="J199" t="s">
        <v>20</v>
      </c>
      <c r="K199">
        <f>+COUNTIF('est-sen-perc99-2018'!A:A,A199)</f>
        <v>0</v>
      </c>
      <c r="L199">
        <f>+COUNTIF('est-sen-perc99-2017'!A:A,A199)</f>
        <v>4</v>
      </c>
      <c r="M199">
        <f>+COUNTIFS(percentiles!M:M,"&gt;1/1/17",percentiles!N:N,"&gt;0",percentiles!A:A,A199,percentiles!M:M,"&lt;1/4/17")</f>
        <v>0</v>
      </c>
      <c r="N199" t="str">
        <f>IFERROR(VLOOKUP(A199,percentiles!A:Q,3,FALSE),"")</f>
        <v/>
      </c>
      <c r="O199" t="str">
        <f>IFERROR(VLOOKUP(A199,percentiles!A:Q,4,FALSE),"")</f>
        <v/>
      </c>
      <c r="P199" t="str">
        <f>IFERROR(VLOOKUP(A199,percentiles!A:Q,5,FALSE),"")</f>
        <v/>
      </c>
      <c r="Q199" t="str">
        <f>IFERROR(VLOOKUP(A199,percentiles!A:Q,6,FALSE),"")</f>
        <v/>
      </c>
      <c r="R199">
        <f>+COUNTIFS(percentiles!M:M,"&gt;1/1/18",percentiles!N:N,"&gt;0",percentiles!A:A,A199)</f>
        <v>0</v>
      </c>
      <c r="S199">
        <f>+COUNTIFS(percentiles!M:M,"&gt;1/1/18",percentiles!O:O,"&gt;0",percentiles!A:A,A199)</f>
        <v>0</v>
      </c>
      <c r="T199">
        <f>+COUNTIFS(percentiles!M:M,"&gt;1/1/18",percentiles!P:P,"&gt;0",percentiles!A:A,A199)</f>
        <v>0</v>
      </c>
      <c r="U199">
        <f>+COUNTIFS(percentiles!M:M,"&gt;1/1/18",percentiles!Q:Q,"&gt;0",percentiles!A:A,A199)</f>
        <v>0</v>
      </c>
      <c r="V199">
        <f>+COUNTIFS('est-sen-perc99-2018'!A:A,A199,'est-sen-perc99-2018'!G:G,"&gt;0")</f>
        <v>0</v>
      </c>
      <c r="W199">
        <f>+COUNTIFS('est-sen-perc99-2018'!A:A,A199,'est-sen-perc99-2018'!H:H,"&gt;0")</f>
        <v>0</v>
      </c>
      <c r="X199">
        <f>+COUNTIFS('est-sen-perc99-2018'!A:A,A199,'est-sen-perc99-2018'!I:I,"&gt;0")</f>
        <v>0</v>
      </c>
      <c r="Y199">
        <f>+COUNTIFS('est-sen-perc99-2018'!A:A,A199,'est-sen-perc99-2018'!J:J,"&gt;0")</f>
        <v>0</v>
      </c>
      <c r="Z199">
        <f>+SUM(V199:Y199)</f>
        <v>0</v>
      </c>
      <c r="AA199">
        <f>+IF(Z199=0,,K199-Z199)</f>
        <v>0</v>
      </c>
    </row>
    <row r="200" spans="1:27" hidden="1">
      <c r="A200">
        <v>152</v>
      </c>
      <c r="B200">
        <v>-3.7865277777777702</v>
      </c>
      <c r="C200">
        <v>-73.293222222222198</v>
      </c>
      <c r="D200">
        <v>146</v>
      </c>
      <c r="E200" t="s">
        <v>31</v>
      </c>
      <c r="F200" t="s">
        <v>11</v>
      </c>
      <c r="G200" t="s">
        <v>12</v>
      </c>
      <c r="H200" t="s">
        <v>13</v>
      </c>
      <c r="I200" t="s">
        <v>32</v>
      </c>
      <c r="J200" t="s">
        <v>15</v>
      </c>
      <c r="K200">
        <f>+COUNTIF('est-sen-perc99-2018'!A:A,A200)</f>
        <v>3</v>
      </c>
      <c r="L200">
        <f>+COUNTIF('est-sen-perc99-2017'!A:A,A200)</f>
        <v>3</v>
      </c>
      <c r="M200">
        <f>+COUNTIFS(percentiles!M:M,"&gt;1/1/17",percentiles!N:N,"&gt;0",percentiles!A:A,A200,percentiles!M:M,"&lt;1/4/17")</f>
        <v>0</v>
      </c>
      <c r="N200" t="str">
        <f>IFERROR(VLOOKUP(A200,percentiles!A:Q,3,FALSE),"")</f>
        <v/>
      </c>
      <c r="O200" t="str">
        <f>IFERROR(VLOOKUP(A200,percentiles!A:Q,4,FALSE),"")</f>
        <v/>
      </c>
      <c r="P200" t="str">
        <f>IFERROR(VLOOKUP(A200,percentiles!A:Q,5,FALSE),"")</f>
        <v/>
      </c>
      <c r="Q200" t="str">
        <f>IFERROR(VLOOKUP(A200,percentiles!A:Q,6,FALSE),"")</f>
        <v/>
      </c>
      <c r="R200">
        <f>+COUNTIFS(percentiles!M:M,"&gt;1/1/18",percentiles!N:N,"&gt;0",percentiles!A:A,A200)</f>
        <v>0</v>
      </c>
      <c r="S200">
        <f>+COUNTIFS(percentiles!M:M,"&gt;1/1/18",percentiles!O:O,"&gt;0",percentiles!A:A,A200)</f>
        <v>0</v>
      </c>
      <c r="T200">
        <f>+COUNTIFS(percentiles!M:M,"&gt;1/1/18",percentiles!P:P,"&gt;0",percentiles!A:A,A200)</f>
        <v>0</v>
      </c>
      <c r="U200">
        <f>+COUNTIFS(percentiles!M:M,"&gt;1/1/18",percentiles!Q:Q,"&gt;0",percentiles!A:A,A200)</f>
        <v>0</v>
      </c>
      <c r="V200">
        <f>+COUNTIFS('est-sen-perc99-2018'!A:A,A200,'est-sen-perc99-2018'!G:G,"&gt;0")</f>
        <v>0</v>
      </c>
      <c r="W200">
        <f>+COUNTIFS('est-sen-perc99-2018'!A:A,A200,'est-sen-perc99-2018'!H:H,"&gt;0")</f>
        <v>0</v>
      </c>
      <c r="X200">
        <f>+COUNTIFS('est-sen-perc99-2018'!A:A,A200,'est-sen-perc99-2018'!I:I,"&gt;0")</f>
        <v>0</v>
      </c>
      <c r="Y200">
        <f>+COUNTIFS('est-sen-perc99-2018'!A:A,A200,'est-sen-perc99-2018'!J:J,"&gt;0")</f>
        <v>0</v>
      </c>
      <c r="Z200">
        <f>+SUM(V200:Y200)</f>
        <v>0</v>
      </c>
      <c r="AA200">
        <f>+IF(Z200=0,,K200-Z200)</f>
        <v>0</v>
      </c>
    </row>
    <row r="201" spans="1:27" hidden="1">
      <c r="A201">
        <v>153</v>
      </c>
      <c r="B201">
        <v>-3.89966666666666</v>
      </c>
      <c r="C201">
        <v>-73.338333333333296</v>
      </c>
      <c r="D201">
        <v>133</v>
      </c>
      <c r="E201" t="s">
        <v>33</v>
      </c>
      <c r="F201" t="s">
        <v>11</v>
      </c>
      <c r="G201" t="s">
        <v>12</v>
      </c>
      <c r="H201" t="s">
        <v>13</v>
      </c>
      <c r="I201" t="s">
        <v>34</v>
      </c>
      <c r="J201" t="s">
        <v>15</v>
      </c>
      <c r="K201">
        <f>+COUNTIF('est-sen-perc99-2018'!A:A,A201)</f>
        <v>2</v>
      </c>
      <c r="L201">
        <f>+COUNTIF('est-sen-perc99-2017'!A:A,A201)</f>
        <v>3</v>
      </c>
      <c r="M201">
        <f>+COUNTIFS(percentiles!M:M,"&gt;1/1/17",percentiles!N:N,"&gt;0",percentiles!A:A,A201,percentiles!M:M,"&lt;1/4/17")</f>
        <v>0</v>
      </c>
      <c r="N201" t="str">
        <f>IFERROR(VLOOKUP(A201,percentiles!A:Q,3,FALSE),"")</f>
        <v/>
      </c>
      <c r="O201" t="str">
        <f>IFERROR(VLOOKUP(A201,percentiles!A:Q,4,FALSE),"")</f>
        <v/>
      </c>
      <c r="P201" t="str">
        <f>IFERROR(VLOOKUP(A201,percentiles!A:Q,5,FALSE),"")</f>
        <v/>
      </c>
      <c r="Q201" t="str">
        <f>IFERROR(VLOOKUP(A201,percentiles!A:Q,6,FALSE),"")</f>
        <v/>
      </c>
      <c r="R201">
        <f>+COUNTIFS(percentiles!M:M,"&gt;1/1/18",percentiles!N:N,"&gt;0",percentiles!A:A,A201)</f>
        <v>0</v>
      </c>
      <c r="S201">
        <f>+COUNTIFS(percentiles!M:M,"&gt;1/1/18",percentiles!O:O,"&gt;0",percentiles!A:A,A201)</f>
        <v>0</v>
      </c>
      <c r="T201">
        <f>+COUNTIFS(percentiles!M:M,"&gt;1/1/18",percentiles!P:P,"&gt;0",percentiles!A:A,A201)</f>
        <v>0</v>
      </c>
      <c r="U201">
        <f>+COUNTIFS(percentiles!M:M,"&gt;1/1/18",percentiles!Q:Q,"&gt;0",percentiles!A:A,A201)</f>
        <v>0</v>
      </c>
      <c r="V201">
        <f>+COUNTIFS('est-sen-perc99-2018'!A:A,A201,'est-sen-perc99-2018'!G:G,"&gt;0")</f>
        <v>0</v>
      </c>
      <c r="W201">
        <f>+COUNTIFS('est-sen-perc99-2018'!A:A,A201,'est-sen-perc99-2018'!H:H,"&gt;0")</f>
        <v>0</v>
      </c>
      <c r="X201">
        <f>+COUNTIFS('est-sen-perc99-2018'!A:A,A201,'est-sen-perc99-2018'!I:I,"&gt;0")</f>
        <v>0</v>
      </c>
      <c r="Y201">
        <f>+COUNTIFS('est-sen-perc99-2018'!A:A,A201,'est-sen-perc99-2018'!J:J,"&gt;0")</f>
        <v>0</v>
      </c>
      <c r="Z201">
        <f>+SUM(V201:Y201)</f>
        <v>0</v>
      </c>
      <c r="AA201">
        <f>+IF(Z201=0,,K201-Z201)</f>
        <v>0</v>
      </c>
    </row>
    <row r="202" spans="1:27" hidden="1">
      <c r="A202">
        <v>177</v>
      </c>
      <c r="B202">
        <v>-2.4874722222222201</v>
      </c>
      <c r="C202">
        <v>-73.679222222222194</v>
      </c>
      <c r="D202">
        <v>150</v>
      </c>
      <c r="E202" t="s">
        <v>41</v>
      </c>
      <c r="F202" t="s">
        <v>11</v>
      </c>
      <c r="G202" t="s">
        <v>12</v>
      </c>
      <c r="H202" t="s">
        <v>13</v>
      </c>
      <c r="I202" t="s">
        <v>42</v>
      </c>
      <c r="J202" t="s">
        <v>15</v>
      </c>
      <c r="K202">
        <f>+COUNTIF('est-sen-perc99-2018'!A:A,A202)</f>
        <v>0</v>
      </c>
      <c r="L202">
        <f>+COUNTIF('est-sen-perc99-2017'!A:A,A202)</f>
        <v>3</v>
      </c>
      <c r="M202">
        <f>+COUNTIFS(percentiles!M:M,"&gt;1/1/17",percentiles!N:N,"&gt;0",percentiles!A:A,A202,percentiles!M:M,"&lt;1/4/17")</f>
        <v>0</v>
      </c>
      <c r="N202" t="str">
        <f>IFERROR(VLOOKUP(A202,percentiles!A:Q,3,FALSE),"")</f>
        <v/>
      </c>
      <c r="O202" t="str">
        <f>IFERROR(VLOOKUP(A202,percentiles!A:Q,4,FALSE),"")</f>
        <v/>
      </c>
      <c r="P202" t="str">
        <f>IFERROR(VLOOKUP(A202,percentiles!A:Q,5,FALSE),"")</f>
        <v/>
      </c>
      <c r="Q202" t="str">
        <f>IFERROR(VLOOKUP(A202,percentiles!A:Q,6,FALSE),"")</f>
        <v/>
      </c>
      <c r="R202">
        <f>+COUNTIFS(percentiles!M:M,"&gt;1/1/18",percentiles!N:N,"&gt;0",percentiles!A:A,A202)</f>
        <v>0</v>
      </c>
      <c r="S202">
        <f>+COUNTIFS(percentiles!M:M,"&gt;1/1/18",percentiles!O:O,"&gt;0",percentiles!A:A,A202)</f>
        <v>0</v>
      </c>
      <c r="T202">
        <f>+COUNTIFS(percentiles!M:M,"&gt;1/1/18",percentiles!P:P,"&gt;0",percentiles!A:A,A202)</f>
        <v>0</v>
      </c>
      <c r="U202">
        <f>+COUNTIFS(percentiles!M:M,"&gt;1/1/18",percentiles!Q:Q,"&gt;0",percentiles!A:A,A202)</f>
        <v>0</v>
      </c>
      <c r="V202">
        <f>+COUNTIFS('est-sen-perc99-2018'!A:A,A202,'est-sen-perc99-2018'!G:G,"&gt;0")</f>
        <v>0</v>
      </c>
      <c r="W202">
        <f>+COUNTIFS('est-sen-perc99-2018'!A:A,A202,'est-sen-perc99-2018'!H:H,"&gt;0")</f>
        <v>0</v>
      </c>
      <c r="X202">
        <f>+COUNTIFS('est-sen-perc99-2018'!A:A,A202,'est-sen-perc99-2018'!I:I,"&gt;0")</f>
        <v>0</v>
      </c>
      <c r="Y202">
        <f>+COUNTIFS('est-sen-perc99-2018'!A:A,A202,'est-sen-perc99-2018'!J:J,"&gt;0")</f>
        <v>0</v>
      </c>
      <c r="Z202">
        <f>+SUM(V202:Y202)</f>
        <v>0</v>
      </c>
      <c r="AA202">
        <f>+IF(Z202=0,,K202-Z202)</f>
        <v>0</v>
      </c>
    </row>
    <row r="203" spans="1:27" hidden="1">
      <c r="A203">
        <v>230</v>
      </c>
      <c r="B203">
        <v>-4.9211361111111103</v>
      </c>
      <c r="C203">
        <v>-81.059691666666595</v>
      </c>
      <c r="D203">
        <v>7</v>
      </c>
      <c r="E203" t="s">
        <v>65</v>
      </c>
      <c r="F203" t="s">
        <v>11</v>
      </c>
      <c r="G203" t="s">
        <v>12</v>
      </c>
      <c r="H203" t="s">
        <v>13</v>
      </c>
      <c r="I203" t="s">
        <v>66</v>
      </c>
      <c r="J203" t="s">
        <v>20</v>
      </c>
      <c r="K203">
        <f>+COUNTIF('est-sen-perc99-2018'!A:A,A203)</f>
        <v>0</v>
      </c>
      <c r="L203">
        <f>+COUNTIF('est-sen-perc99-2017'!A:A,A203)</f>
        <v>3</v>
      </c>
      <c r="M203">
        <f>+COUNTIFS(percentiles!M:M,"&gt;1/1/17",percentiles!N:N,"&gt;0",percentiles!A:A,A203,percentiles!M:M,"&lt;1/4/17")</f>
        <v>0</v>
      </c>
      <c r="N203" t="str">
        <f>IFERROR(VLOOKUP(A203,percentiles!A:Q,3,FALSE),"")</f>
        <v/>
      </c>
      <c r="O203" t="str">
        <f>IFERROR(VLOOKUP(A203,percentiles!A:Q,4,FALSE),"")</f>
        <v/>
      </c>
      <c r="P203" t="str">
        <f>IFERROR(VLOOKUP(A203,percentiles!A:Q,5,FALSE),"")</f>
        <v/>
      </c>
      <c r="Q203" t="str">
        <f>IFERROR(VLOOKUP(A203,percentiles!A:Q,6,FALSE),"")</f>
        <v/>
      </c>
      <c r="R203">
        <f>+COUNTIFS(percentiles!M:M,"&gt;1/1/18",percentiles!N:N,"&gt;0",percentiles!A:A,A203)</f>
        <v>0</v>
      </c>
      <c r="S203">
        <f>+COUNTIFS(percentiles!M:M,"&gt;1/1/18",percentiles!O:O,"&gt;0",percentiles!A:A,A203)</f>
        <v>0</v>
      </c>
      <c r="T203">
        <f>+COUNTIFS(percentiles!M:M,"&gt;1/1/18",percentiles!P:P,"&gt;0",percentiles!A:A,A203)</f>
        <v>0</v>
      </c>
      <c r="U203">
        <f>+COUNTIFS(percentiles!M:M,"&gt;1/1/18",percentiles!Q:Q,"&gt;0",percentiles!A:A,A203)</f>
        <v>0</v>
      </c>
      <c r="V203">
        <f>+COUNTIFS('est-sen-perc99-2018'!A:A,A203,'est-sen-perc99-2018'!G:G,"&gt;0")</f>
        <v>0</v>
      </c>
      <c r="W203">
        <f>+COUNTIFS('est-sen-perc99-2018'!A:A,A203,'est-sen-perc99-2018'!H:H,"&gt;0")</f>
        <v>0</v>
      </c>
      <c r="X203">
        <f>+COUNTIFS('est-sen-perc99-2018'!A:A,A203,'est-sen-perc99-2018'!I:I,"&gt;0")</f>
        <v>0</v>
      </c>
      <c r="Y203">
        <f>+COUNTIFS('est-sen-perc99-2018'!A:A,A203,'est-sen-perc99-2018'!J:J,"&gt;0")</f>
        <v>0</v>
      </c>
      <c r="Z203">
        <f>+SUM(V203:Y203)</f>
        <v>0</v>
      </c>
      <c r="AA203">
        <f>+IF(Z203=0,,K203-Z203)</f>
        <v>0</v>
      </c>
    </row>
    <row r="204" spans="1:27" hidden="1">
      <c r="A204">
        <v>252</v>
      </c>
      <c r="B204">
        <v>-5.6766361111111099</v>
      </c>
      <c r="C204">
        <v>-78.774155555555495</v>
      </c>
      <c r="D204">
        <v>618</v>
      </c>
      <c r="E204" t="s">
        <v>89</v>
      </c>
      <c r="F204" t="s">
        <v>11</v>
      </c>
      <c r="G204" t="s">
        <v>12</v>
      </c>
      <c r="H204" t="s">
        <v>13</v>
      </c>
      <c r="I204" t="s">
        <v>90</v>
      </c>
      <c r="J204" t="s">
        <v>15</v>
      </c>
      <c r="K204">
        <f>+COUNTIF('est-sen-perc99-2018'!A:A,A204)</f>
        <v>1</v>
      </c>
      <c r="L204">
        <f>+COUNTIF('est-sen-perc99-2017'!A:A,A204)</f>
        <v>3</v>
      </c>
      <c r="M204">
        <f>+COUNTIFS(percentiles!M:M,"&gt;1/1/17",percentiles!N:N,"&gt;0",percentiles!A:A,A204,percentiles!M:M,"&lt;1/4/17")</f>
        <v>0</v>
      </c>
      <c r="N204" t="str">
        <f>IFERROR(VLOOKUP(A204,percentiles!A:Q,3,FALSE),"")</f>
        <v/>
      </c>
      <c r="O204" t="str">
        <f>IFERROR(VLOOKUP(A204,percentiles!A:Q,4,FALSE),"")</f>
        <v/>
      </c>
      <c r="P204" t="str">
        <f>IFERROR(VLOOKUP(A204,percentiles!A:Q,5,FALSE),"")</f>
        <v/>
      </c>
      <c r="Q204" t="str">
        <f>IFERROR(VLOOKUP(A204,percentiles!A:Q,6,FALSE),"")</f>
        <v/>
      </c>
      <c r="R204">
        <f>+COUNTIFS(percentiles!M:M,"&gt;1/1/18",percentiles!N:N,"&gt;0",percentiles!A:A,A204)</f>
        <v>0</v>
      </c>
      <c r="S204">
        <f>+COUNTIFS(percentiles!M:M,"&gt;1/1/18",percentiles!O:O,"&gt;0",percentiles!A:A,A204)</f>
        <v>0</v>
      </c>
      <c r="T204">
        <f>+COUNTIFS(percentiles!M:M,"&gt;1/1/18",percentiles!P:P,"&gt;0",percentiles!A:A,A204)</f>
        <v>0</v>
      </c>
      <c r="U204">
        <f>+COUNTIFS(percentiles!M:M,"&gt;1/1/18",percentiles!Q:Q,"&gt;0",percentiles!A:A,A204)</f>
        <v>0</v>
      </c>
      <c r="V204">
        <f>+COUNTIFS('est-sen-perc99-2018'!A:A,A204,'est-sen-perc99-2018'!G:G,"&gt;0")</f>
        <v>0</v>
      </c>
      <c r="W204">
        <f>+COUNTIFS('est-sen-perc99-2018'!A:A,A204,'est-sen-perc99-2018'!H:H,"&gt;0")</f>
        <v>0</v>
      </c>
      <c r="X204">
        <f>+COUNTIFS('est-sen-perc99-2018'!A:A,A204,'est-sen-perc99-2018'!I:I,"&gt;0")</f>
        <v>0</v>
      </c>
      <c r="Y204">
        <f>+COUNTIFS('est-sen-perc99-2018'!A:A,A204,'est-sen-perc99-2018'!J:J,"&gt;0")</f>
        <v>0</v>
      </c>
      <c r="Z204">
        <f>+SUM(V204:Y204)</f>
        <v>0</v>
      </c>
      <c r="AA204">
        <f>+IF(Z204=0,,K204-Z204)</f>
        <v>0</v>
      </c>
    </row>
    <row r="205" spans="1:27" hidden="1">
      <c r="A205">
        <v>255</v>
      </c>
      <c r="B205">
        <v>-5.1084333333333296</v>
      </c>
      <c r="C205">
        <v>-80.169563888888803</v>
      </c>
      <c r="D205">
        <v>89</v>
      </c>
      <c r="E205" t="s">
        <v>93</v>
      </c>
      <c r="F205" t="s">
        <v>11</v>
      </c>
      <c r="G205" t="s">
        <v>12</v>
      </c>
      <c r="H205" t="s">
        <v>13</v>
      </c>
      <c r="I205" t="s">
        <v>94</v>
      </c>
      <c r="J205" t="s">
        <v>20</v>
      </c>
      <c r="K205">
        <f>+COUNTIF('est-sen-perc99-2018'!A:A,A205)</f>
        <v>0</v>
      </c>
      <c r="L205">
        <f>+COUNTIF('est-sen-perc99-2017'!A:A,A205)</f>
        <v>3</v>
      </c>
      <c r="M205">
        <f>+COUNTIFS(percentiles!M:M,"&gt;1/1/17",percentiles!N:N,"&gt;0",percentiles!A:A,A205,percentiles!M:M,"&lt;1/4/17")</f>
        <v>0</v>
      </c>
      <c r="N205" t="str">
        <f>IFERROR(VLOOKUP(A205,percentiles!A:Q,3,FALSE),"")</f>
        <v/>
      </c>
      <c r="O205" t="str">
        <f>IFERROR(VLOOKUP(A205,percentiles!A:Q,4,FALSE),"")</f>
        <v/>
      </c>
      <c r="P205" t="str">
        <f>IFERROR(VLOOKUP(A205,percentiles!A:Q,5,FALSE),"")</f>
        <v/>
      </c>
      <c r="Q205" t="str">
        <f>IFERROR(VLOOKUP(A205,percentiles!A:Q,6,FALSE),"")</f>
        <v/>
      </c>
      <c r="R205">
        <f>+COUNTIFS(percentiles!M:M,"&gt;1/1/18",percentiles!N:N,"&gt;0",percentiles!A:A,A205)</f>
        <v>0</v>
      </c>
      <c r="S205">
        <f>+COUNTIFS(percentiles!M:M,"&gt;1/1/18",percentiles!O:O,"&gt;0",percentiles!A:A,A205)</f>
        <v>0</v>
      </c>
      <c r="T205">
        <f>+COUNTIFS(percentiles!M:M,"&gt;1/1/18",percentiles!P:P,"&gt;0",percentiles!A:A,A205)</f>
        <v>0</v>
      </c>
      <c r="U205">
        <f>+COUNTIFS(percentiles!M:M,"&gt;1/1/18",percentiles!Q:Q,"&gt;0",percentiles!A:A,A205)</f>
        <v>0</v>
      </c>
      <c r="V205">
        <f>+COUNTIFS('est-sen-perc99-2018'!A:A,A205,'est-sen-perc99-2018'!G:G,"&gt;0")</f>
        <v>0</v>
      </c>
      <c r="W205">
        <f>+COUNTIFS('est-sen-perc99-2018'!A:A,A205,'est-sen-perc99-2018'!H:H,"&gt;0")</f>
        <v>0</v>
      </c>
      <c r="X205">
        <f>+COUNTIFS('est-sen-perc99-2018'!A:A,A205,'est-sen-perc99-2018'!I:I,"&gt;0")</f>
        <v>0</v>
      </c>
      <c r="Y205">
        <f>+COUNTIFS('est-sen-perc99-2018'!A:A,A205,'est-sen-perc99-2018'!J:J,"&gt;0")</f>
        <v>0</v>
      </c>
      <c r="Z205">
        <f>+SUM(V205:Y205)</f>
        <v>0</v>
      </c>
      <c r="AA205">
        <f>+IF(Z205=0,,K205-Z205)</f>
        <v>0</v>
      </c>
    </row>
    <row r="206" spans="1:27" hidden="1">
      <c r="A206">
        <v>272</v>
      </c>
      <c r="B206">
        <v>-5.9448444444444402</v>
      </c>
      <c r="C206">
        <v>-77.9756944444444</v>
      </c>
      <c r="D206">
        <v>1354</v>
      </c>
      <c r="E206" t="s">
        <v>105</v>
      </c>
      <c r="F206" t="s">
        <v>11</v>
      </c>
      <c r="G206" t="s">
        <v>12</v>
      </c>
      <c r="H206" t="s">
        <v>13</v>
      </c>
      <c r="I206" t="s">
        <v>106</v>
      </c>
      <c r="J206" t="s">
        <v>15</v>
      </c>
      <c r="K206">
        <f>+COUNTIF('est-sen-perc99-2018'!A:A,A206)</f>
        <v>0</v>
      </c>
      <c r="L206">
        <f>+COUNTIF('est-sen-perc99-2017'!A:A,A206)</f>
        <v>3</v>
      </c>
      <c r="M206">
        <f>+COUNTIFS(percentiles!M:M,"&gt;1/1/17",percentiles!N:N,"&gt;0",percentiles!A:A,A206,percentiles!M:M,"&lt;1/4/17")</f>
        <v>0</v>
      </c>
      <c r="N206" t="str">
        <f>IFERROR(VLOOKUP(A206,percentiles!A:Q,3,FALSE),"")</f>
        <v/>
      </c>
      <c r="O206" t="str">
        <f>IFERROR(VLOOKUP(A206,percentiles!A:Q,4,FALSE),"")</f>
        <v/>
      </c>
      <c r="P206" t="str">
        <f>IFERROR(VLOOKUP(A206,percentiles!A:Q,5,FALSE),"")</f>
        <v/>
      </c>
      <c r="Q206" t="str">
        <f>IFERROR(VLOOKUP(A206,percentiles!A:Q,6,FALSE),"")</f>
        <v/>
      </c>
      <c r="R206">
        <f>+COUNTIFS(percentiles!M:M,"&gt;1/1/18",percentiles!N:N,"&gt;0",percentiles!A:A,A206)</f>
        <v>0</v>
      </c>
      <c r="S206">
        <f>+COUNTIFS(percentiles!M:M,"&gt;1/1/18",percentiles!O:O,"&gt;0",percentiles!A:A,A206)</f>
        <v>0</v>
      </c>
      <c r="T206">
        <f>+COUNTIFS(percentiles!M:M,"&gt;1/1/18",percentiles!P:P,"&gt;0",percentiles!A:A,A206)</f>
        <v>0</v>
      </c>
      <c r="U206">
        <f>+COUNTIFS(percentiles!M:M,"&gt;1/1/18",percentiles!Q:Q,"&gt;0",percentiles!A:A,A206)</f>
        <v>0</v>
      </c>
      <c r="V206">
        <f>+COUNTIFS('est-sen-perc99-2018'!A:A,A206,'est-sen-perc99-2018'!G:G,"&gt;0")</f>
        <v>0</v>
      </c>
      <c r="W206">
        <f>+COUNTIFS('est-sen-perc99-2018'!A:A,A206,'est-sen-perc99-2018'!H:H,"&gt;0")</f>
        <v>0</v>
      </c>
      <c r="X206">
        <f>+COUNTIFS('est-sen-perc99-2018'!A:A,A206,'est-sen-perc99-2018'!I:I,"&gt;0")</f>
        <v>0</v>
      </c>
      <c r="Y206">
        <f>+COUNTIFS('est-sen-perc99-2018'!A:A,A206,'est-sen-perc99-2018'!J:J,"&gt;0")</f>
        <v>0</v>
      </c>
      <c r="Z206">
        <f>+SUM(V206:Y206)</f>
        <v>0</v>
      </c>
      <c r="AA206">
        <f>+IF(Z206=0,,K206-Z206)</f>
        <v>0</v>
      </c>
    </row>
    <row r="207" spans="1:27" hidden="1">
      <c r="A207">
        <v>281</v>
      </c>
      <c r="B207">
        <v>-4.9057055555555502</v>
      </c>
      <c r="C207">
        <v>-73.649722222222195</v>
      </c>
      <c r="D207">
        <v>126</v>
      </c>
      <c r="E207" t="s">
        <v>113</v>
      </c>
      <c r="F207" t="s">
        <v>11</v>
      </c>
      <c r="G207" t="s">
        <v>12</v>
      </c>
      <c r="H207" t="s">
        <v>13</v>
      </c>
      <c r="I207" t="s">
        <v>114</v>
      </c>
      <c r="J207" t="s">
        <v>15</v>
      </c>
      <c r="K207">
        <f>+COUNTIF('est-sen-perc99-2018'!A:A,A207)</f>
        <v>0</v>
      </c>
      <c r="L207">
        <f>+COUNTIF('est-sen-perc99-2017'!A:A,A207)</f>
        <v>3</v>
      </c>
      <c r="M207">
        <f>+COUNTIFS(percentiles!M:M,"&gt;1/1/17",percentiles!N:N,"&gt;0",percentiles!A:A,A207,percentiles!M:M,"&lt;1/4/17")</f>
        <v>0</v>
      </c>
      <c r="N207" t="str">
        <f>IFERROR(VLOOKUP(A207,percentiles!A:Q,3,FALSE),"")</f>
        <v/>
      </c>
      <c r="O207" t="str">
        <f>IFERROR(VLOOKUP(A207,percentiles!A:Q,4,FALSE),"")</f>
        <v/>
      </c>
      <c r="P207" t="str">
        <f>IFERROR(VLOOKUP(A207,percentiles!A:Q,5,FALSE),"")</f>
        <v/>
      </c>
      <c r="Q207" t="str">
        <f>IFERROR(VLOOKUP(A207,percentiles!A:Q,6,FALSE),"")</f>
        <v/>
      </c>
      <c r="R207">
        <f>+COUNTIFS(percentiles!M:M,"&gt;1/1/18",percentiles!N:N,"&gt;0",percentiles!A:A,A207)</f>
        <v>0</v>
      </c>
      <c r="S207">
        <f>+COUNTIFS(percentiles!M:M,"&gt;1/1/18",percentiles!O:O,"&gt;0",percentiles!A:A,A207)</f>
        <v>0</v>
      </c>
      <c r="T207">
        <f>+COUNTIFS(percentiles!M:M,"&gt;1/1/18",percentiles!P:P,"&gt;0",percentiles!A:A,A207)</f>
        <v>0</v>
      </c>
      <c r="U207">
        <f>+COUNTIFS(percentiles!M:M,"&gt;1/1/18",percentiles!Q:Q,"&gt;0",percentiles!A:A,A207)</f>
        <v>0</v>
      </c>
      <c r="V207">
        <f>+COUNTIFS('est-sen-perc99-2018'!A:A,A207,'est-sen-perc99-2018'!G:G,"&gt;0")</f>
        <v>0</v>
      </c>
      <c r="W207">
        <f>+COUNTIFS('est-sen-perc99-2018'!A:A,A207,'est-sen-perc99-2018'!H:H,"&gt;0")</f>
        <v>0</v>
      </c>
      <c r="X207">
        <f>+COUNTIFS('est-sen-perc99-2018'!A:A,A207,'est-sen-perc99-2018'!I:I,"&gt;0")</f>
        <v>0</v>
      </c>
      <c r="Y207">
        <f>+COUNTIFS('est-sen-perc99-2018'!A:A,A207,'est-sen-perc99-2018'!J:J,"&gt;0")</f>
        <v>0</v>
      </c>
      <c r="Z207">
        <f>+SUM(V207:Y207)</f>
        <v>0</v>
      </c>
      <c r="AA207">
        <f>+IF(Z207=0,,K207-Z207)</f>
        <v>0</v>
      </c>
    </row>
    <row r="208" spans="1:27" hidden="1">
      <c r="A208">
        <v>303</v>
      </c>
      <c r="B208">
        <v>-6.5471277777777699</v>
      </c>
      <c r="C208">
        <v>-78.648630555555499</v>
      </c>
      <c r="D208">
        <v>2468</v>
      </c>
      <c r="E208" t="s">
        <v>121</v>
      </c>
      <c r="F208" t="s">
        <v>11</v>
      </c>
      <c r="G208" t="s">
        <v>12</v>
      </c>
      <c r="H208" t="s">
        <v>13</v>
      </c>
      <c r="I208" t="s">
        <v>122</v>
      </c>
      <c r="J208" t="s">
        <v>15</v>
      </c>
      <c r="K208">
        <f>+COUNTIF('est-sen-perc99-2018'!A:A,A208)</f>
        <v>0</v>
      </c>
      <c r="L208">
        <f>+COUNTIF('est-sen-perc99-2017'!A:A,A208)</f>
        <v>3</v>
      </c>
      <c r="M208">
        <f>+COUNTIFS(percentiles!M:M,"&gt;1/1/17",percentiles!N:N,"&gt;0",percentiles!A:A,A208,percentiles!M:M,"&lt;1/4/17")</f>
        <v>0</v>
      </c>
      <c r="N208" t="str">
        <f>IFERROR(VLOOKUP(A208,percentiles!A:Q,3,FALSE),"")</f>
        <v/>
      </c>
      <c r="O208" t="str">
        <f>IFERROR(VLOOKUP(A208,percentiles!A:Q,4,FALSE),"")</f>
        <v/>
      </c>
      <c r="P208" t="str">
        <f>IFERROR(VLOOKUP(A208,percentiles!A:Q,5,FALSE),"")</f>
        <v/>
      </c>
      <c r="Q208" t="str">
        <f>IFERROR(VLOOKUP(A208,percentiles!A:Q,6,FALSE),"")</f>
        <v/>
      </c>
      <c r="R208">
        <f>+COUNTIFS(percentiles!M:M,"&gt;1/1/18",percentiles!N:N,"&gt;0",percentiles!A:A,A208)</f>
        <v>0</v>
      </c>
      <c r="S208">
        <f>+COUNTIFS(percentiles!M:M,"&gt;1/1/18",percentiles!O:O,"&gt;0",percentiles!A:A,A208)</f>
        <v>0</v>
      </c>
      <c r="T208">
        <f>+COUNTIFS(percentiles!M:M,"&gt;1/1/18",percentiles!P:P,"&gt;0",percentiles!A:A,A208)</f>
        <v>0</v>
      </c>
      <c r="U208">
        <f>+COUNTIFS(percentiles!M:M,"&gt;1/1/18",percentiles!Q:Q,"&gt;0",percentiles!A:A,A208)</f>
        <v>0</v>
      </c>
      <c r="V208">
        <f>+COUNTIFS('est-sen-perc99-2018'!A:A,A208,'est-sen-perc99-2018'!G:G,"&gt;0")</f>
        <v>0</v>
      </c>
      <c r="W208">
        <f>+COUNTIFS('est-sen-perc99-2018'!A:A,A208,'est-sen-perc99-2018'!H:H,"&gt;0")</f>
        <v>0</v>
      </c>
      <c r="X208">
        <f>+COUNTIFS('est-sen-perc99-2018'!A:A,A208,'est-sen-perc99-2018'!I:I,"&gt;0")</f>
        <v>0</v>
      </c>
      <c r="Y208">
        <f>+COUNTIFS('est-sen-perc99-2018'!A:A,A208,'est-sen-perc99-2018'!J:J,"&gt;0")</f>
        <v>0</v>
      </c>
      <c r="Z208">
        <f>+SUM(V208:Y208)</f>
        <v>0</v>
      </c>
      <c r="AA208">
        <f>+IF(Z208=0,,K208-Z208)</f>
        <v>0</v>
      </c>
    </row>
    <row r="209" spans="1:27" hidden="1">
      <c r="A209">
        <v>371</v>
      </c>
      <c r="B209">
        <v>-6.8529222222222197</v>
      </c>
      <c r="C209">
        <v>-78.144850000000005</v>
      </c>
      <c r="D209">
        <v>2602</v>
      </c>
      <c r="E209" t="s">
        <v>182</v>
      </c>
      <c r="F209" t="s">
        <v>11</v>
      </c>
      <c r="G209" t="s">
        <v>12</v>
      </c>
      <c r="H209" t="s">
        <v>13</v>
      </c>
      <c r="I209" t="s">
        <v>183</v>
      </c>
      <c r="J209" t="s">
        <v>15</v>
      </c>
      <c r="K209">
        <f>+COUNTIF('est-sen-perc99-2018'!A:A,A209)</f>
        <v>1</v>
      </c>
      <c r="L209">
        <f>+COUNTIF('est-sen-perc99-2017'!A:A,A209)</f>
        <v>3</v>
      </c>
      <c r="M209">
        <f>+COUNTIFS(percentiles!M:M,"&gt;1/1/17",percentiles!N:N,"&gt;0",percentiles!A:A,A209,percentiles!M:M,"&lt;1/4/17")</f>
        <v>0</v>
      </c>
      <c r="N209" t="str">
        <f>IFERROR(VLOOKUP(A209,percentiles!A:Q,3,FALSE),"")</f>
        <v/>
      </c>
      <c r="O209" t="str">
        <f>IFERROR(VLOOKUP(A209,percentiles!A:Q,4,FALSE),"")</f>
        <v/>
      </c>
      <c r="P209" t="str">
        <f>IFERROR(VLOOKUP(A209,percentiles!A:Q,5,FALSE),"")</f>
        <v/>
      </c>
      <c r="Q209" t="str">
        <f>IFERROR(VLOOKUP(A209,percentiles!A:Q,6,FALSE),"")</f>
        <v/>
      </c>
      <c r="R209">
        <f>+COUNTIFS(percentiles!M:M,"&gt;1/1/18",percentiles!N:N,"&gt;0",percentiles!A:A,A209)</f>
        <v>0</v>
      </c>
      <c r="S209">
        <f>+COUNTIFS(percentiles!M:M,"&gt;1/1/18",percentiles!O:O,"&gt;0",percentiles!A:A,A209)</f>
        <v>0</v>
      </c>
      <c r="T209">
        <f>+COUNTIFS(percentiles!M:M,"&gt;1/1/18",percentiles!P:P,"&gt;0",percentiles!A:A,A209)</f>
        <v>0</v>
      </c>
      <c r="U209">
        <f>+COUNTIFS(percentiles!M:M,"&gt;1/1/18",percentiles!Q:Q,"&gt;0",percentiles!A:A,A209)</f>
        <v>0</v>
      </c>
      <c r="V209">
        <f>+COUNTIFS('est-sen-perc99-2018'!A:A,A209,'est-sen-perc99-2018'!G:G,"&gt;0")</f>
        <v>0</v>
      </c>
      <c r="W209">
        <f>+COUNTIFS('est-sen-perc99-2018'!A:A,A209,'est-sen-perc99-2018'!H:H,"&gt;0")</f>
        <v>0</v>
      </c>
      <c r="X209">
        <f>+COUNTIFS('est-sen-perc99-2018'!A:A,A209,'est-sen-perc99-2018'!I:I,"&gt;0")</f>
        <v>0</v>
      </c>
      <c r="Y209">
        <f>+COUNTIFS('est-sen-perc99-2018'!A:A,A209,'est-sen-perc99-2018'!J:J,"&gt;0")</f>
        <v>0</v>
      </c>
      <c r="Z209">
        <f>+SUM(V209:Y209)</f>
        <v>0</v>
      </c>
      <c r="AA209">
        <f>+IF(Z209=0,,K209-Z209)</f>
        <v>0</v>
      </c>
    </row>
    <row r="210" spans="1:27" hidden="1">
      <c r="A210">
        <v>459</v>
      </c>
      <c r="B210">
        <v>-8.4499861111111105</v>
      </c>
      <c r="C210">
        <v>-75.096752777777695</v>
      </c>
      <c r="D210">
        <v>185</v>
      </c>
      <c r="E210" t="s">
        <v>244</v>
      </c>
      <c r="F210" t="s">
        <v>11</v>
      </c>
      <c r="G210" t="s">
        <v>12</v>
      </c>
      <c r="H210" t="s">
        <v>13</v>
      </c>
      <c r="I210" t="s">
        <v>245</v>
      </c>
      <c r="J210" t="s">
        <v>15</v>
      </c>
      <c r="K210">
        <f>+COUNTIF('est-sen-perc99-2018'!A:A,A210)</f>
        <v>3</v>
      </c>
      <c r="L210">
        <f>+COUNTIF('est-sen-perc99-2017'!A:A,A210)</f>
        <v>3</v>
      </c>
      <c r="M210">
        <f>+COUNTIFS(percentiles!M:M,"&gt;1/1/17",percentiles!N:N,"&gt;0",percentiles!A:A,A210,percentiles!M:M,"&lt;1/4/17")</f>
        <v>0</v>
      </c>
      <c r="N210" t="str">
        <f>IFERROR(VLOOKUP(A210,percentiles!A:Q,3,FALSE),"")</f>
        <v/>
      </c>
      <c r="O210" t="str">
        <f>IFERROR(VLOOKUP(A210,percentiles!A:Q,4,FALSE),"")</f>
        <v/>
      </c>
      <c r="P210" t="str">
        <f>IFERROR(VLOOKUP(A210,percentiles!A:Q,5,FALSE),"")</f>
        <v/>
      </c>
      <c r="Q210" t="str">
        <f>IFERROR(VLOOKUP(A210,percentiles!A:Q,6,FALSE),"")</f>
        <v/>
      </c>
      <c r="R210">
        <f>+COUNTIFS(percentiles!M:M,"&gt;1/1/18",percentiles!N:N,"&gt;0",percentiles!A:A,A210)</f>
        <v>0</v>
      </c>
      <c r="S210">
        <f>+COUNTIFS(percentiles!M:M,"&gt;1/1/18",percentiles!O:O,"&gt;0",percentiles!A:A,A210)</f>
        <v>0</v>
      </c>
      <c r="T210">
        <f>+COUNTIFS(percentiles!M:M,"&gt;1/1/18",percentiles!P:P,"&gt;0",percentiles!A:A,A210)</f>
        <v>0</v>
      </c>
      <c r="U210">
        <f>+COUNTIFS(percentiles!M:M,"&gt;1/1/18",percentiles!Q:Q,"&gt;0",percentiles!A:A,A210)</f>
        <v>0</v>
      </c>
      <c r="V210">
        <f>+COUNTIFS('est-sen-perc99-2018'!A:A,A210,'est-sen-perc99-2018'!G:G,"&gt;0")</f>
        <v>0</v>
      </c>
      <c r="W210">
        <f>+COUNTIFS('est-sen-perc99-2018'!A:A,A210,'est-sen-perc99-2018'!H:H,"&gt;0")</f>
        <v>0</v>
      </c>
      <c r="X210">
        <f>+COUNTIFS('est-sen-perc99-2018'!A:A,A210,'est-sen-perc99-2018'!I:I,"&gt;0")</f>
        <v>0</v>
      </c>
      <c r="Y210">
        <f>+COUNTIFS('est-sen-perc99-2018'!A:A,A210,'est-sen-perc99-2018'!J:J,"&gt;0")</f>
        <v>0</v>
      </c>
      <c r="Z210">
        <f>+SUM(V210:Y210)</f>
        <v>0</v>
      </c>
      <c r="AA210">
        <f>+IF(Z210=0,,K210-Z210)</f>
        <v>0</v>
      </c>
    </row>
    <row r="211" spans="1:27" hidden="1">
      <c r="A211">
        <v>541</v>
      </c>
      <c r="B211">
        <v>-10.667691666666601</v>
      </c>
      <c r="C211">
        <v>-76.768702777777705</v>
      </c>
      <c r="D211">
        <v>3667</v>
      </c>
      <c r="E211" t="s">
        <v>284</v>
      </c>
      <c r="F211" t="s">
        <v>11</v>
      </c>
      <c r="G211" t="s">
        <v>12</v>
      </c>
      <c r="H211" t="s">
        <v>13</v>
      </c>
      <c r="I211" t="s">
        <v>285</v>
      </c>
      <c r="J211" t="s">
        <v>20</v>
      </c>
      <c r="K211">
        <f>+COUNTIF('est-sen-perc99-2018'!A:A,A211)</f>
        <v>2</v>
      </c>
      <c r="L211">
        <f>+COUNTIF('est-sen-perc99-2017'!A:A,A211)</f>
        <v>3</v>
      </c>
      <c r="M211">
        <f>+COUNTIFS(percentiles!M:M,"&gt;1/1/17",percentiles!N:N,"&gt;0",percentiles!A:A,A211,percentiles!M:M,"&lt;1/4/17")</f>
        <v>0</v>
      </c>
      <c r="N211" t="str">
        <f>IFERROR(VLOOKUP(A211,percentiles!A:Q,3,FALSE),"")</f>
        <v/>
      </c>
      <c r="O211" t="str">
        <f>IFERROR(VLOOKUP(A211,percentiles!A:Q,4,FALSE),"")</f>
        <v/>
      </c>
      <c r="P211" t="str">
        <f>IFERROR(VLOOKUP(A211,percentiles!A:Q,5,FALSE),"")</f>
        <v/>
      </c>
      <c r="Q211" t="str">
        <f>IFERROR(VLOOKUP(A211,percentiles!A:Q,6,FALSE),"")</f>
        <v/>
      </c>
      <c r="R211">
        <f>+COUNTIFS(percentiles!M:M,"&gt;1/1/18",percentiles!N:N,"&gt;0",percentiles!A:A,A211)</f>
        <v>0</v>
      </c>
      <c r="S211">
        <f>+COUNTIFS(percentiles!M:M,"&gt;1/1/18",percentiles!O:O,"&gt;0",percentiles!A:A,A211)</f>
        <v>0</v>
      </c>
      <c r="T211">
        <f>+COUNTIFS(percentiles!M:M,"&gt;1/1/18",percentiles!P:P,"&gt;0",percentiles!A:A,A211)</f>
        <v>0</v>
      </c>
      <c r="U211">
        <f>+COUNTIFS(percentiles!M:M,"&gt;1/1/18",percentiles!Q:Q,"&gt;0",percentiles!A:A,A211)</f>
        <v>0</v>
      </c>
      <c r="V211">
        <f>+COUNTIFS('est-sen-perc99-2018'!A:A,A211,'est-sen-perc99-2018'!G:G,"&gt;0")</f>
        <v>0</v>
      </c>
      <c r="W211">
        <f>+COUNTIFS('est-sen-perc99-2018'!A:A,A211,'est-sen-perc99-2018'!H:H,"&gt;0")</f>
        <v>0</v>
      </c>
      <c r="X211">
        <f>+COUNTIFS('est-sen-perc99-2018'!A:A,A211,'est-sen-perc99-2018'!I:I,"&gt;0")</f>
        <v>0</v>
      </c>
      <c r="Y211">
        <f>+COUNTIFS('est-sen-perc99-2018'!A:A,A211,'est-sen-perc99-2018'!J:J,"&gt;0")</f>
        <v>0</v>
      </c>
      <c r="Z211">
        <f>+SUM(V211:Y211)</f>
        <v>0</v>
      </c>
      <c r="AA211">
        <f>+IF(Z211=0,,K211-Z211)</f>
        <v>0</v>
      </c>
    </row>
    <row r="212" spans="1:27" hidden="1">
      <c r="A212">
        <v>543</v>
      </c>
      <c r="B212">
        <v>-11.987444444444399</v>
      </c>
      <c r="C212">
        <v>-76.841944444444394</v>
      </c>
      <c r="D212">
        <v>543</v>
      </c>
      <c r="E212" t="s">
        <v>288</v>
      </c>
      <c r="F212" t="s">
        <v>11</v>
      </c>
      <c r="G212" t="s">
        <v>12</v>
      </c>
      <c r="H212" t="s">
        <v>13</v>
      </c>
      <c r="I212" t="s">
        <v>289</v>
      </c>
      <c r="J212" t="s">
        <v>20</v>
      </c>
      <c r="K212">
        <f>+COUNTIF('est-sen-perc99-2018'!A:A,A212)</f>
        <v>2</v>
      </c>
      <c r="L212">
        <f>+COUNTIF('est-sen-perc99-2017'!A:A,A212)</f>
        <v>3</v>
      </c>
      <c r="M212">
        <f>+COUNTIFS(percentiles!M:M,"&gt;1/1/17",percentiles!N:N,"&gt;0",percentiles!A:A,A212,percentiles!M:M,"&lt;1/4/17")</f>
        <v>0</v>
      </c>
      <c r="N212" t="str">
        <f>IFERROR(VLOOKUP(A212,percentiles!A:Q,3,FALSE),"")</f>
        <v/>
      </c>
      <c r="O212" t="str">
        <f>IFERROR(VLOOKUP(A212,percentiles!A:Q,4,FALSE),"")</f>
        <v/>
      </c>
      <c r="P212" t="str">
        <f>IFERROR(VLOOKUP(A212,percentiles!A:Q,5,FALSE),"")</f>
        <v/>
      </c>
      <c r="Q212" t="str">
        <f>IFERROR(VLOOKUP(A212,percentiles!A:Q,6,FALSE),"")</f>
        <v/>
      </c>
      <c r="R212">
        <f>+COUNTIFS(percentiles!M:M,"&gt;1/1/18",percentiles!N:N,"&gt;0",percentiles!A:A,A212)</f>
        <v>0</v>
      </c>
      <c r="S212">
        <f>+COUNTIFS(percentiles!M:M,"&gt;1/1/18",percentiles!O:O,"&gt;0",percentiles!A:A,A212)</f>
        <v>0</v>
      </c>
      <c r="T212">
        <f>+COUNTIFS(percentiles!M:M,"&gt;1/1/18",percentiles!P:P,"&gt;0",percentiles!A:A,A212)</f>
        <v>0</v>
      </c>
      <c r="U212">
        <f>+COUNTIFS(percentiles!M:M,"&gt;1/1/18",percentiles!Q:Q,"&gt;0",percentiles!A:A,A212)</f>
        <v>0</v>
      </c>
      <c r="V212">
        <f>+COUNTIFS('est-sen-perc99-2018'!A:A,A212,'est-sen-perc99-2018'!G:G,"&gt;0")</f>
        <v>0</v>
      </c>
      <c r="W212">
        <f>+COUNTIFS('est-sen-perc99-2018'!A:A,A212,'est-sen-perc99-2018'!H:H,"&gt;0")</f>
        <v>0</v>
      </c>
      <c r="X212">
        <f>+COUNTIFS('est-sen-perc99-2018'!A:A,A212,'est-sen-perc99-2018'!I:I,"&gt;0")</f>
        <v>0</v>
      </c>
      <c r="Y212">
        <f>+COUNTIFS('est-sen-perc99-2018'!A:A,A212,'est-sen-perc99-2018'!J:J,"&gt;0")</f>
        <v>0</v>
      </c>
      <c r="Z212">
        <f>+SUM(V212:Y212)</f>
        <v>0</v>
      </c>
      <c r="AA212">
        <f>+IF(Z212=0,,K212-Z212)</f>
        <v>0</v>
      </c>
    </row>
    <row r="213" spans="1:27" hidden="1">
      <c r="A213">
        <v>606</v>
      </c>
      <c r="B213">
        <v>-12.856111111111099</v>
      </c>
      <c r="C213">
        <v>-72.691944444444403</v>
      </c>
      <c r="D213">
        <v>990</v>
      </c>
      <c r="E213" t="s">
        <v>322</v>
      </c>
      <c r="F213" t="s">
        <v>11</v>
      </c>
      <c r="G213" t="s">
        <v>12</v>
      </c>
      <c r="H213" t="s">
        <v>13</v>
      </c>
      <c r="I213" t="s">
        <v>323</v>
      </c>
      <c r="J213" t="s">
        <v>15</v>
      </c>
      <c r="K213">
        <f>+COUNTIF('est-sen-perc99-2018'!A:A,A213)</f>
        <v>1</v>
      </c>
      <c r="L213">
        <f>+COUNTIF('est-sen-perc99-2017'!A:A,A213)</f>
        <v>3</v>
      </c>
      <c r="M213">
        <f>+COUNTIFS(percentiles!M:M,"&gt;1/1/17",percentiles!N:N,"&gt;0",percentiles!A:A,A213,percentiles!M:M,"&lt;1/4/17")</f>
        <v>0</v>
      </c>
      <c r="N213" t="str">
        <f>IFERROR(VLOOKUP(A213,percentiles!A:Q,3,FALSE),"")</f>
        <v/>
      </c>
      <c r="O213" t="str">
        <f>IFERROR(VLOOKUP(A213,percentiles!A:Q,4,FALSE),"")</f>
        <v/>
      </c>
      <c r="P213" t="str">
        <f>IFERROR(VLOOKUP(A213,percentiles!A:Q,5,FALSE),"")</f>
        <v/>
      </c>
      <c r="Q213" t="str">
        <f>IFERROR(VLOOKUP(A213,percentiles!A:Q,6,FALSE),"")</f>
        <v/>
      </c>
      <c r="R213">
        <f>+COUNTIFS(percentiles!M:M,"&gt;1/1/18",percentiles!N:N,"&gt;0",percentiles!A:A,A213)</f>
        <v>0</v>
      </c>
      <c r="S213">
        <f>+COUNTIFS(percentiles!M:M,"&gt;1/1/18",percentiles!O:O,"&gt;0",percentiles!A:A,A213)</f>
        <v>0</v>
      </c>
      <c r="T213">
        <f>+COUNTIFS(percentiles!M:M,"&gt;1/1/18",percentiles!P:P,"&gt;0",percentiles!A:A,A213)</f>
        <v>0</v>
      </c>
      <c r="U213">
        <f>+COUNTIFS(percentiles!M:M,"&gt;1/1/18",percentiles!Q:Q,"&gt;0",percentiles!A:A,A213)</f>
        <v>0</v>
      </c>
      <c r="V213">
        <f>+COUNTIFS('est-sen-perc99-2018'!A:A,A213,'est-sen-perc99-2018'!G:G,"&gt;0")</f>
        <v>0</v>
      </c>
      <c r="W213">
        <f>+COUNTIFS('est-sen-perc99-2018'!A:A,A213,'est-sen-perc99-2018'!H:H,"&gt;0")</f>
        <v>0</v>
      </c>
      <c r="X213">
        <f>+COUNTIFS('est-sen-perc99-2018'!A:A,A213,'est-sen-perc99-2018'!I:I,"&gt;0")</f>
        <v>0</v>
      </c>
      <c r="Y213">
        <f>+COUNTIFS('est-sen-perc99-2018'!A:A,A213,'est-sen-perc99-2018'!J:J,"&gt;0")</f>
        <v>0</v>
      </c>
      <c r="Z213">
        <f>+SUM(V213:Y213)</f>
        <v>0</v>
      </c>
      <c r="AA213">
        <f>+IF(Z213=0,,K213-Z213)</f>
        <v>0</v>
      </c>
    </row>
    <row r="214" spans="1:27" hidden="1">
      <c r="A214">
        <v>631</v>
      </c>
      <c r="B214">
        <v>-12.5216944444444</v>
      </c>
      <c r="C214">
        <v>-76.493138888888794</v>
      </c>
      <c r="D214">
        <v>442</v>
      </c>
      <c r="E214" t="s">
        <v>330</v>
      </c>
      <c r="F214" t="s">
        <v>11</v>
      </c>
      <c r="G214" t="s">
        <v>12</v>
      </c>
      <c r="H214" t="s">
        <v>13</v>
      </c>
      <c r="I214" t="s">
        <v>331</v>
      </c>
      <c r="J214" t="s">
        <v>15</v>
      </c>
      <c r="K214">
        <f>+COUNTIF('est-sen-perc99-2018'!A:A,A214)</f>
        <v>0</v>
      </c>
      <c r="L214">
        <f>+COUNTIF('est-sen-perc99-2017'!A:A,A214)</f>
        <v>3</v>
      </c>
      <c r="M214">
        <f>+COUNTIFS(percentiles!M:M,"&gt;1/1/17",percentiles!N:N,"&gt;0",percentiles!A:A,A214,percentiles!M:M,"&lt;1/4/17")</f>
        <v>0</v>
      </c>
      <c r="N214" t="str">
        <f>IFERROR(VLOOKUP(A214,percentiles!A:Q,3,FALSE),"")</f>
        <v/>
      </c>
      <c r="O214" t="str">
        <f>IFERROR(VLOOKUP(A214,percentiles!A:Q,4,FALSE),"")</f>
        <v/>
      </c>
      <c r="P214" t="str">
        <f>IFERROR(VLOOKUP(A214,percentiles!A:Q,5,FALSE),"")</f>
        <v/>
      </c>
      <c r="Q214" t="str">
        <f>IFERROR(VLOOKUP(A214,percentiles!A:Q,6,FALSE),"")</f>
        <v/>
      </c>
      <c r="R214">
        <f>+COUNTIFS(percentiles!M:M,"&gt;1/1/18",percentiles!N:N,"&gt;0",percentiles!A:A,A214)</f>
        <v>0</v>
      </c>
      <c r="S214">
        <f>+COUNTIFS(percentiles!M:M,"&gt;1/1/18",percentiles!O:O,"&gt;0",percentiles!A:A,A214)</f>
        <v>0</v>
      </c>
      <c r="T214">
        <f>+COUNTIFS(percentiles!M:M,"&gt;1/1/18",percentiles!P:P,"&gt;0",percentiles!A:A,A214)</f>
        <v>0</v>
      </c>
      <c r="U214">
        <f>+COUNTIFS(percentiles!M:M,"&gt;1/1/18",percentiles!Q:Q,"&gt;0",percentiles!A:A,A214)</f>
        <v>0</v>
      </c>
      <c r="V214">
        <f>+COUNTIFS('est-sen-perc99-2018'!A:A,A214,'est-sen-perc99-2018'!G:G,"&gt;0")</f>
        <v>0</v>
      </c>
      <c r="W214">
        <f>+COUNTIFS('est-sen-perc99-2018'!A:A,A214,'est-sen-perc99-2018'!H:H,"&gt;0")</f>
        <v>0</v>
      </c>
      <c r="X214">
        <f>+COUNTIFS('est-sen-perc99-2018'!A:A,A214,'est-sen-perc99-2018'!I:I,"&gt;0")</f>
        <v>0</v>
      </c>
      <c r="Y214">
        <f>+COUNTIFS('est-sen-perc99-2018'!A:A,A214,'est-sen-perc99-2018'!J:J,"&gt;0")</f>
        <v>0</v>
      </c>
      <c r="Z214">
        <f>+SUM(V214:Y214)</f>
        <v>0</v>
      </c>
      <c r="AA214">
        <f>+IF(Z214=0,,K214-Z214)</f>
        <v>0</v>
      </c>
    </row>
    <row r="215" spans="1:27" hidden="1">
      <c r="A215">
        <v>657</v>
      </c>
      <c r="B215">
        <v>-12.9819444444444</v>
      </c>
      <c r="C215">
        <v>-74.718083333333297</v>
      </c>
      <c r="D215">
        <v>3360</v>
      </c>
      <c r="E215" t="s">
        <v>356</v>
      </c>
      <c r="F215" t="s">
        <v>11</v>
      </c>
      <c r="G215" t="s">
        <v>12</v>
      </c>
      <c r="H215" t="s">
        <v>13</v>
      </c>
      <c r="I215" t="s">
        <v>357</v>
      </c>
      <c r="J215" t="s">
        <v>15</v>
      </c>
      <c r="K215">
        <f>+COUNTIF('est-sen-perc99-2018'!A:A,A215)</f>
        <v>0</v>
      </c>
      <c r="L215">
        <f>+COUNTIF('est-sen-perc99-2017'!A:A,A215)</f>
        <v>3</v>
      </c>
      <c r="M215">
        <f>+COUNTIFS(percentiles!M:M,"&gt;1/1/17",percentiles!N:N,"&gt;0",percentiles!A:A,A215,percentiles!M:M,"&lt;1/4/17")</f>
        <v>0</v>
      </c>
      <c r="N215" t="str">
        <f>IFERROR(VLOOKUP(A215,percentiles!A:Q,3,FALSE),"")</f>
        <v/>
      </c>
      <c r="O215" t="str">
        <f>IFERROR(VLOOKUP(A215,percentiles!A:Q,4,FALSE),"")</f>
        <v/>
      </c>
      <c r="P215" t="str">
        <f>IFERROR(VLOOKUP(A215,percentiles!A:Q,5,FALSE),"")</f>
        <v/>
      </c>
      <c r="Q215" t="str">
        <f>IFERROR(VLOOKUP(A215,percentiles!A:Q,6,FALSE),"")</f>
        <v/>
      </c>
      <c r="R215">
        <f>+COUNTIFS(percentiles!M:M,"&gt;1/1/18",percentiles!N:N,"&gt;0",percentiles!A:A,A215)</f>
        <v>0</v>
      </c>
      <c r="S215">
        <f>+COUNTIFS(percentiles!M:M,"&gt;1/1/18",percentiles!O:O,"&gt;0",percentiles!A:A,A215)</f>
        <v>0</v>
      </c>
      <c r="T215">
        <f>+COUNTIFS(percentiles!M:M,"&gt;1/1/18",percentiles!P:P,"&gt;0",percentiles!A:A,A215)</f>
        <v>0</v>
      </c>
      <c r="U215">
        <f>+COUNTIFS(percentiles!M:M,"&gt;1/1/18",percentiles!Q:Q,"&gt;0",percentiles!A:A,A215)</f>
        <v>0</v>
      </c>
      <c r="V215">
        <f>+COUNTIFS('est-sen-perc99-2018'!A:A,A215,'est-sen-perc99-2018'!G:G,"&gt;0")</f>
        <v>0</v>
      </c>
      <c r="W215">
        <f>+COUNTIFS('est-sen-perc99-2018'!A:A,A215,'est-sen-perc99-2018'!H:H,"&gt;0")</f>
        <v>0</v>
      </c>
      <c r="X215">
        <f>+COUNTIFS('est-sen-perc99-2018'!A:A,A215,'est-sen-perc99-2018'!I:I,"&gt;0")</f>
        <v>0</v>
      </c>
      <c r="Y215">
        <f>+COUNTIFS('est-sen-perc99-2018'!A:A,A215,'est-sen-perc99-2018'!J:J,"&gt;0")</f>
        <v>0</v>
      </c>
      <c r="Z215">
        <f>+SUM(V215:Y215)</f>
        <v>0</v>
      </c>
      <c r="AA215">
        <f>+IF(Z215=0,,K215-Z215)</f>
        <v>0</v>
      </c>
    </row>
    <row r="216" spans="1:27" hidden="1">
      <c r="A216">
        <v>689</v>
      </c>
      <c r="B216">
        <v>-13.324444444444399</v>
      </c>
      <c r="C216">
        <v>-71.590555555555497</v>
      </c>
      <c r="D216">
        <v>3042</v>
      </c>
      <c r="E216" t="s">
        <v>384</v>
      </c>
      <c r="F216" t="s">
        <v>11</v>
      </c>
      <c r="G216" t="s">
        <v>12</v>
      </c>
      <c r="H216" t="s">
        <v>13</v>
      </c>
      <c r="I216" t="s">
        <v>385</v>
      </c>
      <c r="J216" t="s">
        <v>15</v>
      </c>
      <c r="K216">
        <f>+COUNTIF('est-sen-perc99-2018'!A:A,A216)</f>
        <v>2</v>
      </c>
      <c r="L216">
        <f>+COUNTIF('est-sen-perc99-2017'!A:A,A216)</f>
        <v>3</v>
      </c>
      <c r="M216">
        <f>+COUNTIFS(percentiles!M:M,"&gt;1/1/17",percentiles!N:N,"&gt;0",percentiles!A:A,A216,percentiles!M:M,"&lt;1/4/17")</f>
        <v>0</v>
      </c>
      <c r="N216" t="str">
        <f>IFERROR(VLOOKUP(A216,percentiles!A:Q,3,FALSE),"")</f>
        <v/>
      </c>
      <c r="O216" t="str">
        <f>IFERROR(VLOOKUP(A216,percentiles!A:Q,4,FALSE),"")</f>
        <v/>
      </c>
      <c r="P216" t="str">
        <f>IFERROR(VLOOKUP(A216,percentiles!A:Q,5,FALSE),"")</f>
        <v/>
      </c>
      <c r="Q216" t="str">
        <f>IFERROR(VLOOKUP(A216,percentiles!A:Q,6,FALSE),"")</f>
        <v/>
      </c>
      <c r="R216">
        <f>+COUNTIFS(percentiles!M:M,"&gt;1/1/18",percentiles!N:N,"&gt;0",percentiles!A:A,A216)</f>
        <v>0</v>
      </c>
      <c r="S216">
        <f>+COUNTIFS(percentiles!M:M,"&gt;1/1/18",percentiles!O:O,"&gt;0",percentiles!A:A,A216)</f>
        <v>0</v>
      </c>
      <c r="T216">
        <f>+COUNTIFS(percentiles!M:M,"&gt;1/1/18",percentiles!P:P,"&gt;0",percentiles!A:A,A216)</f>
        <v>0</v>
      </c>
      <c r="U216">
        <f>+COUNTIFS(percentiles!M:M,"&gt;1/1/18",percentiles!Q:Q,"&gt;0",percentiles!A:A,A216)</f>
        <v>0</v>
      </c>
      <c r="V216">
        <f>+COUNTIFS('est-sen-perc99-2018'!A:A,A216,'est-sen-perc99-2018'!G:G,"&gt;0")</f>
        <v>0</v>
      </c>
      <c r="W216">
        <f>+COUNTIFS('est-sen-perc99-2018'!A:A,A216,'est-sen-perc99-2018'!H:H,"&gt;0")</f>
        <v>0</v>
      </c>
      <c r="X216">
        <f>+COUNTIFS('est-sen-perc99-2018'!A:A,A216,'est-sen-perc99-2018'!I:I,"&gt;0")</f>
        <v>0</v>
      </c>
      <c r="Y216">
        <f>+COUNTIFS('est-sen-perc99-2018'!A:A,A216,'est-sen-perc99-2018'!J:J,"&gt;0")</f>
        <v>0</v>
      </c>
      <c r="Z216">
        <f>+SUM(V216:Y216)</f>
        <v>0</v>
      </c>
      <c r="AA216">
        <f>+IF(Z216=0,,K216-Z216)</f>
        <v>0</v>
      </c>
    </row>
    <row r="217" spans="1:27" hidden="1">
      <c r="A217">
        <v>727</v>
      </c>
      <c r="B217">
        <v>-14.975011111111099</v>
      </c>
      <c r="C217">
        <v>-74.890819444444404</v>
      </c>
      <c r="D217">
        <v>587</v>
      </c>
      <c r="E217" t="s">
        <v>398</v>
      </c>
      <c r="F217" t="s">
        <v>11</v>
      </c>
      <c r="G217" t="s">
        <v>12</v>
      </c>
      <c r="H217" t="s">
        <v>13</v>
      </c>
      <c r="I217" t="s">
        <v>399</v>
      </c>
      <c r="J217" t="s">
        <v>15</v>
      </c>
      <c r="K217">
        <f>+COUNTIF('est-sen-perc99-2018'!A:A,A217)</f>
        <v>1</v>
      </c>
      <c r="L217">
        <f>+COUNTIF('est-sen-perc99-2017'!A:A,A217)</f>
        <v>3</v>
      </c>
      <c r="M217">
        <f>+COUNTIFS(percentiles!M:M,"&gt;1/1/17",percentiles!N:N,"&gt;0",percentiles!A:A,A217,percentiles!M:M,"&lt;1/4/17")</f>
        <v>0</v>
      </c>
      <c r="N217" t="str">
        <f>IFERROR(VLOOKUP(A217,percentiles!A:Q,3,FALSE),"")</f>
        <v/>
      </c>
      <c r="O217" t="str">
        <f>IFERROR(VLOOKUP(A217,percentiles!A:Q,4,FALSE),"")</f>
        <v/>
      </c>
      <c r="P217" t="str">
        <f>IFERROR(VLOOKUP(A217,percentiles!A:Q,5,FALSE),"")</f>
        <v/>
      </c>
      <c r="Q217" t="str">
        <f>IFERROR(VLOOKUP(A217,percentiles!A:Q,6,FALSE),"")</f>
        <v/>
      </c>
      <c r="R217">
        <f>+COUNTIFS(percentiles!M:M,"&gt;1/1/18",percentiles!N:N,"&gt;0",percentiles!A:A,A217)</f>
        <v>0</v>
      </c>
      <c r="S217">
        <f>+COUNTIFS(percentiles!M:M,"&gt;1/1/18",percentiles!O:O,"&gt;0",percentiles!A:A,A217)</f>
        <v>0</v>
      </c>
      <c r="T217">
        <f>+COUNTIFS(percentiles!M:M,"&gt;1/1/18",percentiles!P:P,"&gt;0",percentiles!A:A,A217)</f>
        <v>0</v>
      </c>
      <c r="U217">
        <f>+COUNTIFS(percentiles!M:M,"&gt;1/1/18",percentiles!Q:Q,"&gt;0",percentiles!A:A,A217)</f>
        <v>0</v>
      </c>
      <c r="V217">
        <f>+COUNTIFS('est-sen-perc99-2018'!A:A,A217,'est-sen-perc99-2018'!G:G,"&gt;0")</f>
        <v>0</v>
      </c>
      <c r="W217">
        <f>+COUNTIFS('est-sen-perc99-2018'!A:A,A217,'est-sen-perc99-2018'!H:H,"&gt;0")</f>
        <v>0</v>
      </c>
      <c r="X217">
        <f>+COUNTIFS('est-sen-perc99-2018'!A:A,A217,'est-sen-perc99-2018'!I:I,"&gt;0")</f>
        <v>0</v>
      </c>
      <c r="Y217">
        <f>+COUNTIFS('est-sen-perc99-2018'!A:A,A217,'est-sen-perc99-2018'!J:J,"&gt;0")</f>
        <v>0</v>
      </c>
      <c r="Z217">
        <f>+SUM(V217:Y217)</f>
        <v>0</v>
      </c>
      <c r="AA217">
        <f>+IF(Z217=0,,K217-Z217)</f>
        <v>0</v>
      </c>
    </row>
    <row r="218" spans="1:27" hidden="1">
      <c r="A218">
        <v>743</v>
      </c>
      <c r="B218">
        <v>-15.011944444444399</v>
      </c>
      <c r="C218">
        <v>-73.779447222222203</v>
      </c>
      <c r="D218">
        <v>3156</v>
      </c>
      <c r="E218" t="s">
        <v>408</v>
      </c>
      <c r="F218" t="s">
        <v>11</v>
      </c>
      <c r="G218" t="s">
        <v>12</v>
      </c>
      <c r="H218" t="s">
        <v>13</v>
      </c>
      <c r="I218" t="s">
        <v>409</v>
      </c>
      <c r="J218" t="s">
        <v>15</v>
      </c>
      <c r="K218">
        <f>+COUNTIF('est-sen-perc99-2018'!A:A,A218)</f>
        <v>2</v>
      </c>
      <c r="L218">
        <f>+COUNTIF('est-sen-perc99-2017'!A:A,A218)</f>
        <v>3</v>
      </c>
      <c r="M218">
        <f>+COUNTIFS(percentiles!M:M,"&gt;1/1/17",percentiles!N:N,"&gt;0",percentiles!A:A,A218,percentiles!M:M,"&lt;1/4/17")</f>
        <v>0</v>
      </c>
      <c r="N218" t="str">
        <f>IFERROR(VLOOKUP(A218,percentiles!A:Q,3,FALSE),"")</f>
        <v/>
      </c>
      <c r="O218" t="str">
        <f>IFERROR(VLOOKUP(A218,percentiles!A:Q,4,FALSE),"")</f>
        <v/>
      </c>
      <c r="P218" t="str">
        <f>IFERROR(VLOOKUP(A218,percentiles!A:Q,5,FALSE),"")</f>
        <v/>
      </c>
      <c r="Q218" t="str">
        <f>IFERROR(VLOOKUP(A218,percentiles!A:Q,6,FALSE),"")</f>
        <v/>
      </c>
      <c r="R218">
        <f>+COUNTIFS(percentiles!M:M,"&gt;1/1/18",percentiles!N:N,"&gt;0",percentiles!A:A,A218)</f>
        <v>0</v>
      </c>
      <c r="S218">
        <f>+COUNTIFS(percentiles!M:M,"&gt;1/1/18",percentiles!O:O,"&gt;0",percentiles!A:A,A218)</f>
        <v>0</v>
      </c>
      <c r="T218">
        <f>+COUNTIFS(percentiles!M:M,"&gt;1/1/18",percentiles!P:P,"&gt;0",percentiles!A:A,A218)</f>
        <v>0</v>
      </c>
      <c r="U218">
        <f>+COUNTIFS(percentiles!M:M,"&gt;1/1/18",percentiles!Q:Q,"&gt;0",percentiles!A:A,A218)</f>
        <v>0</v>
      </c>
      <c r="V218">
        <f>+COUNTIFS('est-sen-perc99-2018'!A:A,A218,'est-sen-perc99-2018'!G:G,"&gt;0")</f>
        <v>0</v>
      </c>
      <c r="W218">
        <f>+COUNTIFS('est-sen-perc99-2018'!A:A,A218,'est-sen-perc99-2018'!H:H,"&gt;0")</f>
        <v>0</v>
      </c>
      <c r="X218">
        <f>+COUNTIFS('est-sen-perc99-2018'!A:A,A218,'est-sen-perc99-2018'!I:I,"&gt;0")</f>
        <v>0</v>
      </c>
      <c r="Y218">
        <f>+COUNTIFS('est-sen-perc99-2018'!A:A,A218,'est-sen-perc99-2018'!J:J,"&gt;0")</f>
        <v>0</v>
      </c>
      <c r="Z218">
        <f>+SUM(V218:Y218)</f>
        <v>0</v>
      </c>
      <c r="AA218">
        <f>+IF(Z218=0,,K218-Z218)</f>
        <v>0</v>
      </c>
    </row>
    <row r="219" spans="1:27" hidden="1">
      <c r="A219">
        <v>750</v>
      </c>
      <c r="B219">
        <v>-15.8460138888888</v>
      </c>
      <c r="C219">
        <v>-72.650644444444396</v>
      </c>
      <c r="D219">
        <v>2850</v>
      </c>
      <c r="E219" t="s">
        <v>416</v>
      </c>
      <c r="F219" t="s">
        <v>11</v>
      </c>
      <c r="G219" t="s">
        <v>12</v>
      </c>
      <c r="H219" t="s">
        <v>13</v>
      </c>
      <c r="I219" t="s">
        <v>417</v>
      </c>
      <c r="J219" t="s">
        <v>15</v>
      </c>
      <c r="K219">
        <f>+COUNTIF('est-sen-perc99-2018'!A:A,A219)</f>
        <v>0</v>
      </c>
      <c r="L219">
        <f>+COUNTIF('est-sen-perc99-2017'!A:A,A219)</f>
        <v>3</v>
      </c>
      <c r="M219">
        <f>+COUNTIFS(percentiles!M:M,"&gt;1/1/17",percentiles!N:N,"&gt;0",percentiles!A:A,A219,percentiles!M:M,"&lt;1/4/17")</f>
        <v>0</v>
      </c>
      <c r="N219" t="str">
        <f>IFERROR(VLOOKUP(A219,percentiles!A:Q,3,FALSE),"")</f>
        <v/>
      </c>
      <c r="O219" t="str">
        <f>IFERROR(VLOOKUP(A219,percentiles!A:Q,4,FALSE),"")</f>
        <v/>
      </c>
      <c r="P219" t="str">
        <f>IFERROR(VLOOKUP(A219,percentiles!A:Q,5,FALSE),"")</f>
        <v/>
      </c>
      <c r="Q219" t="str">
        <f>IFERROR(VLOOKUP(A219,percentiles!A:Q,6,FALSE),"")</f>
        <v/>
      </c>
      <c r="R219">
        <f>+COUNTIFS(percentiles!M:M,"&gt;1/1/18",percentiles!N:N,"&gt;0",percentiles!A:A,A219)</f>
        <v>0</v>
      </c>
      <c r="S219">
        <f>+COUNTIFS(percentiles!M:M,"&gt;1/1/18",percentiles!O:O,"&gt;0",percentiles!A:A,A219)</f>
        <v>0</v>
      </c>
      <c r="T219">
        <f>+COUNTIFS(percentiles!M:M,"&gt;1/1/18",percentiles!P:P,"&gt;0",percentiles!A:A,A219)</f>
        <v>0</v>
      </c>
      <c r="U219">
        <f>+COUNTIFS(percentiles!M:M,"&gt;1/1/18",percentiles!Q:Q,"&gt;0",percentiles!A:A,A219)</f>
        <v>0</v>
      </c>
      <c r="V219">
        <f>+COUNTIFS('est-sen-perc99-2018'!A:A,A219,'est-sen-perc99-2018'!G:G,"&gt;0")</f>
        <v>0</v>
      </c>
      <c r="W219">
        <f>+COUNTIFS('est-sen-perc99-2018'!A:A,A219,'est-sen-perc99-2018'!H:H,"&gt;0")</f>
        <v>0</v>
      </c>
      <c r="X219">
        <f>+COUNTIFS('est-sen-perc99-2018'!A:A,A219,'est-sen-perc99-2018'!I:I,"&gt;0")</f>
        <v>0</v>
      </c>
      <c r="Y219">
        <f>+COUNTIFS('est-sen-perc99-2018'!A:A,A219,'est-sen-perc99-2018'!J:J,"&gt;0")</f>
        <v>0</v>
      </c>
      <c r="Z219">
        <f>+SUM(V219:Y219)</f>
        <v>0</v>
      </c>
      <c r="AA219">
        <f>+IF(Z219=0,,K219-Z219)</f>
        <v>0</v>
      </c>
    </row>
    <row r="220" spans="1:27" hidden="1">
      <c r="A220">
        <v>758</v>
      </c>
      <c r="B220">
        <v>-15.6416277777777</v>
      </c>
      <c r="C220">
        <v>-71.601688888888802</v>
      </c>
      <c r="D220">
        <v>3644</v>
      </c>
      <c r="E220" t="s">
        <v>428</v>
      </c>
      <c r="F220" t="s">
        <v>11</v>
      </c>
      <c r="G220" t="s">
        <v>12</v>
      </c>
      <c r="H220" t="s">
        <v>13</v>
      </c>
      <c r="I220" t="s">
        <v>429</v>
      </c>
      <c r="J220" t="s">
        <v>15</v>
      </c>
      <c r="K220">
        <f>+COUNTIF('est-sen-perc99-2018'!A:A,A220)</f>
        <v>3</v>
      </c>
      <c r="L220">
        <f>+COUNTIF('est-sen-perc99-2017'!A:A,A220)</f>
        <v>3</v>
      </c>
      <c r="M220">
        <f>+COUNTIFS(percentiles!M:M,"&gt;1/1/17",percentiles!N:N,"&gt;0",percentiles!A:A,A220,percentiles!M:M,"&lt;1/4/17")</f>
        <v>0</v>
      </c>
      <c r="N220" t="str">
        <f>IFERROR(VLOOKUP(A220,percentiles!A:Q,3,FALSE),"")</f>
        <v/>
      </c>
      <c r="O220" t="str">
        <f>IFERROR(VLOOKUP(A220,percentiles!A:Q,4,FALSE),"")</f>
        <v/>
      </c>
      <c r="P220" t="str">
        <f>IFERROR(VLOOKUP(A220,percentiles!A:Q,5,FALSE),"")</f>
        <v/>
      </c>
      <c r="Q220" t="str">
        <f>IFERROR(VLOOKUP(A220,percentiles!A:Q,6,FALSE),"")</f>
        <v/>
      </c>
      <c r="R220">
        <f>+COUNTIFS(percentiles!M:M,"&gt;1/1/18",percentiles!N:N,"&gt;0",percentiles!A:A,A220)</f>
        <v>0</v>
      </c>
      <c r="S220">
        <f>+COUNTIFS(percentiles!M:M,"&gt;1/1/18",percentiles!O:O,"&gt;0",percentiles!A:A,A220)</f>
        <v>0</v>
      </c>
      <c r="T220">
        <f>+COUNTIFS(percentiles!M:M,"&gt;1/1/18",percentiles!P:P,"&gt;0",percentiles!A:A,A220)</f>
        <v>0</v>
      </c>
      <c r="U220">
        <f>+COUNTIFS(percentiles!M:M,"&gt;1/1/18",percentiles!Q:Q,"&gt;0",percentiles!A:A,A220)</f>
        <v>0</v>
      </c>
      <c r="V220">
        <f>+COUNTIFS('est-sen-perc99-2018'!A:A,A220,'est-sen-perc99-2018'!G:G,"&gt;0")</f>
        <v>0</v>
      </c>
      <c r="W220">
        <f>+COUNTIFS('est-sen-perc99-2018'!A:A,A220,'est-sen-perc99-2018'!H:H,"&gt;0")</f>
        <v>0</v>
      </c>
      <c r="X220">
        <f>+COUNTIFS('est-sen-perc99-2018'!A:A,A220,'est-sen-perc99-2018'!I:I,"&gt;0")</f>
        <v>0</v>
      </c>
      <c r="Y220">
        <f>+COUNTIFS('est-sen-perc99-2018'!A:A,A220,'est-sen-perc99-2018'!J:J,"&gt;0")</f>
        <v>0</v>
      </c>
      <c r="Z220">
        <f>+SUM(V220:Y220)</f>
        <v>0</v>
      </c>
      <c r="AA220">
        <f>+IF(Z220=0,,K220-Z220)</f>
        <v>0</v>
      </c>
    </row>
    <row r="221" spans="1:27" hidden="1">
      <c r="A221">
        <v>795</v>
      </c>
      <c r="B221">
        <v>-15.622594444444401</v>
      </c>
      <c r="C221">
        <v>-71.974086111111106</v>
      </c>
      <c r="D221">
        <v>3333</v>
      </c>
      <c r="E221" t="s">
        <v>472</v>
      </c>
      <c r="F221" t="s">
        <v>11</v>
      </c>
      <c r="G221" t="s">
        <v>12</v>
      </c>
      <c r="H221" t="s">
        <v>13</v>
      </c>
      <c r="I221" t="s">
        <v>473</v>
      </c>
      <c r="J221" t="s">
        <v>15</v>
      </c>
      <c r="K221">
        <f>+COUNTIF('est-sen-perc99-2018'!A:A,A221)</f>
        <v>2</v>
      </c>
      <c r="L221">
        <f>+COUNTIF('est-sen-perc99-2017'!A:A,A221)</f>
        <v>3</v>
      </c>
      <c r="M221">
        <f>+COUNTIFS(percentiles!M:M,"&gt;1/1/17",percentiles!N:N,"&gt;0",percentiles!A:A,A221,percentiles!M:M,"&lt;1/4/17")</f>
        <v>0</v>
      </c>
      <c r="N221" t="str">
        <f>IFERROR(VLOOKUP(A221,percentiles!A:Q,3,FALSE),"")</f>
        <v/>
      </c>
      <c r="O221" t="str">
        <f>IFERROR(VLOOKUP(A221,percentiles!A:Q,4,FALSE),"")</f>
        <v/>
      </c>
      <c r="P221" t="str">
        <f>IFERROR(VLOOKUP(A221,percentiles!A:Q,5,FALSE),"")</f>
        <v/>
      </c>
      <c r="Q221" t="str">
        <f>IFERROR(VLOOKUP(A221,percentiles!A:Q,6,FALSE),"")</f>
        <v/>
      </c>
      <c r="R221">
        <f>+COUNTIFS(percentiles!M:M,"&gt;1/1/18",percentiles!N:N,"&gt;0",percentiles!A:A,A221)</f>
        <v>0</v>
      </c>
      <c r="S221">
        <f>+COUNTIFS(percentiles!M:M,"&gt;1/1/18",percentiles!O:O,"&gt;0",percentiles!A:A,A221)</f>
        <v>0</v>
      </c>
      <c r="T221">
        <f>+COUNTIFS(percentiles!M:M,"&gt;1/1/18",percentiles!P:P,"&gt;0",percentiles!A:A,A221)</f>
        <v>0</v>
      </c>
      <c r="U221">
        <f>+COUNTIFS(percentiles!M:M,"&gt;1/1/18",percentiles!Q:Q,"&gt;0",percentiles!A:A,A221)</f>
        <v>0</v>
      </c>
      <c r="V221">
        <f>+COUNTIFS('est-sen-perc99-2018'!A:A,A221,'est-sen-perc99-2018'!G:G,"&gt;0")</f>
        <v>0</v>
      </c>
      <c r="W221">
        <f>+COUNTIFS('est-sen-perc99-2018'!A:A,A221,'est-sen-perc99-2018'!H:H,"&gt;0")</f>
        <v>0</v>
      </c>
      <c r="X221">
        <f>+COUNTIFS('est-sen-perc99-2018'!A:A,A221,'est-sen-perc99-2018'!I:I,"&gt;0")</f>
        <v>0</v>
      </c>
      <c r="Y221">
        <f>+COUNTIFS('est-sen-perc99-2018'!A:A,A221,'est-sen-perc99-2018'!J:J,"&gt;0")</f>
        <v>0</v>
      </c>
      <c r="Z221">
        <f>+SUM(V221:Y221)</f>
        <v>0</v>
      </c>
      <c r="AA221">
        <f>+IF(Z221=0,,K221-Z221)</f>
        <v>0</v>
      </c>
    </row>
    <row r="222" spans="1:27" hidden="1">
      <c r="A222">
        <v>803</v>
      </c>
      <c r="B222">
        <v>-15.7644611111111</v>
      </c>
      <c r="C222">
        <v>-70.912416666666601</v>
      </c>
      <c r="D222">
        <v>4521</v>
      </c>
      <c r="E222" t="s">
        <v>478</v>
      </c>
      <c r="F222" t="s">
        <v>11</v>
      </c>
      <c r="G222" t="s">
        <v>12</v>
      </c>
      <c r="H222" t="s">
        <v>13</v>
      </c>
      <c r="I222" t="s">
        <v>479</v>
      </c>
      <c r="J222" t="s">
        <v>15</v>
      </c>
      <c r="K222">
        <f>+COUNTIF('est-sen-perc99-2018'!A:A,A222)</f>
        <v>0</v>
      </c>
      <c r="L222">
        <f>+COUNTIF('est-sen-perc99-2017'!A:A,A222)</f>
        <v>3</v>
      </c>
      <c r="M222">
        <f>+COUNTIFS(percentiles!M:M,"&gt;1/1/17",percentiles!N:N,"&gt;0",percentiles!A:A,A222,percentiles!M:M,"&lt;1/4/17")</f>
        <v>0</v>
      </c>
      <c r="N222" t="str">
        <f>IFERROR(VLOOKUP(A222,percentiles!A:Q,3,FALSE),"")</f>
        <v/>
      </c>
      <c r="O222" t="str">
        <f>IFERROR(VLOOKUP(A222,percentiles!A:Q,4,FALSE),"")</f>
        <v/>
      </c>
      <c r="P222" t="str">
        <f>IFERROR(VLOOKUP(A222,percentiles!A:Q,5,FALSE),"")</f>
        <v/>
      </c>
      <c r="Q222" t="str">
        <f>IFERROR(VLOOKUP(A222,percentiles!A:Q,6,FALSE),"")</f>
        <v/>
      </c>
      <c r="R222">
        <f>+COUNTIFS(percentiles!M:M,"&gt;1/1/18",percentiles!N:N,"&gt;0",percentiles!A:A,A222)</f>
        <v>0</v>
      </c>
      <c r="S222">
        <f>+COUNTIFS(percentiles!M:M,"&gt;1/1/18",percentiles!O:O,"&gt;0",percentiles!A:A,A222)</f>
        <v>0</v>
      </c>
      <c r="T222">
        <f>+COUNTIFS(percentiles!M:M,"&gt;1/1/18",percentiles!P:P,"&gt;0",percentiles!A:A,A222)</f>
        <v>0</v>
      </c>
      <c r="U222">
        <f>+COUNTIFS(percentiles!M:M,"&gt;1/1/18",percentiles!Q:Q,"&gt;0",percentiles!A:A,A222)</f>
        <v>0</v>
      </c>
      <c r="V222">
        <f>+COUNTIFS('est-sen-perc99-2018'!A:A,A222,'est-sen-perc99-2018'!G:G,"&gt;0")</f>
        <v>0</v>
      </c>
      <c r="W222">
        <f>+COUNTIFS('est-sen-perc99-2018'!A:A,A222,'est-sen-perc99-2018'!H:H,"&gt;0")</f>
        <v>0</v>
      </c>
      <c r="X222">
        <f>+COUNTIFS('est-sen-perc99-2018'!A:A,A222,'est-sen-perc99-2018'!I:I,"&gt;0")</f>
        <v>0</v>
      </c>
      <c r="Y222">
        <f>+COUNTIFS('est-sen-perc99-2018'!A:A,A222,'est-sen-perc99-2018'!J:J,"&gt;0")</f>
        <v>0</v>
      </c>
      <c r="Z222">
        <f>+SUM(V222:Y222)</f>
        <v>0</v>
      </c>
      <c r="AA222">
        <f>+IF(Z222=0,,K222-Z222)</f>
        <v>0</v>
      </c>
    </row>
    <row r="223" spans="1:27" hidden="1">
      <c r="A223">
        <v>804</v>
      </c>
      <c r="B223">
        <v>-16.583586111111099</v>
      </c>
      <c r="C223">
        <v>-71.924636111111099</v>
      </c>
      <c r="D223">
        <v>1278</v>
      </c>
      <c r="E223" t="s">
        <v>480</v>
      </c>
      <c r="F223" t="s">
        <v>11</v>
      </c>
      <c r="G223" t="s">
        <v>12</v>
      </c>
      <c r="H223" t="s">
        <v>13</v>
      </c>
      <c r="I223" t="s">
        <v>481</v>
      </c>
      <c r="J223" t="s">
        <v>15</v>
      </c>
      <c r="K223">
        <f>+COUNTIF('est-sen-perc99-2018'!A:A,A223)</f>
        <v>0</v>
      </c>
      <c r="L223">
        <f>+COUNTIF('est-sen-perc99-2017'!A:A,A223)</f>
        <v>3</v>
      </c>
      <c r="M223">
        <f>+COUNTIFS(percentiles!M:M,"&gt;1/1/17",percentiles!N:N,"&gt;0",percentiles!A:A,A223,percentiles!M:M,"&lt;1/4/17")</f>
        <v>0</v>
      </c>
      <c r="N223" t="str">
        <f>IFERROR(VLOOKUP(A223,percentiles!A:Q,3,FALSE),"")</f>
        <v/>
      </c>
      <c r="O223" t="str">
        <f>IFERROR(VLOOKUP(A223,percentiles!A:Q,4,FALSE),"")</f>
        <v/>
      </c>
      <c r="P223" t="str">
        <f>IFERROR(VLOOKUP(A223,percentiles!A:Q,5,FALSE),"")</f>
        <v/>
      </c>
      <c r="Q223" t="str">
        <f>IFERROR(VLOOKUP(A223,percentiles!A:Q,6,FALSE),"")</f>
        <v/>
      </c>
      <c r="R223">
        <f>+COUNTIFS(percentiles!M:M,"&gt;1/1/18",percentiles!N:N,"&gt;0",percentiles!A:A,A223)</f>
        <v>0</v>
      </c>
      <c r="S223">
        <f>+COUNTIFS(percentiles!M:M,"&gt;1/1/18",percentiles!O:O,"&gt;0",percentiles!A:A,A223)</f>
        <v>0</v>
      </c>
      <c r="T223">
        <f>+COUNTIFS(percentiles!M:M,"&gt;1/1/18",percentiles!P:P,"&gt;0",percentiles!A:A,A223)</f>
        <v>0</v>
      </c>
      <c r="U223">
        <f>+COUNTIFS(percentiles!M:M,"&gt;1/1/18",percentiles!Q:Q,"&gt;0",percentiles!A:A,A223)</f>
        <v>0</v>
      </c>
      <c r="V223">
        <f>+COUNTIFS('est-sen-perc99-2018'!A:A,A223,'est-sen-perc99-2018'!G:G,"&gt;0")</f>
        <v>0</v>
      </c>
      <c r="W223">
        <f>+COUNTIFS('est-sen-perc99-2018'!A:A,A223,'est-sen-perc99-2018'!H:H,"&gt;0")</f>
        <v>0</v>
      </c>
      <c r="X223">
        <f>+COUNTIFS('est-sen-perc99-2018'!A:A,A223,'est-sen-perc99-2018'!I:I,"&gt;0")</f>
        <v>0</v>
      </c>
      <c r="Y223">
        <f>+COUNTIFS('est-sen-perc99-2018'!A:A,A223,'est-sen-perc99-2018'!J:J,"&gt;0")</f>
        <v>0</v>
      </c>
      <c r="Z223">
        <f>+SUM(V223:Y223)</f>
        <v>0</v>
      </c>
      <c r="AA223">
        <f>+IF(Z223=0,,K223-Z223)</f>
        <v>0</v>
      </c>
    </row>
    <row r="224" spans="1:27" hidden="1">
      <c r="A224">
        <v>821</v>
      </c>
      <c r="B224">
        <v>-15.9905833333333</v>
      </c>
      <c r="C224">
        <v>-69.810833333333306</v>
      </c>
      <c r="D224">
        <v>3935</v>
      </c>
      <c r="E224" t="s">
        <v>506</v>
      </c>
      <c r="F224" t="s">
        <v>11</v>
      </c>
      <c r="G224" t="s">
        <v>12</v>
      </c>
      <c r="H224" t="s">
        <v>13</v>
      </c>
      <c r="I224" t="s">
        <v>507</v>
      </c>
      <c r="J224" t="s">
        <v>15</v>
      </c>
      <c r="K224">
        <f>+COUNTIF('est-sen-perc99-2018'!A:A,A224)</f>
        <v>2</v>
      </c>
      <c r="L224">
        <f>+COUNTIF('est-sen-perc99-2017'!A:A,A224)</f>
        <v>3</v>
      </c>
      <c r="M224">
        <f>+COUNTIFS(percentiles!M:M,"&gt;1/1/17",percentiles!N:N,"&gt;0",percentiles!A:A,A224,percentiles!M:M,"&lt;1/4/17")</f>
        <v>0</v>
      </c>
      <c r="N224" t="str">
        <f>IFERROR(VLOOKUP(A224,percentiles!A:Q,3,FALSE),"")</f>
        <v/>
      </c>
      <c r="O224" t="str">
        <f>IFERROR(VLOOKUP(A224,percentiles!A:Q,4,FALSE),"")</f>
        <v/>
      </c>
      <c r="P224" t="str">
        <f>IFERROR(VLOOKUP(A224,percentiles!A:Q,5,FALSE),"")</f>
        <v/>
      </c>
      <c r="Q224" t="str">
        <f>IFERROR(VLOOKUP(A224,percentiles!A:Q,6,FALSE),"")</f>
        <v/>
      </c>
      <c r="R224">
        <f>+COUNTIFS(percentiles!M:M,"&gt;1/1/18",percentiles!N:N,"&gt;0",percentiles!A:A,A224)</f>
        <v>0</v>
      </c>
      <c r="S224">
        <f>+COUNTIFS(percentiles!M:M,"&gt;1/1/18",percentiles!O:O,"&gt;0",percentiles!A:A,A224)</f>
        <v>0</v>
      </c>
      <c r="T224">
        <f>+COUNTIFS(percentiles!M:M,"&gt;1/1/18",percentiles!P:P,"&gt;0",percentiles!A:A,A224)</f>
        <v>0</v>
      </c>
      <c r="U224">
        <f>+COUNTIFS(percentiles!M:M,"&gt;1/1/18",percentiles!Q:Q,"&gt;0",percentiles!A:A,A224)</f>
        <v>0</v>
      </c>
      <c r="V224">
        <f>+COUNTIFS('est-sen-perc99-2018'!A:A,A224,'est-sen-perc99-2018'!G:G,"&gt;0")</f>
        <v>0</v>
      </c>
      <c r="W224">
        <f>+COUNTIFS('est-sen-perc99-2018'!A:A,A224,'est-sen-perc99-2018'!H:H,"&gt;0")</f>
        <v>0</v>
      </c>
      <c r="X224">
        <f>+COUNTIFS('est-sen-perc99-2018'!A:A,A224,'est-sen-perc99-2018'!I:I,"&gt;0")</f>
        <v>0</v>
      </c>
      <c r="Y224">
        <f>+COUNTIFS('est-sen-perc99-2018'!A:A,A224,'est-sen-perc99-2018'!J:J,"&gt;0")</f>
        <v>0</v>
      </c>
      <c r="Z224">
        <f>+SUM(V224:Y224)</f>
        <v>0</v>
      </c>
      <c r="AA224">
        <f>+IF(Z224=0,,K224-Z224)</f>
        <v>0</v>
      </c>
    </row>
    <row r="225" spans="1:27" hidden="1">
      <c r="A225">
        <v>850</v>
      </c>
      <c r="B225">
        <v>-16.677499999999998</v>
      </c>
      <c r="C225">
        <v>-70.982500000000002</v>
      </c>
      <c r="D225">
        <v>2080</v>
      </c>
      <c r="E225" t="s">
        <v>542</v>
      </c>
      <c r="F225" t="s">
        <v>11</v>
      </c>
      <c r="G225" t="s">
        <v>12</v>
      </c>
      <c r="H225" t="s">
        <v>13</v>
      </c>
      <c r="I225" t="s">
        <v>543</v>
      </c>
      <c r="J225" t="s">
        <v>15</v>
      </c>
      <c r="K225">
        <f>+COUNTIF('est-sen-perc99-2018'!A:A,A225)</f>
        <v>0</v>
      </c>
      <c r="L225">
        <f>+COUNTIF('est-sen-perc99-2017'!A:A,A225)</f>
        <v>3</v>
      </c>
      <c r="M225">
        <f>+COUNTIFS(percentiles!M:M,"&gt;1/1/17",percentiles!N:N,"&gt;0",percentiles!A:A,A225,percentiles!M:M,"&lt;1/4/17")</f>
        <v>0</v>
      </c>
      <c r="N225" t="str">
        <f>IFERROR(VLOOKUP(A225,percentiles!A:Q,3,FALSE),"")</f>
        <v/>
      </c>
      <c r="O225" t="str">
        <f>IFERROR(VLOOKUP(A225,percentiles!A:Q,4,FALSE),"")</f>
        <v/>
      </c>
      <c r="P225" t="str">
        <f>IFERROR(VLOOKUP(A225,percentiles!A:Q,5,FALSE),"")</f>
        <v/>
      </c>
      <c r="Q225" t="str">
        <f>IFERROR(VLOOKUP(A225,percentiles!A:Q,6,FALSE),"")</f>
        <v/>
      </c>
      <c r="R225">
        <f>+COUNTIFS(percentiles!M:M,"&gt;1/1/18",percentiles!N:N,"&gt;0",percentiles!A:A,A225)</f>
        <v>0</v>
      </c>
      <c r="S225">
        <f>+COUNTIFS(percentiles!M:M,"&gt;1/1/18",percentiles!O:O,"&gt;0",percentiles!A:A,A225)</f>
        <v>0</v>
      </c>
      <c r="T225">
        <f>+COUNTIFS(percentiles!M:M,"&gt;1/1/18",percentiles!P:P,"&gt;0",percentiles!A:A,A225)</f>
        <v>0</v>
      </c>
      <c r="U225">
        <f>+COUNTIFS(percentiles!M:M,"&gt;1/1/18",percentiles!Q:Q,"&gt;0",percentiles!A:A,A225)</f>
        <v>0</v>
      </c>
      <c r="V225">
        <f>+COUNTIFS('est-sen-perc99-2018'!A:A,A225,'est-sen-perc99-2018'!G:G,"&gt;0")</f>
        <v>0</v>
      </c>
      <c r="W225">
        <f>+COUNTIFS('est-sen-perc99-2018'!A:A,A225,'est-sen-perc99-2018'!H:H,"&gt;0")</f>
        <v>0</v>
      </c>
      <c r="X225">
        <f>+COUNTIFS('est-sen-perc99-2018'!A:A,A225,'est-sen-perc99-2018'!I:I,"&gt;0")</f>
        <v>0</v>
      </c>
      <c r="Y225">
        <f>+COUNTIFS('est-sen-perc99-2018'!A:A,A225,'est-sen-perc99-2018'!J:J,"&gt;0")</f>
        <v>0</v>
      </c>
      <c r="Z225">
        <f>+SUM(V225:Y225)</f>
        <v>0</v>
      </c>
      <c r="AA225">
        <f>+IF(Z225=0,,K225-Z225)</f>
        <v>0</v>
      </c>
    </row>
    <row r="226" spans="1:27" hidden="1">
      <c r="A226">
        <v>851</v>
      </c>
      <c r="B226">
        <v>-16.372055555555502</v>
      </c>
      <c r="C226">
        <v>-70.853944444444394</v>
      </c>
      <c r="D226">
        <v>3380</v>
      </c>
      <c r="E226" t="s">
        <v>544</v>
      </c>
      <c r="F226" t="s">
        <v>11</v>
      </c>
      <c r="G226" t="s">
        <v>12</v>
      </c>
      <c r="H226" t="s">
        <v>13</v>
      </c>
      <c r="I226" t="s">
        <v>545</v>
      </c>
      <c r="J226" t="s">
        <v>15</v>
      </c>
      <c r="K226">
        <f>+COUNTIF('est-sen-perc99-2018'!A:A,A226)</f>
        <v>0</v>
      </c>
      <c r="L226">
        <f>+COUNTIF('est-sen-perc99-2017'!A:A,A226)</f>
        <v>3</v>
      </c>
      <c r="M226">
        <f>+COUNTIFS(percentiles!M:M,"&gt;1/1/17",percentiles!N:N,"&gt;0",percentiles!A:A,A226,percentiles!M:M,"&lt;1/4/17")</f>
        <v>0</v>
      </c>
      <c r="N226" t="str">
        <f>IFERROR(VLOOKUP(A226,percentiles!A:Q,3,FALSE),"")</f>
        <v/>
      </c>
      <c r="O226" t="str">
        <f>IFERROR(VLOOKUP(A226,percentiles!A:Q,4,FALSE),"")</f>
        <v/>
      </c>
      <c r="P226" t="str">
        <f>IFERROR(VLOOKUP(A226,percentiles!A:Q,5,FALSE),"")</f>
        <v/>
      </c>
      <c r="Q226" t="str">
        <f>IFERROR(VLOOKUP(A226,percentiles!A:Q,6,FALSE),"")</f>
        <v/>
      </c>
      <c r="R226">
        <f>+COUNTIFS(percentiles!M:M,"&gt;1/1/18",percentiles!N:N,"&gt;0",percentiles!A:A,A226)</f>
        <v>0</v>
      </c>
      <c r="S226">
        <f>+COUNTIFS(percentiles!M:M,"&gt;1/1/18",percentiles!O:O,"&gt;0",percentiles!A:A,A226)</f>
        <v>0</v>
      </c>
      <c r="T226">
        <f>+COUNTIFS(percentiles!M:M,"&gt;1/1/18",percentiles!P:P,"&gt;0",percentiles!A:A,A226)</f>
        <v>0</v>
      </c>
      <c r="U226">
        <f>+COUNTIFS(percentiles!M:M,"&gt;1/1/18",percentiles!Q:Q,"&gt;0",percentiles!A:A,A226)</f>
        <v>0</v>
      </c>
      <c r="V226">
        <f>+COUNTIFS('est-sen-perc99-2018'!A:A,A226,'est-sen-perc99-2018'!G:G,"&gt;0")</f>
        <v>0</v>
      </c>
      <c r="W226">
        <f>+COUNTIFS('est-sen-perc99-2018'!A:A,A226,'est-sen-perc99-2018'!H:H,"&gt;0")</f>
        <v>0</v>
      </c>
      <c r="X226">
        <f>+COUNTIFS('est-sen-perc99-2018'!A:A,A226,'est-sen-perc99-2018'!I:I,"&gt;0")</f>
        <v>0</v>
      </c>
      <c r="Y226">
        <f>+COUNTIFS('est-sen-perc99-2018'!A:A,A226,'est-sen-perc99-2018'!J:J,"&gt;0")</f>
        <v>0</v>
      </c>
      <c r="Z226">
        <f>+SUM(V226:Y226)</f>
        <v>0</v>
      </c>
      <c r="AA226">
        <f>+IF(Z226=0,,K226-Z226)</f>
        <v>0</v>
      </c>
    </row>
    <row r="227" spans="1:27" hidden="1">
      <c r="A227">
        <v>863</v>
      </c>
      <c r="B227">
        <v>-17.417833333333299</v>
      </c>
      <c r="C227">
        <v>-70.512805555555502</v>
      </c>
      <c r="D227">
        <v>1375</v>
      </c>
      <c r="E227" t="s">
        <v>558</v>
      </c>
      <c r="F227" t="s">
        <v>11</v>
      </c>
      <c r="G227" t="s">
        <v>12</v>
      </c>
      <c r="H227" t="s">
        <v>13</v>
      </c>
      <c r="I227" t="s">
        <v>559</v>
      </c>
      <c r="J227" t="s">
        <v>15</v>
      </c>
      <c r="K227">
        <f>+COUNTIF('est-sen-perc99-2018'!A:A,A227)</f>
        <v>0</v>
      </c>
      <c r="L227">
        <f>+COUNTIF('est-sen-perc99-2017'!A:A,A227)</f>
        <v>3</v>
      </c>
      <c r="M227">
        <f>+COUNTIFS(percentiles!M:M,"&gt;1/1/17",percentiles!N:N,"&gt;0",percentiles!A:A,A227,percentiles!M:M,"&lt;1/4/17")</f>
        <v>0</v>
      </c>
      <c r="N227" t="str">
        <f>IFERROR(VLOOKUP(A227,percentiles!A:Q,3,FALSE),"")</f>
        <v/>
      </c>
      <c r="O227" t="str">
        <f>IFERROR(VLOOKUP(A227,percentiles!A:Q,4,FALSE),"")</f>
        <v/>
      </c>
      <c r="P227" t="str">
        <f>IFERROR(VLOOKUP(A227,percentiles!A:Q,5,FALSE),"")</f>
        <v/>
      </c>
      <c r="Q227" t="str">
        <f>IFERROR(VLOOKUP(A227,percentiles!A:Q,6,FALSE),"")</f>
        <v/>
      </c>
      <c r="R227">
        <f>+COUNTIFS(percentiles!M:M,"&gt;1/1/18",percentiles!N:N,"&gt;0",percentiles!A:A,A227)</f>
        <v>0</v>
      </c>
      <c r="S227">
        <f>+COUNTIFS(percentiles!M:M,"&gt;1/1/18",percentiles!O:O,"&gt;0",percentiles!A:A,A227)</f>
        <v>0</v>
      </c>
      <c r="T227">
        <f>+COUNTIFS(percentiles!M:M,"&gt;1/1/18",percentiles!P:P,"&gt;0",percentiles!A:A,A227)</f>
        <v>0</v>
      </c>
      <c r="U227">
        <f>+COUNTIFS(percentiles!M:M,"&gt;1/1/18",percentiles!Q:Q,"&gt;0",percentiles!A:A,A227)</f>
        <v>0</v>
      </c>
      <c r="V227">
        <f>+COUNTIFS('est-sen-perc99-2018'!A:A,A227,'est-sen-perc99-2018'!G:G,"&gt;0")</f>
        <v>0</v>
      </c>
      <c r="W227">
        <f>+COUNTIFS('est-sen-perc99-2018'!A:A,A227,'est-sen-perc99-2018'!H:H,"&gt;0")</f>
        <v>0</v>
      </c>
      <c r="X227">
        <f>+COUNTIFS('est-sen-perc99-2018'!A:A,A227,'est-sen-perc99-2018'!I:I,"&gt;0")</f>
        <v>0</v>
      </c>
      <c r="Y227">
        <f>+COUNTIFS('est-sen-perc99-2018'!A:A,A227,'est-sen-perc99-2018'!J:J,"&gt;0")</f>
        <v>0</v>
      </c>
      <c r="Z227">
        <f>+SUM(V227:Y227)</f>
        <v>0</v>
      </c>
      <c r="AA227">
        <f>+IF(Z227=0,,K227-Z227)</f>
        <v>0</v>
      </c>
    </row>
    <row r="228" spans="1:27" hidden="1">
      <c r="A228">
        <v>873</v>
      </c>
      <c r="B228">
        <v>-16.813055555555501</v>
      </c>
      <c r="C228">
        <v>-70.6944444444444</v>
      </c>
      <c r="D228">
        <v>2976</v>
      </c>
      <c r="E228" t="s">
        <v>562</v>
      </c>
      <c r="F228" t="s">
        <v>11</v>
      </c>
      <c r="G228" t="s">
        <v>12</v>
      </c>
      <c r="H228" t="s">
        <v>13</v>
      </c>
      <c r="I228" t="s">
        <v>563</v>
      </c>
      <c r="J228" t="s">
        <v>15</v>
      </c>
      <c r="K228">
        <f>+COUNTIF('est-sen-perc99-2018'!A:A,A228)</f>
        <v>0</v>
      </c>
      <c r="L228">
        <f>+COUNTIF('est-sen-perc99-2017'!A:A,A228)</f>
        <v>3</v>
      </c>
      <c r="M228">
        <f>+COUNTIFS(percentiles!M:M,"&gt;1/1/17",percentiles!N:N,"&gt;0",percentiles!A:A,A228,percentiles!M:M,"&lt;1/4/17")</f>
        <v>0</v>
      </c>
      <c r="N228" t="str">
        <f>IFERROR(VLOOKUP(A228,percentiles!A:Q,3,FALSE),"")</f>
        <v/>
      </c>
      <c r="O228" t="str">
        <f>IFERROR(VLOOKUP(A228,percentiles!A:Q,4,FALSE),"")</f>
        <v/>
      </c>
      <c r="P228" t="str">
        <f>IFERROR(VLOOKUP(A228,percentiles!A:Q,5,FALSE),"")</f>
        <v/>
      </c>
      <c r="Q228" t="str">
        <f>IFERROR(VLOOKUP(A228,percentiles!A:Q,6,FALSE),"")</f>
        <v/>
      </c>
      <c r="R228">
        <f>+COUNTIFS(percentiles!M:M,"&gt;1/1/18",percentiles!N:N,"&gt;0",percentiles!A:A,A228)</f>
        <v>0</v>
      </c>
      <c r="S228">
        <f>+COUNTIFS(percentiles!M:M,"&gt;1/1/18",percentiles!O:O,"&gt;0",percentiles!A:A,A228)</f>
        <v>0</v>
      </c>
      <c r="T228">
        <f>+COUNTIFS(percentiles!M:M,"&gt;1/1/18",percentiles!P:P,"&gt;0",percentiles!A:A,A228)</f>
        <v>0</v>
      </c>
      <c r="U228">
        <f>+COUNTIFS(percentiles!M:M,"&gt;1/1/18",percentiles!Q:Q,"&gt;0",percentiles!A:A,A228)</f>
        <v>0</v>
      </c>
      <c r="V228">
        <f>+COUNTIFS('est-sen-perc99-2018'!A:A,A228,'est-sen-perc99-2018'!G:G,"&gt;0")</f>
        <v>0</v>
      </c>
      <c r="W228">
        <f>+COUNTIFS('est-sen-perc99-2018'!A:A,A228,'est-sen-perc99-2018'!H:H,"&gt;0")</f>
        <v>0</v>
      </c>
      <c r="X228">
        <f>+COUNTIFS('est-sen-perc99-2018'!A:A,A228,'est-sen-perc99-2018'!I:I,"&gt;0")</f>
        <v>0</v>
      </c>
      <c r="Y228">
        <f>+COUNTIFS('est-sen-perc99-2018'!A:A,A228,'est-sen-perc99-2018'!J:J,"&gt;0")</f>
        <v>0</v>
      </c>
      <c r="Z228">
        <f>+SUM(V228:Y228)</f>
        <v>0</v>
      </c>
      <c r="AA228">
        <f>+IF(Z228=0,,K228-Z228)</f>
        <v>0</v>
      </c>
    </row>
    <row r="229" spans="1:27" hidden="1">
      <c r="A229">
        <v>6200</v>
      </c>
      <c r="B229">
        <v>-12.199444444444399</v>
      </c>
      <c r="C229">
        <v>-74.785833333333301</v>
      </c>
      <c r="D229">
        <v>3280</v>
      </c>
      <c r="E229" t="s">
        <v>608</v>
      </c>
      <c r="F229" t="s">
        <v>11</v>
      </c>
      <c r="G229" t="s">
        <v>12</v>
      </c>
      <c r="H229" t="s">
        <v>13</v>
      </c>
      <c r="I229" t="s">
        <v>609</v>
      </c>
      <c r="J229" t="s">
        <v>15</v>
      </c>
      <c r="K229">
        <f>+COUNTIF('est-sen-perc99-2018'!A:A,A229)</f>
        <v>2</v>
      </c>
      <c r="L229">
        <f>+COUNTIF('est-sen-perc99-2017'!A:A,A229)</f>
        <v>3</v>
      </c>
      <c r="M229">
        <f>+COUNTIFS(percentiles!M:M,"&gt;1/1/17",percentiles!N:N,"&gt;0",percentiles!A:A,A229,percentiles!M:M,"&lt;1/4/17")</f>
        <v>0</v>
      </c>
      <c r="N229" t="str">
        <f>IFERROR(VLOOKUP(A229,percentiles!A:Q,3,FALSE),"")</f>
        <v/>
      </c>
      <c r="O229" t="str">
        <f>IFERROR(VLOOKUP(A229,percentiles!A:Q,4,FALSE),"")</f>
        <v/>
      </c>
      <c r="P229" t="str">
        <f>IFERROR(VLOOKUP(A229,percentiles!A:Q,5,FALSE),"")</f>
        <v/>
      </c>
      <c r="Q229" t="str">
        <f>IFERROR(VLOOKUP(A229,percentiles!A:Q,6,FALSE),"")</f>
        <v/>
      </c>
      <c r="R229">
        <f>+COUNTIFS(percentiles!M:M,"&gt;1/1/18",percentiles!N:N,"&gt;0",percentiles!A:A,A229)</f>
        <v>0</v>
      </c>
      <c r="S229">
        <f>+COUNTIFS(percentiles!M:M,"&gt;1/1/18",percentiles!O:O,"&gt;0",percentiles!A:A,A229)</f>
        <v>0</v>
      </c>
      <c r="T229">
        <f>+COUNTIFS(percentiles!M:M,"&gt;1/1/18",percentiles!P:P,"&gt;0",percentiles!A:A,A229)</f>
        <v>0</v>
      </c>
      <c r="U229">
        <f>+COUNTIFS(percentiles!M:M,"&gt;1/1/18",percentiles!Q:Q,"&gt;0",percentiles!A:A,A229)</f>
        <v>0</v>
      </c>
      <c r="V229">
        <f>+COUNTIFS('est-sen-perc99-2018'!A:A,A229,'est-sen-perc99-2018'!G:G,"&gt;0")</f>
        <v>0</v>
      </c>
      <c r="W229">
        <f>+COUNTIFS('est-sen-perc99-2018'!A:A,A229,'est-sen-perc99-2018'!H:H,"&gt;0")</f>
        <v>0</v>
      </c>
      <c r="X229">
        <f>+COUNTIFS('est-sen-perc99-2018'!A:A,A229,'est-sen-perc99-2018'!I:I,"&gt;0")</f>
        <v>0</v>
      </c>
      <c r="Y229">
        <f>+COUNTIFS('est-sen-perc99-2018'!A:A,A229,'est-sen-perc99-2018'!J:J,"&gt;0")</f>
        <v>0</v>
      </c>
      <c r="Z229">
        <f>+SUM(V229:Y229)</f>
        <v>0</v>
      </c>
      <c r="AA229">
        <f>+IF(Z229=0,,K229-Z229)</f>
        <v>0</v>
      </c>
    </row>
    <row r="230" spans="1:27" hidden="1">
      <c r="A230">
        <v>6205</v>
      </c>
      <c r="B230">
        <v>-13.0874222222222</v>
      </c>
      <c r="C230">
        <v>-74.390666666666604</v>
      </c>
      <c r="D230">
        <v>2990</v>
      </c>
      <c r="E230" t="s">
        <v>610</v>
      </c>
      <c r="F230" t="s">
        <v>11</v>
      </c>
      <c r="G230" t="s">
        <v>12</v>
      </c>
      <c r="H230" t="s">
        <v>13</v>
      </c>
      <c r="I230" t="s">
        <v>611</v>
      </c>
      <c r="J230" t="s">
        <v>15</v>
      </c>
      <c r="K230">
        <f>+COUNTIF('est-sen-perc99-2018'!A:A,A230)</f>
        <v>2</v>
      </c>
      <c r="L230">
        <f>+COUNTIF('est-sen-perc99-2017'!A:A,A230)</f>
        <v>3</v>
      </c>
      <c r="M230">
        <f>+COUNTIFS(percentiles!M:M,"&gt;1/1/17",percentiles!N:N,"&gt;0",percentiles!A:A,A230,percentiles!M:M,"&lt;1/4/17")</f>
        <v>0</v>
      </c>
      <c r="N230" t="str">
        <f>IFERROR(VLOOKUP(A230,percentiles!A:Q,3,FALSE),"")</f>
        <v/>
      </c>
      <c r="O230" t="str">
        <f>IFERROR(VLOOKUP(A230,percentiles!A:Q,4,FALSE),"")</f>
        <v/>
      </c>
      <c r="P230" t="str">
        <f>IFERROR(VLOOKUP(A230,percentiles!A:Q,5,FALSE),"")</f>
        <v/>
      </c>
      <c r="Q230" t="str">
        <f>IFERROR(VLOOKUP(A230,percentiles!A:Q,6,FALSE),"")</f>
        <v/>
      </c>
      <c r="R230">
        <f>+COUNTIFS(percentiles!M:M,"&gt;1/1/18",percentiles!N:N,"&gt;0",percentiles!A:A,A230)</f>
        <v>0</v>
      </c>
      <c r="S230">
        <f>+COUNTIFS(percentiles!M:M,"&gt;1/1/18",percentiles!O:O,"&gt;0",percentiles!A:A,A230)</f>
        <v>0</v>
      </c>
      <c r="T230">
        <f>+COUNTIFS(percentiles!M:M,"&gt;1/1/18",percentiles!P:P,"&gt;0",percentiles!A:A,A230)</f>
        <v>0</v>
      </c>
      <c r="U230">
        <f>+COUNTIFS(percentiles!M:M,"&gt;1/1/18",percentiles!Q:Q,"&gt;0",percentiles!A:A,A230)</f>
        <v>0</v>
      </c>
      <c r="V230">
        <f>+COUNTIFS('est-sen-perc99-2018'!A:A,A230,'est-sen-perc99-2018'!G:G,"&gt;0")</f>
        <v>0</v>
      </c>
      <c r="W230">
        <f>+COUNTIFS('est-sen-perc99-2018'!A:A,A230,'est-sen-perc99-2018'!H:H,"&gt;0")</f>
        <v>0</v>
      </c>
      <c r="X230">
        <f>+COUNTIFS('est-sen-perc99-2018'!A:A,A230,'est-sen-perc99-2018'!I:I,"&gt;0")</f>
        <v>0</v>
      </c>
      <c r="Y230">
        <f>+COUNTIFS('est-sen-perc99-2018'!A:A,A230,'est-sen-perc99-2018'!J:J,"&gt;0")</f>
        <v>0</v>
      </c>
      <c r="Z230">
        <f>+SUM(V230:Y230)</f>
        <v>0</v>
      </c>
      <c r="AA230">
        <f>+IF(Z230=0,,K230-Z230)</f>
        <v>0</v>
      </c>
    </row>
    <row r="231" spans="1:27" hidden="1">
      <c r="A231">
        <v>6617</v>
      </c>
      <c r="B231">
        <v>-12.0705277777777</v>
      </c>
      <c r="C231">
        <v>-77.043166666666593</v>
      </c>
      <c r="D231">
        <v>123</v>
      </c>
      <c r="E231" t="s">
        <v>614</v>
      </c>
      <c r="F231" t="s">
        <v>11</v>
      </c>
      <c r="G231" t="s">
        <v>12</v>
      </c>
      <c r="H231" t="s">
        <v>13</v>
      </c>
      <c r="I231" t="s">
        <v>615</v>
      </c>
      <c r="J231" t="s">
        <v>20</v>
      </c>
      <c r="K231">
        <f>+COUNTIF('est-sen-perc99-2018'!A:A,A231)</f>
        <v>1</v>
      </c>
      <c r="L231">
        <f>+COUNTIF('est-sen-perc99-2017'!A:A,A231)</f>
        <v>3</v>
      </c>
      <c r="M231">
        <f>+COUNTIFS(percentiles!M:M,"&gt;1/1/17",percentiles!N:N,"&gt;0",percentiles!A:A,A231,percentiles!M:M,"&lt;1/4/17")</f>
        <v>0</v>
      </c>
      <c r="N231" t="str">
        <f>IFERROR(VLOOKUP(A231,percentiles!A:Q,3,FALSE),"")</f>
        <v/>
      </c>
      <c r="O231" t="str">
        <f>IFERROR(VLOOKUP(A231,percentiles!A:Q,4,FALSE),"")</f>
        <v/>
      </c>
      <c r="P231" t="str">
        <f>IFERROR(VLOOKUP(A231,percentiles!A:Q,5,FALSE),"")</f>
        <v/>
      </c>
      <c r="Q231" t="str">
        <f>IFERROR(VLOOKUP(A231,percentiles!A:Q,6,FALSE),"")</f>
        <v/>
      </c>
      <c r="R231">
        <f>+COUNTIFS(percentiles!M:M,"&gt;1/1/18",percentiles!N:N,"&gt;0",percentiles!A:A,A231)</f>
        <v>0</v>
      </c>
      <c r="S231">
        <f>+COUNTIFS(percentiles!M:M,"&gt;1/1/18",percentiles!O:O,"&gt;0",percentiles!A:A,A231)</f>
        <v>0</v>
      </c>
      <c r="T231">
        <f>+COUNTIFS(percentiles!M:M,"&gt;1/1/18",percentiles!P:P,"&gt;0",percentiles!A:A,A231)</f>
        <v>0</v>
      </c>
      <c r="U231">
        <f>+COUNTIFS(percentiles!M:M,"&gt;1/1/18",percentiles!Q:Q,"&gt;0",percentiles!A:A,A231)</f>
        <v>0</v>
      </c>
      <c r="V231">
        <f>+COUNTIFS('est-sen-perc99-2018'!A:A,A231,'est-sen-perc99-2018'!G:G,"&gt;0")</f>
        <v>0</v>
      </c>
      <c r="W231">
        <f>+COUNTIFS('est-sen-perc99-2018'!A:A,A231,'est-sen-perc99-2018'!H:H,"&gt;0")</f>
        <v>0</v>
      </c>
      <c r="X231">
        <f>+COUNTIFS('est-sen-perc99-2018'!A:A,A231,'est-sen-perc99-2018'!I:I,"&gt;0")</f>
        <v>0</v>
      </c>
      <c r="Y231">
        <f>+COUNTIFS('est-sen-perc99-2018'!A:A,A231,'est-sen-perc99-2018'!J:J,"&gt;0")</f>
        <v>0</v>
      </c>
      <c r="Z231">
        <f>+SUM(V231:Y231)</f>
        <v>0</v>
      </c>
      <c r="AA231">
        <f>+IF(Z231=0,,K231-Z231)</f>
        <v>0</v>
      </c>
    </row>
    <row r="232" spans="1:27" hidden="1">
      <c r="A232">
        <v>6670</v>
      </c>
      <c r="B232">
        <v>-13.2174999999999</v>
      </c>
      <c r="C232">
        <v>-71.647222222222197</v>
      </c>
      <c r="D232">
        <v>2740</v>
      </c>
      <c r="E232" t="s">
        <v>620</v>
      </c>
      <c r="F232" t="s">
        <v>11</v>
      </c>
      <c r="G232" t="s">
        <v>12</v>
      </c>
      <c r="H232" t="s">
        <v>13</v>
      </c>
      <c r="I232" t="s">
        <v>621</v>
      </c>
      <c r="J232" t="s">
        <v>15</v>
      </c>
      <c r="K232">
        <f>+COUNTIF('est-sen-perc99-2018'!A:A,A232)</f>
        <v>1</v>
      </c>
      <c r="L232">
        <f>+COUNTIF('est-sen-perc99-2017'!A:A,A232)</f>
        <v>3</v>
      </c>
      <c r="M232">
        <f>+COUNTIFS(percentiles!M:M,"&gt;1/1/17",percentiles!N:N,"&gt;0",percentiles!A:A,A232,percentiles!M:M,"&lt;1/4/17")</f>
        <v>0</v>
      </c>
      <c r="N232" t="str">
        <f>IFERROR(VLOOKUP(A232,percentiles!A:Q,3,FALSE),"")</f>
        <v/>
      </c>
      <c r="O232" t="str">
        <f>IFERROR(VLOOKUP(A232,percentiles!A:Q,4,FALSE),"")</f>
        <v/>
      </c>
      <c r="P232" t="str">
        <f>IFERROR(VLOOKUP(A232,percentiles!A:Q,5,FALSE),"")</f>
        <v/>
      </c>
      <c r="Q232" t="str">
        <f>IFERROR(VLOOKUP(A232,percentiles!A:Q,6,FALSE),"")</f>
        <v/>
      </c>
      <c r="R232">
        <f>+COUNTIFS(percentiles!M:M,"&gt;1/1/18",percentiles!N:N,"&gt;0",percentiles!A:A,A232)</f>
        <v>0</v>
      </c>
      <c r="S232">
        <f>+COUNTIFS(percentiles!M:M,"&gt;1/1/18",percentiles!O:O,"&gt;0",percentiles!A:A,A232)</f>
        <v>0</v>
      </c>
      <c r="T232">
        <f>+COUNTIFS(percentiles!M:M,"&gt;1/1/18",percentiles!P:P,"&gt;0",percentiles!A:A,A232)</f>
        <v>0</v>
      </c>
      <c r="U232">
        <f>+COUNTIFS(percentiles!M:M,"&gt;1/1/18",percentiles!Q:Q,"&gt;0",percentiles!A:A,A232)</f>
        <v>0</v>
      </c>
      <c r="V232">
        <f>+COUNTIFS('est-sen-perc99-2018'!A:A,A232,'est-sen-perc99-2018'!G:G,"&gt;0")</f>
        <v>0</v>
      </c>
      <c r="W232">
        <f>+COUNTIFS('est-sen-perc99-2018'!A:A,A232,'est-sen-perc99-2018'!H:H,"&gt;0")</f>
        <v>0</v>
      </c>
      <c r="X232">
        <f>+COUNTIFS('est-sen-perc99-2018'!A:A,A232,'est-sen-perc99-2018'!I:I,"&gt;0")</f>
        <v>0</v>
      </c>
      <c r="Y232">
        <f>+COUNTIFS('est-sen-perc99-2018'!A:A,A232,'est-sen-perc99-2018'!J:J,"&gt;0")</f>
        <v>0</v>
      </c>
      <c r="Z232">
        <f>+SUM(V232:Y232)</f>
        <v>0</v>
      </c>
      <c r="AA232">
        <f>+IF(Z232=0,,K232-Z232)</f>
        <v>0</v>
      </c>
    </row>
    <row r="233" spans="1:27" hidden="1">
      <c r="A233">
        <v>114123</v>
      </c>
      <c r="B233">
        <v>-14.5232777777777</v>
      </c>
      <c r="C233">
        <v>-72.062888888888807</v>
      </c>
      <c r="D233">
        <v>4099</v>
      </c>
      <c r="E233" t="s">
        <v>697</v>
      </c>
      <c r="F233" t="s">
        <v>11</v>
      </c>
      <c r="G233" t="s">
        <v>639</v>
      </c>
      <c r="H233" t="s">
        <v>640</v>
      </c>
      <c r="I233" t="s">
        <v>698</v>
      </c>
      <c r="J233" t="s">
        <v>15</v>
      </c>
      <c r="K233">
        <f>+COUNTIF('est-sen-perc99-2018'!A:A,A233)</f>
        <v>2</v>
      </c>
      <c r="L233">
        <f>+COUNTIF('est-sen-perc99-2017'!A:A,A233)</f>
        <v>3</v>
      </c>
      <c r="M233">
        <f>+COUNTIFS(percentiles!M:M,"&gt;1/1/17",percentiles!N:N,"&gt;0",percentiles!A:A,A233,percentiles!M:M,"&lt;1/4/17")</f>
        <v>0</v>
      </c>
      <c r="N233" t="str">
        <f>IFERROR(VLOOKUP(A233,percentiles!A:Q,3,FALSE),"")</f>
        <v/>
      </c>
      <c r="O233" t="str">
        <f>IFERROR(VLOOKUP(A233,percentiles!A:Q,4,FALSE),"")</f>
        <v/>
      </c>
      <c r="P233" t="str">
        <f>IFERROR(VLOOKUP(A233,percentiles!A:Q,5,FALSE),"")</f>
        <v/>
      </c>
      <c r="Q233" t="str">
        <f>IFERROR(VLOOKUP(A233,percentiles!A:Q,6,FALSE),"")</f>
        <v/>
      </c>
      <c r="R233">
        <f>+COUNTIFS(percentiles!M:M,"&gt;1/1/18",percentiles!N:N,"&gt;0",percentiles!A:A,A233)</f>
        <v>0</v>
      </c>
      <c r="S233">
        <f>+COUNTIFS(percentiles!M:M,"&gt;1/1/18",percentiles!O:O,"&gt;0",percentiles!A:A,A233)</f>
        <v>0</v>
      </c>
      <c r="T233">
        <f>+COUNTIFS(percentiles!M:M,"&gt;1/1/18",percentiles!P:P,"&gt;0",percentiles!A:A,A233)</f>
        <v>0</v>
      </c>
      <c r="U233">
        <f>+COUNTIFS(percentiles!M:M,"&gt;1/1/18",percentiles!Q:Q,"&gt;0",percentiles!A:A,A233)</f>
        <v>0</v>
      </c>
      <c r="V233">
        <f>+COUNTIFS('est-sen-perc99-2018'!A:A,A233,'est-sen-perc99-2018'!G:G,"&gt;0")</f>
        <v>0</v>
      </c>
      <c r="W233">
        <f>+COUNTIFS('est-sen-perc99-2018'!A:A,A233,'est-sen-perc99-2018'!H:H,"&gt;0")</f>
        <v>0</v>
      </c>
      <c r="X233">
        <f>+COUNTIFS('est-sen-perc99-2018'!A:A,A233,'est-sen-perc99-2018'!I:I,"&gt;0")</f>
        <v>0</v>
      </c>
      <c r="Y233">
        <f>+COUNTIFS('est-sen-perc99-2018'!A:A,A233,'est-sen-perc99-2018'!J:J,"&gt;0")</f>
        <v>0</v>
      </c>
      <c r="Z233">
        <f>+SUM(V233:Y233)</f>
        <v>0</v>
      </c>
      <c r="AA233">
        <f>+IF(Z233=0,,K233-Z233)</f>
        <v>0</v>
      </c>
    </row>
    <row r="234" spans="1:27" hidden="1">
      <c r="A234">
        <v>116073</v>
      </c>
      <c r="B234">
        <v>-16.055416666666599</v>
      </c>
      <c r="C234">
        <v>-71.414805555555503</v>
      </c>
      <c r="D234">
        <v>4035</v>
      </c>
      <c r="E234" t="s">
        <v>707</v>
      </c>
      <c r="F234" t="s">
        <v>11</v>
      </c>
      <c r="G234" t="s">
        <v>12</v>
      </c>
      <c r="I234" t="s">
        <v>708</v>
      </c>
      <c r="J234" t="s">
        <v>15</v>
      </c>
      <c r="K234">
        <f>+COUNTIF('est-sen-perc99-2018'!A:A,A234)</f>
        <v>0</v>
      </c>
      <c r="L234">
        <f>+COUNTIF('est-sen-perc99-2017'!A:A,A234)</f>
        <v>3</v>
      </c>
      <c r="M234">
        <f>+COUNTIFS(percentiles!M:M,"&gt;1/1/17",percentiles!N:N,"&gt;0",percentiles!A:A,A234,percentiles!M:M,"&lt;1/4/17")</f>
        <v>0</v>
      </c>
      <c r="N234" t="str">
        <f>IFERROR(VLOOKUP(A234,percentiles!A:Q,3,FALSE),"")</f>
        <v/>
      </c>
      <c r="O234" t="str">
        <f>IFERROR(VLOOKUP(A234,percentiles!A:Q,4,FALSE),"")</f>
        <v/>
      </c>
      <c r="P234" t="str">
        <f>IFERROR(VLOOKUP(A234,percentiles!A:Q,5,FALSE),"")</f>
        <v/>
      </c>
      <c r="Q234" t="str">
        <f>IFERROR(VLOOKUP(A234,percentiles!A:Q,6,FALSE),"")</f>
        <v/>
      </c>
      <c r="R234">
        <f>+COUNTIFS(percentiles!M:M,"&gt;1/1/18",percentiles!N:N,"&gt;0",percentiles!A:A,A234)</f>
        <v>0</v>
      </c>
      <c r="S234">
        <f>+COUNTIFS(percentiles!M:M,"&gt;1/1/18",percentiles!O:O,"&gt;0",percentiles!A:A,A234)</f>
        <v>0</v>
      </c>
      <c r="T234">
        <f>+COUNTIFS(percentiles!M:M,"&gt;1/1/18",percentiles!P:P,"&gt;0",percentiles!A:A,A234)</f>
        <v>0</v>
      </c>
      <c r="U234">
        <f>+COUNTIFS(percentiles!M:M,"&gt;1/1/18",percentiles!Q:Q,"&gt;0",percentiles!A:A,A234)</f>
        <v>0</v>
      </c>
      <c r="V234">
        <f>+COUNTIFS('est-sen-perc99-2018'!A:A,A234,'est-sen-perc99-2018'!G:G,"&gt;0")</f>
        <v>0</v>
      </c>
      <c r="W234">
        <f>+COUNTIFS('est-sen-perc99-2018'!A:A,A234,'est-sen-perc99-2018'!H:H,"&gt;0")</f>
        <v>0</v>
      </c>
      <c r="X234">
        <f>+COUNTIFS('est-sen-perc99-2018'!A:A,A234,'est-sen-perc99-2018'!I:I,"&gt;0")</f>
        <v>0</v>
      </c>
      <c r="Y234">
        <f>+COUNTIFS('est-sen-perc99-2018'!A:A,A234,'est-sen-perc99-2018'!J:J,"&gt;0")</f>
        <v>0</v>
      </c>
      <c r="Z234">
        <f>+SUM(V234:Y234)</f>
        <v>0</v>
      </c>
      <c r="AA234">
        <f>+IF(Z234=0,,K234-Z234)</f>
        <v>0</v>
      </c>
    </row>
    <row r="235" spans="1:27" hidden="1">
      <c r="A235">
        <v>150204</v>
      </c>
      <c r="B235">
        <v>-3.5231111111111102</v>
      </c>
      <c r="C235">
        <v>-73.0833333333333</v>
      </c>
      <c r="D235">
        <v>106</v>
      </c>
      <c r="E235" t="s">
        <v>715</v>
      </c>
      <c r="F235" t="s">
        <v>11</v>
      </c>
      <c r="G235" t="s">
        <v>12</v>
      </c>
      <c r="H235" t="s">
        <v>13</v>
      </c>
      <c r="I235" t="s">
        <v>716</v>
      </c>
      <c r="J235" t="s">
        <v>15</v>
      </c>
      <c r="K235">
        <f>+COUNTIF('est-sen-perc99-2018'!A:A,A235)</f>
        <v>0</v>
      </c>
      <c r="L235">
        <f>+COUNTIF('est-sen-perc99-2017'!A:A,A235)</f>
        <v>3</v>
      </c>
      <c r="M235">
        <f>+COUNTIFS(percentiles!M:M,"&gt;1/1/17",percentiles!N:N,"&gt;0",percentiles!A:A,A235,percentiles!M:M,"&lt;1/4/17")</f>
        <v>0</v>
      </c>
      <c r="N235" t="str">
        <f>IFERROR(VLOOKUP(A235,percentiles!A:Q,3,FALSE),"")</f>
        <v/>
      </c>
      <c r="O235" t="str">
        <f>IFERROR(VLOOKUP(A235,percentiles!A:Q,4,FALSE),"")</f>
        <v/>
      </c>
      <c r="P235" t="str">
        <f>IFERROR(VLOOKUP(A235,percentiles!A:Q,5,FALSE),"")</f>
        <v/>
      </c>
      <c r="Q235" t="str">
        <f>IFERROR(VLOOKUP(A235,percentiles!A:Q,6,FALSE),"")</f>
        <v/>
      </c>
      <c r="R235">
        <f>+COUNTIFS(percentiles!M:M,"&gt;1/1/18",percentiles!N:N,"&gt;0",percentiles!A:A,A235)</f>
        <v>0</v>
      </c>
      <c r="S235">
        <f>+COUNTIFS(percentiles!M:M,"&gt;1/1/18",percentiles!O:O,"&gt;0",percentiles!A:A,A235)</f>
        <v>0</v>
      </c>
      <c r="T235">
        <f>+COUNTIFS(percentiles!M:M,"&gt;1/1/18",percentiles!P:P,"&gt;0",percentiles!A:A,A235)</f>
        <v>0</v>
      </c>
      <c r="U235">
        <f>+COUNTIFS(percentiles!M:M,"&gt;1/1/18",percentiles!Q:Q,"&gt;0",percentiles!A:A,A235)</f>
        <v>0</v>
      </c>
      <c r="V235">
        <f>+COUNTIFS('est-sen-perc99-2018'!A:A,A235,'est-sen-perc99-2018'!G:G,"&gt;0")</f>
        <v>0</v>
      </c>
      <c r="W235">
        <f>+COUNTIFS('est-sen-perc99-2018'!A:A,A235,'est-sen-perc99-2018'!H:H,"&gt;0")</f>
        <v>0</v>
      </c>
      <c r="X235">
        <f>+COUNTIFS('est-sen-perc99-2018'!A:A,A235,'est-sen-perc99-2018'!I:I,"&gt;0")</f>
        <v>0</v>
      </c>
      <c r="Y235">
        <f>+COUNTIFS('est-sen-perc99-2018'!A:A,A235,'est-sen-perc99-2018'!J:J,"&gt;0")</f>
        <v>0</v>
      </c>
      <c r="Z235">
        <f>+SUM(V235:Y235)</f>
        <v>0</v>
      </c>
      <c r="AA235">
        <f>+IF(Z235=0,,K235-Z235)</f>
        <v>0</v>
      </c>
    </row>
    <row r="236" spans="1:27" hidden="1">
      <c r="A236">
        <v>150212</v>
      </c>
      <c r="B236">
        <v>-4.5108055555555504</v>
      </c>
      <c r="C236">
        <v>-73.909638888888793</v>
      </c>
      <c r="D236">
        <v>116</v>
      </c>
      <c r="E236" t="s">
        <v>725</v>
      </c>
      <c r="F236" t="s">
        <v>11</v>
      </c>
      <c r="G236" t="s">
        <v>12</v>
      </c>
      <c r="H236" t="s">
        <v>13</v>
      </c>
      <c r="I236" t="s">
        <v>726</v>
      </c>
      <c r="J236" t="s">
        <v>15</v>
      </c>
      <c r="K236">
        <f>+COUNTIF('est-sen-perc99-2018'!A:A,A236)</f>
        <v>4</v>
      </c>
      <c r="L236">
        <f>+COUNTIF('est-sen-perc99-2017'!A:A,A236)</f>
        <v>3</v>
      </c>
      <c r="M236">
        <f>+COUNTIFS(percentiles!M:M,"&gt;1/1/17",percentiles!N:N,"&gt;0",percentiles!A:A,A236,percentiles!M:M,"&lt;1/4/17")</f>
        <v>0</v>
      </c>
      <c r="N236" t="str">
        <f>IFERROR(VLOOKUP(A236,percentiles!A:Q,3,FALSE),"")</f>
        <v/>
      </c>
      <c r="O236" t="str">
        <f>IFERROR(VLOOKUP(A236,percentiles!A:Q,4,FALSE),"")</f>
        <v/>
      </c>
      <c r="P236" t="str">
        <f>IFERROR(VLOOKUP(A236,percentiles!A:Q,5,FALSE),"")</f>
        <v/>
      </c>
      <c r="Q236" t="str">
        <f>IFERROR(VLOOKUP(A236,percentiles!A:Q,6,FALSE),"")</f>
        <v/>
      </c>
      <c r="R236">
        <f>+COUNTIFS(percentiles!M:M,"&gt;1/1/18",percentiles!N:N,"&gt;0",percentiles!A:A,A236)</f>
        <v>0</v>
      </c>
      <c r="S236">
        <f>+COUNTIFS(percentiles!M:M,"&gt;1/1/18",percentiles!O:O,"&gt;0",percentiles!A:A,A236)</f>
        <v>0</v>
      </c>
      <c r="T236">
        <f>+COUNTIFS(percentiles!M:M,"&gt;1/1/18",percentiles!P:P,"&gt;0",percentiles!A:A,A236)</f>
        <v>0</v>
      </c>
      <c r="U236">
        <f>+COUNTIFS(percentiles!M:M,"&gt;1/1/18",percentiles!Q:Q,"&gt;0",percentiles!A:A,A236)</f>
        <v>0</v>
      </c>
      <c r="V236">
        <f>+COUNTIFS('est-sen-perc99-2018'!A:A,A236,'est-sen-perc99-2018'!G:G,"&gt;0")</f>
        <v>0</v>
      </c>
      <c r="W236">
        <f>+COUNTIFS('est-sen-perc99-2018'!A:A,A236,'est-sen-perc99-2018'!H:H,"&gt;0")</f>
        <v>0</v>
      </c>
      <c r="X236">
        <f>+COUNTIFS('est-sen-perc99-2018'!A:A,A236,'est-sen-perc99-2018'!I:I,"&gt;0")</f>
        <v>0</v>
      </c>
      <c r="Y236">
        <f>+COUNTIFS('est-sen-perc99-2018'!A:A,A236,'est-sen-perc99-2018'!J:J,"&gt;0")</f>
        <v>0</v>
      </c>
      <c r="Z236">
        <f>+SUM(V236:Y236)</f>
        <v>0</v>
      </c>
      <c r="AA236">
        <f>+IF(Z236=0,,K236-Z236)</f>
        <v>0</v>
      </c>
    </row>
    <row r="237" spans="1:27" hidden="1">
      <c r="A237">
        <v>151100</v>
      </c>
      <c r="B237">
        <v>-3.8023333333333298</v>
      </c>
      <c r="C237">
        <v>-80.456666666666607</v>
      </c>
      <c r="D237">
        <v>45</v>
      </c>
      <c r="E237" t="s">
        <v>735</v>
      </c>
      <c r="F237" t="s">
        <v>11</v>
      </c>
      <c r="G237" t="s">
        <v>12</v>
      </c>
      <c r="H237" t="s">
        <v>13</v>
      </c>
      <c r="I237" t="s">
        <v>736</v>
      </c>
      <c r="J237" t="s">
        <v>20</v>
      </c>
      <c r="K237">
        <f>+COUNTIF('est-sen-perc99-2018'!A:A,A237)</f>
        <v>0</v>
      </c>
      <c r="L237">
        <f>+COUNTIF('est-sen-perc99-2017'!A:A,A237)</f>
        <v>3</v>
      </c>
      <c r="M237">
        <f>+COUNTIFS(percentiles!M:M,"&gt;1/1/17",percentiles!N:N,"&gt;0",percentiles!A:A,A237,percentiles!M:M,"&lt;1/4/17")</f>
        <v>0</v>
      </c>
      <c r="N237" t="str">
        <f>IFERROR(VLOOKUP(A237,percentiles!A:Q,3,FALSE),"")</f>
        <v/>
      </c>
      <c r="O237" t="str">
        <f>IFERROR(VLOOKUP(A237,percentiles!A:Q,4,FALSE),"")</f>
        <v/>
      </c>
      <c r="P237" t="str">
        <f>IFERROR(VLOOKUP(A237,percentiles!A:Q,5,FALSE),"")</f>
        <v/>
      </c>
      <c r="Q237" t="str">
        <f>IFERROR(VLOOKUP(A237,percentiles!A:Q,6,FALSE),"")</f>
        <v/>
      </c>
      <c r="R237">
        <f>+COUNTIFS(percentiles!M:M,"&gt;1/1/18",percentiles!N:N,"&gt;0",percentiles!A:A,A237)</f>
        <v>0</v>
      </c>
      <c r="S237">
        <f>+COUNTIFS(percentiles!M:M,"&gt;1/1/18",percentiles!O:O,"&gt;0",percentiles!A:A,A237)</f>
        <v>0</v>
      </c>
      <c r="T237">
        <f>+COUNTIFS(percentiles!M:M,"&gt;1/1/18",percentiles!P:P,"&gt;0",percentiles!A:A,A237)</f>
        <v>0</v>
      </c>
      <c r="U237">
        <f>+COUNTIFS(percentiles!M:M,"&gt;1/1/18",percentiles!Q:Q,"&gt;0",percentiles!A:A,A237)</f>
        <v>0</v>
      </c>
      <c r="V237">
        <f>+COUNTIFS('est-sen-perc99-2018'!A:A,A237,'est-sen-perc99-2018'!G:G,"&gt;0")</f>
        <v>0</v>
      </c>
      <c r="W237">
        <f>+COUNTIFS('est-sen-perc99-2018'!A:A,A237,'est-sen-perc99-2018'!H:H,"&gt;0")</f>
        <v>0</v>
      </c>
      <c r="X237">
        <f>+COUNTIFS('est-sen-perc99-2018'!A:A,A237,'est-sen-perc99-2018'!I:I,"&gt;0")</f>
        <v>0</v>
      </c>
      <c r="Y237">
        <f>+COUNTIFS('est-sen-perc99-2018'!A:A,A237,'est-sen-perc99-2018'!J:J,"&gt;0")</f>
        <v>0</v>
      </c>
      <c r="Z237">
        <f>+SUM(V237:Y237)</f>
        <v>0</v>
      </c>
      <c r="AA237">
        <f>+IF(Z237=0,,K237-Z237)</f>
        <v>0</v>
      </c>
    </row>
    <row r="238" spans="1:27" hidden="1">
      <c r="A238">
        <v>151210</v>
      </c>
      <c r="B238">
        <v>-11.7344666666666</v>
      </c>
      <c r="C238">
        <v>-76.259666666666604</v>
      </c>
      <c r="D238">
        <v>3503</v>
      </c>
      <c r="E238" t="s">
        <v>745</v>
      </c>
      <c r="F238" t="s">
        <v>11</v>
      </c>
      <c r="G238" t="s">
        <v>12</v>
      </c>
      <c r="H238" t="s">
        <v>13</v>
      </c>
      <c r="I238" t="s">
        <v>746</v>
      </c>
      <c r="J238" t="s">
        <v>20</v>
      </c>
      <c r="K238">
        <f>+COUNTIF('est-sen-perc99-2018'!A:A,A238)</f>
        <v>3</v>
      </c>
      <c r="L238">
        <f>+COUNTIF('est-sen-perc99-2017'!A:A,A238)</f>
        <v>3</v>
      </c>
      <c r="M238">
        <f>+COUNTIFS(percentiles!M:M,"&gt;1/1/17",percentiles!N:N,"&gt;0",percentiles!A:A,A238,percentiles!M:M,"&lt;1/4/17")</f>
        <v>0</v>
      </c>
      <c r="N238" t="str">
        <f>IFERROR(VLOOKUP(A238,percentiles!A:Q,3,FALSE),"")</f>
        <v/>
      </c>
      <c r="O238" t="str">
        <f>IFERROR(VLOOKUP(A238,percentiles!A:Q,4,FALSE),"")</f>
        <v/>
      </c>
      <c r="P238" t="str">
        <f>IFERROR(VLOOKUP(A238,percentiles!A:Q,5,FALSE),"")</f>
        <v/>
      </c>
      <c r="Q238" t="str">
        <f>IFERROR(VLOOKUP(A238,percentiles!A:Q,6,FALSE),"")</f>
        <v/>
      </c>
      <c r="R238">
        <f>+COUNTIFS(percentiles!M:M,"&gt;1/1/18",percentiles!N:N,"&gt;0",percentiles!A:A,A238)</f>
        <v>0</v>
      </c>
      <c r="S238">
        <f>+COUNTIFS(percentiles!M:M,"&gt;1/1/18",percentiles!O:O,"&gt;0",percentiles!A:A,A238)</f>
        <v>0</v>
      </c>
      <c r="T238">
        <f>+COUNTIFS(percentiles!M:M,"&gt;1/1/18",percentiles!P:P,"&gt;0",percentiles!A:A,A238)</f>
        <v>0</v>
      </c>
      <c r="U238">
        <f>+COUNTIFS(percentiles!M:M,"&gt;1/1/18",percentiles!Q:Q,"&gt;0",percentiles!A:A,A238)</f>
        <v>0</v>
      </c>
      <c r="V238">
        <f>+COUNTIFS('est-sen-perc99-2018'!A:A,A238,'est-sen-perc99-2018'!G:G,"&gt;0")</f>
        <v>0</v>
      </c>
      <c r="W238">
        <f>+COUNTIFS('est-sen-perc99-2018'!A:A,A238,'est-sen-perc99-2018'!H:H,"&gt;0")</f>
        <v>0</v>
      </c>
      <c r="X238">
        <f>+COUNTIFS('est-sen-perc99-2018'!A:A,A238,'est-sen-perc99-2018'!I:I,"&gt;0")</f>
        <v>0</v>
      </c>
      <c r="Y238">
        <f>+COUNTIFS('est-sen-perc99-2018'!A:A,A238,'est-sen-perc99-2018'!J:J,"&gt;0")</f>
        <v>0</v>
      </c>
      <c r="Z238">
        <f>+SUM(V238:Y238)</f>
        <v>0</v>
      </c>
      <c r="AA238">
        <f>+IF(Z238=0,,K238-Z238)</f>
        <v>0</v>
      </c>
    </row>
    <row r="239" spans="1:27" hidden="1">
      <c r="A239">
        <v>152210</v>
      </c>
      <c r="B239">
        <v>-5.8910555555555497</v>
      </c>
      <c r="C239">
        <v>-78.188861111111095</v>
      </c>
      <c r="D239">
        <v>632</v>
      </c>
      <c r="E239" t="s">
        <v>793</v>
      </c>
      <c r="F239" t="s">
        <v>11</v>
      </c>
      <c r="G239" t="s">
        <v>12</v>
      </c>
      <c r="H239" t="s">
        <v>13</v>
      </c>
      <c r="I239" t="s">
        <v>794</v>
      </c>
      <c r="J239" t="s">
        <v>15</v>
      </c>
      <c r="K239">
        <f>+COUNTIF('est-sen-perc99-2018'!A:A,A239)</f>
        <v>0</v>
      </c>
      <c r="L239">
        <f>+COUNTIF('est-sen-perc99-2017'!A:A,A239)</f>
        <v>3</v>
      </c>
      <c r="M239">
        <f>+COUNTIFS(percentiles!M:M,"&gt;1/1/17",percentiles!N:N,"&gt;0",percentiles!A:A,A239,percentiles!M:M,"&lt;1/4/17")</f>
        <v>0</v>
      </c>
      <c r="N239" t="str">
        <f>IFERROR(VLOOKUP(A239,percentiles!A:Q,3,FALSE),"")</f>
        <v/>
      </c>
      <c r="O239" t="str">
        <f>IFERROR(VLOOKUP(A239,percentiles!A:Q,4,FALSE),"")</f>
        <v/>
      </c>
      <c r="P239" t="str">
        <f>IFERROR(VLOOKUP(A239,percentiles!A:Q,5,FALSE),"")</f>
        <v/>
      </c>
      <c r="Q239" t="str">
        <f>IFERROR(VLOOKUP(A239,percentiles!A:Q,6,FALSE),"")</f>
        <v/>
      </c>
      <c r="R239">
        <f>+COUNTIFS(percentiles!M:M,"&gt;1/1/18",percentiles!N:N,"&gt;0",percentiles!A:A,A239)</f>
        <v>0</v>
      </c>
      <c r="S239">
        <f>+COUNTIFS(percentiles!M:M,"&gt;1/1/18",percentiles!O:O,"&gt;0",percentiles!A:A,A239)</f>
        <v>0</v>
      </c>
      <c r="T239">
        <f>+COUNTIFS(percentiles!M:M,"&gt;1/1/18",percentiles!P:P,"&gt;0",percentiles!A:A,A239)</f>
        <v>0</v>
      </c>
      <c r="U239">
        <f>+COUNTIFS(percentiles!M:M,"&gt;1/1/18",percentiles!Q:Q,"&gt;0",percentiles!A:A,A239)</f>
        <v>0</v>
      </c>
      <c r="V239">
        <f>+COUNTIFS('est-sen-perc99-2018'!A:A,A239,'est-sen-perc99-2018'!G:G,"&gt;0")</f>
        <v>0</v>
      </c>
      <c r="W239">
        <f>+COUNTIFS('est-sen-perc99-2018'!A:A,A239,'est-sen-perc99-2018'!H:H,"&gt;0")</f>
        <v>0</v>
      </c>
      <c r="X239">
        <f>+COUNTIFS('est-sen-perc99-2018'!A:A,A239,'est-sen-perc99-2018'!I:I,"&gt;0")</f>
        <v>0</v>
      </c>
      <c r="Y239">
        <f>+COUNTIFS('est-sen-perc99-2018'!A:A,A239,'est-sen-perc99-2018'!J:J,"&gt;0")</f>
        <v>0</v>
      </c>
      <c r="Z239">
        <f>+SUM(V239:Y239)</f>
        <v>0</v>
      </c>
      <c r="AA239">
        <f>+IF(Z239=0,,K239-Z239)</f>
        <v>0</v>
      </c>
    </row>
    <row r="240" spans="1:27" hidden="1">
      <c r="A240">
        <v>152212</v>
      </c>
      <c r="B240">
        <v>-5.4663888888888801</v>
      </c>
      <c r="C240">
        <v>-78.988611111111098</v>
      </c>
      <c r="D240">
        <v>753.7</v>
      </c>
      <c r="E240" t="s">
        <v>795</v>
      </c>
      <c r="F240" t="s">
        <v>11</v>
      </c>
      <c r="G240" t="s">
        <v>12</v>
      </c>
      <c r="H240" t="s">
        <v>13</v>
      </c>
      <c r="I240" t="s">
        <v>796</v>
      </c>
      <c r="J240" t="s">
        <v>15</v>
      </c>
      <c r="K240">
        <f>+COUNTIF('est-sen-perc99-2018'!A:A,A240)</f>
        <v>2</v>
      </c>
      <c r="L240">
        <f>+COUNTIF('est-sen-perc99-2017'!A:A,A240)</f>
        <v>3</v>
      </c>
      <c r="M240">
        <f>+COUNTIFS(percentiles!M:M,"&gt;1/1/17",percentiles!N:N,"&gt;0",percentiles!A:A,A240,percentiles!M:M,"&lt;1/4/17")</f>
        <v>0</v>
      </c>
      <c r="N240" t="str">
        <f>IFERROR(VLOOKUP(A240,percentiles!A:Q,3,FALSE),"")</f>
        <v/>
      </c>
      <c r="O240" t="str">
        <f>IFERROR(VLOOKUP(A240,percentiles!A:Q,4,FALSE),"")</f>
        <v/>
      </c>
      <c r="P240" t="str">
        <f>IFERROR(VLOOKUP(A240,percentiles!A:Q,5,FALSE),"")</f>
        <v/>
      </c>
      <c r="Q240" t="str">
        <f>IFERROR(VLOOKUP(A240,percentiles!A:Q,6,FALSE),"")</f>
        <v/>
      </c>
      <c r="R240">
        <f>+COUNTIFS(percentiles!M:M,"&gt;1/1/18",percentiles!N:N,"&gt;0",percentiles!A:A,A240)</f>
        <v>0</v>
      </c>
      <c r="S240">
        <f>+COUNTIFS(percentiles!M:M,"&gt;1/1/18",percentiles!O:O,"&gt;0",percentiles!A:A,A240)</f>
        <v>0</v>
      </c>
      <c r="T240">
        <f>+COUNTIFS(percentiles!M:M,"&gt;1/1/18",percentiles!P:P,"&gt;0",percentiles!A:A,A240)</f>
        <v>0</v>
      </c>
      <c r="U240">
        <f>+COUNTIFS(percentiles!M:M,"&gt;1/1/18",percentiles!Q:Q,"&gt;0",percentiles!A:A,A240)</f>
        <v>0</v>
      </c>
      <c r="V240">
        <f>+COUNTIFS('est-sen-perc99-2018'!A:A,A240,'est-sen-perc99-2018'!G:G,"&gt;0")</f>
        <v>0</v>
      </c>
      <c r="W240">
        <f>+COUNTIFS('est-sen-perc99-2018'!A:A,A240,'est-sen-perc99-2018'!H:H,"&gt;0")</f>
        <v>0</v>
      </c>
      <c r="X240">
        <f>+COUNTIFS('est-sen-perc99-2018'!A:A,A240,'est-sen-perc99-2018'!I:I,"&gt;0")</f>
        <v>0</v>
      </c>
      <c r="Y240">
        <f>+COUNTIFS('est-sen-perc99-2018'!A:A,A240,'est-sen-perc99-2018'!J:J,"&gt;0")</f>
        <v>0</v>
      </c>
      <c r="Z240">
        <f>+SUM(V240:Y240)</f>
        <v>0</v>
      </c>
      <c r="AA240">
        <f>+IF(Z240=0,,K240-Z240)</f>
        <v>0</v>
      </c>
    </row>
    <row r="241" spans="1:27" hidden="1">
      <c r="A241">
        <v>152409</v>
      </c>
      <c r="B241">
        <v>-3.8894000000000002</v>
      </c>
      <c r="C241">
        <v>-73.696166666666599</v>
      </c>
      <c r="D241">
        <v>120</v>
      </c>
      <c r="E241" t="s">
        <v>805</v>
      </c>
      <c r="F241" t="s">
        <v>11</v>
      </c>
      <c r="G241" t="s">
        <v>12</v>
      </c>
      <c r="H241" t="s">
        <v>13</v>
      </c>
      <c r="I241" t="s">
        <v>806</v>
      </c>
      <c r="J241" t="s">
        <v>15</v>
      </c>
      <c r="K241">
        <f>+COUNTIF('est-sen-perc99-2018'!A:A,A241)</f>
        <v>3</v>
      </c>
      <c r="L241">
        <f>+COUNTIF('est-sen-perc99-2017'!A:A,A241)</f>
        <v>3</v>
      </c>
      <c r="M241">
        <f>+COUNTIFS(percentiles!M:M,"&gt;1/1/17",percentiles!N:N,"&gt;0",percentiles!A:A,A241,percentiles!M:M,"&lt;1/4/17")</f>
        <v>0</v>
      </c>
      <c r="N241" t="str">
        <f>IFERROR(VLOOKUP(A241,percentiles!A:Q,3,FALSE),"")</f>
        <v/>
      </c>
      <c r="O241" t="str">
        <f>IFERROR(VLOOKUP(A241,percentiles!A:Q,4,FALSE),"")</f>
        <v/>
      </c>
      <c r="P241" t="str">
        <f>IFERROR(VLOOKUP(A241,percentiles!A:Q,5,FALSE),"")</f>
        <v/>
      </c>
      <c r="Q241" t="str">
        <f>IFERROR(VLOOKUP(A241,percentiles!A:Q,6,FALSE),"")</f>
        <v/>
      </c>
      <c r="R241">
        <f>+COUNTIFS(percentiles!M:M,"&gt;1/1/18",percentiles!N:N,"&gt;0",percentiles!A:A,A241)</f>
        <v>0</v>
      </c>
      <c r="S241">
        <f>+COUNTIFS(percentiles!M:M,"&gt;1/1/18",percentiles!O:O,"&gt;0",percentiles!A:A,A241)</f>
        <v>0</v>
      </c>
      <c r="T241">
        <f>+COUNTIFS(percentiles!M:M,"&gt;1/1/18",percentiles!P:P,"&gt;0",percentiles!A:A,A241)</f>
        <v>0</v>
      </c>
      <c r="U241">
        <f>+COUNTIFS(percentiles!M:M,"&gt;1/1/18",percentiles!Q:Q,"&gt;0",percentiles!A:A,A241)</f>
        <v>0</v>
      </c>
      <c r="V241">
        <f>+COUNTIFS('est-sen-perc99-2018'!A:A,A241,'est-sen-perc99-2018'!G:G,"&gt;0")</f>
        <v>0</v>
      </c>
      <c r="W241">
        <f>+COUNTIFS('est-sen-perc99-2018'!A:A,A241,'est-sen-perc99-2018'!H:H,"&gt;0")</f>
        <v>0</v>
      </c>
      <c r="X241">
        <f>+COUNTIFS('est-sen-perc99-2018'!A:A,A241,'est-sen-perc99-2018'!I:I,"&gt;0")</f>
        <v>0</v>
      </c>
      <c r="Y241">
        <f>+COUNTIFS('est-sen-perc99-2018'!A:A,A241,'est-sen-perc99-2018'!J:J,"&gt;0")</f>
        <v>0</v>
      </c>
      <c r="Z241">
        <f>+SUM(V241:Y241)</f>
        <v>0</v>
      </c>
      <c r="AA241">
        <f>+IF(Z241=0,,K241-Z241)</f>
        <v>0</v>
      </c>
    </row>
    <row r="242" spans="1:27" hidden="1">
      <c r="A242">
        <v>153226</v>
      </c>
      <c r="B242">
        <v>-6.1452777777777703</v>
      </c>
      <c r="C242">
        <v>-77.094722222222202</v>
      </c>
      <c r="D242">
        <v>890</v>
      </c>
      <c r="E242" t="s">
        <v>833</v>
      </c>
      <c r="F242" t="s">
        <v>11</v>
      </c>
      <c r="G242" t="s">
        <v>12</v>
      </c>
      <c r="H242" t="s">
        <v>13</v>
      </c>
      <c r="I242" t="s">
        <v>834</v>
      </c>
      <c r="J242" t="s">
        <v>15</v>
      </c>
      <c r="K242">
        <f>+COUNTIF('est-sen-perc99-2018'!A:A,A242)</f>
        <v>2</v>
      </c>
      <c r="L242">
        <f>+COUNTIF('est-sen-perc99-2017'!A:A,A242)</f>
        <v>3</v>
      </c>
      <c r="M242">
        <f>+COUNTIFS(percentiles!M:M,"&gt;1/1/17",percentiles!N:N,"&gt;0",percentiles!A:A,A242,percentiles!M:M,"&lt;1/4/17")</f>
        <v>0</v>
      </c>
      <c r="N242" t="str">
        <f>IFERROR(VLOOKUP(A242,percentiles!A:Q,3,FALSE),"")</f>
        <v/>
      </c>
      <c r="O242" t="str">
        <f>IFERROR(VLOOKUP(A242,percentiles!A:Q,4,FALSE),"")</f>
        <v/>
      </c>
      <c r="P242" t="str">
        <f>IFERROR(VLOOKUP(A242,percentiles!A:Q,5,FALSE),"")</f>
        <v/>
      </c>
      <c r="Q242" t="str">
        <f>IFERROR(VLOOKUP(A242,percentiles!A:Q,6,FALSE),"")</f>
        <v/>
      </c>
      <c r="R242">
        <f>+COUNTIFS(percentiles!M:M,"&gt;1/1/18",percentiles!N:N,"&gt;0",percentiles!A:A,A242)</f>
        <v>0</v>
      </c>
      <c r="S242">
        <f>+COUNTIFS(percentiles!M:M,"&gt;1/1/18",percentiles!O:O,"&gt;0",percentiles!A:A,A242)</f>
        <v>0</v>
      </c>
      <c r="T242">
        <f>+COUNTIFS(percentiles!M:M,"&gt;1/1/18",percentiles!P:P,"&gt;0",percentiles!A:A,A242)</f>
        <v>0</v>
      </c>
      <c r="U242">
        <f>+COUNTIFS(percentiles!M:M,"&gt;1/1/18",percentiles!Q:Q,"&gt;0",percentiles!A:A,A242)</f>
        <v>0</v>
      </c>
      <c r="V242">
        <f>+COUNTIFS('est-sen-perc99-2018'!A:A,A242,'est-sen-perc99-2018'!G:G,"&gt;0")</f>
        <v>0</v>
      </c>
      <c r="W242">
        <f>+COUNTIFS('est-sen-perc99-2018'!A:A,A242,'est-sen-perc99-2018'!H:H,"&gt;0")</f>
        <v>0</v>
      </c>
      <c r="X242">
        <f>+COUNTIFS('est-sen-perc99-2018'!A:A,A242,'est-sen-perc99-2018'!I:I,"&gt;0")</f>
        <v>0</v>
      </c>
      <c r="Y242">
        <f>+COUNTIFS('est-sen-perc99-2018'!A:A,A242,'est-sen-perc99-2018'!J:J,"&gt;0")</f>
        <v>0</v>
      </c>
      <c r="Z242">
        <f>+SUM(V242:Y242)</f>
        <v>0</v>
      </c>
      <c r="AA242">
        <f>+IF(Z242=0,,K242-Z242)</f>
        <v>0</v>
      </c>
    </row>
    <row r="243" spans="1:27">
      <c r="A243">
        <v>548</v>
      </c>
      <c r="B243" s="5">
        <v>-11.8391277777777</v>
      </c>
      <c r="C243" s="5">
        <v>-76.378027777777703</v>
      </c>
      <c r="D243" s="7">
        <v>2417</v>
      </c>
      <c r="E243" t="s">
        <v>294</v>
      </c>
      <c r="F243" t="s">
        <v>11</v>
      </c>
      <c r="G243" t="s">
        <v>12</v>
      </c>
      <c r="H243" t="s">
        <v>13</v>
      </c>
      <c r="I243" t="s">
        <v>295</v>
      </c>
      <c r="J243" t="s">
        <v>20</v>
      </c>
      <c r="K243">
        <f>+COUNTIF('est-sen-perc99-2018'!A:A,A243)</f>
        <v>5</v>
      </c>
      <c r="L243">
        <f>+COUNTIF('est-sen-perc99-2017'!A:A,A243)</f>
        <v>3</v>
      </c>
      <c r="M243">
        <f>+COUNTIFS(percentiles!M:M,"&gt;1/1/17",percentiles!N:N,"&gt;0",percentiles!A:A,A243,percentiles!M:M,"&lt;1/4/17")</f>
        <v>0</v>
      </c>
      <c r="N243">
        <f>IFERROR(VLOOKUP(A243,percentiles!A:Q,3,FALSE),"")</f>
        <v>1581</v>
      </c>
      <c r="O243">
        <f>IFERROR(VLOOKUP(A243,percentiles!A:Q,4,FALSE),"")</f>
        <v>1581</v>
      </c>
      <c r="P243">
        <f>IFERROR(VLOOKUP(A243,percentiles!A:Q,5,FALSE),"")</f>
        <v>1519</v>
      </c>
      <c r="Q243">
        <f>IFERROR(VLOOKUP(A243,percentiles!A:Q,6,FALSE),"")</f>
        <v>746</v>
      </c>
      <c r="R243">
        <f>+COUNTIFS(percentiles!M:M,"&gt;1/1/18",percentiles!N:N,"&gt;0",percentiles!A:A,A243)</f>
        <v>1</v>
      </c>
      <c r="S243">
        <f>+COUNTIFS(percentiles!M:M,"&gt;1/1/18",percentiles!O:O,"&gt;0",percentiles!A:A,A243)</f>
        <v>4</v>
      </c>
      <c r="T243">
        <f>+COUNTIFS(percentiles!M:M,"&gt;1/1/18",percentiles!P:P,"&gt;0",percentiles!A:A,A243)</f>
        <v>1</v>
      </c>
      <c r="U243">
        <f>+COUNTIFS(percentiles!M:M,"&gt;1/1/18",percentiles!Q:Q,"&gt;0",percentiles!A:A,A243)</f>
        <v>6</v>
      </c>
      <c r="V243">
        <f>+COUNTIFS('est-sen-perc99-2018'!A:A,A243,'est-sen-perc99-2018'!G:G,"&gt;0")</f>
        <v>1</v>
      </c>
      <c r="W243">
        <f>+COUNTIFS('est-sen-perc99-2018'!A:A,A243,'est-sen-perc99-2018'!H:H,"&gt;0")</f>
        <v>4</v>
      </c>
      <c r="X243">
        <f>+COUNTIFS('est-sen-perc99-2018'!A:A,A243,'est-sen-perc99-2018'!I:I,"&gt;0")</f>
        <v>0</v>
      </c>
      <c r="Y243">
        <f>+COUNTIFS('est-sen-perc99-2018'!A:A,A243,'est-sen-perc99-2018'!J:J,"&gt;0")</f>
        <v>0</v>
      </c>
      <c r="Z243">
        <f>+SUM(V243:Y243)</f>
        <v>5</v>
      </c>
      <c r="AA243">
        <f>+IF(Z243=0,,K243-Z243)</f>
        <v>0</v>
      </c>
    </row>
    <row r="244" spans="1:27" hidden="1">
      <c r="A244">
        <v>155202</v>
      </c>
      <c r="B244">
        <v>-11.198272222222201</v>
      </c>
      <c r="C244">
        <v>-76.634861111111107</v>
      </c>
      <c r="D244">
        <v>3583</v>
      </c>
      <c r="E244" t="s">
        <v>166</v>
      </c>
      <c r="F244" t="s">
        <v>11</v>
      </c>
      <c r="G244" t="s">
        <v>12</v>
      </c>
      <c r="H244" t="s">
        <v>13</v>
      </c>
      <c r="I244" t="s">
        <v>892</v>
      </c>
      <c r="J244" t="s">
        <v>20</v>
      </c>
      <c r="K244">
        <f>+COUNTIF('est-sen-perc99-2018'!A:A,A244)</f>
        <v>0</v>
      </c>
      <c r="L244">
        <f>+COUNTIF('est-sen-perc99-2017'!A:A,A244)</f>
        <v>3</v>
      </c>
      <c r="M244">
        <f>+COUNTIFS(percentiles!M:M,"&gt;1/1/17",percentiles!N:N,"&gt;0",percentiles!A:A,A244,percentiles!M:M,"&lt;1/4/17")</f>
        <v>0</v>
      </c>
      <c r="N244" t="str">
        <f>IFERROR(VLOOKUP(A244,percentiles!A:Q,3,FALSE),"")</f>
        <v/>
      </c>
      <c r="O244" t="str">
        <f>IFERROR(VLOOKUP(A244,percentiles!A:Q,4,FALSE),"")</f>
        <v/>
      </c>
      <c r="P244" t="str">
        <f>IFERROR(VLOOKUP(A244,percentiles!A:Q,5,FALSE),"")</f>
        <v/>
      </c>
      <c r="Q244" t="str">
        <f>IFERROR(VLOOKUP(A244,percentiles!A:Q,6,FALSE),"")</f>
        <v/>
      </c>
      <c r="R244">
        <f>+COUNTIFS(percentiles!M:M,"&gt;1/1/18",percentiles!N:N,"&gt;0",percentiles!A:A,A244)</f>
        <v>0</v>
      </c>
      <c r="S244">
        <f>+COUNTIFS(percentiles!M:M,"&gt;1/1/18",percentiles!O:O,"&gt;0",percentiles!A:A,A244)</f>
        <v>0</v>
      </c>
      <c r="T244">
        <f>+COUNTIFS(percentiles!M:M,"&gt;1/1/18",percentiles!P:P,"&gt;0",percentiles!A:A,A244)</f>
        <v>0</v>
      </c>
      <c r="U244">
        <f>+COUNTIFS(percentiles!M:M,"&gt;1/1/18",percentiles!Q:Q,"&gt;0",percentiles!A:A,A244)</f>
        <v>0</v>
      </c>
      <c r="V244">
        <f>+COUNTIFS('est-sen-perc99-2018'!A:A,A244,'est-sen-perc99-2018'!G:G,"&gt;0")</f>
        <v>0</v>
      </c>
      <c r="W244">
        <f>+COUNTIFS('est-sen-perc99-2018'!A:A,A244,'est-sen-perc99-2018'!H:H,"&gt;0")</f>
        <v>0</v>
      </c>
      <c r="X244">
        <f>+COUNTIFS('est-sen-perc99-2018'!A:A,A244,'est-sen-perc99-2018'!I:I,"&gt;0")</f>
        <v>0</v>
      </c>
      <c r="Y244">
        <f>+COUNTIFS('est-sen-perc99-2018'!A:A,A244,'est-sen-perc99-2018'!J:J,"&gt;0")</f>
        <v>0</v>
      </c>
      <c r="Z244">
        <f>+SUM(V244:Y244)</f>
        <v>0</v>
      </c>
      <c r="AA244">
        <f>+IF(Z244=0,,K244-Z244)</f>
        <v>0</v>
      </c>
    </row>
    <row r="245" spans="1:27" hidden="1">
      <c r="A245">
        <v>155214</v>
      </c>
      <c r="B245">
        <v>-11.2328027777777</v>
      </c>
      <c r="C245">
        <v>-76.655133333333296</v>
      </c>
      <c r="D245">
        <v>3342</v>
      </c>
      <c r="E245" t="s">
        <v>905</v>
      </c>
      <c r="F245" t="s">
        <v>11</v>
      </c>
      <c r="G245" t="s">
        <v>12</v>
      </c>
      <c r="H245" t="s">
        <v>13</v>
      </c>
      <c r="I245" t="s">
        <v>906</v>
      </c>
      <c r="J245" t="s">
        <v>20</v>
      </c>
      <c r="K245">
        <f>+COUNTIF('est-sen-perc99-2018'!A:A,A245)</f>
        <v>1</v>
      </c>
      <c r="L245">
        <f>+COUNTIF('est-sen-perc99-2017'!A:A,A245)</f>
        <v>3</v>
      </c>
      <c r="M245">
        <f>+COUNTIFS(percentiles!M:M,"&gt;1/1/17",percentiles!N:N,"&gt;0",percentiles!A:A,A245,percentiles!M:M,"&lt;1/4/17")</f>
        <v>0</v>
      </c>
      <c r="N245" t="str">
        <f>IFERROR(VLOOKUP(A245,percentiles!A:Q,3,FALSE),"")</f>
        <v/>
      </c>
      <c r="O245" t="str">
        <f>IFERROR(VLOOKUP(A245,percentiles!A:Q,4,FALSE),"")</f>
        <v/>
      </c>
      <c r="P245" t="str">
        <f>IFERROR(VLOOKUP(A245,percentiles!A:Q,5,FALSE),"")</f>
        <v/>
      </c>
      <c r="Q245" t="str">
        <f>IFERROR(VLOOKUP(A245,percentiles!A:Q,6,FALSE),"")</f>
        <v/>
      </c>
      <c r="R245">
        <f>+COUNTIFS(percentiles!M:M,"&gt;1/1/18",percentiles!N:N,"&gt;0",percentiles!A:A,A245)</f>
        <v>0</v>
      </c>
      <c r="S245">
        <f>+COUNTIFS(percentiles!M:M,"&gt;1/1/18",percentiles!O:O,"&gt;0",percentiles!A:A,A245)</f>
        <v>0</v>
      </c>
      <c r="T245">
        <f>+COUNTIFS(percentiles!M:M,"&gt;1/1/18",percentiles!P:P,"&gt;0",percentiles!A:A,A245)</f>
        <v>0</v>
      </c>
      <c r="U245">
        <f>+COUNTIFS(percentiles!M:M,"&gt;1/1/18",percentiles!Q:Q,"&gt;0",percentiles!A:A,A245)</f>
        <v>0</v>
      </c>
      <c r="V245">
        <f>+COUNTIFS('est-sen-perc99-2018'!A:A,A245,'est-sen-perc99-2018'!G:G,"&gt;0")</f>
        <v>0</v>
      </c>
      <c r="W245">
        <f>+COUNTIFS('est-sen-perc99-2018'!A:A,A245,'est-sen-perc99-2018'!H:H,"&gt;0")</f>
        <v>0</v>
      </c>
      <c r="X245">
        <f>+COUNTIFS('est-sen-perc99-2018'!A:A,A245,'est-sen-perc99-2018'!I:I,"&gt;0")</f>
        <v>0</v>
      </c>
      <c r="Y245">
        <f>+COUNTIFS('est-sen-perc99-2018'!A:A,A245,'est-sen-perc99-2018'!J:J,"&gt;0")</f>
        <v>0</v>
      </c>
      <c r="Z245">
        <f>+SUM(V245:Y245)</f>
        <v>0</v>
      </c>
      <c r="AA245">
        <f>+IF(Z245=0,,K245-Z245)</f>
        <v>0</v>
      </c>
    </row>
    <row r="246" spans="1:27" hidden="1">
      <c r="A246">
        <v>780</v>
      </c>
      <c r="B246">
        <v>-15.1695833333333</v>
      </c>
      <c r="C246">
        <v>-69.969888888888804</v>
      </c>
      <c r="D246">
        <v>3920</v>
      </c>
      <c r="E246" t="s">
        <v>448</v>
      </c>
      <c r="F246" t="s">
        <v>11</v>
      </c>
      <c r="G246" t="s">
        <v>12</v>
      </c>
      <c r="H246" t="s">
        <v>13</v>
      </c>
      <c r="I246" t="s">
        <v>449</v>
      </c>
      <c r="J246" t="s">
        <v>15</v>
      </c>
      <c r="K246">
        <f>+COUNTIF('est-sen-perc99-2018'!A:A,A246)</f>
        <v>5</v>
      </c>
      <c r="L246">
        <f>+COUNTIF('est-sen-perc99-2017'!A:A,A246)</f>
        <v>3</v>
      </c>
      <c r="M246">
        <f>+COUNTIFS(percentiles!M:M,"&gt;1/1/17",percentiles!N:N,"&gt;0",percentiles!A:A,A246,percentiles!M:M,"&lt;1/4/17")</f>
        <v>0</v>
      </c>
      <c r="N246">
        <f>IFERROR(VLOOKUP(A246,percentiles!A:Q,3,FALSE),"")</f>
        <v>1581</v>
      </c>
      <c r="O246">
        <f>IFERROR(VLOOKUP(A246,percentiles!A:Q,4,FALSE),"")</f>
        <v>1581</v>
      </c>
      <c r="P246">
        <f>IFERROR(VLOOKUP(A246,percentiles!A:Q,5,FALSE),"")</f>
        <v>1519</v>
      </c>
      <c r="Q246">
        <f>IFERROR(VLOOKUP(A246,percentiles!A:Q,6,FALSE),"")</f>
        <v>1036</v>
      </c>
      <c r="R246">
        <f>+COUNTIFS(percentiles!M:M,"&gt;1/1/18",percentiles!N:N,"&gt;0",percentiles!A:A,A246)</f>
        <v>2</v>
      </c>
      <c r="S246">
        <f>+COUNTIFS(percentiles!M:M,"&gt;1/1/18",percentiles!O:O,"&gt;0",percentiles!A:A,A246)</f>
        <v>2</v>
      </c>
      <c r="T246">
        <f>+COUNTIFS(percentiles!M:M,"&gt;1/1/18",percentiles!P:P,"&gt;0",percentiles!A:A,A246)</f>
        <v>4</v>
      </c>
      <c r="U246">
        <f>+COUNTIFS(percentiles!M:M,"&gt;1/1/18",percentiles!Q:Q,"&gt;0",percentiles!A:A,A246)</f>
        <v>10</v>
      </c>
      <c r="V246">
        <f>+COUNTIFS('est-sen-perc99-2018'!A:A,A246,'est-sen-perc99-2018'!G:G,"&gt;0")</f>
        <v>2</v>
      </c>
      <c r="W246">
        <f>+COUNTIFS('est-sen-perc99-2018'!A:A,A246,'est-sen-perc99-2018'!H:H,"&gt;0")</f>
        <v>2</v>
      </c>
      <c r="X246">
        <f>+COUNTIFS('est-sen-perc99-2018'!A:A,A246,'est-sen-perc99-2018'!I:I,"&gt;0")</f>
        <v>1</v>
      </c>
      <c r="Y246">
        <f>+COUNTIFS('est-sen-perc99-2018'!A:A,A246,'est-sen-perc99-2018'!J:J,"&gt;0")</f>
        <v>0</v>
      </c>
      <c r="Z246">
        <f>+SUM(V246:Y246)</f>
        <v>5</v>
      </c>
      <c r="AA246">
        <f>+IF(Z246=0,,K246-Z246)</f>
        <v>0</v>
      </c>
    </row>
    <row r="247" spans="1:27" hidden="1">
      <c r="A247">
        <v>156212</v>
      </c>
      <c r="B247">
        <v>-13.882572222222199</v>
      </c>
      <c r="C247">
        <v>-73.726583333333295</v>
      </c>
      <c r="D247">
        <v>3400</v>
      </c>
      <c r="E247" t="s">
        <v>968</v>
      </c>
      <c r="F247" t="s">
        <v>11</v>
      </c>
      <c r="G247" t="s">
        <v>12</v>
      </c>
      <c r="H247" t="s">
        <v>13</v>
      </c>
      <c r="I247" t="s">
        <v>969</v>
      </c>
      <c r="J247" t="s">
        <v>15</v>
      </c>
      <c r="K247">
        <f>+COUNTIF('est-sen-perc99-2018'!A:A,A247)</f>
        <v>1</v>
      </c>
      <c r="L247">
        <f>+COUNTIF('est-sen-perc99-2017'!A:A,A247)</f>
        <v>3</v>
      </c>
      <c r="M247">
        <f>+COUNTIFS(percentiles!M:M,"&gt;1/1/17",percentiles!N:N,"&gt;0",percentiles!A:A,A247,percentiles!M:M,"&lt;1/4/17")</f>
        <v>0</v>
      </c>
      <c r="N247" t="str">
        <f>IFERROR(VLOOKUP(A247,percentiles!A:Q,3,FALSE),"")</f>
        <v/>
      </c>
      <c r="O247" t="str">
        <f>IFERROR(VLOOKUP(A247,percentiles!A:Q,4,FALSE),"")</f>
        <v/>
      </c>
      <c r="P247" t="str">
        <f>IFERROR(VLOOKUP(A247,percentiles!A:Q,5,FALSE),"")</f>
        <v/>
      </c>
      <c r="Q247" t="str">
        <f>IFERROR(VLOOKUP(A247,percentiles!A:Q,6,FALSE),"")</f>
        <v/>
      </c>
      <c r="R247">
        <f>+COUNTIFS(percentiles!M:M,"&gt;1/1/18",percentiles!N:N,"&gt;0",percentiles!A:A,A247)</f>
        <v>0</v>
      </c>
      <c r="S247">
        <f>+COUNTIFS(percentiles!M:M,"&gt;1/1/18",percentiles!O:O,"&gt;0",percentiles!A:A,A247)</f>
        <v>0</v>
      </c>
      <c r="T247">
        <f>+COUNTIFS(percentiles!M:M,"&gt;1/1/18",percentiles!P:P,"&gt;0",percentiles!A:A,A247)</f>
        <v>0</v>
      </c>
      <c r="U247">
        <f>+COUNTIFS(percentiles!M:M,"&gt;1/1/18",percentiles!Q:Q,"&gt;0",percentiles!A:A,A247)</f>
        <v>0</v>
      </c>
      <c r="V247">
        <f>+COUNTIFS('est-sen-perc99-2018'!A:A,A247,'est-sen-perc99-2018'!G:G,"&gt;0")</f>
        <v>0</v>
      </c>
      <c r="W247">
        <f>+COUNTIFS('est-sen-perc99-2018'!A:A,A247,'est-sen-perc99-2018'!H:H,"&gt;0")</f>
        <v>0</v>
      </c>
      <c r="X247">
        <f>+COUNTIFS('est-sen-perc99-2018'!A:A,A247,'est-sen-perc99-2018'!I:I,"&gt;0")</f>
        <v>0</v>
      </c>
      <c r="Y247">
        <f>+COUNTIFS('est-sen-perc99-2018'!A:A,A247,'est-sen-perc99-2018'!J:J,"&gt;0")</f>
        <v>0</v>
      </c>
      <c r="Z247">
        <f>+SUM(V247:Y247)</f>
        <v>0</v>
      </c>
      <c r="AA247">
        <f>+IF(Z247=0,,K247-Z247)</f>
        <v>0</v>
      </c>
    </row>
    <row r="248" spans="1:27" hidden="1">
      <c r="A248">
        <v>156225</v>
      </c>
      <c r="B248">
        <v>-14.633333333333301</v>
      </c>
      <c r="C248">
        <v>-74.95</v>
      </c>
      <c r="D248">
        <v>1050</v>
      </c>
      <c r="E248" t="s">
        <v>975</v>
      </c>
      <c r="F248" t="s">
        <v>11</v>
      </c>
      <c r="G248" t="s">
        <v>12</v>
      </c>
      <c r="H248" t="s">
        <v>13</v>
      </c>
      <c r="I248" t="s">
        <v>976</v>
      </c>
      <c r="J248" t="s">
        <v>15</v>
      </c>
      <c r="K248">
        <f>+COUNTIF('est-sen-perc99-2018'!A:A,A248)</f>
        <v>1</v>
      </c>
      <c r="L248">
        <f>+COUNTIF('est-sen-perc99-2017'!A:A,A248)</f>
        <v>3</v>
      </c>
      <c r="M248">
        <f>+COUNTIFS(percentiles!M:M,"&gt;1/1/17",percentiles!N:N,"&gt;0",percentiles!A:A,A248,percentiles!M:M,"&lt;1/4/17")</f>
        <v>0</v>
      </c>
      <c r="N248" t="str">
        <f>IFERROR(VLOOKUP(A248,percentiles!A:Q,3,FALSE),"")</f>
        <v/>
      </c>
      <c r="O248" t="str">
        <f>IFERROR(VLOOKUP(A248,percentiles!A:Q,4,FALSE),"")</f>
        <v/>
      </c>
      <c r="P248" t="str">
        <f>IFERROR(VLOOKUP(A248,percentiles!A:Q,5,FALSE),"")</f>
        <v/>
      </c>
      <c r="Q248" t="str">
        <f>IFERROR(VLOOKUP(A248,percentiles!A:Q,6,FALSE),"")</f>
        <v/>
      </c>
      <c r="R248">
        <f>+COUNTIFS(percentiles!M:M,"&gt;1/1/18",percentiles!N:N,"&gt;0",percentiles!A:A,A248)</f>
        <v>0</v>
      </c>
      <c r="S248">
        <f>+COUNTIFS(percentiles!M:M,"&gt;1/1/18",percentiles!O:O,"&gt;0",percentiles!A:A,A248)</f>
        <v>0</v>
      </c>
      <c r="T248">
        <f>+COUNTIFS(percentiles!M:M,"&gt;1/1/18",percentiles!P:P,"&gt;0",percentiles!A:A,A248)</f>
        <v>0</v>
      </c>
      <c r="U248">
        <f>+COUNTIFS(percentiles!M:M,"&gt;1/1/18",percentiles!Q:Q,"&gt;0",percentiles!A:A,A248)</f>
        <v>0</v>
      </c>
      <c r="V248">
        <f>+COUNTIFS('est-sen-perc99-2018'!A:A,A248,'est-sen-perc99-2018'!G:G,"&gt;0")</f>
        <v>0</v>
      </c>
      <c r="W248">
        <f>+COUNTIFS('est-sen-perc99-2018'!A:A,A248,'est-sen-perc99-2018'!H:H,"&gt;0")</f>
        <v>0</v>
      </c>
      <c r="X248">
        <f>+COUNTIFS('est-sen-perc99-2018'!A:A,A248,'est-sen-perc99-2018'!I:I,"&gt;0")</f>
        <v>0</v>
      </c>
      <c r="Y248">
        <f>+COUNTIFS('est-sen-perc99-2018'!A:A,A248,'est-sen-perc99-2018'!J:J,"&gt;0")</f>
        <v>0</v>
      </c>
      <c r="Z248">
        <f>+SUM(V248:Y248)</f>
        <v>0</v>
      </c>
      <c r="AA248">
        <f>+IF(Z248=0,,K248-Z248)</f>
        <v>0</v>
      </c>
    </row>
    <row r="249" spans="1:27" hidden="1">
      <c r="A249">
        <v>157206</v>
      </c>
      <c r="B249">
        <v>-14.6200027777777</v>
      </c>
      <c r="C249">
        <v>-74.220002777777694</v>
      </c>
      <c r="D249">
        <v>3354</v>
      </c>
      <c r="E249" t="s">
        <v>986</v>
      </c>
      <c r="F249" t="s">
        <v>11</v>
      </c>
      <c r="G249" t="s">
        <v>12</v>
      </c>
      <c r="H249" t="s">
        <v>13</v>
      </c>
      <c r="I249" t="s">
        <v>987</v>
      </c>
      <c r="J249" t="s">
        <v>15</v>
      </c>
      <c r="K249">
        <f>+COUNTIF('est-sen-perc99-2018'!A:A,A249)</f>
        <v>3</v>
      </c>
      <c r="L249">
        <f>+COUNTIF('est-sen-perc99-2017'!A:A,A249)</f>
        <v>3</v>
      </c>
      <c r="M249">
        <f>+COUNTIFS(percentiles!M:M,"&gt;1/1/17",percentiles!N:N,"&gt;0",percentiles!A:A,A249,percentiles!M:M,"&lt;1/4/17")</f>
        <v>0</v>
      </c>
      <c r="N249" t="str">
        <f>IFERROR(VLOOKUP(A249,percentiles!A:Q,3,FALSE),"")</f>
        <v/>
      </c>
      <c r="O249" t="str">
        <f>IFERROR(VLOOKUP(A249,percentiles!A:Q,4,FALSE),"")</f>
        <v/>
      </c>
      <c r="P249" t="str">
        <f>IFERROR(VLOOKUP(A249,percentiles!A:Q,5,FALSE),"")</f>
        <v/>
      </c>
      <c r="Q249" t="str">
        <f>IFERROR(VLOOKUP(A249,percentiles!A:Q,6,FALSE),"")</f>
        <v/>
      </c>
      <c r="R249">
        <f>+COUNTIFS(percentiles!M:M,"&gt;1/1/18",percentiles!N:N,"&gt;0",percentiles!A:A,A249)</f>
        <v>0</v>
      </c>
      <c r="S249">
        <f>+COUNTIFS(percentiles!M:M,"&gt;1/1/18",percentiles!O:O,"&gt;0",percentiles!A:A,A249)</f>
        <v>0</v>
      </c>
      <c r="T249">
        <f>+COUNTIFS(percentiles!M:M,"&gt;1/1/18",percentiles!P:P,"&gt;0",percentiles!A:A,A249)</f>
        <v>0</v>
      </c>
      <c r="U249">
        <f>+COUNTIFS(percentiles!M:M,"&gt;1/1/18",percentiles!Q:Q,"&gt;0",percentiles!A:A,A249)</f>
        <v>0</v>
      </c>
      <c r="V249">
        <f>+COUNTIFS('est-sen-perc99-2018'!A:A,A249,'est-sen-perc99-2018'!G:G,"&gt;0")</f>
        <v>0</v>
      </c>
      <c r="W249">
        <f>+COUNTIFS('est-sen-perc99-2018'!A:A,A249,'est-sen-perc99-2018'!H:H,"&gt;0")</f>
        <v>0</v>
      </c>
      <c r="X249">
        <f>+COUNTIFS('est-sen-perc99-2018'!A:A,A249,'est-sen-perc99-2018'!I:I,"&gt;0")</f>
        <v>0</v>
      </c>
      <c r="Y249">
        <f>+COUNTIFS('est-sen-perc99-2018'!A:A,A249,'est-sen-perc99-2018'!J:J,"&gt;0")</f>
        <v>0</v>
      </c>
      <c r="Z249">
        <f>+SUM(V249:Y249)</f>
        <v>0</v>
      </c>
      <c r="AA249">
        <f>+IF(Z249=0,,K249-Z249)</f>
        <v>0</v>
      </c>
    </row>
    <row r="250" spans="1:27" hidden="1">
      <c r="A250">
        <v>157329</v>
      </c>
      <c r="B250">
        <v>-15.35</v>
      </c>
      <c r="C250">
        <v>-71.316666666666606</v>
      </c>
      <c r="D250">
        <v>4195</v>
      </c>
      <c r="E250" t="s">
        <v>1011</v>
      </c>
      <c r="F250" t="s">
        <v>11</v>
      </c>
      <c r="G250" t="s">
        <v>12</v>
      </c>
      <c r="H250" t="s">
        <v>13</v>
      </c>
      <c r="I250" t="s">
        <v>1012</v>
      </c>
      <c r="J250" t="s">
        <v>15</v>
      </c>
      <c r="K250">
        <f>+COUNTIF('est-sen-perc99-2018'!A:A,A250)</f>
        <v>1</v>
      </c>
      <c r="L250">
        <f>+COUNTIF('est-sen-perc99-2017'!A:A,A250)</f>
        <v>3</v>
      </c>
      <c r="M250">
        <f>+COUNTIFS(percentiles!M:M,"&gt;1/1/17",percentiles!N:N,"&gt;0",percentiles!A:A,A250,percentiles!M:M,"&lt;1/4/17")</f>
        <v>0</v>
      </c>
      <c r="N250" t="str">
        <f>IFERROR(VLOOKUP(A250,percentiles!A:Q,3,FALSE),"")</f>
        <v/>
      </c>
      <c r="O250" t="str">
        <f>IFERROR(VLOOKUP(A250,percentiles!A:Q,4,FALSE),"")</f>
        <v/>
      </c>
      <c r="P250" t="str">
        <f>IFERROR(VLOOKUP(A250,percentiles!A:Q,5,FALSE),"")</f>
        <v/>
      </c>
      <c r="Q250" t="str">
        <f>IFERROR(VLOOKUP(A250,percentiles!A:Q,6,FALSE),"")</f>
        <v/>
      </c>
      <c r="R250">
        <f>+COUNTIFS(percentiles!M:M,"&gt;1/1/18",percentiles!N:N,"&gt;0",percentiles!A:A,A250)</f>
        <v>0</v>
      </c>
      <c r="S250">
        <f>+COUNTIFS(percentiles!M:M,"&gt;1/1/18",percentiles!O:O,"&gt;0",percentiles!A:A,A250)</f>
        <v>0</v>
      </c>
      <c r="T250">
        <f>+COUNTIFS(percentiles!M:M,"&gt;1/1/18",percentiles!P:P,"&gt;0",percentiles!A:A,A250)</f>
        <v>0</v>
      </c>
      <c r="U250">
        <f>+COUNTIFS(percentiles!M:M,"&gt;1/1/18",percentiles!Q:Q,"&gt;0",percentiles!A:A,A250)</f>
        <v>0</v>
      </c>
      <c r="V250">
        <f>+COUNTIFS('est-sen-perc99-2018'!A:A,A250,'est-sen-perc99-2018'!G:G,"&gt;0")</f>
        <v>0</v>
      </c>
      <c r="W250">
        <f>+COUNTIFS('est-sen-perc99-2018'!A:A,A250,'est-sen-perc99-2018'!H:H,"&gt;0")</f>
        <v>0</v>
      </c>
      <c r="X250">
        <f>+COUNTIFS('est-sen-perc99-2018'!A:A,A250,'est-sen-perc99-2018'!I:I,"&gt;0")</f>
        <v>0</v>
      </c>
      <c r="Y250">
        <f>+COUNTIFS('est-sen-perc99-2018'!A:A,A250,'est-sen-perc99-2018'!J:J,"&gt;0")</f>
        <v>0</v>
      </c>
      <c r="Z250">
        <f>+SUM(V250:Y250)</f>
        <v>0</v>
      </c>
      <c r="AA250">
        <f>+IF(Z250=0,,K250-Z250)</f>
        <v>0</v>
      </c>
    </row>
    <row r="251" spans="1:27" hidden="1">
      <c r="A251">
        <v>158331</v>
      </c>
      <c r="B251">
        <v>-17.5798611111111</v>
      </c>
      <c r="C251">
        <v>-69.626277777777702</v>
      </c>
      <c r="D251">
        <v>4260</v>
      </c>
      <c r="E251" t="s">
        <v>1049</v>
      </c>
      <c r="F251" t="s">
        <v>11</v>
      </c>
      <c r="G251" t="s">
        <v>12</v>
      </c>
      <c r="H251" t="s">
        <v>13</v>
      </c>
      <c r="I251" t="s">
        <v>1050</v>
      </c>
      <c r="J251" t="s">
        <v>15</v>
      </c>
      <c r="K251">
        <f>+COUNTIF('est-sen-perc99-2018'!A:A,A251)</f>
        <v>2</v>
      </c>
      <c r="L251">
        <f>+COUNTIF('est-sen-perc99-2017'!A:A,A251)</f>
        <v>3</v>
      </c>
      <c r="M251">
        <f>+COUNTIFS(percentiles!M:M,"&gt;1/1/17",percentiles!N:N,"&gt;0",percentiles!A:A,A251,percentiles!M:M,"&lt;1/4/17")</f>
        <v>0</v>
      </c>
      <c r="N251" t="str">
        <f>IFERROR(VLOOKUP(A251,percentiles!A:Q,3,FALSE),"")</f>
        <v/>
      </c>
      <c r="O251" t="str">
        <f>IFERROR(VLOOKUP(A251,percentiles!A:Q,4,FALSE),"")</f>
        <v/>
      </c>
      <c r="P251" t="str">
        <f>IFERROR(VLOOKUP(A251,percentiles!A:Q,5,FALSE),"")</f>
        <v/>
      </c>
      <c r="Q251" t="str">
        <f>IFERROR(VLOOKUP(A251,percentiles!A:Q,6,FALSE),"")</f>
        <v/>
      </c>
      <c r="R251">
        <f>+COUNTIFS(percentiles!M:M,"&gt;1/1/18",percentiles!N:N,"&gt;0",percentiles!A:A,A251)</f>
        <v>0</v>
      </c>
      <c r="S251">
        <f>+COUNTIFS(percentiles!M:M,"&gt;1/1/18",percentiles!O:O,"&gt;0",percentiles!A:A,A251)</f>
        <v>0</v>
      </c>
      <c r="T251">
        <f>+COUNTIFS(percentiles!M:M,"&gt;1/1/18",percentiles!P:P,"&gt;0",percentiles!A:A,A251)</f>
        <v>0</v>
      </c>
      <c r="U251">
        <f>+COUNTIFS(percentiles!M:M,"&gt;1/1/18",percentiles!Q:Q,"&gt;0",percentiles!A:A,A251)</f>
        <v>0</v>
      </c>
      <c r="V251">
        <f>+COUNTIFS('est-sen-perc99-2018'!A:A,A251,'est-sen-perc99-2018'!G:G,"&gt;0")</f>
        <v>0</v>
      </c>
      <c r="W251">
        <f>+COUNTIFS('est-sen-perc99-2018'!A:A,A251,'est-sen-perc99-2018'!H:H,"&gt;0")</f>
        <v>0</v>
      </c>
      <c r="X251">
        <f>+COUNTIFS('est-sen-perc99-2018'!A:A,A251,'est-sen-perc99-2018'!I:I,"&gt;0")</f>
        <v>0</v>
      </c>
      <c r="Y251">
        <f>+COUNTIFS('est-sen-perc99-2018'!A:A,A251,'est-sen-perc99-2018'!J:J,"&gt;0")</f>
        <v>0</v>
      </c>
      <c r="Z251">
        <f>+SUM(V251:Y251)</f>
        <v>0</v>
      </c>
      <c r="AA251">
        <f>+IF(Z251=0,,K251-Z251)</f>
        <v>0</v>
      </c>
    </row>
    <row r="252" spans="1:27" hidden="1">
      <c r="A252" t="s">
        <v>1061</v>
      </c>
      <c r="B252">
        <v>-6.5892333333333299</v>
      </c>
      <c r="C252">
        <v>-76.318341666666598</v>
      </c>
      <c r="D252">
        <v>225</v>
      </c>
      <c r="E252" t="s">
        <v>134</v>
      </c>
      <c r="F252" t="s">
        <v>1062</v>
      </c>
      <c r="G252" t="s">
        <v>639</v>
      </c>
      <c r="H252" t="s">
        <v>640</v>
      </c>
      <c r="I252" t="s">
        <v>1063</v>
      </c>
      <c r="J252" t="s">
        <v>15</v>
      </c>
      <c r="K252">
        <f>+COUNTIF('est-sen-perc99-2018'!A:A,A252)</f>
        <v>2</v>
      </c>
      <c r="L252">
        <f>+COUNTIF('est-sen-perc99-2017'!A:A,A252)</f>
        <v>3</v>
      </c>
      <c r="M252">
        <f>+COUNTIFS(percentiles!M:M,"&gt;1/1/17",percentiles!N:N,"&gt;0",percentiles!A:A,A252,percentiles!M:M,"&lt;1/4/17")</f>
        <v>0</v>
      </c>
      <c r="N252" t="str">
        <f>IFERROR(VLOOKUP(A252,percentiles!A:Q,3,FALSE),"")</f>
        <v/>
      </c>
      <c r="O252" t="str">
        <f>IFERROR(VLOOKUP(A252,percentiles!A:Q,4,FALSE),"")</f>
        <v/>
      </c>
      <c r="P252" t="str">
        <f>IFERROR(VLOOKUP(A252,percentiles!A:Q,5,FALSE),"")</f>
        <v/>
      </c>
      <c r="Q252" t="str">
        <f>IFERROR(VLOOKUP(A252,percentiles!A:Q,6,FALSE),"")</f>
        <v/>
      </c>
      <c r="R252">
        <f>+COUNTIFS(percentiles!M:M,"&gt;1/1/18",percentiles!N:N,"&gt;0",percentiles!A:A,A252)</f>
        <v>0</v>
      </c>
      <c r="S252">
        <f>+COUNTIFS(percentiles!M:M,"&gt;1/1/18",percentiles!O:O,"&gt;0",percentiles!A:A,A252)</f>
        <v>0</v>
      </c>
      <c r="T252">
        <f>+COUNTIFS(percentiles!M:M,"&gt;1/1/18",percentiles!P:P,"&gt;0",percentiles!A:A,A252)</f>
        <v>0</v>
      </c>
      <c r="U252">
        <f>+COUNTIFS(percentiles!M:M,"&gt;1/1/18",percentiles!Q:Q,"&gt;0",percentiles!A:A,A252)</f>
        <v>0</v>
      </c>
      <c r="V252">
        <f>+COUNTIFS('est-sen-perc99-2018'!A:A,A252,'est-sen-perc99-2018'!G:G,"&gt;0")</f>
        <v>0</v>
      </c>
      <c r="W252">
        <f>+COUNTIFS('est-sen-perc99-2018'!A:A,A252,'est-sen-perc99-2018'!H:H,"&gt;0")</f>
        <v>0</v>
      </c>
      <c r="X252">
        <f>+COUNTIFS('est-sen-perc99-2018'!A:A,A252,'est-sen-perc99-2018'!I:I,"&gt;0")</f>
        <v>0</v>
      </c>
      <c r="Y252">
        <f>+COUNTIFS('est-sen-perc99-2018'!A:A,A252,'est-sen-perc99-2018'!J:J,"&gt;0")</f>
        <v>0</v>
      </c>
      <c r="Z252">
        <f>+SUM(V252:Y252)</f>
        <v>0</v>
      </c>
      <c r="AA252">
        <f>+IF(Z252=0,,K252-Z252)</f>
        <v>0</v>
      </c>
    </row>
    <row r="253" spans="1:27" hidden="1">
      <c r="A253">
        <v>47262016</v>
      </c>
      <c r="B253">
        <v>-15.011388888888799</v>
      </c>
      <c r="C253">
        <v>-73.779166666666598</v>
      </c>
      <c r="D253">
        <v>3200</v>
      </c>
      <c r="E253" t="s">
        <v>1090</v>
      </c>
      <c r="F253" t="s">
        <v>1062</v>
      </c>
      <c r="G253" t="s">
        <v>639</v>
      </c>
      <c r="H253" t="s">
        <v>640</v>
      </c>
      <c r="I253" t="s">
        <v>1091</v>
      </c>
      <c r="J253" t="s">
        <v>15</v>
      </c>
      <c r="K253">
        <f>+COUNTIF('est-sen-perc99-2018'!A:A,A253)</f>
        <v>1</v>
      </c>
      <c r="L253">
        <f>+COUNTIF('est-sen-perc99-2017'!A:A,A253)</f>
        <v>3</v>
      </c>
      <c r="M253">
        <f>+COUNTIFS(percentiles!M:M,"&gt;1/1/17",percentiles!N:N,"&gt;0",percentiles!A:A,A253,percentiles!M:M,"&lt;1/4/17")</f>
        <v>0</v>
      </c>
      <c r="N253" t="str">
        <f>IFERROR(VLOOKUP(A253,percentiles!A:Q,3,FALSE),"")</f>
        <v/>
      </c>
      <c r="O253" t="str">
        <f>IFERROR(VLOOKUP(A253,percentiles!A:Q,4,FALSE),"")</f>
        <v/>
      </c>
      <c r="P253" t="str">
        <f>IFERROR(VLOOKUP(A253,percentiles!A:Q,5,FALSE),"")</f>
        <v/>
      </c>
      <c r="Q253" t="str">
        <f>IFERROR(VLOOKUP(A253,percentiles!A:Q,6,FALSE),"")</f>
        <v/>
      </c>
      <c r="R253">
        <f>+COUNTIFS(percentiles!M:M,"&gt;1/1/18",percentiles!N:N,"&gt;0",percentiles!A:A,A253)</f>
        <v>0</v>
      </c>
      <c r="S253">
        <f>+COUNTIFS(percentiles!M:M,"&gt;1/1/18",percentiles!O:O,"&gt;0",percentiles!A:A,A253)</f>
        <v>0</v>
      </c>
      <c r="T253">
        <f>+COUNTIFS(percentiles!M:M,"&gt;1/1/18",percentiles!P:P,"&gt;0",percentiles!A:A,A253)</f>
        <v>0</v>
      </c>
      <c r="U253">
        <f>+COUNTIFS(percentiles!M:M,"&gt;1/1/18",percentiles!Q:Q,"&gt;0",percentiles!A:A,A253)</f>
        <v>0</v>
      </c>
      <c r="V253">
        <f>+COUNTIFS('est-sen-perc99-2018'!A:A,A253,'est-sen-perc99-2018'!G:G,"&gt;0")</f>
        <v>0</v>
      </c>
      <c r="W253">
        <f>+COUNTIFS('est-sen-perc99-2018'!A:A,A253,'est-sen-perc99-2018'!H:H,"&gt;0")</f>
        <v>0</v>
      </c>
      <c r="X253">
        <f>+COUNTIFS('est-sen-perc99-2018'!A:A,A253,'est-sen-perc99-2018'!I:I,"&gt;0")</f>
        <v>0</v>
      </c>
      <c r="Y253">
        <f>+COUNTIFS('est-sen-perc99-2018'!A:A,A253,'est-sen-perc99-2018'!J:J,"&gt;0")</f>
        <v>0</v>
      </c>
      <c r="Z253">
        <f>+SUM(V253:Y253)</f>
        <v>0</v>
      </c>
      <c r="AA253">
        <f>+IF(Z253=0,,K253-Z253)</f>
        <v>0</v>
      </c>
    </row>
    <row r="254" spans="1:27" hidden="1">
      <c r="A254" t="s">
        <v>1118</v>
      </c>
      <c r="B254">
        <v>-9.3813888888888801</v>
      </c>
      <c r="C254">
        <v>-74.960833333333298</v>
      </c>
      <c r="D254">
        <v>253</v>
      </c>
      <c r="E254" t="s">
        <v>260</v>
      </c>
      <c r="F254" t="s">
        <v>1062</v>
      </c>
      <c r="G254" t="s">
        <v>639</v>
      </c>
      <c r="H254" t="s">
        <v>640</v>
      </c>
      <c r="I254" t="s">
        <v>1119</v>
      </c>
      <c r="J254" t="s">
        <v>15</v>
      </c>
      <c r="K254">
        <f>+COUNTIF('est-sen-perc99-2018'!A:A,A254)</f>
        <v>2</v>
      </c>
      <c r="L254">
        <f>+COUNTIF('est-sen-perc99-2017'!A:A,A254)</f>
        <v>3</v>
      </c>
      <c r="M254">
        <f>+COUNTIFS(percentiles!M:M,"&gt;1/1/17",percentiles!N:N,"&gt;0",percentiles!A:A,A254,percentiles!M:M,"&lt;1/4/17")</f>
        <v>0</v>
      </c>
      <c r="N254" t="str">
        <f>IFERROR(VLOOKUP(A254,percentiles!A:Q,3,FALSE),"")</f>
        <v/>
      </c>
      <c r="O254" t="str">
        <f>IFERROR(VLOOKUP(A254,percentiles!A:Q,4,FALSE),"")</f>
        <v/>
      </c>
      <c r="P254" t="str">
        <f>IFERROR(VLOOKUP(A254,percentiles!A:Q,5,FALSE),"")</f>
        <v/>
      </c>
      <c r="Q254" t="str">
        <f>IFERROR(VLOOKUP(A254,percentiles!A:Q,6,FALSE),"")</f>
        <v/>
      </c>
      <c r="R254">
        <f>+COUNTIFS(percentiles!M:M,"&gt;1/1/18",percentiles!N:N,"&gt;0",percentiles!A:A,A254)</f>
        <v>0</v>
      </c>
      <c r="S254">
        <f>+COUNTIFS(percentiles!M:M,"&gt;1/1/18",percentiles!O:O,"&gt;0",percentiles!A:A,A254)</f>
        <v>0</v>
      </c>
      <c r="T254">
        <f>+COUNTIFS(percentiles!M:M,"&gt;1/1/18",percentiles!P:P,"&gt;0",percentiles!A:A,A254)</f>
        <v>0</v>
      </c>
      <c r="U254">
        <f>+COUNTIFS(percentiles!M:M,"&gt;1/1/18",percentiles!Q:Q,"&gt;0",percentiles!A:A,A254)</f>
        <v>0</v>
      </c>
      <c r="V254">
        <f>+COUNTIFS('est-sen-perc99-2018'!A:A,A254,'est-sen-perc99-2018'!G:G,"&gt;0")</f>
        <v>0</v>
      </c>
      <c r="W254">
        <f>+COUNTIFS('est-sen-perc99-2018'!A:A,A254,'est-sen-perc99-2018'!H:H,"&gt;0")</f>
        <v>0</v>
      </c>
      <c r="X254">
        <f>+COUNTIFS('est-sen-perc99-2018'!A:A,A254,'est-sen-perc99-2018'!I:I,"&gt;0")</f>
        <v>0</v>
      </c>
      <c r="Y254">
        <f>+COUNTIFS('est-sen-perc99-2018'!A:A,A254,'est-sen-perc99-2018'!J:J,"&gt;0")</f>
        <v>0</v>
      </c>
      <c r="Z254">
        <f>+SUM(V254:Y254)</f>
        <v>0</v>
      </c>
      <c r="AA254">
        <f>+IF(Z254=0,,K254-Z254)</f>
        <v>0</v>
      </c>
    </row>
    <row r="255" spans="1:27" hidden="1">
      <c r="A255" t="s">
        <v>1242</v>
      </c>
      <c r="B255">
        <v>-15.235866666666601</v>
      </c>
      <c r="C255">
        <v>-70.593149999999895</v>
      </c>
      <c r="D255">
        <v>4073</v>
      </c>
      <c r="E255" t="s">
        <v>1243</v>
      </c>
      <c r="F255" t="s">
        <v>11</v>
      </c>
      <c r="G255" t="s">
        <v>639</v>
      </c>
      <c r="H255" t="s">
        <v>640</v>
      </c>
      <c r="I255" t="s">
        <v>1244</v>
      </c>
      <c r="J255" t="s">
        <v>15</v>
      </c>
      <c r="K255">
        <f>+COUNTIF('est-sen-perc99-2018'!A:A,A255)</f>
        <v>4</v>
      </c>
      <c r="L255">
        <f>+COUNTIF('est-sen-perc99-2017'!A:A,A255)</f>
        <v>3</v>
      </c>
      <c r="M255">
        <f>+COUNTIFS(percentiles!M:M,"&gt;1/1/17",percentiles!N:N,"&gt;0",percentiles!A:A,A255,percentiles!M:M,"&lt;1/4/17")</f>
        <v>0</v>
      </c>
      <c r="N255" t="str">
        <f>IFERROR(VLOOKUP(A255,percentiles!A:Q,3,FALSE),"")</f>
        <v/>
      </c>
      <c r="O255" t="str">
        <f>IFERROR(VLOOKUP(A255,percentiles!A:Q,4,FALSE),"")</f>
        <v/>
      </c>
      <c r="P255" t="str">
        <f>IFERROR(VLOOKUP(A255,percentiles!A:Q,5,FALSE),"")</f>
        <v/>
      </c>
      <c r="Q255" t="str">
        <f>IFERROR(VLOOKUP(A255,percentiles!A:Q,6,FALSE),"")</f>
        <v/>
      </c>
      <c r="R255">
        <f>+COUNTIFS(percentiles!M:M,"&gt;1/1/18",percentiles!N:N,"&gt;0",percentiles!A:A,A255)</f>
        <v>0</v>
      </c>
      <c r="S255">
        <f>+COUNTIFS(percentiles!M:M,"&gt;1/1/18",percentiles!O:O,"&gt;0",percentiles!A:A,A255)</f>
        <v>0</v>
      </c>
      <c r="T255">
        <f>+COUNTIFS(percentiles!M:M,"&gt;1/1/18",percentiles!P:P,"&gt;0",percentiles!A:A,A255)</f>
        <v>0</v>
      </c>
      <c r="U255">
        <f>+COUNTIFS(percentiles!M:M,"&gt;1/1/18",percentiles!Q:Q,"&gt;0",percentiles!A:A,A255)</f>
        <v>0</v>
      </c>
      <c r="V255">
        <f>+COUNTIFS('est-sen-perc99-2018'!A:A,A255,'est-sen-perc99-2018'!G:G,"&gt;0")</f>
        <v>0</v>
      </c>
      <c r="W255">
        <f>+COUNTIFS('est-sen-perc99-2018'!A:A,A255,'est-sen-perc99-2018'!H:H,"&gt;0")</f>
        <v>0</v>
      </c>
      <c r="X255">
        <f>+COUNTIFS('est-sen-perc99-2018'!A:A,A255,'est-sen-perc99-2018'!I:I,"&gt;0")</f>
        <v>0</v>
      </c>
      <c r="Y255">
        <f>+COUNTIFS('est-sen-perc99-2018'!A:A,A255,'est-sen-perc99-2018'!J:J,"&gt;0")</f>
        <v>0</v>
      </c>
      <c r="Z255">
        <f>+SUM(V255:Y255)</f>
        <v>0</v>
      </c>
      <c r="AA255">
        <f>+IF(Z255=0,,K255-Z255)</f>
        <v>0</v>
      </c>
    </row>
    <row r="256" spans="1:27" hidden="1">
      <c r="A256">
        <v>110</v>
      </c>
      <c r="B256">
        <v>-2.44766666666666</v>
      </c>
      <c r="C256">
        <v>-72.667472222222202</v>
      </c>
      <c r="D256">
        <v>240</v>
      </c>
      <c r="E256" t="s">
        <v>16</v>
      </c>
      <c r="F256" t="s">
        <v>11</v>
      </c>
      <c r="G256" t="s">
        <v>12</v>
      </c>
      <c r="H256" t="s">
        <v>13</v>
      </c>
      <c r="I256" t="s">
        <v>17</v>
      </c>
      <c r="J256" t="s">
        <v>15</v>
      </c>
      <c r="K256">
        <f>+COUNTIF('est-sen-perc99-2018'!A:A,A256)</f>
        <v>0</v>
      </c>
      <c r="L256">
        <f>+COUNTIF('est-sen-perc99-2017'!A:A,A256)</f>
        <v>2</v>
      </c>
      <c r="M256">
        <f>+COUNTIFS(percentiles!M:M,"&gt;1/1/17",percentiles!N:N,"&gt;0",percentiles!A:A,A256,percentiles!M:M,"&lt;1/4/17")</f>
        <v>0</v>
      </c>
      <c r="N256" t="str">
        <f>IFERROR(VLOOKUP(A256,percentiles!A:Q,3,FALSE),"")</f>
        <v/>
      </c>
      <c r="O256" t="str">
        <f>IFERROR(VLOOKUP(A256,percentiles!A:Q,4,FALSE),"")</f>
        <v/>
      </c>
      <c r="P256" t="str">
        <f>IFERROR(VLOOKUP(A256,percentiles!A:Q,5,FALSE),"")</f>
        <v/>
      </c>
      <c r="Q256" t="str">
        <f>IFERROR(VLOOKUP(A256,percentiles!A:Q,6,FALSE),"")</f>
        <v/>
      </c>
      <c r="R256">
        <f>+COUNTIFS(percentiles!M:M,"&gt;1/1/18",percentiles!N:N,"&gt;0",percentiles!A:A,A256)</f>
        <v>0</v>
      </c>
      <c r="S256">
        <f>+COUNTIFS(percentiles!M:M,"&gt;1/1/18",percentiles!O:O,"&gt;0",percentiles!A:A,A256)</f>
        <v>0</v>
      </c>
      <c r="T256">
        <f>+COUNTIFS(percentiles!M:M,"&gt;1/1/18",percentiles!P:P,"&gt;0",percentiles!A:A,A256)</f>
        <v>0</v>
      </c>
      <c r="U256">
        <f>+COUNTIFS(percentiles!M:M,"&gt;1/1/18",percentiles!Q:Q,"&gt;0",percentiles!A:A,A256)</f>
        <v>0</v>
      </c>
      <c r="V256">
        <f>+COUNTIFS('est-sen-perc99-2018'!A:A,A256,'est-sen-perc99-2018'!G:G,"&gt;0")</f>
        <v>0</v>
      </c>
      <c r="W256">
        <f>+COUNTIFS('est-sen-perc99-2018'!A:A,A256,'est-sen-perc99-2018'!H:H,"&gt;0")</f>
        <v>0</v>
      </c>
      <c r="X256">
        <f>+COUNTIFS('est-sen-perc99-2018'!A:A,A256,'est-sen-perc99-2018'!I:I,"&gt;0")</f>
        <v>0</v>
      </c>
      <c r="Y256">
        <f>+COUNTIFS('est-sen-perc99-2018'!A:A,A256,'est-sen-perc99-2018'!J:J,"&gt;0")</f>
        <v>0</v>
      </c>
      <c r="Z256">
        <f>+SUM(V256:Y256)</f>
        <v>0</v>
      </c>
      <c r="AA256">
        <f>+IF(Z256=0,,K256-Z256)</f>
        <v>0</v>
      </c>
    </row>
    <row r="257" spans="1:27" hidden="1">
      <c r="A257">
        <v>134</v>
      </c>
      <c r="B257">
        <v>-3.5673222222222201</v>
      </c>
      <c r="C257">
        <v>-80.233236111111097</v>
      </c>
      <c r="D257">
        <v>50</v>
      </c>
      <c r="E257" t="s">
        <v>23</v>
      </c>
      <c r="F257" t="s">
        <v>11</v>
      </c>
      <c r="G257" t="s">
        <v>12</v>
      </c>
      <c r="H257" t="s">
        <v>13</v>
      </c>
      <c r="I257" t="s">
        <v>24</v>
      </c>
      <c r="J257" t="s">
        <v>20</v>
      </c>
      <c r="K257">
        <f>+COUNTIF('est-sen-perc99-2018'!A:A,A257)</f>
        <v>0</v>
      </c>
      <c r="L257">
        <f>+COUNTIF('est-sen-perc99-2017'!A:A,A257)</f>
        <v>2</v>
      </c>
      <c r="M257">
        <f>+COUNTIFS(percentiles!M:M,"&gt;1/1/17",percentiles!N:N,"&gt;0",percentiles!A:A,A257,percentiles!M:M,"&lt;1/4/17")</f>
        <v>0</v>
      </c>
      <c r="N257" t="str">
        <f>IFERROR(VLOOKUP(A257,percentiles!A:Q,3,FALSE),"")</f>
        <v/>
      </c>
      <c r="O257" t="str">
        <f>IFERROR(VLOOKUP(A257,percentiles!A:Q,4,FALSE),"")</f>
        <v/>
      </c>
      <c r="P257" t="str">
        <f>IFERROR(VLOOKUP(A257,percentiles!A:Q,5,FALSE),"")</f>
        <v/>
      </c>
      <c r="Q257" t="str">
        <f>IFERROR(VLOOKUP(A257,percentiles!A:Q,6,FALSE),"")</f>
        <v/>
      </c>
      <c r="R257">
        <f>+COUNTIFS(percentiles!M:M,"&gt;1/1/18",percentiles!N:N,"&gt;0",percentiles!A:A,A257)</f>
        <v>0</v>
      </c>
      <c r="S257">
        <f>+COUNTIFS(percentiles!M:M,"&gt;1/1/18",percentiles!O:O,"&gt;0",percentiles!A:A,A257)</f>
        <v>0</v>
      </c>
      <c r="T257">
        <f>+COUNTIFS(percentiles!M:M,"&gt;1/1/18",percentiles!P:P,"&gt;0",percentiles!A:A,A257)</f>
        <v>0</v>
      </c>
      <c r="U257">
        <f>+COUNTIFS(percentiles!M:M,"&gt;1/1/18",percentiles!Q:Q,"&gt;0",percentiles!A:A,A257)</f>
        <v>0</v>
      </c>
      <c r="V257">
        <f>+COUNTIFS('est-sen-perc99-2018'!A:A,A257,'est-sen-perc99-2018'!G:G,"&gt;0")</f>
        <v>0</v>
      </c>
      <c r="W257">
        <f>+COUNTIFS('est-sen-perc99-2018'!A:A,A257,'est-sen-perc99-2018'!H:H,"&gt;0")</f>
        <v>0</v>
      </c>
      <c r="X257">
        <f>+COUNTIFS('est-sen-perc99-2018'!A:A,A257,'est-sen-perc99-2018'!I:I,"&gt;0")</f>
        <v>0</v>
      </c>
      <c r="Y257">
        <f>+COUNTIFS('est-sen-perc99-2018'!A:A,A257,'est-sen-perc99-2018'!J:J,"&gt;0")</f>
        <v>0</v>
      </c>
      <c r="Z257">
        <f>+SUM(V257:Y257)</f>
        <v>0</v>
      </c>
      <c r="AA257">
        <f>+IF(Z257=0,,K257-Z257)</f>
        <v>0</v>
      </c>
    </row>
    <row r="258" spans="1:27" hidden="1">
      <c r="A258">
        <v>136</v>
      </c>
      <c r="B258">
        <v>-3.93909722222222</v>
      </c>
      <c r="C258">
        <v>-80.650583333333302</v>
      </c>
      <c r="D258">
        <v>131</v>
      </c>
      <c r="E258" t="s">
        <v>25</v>
      </c>
      <c r="F258" t="s">
        <v>11</v>
      </c>
      <c r="G258" t="s">
        <v>12</v>
      </c>
      <c r="H258" t="s">
        <v>13</v>
      </c>
      <c r="I258" t="s">
        <v>26</v>
      </c>
      <c r="J258" t="s">
        <v>20</v>
      </c>
      <c r="K258">
        <f>+COUNTIF('est-sen-perc99-2018'!A:A,A258)</f>
        <v>0</v>
      </c>
      <c r="L258">
        <f>+COUNTIF('est-sen-perc99-2017'!A:A,A258)</f>
        <v>2</v>
      </c>
      <c r="M258">
        <f>+COUNTIFS(percentiles!M:M,"&gt;1/1/17",percentiles!N:N,"&gt;0",percentiles!A:A,A258,percentiles!M:M,"&lt;1/4/17")</f>
        <v>0</v>
      </c>
      <c r="N258" t="str">
        <f>IFERROR(VLOOKUP(A258,percentiles!A:Q,3,FALSE),"")</f>
        <v/>
      </c>
      <c r="O258" t="str">
        <f>IFERROR(VLOOKUP(A258,percentiles!A:Q,4,FALSE),"")</f>
        <v/>
      </c>
      <c r="P258" t="str">
        <f>IFERROR(VLOOKUP(A258,percentiles!A:Q,5,FALSE),"")</f>
        <v/>
      </c>
      <c r="Q258" t="str">
        <f>IFERROR(VLOOKUP(A258,percentiles!A:Q,6,FALSE),"")</f>
        <v/>
      </c>
      <c r="R258">
        <f>+COUNTIFS(percentiles!M:M,"&gt;1/1/18",percentiles!N:N,"&gt;0",percentiles!A:A,A258)</f>
        <v>0</v>
      </c>
      <c r="S258">
        <f>+COUNTIFS(percentiles!M:M,"&gt;1/1/18",percentiles!O:O,"&gt;0",percentiles!A:A,A258)</f>
        <v>0</v>
      </c>
      <c r="T258">
        <f>+COUNTIFS(percentiles!M:M,"&gt;1/1/18",percentiles!P:P,"&gt;0",percentiles!A:A,A258)</f>
        <v>0</v>
      </c>
      <c r="U258">
        <f>+COUNTIFS(percentiles!M:M,"&gt;1/1/18",percentiles!Q:Q,"&gt;0",percentiles!A:A,A258)</f>
        <v>0</v>
      </c>
      <c r="V258">
        <f>+COUNTIFS('est-sen-perc99-2018'!A:A,A258,'est-sen-perc99-2018'!G:G,"&gt;0")</f>
        <v>0</v>
      </c>
      <c r="W258">
        <f>+COUNTIFS('est-sen-perc99-2018'!A:A,A258,'est-sen-perc99-2018'!H:H,"&gt;0")</f>
        <v>0</v>
      </c>
      <c r="X258">
        <f>+COUNTIFS('est-sen-perc99-2018'!A:A,A258,'est-sen-perc99-2018'!I:I,"&gt;0")</f>
        <v>0</v>
      </c>
      <c r="Y258">
        <f>+COUNTIFS('est-sen-perc99-2018'!A:A,A258,'est-sen-perc99-2018'!J:J,"&gt;0")</f>
        <v>0</v>
      </c>
      <c r="Z258">
        <f>+SUM(V258:Y258)</f>
        <v>0</v>
      </c>
      <c r="AA258">
        <f>+IF(Z258=0,,K258-Z258)</f>
        <v>0</v>
      </c>
    </row>
    <row r="259" spans="1:27" hidden="1">
      <c r="A259">
        <v>176</v>
      </c>
      <c r="B259">
        <v>-3.7865555555555499</v>
      </c>
      <c r="C259">
        <v>-73.29325</v>
      </c>
      <c r="D259">
        <v>98</v>
      </c>
      <c r="E259" t="s">
        <v>39</v>
      </c>
      <c r="F259" t="s">
        <v>11</v>
      </c>
      <c r="G259" t="s">
        <v>12</v>
      </c>
      <c r="H259" t="s">
        <v>13</v>
      </c>
      <c r="I259" t="s">
        <v>40</v>
      </c>
      <c r="J259" t="s">
        <v>15</v>
      </c>
      <c r="K259">
        <f>+COUNTIF('est-sen-perc99-2018'!A:A,A259)</f>
        <v>0</v>
      </c>
      <c r="L259">
        <f>+COUNTIF('est-sen-perc99-2017'!A:A,A259)</f>
        <v>2</v>
      </c>
      <c r="M259">
        <f>+COUNTIFS(percentiles!M:M,"&gt;1/1/17",percentiles!N:N,"&gt;0",percentiles!A:A,A259,percentiles!M:M,"&lt;1/4/17")</f>
        <v>0</v>
      </c>
      <c r="N259" t="str">
        <f>IFERROR(VLOOKUP(A259,percentiles!A:Q,3,FALSE),"")</f>
        <v/>
      </c>
      <c r="O259" t="str">
        <f>IFERROR(VLOOKUP(A259,percentiles!A:Q,4,FALSE),"")</f>
        <v/>
      </c>
      <c r="P259" t="str">
        <f>IFERROR(VLOOKUP(A259,percentiles!A:Q,5,FALSE),"")</f>
        <v/>
      </c>
      <c r="Q259" t="str">
        <f>IFERROR(VLOOKUP(A259,percentiles!A:Q,6,FALSE),"")</f>
        <v/>
      </c>
      <c r="R259">
        <f>+COUNTIFS(percentiles!M:M,"&gt;1/1/18",percentiles!N:N,"&gt;0",percentiles!A:A,A259)</f>
        <v>0</v>
      </c>
      <c r="S259">
        <f>+COUNTIFS(percentiles!M:M,"&gt;1/1/18",percentiles!O:O,"&gt;0",percentiles!A:A,A259)</f>
        <v>0</v>
      </c>
      <c r="T259">
        <f>+COUNTIFS(percentiles!M:M,"&gt;1/1/18",percentiles!P:P,"&gt;0",percentiles!A:A,A259)</f>
        <v>0</v>
      </c>
      <c r="U259">
        <f>+COUNTIFS(percentiles!M:M,"&gt;1/1/18",percentiles!Q:Q,"&gt;0",percentiles!A:A,A259)</f>
        <v>0</v>
      </c>
      <c r="V259">
        <f>+COUNTIFS('est-sen-perc99-2018'!A:A,A259,'est-sen-perc99-2018'!G:G,"&gt;0")</f>
        <v>0</v>
      </c>
      <c r="W259">
        <f>+COUNTIFS('est-sen-perc99-2018'!A:A,A259,'est-sen-perc99-2018'!H:H,"&gt;0")</f>
        <v>0</v>
      </c>
      <c r="X259">
        <f>+COUNTIFS('est-sen-perc99-2018'!A:A,A259,'est-sen-perc99-2018'!I:I,"&gt;0")</f>
        <v>0</v>
      </c>
      <c r="Y259">
        <f>+COUNTIFS('est-sen-perc99-2018'!A:A,A259,'est-sen-perc99-2018'!J:J,"&gt;0")</f>
        <v>0</v>
      </c>
      <c r="Z259">
        <f>+SUM(V259:Y259)</f>
        <v>0</v>
      </c>
      <c r="AA259">
        <f>+IF(Z259=0,,K259-Z259)</f>
        <v>0</v>
      </c>
    </row>
    <row r="260" spans="1:27" hidden="1">
      <c r="A260">
        <v>208</v>
      </c>
      <c r="B260">
        <v>-4.8557416666666597</v>
      </c>
      <c r="C260">
        <v>-80.735555555555493</v>
      </c>
      <c r="D260">
        <v>44</v>
      </c>
      <c r="E260" t="s">
        <v>51</v>
      </c>
      <c r="F260" t="s">
        <v>11</v>
      </c>
      <c r="G260" t="s">
        <v>12</v>
      </c>
      <c r="H260" t="s">
        <v>13</v>
      </c>
      <c r="I260" t="s">
        <v>52</v>
      </c>
      <c r="J260" t="s">
        <v>20</v>
      </c>
      <c r="K260">
        <f>+COUNTIF('est-sen-perc99-2018'!A:A,A260)</f>
        <v>0</v>
      </c>
      <c r="L260">
        <f>+COUNTIF('est-sen-perc99-2017'!A:A,A260)</f>
        <v>2</v>
      </c>
      <c r="M260">
        <f>+COUNTIFS(percentiles!M:M,"&gt;1/1/17",percentiles!N:N,"&gt;0",percentiles!A:A,A260,percentiles!M:M,"&lt;1/4/17")</f>
        <v>0</v>
      </c>
      <c r="N260" t="str">
        <f>IFERROR(VLOOKUP(A260,percentiles!A:Q,3,FALSE),"")</f>
        <v/>
      </c>
      <c r="O260" t="str">
        <f>IFERROR(VLOOKUP(A260,percentiles!A:Q,4,FALSE),"")</f>
        <v/>
      </c>
      <c r="P260" t="str">
        <f>IFERROR(VLOOKUP(A260,percentiles!A:Q,5,FALSE),"")</f>
        <v/>
      </c>
      <c r="Q260" t="str">
        <f>IFERROR(VLOOKUP(A260,percentiles!A:Q,6,FALSE),"")</f>
        <v/>
      </c>
      <c r="R260">
        <f>+COUNTIFS(percentiles!M:M,"&gt;1/1/18",percentiles!N:N,"&gt;0",percentiles!A:A,A260)</f>
        <v>0</v>
      </c>
      <c r="S260">
        <f>+COUNTIFS(percentiles!M:M,"&gt;1/1/18",percentiles!O:O,"&gt;0",percentiles!A:A,A260)</f>
        <v>0</v>
      </c>
      <c r="T260">
        <f>+COUNTIFS(percentiles!M:M,"&gt;1/1/18",percentiles!P:P,"&gt;0",percentiles!A:A,A260)</f>
        <v>0</v>
      </c>
      <c r="U260">
        <f>+COUNTIFS(percentiles!M:M,"&gt;1/1/18",percentiles!Q:Q,"&gt;0",percentiles!A:A,A260)</f>
        <v>0</v>
      </c>
      <c r="V260">
        <f>+COUNTIFS('est-sen-perc99-2018'!A:A,A260,'est-sen-perc99-2018'!G:G,"&gt;0")</f>
        <v>0</v>
      </c>
      <c r="W260">
        <f>+COUNTIFS('est-sen-perc99-2018'!A:A,A260,'est-sen-perc99-2018'!H:H,"&gt;0")</f>
        <v>0</v>
      </c>
      <c r="X260">
        <f>+COUNTIFS('est-sen-perc99-2018'!A:A,A260,'est-sen-perc99-2018'!I:I,"&gt;0")</f>
        <v>0</v>
      </c>
      <c r="Y260">
        <f>+COUNTIFS('est-sen-perc99-2018'!A:A,A260,'est-sen-perc99-2018'!J:J,"&gt;0")</f>
        <v>0</v>
      </c>
      <c r="Z260">
        <f>+SUM(V260:Y260)</f>
        <v>0</v>
      </c>
      <c r="AA260">
        <f>+IF(Z260=0,,K260-Z260)</f>
        <v>0</v>
      </c>
    </row>
    <row r="261" spans="1:27" hidden="1">
      <c r="A261">
        <v>229</v>
      </c>
      <c r="B261">
        <v>-5.1614444444444398</v>
      </c>
      <c r="C261">
        <v>-78.288055555555502</v>
      </c>
      <c r="D261">
        <v>323</v>
      </c>
      <c r="E261" t="s">
        <v>63</v>
      </c>
      <c r="F261" t="s">
        <v>11</v>
      </c>
      <c r="G261" t="s">
        <v>12</v>
      </c>
      <c r="H261" t="s">
        <v>13</v>
      </c>
      <c r="I261" t="s">
        <v>64</v>
      </c>
      <c r="J261" t="s">
        <v>15</v>
      </c>
      <c r="K261">
        <f>+COUNTIF('est-sen-perc99-2018'!A:A,A261)</f>
        <v>1</v>
      </c>
      <c r="L261">
        <f>+COUNTIF('est-sen-perc99-2017'!A:A,A261)</f>
        <v>2</v>
      </c>
      <c r="M261">
        <f>+COUNTIFS(percentiles!M:M,"&gt;1/1/17",percentiles!N:N,"&gt;0",percentiles!A:A,A261,percentiles!M:M,"&lt;1/4/17")</f>
        <v>0</v>
      </c>
      <c r="N261" t="str">
        <f>IFERROR(VLOOKUP(A261,percentiles!A:Q,3,FALSE),"")</f>
        <v/>
      </c>
      <c r="O261" t="str">
        <f>IFERROR(VLOOKUP(A261,percentiles!A:Q,4,FALSE),"")</f>
        <v/>
      </c>
      <c r="P261" t="str">
        <f>IFERROR(VLOOKUP(A261,percentiles!A:Q,5,FALSE),"")</f>
        <v/>
      </c>
      <c r="Q261" t="str">
        <f>IFERROR(VLOOKUP(A261,percentiles!A:Q,6,FALSE),"")</f>
        <v/>
      </c>
      <c r="R261">
        <f>+COUNTIFS(percentiles!M:M,"&gt;1/1/18",percentiles!N:N,"&gt;0",percentiles!A:A,A261)</f>
        <v>0</v>
      </c>
      <c r="S261">
        <f>+COUNTIFS(percentiles!M:M,"&gt;1/1/18",percentiles!O:O,"&gt;0",percentiles!A:A,A261)</f>
        <v>0</v>
      </c>
      <c r="T261">
        <f>+COUNTIFS(percentiles!M:M,"&gt;1/1/18",percentiles!P:P,"&gt;0",percentiles!A:A,A261)</f>
        <v>0</v>
      </c>
      <c r="U261">
        <f>+COUNTIFS(percentiles!M:M,"&gt;1/1/18",percentiles!Q:Q,"&gt;0",percentiles!A:A,A261)</f>
        <v>0</v>
      </c>
      <c r="V261">
        <f>+COUNTIFS('est-sen-perc99-2018'!A:A,A261,'est-sen-perc99-2018'!G:G,"&gt;0")</f>
        <v>0</v>
      </c>
      <c r="W261">
        <f>+COUNTIFS('est-sen-perc99-2018'!A:A,A261,'est-sen-perc99-2018'!H:H,"&gt;0")</f>
        <v>0</v>
      </c>
      <c r="X261">
        <f>+COUNTIFS('est-sen-perc99-2018'!A:A,A261,'est-sen-perc99-2018'!I:I,"&gt;0")</f>
        <v>0</v>
      </c>
      <c r="Y261">
        <f>+COUNTIFS('est-sen-perc99-2018'!A:A,A261,'est-sen-perc99-2018'!J:J,"&gt;0")</f>
        <v>0</v>
      </c>
      <c r="Z261">
        <f>+SUM(V261:Y261)</f>
        <v>0</v>
      </c>
      <c r="AA261">
        <f>+IF(Z261=0,,K261-Z261)</f>
        <v>0</v>
      </c>
    </row>
    <row r="262" spans="1:27" hidden="1">
      <c r="A262">
        <v>250</v>
      </c>
      <c r="B262">
        <v>-5.6438888888888803</v>
      </c>
      <c r="C262">
        <v>-79.089999999999904</v>
      </c>
      <c r="D262">
        <v>1626.5</v>
      </c>
      <c r="E262" t="s">
        <v>87</v>
      </c>
      <c r="F262" t="s">
        <v>11</v>
      </c>
      <c r="G262" t="s">
        <v>12</v>
      </c>
      <c r="H262" t="s">
        <v>13</v>
      </c>
      <c r="I262" t="s">
        <v>88</v>
      </c>
      <c r="J262" t="s">
        <v>15</v>
      </c>
      <c r="K262">
        <f>+COUNTIF('est-sen-perc99-2018'!A:A,A262)</f>
        <v>0</v>
      </c>
      <c r="L262">
        <f>+COUNTIF('est-sen-perc99-2017'!A:A,A262)</f>
        <v>2</v>
      </c>
      <c r="M262">
        <f>+COUNTIFS(percentiles!M:M,"&gt;1/1/17",percentiles!N:N,"&gt;0",percentiles!A:A,A262,percentiles!M:M,"&lt;1/4/17")</f>
        <v>0</v>
      </c>
      <c r="N262" t="str">
        <f>IFERROR(VLOOKUP(A262,percentiles!A:Q,3,FALSE),"")</f>
        <v/>
      </c>
      <c r="O262" t="str">
        <f>IFERROR(VLOOKUP(A262,percentiles!A:Q,4,FALSE),"")</f>
        <v/>
      </c>
      <c r="P262" t="str">
        <f>IFERROR(VLOOKUP(A262,percentiles!A:Q,5,FALSE),"")</f>
        <v/>
      </c>
      <c r="Q262" t="str">
        <f>IFERROR(VLOOKUP(A262,percentiles!A:Q,6,FALSE),"")</f>
        <v/>
      </c>
      <c r="R262">
        <f>+COUNTIFS(percentiles!M:M,"&gt;1/1/18",percentiles!N:N,"&gt;0",percentiles!A:A,A262)</f>
        <v>0</v>
      </c>
      <c r="S262">
        <f>+COUNTIFS(percentiles!M:M,"&gt;1/1/18",percentiles!O:O,"&gt;0",percentiles!A:A,A262)</f>
        <v>0</v>
      </c>
      <c r="T262">
        <f>+COUNTIFS(percentiles!M:M,"&gt;1/1/18",percentiles!P:P,"&gt;0",percentiles!A:A,A262)</f>
        <v>0</v>
      </c>
      <c r="U262">
        <f>+COUNTIFS(percentiles!M:M,"&gt;1/1/18",percentiles!Q:Q,"&gt;0",percentiles!A:A,A262)</f>
        <v>0</v>
      </c>
      <c r="V262">
        <f>+COUNTIFS('est-sen-perc99-2018'!A:A,A262,'est-sen-perc99-2018'!G:G,"&gt;0")</f>
        <v>0</v>
      </c>
      <c r="W262">
        <f>+COUNTIFS('est-sen-perc99-2018'!A:A,A262,'est-sen-perc99-2018'!H:H,"&gt;0")</f>
        <v>0</v>
      </c>
      <c r="X262">
        <f>+COUNTIFS('est-sen-perc99-2018'!A:A,A262,'est-sen-perc99-2018'!I:I,"&gt;0")</f>
        <v>0</v>
      </c>
      <c r="Y262">
        <f>+COUNTIFS('est-sen-perc99-2018'!A:A,A262,'est-sen-perc99-2018'!J:J,"&gt;0")</f>
        <v>0</v>
      </c>
      <c r="Z262">
        <f>+SUM(V262:Y262)</f>
        <v>0</v>
      </c>
      <c r="AA262">
        <f>+IF(Z262=0,,K262-Z262)</f>
        <v>0</v>
      </c>
    </row>
    <row r="263" spans="1:27" hidden="1">
      <c r="A263">
        <v>307</v>
      </c>
      <c r="B263">
        <v>-6.2338888888888802</v>
      </c>
      <c r="C263">
        <v>-79.318055555555503</v>
      </c>
      <c r="D263">
        <v>3052</v>
      </c>
      <c r="E263" t="s">
        <v>129</v>
      </c>
      <c r="F263" t="s">
        <v>11</v>
      </c>
      <c r="G263" t="s">
        <v>12</v>
      </c>
      <c r="H263" t="s">
        <v>13</v>
      </c>
      <c r="I263" t="s">
        <v>130</v>
      </c>
      <c r="J263" t="s">
        <v>20</v>
      </c>
      <c r="K263">
        <f>+COUNTIF('est-sen-perc99-2018'!A:A,A263)</f>
        <v>1</v>
      </c>
      <c r="L263">
        <f>+COUNTIF('est-sen-perc99-2017'!A:A,A263)</f>
        <v>2</v>
      </c>
      <c r="M263">
        <f>+COUNTIFS(percentiles!M:M,"&gt;1/1/17",percentiles!N:N,"&gt;0",percentiles!A:A,A263,percentiles!M:M,"&lt;1/4/17")</f>
        <v>0</v>
      </c>
      <c r="N263" t="str">
        <f>IFERROR(VLOOKUP(A263,percentiles!A:Q,3,FALSE),"")</f>
        <v/>
      </c>
      <c r="O263" t="str">
        <f>IFERROR(VLOOKUP(A263,percentiles!A:Q,4,FALSE),"")</f>
        <v/>
      </c>
      <c r="P263" t="str">
        <f>IFERROR(VLOOKUP(A263,percentiles!A:Q,5,FALSE),"")</f>
        <v/>
      </c>
      <c r="Q263" t="str">
        <f>IFERROR(VLOOKUP(A263,percentiles!A:Q,6,FALSE),"")</f>
        <v/>
      </c>
      <c r="R263">
        <f>+COUNTIFS(percentiles!M:M,"&gt;1/1/18",percentiles!N:N,"&gt;0",percentiles!A:A,A263)</f>
        <v>0</v>
      </c>
      <c r="S263">
        <f>+COUNTIFS(percentiles!M:M,"&gt;1/1/18",percentiles!O:O,"&gt;0",percentiles!A:A,A263)</f>
        <v>0</v>
      </c>
      <c r="T263">
        <f>+COUNTIFS(percentiles!M:M,"&gt;1/1/18",percentiles!P:P,"&gt;0",percentiles!A:A,A263)</f>
        <v>0</v>
      </c>
      <c r="U263">
        <f>+COUNTIFS(percentiles!M:M,"&gt;1/1/18",percentiles!Q:Q,"&gt;0",percentiles!A:A,A263)</f>
        <v>0</v>
      </c>
      <c r="V263">
        <f>+COUNTIFS('est-sen-perc99-2018'!A:A,A263,'est-sen-perc99-2018'!G:G,"&gt;0")</f>
        <v>0</v>
      </c>
      <c r="W263">
        <f>+COUNTIFS('est-sen-perc99-2018'!A:A,A263,'est-sen-perc99-2018'!H:H,"&gt;0")</f>
        <v>0</v>
      </c>
      <c r="X263">
        <f>+COUNTIFS('est-sen-perc99-2018'!A:A,A263,'est-sen-perc99-2018'!I:I,"&gt;0")</f>
        <v>0</v>
      </c>
      <c r="Y263">
        <f>+COUNTIFS('est-sen-perc99-2018'!A:A,A263,'est-sen-perc99-2018'!J:J,"&gt;0")</f>
        <v>0</v>
      </c>
      <c r="Z263">
        <f>+SUM(V263:Y263)</f>
        <v>0</v>
      </c>
      <c r="AA263">
        <f>+IF(Z263=0,,K263-Z263)</f>
        <v>0</v>
      </c>
    </row>
    <row r="264" spans="1:27" hidden="1">
      <c r="A264">
        <v>308</v>
      </c>
      <c r="B264">
        <v>-6.9968444444444398</v>
      </c>
      <c r="C264">
        <v>-78.853080555555493</v>
      </c>
      <c r="D264">
        <v>2658</v>
      </c>
      <c r="E264" t="s">
        <v>83</v>
      </c>
      <c r="F264" t="s">
        <v>11</v>
      </c>
      <c r="G264" t="s">
        <v>12</v>
      </c>
      <c r="H264" t="s">
        <v>13</v>
      </c>
      <c r="I264" t="s">
        <v>131</v>
      </c>
      <c r="J264" t="s">
        <v>20</v>
      </c>
      <c r="K264">
        <f>+COUNTIF('est-sen-perc99-2018'!A:A,A264)</f>
        <v>1</v>
      </c>
      <c r="L264">
        <f>+COUNTIF('est-sen-perc99-2017'!A:A,A264)</f>
        <v>2</v>
      </c>
      <c r="M264">
        <f>+COUNTIFS(percentiles!M:M,"&gt;1/1/17",percentiles!N:N,"&gt;0",percentiles!A:A,A264,percentiles!M:M,"&lt;1/4/17")</f>
        <v>0</v>
      </c>
      <c r="N264" t="str">
        <f>IFERROR(VLOOKUP(A264,percentiles!A:Q,3,FALSE),"")</f>
        <v/>
      </c>
      <c r="O264" t="str">
        <f>IFERROR(VLOOKUP(A264,percentiles!A:Q,4,FALSE),"")</f>
        <v/>
      </c>
      <c r="P264" t="str">
        <f>IFERROR(VLOOKUP(A264,percentiles!A:Q,5,FALSE),"")</f>
        <v/>
      </c>
      <c r="Q264" t="str">
        <f>IFERROR(VLOOKUP(A264,percentiles!A:Q,6,FALSE),"")</f>
        <v/>
      </c>
      <c r="R264">
        <f>+COUNTIFS(percentiles!M:M,"&gt;1/1/18",percentiles!N:N,"&gt;0",percentiles!A:A,A264)</f>
        <v>0</v>
      </c>
      <c r="S264">
        <f>+COUNTIFS(percentiles!M:M,"&gt;1/1/18",percentiles!O:O,"&gt;0",percentiles!A:A,A264)</f>
        <v>0</v>
      </c>
      <c r="T264">
        <f>+COUNTIFS(percentiles!M:M,"&gt;1/1/18",percentiles!P:P,"&gt;0",percentiles!A:A,A264)</f>
        <v>0</v>
      </c>
      <c r="U264">
        <f>+COUNTIFS(percentiles!M:M,"&gt;1/1/18",percentiles!Q:Q,"&gt;0",percentiles!A:A,A264)</f>
        <v>0</v>
      </c>
      <c r="V264">
        <f>+COUNTIFS('est-sen-perc99-2018'!A:A,A264,'est-sen-perc99-2018'!G:G,"&gt;0")</f>
        <v>0</v>
      </c>
      <c r="W264">
        <f>+COUNTIFS('est-sen-perc99-2018'!A:A,A264,'est-sen-perc99-2018'!H:H,"&gt;0")</f>
        <v>0</v>
      </c>
      <c r="X264">
        <f>+COUNTIFS('est-sen-perc99-2018'!A:A,A264,'est-sen-perc99-2018'!I:I,"&gt;0")</f>
        <v>0</v>
      </c>
      <c r="Y264">
        <f>+COUNTIFS('est-sen-perc99-2018'!A:A,A264,'est-sen-perc99-2018'!J:J,"&gt;0")</f>
        <v>0</v>
      </c>
      <c r="Z264">
        <f>+SUM(V264:Y264)</f>
        <v>0</v>
      </c>
      <c r="AA264">
        <f>+IF(Z264=0,,K264-Z264)</f>
        <v>0</v>
      </c>
    </row>
    <row r="265" spans="1:27" hidden="1">
      <c r="A265">
        <v>321</v>
      </c>
      <c r="B265">
        <v>-7.2006027777777701</v>
      </c>
      <c r="C265">
        <v>-78.327822222222196</v>
      </c>
      <c r="D265">
        <v>2744</v>
      </c>
      <c r="E265" t="s">
        <v>146</v>
      </c>
      <c r="F265" t="s">
        <v>11</v>
      </c>
      <c r="G265" t="s">
        <v>12</v>
      </c>
      <c r="H265" t="s">
        <v>13</v>
      </c>
      <c r="I265" t="s">
        <v>147</v>
      </c>
      <c r="J265" t="s">
        <v>15</v>
      </c>
      <c r="K265">
        <f>+COUNTIF('est-sen-perc99-2018'!A:A,A265)</f>
        <v>1</v>
      </c>
      <c r="L265">
        <f>+COUNTIF('est-sen-perc99-2017'!A:A,A265)</f>
        <v>2</v>
      </c>
      <c r="M265">
        <f>+COUNTIFS(percentiles!M:M,"&gt;1/1/17",percentiles!N:N,"&gt;0",percentiles!A:A,A265,percentiles!M:M,"&lt;1/4/17")</f>
        <v>0</v>
      </c>
      <c r="N265" t="str">
        <f>IFERROR(VLOOKUP(A265,percentiles!A:Q,3,FALSE),"")</f>
        <v/>
      </c>
      <c r="O265" t="str">
        <f>IFERROR(VLOOKUP(A265,percentiles!A:Q,4,FALSE),"")</f>
        <v/>
      </c>
      <c r="P265" t="str">
        <f>IFERROR(VLOOKUP(A265,percentiles!A:Q,5,FALSE),"")</f>
        <v/>
      </c>
      <c r="Q265" t="str">
        <f>IFERROR(VLOOKUP(A265,percentiles!A:Q,6,FALSE),"")</f>
        <v/>
      </c>
      <c r="R265">
        <f>+COUNTIFS(percentiles!M:M,"&gt;1/1/18",percentiles!N:N,"&gt;0",percentiles!A:A,A265)</f>
        <v>0</v>
      </c>
      <c r="S265">
        <f>+COUNTIFS(percentiles!M:M,"&gt;1/1/18",percentiles!O:O,"&gt;0",percentiles!A:A,A265)</f>
        <v>0</v>
      </c>
      <c r="T265">
        <f>+COUNTIFS(percentiles!M:M,"&gt;1/1/18",percentiles!P:P,"&gt;0",percentiles!A:A,A265)</f>
        <v>0</v>
      </c>
      <c r="U265">
        <f>+COUNTIFS(percentiles!M:M,"&gt;1/1/18",percentiles!Q:Q,"&gt;0",percentiles!A:A,A265)</f>
        <v>0</v>
      </c>
      <c r="V265">
        <f>+COUNTIFS('est-sen-perc99-2018'!A:A,A265,'est-sen-perc99-2018'!G:G,"&gt;0")</f>
        <v>0</v>
      </c>
      <c r="W265">
        <f>+COUNTIFS('est-sen-perc99-2018'!A:A,A265,'est-sen-perc99-2018'!H:H,"&gt;0")</f>
        <v>0</v>
      </c>
      <c r="X265">
        <f>+COUNTIFS('est-sen-perc99-2018'!A:A,A265,'est-sen-perc99-2018'!I:I,"&gt;0")</f>
        <v>0</v>
      </c>
      <c r="Y265">
        <f>+COUNTIFS('est-sen-perc99-2018'!A:A,A265,'est-sen-perc99-2018'!J:J,"&gt;0")</f>
        <v>0</v>
      </c>
      <c r="Z265">
        <f>+SUM(V265:Y265)</f>
        <v>0</v>
      </c>
      <c r="AA265">
        <f>+IF(Z265=0,,K265-Z265)</f>
        <v>0</v>
      </c>
    </row>
    <row r="266" spans="1:27" hidden="1">
      <c r="A266">
        <v>153313</v>
      </c>
      <c r="B266">
        <v>-6.9336111111111096</v>
      </c>
      <c r="C266">
        <v>-76.333611111111097</v>
      </c>
      <c r="D266">
        <v>200</v>
      </c>
      <c r="E266" t="s">
        <v>840</v>
      </c>
      <c r="F266" t="s">
        <v>11</v>
      </c>
      <c r="G266" t="s">
        <v>12</v>
      </c>
      <c r="H266" t="s">
        <v>13</v>
      </c>
      <c r="I266" t="s">
        <v>841</v>
      </c>
      <c r="J266" t="s">
        <v>15</v>
      </c>
      <c r="K266">
        <f>+COUNTIF('est-sen-perc99-2018'!A:A,A266)</f>
        <v>5</v>
      </c>
      <c r="L266">
        <f>+COUNTIF('est-sen-perc99-2017'!A:A,A266)</f>
        <v>2</v>
      </c>
      <c r="M266">
        <f>+COUNTIFS(percentiles!M:M,"&gt;1/1/17",percentiles!N:N,"&gt;0",percentiles!A:A,A266,percentiles!M:M,"&lt;1/4/17")</f>
        <v>1</v>
      </c>
      <c r="N266">
        <f>IFERROR(VLOOKUP(A266,percentiles!A:Q,3,FALSE),"")</f>
        <v>1581</v>
      </c>
      <c r="O266">
        <f>IFERROR(VLOOKUP(A266,percentiles!A:Q,4,FALSE),"")</f>
        <v>1581</v>
      </c>
      <c r="P266">
        <f>IFERROR(VLOOKUP(A266,percentiles!A:Q,5,FALSE),"")</f>
        <v>1519</v>
      </c>
      <c r="Q266">
        <f>IFERROR(VLOOKUP(A266,percentiles!A:Q,6,FALSE),"")</f>
        <v>280</v>
      </c>
      <c r="R266">
        <f>+COUNTIFS(percentiles!M:M,"&gt;1/1/18",percentiles!N:N,"&gt;0",percentiles!A:A,A266)</f>
        <v>0</v>
      </c>
      <c r="S266">
        <f>+COUNTIFS(percentiles!M:M,"&gt;1/1/18",percentiles!O:O,"&gt;0",percentiles!A:A,A266)</f>
        <v>4</v>
      </c>
      <c r="T266">
        <f>+COUNTIFS(percentiles!M:M,"&gt;1/1/18",percentiles!P:P,"&gt;0",percentiles!A:A,A266)</f>
        <v>2</v>
      </c>
      <c r="U266">
        <f>+COUNTIFS(percentiles!M:M,"&gt;1/1/18",percentiles!Q:Q,"&gt;0",percentiles!A:A,A266)</f>
        <v>2</v>
      </c>
      <c r="V266">
        <f>+COUNTIFS('est-sen-perc99-2018'!A:A,A266,'est-sen-perc99-2018'!G:G,"&gt;0")</f>
        <v>0</v>
      </c>
      <c r="W266">
        <f>+COUNTIFS('est-sen-perc99-2018'!A:A,A266,'est-sen-perc99-2018'!H:H,"&gt;0")</f>
        <v>3</v>
      </c>
      <c r="X266">
        <f>+COUNTIFS('est-sen-perc99-2018'!A:A,A266,'est-sen-perc99-2018'!I:I,"&gt;0")</f>
        <v>2</v>
      </c>
      <c r="Y266">
        <f>+COUNTIFS('est-sen-perc99-2018'!A:A,A266,'est-sen-perc99-2018'!J:J,"&gt;0")</f>
        <v>0</v>
      </c>
      <c r="Z266">
        <f>+SUM(V266:Y266)</f>
        <v>5</v>
      </c>
      <c r="AA266">
        <f>+IF(Z266=0,,K266-Z266)</f>
        <v>0</v>
      </c>
    </row>
    <row r="267" spans="1:27" hidden="1">
      <c r="A267">
        <v>374</v>
      </c>
      <c r="B267">
        <v>-7.8191583333333297</v>
      </c>
      <c r="C267">
        <v>-78.040133333333301</v>
      </c>
      <c r="D267">
        <v>3186</v>
      </c>
      <c r="E267" t="s">
        <v>186</v>
      </c>
      <c r="F267" t="s">
        <v>11</v>
      </c>
      <c r="G267" t="s">
        <v>12</v>
      </c>
      <c r="H267" t="s">
        <v>13</v>
      </c>
      <c r="I267" t="s">
        <v>187</v>
      </c>
      <c r="J267" t="s">
        <v>15</v>
      </c>
      <c r="K267">
        <f>+COUNTIF('est-sen-perc99-2018'!A:A,A267)</f>
        <v>0</v>
      </c>
      <c r="L267">
        <f>+COUNTIF('est-sen-perc99-2017'!A:A,A267)</f>
        <v>2</v>
      </c>
      <c r="M267">
        <f>+COUNTIFS(percentiles!M:M,"&gt;1/1/17",percentiles!N:N,"&gt;0",percentiles!A:A,A267,percentiles!M:M,"&lt;1/4/17")</f>
        <v>0</v>
      </c>
      <c r="N267" t="str">
        <f>IFERROR(VLOOKUP(A267,percentiles!A:Q,3,FALSE),"")</f>
        <v/>
      </c>
      <c r="O267" t="str">
        <f>IFERROR(VLOOKUP(A267,percentiles!A:Q,4,FALSE),"")</f>
        <v/>
      </c>
      <c r="P267" t="str">
        <f>IFERROR(VLOOKUP(A267,percentiles!A:Q,5,FALSE),"")</f>
        <v/>
      </c>
      <c r="Q267" t="str">
        <f>IFERROR(VLOOKUP(A267,percentiles!A:Q,6,FALSE),"")</f>
        <v/>
      </c>
      <c r="R267">
        <f>+COUNTIFS(percentiles!M:M,"&gt;1/1/18",percentiles!N:N,"&gt;0",percentiles!A:A,A267)</f>
        <v>0</v>
      </c>
      <c r="S267">
        <f>+COUNTIFS(percentiles!M:M,"&gt;1/1/18",percentiles!O:O,"&gt;0",percentiles!A:A,A267)</f>
        <v>0</v>
      </c>
      <c r="T267">
        <f>+COUNTIFS(percentiles!M:M,"&gt;1/1/18",percentiles!P:P,"&gt;0",percentiles!A:A,A267)</f>
        <v>0</v>
      </c>
      <c r="U267">
        <f>+COUNTIFS(percentiles!M:M,"&gt;1/1/18",percentiles!Q:Q,"&gt;0",percentiles!A:A,A267)</f>
        <v>0</v>
      </c>
      <c r="V267">
        <f>+COUNTIFS('est-sen-perc99-2018'!A:A,A267,'est-sen-perc99-2018'!G:G,"&gt;0")</f>
        <v>0</v>
      </c>
      <c r="W267">
        <f>+COUNTIFS('est-sen-perc99-2018'!A:A,A267,'est-sen-perc99-2018'!H:H,"&gt;0")</f>
        <v>0</v>
      </c>
      <c r="X267">
        <f>+COUNTIFS('est-sen-perc99-2018'!A:A,A267,'est-sen-perc99-2018'!I:I,"&gt;0")</f>
        <v>0</v>
      </c>
      <c r="Y267">
        <f>+COUNTIFS('est-sen-perc99-2018'!A:A,A267,'est-sen-perc99-2018'!J:J,"&gt;0")</f>
        <v>0</v>
      </c>
      <c r="Z267">
        <f>+SUM(V267:Y267)</f>
        <v>0</v>
      </c>
      <c r="AA267">
        <f>+IF(Z267=0,,K267-Z267)</f>
        <v>0</v>
      </c>
    </row>
    <row r="268" spans="1:27" hidden="1">
      <c r="A268">
        <v>378</v>
      </c>
      <c r="B268">
        <v>-6</v>
      </c>
      <c r="C268">
        <v>-76.966666666666598</v>
      </c>
      <c r="D268">
        <v>860</v>
      </c>
      <c r="E268" t="s">
        <v>190</v>
      </c>
      <c r="F268" t="s">
        <v>11</v>
      </c>
      <c r="G268" t="s">
        <v>12</v>
      </c>
      <c r="H268" t="s">
        <v>13</v>
      </c>
      <c r="I268" t="s">
        <v>191</v>
      </c>
      <c r="J268" t="s">
        <v>15</v>
      </c>
      <c r="K268">
        <f>+COUNTIF('est-sen-perc99-2018'!A:A,A268)</f>
        <v>0</v>
      </c>
      <c r="L268">
        <f>+COUNTIF('est-sen-perc99-2017'!A:A,A268)</f>
        <v>2</v>
      </c>
      <c r="M268">
        <f>+COUNTIFS(percentiles!M:M,"&gt;1/1/17",percentiles!N:N,"&gt;0",percentiles!A:A,A268,percentiles!M:M,"&lt;1/4/17")</f>
        <v>0</v>
      </c>
      <c r="N268" t="str">
        <f>IFERROR(VLOOKUP(A268,percentiles!A:Q,3,FALSE),"")</f>
        <v/>
      </c>
      <c r="O268" t="str">
        <f>IFERROR(VLOOKUP(A268,percentiles!A:Q,4,FALSE),"")</f>
        <v/>
      </c>
      <c r="P268" t="str">
        <f>IFERROR(VLOOKUP(A268,percentiles!A:Q,5,FALSE),"")</f>
        <v/>
      </c>
      <c r="Q268" t="str">
        <f>IFERROR(VLOOKUP(A268,percentiles!A:Q,6,FALSE),"")</f>
        <v/>
      </c>
      <c r="R268">
        <f>+COUNTIFS(percentiles!M:M,"&gt;1/1/18",percentiles!N:N,"&gt;0",percentiles!A:A,A268)</f>
        <v>0</v>
      </c>
      <c r="S268">
        <f>+COUNTIFS(percentiles!M:M,"&gt;1/1/18",percentiles!O:O,"&gt;0",percentiles!A:A,A268)</f>
        <v>0</v>
      </c>
      <c r="T268">
        <f>+COUNTIFS(percentiles!M:M,"&gt;1/1/18",percentiles!P:P,"&gt;0",percentiles!A:A,A268)</f>
        <v>0</v>
      </c>
      <c r="U268">
        <f>+COUNTIFS(percentiles!M:M,"&gt;1/1/18",percentiles!Q:Q,"&gt;0",percentiles!A:A,A268)</f>
        <v>0</v>
      </c>
      <c r="V268">
        <f>+COUNTIFS('est-sen-perc99-2018'!A:A,A268,'est-sen-perc99-2018'!G:G,"&gt;0")</f>
        <v>0</v>
      </c>
      <c r="W268">
        <f>+COUNTIFS('est-sen-perc99-2018'!A:A,A268,'est-sen-perc99-2018'!H:H,"&gt;0")</f>
        <v>0</v>
      </c>
      <c r="X268">
        <f>+COUNTIFS('est-sen-perc99-2018'!A:A,A268,'est-sen-perc99-2018'!I:I,"&gt;0")</f>
        <v>0</v>
      </c>
      <c r="Y268">
        <f>+COUNTIFS('est-sen-perc99-2018'!A:A,A268,'est-sen-perc99-2018'!J:J,"&gt;0")</f>
        <v>0</v>
      </c>
      <c r="Z268">
        <f>+SUM(V268:Y268)</f>
        <v>0</v>
      </c>
      <c r="AA268">
        <f>+IF(Z268=0,,K268-Z268)</f>
        <v>0</v>
      </c>
    </row>
    <row r="269" spans="1:27" hidden="1">
      <c r="A269">
        <v>435</v>
      </c>
      <c r="B269">
        <v>-9.4337055555555498</v>
      </c>
      <c r="C269">
        <v>-78.208250000000007</v>
      </c>
      <c r="D269">
        <v>213</v>
      </c>
      <c r="E269" t="s">
        <v>216</v>
      </c>
      <c r="F269" t="s">
        <v>11</v>
      </c>
      <c r="G269" t="s">
        <v>12</v>
      </c>
      <c r="H269" t="s">
        <v>13</v>
      </c>
      <c r="I269" t="s">
        <v>217</v>
      </c>
      <c r="J269" t="s">
        <v>20</v>
      </c>
      <c r="K269">
        <f>+COUNTIF('est-sen-perc99-2018'!A:A,A269)</f>
        <v>0</v>
      </c>
      <c r="L269">
        <f>+COUNTIF('est-sen-perc99-2017'!A:A,A269)</f>
        <v>2</v>
      </c>
      <c r="M269">
        <f>+COUNTIFS(percentiles!M:M,"&gt;1/1/17",percentiles!N:N,"&gt;0",percentiles!A:A,A269,percentiles!M:M,"&lt;1/4/17")</f>
        <v>0</v>
      </c>
      <c r="N269" t="str">
        <f>IFERROR(VLOOKUP(A269,percentiles!A:Q,3,FALSE),"")</f>
        <v/>
      </c>
      <c r="O269" t="str">
        <f>IFERROR(VLOOKUP(A269,percentiles!A:Q,4,FALSE),"")</f>
        <v/>
      </c>
      <c r="P269" t="str">
        <f>IFERROR(VLOOKUP(A269,percentiles!A:Q,5,FALSE),"")</f>
        <v/>
      </c>
      <c r="Q269" t="str">
        <f>IFERROR(VLOOKUP(A269,percentiles!A:Q,6,FALSE),"")</f>
        <v/>
      </c>
      <c r="R269">
        <f>+COUNTIFS(percentiles!M:M,"&gt;1/1/18",percentiles!N:N,"&gt;0",percentiles!A:A,A269)</f>
        <v>0</v>
      </c>
      <c r="S269">
        <f>+COUNTIFS(percentiles!M:M,"&gt;1/1/18",percentiles!O:O,"&gt;0",percentiles!A:A,A269)</f>
        <v>0</v>
      </c>
      <c r="T269">
        <f>+COUNTIFS(percentiles!M:M,"&gt;1/1/18",percentiles!P:P,"&gt;0",percentiles!A:A,A269)</f>
        <v>0</v>
      </c>
      <c r="U269">
        <f>+COUNTIFS(percentiles!M:M,"&gt;1/1/18",percentiles!Q:Q,"&gt;0",percentiles!A:A,A269)</f>
        <v>0</v>
      </c>
      <c r="V269">
        <f>+COUNTIFS('est-sen-perc99-2018'!A:A,A269,'est-sen-perc99-2018'!G:G,"&gt;0")</f>
        <v>0</v>
      </c>
      <c r="W269">
        <f>+COUNTIFS('est-sen-perc99-2018'!A:A,A269,'est-sen-perc99-2018'!H:H,"&gt;0")</f>
        <v>0</v>
      </c>
      <c r="X269">
        <f>+COUNTIFS('est-sen-perc99-2018'!A:A,A269,'est-sen-perc99-2018'!I:I,"&gt;0")</f>
        <v>0</v>
      </c>
      <c r="Y269">
        <f>+COUNTIFS('est-sen-perc99-2018'!A:A,A269,'est-sen-perc99-2018'!J:J,"&gt;0")</f>
        <v>0</v>
      </c>
      <c r="Z269">
        <f>+SUM(V269:Y269)</f>
        <v>0</v>
      </c>
      <c r="AA269">
        <f>+IF(Z269=0,,K269-Z269)</f>
        <v>0</v>
      </c>
    </row>
    <row r="270" spans="1:27" hidden="1">
      <c r="A270">
        <v>468</v>
      </c>
      <c r="B270">
        <v>-9.3085000000000004</v>
      </c>
      <c r="C270">
        <v>-76.000441666666603</v>
      </c>
      <c r="D270">
        <v>660</v>
      </c>
      <c r="E270" t="s">
        <v>248</v>
      </c>
      <c r="F270" t="s">
        <v>11</v>
      </c>
      <c r="G270" t="s">
        <v>12</v>
      </c>
      <c r="H270" t="s">
        <v>13</v>
      </c>
      <c r="I270" t="s">
        <v>249</v>
      </c>
      <c r="J270" t="s">
        <v>15</v>
      </c>
      <c r="K270">
        <f>+COUNTIF('est-sen-perc99-2018'!A:A,A270)</f>
        <v>0</v>
      </c>
      <c r="L270">
        <f>+COUNTIF('est-sen-perc99-2017'!A:A,A270)</f>
        <v>2</v>
      </c>
      <c r="M270">
        <f>+COUNTIFS(percentiles!M:M,"&gt;1/1/17",percentiles!N:N,"&gt;0",percentiles!A:A,A270,percentiles!M:M,"&lt;1/4/17")</f>
        <v>0</v>
      </c>
      <c r="N270" t="str">
        <f>IFERROR(VLOOKUP(A270,percentiles!A:Q,3,FALSE),"")</f>
        <v/>
      </c>
      <c r="O270" t="str">
        <f>IFERROR(VLOOKUP(A270,percentiles!A:Q,4,FALSE),"")</f>
        <v/>
      </c>
      <c r="P270" t="str">
        <f>IFERROR(VLOOKUP(A270,percentiles!A:Q,5,FALSE),"")</f>
        <v/>
      </c>
      <c r="Q270" t="str">
        <f>IFERROR(VLOOKUP(A270,percentiles!A:Q,6,FALSE),"")</f>
        <v/>
      </c>
      <c r="R270">
        <f>+COUNTIFS(percentiles!M:M,"&gt;1/1/18",percentiles!N:N,"&gt;0",percentiles!A:A,A270)</f>
        <v>0</v>
      </c>
      <c r="S270">
        <f>+COUNTIFS(percentiles!M:M,"&gt;1/1/18",percentiles!O:O,"&gt;0",percentiles!A:A,A270)</f>
        <v>0</v>
      </c>
      <c r="T270">
        <f>+COUNTIFS(percentiles!M:M,"&gt;1/1/18",percentiles!P:P,"&gt;0",percentiles!A:A,A270)</f>
        <v>0</v>
      </c>
      <c r="U270">
        <f>+COUNTIFS(percentiles!M:M,"&gt;1/1/18",percentiles!Q:Q,"&gt;0",percentiles!A:A,A270)</f>
        <v>0</v>
      </c>
      <c r="V270">
        <f>+COUNTIFS('est-sen-perc99-2018'!A:A,A270,'est-sen-perc99-2018'!G:G,"&gt;0")</f>
        <v>0</v>
      </c>
      <c r="W270">
        <f>+COUNTIFS('est-sen-perc99-2018'!A:A,A270,'est-sen-perc99-2018'!H:H,"&gt;0")</f>
        <v>0</v>
      </c>
      <c r="X270">
        <f>+COUNTIFS('est-sen-perc99-2018'!A:A,A270,'est-sen-perc99-2018'!I:I,"&gt;0")</f>
        <v>0</v>
      </c>
      <c r="Y270">
        <f>+COUNTIFS('est-sen-perc99-2018'!A:A,A270,'est-sen-perc99-2018'!J:J,"&gt;0")</f>
        <v>0</v>
      </c>
      <c r="Z270">
        <f>+SUM(V270:Y270)</f>
        <v>0</v>
      </c>
      <c r="AA270">
        <f>+IF(Z270=0,,K270-Z270)</f>
        <v>0</v>
      </c>
    </row>
    <row r="271" spans="1:27" hidden="1">
      <c r="A271">
        <v>469</v>
      </c>
      <c r="B271">
        <v>-9.1470555555555499</v>
      </c>
      <c r="C271">
        <v>-76.0094361111111</v>
      </c>
      <c r="D271">
        <v>640</v>
      </c>
      <c r="E271" t="s">
        <v>250</v>
      </c>
      <c r="F271" t="s">
        <v>11</v>
      </c>
      <c r="G271" t="s">
        <v>12</v>
      </c>
      <c r="H271" t="s">
        <v>13</v>
      </c>
      <c r="I271" t="s">
        <v>251</v>
      </c>
      <c r="J271" t="s">
        <v>15</v>
      </c>
      <c r="K271">
        <f>+COUNTIF('est-sen-perc99-2018'!A:A,A271)</f>
        <v>1</v>
      </c>
      <c r="L271">
        <f>+COUNTIF('est-sen-perc99-2017'!A:A,A271)</f>
        <v>2</v>
      </c>
      <c r="M271">
        <f>+COUNTIFS(percentiles!M:M,"&gt;1/1/17",percentiles!N:N,"&gt;0",percentiles!A:A,A271,percentiles!M:M,"&lt;1/4/17")</f>
        <v>0</v>
      </c>
      <c r="N271" t="str">
        <f>IFERROR(VLOOKUP(A271,percentiles!A:Q,3,FALSE),"")</f>
        <v/>
      </c>
      <c r="O271" t="str">
        <f>IFERROR(VLOOKUP(A271,percentiles!A:Q,4,FALSE),"")</f>
        <v/>
      </c>
      <c r="P271" t="str">
        <f>IFERROR(VLOOKUP(A271,percentiles!A:Q,5,FALSE),"")</f>
        <v/>
      </c>
      <c r="Q271" t="str">
        <f>IFERROR(VLOOKUP(A271,percentiles!A:Q,6,FALSE),"")</f>
        <v/>
      </c>
      <c r="R271">
        <f>+COUNTIFS(percentiles!M:M,"&gt;1/1/18",percentiles!N:N,"&gt;0",percentiles!A:A,A271)</f>
        <v>0</v>
      </c>
      <c r="S271">
        <f>+COUNTIFS(percentiles!M:M,"&gt;1/1/18",percentiles!O:O,"&gt;0",percentiles!A:A,A271)</f>
        <v>0</v>
      </c>
      <c r="T271">
        <f>+COUNTIFS(percentiles!M:M,"&gt;1/1/18",percentiles!P:P,"&gt;0",percentiles!A:A,A271)</f>
        <v>0</v>
      </c>
      <c r="U271">
        <f>+COUNTIFS(percentiles!M:M,"&gt;1/1/18",percentiles!Q:Q,"&gt;0",percentiles!A:A,A271)</f>
        <v>0</v>
      </c>
      <c r="V271">
        <f>+COUNTIFS('est-sen-perc99-2018'!A:A,A271,'est-sen-perc99-2018'!G:G,"&gt;0")</f>
        <v>0</v>
      </c>
      <c r="W271">
        <f>+COUNTIFS('est-sen-perc99-2018'!A:A,A271,'est-sen-perc99-2018'!H:H,"&gt;0")</f>
        <v>0</v>
      </c>
      <c r="X271">
        <f>+COUNTIFS('est-sen-perc99-2018'!A:A,A271,'est-sen-perc99-2018'!I:I,"&gt;0")</f>
        <v>0</v>
      </c>
      <c r="Y271">
        <f>+COUNTIFS('est-sen-perc99-2018'!A:A,A271,'est-sen-perc99-2018'!J:J,"&gt;0")</f>
        <v>0</v>
      </c>
      <c r="Z271">
        <f>+SUM(V271:Y271)</f>
        <v>0</v>
      </c>
      <c r="AA271">
        <f>+IF(Z271=0,,K271-Z271)</f>
        <v>0</v>
      </c>
    </row>
    <row r="272" spans="1:27" hidden="1">
      <c r="A272">
        <v>478</v>
      </c>
      <c r="B272">
        <v>-9.3813888888888801</v>
      </c>
      <c r="C272">
        <v>-74.960833333333298</v>
      </c>
      <c r="D272">
        <v>249</v>
      </c>
      <c r="E272" t="s">
        <v>260</v>
      </c>
      <c r="F272" t="s">
        <v>11</v>
      </c>
      <c r="G272" t="s">
        <v>12</v>
      </c>
      <c r="H272" t="s">
        <v>13</v>
      </c>
      <c r="I272" t="s">
        <v>261</v>
      </c>
      <c r="J272" t="s">
        <v>15</v>
      </c>
      <c r="K272">
        <f>+COUNTIF('est-sen-perc99-2018'!A:A,A272)</f>
        <v>2</v>
      </c>
      <c r="L272">
        <f>+COUNTIF('est-sen-perc99-2017'!A:A,A272)</f>
        <v>2</v>
      </c>
      <c r="M272">
        <f>+COUNTIFS(percentiles!M:M,"&gt;1/1/17",percentiles!N:N,"&gt;0",percentiles!A:A,A272,percentiles!M:M,"&lt;1/4/17")</f>
        <v>0</v>
      </c>
      <c r="N272" t="str">
        <f>IFERROR(VLOOKUP(A272,percentiles!A:Q,3,FALSE),"")</f>
        <v/>
      </c>
      <c r="O272" t="str">
        <f>IFERROR(VLOOKUP(A272,percentiles!A:Q,4,FALSE),"")</f>
        <v/>
      </c>
      <c r="P272" t="str">
        <f>IFERROR(VLOOKUP(A272,percentiles!A:Q,5,FALSE),"")</f>
        <v/>
      </c>
      <c r="Q272" t="str">
        <f>IFERROR(VLOOKUP(A272,percentiles!A:Q,6,FALSE),"")</f>
        <v/>
      </c>
      <c r="R272">
        <f>+COUNTIFS(percentiles!M:M,"&gt;1/1/18",percentiles!N:N,"&gt;0",percentiles!A:A,A272)</f>
        <v>0</v>
      </c>
      <c r="S272">
        <f>+COUNTIFS(percentiles!M:M,"&gt;1/1/18",percentiles!O:O,"&gt;0",percentiles!A:A,A272)</f>
        <v>0</v>
      </c>
      <c r="T272">
        <f>+COUNTIFS(percentiles!M:M,"&gt;1/1/18",percentiles!P:P,"&gt;0",percentiles!A:A,A272)</f>
        <v>0</v>
      </c>
      <c r="U272">
        <f>+COUNTIFS(percentiles!M:M,"&gt;1/1/18",percentiles!Q:Q,"&gt;0",percentiles!A:A,A272)</f>
        <v>0</v>
      </c>
      <c r="V272">
        <f>+COUNTIFS('est-sen-perc99-2018'!A:A,A272,'est-sen-perc99-2018'!G:G,"&gt;0")</f>
        <v>0</v>
      </c>
      <c r="W272">
        <f>+COUNTIFS('est-sen-perc99-2018'!A:A,A272,'est-sen-perc99-2018'!H:H,"&gt;0")</f>
        <v>0</v>
      </c>
      <c r="X272">
        <f>+COUNTIFS('est-sen-perc99-2018'!A:A,A272,'est-sen-perc99-2018'!I:I,"&gt;0")</f>
        <v>0</v>
      </c>
      <c r="Y272">
        <f>+COUNTIFS('est-sen-perc99-2018'!A:A,A272,'est-sen-perc99-2018'!J:J,"&gt;0")</f>
        <v>0</v>
      </c>
      <c r="Z272">
        <f>+SUM(V272:Y272)</f>
        <v>0</v>
      </c>
      <c r="AA272">
        <f>+IF(Z272=0,,K272-Z272)</f>
        <v>0</v>
      </c>
    </row>
    <row r="273" spans="1:27" hidden="1">
      <c r="A273">
        <v>480</v>
      </c>
      <c r="B273">
        <v>-8.9274944444444397</v>
      </c>
      <c r="C273">
        <v>-74.708816666666607</v>
      </c>
      <c r="D273">
        <v>213</v>
      </c>
      <c r="E273" t="s">
        <v>262</v>
      </c>
      <c r="F273" t="s">
        <v>11</v>
      </c>
      <c r="G273" t="s">
        <v>12</v>
      </c>
      <c r="H273" t="s">
        <v>13</v>
      </c>
      <c r="I273" t="s">
        <v>263</v>
      </c>
      <c r="J273" t="s">
        <v>15</v>
      </c>
      <c r="K273">
        <f>+COUNTIF('est-sen-perc99-2018'!A:A,A273)</f>
        <v>4</v>
      </c>
      <c r="L273">
        <f>+COUNTIF('est-sen-perc99-2017'!A:A,A273)</f>
        <v>2</v>
      </c>
      <c r="M273">
        <f>+COUNTIFS(percentiles!M:M,"&gt;1/1/17",percentiles!N:N,"&gt;0",percentiles!A:A,A273,percentiles!M:M,"&lt;1/4/17")</f>
        <v>0</v>
      </c>
      <c r="N273" t="str">
        <f>IFERROR(VLOOKUP(A273,percentiles!A:Q,3,FALSE),"")</f>
        <v/>
      </c>
      <c r="O273" t="str">
        <f>IFERROR(VLOOKUP(A273,percentiles!A:Q,4,FALSE),"")</f>
        <v/>
      </c>
      <c r="P273" t="str">
        <f>IFERROR(VLOOKUP(A273,percentiles!A:Q,5,FALSE),"")</f>
        <v/>
      </c>
      <c r="Q273" t="str">
        <f>IFERROR(VLOOKUP(A273,percentiles!A:Q,6,FALSE),"")</f>
        <v/>
      </c>
      <c r="R273">
        <f>+COUNTIFS(percentiles!M:M,"&gt;1/1/18",percentiles!N:N,"&gt;0",percentiles!A:A,A273)</f>
        <v>0</v>
      </c>
      <c r="S273">
        <f>+COUNTIFS(percentiles!M:M,"&gt;1/1/18",percentiles!O:O,"&gt;0",percentiles!A:A,A273)</f>
        <v>0</v>
      </c>
      <c r="T273">
        <f>+COUNTIFS(percentiles!M:M,"&gt;1/1/18",percentiles!P:P,"&gt;0",percentiles!A:A,A273)</f>
        <v>0</v>
      </c>
      <c r="U273">
        <f>+COUNTIFS(percentiles!M:M,"&gt;1/1/18",percentiles!Q:Q,"&gt;0",percentiles!A:A,A273)</f>
        <v>0</v>
      </c>
      <c r="V273">
        <f>+COUNTIFS('est-sen-perc99-2018'!A:A,A273,'est-sen-perc99-2018'!G:G,"&gt;0")</f>
        <v>0</v>
      </c>
      <c r="W273">
        <f>+COUNTIFS('est-sen-perc99-2018'!A:A,A273,'est-sen-perc99-2018'!H:H,"&gt;0")</f>
        <v>0</v>
      </c>
      <c r="X273">
        <f>+COUNTIFS('est-sen-perc99-2018'!A:A,A273,'est-sen-perc99-2018'!I:I,"&gt;0")</f>
        <v>0</v>
      </c>
      <c r="Y273">
        <f>+COUNTIFS('est-sen-perc99-2018'!A:A,A273,'est-sen-perc99-2018'!J:J,"&gt;0")</f>
        <v>0</v>
      </c>
      <c r="Z273">
        <f>+SUM(V273:Y273)</f>
        <v>0</v>
      </c>
      <c r="AA273">
        <f>+IF(Z273=0,,K273-Z273)</f>
        <v>0</v>
      </c>
    </row>
    <row r="274" spans="1:27" hidden="1">
      <c r="A274">
        <v>528</v>
      </c>
      <c r="B274">
        <v>-10.673974999999899</v>
      </c>
      <c r="C274">
        <v>-77.821780555555506</v>
      </c>
      <c r="D274">
        <v>18</v>
      </c>
      <c r="E274" t="s">
        <v>270</v>
      </c>
      <c r="F274" t="s">
        <v>11</v>
      </c>
      <c r="G274" t="s">
        <v>12</v>
      </c>
      <c r="H274" t="s">
        <v>13</v>
      </c>
      <c r="I274" t="s">
        <v>271</v>
      </c>
      <c r="J274" t="s">
        <v>20</v>
      </c>
      <c r="K274">
        <f>+COUNTIF('est-sen-perc99-2018'!A:A,A274)</f>
        <v>0</v>
      </c>
      <c r="L274">
        <f>+COUNTIF('est-sen-perc99-2017'!A:A,A274)</f>
        <v>2</v>
      </c>
      <c r="M274">
        <f>+COUNTIFS(percentiles!M:M,"&gt;1/1/17",percentiles!N:N,"&gt;0",percentiles!A:A,A274,percentiles!M:M,"&lt;1/4/17")</f>
        <v>0</v>
      </c>
      <c r="N274" t="str">
        <f>IFERROR(VLOOKUP(A274,percentiles!A:Q,3,FALSE),"")</f>
        <v/>
      </c>
      <c r="O274" t="str">
        <f>IFERROR(VLOOKUP(A274,percentiles!A:Q,4,FALSE),"")</f>
        <v/>
      </c>
      <c r="P274" t="str">
        <f>IFERROR(VLOOKUP(A274,percentiles!A:Q,5,FALSE),"")</f>
        <v/>
      </c>
      <c r="Q274" t="str">
        <f>IFERROR(VLOOKUP(A274,percentiles!A:Q,6,FALSE),"")</f>
        <v/>
      </c>
      <c r="R274">
        <f>+COUNTIFS(percentiles!M:M,"&gt;1/1/18",percentiles!N:N,"&gt;0",percentiles!A:A,A274)</f>
        <v>0</v>
      </c>
      <c r="S274">
        <f>+COUNTIFS(percentiles!M:M,"&gt;1/1/18",percentiles!O:O,"&gt;0",percentiles!A:A,A274)</f>
        <v>0</v>
      </c>
      <c r="T274">
        <f>+COUNTIFS(percentiles!M:M,"&gt;1/1/18",percentiles!P:P,"&gt;0",percentiles!A:A,A274)</f>
        <v>0</v>
      </c>
      <c r="U274">
        <f>+COUNTIFS(percentiles!M:M,"&gt;1/1/18",percentiles!Q:Q,"&gt;0",percentiles!A:A,A274)</f>
        <v>0</v>
      </c>
      <c r="V274">
        <f>+COUNTIFS('est-sen-perc99-2018'!A:A,A274,'est-sen-perc99-2018'!G:G,"&gt;0")</f>
        <v>0</v>
      </c>
      <c r="W274">
        <f>+COUNTIFS('est-sen-perc99-2018'!A:A,A274,'est-sen-perc99-2018'!H:H,"&gt;0")</f>
        <v>0</v>
      </c>
      <c r="X274">
        <f>+COUNTIFS('est-sen-perc99-2018'!A:A,A274,'est-sen-perc99-2018'!I:I,"&gt;0")</f>
        <v>0</v>
      </c>
      <c r="Y274">
        <f>+COUNTIFS('est-sen-perc99-2018'!A:A,A274,'est-sen-perc99-2018'!J:J,"&gt;0")</f>
        <v>0</v>
      </c>
      <c r="Z274">
        <f>+SUM(V274:Y274)</f>
        <v>0</v>
      </c>
      <c r="AA274">
        <f>+IF(Z274=0,,K274-Z274)</f>
        <v>0</v>
      </c>
    </row>
    <row r="275" spans="1:27" hidden="1">
      <c r="A275">
        <v>625</v>
      </c>
      <c r="B275">
        <v>-12.366111111111101</v>
      </c>
      <c r="C275">
        <v>-75.056388888888804</v>
      </c>
      <c r="D275">
        <v>3675</v>
      </c>
      <c r="E275" t="s">
        <v>328</v>
      </c>
      <c r="F275" t="s">
        <v>11</v>
      </c>
      <c r="G275" t="s">
        <v>12</v>
      </c>
      <c r="H275" t="s">
        <v>13</v>
      </c>
      <c r="I275" t="s">
        <v>329</v>
      </c>
      <c r="J275" t="s">
        <v>15</v>
      </c>
      <c r="K275">
        <f>+COUNTIF('est-sen-perc99-2018'!A:A,A275)</f>
        <v>14</v>
      </c>
      <c r="L275">
        <f>+COUNTIF('est-sen-perc99-2017'!A:A,A275)</f>
        <v>2</v>
      </c>
      <c r="M275">
        <f>+COUNTIFS(percentiles!M:M,"&gt;1/1/17",percentiles!N:N,"&gt;0",percentiles!A:A,A275,percentiles!M:M,"&lt;1/4/17")</f>
        <v>2</v>
      </c>
      <c r="N275">
        <f>IFERROR(VLOOKUP(A275,percentiles!A:Q,3,FALSE),"")</f>
        <v>806</v>
      </c>
      <c r="O275">
        <f>IFERROR(VLOOKUP(A275,percentiles!A:Q,4,FALSE),"")</f>
        <v>806</v>
      </c>
      <c r="P275">
        <f>IFERROR(VLOOKUP(A275,percentiles!A:Q,5,FALSE),"")</f>
        <v>775</v>
      </c>
      <c r="Q275">
        <f>IFERROR(VLOOKUP(A275,percentiles!A:Q,6,FALSE),"")</f>
        <v>391</v>
      </c>
      <c r="R275">
        <f>+COUNTIFS(percentiles!M:M,"&gt;1/1/18",percentiles!N:N,"&gt;0",percentiles!A:A,A275)</f>
        <v>2</v>
      </c>
      <c r="S275">
        <f>+COUNTIFS(percentiles!M:M,"&gt;1/1/18",percentiles!O:O,"&gt;0",percentiles!A:A,A275)</f>
        <v>1</v>
      </c>
      <c r="T275">
        <f>+COUNTIFS(percentiles!M:M,"&gt;1/1/18",percentiles!P:P,"&gt;0",percentiles!A:A,A275)</f>
        <v>2</v>
      </c>
      <c r="U275">
        <f>+COUNTIFS(percentiles!M:M,"&gt;1/1/18",percentiles!Q:Q,"&gt;0",percentiles!A:A,A275)</f>
        <v>9</v>
      </c>
      <c r="V275">
        <f>+COUNTIFS('est-sen-perc99-2018'!A:A,A275,'est-sen-perc99-2018'!G:G,"&gt;0")</f>
        <v>2</v>
      </c>
      <c r="W275">
        <f>+COUNTIFS('est-sen-perc99-2018'!A:A,A275,'est-sen-perc99-2018'!H:H,"&gt;0")</f>
        <v>1</v>
      </c>
      <c r="X275">
        <f>+COUNTIFS('est-sen-perc99-2018'!A:A,A275,'est-sen-perc99-2018'!I:I,"&gt;0")</f>
        <v>2</v>
      </c>
      <c r="Y275">
        <f>+COUNTIFS('est-sen-perc99-2018'!A:A,A275,'est-sen-perc99-2018'!J:J,"&gt;0")</f>
        <v>8</v>
      </c>
      <c r="Z275">
        <f>+SUM(V275:Y275)</f>
        <v>13</v>
      </c>
      <c r="AA275">
        <f>+IF(Z275=0,,K275-Z275)</f>
        <v>1</v>
      </c>
    </row>
    <row r="276" spans="1:27" hidden="1">
      <c r="A276">
        <v>554</v>
      </c>
      <c r="B276">
        <v>-11.396944444444401</v>
      </c>
      <c r="C276">
        <v>-75.690277777777695</v>
      </c>
      <c r="D276">
        <v>3000</v>
      </c>
      <c r="E276" t="s">
        <v>300</v>
      </c>
      <c r="F276" t="s">
        <v>11</v>
      </c>
      <c r="G276" t="s">
        <v>12</v>
      </c>
      <c r="H276" t="s">
        <v>13</v>
      </c>
      <c r="I276" t="s">
        <v>301</v>
      </c>
      <c r="J276" t="s">
        <v>15</v>
      </c>
      <c r="K276">
        <f>+COUNTIF('est-sen-perc99-2018'!A:A,A276)</f>
        <v>3</v>
      </c>
      <c r="L276">
        <f>+COUNTIF('est-sen-perc99-2017'!A:A,A276)</f>
        <v>2</v>
      </c>
      <c r="M276">
        <f>+COUNTIFS(percentiles!M:M,"&gt;1/1/17",percentiles!N:N,"&gt;0",percentiles!A:A,A276,percentiles!M:M,"&lt;1/4/17")</f>
        <v>0</v>
      </c>
      <c r="N276" t="str">
        <f>IFERROR(VLOOKUP(A276,percentiles!A:Q,3,FALSE),"")</f>
        <v/>
      </c>
      <c r="O276" t="str">
        <f>IFERROR(VLOOKUP(A276,percentiles!A:Q,4,FALSE),"")</f>
        <v/>
      </c>
      <c r="P276" t="str">
        <f>IFERROR(VLOOKUP(A276,percentiles!A:Q,5,FALSE),"")</f>
        <v/>
      </c>
      <c r="Q276" t="str">
        <f>IFERROR(VLOOKUP(A276,percentiles!A:Q,6,FALSE),"")</f>
        <v/>
      </c>
      <c r="R276">
        <f>+COUNTIFS(percentiles!M:M,"&gt;1/1/18",percentiles!N:N,"&gt;0",percentiles!A:A,A276)</f>
        <v>0</v>
      </c>
      <c r="S276">
        <f>+COUNTIFS(percentiles!M:M,"&gt;1/1/18",percentiles!O:O,"&gt;0",percentiles!A:A,A276)</f>
        <v>0</v>
      </c>
      <c r="T276">
        <f>+COUNTIFS(percentiles!M:M,"&gt;1/1/18",percentiles!P:P,"&gt;0",percentiles!A:A,A276)</f>
        <v>0</v>
      </c>
      <c r="U276">
        <f>+COUNTIFS(percentiles!M:M,"&gt;1/1/18",percentiles!Q:Q,"&gt;0",percentiles!A:A,A276)</f>
        <v>0</v>
      </c>
      <c r="V276">
        <f>+COUNTIFS('est-sen-perc99-2018'!A:A,A276,'est-sen-perc99-2018'!G:G,"&gt;0")</f>
        <v>0</v>
      </c>
      <c r="W276">
        <f>+COUNTIFS('est-sen-perc99-2018'!A:A,A276,'est-sen-perc99-2018'!H:H,"&gt;0")</f>
        <v>0</v>
      </c>
      <c r="X276">
        <f>+COUNTIFS('est-sen-perc99-2018'!A:A,A276,'est-sen-perc99-2018'!I:I,"&gt;0")</f>
        <v>0</v>
      </c>
      <c r="Y276">
        <f>+COUNTIFS('est-sen-perc99-2018'!A:A,A276,'est-sen-perc99-2018'!J:J,"&gt;0")</f>
        <v>0</v>
      </c>
      <c r="Z276">
        <f>+SUM(V276:Y276)</f>
        <v>0</v>
      </c>
      <c r="AA276">
        <f>+IF(Z276=0,,K276-Z276)</f>
        <v>0</v>
      </c>
    </row>
    <row r="277" spans="1:27" hidden="1">
      <c r="A277">
        <v>572</v>
      </c>
      <c r="B277">
        <v>-11.133611111111099</v>
      </c>
      <c r="C277">
        <v>-74.250277777777697</v>
      </c>
      <c r="D277">
        <v>690</v>
      </c>
      <c r="E277" t="s">
        <v>312</v>
      </c>
      <c r="F277" t="s">
        <v>11</v>
      </c>
      <c r="G277" t="s">
        <v>12</v>
      </c>
      <c r="H277" t="s">
        <v>13</v>
      </c>
      <c r="I277" t="s">
        <v>313</v>
      </c>
      <c r="J277" t="s">
        <v>15</v>
      </c>
      <c r="K277">
        <f>+COUNTIF('est-sen-perc99-2018'!A:A,A277)</f>
        <v>0</v>
      </c>
      <c r="L277">
        <f>+COUNTIF('est-sen-perc99-2017'!A:A,A277)</f>
        <v>2</v>
      </c>
      <c r="M277">
        <f>+COUNTIFS(percentiles!M:M,"&gt;1/1/17",percentiles!N:N,"&gt;0",percentiles!A:A,A277,percentiles!M:M,"&lt;1/4/17")</f>
        <v>0</v>
      </c>
      <c r="N277" t="str">
        <f>IFERROR(VLOOKUP(A277,percentiles!A:Q,3,FALSE),"")</f>
        <v/>
      </c>
      <c r="O277" t="str">
        <f>IFERROR(VLOOKUP(A277,percentiles!A:Q,4,FALSE),"")</f>
        <v/>
      </c>
      <c r="P277" t="str">
        <f>IFERROR(VLOOKUP(A277,percentiles!A:Q,5,FALSE),"")</f>
        <v/>
      </c>
      <c r="Q277" t="str">
        <f>IFERROR(VLOOKUP(A277,percentiles!A:Q,6,FALSE),"")</f>
        <v/>
      </c>
      <c r="R277">
        <f>+COUNTIFS(percentiles!M:M,"&gt;1/1/18",percentiles!N:N,"&gt;0",percentiles!A:A,A277)</f>
        <v>0</v>
      </c>
      <c r="S277">
        <f>+COUNTIFS(percentiles!M:M,"&gt;1/1/18",percentiles!O:O,"&gt;0",percentiles!A:A,A277)</f>
        <v>0</v>
      </c>
      <c r="T277">
        <f>+COUNTIFS(percentiles!M:M,"&gt;1/1/18",percentiles!P:P,"&gt;0",percentiles!A:A,A277)</f>
        <v>0</v>
      </c>
      <c r="U277">
        <f>+COUNTIFS(percentiles!M:M,"&gt;1/1/18",percentiles!Q:Q,"&gt;0",percentiles!A:A,A277)</f>
        <v>0</v>
      </c>
      <c r="V277">
        <f>+COUNTIFS('est-sen-perc99-2018'!A:A,A277,'est-sen-perc99-2018'!G:G,"&gt;0")</f>
        <v>0</v>
      </c>
      <c r="W277">
        <f>+COUNTIFS('est-sen-perc99-2018'!A:A,A277,'est-sen-perc99-2018'!H:H,"&gt;0")</f>
        <v>0</v>
      </c>
      <c r="X277">
        <f>+COUNTIFS('est-sen-perc99-2018'!A:A,A277,'est-sen-perc99-2018'!I:I,"&gt;0")</f>
        <v>0</v>
      </c>
      <c r="Y277">
        <f>+COUNTIFS('est-sen-perc99-2018'!A:A,A277,'est-sen-perc99-2018'!J:J,"&gt;0")</f>
        <v>0</v>
      </c>
      <c r="Z277">
        <f>+SUM(V277:Y277)</f>
        <v>0</v>
      </c>
      <c r="AA277">
        <f>+IF(Z277=0,,K277-Z277)</f>
        <v>0</v>
      </c>
    </row>
    <row r="278" spans="1:27" hidden="1">
      <c r="A278">
        <v>607</v>
      </c>
      <c r="B278">
        <v>-13.556944444444399</v>
      </c>
      <c r="C278">
        <v>-71.875277777777697</v>
      </c>
      <c r="D278">
        <v>3219</v>
      </c>
      <c r="E278" t="s">
        <v>324</v>
      </c>
      <c r="F278" t="s">
        <v>11</v>
      </c>
      <c r="G278" t="s">
        <v>12</v>
      </c>
      <c r="H278" t="s">
        <v>13</v>
      </c>
      <c r="I278" t="s">
        <v>325</v>
      </c>
      <c r="J278" t="s">
        <v>15</v>
      </c>
      <c r="K278">
        <f>+COUNTIF('est-sen-perc99-2018'!A:A,A278)</f>
        <v>2</v>
      </c>
      <c r="L278">
        <f>+COUNTIF('est-sen-perc99-2017'!A:A,A278)</f>
        <v>2</v>
      </c>
      <c r="M278">
        <f>+COUNTIFS(percentiles!M:M,"&gt;1/1/17",percentiles!N:N,"&gt;0",percentiles!A:A,A278,percentiles!M:M,"&lt;1/4/17")</f>
        <v>0</v>
      </c>
      <c r="N278" t="str">
        <f>IFERROR(VLOOKUP(A278,percentiles!A:Q,3,FALSE),"")</f>
        <v/>
      </c>
      <c r="O278" t="str">
        <f>IFERROR(VLOOKUP(A278,percentiles!A:Q,4,FALSE),"")</f>
        <v/>
      </c>
      <c r="P278" t="str">
        <f>IFERROR(VLOOKUP(A278,percentiles!A:Q,5,FALSE),"")</f>
        <v/>
      </c>
      <c r="Q278" t="str">
        <f>IFERROR(VLOOKUP(A278,percentiles!A:Q,6,FALSE),"")</f>
        <v/>
      </c>
      <c r="R278">
        <f>+COUNTIFS(percentiles!M:M,"&gt;1/1/18",percentiles!N:N,"&gt;0",percentiles!A:A,A278)</f>
        <v>0</v>
      </c>
      <c r="S278">
        <f>+COUNTIFS(percentiles!M:M,"&gt;1/1/18",percentiles!O:O,"&gt;0",percentiles!A:A,A278)</f>
        <v>0</v>
      </c>
      <c r="T278">
        <f>+COUNTIFS(percentiles!M:M,"&gt;1/1/18",percentiles!P:P,"&gt;0",percentiles!A:A,A278)</f>
        <v>0</v>
      </c>
      <c r="U278">
        <f>+COUNTIFS(percentiles!M:M,"&gt;1/1/18",percentiles!Q:Q,"&gt;0",percentiles!A:A,A278)</f>
        <v>0</v>
      </c>
      <c r="V278">
        <f>+COUNTIFS('est-sen-perc99-2018'!A:A,A278,'est-sen-perc99-2018'!G:G,"&gt;0")</f>
        <v>0</v>
      </c>
      <c r="W278">
        <f>+COUNTIFS('est-sen-perc99-2018'!A:A,A278,'est-sen-perc99-2018'!H:H,"&gt;0")</f>
        <v>0</v>
      </c>
      <c r="X278">
        <f>+COUNTIFS('est-sen-perc99-2018'!A:A,A278,'est-sen-perc99-2018'!I:I,"&gt;0")</f>
        <v>0</v>
      </c>
      <c r="Y278">
        <f>+COUNTIFS('est-sen-perc99-2018'!A:A,A278,'est-sen-perc99-2018'!J:J,"&gt;0")</f>
        <v>0</v>
      </c>
      <c r="Z278">
        <f>+SUM(V278:Y278)</f>
        <v>0</v>
      </c>
      <c r="AA278">
        <f>+IF(Z278=0,,K278-Z278)</f>
        <v>0</v>
      </c>
    </row>
    <row r="279" spans="1:27" hidden="1">
      <c r="A279">
        <v>635</v>
      </c>
      <c r="B279">
        <v>-12.0383333333333</v>
      </c>
      <c r="C279">
        <v>-75.338055555555499</v>
      </c>
      <c r="D279">
        <v>3360</v>
      </c>
      <c r="E279" t="s">
        <v>334</v>
      </c>
      <c r="F279" t="s">
        <v>11</v>
      </c>
      <c r="G279" t="s">
        <v>12</v>
      </c>
      <c r="H279" t="s">
        <v>13</v>
      </c>
      <c r="I279" t="s">
        <v>335</v>
      </c>
      <c r="J279" t="s">
        <v>15</v>
      </c>
      <c r="K279">
        <f>+COUNTIF('est-sen-perc99-2018'!A:A,A279)</f>
        <v>2</v>
      </c>
      <c r="L279">
        <f>+COUNTIF('est-sen-perc99-2017'!A:A,A279)</f>
        <v>2</v>
      </c>
      <c r="M279">
        <f>+COUNTIFS(percentiles!M:M,"&gt;1/1/17",percentiles!N:N,"&gt;0",percentiles!A:A,A279,percentiles!M:M,"&lt;1/4/17")</f>
        <v>0</v>
      </c>
      <c r="N279" t="str">
        <f>IFERROR(VLOOKUP(A279,percentiles!A:Q,3,FALSE),"")</f>
        <v/>
      </c>
      <c r="O279" t="str">
        <f>IFERROR(VLOOKUP(A279,percentiles!A:Q,4,FALSE),"")</f>
        <v/>
      </c>
      <c r="P279" t="str">
        <f>IFERROR(VLOOKUP(A279,percentiles!A:Q,5,FALSE),"")</f>
        <v/>
      </c>
      <c r="Q279" t="str">
        <f>IFERROR(VLOOKUP(A279,percentiles!A:Q,6,FALSE),"")</f>
        <v/>
      </c>
      <c r="R279">
        <f>+COUNTIFS(percentiles!M:M,"&gt;1/1/18",percentiles!N:N,"&gt;0",percentiles!A:A,A279)</f>
        <v>0</v>
      </c>
      <c r="S279">
        <f>+COUNTIFS(percentiles!M:M,"&gt;1/1/18",percentiles!O:O,"&gt;0",percentiles!A:A,A279)</f>
        <v>0</v>
      </c>
      <c r="T279">
        <f>+COUNTIFS(percentiles!M:M,"&gt;1/1/18",percentiles!P:P,"&gt;0",percentiles!A:A,A279)</f>
        <v>0</v>
      </c>
      <c r="U279">
        <f>+COUNTIFS(percentiles!M:M,"&gt;1/1/18",percentiles!Q:Q,"&gt;0",percentiles!A:A,A279)</f>
        <v>0</v>
      </c>
      <c r="V279">
        <f>+COUNTIFS('est-sen-perc99-2018'!A:A,A279,'est-sen-perc99-2018'!G:G,"&gt;0")</f>
        <v>0</v>
      </c>
      <c r="W279">
        <f>+COUNTIFS('est-sen-perc99-2018'!A:A,A279,'est-sen-perc99-2018'!H:H,"&gt;0")</f>
        <v>0</v>
      </c>
      <c r="X279">
        <f>+COUNTIFS('est-sen-perc99-2018'!A:A,A279,'est-sen-perc99-2018'!I:I,"&gt;0")</f>
        <v>0</v>
      </c>
      <c r="Y279">
        <f>+COUNTIFS('est-sen-perc99-2018'!A:A,A279,'est-sen-perc99-2018'!J:J,"&gt;0")</f>
        <v>0</v>
      </c>
      <c r="Z279">
        <f>+SUM(V279:Y279)</f>
        <v>0</v>
      </c>
      <c r="AA279">
        <f>+IF(Z279=0,,K279-Z279)</f>
        <v>0</v>
      </c>
    </row>
    <row r="280" spans="1:27" hidden="1">
      <c r="A280">
        <v>647</v>
      </c>
      <c r="B280">
        <v>-13.259316666666599</v>
      </c>
      <c r="C280">
        <v>-75.085961111111104</v>
      </c>
      <c r="D280">
        <v>4498</v>
      </c>
      <c r="E280" t="s">
        <v>346</v>
      </c>
      <c r="F280" t="s">
        <v>11</v>
      </c>
      <c r="G280" t="s">
        <v>12</v>
      </c>
      <c r="H280" t="s">
        <v>13</v>
      </c>
      <c r="I280" t="s">
        <v>347</v>
      </c>
      <c r="J280" t="s">
        <v>15</v>
      </c>
      <c r="K280">
        <f>+COUNTIF('est-sen-perc99-2018'!A:A,A280)</f>
        <v>0</v>
      </c>
      <c r="L280">
        <f>+COUNTIF('est-sen-perc99-2017'!A:A,A280)</f>
        <v>2</v>
      </c>
      <c r="M280">
        <f>+COUNTIFS(percentiles!M:M,"&gt;1/1/17",percentiles!N:N,"&gt;0",percentiles!A:A,A280,percentiles!M:M,"&lt;1/4/17")</f>
        <v>0</v>
      </c>
      <c r="N280" t="str">
        <f>IFERROR(VLOOKUP(A280,percentiles!A:Q,3,FALSE),"")</f>
        <v/>
      </c>
      <c r="O280" t="str">
        <f>IFERROR(VLOOKUP(A280,percentiles!A:Q,4,FALSE),"")</f>
        <v/>
      </c>
      <c r="P280" t="str">
        <f>IFERROR(VLOOKUP(A280,percentiles!A:Q,5,FALSE),"")</f>
        <v/>
      </c>
      <c r="Q280" t="str">
        <f>IFERROR(VLOOKUP(A280,percentiles!A:Q,6,FALSE),"")</f>
        <v/>
      </c>
      <c r="R280">
        <f>+COUNTIFS(percentiles!M:M,"&gt;1/1/18",percentiles!N:N,"&gt;0",percentiles!A:A,A280)</f>
        <v>0</v>
      </c>
      <c r="S280">
        <f>+COUNTIFS(percentiles!M:M,"&gt;1/1/18",percentiles!O:O,"&gt;0",percentiles!A:A,A280)</f>
        <v>0</v>
      </c>
      <c r="T280">
        <f>+COUNTIFS(percentiles!M:M,"&gt;1/1/18",percentiles!P:P,"&gt;0",percentiles!A:A,A280)</f>
        <v>0</v>
      </c>
      <c r="U280">
        <f>+COUNTIFS(percentiles!M:M,"&gt;1/1/18",percentiles!Q:Q,"&gt;0",percentiles!A:A,A280)</f>
        <v>0</v>
      </c>
      <c r="V280">
        <f>+COUNTIFS('est-sen-perc99-2018'!A:A,A280,'est-sen-perc99-2018'!G:G,"&gt;0")</f>
        <v>0</v>
      </c>
      <c r="W280">
        <f>+COUNTIFS('est-sen-perc99-2018'!A:A,A280,'est-sen-perc99-2018'!H:H,"&gt;0")</f>
        <v>0</v>
      </c>
      <c r="X280">
        <f>+COUNTIFS('est-sen-perc99-2018'!A:A,A280,'est-sen-perc99-2018'!I:I,"&gt;0")</f>
        <v>0</v>
      </c>
      <c r="Y280">
        <f>+COUNTIFS('est-sen-perc99-2018'!A:A,A280,'est-sen-perc99-2018'!J:J,"&gt;0")</f>
        <v>0</v>
      </c>
      <c r="Z280">
        <f>+SUM(V280:Y280)</f>
        <v>0</v>
      </c>
      <c r="AA280">
        <f>+IF(Z280=0,,K280-Z280)</f>
        <v>0</v>
      </c>
    </row>
    <row r="281" spans="1:27" hidden="1">
      <c r="A281">
        <v>649</v>
      </c>
      <c r="B281">
        <v>-12.7802777777777</v>
      </c>
      <c r="C281">
        <v>-75.036111111111097</v>
      </c>
      <c r="D281">
        <v>3860</v>
      </c>
      <c r="E281" t="s">
        <v>350</v>
      </c>
      <c r="F281" t="s">
        <v>11</v>
      </c>
      <c r="G281" t="s">
        <v>12</v>
      </c>
      <c r="H281" t="s">
        <v>13</v>
      </c>
      <c r="I281" t="s">
        <v>351</v>
      </c>
      <c r="J281" t="s">
        <v>15</v>
      </c>
      <c r="K281">
        <f>+COUNTIF('est-sen-perc99-2018'!A:A,A281)</f>
        <v>0</v>
      </c>
      <c r="L281">
        <f>+COUNTIF('est-sen-perc99-2017'!A:A,A281)</f>
        <v>2</v>
      </c>
      <c r="M281">
        <f>+COUNTIFS(percentiles!M:M,"&gt;1/1/17",percentiles!N:N,"&gt;0",percentiles!A:A,A281,percentiles!M:M,"&lt;1/4/17")</f>
        <v>0</v>
      </c>
      <c r="N281" t="str">
        <f>IFERROR(VLOOKUP(A281,percentiles!A:Q,3,FALSE),"")</f>
        <v/>
      </c>
      <c r="O281" t="str">
        <f>IFERROR(VLOOKUP(A281,percentiles!A:Q,4,FALSE),"")</f>
        <v/>
      </c>
      <c r="P281" t="str">
        <f>IFERROR(VLOOKUP(A281,percentiles!A:Q,5,FALSE),"")</f>
        <v/>
      </c>
      <c r="Q281" t="str">
        <f>IFERROR(VLOOKUP(A281,percentiles!A:Q,6,FALSE),"")</f>
        <v/>
      </c>
      <c r="R281">
        <f>+COUNTIFS(percentiles!M:M,"&gt;1/1/18",percentiles!N:N,"&gt;0",percentiles!A:A,A281)</f>
        <v>0</v>
      </c>
      <c r="S281">
        <f>+COUNTIFS(percentiles!M:M,"&gt;1/1/18",percentiles!O:O,"&gt;0",percentiles!A:A,A281)</f>
        <v>0</v>
      </c>
      <c r="T281">
        <f>+COUNTIFS(percentiles!M:M,"&gt;1/1/18",percentiles!P:P,"&gt;0",percentiles!A:A,A281)</f>
        <v>0</v>
      </c>
      <c r="U281">
        <f>+COUNTIFS(percentiles!M:M,"&gt;1/1/18",percentiles!Q:Q,"&gt;0",percentiles!A:A,A281)</f>
        <v>0</v>
      </c>
      <c r="V281">
        <f>+COUNTIFS('est-sen-perc99-2018'!A:A,A281,'est-sen-perc99-2018'!G:G,"&gt;0")</f>
        <v>0</v>
      </c>
      <c r="W281">
        <f>+COUNTIFS('est-sen-perc99-2018'!A:A,A281,'est-sen-perc99-2018'!H:H,"&gt;0")</f>
        <v>0</v>
      </c>
      <c r="X281">
        <f>+COUNTIFS('est-sen-perc99-2018'!A:A,A281,'est-sen-perc99-2018'!I:I,"&gt;0")</f>
        <v>0</v>
      </c>
      <c r="Y281">
        <f>+COUNTIFS('est-sen-perc99-2018'!A:A,A281,'est-sen-perc99-2018'!J:J,"&gt;0")</f>
        <v>0</v>
      </c>
      <c r="Z281">
        <f>+SUM(V281:Y281)</f>
        <v>0</v>
      </c>
      <c r="AA281">
        <f>+IF(Z281=0,,K281-Z281)</f>
        <v>0</v>
      </c>
    </row>
    <row r="282" spans="1:27" hidden="1">
      <c r="A282">
        <v>669</v>
      </c>
      <c r="B282">
        <v>-13.6486111111111</v>
      </c>
      <c r="C282">
        <v>-73.366666666666603</v>
      </c>
      <c r="D282">
        <v>2865</v>
      </c>
      <c r="E282" t="s">
        <v>370</v>
      </c>
      <c r="F282" t="s">
        <v>11</v>
      </c>
      <c r="G282" t="s">
        <v>12</v>
      </c>
      <c r="H282" t="s">
        <v>13</v>
      </c>
      <c r="I282" t="s">
        <v>371</v>
      </c>
      <c r="J282" t="s">
        <v>15</v>
      </c>
      <c r="K282">
        <f>+COUNTIF('est-sen-perc99-2018'!A:A,A282)</f>
        <v>0</v>
      </c>
      <c r="L282">
        <f>+COUNTIF('est-sen-perc99-2017'!A:A,A282)</f>
        <v>2</v>
      </c>
      <c r="M282">
        <f>+COUNTIFS(percentiles!M:M,"&gt;1/1/17",percentiles!N:N,"&gt;0",percentiles!A:A,A282,percentiles!M:M,"&lt;1/4/17")</f>
        <v>0</v>
      </c>
      <c r="N282" t="str">
        <f>IFERROR(VLOOKUP(A282,percentiles!A:Q,3,FALSE),"")</f>
        <v/>
      </c>
      <c r="O282" t="str">
        <f>IFERROR(VLOOKUP(A282,percentiles!A:Q,4,FALSE),"")</f>
        <v/>
      </c>
      <c r="P282" t="str">
        <f>IFERROR(VLOOKUP(A282,percentiles!A:Q,5,FALSE),"")</f>
        <v/>
      </c>
      <c r="Q282" t="str">
        <f>IFERROR(VLOOKUP(A282,percentiles!A:Q,6,FALSE),"")</f>
        <v/>
      </c>
      <c r="R282">
        <f>+COUNTIFS(percentiles!M:M,"&gt;1/1/18",percentiles!N:N,"&gt;0",percentiles!A:A,A282)</f>
        <v>0</v>
      </c>
      <c r="S282">
        <f>+COUNTIFS(percentiles!M:M,"&gt;1/1/18",percentiles!O:O,"&gt;0",percentiles!A:A,A282)</f>
        <v>0</v>
      </c>
      <c r="T282">
        <f>+COUNTIFS(percentiles!M:M,"&gt;1/1/18",percentiles!P:P,"&gt;0",percentiles!A:A,A282)</f>
        <v>0</v>
      </c>
      <c r="U282">
        <f>+COUNTIFS(percentiles!M:M,"&gt;1/1/18",percentiles!Q:Q,"&gt;0",percentiles!A:A,A282)</f>
        <v>0</v>
      </c>
      <c r="V282">
        <f>+COUNTIFS('est-sen-perc99-2018'!A:A,A282,'est-sen-perc99-2018'!G:G,"&gt;0")</f>
        <v>0</v>
      </c>
      <c r="W282">
        <f>+COUNTIFS('est-sen-perc99-2018'!A:A,A282,'est-sen-perc99-2018'!H:H,"&gt;0")</f>
        <v>0</v>
      </c>
      <c r="X282">
        <f>+COUNTIFS('est-sen-perc99-2018'!A:A,A282,'est-sen-perc99-2018'!I:I,"&gt;0")</f>
        <v>0</v>
      </c>
      <c r="Y282">
        <f>+COUNTIFS('est-sen-perc99-2018'!A:A,A282,'est-sen-perc99-2018'!J:J,"&gt;0")</f>
        <v>0</v>
      </c>
      <c r="Z282">
        <f>+SUM(V282:Y282)</f>
        <v>0</v>
      </c>
      <c r="AA282">
        <f>+IF(Z282=0,,K282-Z282)</f>
        <v>0</v>
      </c>
    </row>
    <row r="283" spans="1:27" hidden="1">
      <c r="A283">
        <v>741</v>
      </c>
      <c r="B283">
        <v>-15.7476527777777</v>
      </c>
      <c r="C283">
        <v>-73.870894444444403</v>
      </c>
      <c r="D283">
        <v>1033</v>
      </c>
      <c r="E283" t="s">
        <v>406</v>
      </c>
      <c r="F283" t="s">
        <v>11</v>
      </c>
      <c r="G283" t="s">
        <v>12</v>
      </c>
      <c r="H283" t="s">
        <v>13</v>
      </c>
      <c r="I283" t="s">
        <v>407</v>
      </c>
      <c r="J283" t="s">
        <v>15</v>
      </c>
      <c r="K283">
        <f>+COUNTIF('est-sen-perc99-2018'!A:A,A283)</f>
        <v>2</v>
      </c>
      <c r="L283">
        <f>+COUNTIF('est-sen-perc99-2017'!A:A,A283)</f>
        <v>2</v>
      </c>
      <c r="M283">
        <f>+COUNTIFS(percentiles!M:M,"&gt;1/1/17",percentiles!N:N,"&gt;0",percentiles!A:A,A283,percentiles!M:M,"&lt;1/4/17")</f>
        <v>0</v>
      </c>
      <c r="N283" t="str">
        <f>IFERROR(VLOOKUP(A283,percentiles!A:Q,3,FALSE),"")</f>
        <v/>
      </c>
      <c r="O283" t="str">
        <f>IFERROR(VLOOKUP(A283,percentiles!A:Q,4,FALSE),"")</f>
        <v/>
      </c>
      <c r="P283" t="str">
        <f>IFERROR(VLOOKUP(A283,percentiles!A:Q,5,FALSE),"")</f>
        <v/>
      </c>
      <c r="Q283" t="str">
        <f>IFERROR(VLOOKUP(A283,percentiles!A:Q,6,FALSE),"")</f>
        <v/>
      </c>
      <c r="R283">
        <f>+COUNTIFS(percentiles!M:M,"&gt;1/1/18",percentiles!N:N,"&gt;0",percentiles!A:A,A283)</f>
        <v>0</v>
      </c>
      <c r="S283">
        <f>+COUNTIFS(percentiles!M:M,"&gt;1/1/18",percentiles!O:O,"&gt;0",percentiles!A:A,A283)</f>
        <v>0</v>
      </c>
      <c r="T283">
        <f>+COUNTIFS(percentiles!M:M,"&gt;1/1/18",percentiles!P:P,"&gt;0",percentiles!A:A,A283)</f>
        <v>0</v>
      </c>
      <c r="U283">
        <f>+COUNTIFS(percentiles!M:M,"&gt;1/1/18",percentiles!Q:Q,"&gt;0",percentiles!A:A,A283)</f>
        <v>0</v>
      </c>
      <c r="V283">
        <f>+COUNTIFS('est-sen-perc99-2018'!A:A,A283,'est-sen-perc99-2018'!G:G,"&gt;0")</f>
        <v>0</v>
      </c>
      <c r="W283">
        <f>+COUNTIFS('est-sen-perc99-2018'!A:A,A283,'est-sen-perc99-2018'!H:H,"&gt;0")</f>
        <v>0</v>
      </c>
      <c r="X283">
        <f>+COUNTIFS('est-sen-perc99-2018'!A:A,A283,'est-sen-perc99-2018'!I:I,"&gt;0")</f>
        <v>0</v>
      </c>
      <c r="Y283">
        <f>+COUNTIFS('est-sen-perc99-2018'!A:A,A283,'est-sen-perc99-2018'!J:J,"&gt;0")</f>
        <v>0</v>
      </c>
      <c r="Z283">
        <f>+SUM(V283:Y283)</f>
        <v>0</v>
      </c>
      <c r="AA283">
        <f>+IF(Z283=0,,K283-Z283)</f>
        <v>0</v>
      </c>
    </row>
    <row r="284" spans="1:27" hidden="1">
      <c r="A284">
        <v>753</v>
      </c>
      <c r="B284">
        <v>-15.1888277777777</v>
      </c>
      <c r="C284">
        <v>-71.770191666666605</v>
      </c>
      <c r="D284">
        <v>4318</v>
      </c>
      <c r="E284" t="s">
        <v>422</v>
      </c>
      <c r="F284" t="s">
        <v>11</v>
      </c>
      <c r="G284" t="s">
        <v>12</v>
      </c>
      <c r="H284" t="s">
        <v>13</v>
      </c>
      <c r="I284" t="s">
        <v>423</v>
      </c>
      <c r="J284" t="s">
        <v>15</v>
      </c>
      <c r="K284">
        <f>+COUNTIF('est-sen-perc99-2018'!A:A,A284)</f>
        <v>1</v>
      </c>
      <c r="L284">
        <f>+COUNTIF('est-sen-perc99-2017'!A:A,A284)</f>
        <v>2</v>
      </c>
      <c r="M284">
        <f>+COUNTIFS(percentiles!M:M,"&gt;1/1/17",percentiles!N:N,"&gt;0",percentiles!A:A,A284,percentiles!M:M,"&lt;1/4/17")</f>
        <v>0</v>
      </c>
      <c r="N284" t="str">
        <f>IFERROR(VLOOKUP(A284,percentiles!A:Q,3,FALSE),"")</f>
        <v/>
      </c>
      <c r="O284" t="str">
        <f>IFERROR(VLOOKUP(A284,percentiles!A:Q,4,FALSE),"")</f>
        <v/>
      </c>
      <c r="P284" t="str">
        <f>IFERROR(VLOOKUP(A284,percentiles!A:Q,5,FALSE),"")</f>
        <v/>
      </c>
      <c r="Q284" t="str">
        <f>IFERROR(VLOOKUP(A284,percentiles!A:Q,6,FALSE),"")</f>
        <v/>
      </c>
      <c r="R284">
        <f>+COUNTIFS(percentiles!M:M,"&gt;1/1/18",percentiles!N:N,"&gt;0",percentiles!A:A,A284)</f>
        <v>0</v>
      </c>
      <c r="S284">
        <f>+COUNTIFS(percentiles!M:M,"&gt;1/1/18",percentiles!O:O,"&gt;0",percentiles!A:A,A284)</f>
        <v>0</v>
      </c>
      <c r="T284">
        <f>+COUNTIFS(percentiles!M:M,"&gt;1/1/18",percentiles!P:P,"&gt;0",percentiles!A:A,A284)</f>
        <v>0</v>
      </c>
      <c r="U284">
        <f>+COUNTIFS(percentiles!M:M,"&gt;1/1/18",percentiles!Q:Q,"&gt;0",percentiles!A:A,A284)</f>
        <v>0</v>
      </c>
      <c r="V284">
        <f>+COUNTIFS('est-sen-perc99-2018'!A:A,A284,'est-sen-perc99-2018'!G:G,"&gt;0")</f>
        <v>0</v>
      </c>
      <c r="W284">
        <f>+COUNTIFS('est-sen-perc99-2018'!A:A,A284,'est-sen-perc99-2018'!H:H,"&gt;0")</f>
        <v>0</v>
      </c>
      <c r="X284">
        <f>+COUNTIFS('est-sen-perc99-2018'!A:A,A284,'est-sen-perc99-2018'!I:I,"&gt;0")</f>
        <v>0</v>
      </c>
      <c r="Y284">
        <f>+COUNTIFS('est-sen-perc99-2018'!A:A,A284,'est-sen-perc99-2018'!J:J,"&gt;0")</f>
        <v>0</v>
      </c>
      <c r="Z284">
        <f>+SUM(V284:Y284)</f>
        <v>0</v>
      </c>
      <c r="AA284">
        <f>+IF(Z284=0,,K284-Z284)</f>
        <v>0</v>
      </c>
    </row>
    <row r="285" spans="1:27" hidden="1">
      <c r="A285">
        <v>759</v>
      </c>
      <c r="B285">
        <v>-14.2536111111111</v>
      </c>
      <c r="C285">
        <v>-71.237222222222201</v>
      </c>
      <c r="D285">
        <v>3574</v>
      </c>
      <c r="E285" t="s">
        <v>430</v>
      </c>
      <c r="F285" t="s">
        <v>11</v>
      </c>
      <c r="G285" t="s">
        <v>12</v>
      </c>
      <c r="H285" t="s">
        <v>13</v>
      </c>
      <c r="I285" t="s">
        <v>431</v>
      </c>
      <c r="J285" t="s">
        <v>15</v>
      </c>
      <c r="K285">
        <f>+COUNTIF('est-sen-perc99-2018'!A:A,A285)</f>
        <v>1</v>
      </c>
      <c r="L285">
        <f>+COUNTIF('est-sen-perc99-2017'!A:A,A285)</f>
        <v>2</v>
      </c>
      <c r="M285">
        <f>+COUNTIFS(percentiles!M:M,"&gt;1/1/17",percentiles!N:N,"&gt;0",percentiles!A:A,A285,percentiles!M:M,"&lt;1/4/17")</f>
        <v>0</v>
      </c>
      <c r="N285" t="str">
        <f>IFERROR(VLOOKUP(A285,percentiles!A:Q,3,FALSE),"")</f>
        <v/>
      </c>
      <c r="O285" t="str">
        <f>IFERROR(VLOOKUP(A285,percentiles!A:Q,4,FALSE),"")</f>
        <v/>
      </c>
      <c r="P285" t="str">
        <f>IFERROR(VLOOKUP(A285,percentiles!A:Q,5,FALSE),"")</f>
        <v/>
      </c>
      <c r="Q285" t="str">
        <f>IFERROR(VLOOKUP(A285,percentiles!A:Q,6,FALSE),"")</f>
        <v/>
      </c>
      <c r="R285">
        <f>+COUNTIFS(percentiles!M:M,"&gt;1/1/18",percentiles!N:N,"&gt;0",percentiles!A:A,A285)</f>
        <v>0</v>
      </c>
      <c r="S285">
        <f>+COUNTIFS(percentiles!M:M,"&gt;1/1/18",percentiles!O:O,"&gt;0",percentiles!A:A,A285)</f>
        <v>0</v>
      </c>
      <c r="T285">
        <f>+COUNTIFS(percentiles!M:M,"&gt;1/1/18",percentiles!P:P,"&gt;0",percentiles!A:A,A285)</f>
        <v>0</v>
      </c>
      <c r="U285">
        <f>+COUNTIFS(percentiles!M:M,"&gt;1/1/18",percentiles!Q:Q,"&gt;0",percentiles!A:A,A285)</f>
        <v>0</v>
      </c>
      <c r="V285">
        <f>+COUNTIFS('est-sen-perc99-2018'!A:A,A285,'est-sen-perc99-2018'!G:G,"&gt;0")</f>
        <v>0</v>
      </c>
      <c r="W285">
        <f>+COUNTIFS('est-sen-perc99-2018'!A:A,A285,'est-sen-perc99-2018'!H:H,"&gt;0")</f>
        <v>0</v>
      </c>
      <c r="X285">
        <f>+COUNTIFS('est-sen-perc99-2018'!A:A,A285,'est-sen-perc99-2018'!I:I,"&gt;0")</f>
        <v>0</v>
      </c>
      <c r="Y285">
        <f>+COUNTIFS('est-sen-perc99-2018'!A:A,A285,'est-sen-perc99-2018'!J:J,"&gt;0")</f>
        <v>0</v>
      </c>
      <c r="Z285">
        <f>+SUM(V285:Y285)</f>
        <v>0</v>
      </c>
      <c r="AA285">
        <f>+IF(Z285=0,,K285-Z285)</f>
        <v>0</v>
      </c>
    </row>
    <row r="286" spans="1:27" hidden="1">
      <c r="A286">
        <v>778</v>
      </c>
      <c r="B286">
        <v>-14.690111111111101</v>
      </c>
      <c r="C286">
        <v>-70.023527777777701</v>
      </c>
      <c r="D286">
        <v>3980</v>
      </c>
      <c r="E286" t="s">
        <v>444</v>
      </c>
      <c r="F286" t="s">
        <v>11</v>
      </c>
      <c r="G286" t="s">
        <v>12</v>
      </c>
      <c r="H286" t="s">
        <v>13</v>
      </c>
      <c r="I286" t="s">
        <v>445</v>
      </c>
      <c r="J286" t="s">
        <v>15</v>
      </c>
      <c r="K286">
        <f>+COUNTIF('est-sen-perc99-2018'!A:A,A286)</f>
        <v>0</v>
      </c>
      <c r="L286">
        <f>+COUNTIF('est-sen-perc99-2017'!A:A,A286)</f>
        <v>2</v>
      </c>
      <c r="M286">
        <f>+COUNTIFS(percentiles!M:M,"&gt;1/1/17",percentiles!N:N,"&gt;0",percentiles!A:A,A286,percentiles!M:M,"&lt;1/4/17")</f>
        <v>0</v>
      </c>
      <c r="N286" t="str">
        <f>IFERROR(VLOOKUP(A286,percentiles!A:Q,3,FALSE),"")</f>
        <v/>
      </c>
      <c r="O286" t="str">
        <f>IFERROR(VLOOKUP(A286,percentiles!A:Q,4,FALSE),"")</f>
        <v/>
      </c>
      <c r="P286" t="str">
        <f>IFERROR(VLOOKUP(A286,percentiles!A:Q,5,FALSE),"")</f>
        <v/>
      </c>
      <c r="Q286" t="str">
        <f>IFERROR(VLOOKUP(A286,percentiles!A:Q,6,FALSE),"")</f>
        <v/>
      </c>
      <c r="R286">
        <f>+COUNTIFS(percentiles!M:M,"&gt;1/1/18",percentiles!N:N,"&gt;0",percentiles!A:A,A286)</f>
        <v>0</v>
      </c>
      <c r="S286">
        <f>+COUNTIFS(percentiles!M:M,"&gt;1/1/18",percentiles!O:O,"&gt;0",percentiles!A:A,A286)</f>
        <v>0</v>
      </c>
      <c r="T286">
        <f>+COUNTIFS(percentiles!M:M,"&gt;1/1/18",percentiles!P:P,"&gt;0",percentiles!A:A,A286)</f>
        <v>0</v>
      </c>
      <c r="U286">
        <f>+COUNTIFS(percentiles!M:M,"&gt;1/1/18",percentiles!Q:Q,"&gt;0",percentiles!A:A,A286)</f>
        <v>0</v>
      </c>
      <c r="V286">
        <f>+COUNTIFS('est-sen-perc99-2018'!A:A,A286,'est-sen-perc99-2018'!G:G,"&gt;0")</f>
        <v>0</v>
      </c>
      <c r="W286">
        <f>+COUNTIFS('est-sen-perc99-2018'!A:A,A286,'est-sen-perc99-2018'!H:H,"&gt;0")</f>
        <v>0</v>
      </c>
      <c r="X286">
        <f>+COUNTIFS('est-sen-perc99-2018'!A:A,A286,'est-sen-perc99-2018'!I:I,"&gt;0")</f>
        <v>0</v>
      </c>
      <c r="Y286">
        <f>+COUNTIFS('est-sen-perc99-2018'!A:A,A286,'est-sen-perc99-2018'!J:J,"&gt;0")</f>
        <v>0</v>
      </c>
      <c r="Z286">
        <f>+SUM(V286:Y286)</f>
        <v>0</v>
      </c>
      <c r="AA286">
        <f>+IF(Z286=0,,K286-Z286)</f>
        <v>0</v>
      </c>
    </row>
    <row r="287" spans="1:27" hidden="1">
      <c r="A287">
        <v>781</v>
      </c>
      <c r="B287">
        <v>-14.9143611111111</v>
      </c>
      <c r="C287">
        <v>-70.190749999999994</v>
      </c>
      <c r="D287">
        <v>3863</v>
      </c>
      <c r="E287" t="s">
        <v>450</v>
      </c>
      <c r="F287" t="s">
        <v>11</v>
      </c>
      <c r="G287" t="s">
        <v>12</v>
      </c>
      <c r="H287" t="s">
        <v>13</v>
      </c>
      <c r="I287" t="s">
        <v>451</v>
      </c>
      <c r="J287" t="s">
        <v>15</v>
      </c>
      <c r="K287">
        <f>+COUNTIF('est-sen-perc99-2018'!A:A,A287)</f>
        <v>1</v>
      </c>
      <c r="L287">
        <f>+COUNTIF('est-sen-perc99-2017'!A:A,A287)</f>
        <v>2</v>
      </c>
      <c r="M287">
        <f>+COUNTIFS(percentiles!M:M,"&gt;1/1/17",percentiles!N:N,"&gt;0",percentiles!A:A,A287,percentiles!M:M,"&lt;1/4/17")</f>
        <v>0</v>
      </c>
      <c r="N287" t="str">
        <f>IFERROR(VLOOKUP(A287,percentiles!A:Q,3,FALSE),"")</f>
        <v/>
      </c>
      <c r="O287" t="str">
        <f>IFERROR(VLOOKUP(A287,percentiles!A:Q,4,FALSE),"")</f>
        <v/>
      </c>
      <c r="P287" t="str">
        <f>IFERROR(VLOOKUP(A287,percentiles!A:Q,5,FALSE),"")</f>
        <v/>
      </c>
      <c r="Q287" t="str">
        <f>IFERROR(VLOOKUP(A287,percentiles!A:Q,6,FALSE),"")</f>
        <v/>
      </c>
      <c r="R287">
        <f>+COUNTIFS(percentiles!M:M,"&gt;1/1/18",percentiles!N:N,"&gt;0",percentiles!A:A,A287)</f>
        <v>0</v>
      </c>
      <c r="S287">
        <f>+COUNTIFS(percentiles!M:M,"&gt;1/1/18",percentiles!O:O,"&gt;0",percentiles!A:A,A287)</f>
        <v>0</v>
      </c>
      <c r="T287">
        <f>+COUNTIFS(percentiles!M:M,"&gt;1/1/18",percentiles!P:P,"&gt;0",percentiles!A:A,A287)</f>
        <v>0</v>
      </c>
      <c r="U287">
        <f>+COUNTIFS(percentiles!M:M,"&gt;1/1/18",percentiles!Q:Q,"&gt;0",percentiles!A:A,A287)</f>
        <v>0</v>
      </c>
      <c r="V287">
        <f>+COUNTIFS('est-sen-perc99-2018'!A:A,A287,'est-sen-perc99-2018'!G:G,"&gt;0")</f>
        <v>0</v>
      </c>
      <c r="W287">
        <f>+COUNTIFS('est-sen-perc99-2018'!A:A,A287,'est-sen-perc99-2018'!H:H,"&gt;0")</f>
        <v>0</v>
      </c>
      <c r="X287">
        <f>+COUNTIFS('est-sen-perc99-2018'!A:A,A287,'est-sen-perc99-2018'!I:I,"&gt;0")</f>
        <v>0</v>
      </c>
      <c r="Y287">
        <f>+COUNTIFS('est-sen-perc99-2018'!A:A,A287,'est-sen-perc99-2018'!J:J,"&gt;0")</f>
        <v>0</v>
      </c>
      <c r="Z287">
        <f>+SUM(V287:Y287)</f>
        <v>0</v>
      </c>
      <c r="AA287">
        <f>+IF(Z287=0,,K287-Z287)</f>
        <v>0</v>
      </c>
    </row>
    <row r="288" spans="1:27" hidden="1">
      <c r="A288">
        <v>785</v>
      </c>
      <c r="B288">
        <v>-14.7669444444444</v>
      </c>
      <c r="C288">
        <v>-69.951805555555495</v>
      </c>
      <c r="D288">
        <v>3948</v>
      </c>
      <c r="E288" t="s">
        <v>456</v>
      </c>
      <c r="F288" t="s">
        <v>11</v>
      </c>
      <c r="G288" t="s">
        <v>12</v>
      </c>
      <c r="H288" t="s">
        <v>13</v>
      </c>
      <c r="I288" t="s">
        <v>457</v>
      </c>
      <c r="J288" t="s">
        <v>15</v>
      </c>
      <c r="K288">
        <f>+COUNTIF('est-sen-perc99-2018'!A:A,A288)</f>
        <v>1</v>
      </c>
      <c r="L288">
        <f>+COUNTIF('est-sen-perc99-2017'!A:A,A288)</f>
        <v>2</v>
      </c>
      <c r="M288">
        <f>+COUNTIFS(percentiles!M:M,"&gt;1/1/17",percentiles!N:N,"&gt;0",percentiles!A:A,A288,percentiles!M:M,"&lt;1/4/17")</f>
        <v>0</v>
      </c>
      <c r="N288" t="str">
        <f>IFERROR(VLOOKUP(A288,percentiles!A:Q,3,FALSE),"")</f>
        <v/>
      </c>
      <c r="O288" t="str">
        <f>IFERROR(VLOOKUP(A288,percentiles!A:Q,4,FALSE),"")</f>
        <v/>
      </c>
      <c r="P288" t="str">
        <f>IFERROR(VLOOKUP(A288,percentiles!A:Q,5,FALSE),"")</f>
        <v/>
      </c>
      <c r="Q288" t="str">
        <f>IFERROR(VLOOKUP(A288,percentiles!A:Q,6,FALSE),"")</f>
        <v/>
      </c>
      <c r="R288">
        <f>+COUNTIFS(percentiles!M:M,"&gt;1/1/18",percentiles!N:N,"&gt;0",percentiles!A:A,A288)</f>
        <v>0</v>
      </c>
      <c r="S288">
        <f>+COUNTIFS(percentiles!M:M,"&gt;1/1/18",percentiles!O:O,"&gt;0",percentiles!A:A,A288)</f>
        <v>0</v>
      </c>
      <c r="T288">
        <f>+COUNTIFS(percentiles!M:M,"&gt;1/1/18",percentiles!P:P,"&gt;0",percentiles!A:A,A288)</f>
        <v>0</v>
      </c>
      <c r="U288">
        <f>+COUNTIFS(percentiles!M:M,"&gt;1/1/18",percentiles!Q:Q,"&gt;0",percentiles!A:A,A288)</f>
        <v>0</v>
      </c>
      <c r="V288">
        <f>+COUNTIFS('est-sen-perc99-2018'!A:A,A288,'est-sen-perc99-2018'!G:G,"&gt;0")</f>
        <v>0</v>
      </c>
      <c r="W288">
        <f>+COUNTIFS('est-sen-perc99-2018'!A:A,A288,'est-sen-perc99-2018'!H:H,"&gt;0")</f>
        <v>0</v>
      </c>
      <c r="X288">
        <f>+COUNTIFS('est-sen-perc99-2018'!A:A,A288,'est-sen-perc99-2018'!I:I,"&gt;0")</f>
        <v>0</v>
      </c>
      <c r="Y288">
        <f>+COUNTIFS('est-sen-perc99-2018'!A:A,A288,'est-sen-perc99-2018'!J:J,"&gt;0")</f>
        <v>0</v>
      </c>
      <c r="Z288">
        <f>+SUM(V288:Y288)</f>
        <v>0</v>
      </c>
      <c r="AA288">
        <f>+IF(Z288=0,,K288-Z288)</f>
        <v>0</v>
      </c>
    </row>
    <row r="289" spans="1:27" hidden="1">
      <c r="A289">
        <v>787</v>
      </c>
      <c r="B289">
        <v>-15.3882777777777</v>
      </c>
      <c r="C289">
        <v>-69.484277777777706</v>
      </c>
      <c r="D289">
        <v>3890</v>
      </c>
      <c r="E289" t="s">
        <v>460</v>
      </c>
      <c r="F289" t="s">
        <v>11</v>
      </c>
      <c r="G289" t="s">
        <v>12</v>
      </c>
      <c r="H289" t="s">
        <v>13</v>
      </c>
      <c r="I289" t="s">
        <v>461</v>
      </c>
      <c r="J289" t="s">
        <v>15</v>
      </c>
      <c r="K289">
        <f>+COUNTIF('est-sen-perc99-2018'!A:A,A289)</f>
        <v>0</v>
      </c>
      <c r="L289">
        <f>+COUNTIF('est-sen-perc99-2017'!A:A,A289)</f>
        <v>2</v>
      </c>
      <c r="M289">
        <f>+COUNTIFS(percentiles!M:M,"&gt;1/1/17",percentiles!N:N,"&gt;0",percentiles!A:A,A289,percentiles!M:M,"&lt;1/4/17")</f>
        <v>0</v>
      </c>
      <c r="N289" t="str">
        <f>IFERROR(VLOOKUP(A289,percentiles!A:Q,3,FALSE),"")</f>
        <v/>
      </c>
      <c r="O289" t="str">
        <f>IFERROR(VLOOKUP(A289,percentiles!A:Q,4,FALSE),"")</f>
        <v/>
      </c>
      <c r="P289" t="str">
        <f>IFERROR(VLOOKUP(A289,percentiles!A:Q,5,FALSE),"")</f>
        <v/>
      </c>
      <c r="Q289" t="str">
        <f>IFERROR(VLOOKUP(A289,percentiles!A:Q,6,FALSE),"")</f>
        <v/>
      </c>
      <c r="R289">
        <f>+COUNTIFS(percentiles!M:M,"&gt;1/1/18",percentiles!N:N,"&gt;0",percentiles!A:A,A289)</f>
        <v>0</v>
      </c>
      <c r="S289">
        <f>+COUNTIFS(percentiles!M:M,"&gt;1/1/18",percentiles!O:O,"&gt;0",percentiles!A:A,A289)</f>
        <v>0</v>
      </c>
      <c r="T289">
        <f>+COUNTIFS(percentiles!M:M,"&gt;1/1/18",percentiles!P:P,"&gt;0",percentiles!A:A,A289)</f>
        <v>0</v>
      </c>
      <c r="U289">
        <f>+COUNTIFS(percentiles!M:M,"&gt;1/1/18",percentiles!Q:Q,"&gt;0",percentiles!A:A,A289)</f>
        <v>0</v>
      </c>
      <c r="V289">
        <f>+COUNTIFS('est-sen-perc99-2018'!A:A,A289,'est-sen-perc99-2018'!G:G,"&gt;0")</f>
        <v>0</v>
      </c>
      <c r="W289">
        <f>+COUNTIFS('est-sen-perc99-2018'!A:A,A289,'est-sen-perc99-2018'!H:H,"&gt;0")</f>
        <v>0</v>
      </c>
      <c r="X289">
        <f>+COUNTIFS('est-sen-perc99-2018'!A:A,A289,'est-sen-perc99-2018'!I:I,"&gt;0")</f>
        <v>0</v>
      </c>
      <c r="Y289">
        <f>+COUNTIFS('est-sen-perc99-2018'!A:A,A289,'est-sen-perc99-2018'!J:J,"&gt;0")</f>
        <v>0</v>
      </c>
      <c r="Z289">
        <f>+SUM(V289:Y289)</f>
        <v>0</v>
      </c>
      <c r="AA289">
        <f>+IF(Z289=0,,K289-Z289)</f>
        <v>0</v>
      </c>
    </row>
    <row r="290" spans="1:27" hidden="1">
      <c r="A290">
        <v>794</v>
      </c>
      <c r="B290">
        <v>-13.999783333333299</v>
      </c>
      <c r="C290">
        <v>-75.720522222222201</v>
      </c>
      <c r="D290">
        <v>429</v>
      </c>
      <c r="E290" t="s">
        <v>470</v>
      </c>
      <c r="F290" t="s">
        <v>11</v>
      </c>
      <c r="G290" t="s">
        <v>12</v>
      </c>
      <c r="H290" t="s">
        <v>13</v>
      </c>
      <c r="I290" t="s">
        <v>471</v>
      </c>
      <c r="J290" t="s">
        <v>15</v>
      </c>
      <c r="K290">
        <f>+COUNTIF('est-sen-perc99-2018'!A:A,A290)</f>
        <v>1</v>
      </c>
      <c r="L290">
        <f>+COUNTIF('est-sen-perc99-2017'!A:A,A290)</f>
        <v>2</v>
      </c>
      <c r="M290">
        <f>+COUNTIFS(percentiles!M:M,"&gt;1/1/17",percentiles!N:N,"&gt;0",percentiles!A:A,A290,percentiles!M:M,"&lt;1/4/17")</f>
        <v>0</v>
      </c>
      <c r="N290" t="str">
        <f>IFERROR(VLOOKUP(A290,percentiles!A:Q,3,FALSE),"")</f>
        <v/>
      </c>
      <c r="O290" t="str">
        <f>IFERROR(VLOOKUP(A290,percentiles!A:Q,4,FALSE),"")</f>
        <v/>
      </c>
      <c r="P290" t="str">
        <f>IFERROR(VLOOKUP(A290,percentiles!A:Q,5,FALSE),"")</f>
        <v/>
      </c>
      <c r="Q290" t="str">
        <f>IFERROR(VLOOKUP(A290,percentiles!A:Q,6,FALSE),"")</f>
        <v/>
      </c>
      <c r="R290">
        <f>+COUNTIFS(percentiles!M:M,"&gt;1/1/18",percentiles!N:N,"&gt;0",percentiles!A:A,A290)</f>
        <v>0</v>
      </c>
      <c r="S290">
        <f>+COUNTIFS(percentiles!M:M,"&gt;1/1/18",percentiles!O:O,"&gt;0",percentiles!A:A,A290)</f>
        <v>0</v>
      </c>
      <c r="T290">
        <f>+COUNTIFS(percentiles!M:M,"&gt;1/1/18",percentiles!P:P,"&gt;0",percentiles!A:A,A290)</f>
        <v>0</v>
      </c>
      <c r="U290">
        <f>+COUNTIFS(percentiles!M:M,"&gt;1/1/18",percentiles!Q:Q,"&gt;0",percentiles!A:A,A290)</f>
        <v>0</v>
      </c>
      <c r="V290">
        <f>+COUNTIFS('est-sen-perc99-2018'!A:A,A290,'est-sen-perc99-2018'!G:G,"&gt;0")</f>
        <v>0</v>
      </c>
      <c r="W290">
        <f>+COUNTIFS('est-sen-perc99-2018'!A:A,A290,'est-sen-perc99-2018'!H:H,"&gt;0")</f>
        <v>0</v>
      </c>
      <c r="X290">
        <f>+COUNTIFS('est-sen-perc99-2018'!A:A,A290,'est-sen-perc99-2018'!I:I,"&gt;0")</f>
        <v>0</v>
      </c>
      <c r="Y290">
        <f>+COUNTIFS('est-sen-perc99-2018'!A:A,A290,'est-sen-perc99-2018'!J:J,"&gt;0")</f>
        <v>0</v>
      </c>
      <c r="Z290">
        <f>+SUM(V290:Y290)</f>
        <v>0</v>
      </c>
      <c r="AA290">
        <f>+IF(Z290=0,,K290-Z290)</f>
        <v>0</v>
      </c>
    </row>
    <row r="291" spans="1:27" hidden="1">
      <c r="A291">
        <v>806</v>
      </c>
      <c r="B291">
        <v>-17.169166666666602</v>
      </c>
      <c r="C291">
        <v>-70.931666666666601</v>
      </c>
      <c r="D291">
        <v>1450</v>
      </c>
      <c r="E291" t="s">
        <v>484</v>
      </c>
      <c r="F291" t="s">
        <v>11</v>
      </c>
      <c r="G291" t="s">
        <v>12</v>
      </c>
      <c r="H291" t="s">
        <v>13</v>
      </c>
      <c r="I291" t="s">
        <v>485</v>
      </c>
      <c r="J291" t="s">
        <v>15</v>
      </c>
      <c r="K291">
        <f>+COUNTIF('est-sen-perc99-2018'!A:A,A291)</f>
        <v>0</v>
      </c>
      <c r="L291">
        <f>+COUNTIF('est-sen-perc99-2017'!A:A,A291)</f>
        <v>2</v>
      </c>
      <c r="M291">
        <f>+COUNTIFS(percentiles!M:M,"&gt;1/1/17",percentiles!N:N,"&gt;0",percentiles!A:A,A291,percentiles!M:M,"&lt;1/4/17")</f>
        <v>0</v>
      </c>
      <c r="N291" t="str">
        <f>IFERROR(VLOOKUP(A291,percentiles!A:Q,3,FALSE),"")</f>
        <v/>
      </c>
      <c r="O291" t="str">
        <f>IFERROR(VLOOKUP(A291,percentiles!A:Q,4,FALSE),"")</f>
        <v/>
      </c>
      <c r="P291" t="str">
        <f>IFERROR(VLOOKUP(A291,percentiles!A:Q,5,FALSE),"")</f>
        <v/>
      </c>
      <c r="Q291" t="str">
        <f>IFERROR(VLOOKUP(A291,percentiles!A:Q,6,FALSE),"")</f>
        <v/>
      </c>
      <c r="R291">
        <f>+COUNTIFS(percentiles!M:M,"&gt;1/1/18",percentiles!N:N,"&gt;0",percentiles!A:A,A291)</f>
        <v>0</v>
      </c>
      <c r="S291">
        <f>+COUNTIFS(percentiles!M:M,"&gt;1/1/18",percentiles!O:O,"&gt;0",percentiles!A:A,A291)</f>
        <v>0</v>
      </c>
      <c r="T291">
        <f>+COUNTIFS(percentiles!M:M,"&gt;1/1/18",percentiles!P:P,"&gt;0",percentiles!A:A,A291)</f>
        <v>0</v>
      </c>
      <c r="U291">
        <f>+COUNTIFS(percentiles!M:M,"&gt;1/1/18",percentiles!Q:Q,"&gt;0",percentiles!A:A,A291)</f>
        <v>0</v>
      </c>
      <c r="V291">
        <f>+COUNTIFS('est-sen-perc99-2018'!A:A,A291,'est-sen-perc99-2018'!G:G,"&gt;0")</f>
        <v>0</v>
      </c>
      <c r="W291">
        <f>+COUNTIFS('est-sen-perc99-2018'!A:A,A291,'est-sen-perc99-2018'!H:H,"&gt;0")</f>
        <v>0</v>
      </c>
      <c r="X291">
        <f>+COUNTIFS('est-sen-perc99-2018'!A:A,A291,'est-sen-perc99-2018'!I:I,"&gt;0")</f>
        <v>0</v>
      </c>
      <c r="Y291">
        <f>+COUNTIFS('est-sen-perc99-2018'!A:A,A291,'est-sen-perc99-2018'!J:J,"&gt;0")</f>
        <v>0</v>
      </c>
      <c r="Z291">
        <f>+SUM(V291:Y291)</f>
        <v>0</v>
      </c>
      <c r="AA291">
        <f>+IF(Z291=0,,K291-Z291)</f>
        <v>0</v>
      </c>
    </row>
    <row r="292" spans="1:27" hidden="1">
      <c r="A292">
        <v>809</v>
      </c>
      <c r="B292">
        <v>-13.6002777777777</v>
      </c>
      <c r="C292">
        <v>-71.7002777777777</v>
      </c>
      <c r="D292">
        <v>3150</v>
      </c>
      <c r="E292" t="s">
        <v>490</v>
      </c>
      <c r="F292" t="s">
        <v>11</v>
      </c>
      <c r="G292" t="s">
        <v>12</v>
      </c>
      <c r="H292" t="s">
        <v>13</v>
      </c>
      <c r="I292" t="s">
        <v>491</v>
      </c>
      <c r="J292" t="s">
        <v>15</v>
      </c>
      <c r="K292">
        <f>+COUNTIF('est-sen-perc99-2018'!A:A,A292)</f>
        <v>2</v>
      </c>
      <c r="L292">
        <f>+COUNTIF('est-sen-perc99-2017'!A:A,A292)</f>
        <v>2</v>
      </c>
      <c r="M292">
        <f>+COUNTIFS(percentiles!M:M,"&gt;1/1/17",percentiles!N:N,"&gt;0",percentiles!A:A,A292,percentiles!M:M,"&lt;1/4/17")</f>
        <v>0</v>
      </c>
      <c r="N292" t="str">
        <f>IFERROR(VLOOKUP(A292,percentiles!A:Q,3,FALSE),"")</f>
        <v/>
      </c>
      <c r="O292" t="str">
        <f>IFERROR(VLOOKUP(A292,percentiles!A:Q,4,FALSE),"")</f>
        <v/>
      </c>
      <c r="P292" t="str">
        <f>IFERROR(VLOOKUP(A292,percentiles!A:Q,5,FALSE),"")</f>
        <v/>
      </c>
      <c r="Q292" t="str">
        <f>IFERROR(VLOOKUP(A292,percentiles!A:Q,6,FALSE),"")</f>
        <v/>
      </c>
      <c r="R292">
        <f>+COUNTIFS(percentiles!M:M,"&gt;1/1/18",percentiles!N:N,"&gt;0",percentiles!A:A,A292)</f>
        <v>0</v>
      </c>
      <c r="S292">
        <f>+COUNTIFS(percentiles!M:M,"&gt;1/1/18",percentiles!O:O,"&gt;0",percentiles!A:A,A292)</f>
        <v>0</v>
      </c>
      <c r="T292">
        <f>+COUNTIFS(percentiles!M:M,"&gt;1/1/18",percentiles!P:P,"&gt;0",percentiles!A:A,A292)</f>
        <v>0</v>
      </c>
      <c r="U292">
        <f>+COUNTIFS(percentiles!M:M,"&gt;1/1/18",percentiles!Q:Q,"&gt;0",percentiles!A:A,A292)</f>
        <v>0</v>
      </c>
      <c r="V292">
        <f>+COUNTIFS('est-sen-perc99-2018'!A:A,A292,'est-sen-perc99-2018'!G:G,"&gt;0")</f>
        <v>0</v>
      </c>
      <c r="W292">
        <f>+COUNTIFS('est-sen-perc99-2018'!A:A,A292,'est-sen-perc99-2018'!H:H,"&gt;0")</f>
        <v>0</v>
      </c>
      <c r="X292">
        <f>+COUNTIFS('est-sen-perc99-2018'!A:A,A292,'est-sen-perc99-2018'!I:I,"&gt;0")</f>
        <v>0</v>
      </c>
      <c r="Y292">
        <f>+COUNTIFS('est-sen-perc99-2018'!A:A,A292,'est-sen-perc99-2018'!J:J,"&gt;0")</f>
        <v>0</v>
      </c>
      <c r="Z292">
        <f>+SUM(V292:Y292)</f>
        <v>0</v>
      </c>
      <c r="AA292">
        <f>+IF(Z292=0,,K292-Z292)</f>
        <v>0</v>
      </c>
    </row>
    <row r="293" spans="1:27" hidden="1">
      <c r="A293">
        <v>817</v>
      </c>
      <c r="B293">
        <v>-15.5622777777777</v>
      </c>
      <c r="C293">
        <v>-69.488833333333304</v>
      </c>
      <c r="D293">
        <v>3815</v>
      </c>
      <c r="E293" t="s">
        <v>500</v>
      </c>
      <c r="F293" t="s">
        <v>11</v>
      </c>
      <c r="G293" t="s">
        <v>12</v>
      </c>
      <c r="H293" t="s">
        <v>13</v>
      </c>
      <c r="I293" t="s">
        <v>501</v>
      </c>
      <c r="J293" t="s">
        <v>15</v>
      </c>
      <c r="K293">
        <f>+COUNTIF('est-sen-perc99-2018'!A:A,A293)</f>
        <v>1</v>
      </c>
      <c r="L293">
        <f>+COUNTIF('est-sen-perc99-2017'!A:A,A293)</f>
        <v>2</v>
      </c>
      <c r="M293">
        <f>+COUNTIFS(percentiles!M:M,"&gt;1/1/17",percentiles!N:N,"&gt;0",percentiles!A:A,A293,percentiles!M:M,"&lt;1/4/17")</f>
        <v>0</v>
      </c>
      <c r="N293" t="str">
        <f>IFERROR(VLOOKUP(A293,percentiles!A:Q,3,FALSE),"")</f>
        <v/>
      </c>
      <c r="O293" t="str">
        <f>IFERROR(VLOOKUP(A293,percentiles!A:Q,4,FALSE),"")</f>
        <v/>
      </c>
      <c r="P293" t="str">
        <f>IFERROR(VLOOKUP(A293,percentiles!A:Q,5,FALSE),"")</f>
        <v/>
      </c>
      <c r="Q293" t="str">
        <f>IFERROR(VLOOKUP(A293,percentiles!A:Q,6,FALSE),"")</f>
        <v/>
      </c>
      <c r="R293">
        <f>+COUNTIFS(percentiles!M:M,"&gt;1/1/18",percentiles!N:N,"&gt;0",percentiles!A:A,A293)</f>
        <v>0</v>
      </c>
      <c r="S293">
        <f>+COUNTIFS(percentiles!M:M,"&gt;1/1/18",percentiles!O:O,"&gt;0",percentiles!A:A,A293)</f>
        <v>0</v>
      </c>
      <c r="T293">
        <f>+COUNTIFS(percentiles!M:M,"&gt;1/1/18",percentiles!P:P,"&gt;0",percentiles!A:A,A293)</f>
        <v>0</v>
      </c>
      <c r="U293">
        <f>+COUNTIFS(percentiles!M:M,"&gt;1/1/18",percentiles!Q:Q,"&gt;0",percentiles!A:A,A293)</f>
        <v>0</v>
      </c>
      <c r="V293">
        <f>+COUNTIFS('est-sen-perc99-2018'!A:A,A293,'est-sen-perc99-2018'!G:G,"&gt;0")</f>
        <v>0</v>
      </c>
      <c r="W293">
        <f>+COUNTIFS('est-sen-perc99-2018'!A:A,A293,'est-sen-perc99-2018'!H:H,"&gt;0")</f>
        <v>0</v>
      </c>
      <c r="X293">
        <f>+COUNTIFS('est-sen-perc99-2018'!A:A,A293,'est-sen-perc99-2018'!I:I,"&gt;0")</f>
        <v>0</v>
      </c>
      <c r="Y293">
        <f>+COUNTIFS('est-sen-perc99-2018'!A:A,A293,'est-sen-perc99-2018'!J:J,"&gt;0")</f>
        <v>0</v>
      </c>
      <c r="Z293">
        <f>+SUM(V293:Y293)</f>
        <v>0</v>
      </c>
      <c r="AA293">
        <f>+IF(Z293=0,,K293-Z293)</f>
        <v>0</v>
      </c>
    </row>
    <row r="294" spans="1:27" hidden="1">
      <c r="A294">
        <v>825</v>
      </c>
      <c r="B294">
        <v>-14.15375</v>
      </c>
      <c r="C294">
        <v>-69.705611111111097</v>
      </c>
      <c r="D294">
        <v>3320</v>
      </c>
      <c r="E294" t="s">
        <v>512</v>
      </c>
      <c r="F294" t="s">
        <v>11</v>
      </c>
      <c r="G294" t="s">
        <v>12</v>
      </c>
      <c r="H294" t="s">
        <v>13</v>
      </c>
      <c r="I294" t="s">
        <v>513</v>
      </c>
      <c r="J294" t="s">
        <v>15</v>
      </c>
      <c r="K294">
        <f>+COUNTIF('est-sen-perc99-2018'!A:A,A294)</f>
        <v>4</v>
      </c>
      <c r="L294">
        <f>+COUNTIF('est-sen-perc99-2017'!A:A,A294)</f>
        <v>2</v>
      </c>
      <c r="M294">
        <f>+COUNTIFS(percentiles!M:M,"&gt;1/1/17",percentiles!N:N,"&gt;0",percentiles!A:A,A294,percentiles!M:M,"&lt;1/4/17")</f>
        <v>0</v>
      </c>
      <c r="N294" t="str">
        <f>IFERROR(VLOOKUP(A294,percentiles!A:Q,3,FALSE),"")</f>
        <v/>
      </c>
      <c r="O294" t="str">
        <f>IFERROR(VLOOKUP(A294,percentiles!A:Q,4,FALSE),"")</f>
        <v/>
      </c>
      <c r="P294" t="str">
        <f>IFERROR(VLOOKUP(A294,percentiles!A:Q,5,FALSE),"")</f>
        <v/>
      </c>
      <c r="Q294" t="str">
        <f>IFERROR(VLOOKUP(A294,percentiles!A:Q,6,FALSE),"")</f>
        <v/>
      </c>
      <c r="R294">
        <f>+COUNTIFS(percentiles!M:M,"&gt;1/1/18",percentiles!N:N,"&gt;0",percentiles!A:A,A294)</f>
        <v>0</v>
      </c>
      <c r="S294">
        <f>+COUNTIFS(percentiles!M:M,"&gt;1/1/18",percentiles!O:O,"&gt;0",percentiles!A:A,A294)</f>
        <v>0</v>
      </c>
      <c r="T294">
        <f>+COUNTIFS(percentiles!M:M,"&gt;1/1/18",percentiles!P:P,"&gt;0",percentiles!A:A,A294)</f>
        <v>0</v>
      </c>
      <c r="U294">
        <f>+COUNTIFS(percentiles!M:M,"&gt;1/1/18",percentiles!Q:Q,"&gt;0",percentiles!A:A,A294)</f>
        <v>0</v>
      </c>
      <c r="V294">
        <f>+COUNTIFS('est-sen-perc99-2018'!A:A,A294,'est-sen-perc99-2018'!G:G,"&gt;0")</f>
        <v>0</v>
      </c>
      <c r="W294">
        <f>+COUNTIFS('est-sen-perc99-2018'!A:A,A294,'est-sen-perc99-2018'!H:H,"&gt;0")</f>
        <v>0</v>
      </c>
      <c r="X294">
        <f>+COUNTIFS('est-sen-perc99-2018'!A:A,A294,'est-sen-perc99-2018'!I:I,"&gt;0")</f>
        <v>0</v>
      </c>
      <c r="Y294">
        <f>+COUNTIFS('est-sen-perc99-2018'!A:A,A294,'est-sen-perc99-2018'!J:J,"&gt;0")</f>
        <v>0</v>
      </c>
      <c r="Z294">
        <f>+SUM(V294:Y294)</f>
        <v>0</v>
      </c>
      <c r="AA294">
        <f>+IF(Z294=0,,K294-Z294)</f>
        <v>0</v>
      </c>
    </row>
    <row r="295" spans="1:27" hidden="1">
      <c r="A295">
        <v>827</v>
      </c>
      <c r="B295">
        <v>-15.0166666666666</v>
      </c>
      <c r="C295">
        <v>-69.355555555555497</v>
      </c>
      <c r="D295">
        <v>4344</v>
      </c>
      <c r="E295" t="s">
        <v>516</v>
      </c>
      <c r="F295" t="s">
        <v>11</v>
      </c>
      <c r="G295" t="s">
        <v>12</v>
      </c>
      <c r="H295" t="s">
        <v>13</v>
      </c>
      <c r="I295" t="s">
        <v>517</v>
      </c>
      <c r="J295" t="s">
        <v>15</v>
      </c>
      <c r="K295">
        <f>+COUNTIF('est-sen-perc99-2018'!A:A,A295)</f>
        <v>0</v>
      </c>
      <c r="L295">
        <f>+COUNTIF('est-sen-perc99-2017'!A:A,A295)</f>
        <v>2</v>
      </c>
      <c r="M295">
        <f>+COUNTIFS(percentiles!M:M,"&gt;1/1/17",percentiles!N:N,"&gt;0",percentiles!A:A,A295,percentiles!M:M,"&lt;1/4/17")</f>
        <v>0</v>
      </c>
      <c r="N295" t="str">
        <f>IFERROR(VLOOKUP(A295,percentiles!A:Q,3,FALSE),"")</f>
        <v/>
      </c>
      <c r="O295" t="str">
        <f>IFERROR(VLOOKUP(A295,percentiles!A:Q,4,FALSE),"")</f>
        <v/>
      </c>
      <c r="P295" t="str">
        <f>IFERROR(VLOOKUP(A295,percentiles!A:Q,5,FALSE),"")</f>
        <v/>
      </c>
      <c r="Q295" t="str">
        <f>IFERROR(VLOOKUP(A295,percentiles!A:Q,6,FALSE),"")</f>
        <v/>
      </c>
      <c r="R295">
        <f>+COUNTIFS(percentiles!M:M,"&gt;1/1/18",percentiles!N:N,"&gt;0",percentiles!A:A,A295)</f>
        <v>0</v>
      </c>
      <c r="S295">
        <f>+COUNTIFS(percentiles!M:M,"&gt;1/1/18",percentiles!O:O,"&gt;0",percentiles!A:A,A295)</f>
        <v>0</v>
      </c>
      <c r="T295">
        <f>+COUNTIFS(percentiles!M:M,"&gt;1/1/18",percentiles!P:P,"&gt;0",percentiles!A:A,A295)</f>
        <v>0</v>
      </c>
      <c r="U295">
        <f>+COUNTIFS(percentiles!M:M,"&gt;1/1/18",percentiles!Q:Q,"&gt;0",percentiles!A:A,A295)</f>
        <v>0</v>
      </c>
      <c r="V295">
        <f>+COUNTIFS('est-sen-perc99-2018'!A:A,A295,'est-sen-perc99-2018'!G:G,"&gt;0")</f>
        <v>0</v>
      </c>
      <c r="W295">
        <f>+COUNTIFS('est-sen-perc99-2018'!A:A,A295,'est-sen-perc99-2018'!H:H,"&gt;0")</f>
        <v>0</v>
      </c>
      <c r="X295">
        <f>+COUNTIFS('est-sen-perc99-2018'!A:A,A295,'est-sen-perc99-2018'!I:I,"&gt;0")</f>
        <v>0</v>
      </c>
      <c r="Y295">
        <f>+COUNTIFS('est-sen-perc99-2018'!A:A,A295,'est-sen-perc99-2018'!J:J,"&gt;0")</f>
        <v>0</v>
      </c>
      <c r="Z295">
        <f>+SUM(V295:Y295)</f>
        <v>0</v>
      </c>
      <c r="AA295">
        <f>+IF(Z295=0,,K295-Z295)</f>
        <v>0</v>
      </c>
    </row>
    <row r="296" spans="1:27" hidden="1">
      <c r="A296">
        <v>844</v>
      </c>
      <c r="B296">
        <v>-13.4161111111111</v>
      </c>
      <c r="C296">
        <v>-71.849722222222198</v>
      </c>
      <c r="D296">
        <v>2950</v>
      </c>
      <c r="E296" t="s">
        <v>532</v>
      </c>
      <c r="F296" t="s">
        <v>11</v>
      </c>
      <c r="G296" t="s">
        <v>12</v>
      </c>
      <c r="H296" t="s">
        <v>13</v>
      </c>
      <c r="I296" t="s">
        <v>533</v>
      </c>
      <c r="J296" t="s">
        <v>15</v>
      </c>
      <c r="K296">
        <f>+COUNTIF('est-sen-perc99-2018'!A:A,A296)</f>
        <v>2</v>
      </c>
      <c r="L296">
        <f>+COUNTIF('est-sen-perc99-2017'!A:A,A296)</f>
        <v>2</v>
      </c>
      <c r="M296">
        <f>+COUNTIFS(percentiles!M:M,"&gt;1/1/17",percentiles!N:N,"&gt;0",percentiles!A:A,A296,percentiles!M:M,"&lt;1/4/17")</f>
        <v>0</v>
      </c>
      <c r="N296" t="str">
        <f>IFERROR(VLOOKUP(A296,percentiles!A:Q,3,FALSE),"")</f>
        <v/>
      </c>
      <c r="O296" t="str">
        <f>IFERROR(VLOOKUP(A296,percentiles!A:Q,4,FALSE),"")</f>
        <v/>
      </c>
      <c r="P296" t="str">
        <f>IFERROR(VLOOKUP(A296,percentiles!A:Q,5,FALSE),"")</f>
        <v/>
      </c>
      <c r="Q296" t="str">
        <f>IFERROR(VLOOKUP(A296,percentiles!A:Q,6,FALSE),"")</f>
        <v/>
      </c>
      <c r="R296">
        <f>+COUNTIFS(percentiles!M:M,"&gt;1/1/18",percentiles!N:N,"&gt;0",percentiles!A:A,A296)</f>
        <v>0</v>
      </c>
      <c r="S296">
        <f>+COUNTIFS(percentiles!M:M,"&gt;1/1/18",percentiles!O:O,"&gt;0",percentiles!A:A,A296)</f>
        <v>0</v>
      </c>
      <c r="T296">
        <f>+COUNTIFS(percentiles!M:M,"&gt;1/1/18",percentiles!P:P,"&gt;0",percentiles!A:A,A296)</f>
        <v>0</v>
      </c>
      <c r="U296">
        <f>+COUNTIFS(percentiles!M:M,"&gt;1/1/18",percentiles!Q:Q,"&gt;0",percentiles!A:A,A296)</f>
        <v>0</v>
      </c>
      <c r="V296">
        <f>+COUNTIFS('est-sen-perc99-2018'!A:A,A296,'est-sen-perc99-2018'!G:G,"&gt;0")</f>
        <v>0</v>
      </c>
      <c r="W296">
        <f>+COUNTIFS('est-sen-perc99-2018'!A:A,A296,'est-sen-perc99-2018'!H:H,"&gt;0")</f>
        <v>0</v>
      </c>
      <c r="X296">
        <f>+COUNTIFS('est-sen-perc99-2018'!A:A,A296,'est-sen-perc99-2018'!I:I,"&gt;0")</f>
        <v>0</v>
      </c>
      <c r="Y296">
        <f>+COUNTIFS('est-sen-perc99-2018'!A:A,A296,'est-sen-perc99-2018'!J:J,"&gt;0")</f>
        <v>0</v>
      </c>
      <c r="Z296">
        <f>+SUM(V296:Y296)</f>
        <v>0</v>
      </c>
      <c r="AA296">
        <f>+IF(Z296=0,,K296-Z296)</f>
        <v>0</v>
      </c>
    </row>
    <row r="297" spans="1:27" hidden="1">
      <c r="A297">
        <v>862</v>
      </c>
      <c r="B297">
        <v>-17.878888888888799</v>
      </c>
      <c r="C297">
        <v>-70.1388888888889</v>
      </c>
      <c r="D297">
        <v>1200</v>
      </c>
      <c r="E297" t="s">
        <v>556</v>
      </c>
      <c r="F297" t="s">
        <v>11</v>
      </c>
      <c r="G297" t="s">
        <v>12</v>
      </c>
      <c r="H297" t="s">
        <v>13</v>
      </c>
      <c r="I297" t="s">
        <v>557</v>
      </c>
      <c r="J297" t="s">
        <v>15</v>
      </c>
      <c r="K297">
        <f>+COUNTIF('est-sen-perc99-2018'!A:A,A297)</f>
        <v>0</v>
      </c>
      <c r="L297">
        <f>+COUNTIF('est-sen-perc99-2017'!A:A,A297)</f>
        <v>2</v>
      </c>
      <c r="M297">
        <f>+COUNTIFS(percentiles!M:M,"&gt;1/1/17",percentiles!N:N,"&gt;0",percentiles!A:A,A297,percentiles!M:M,"&lt;1/4/17")</f>
        <v>0</v>
      </c>
      <c r="N297" t="str">
        <f>IFERROR(VLOOKUP(A297,percentiles!A:Q,3,FALSE),"")</f>
        <v/>
      </c>
      <c r="O297" t="str">
        <f>IFERROR(VLOOKUP(A297,percentiles!A:Q,4,FALSE),"")</f>
        <v/>
      </c>
      <c r="P297" t="str">
        <f>IFERROR(VLOOKUP(A297,percentiles!A:Q,5,FALSE),"")</f>
        <v/>
      </c>
      <c r="Q297" t="str">
        <f>IFERROR(VLOOKUP(A297,percentiles!A:Q,6,FALSE),"")</f>
        <v/>
      </c>
      <c r="R297">
        <f>+COUNTIFS(percentiles!M:M,"&gt;1/1/18",percentiles!N:N,"&gt;0",percentiles!A:A,A297)</f>
        <v>0</v>
      </c>
      <c r="S297">
        <f>+COUNTIFS(percentiles!M:M,"&gt;1/1/18",percentiles!O:O,"&gt;0",percentiles!A:A,A297)</f>
        <v>0</v>
      </c>
      <c r="T297">
        <f>+COUNTIFS(percentiles!M:M,"&gt;1/1/18",percentiles!P:P,"&gt;0",percentiles!A:A,A297)</f>
        <v>0</v>
      </c>
      <c r="U297">
        <f>+COUNTIFS(percentiles!M:M,"&gt;1/1/18",percentiles!Q:Q,"&gt;0",percentiles!A:A,A297)</f>
        <v>0</v>
      </c>
      <c r="V297">
        <f>+COUNTIFS('est-sen-perc99-2018'!A:A,A297,'est-sen-perc99-2018'!G:G,"&gt;0")</f>
        <v>0</v>
      </c>
      <c r="W297">
        <f>+COUNTIFS('est-sen-perc99-2018'!A:A,A297,'est-sen-perc99-2018'!H:H,"&gt;0")</f>
        <v>0</v>
      </c>
      <c r="X297">
        <f>+COUNTIFS('est-sen-perc99-2018'!A:A,A297,'est-sen-perc99-2018'!I:I,"&gt;0")</f>
        <v>0</v>
      </c>
      <c r="Y297">
        <f>+COUNTIFS('est-sen-perc99-2018'!A:A,A297,'est-sen-perc99-2018'!J:J,"&gt;0")</f>
        <v>0</v>
      </c>
      <c r="Z297">
        <f>+SUM(V297:Y297)</f>
        <v>0</v>
      </c>
      <c r="AA297">
        <f>+IF(Z297=0,,K297-Z297)</f>
        <v>0</v>
      </c>
    </row>
    <row r="298" spans="1:27" hidden="1">
      <c r="A298">
        <v>878</v>
      </c>
      <c r="B298">
        <v>-16.739000000000001</v>
      </c>
      <c r="C298">
        <v>-69.715472222222203</v>
      </c>
      <c r="D298">
        <v>4003</v>
      </c>
      <c r="E298" t="s">
        <v>570</v>
      </c>
      <c r="F298" t="s">
        <v>11</v>
      </c>
      <c r="G298" t="s">
        <v>12</v>
      </c>
      <c r="H298" t="s">
        <v>13</v>
      </c>
      <c r="I298" t="s">
        <v>571</v>
      </c>
      <c r="J298" t="s">
        <v>15</v>
      </c>
      <c r="K298">
        <f>+COUNTIF('est-sen-perc99-2018'!A:A,A298)</f>
        <v>3</v>
      </c>
      <c r="L298">
        <f>+COUNTIF('est-sen-perc99-2017'!A:A,A298)</f>
        <v>2</v>
      </c>
      <c r="M298">
        <f>+COUNTIFS(percentiles!M:M,"&gt;1/1/17",percentiles!N:N,"&gt;0",percentiles!A:A,A298,percentiles!M:M,"&lt;1/4/17")</f>
        <v>0</v>
      </c>
      <c r="N298" t="str">
        <f>IFERROR(VLOOKUP(A298,percentiles!A:Q,3,FALSE),"")</f>
        <v/>
      </c>
      <c r="O298" t="str">
        <f>IFERROR(VLOOKUP(A298,percentiles!A:Q,4,FALSE),"")</f>
        <v/>
      </c>
      <c r="P298" t="str">
        <f>IFERROR(VLOOKUP(A298,percentiles!A:Q,5,FALSE),"")</f>
        <v/>
      </c>
      <c r="Q298" t="str">
        <f>IFERROR(VLOOKUP(A298,percentiles!A:Q,6,FALSE),"")</f>
        <v/>
      </c>
      <c r="R298">
        <f>+COUNTIFS(percentiles!M:M,"&gt;1/1/18",percentiles!N:N,"&gt;0",percentiles!A:A,A298)</f>
        <v>0</v>
      </c>
      <c r="S298">
        <f>+COUNTIFS(percentiles!M:M,"&gt;1/1/18",percentiles!O:O,"&gt;0",percentiles!A:A,A298)</f>
        <v>0</v>
      </c>
      <c r="T298">
        <f>+COUNTIFS(percentiles!M:M,"&gt;1/1/18",percentiles!P:P,"&gt;0",percentiles!A:A,A298)</f>
        <v>0</v>
      </c>
      <c r="U298">
        <f>+COUNTIFS(percentiles!M:M,"&gt;1/1/18",percentiles!Q:Q,"&gt;0",percentiles!A:A,A298)</f>
        <v>0</v>
      </c>
      <c r="V298">
        <f>+COUNTIFS('est-sen-perc99-2018'!A:A,A298,'est-sen-perc99-2018'!G:G,"&gt;0")</f>
        <v>0</v>
      </c>
      <c r="W298">
        <f>+COUNTIFS('est-sen-perc99-2018'!A:A,A298,'est-sen-perc99-2018'!H:H,"&gt;0")</f>
        <v>0</v>
      </c>
      <c r="X298">
        <f>+COUNTIFS('est-sen-perc99-2018'!A:A,A298,'est-sen-perc99-2018'!I:I,"&gt;0")</f>
        <v>0</v>
      </c>
      <c r="Y298">
        <f>+COUNTIFS('est-sen-perc99-2018'!A:A,A298,'est-sen-perc99-2018'!J:J,"&gt;0")</f>
        <v>0</v>
      </c>
      <c r="Z298">
        <f>+SUM(V298:Y298)</f>
        <v>0</v>
      </c>
      <c r="AA298">
        <f>+IF(Z298=0,,K298-Z298)</f>
        <v>0</v>
      </c>
    </row>
    <row r="299" spans="1:27" hidden="1">
      <c r="A299">
        <v>889</v>
      </c>
      <c r="B299">
        <v>-16.154694444444399</v>
      </c>
      <c r="C299">
        <v>-70.066583333333298</v>
      </c>
      <c r="D299">
        <v>3900</v>
      </c>
      <c r="E299" t="s">
        <v>582</v>
      </c>
      <c r="F299" t="s">
        <v>11</v>
      </c>
      <c r="G299" t="s">
        <v>12</v>
      </c>
      <c r="H299" t="s">
        <v>13</v>
      </c>
      <c r="I299" t="s">
        <v>583</v>
      </c>
      <c r="J299" t="s">
        <v>15</v>
      </c>
      <c r="K299">
        <f>+COUNTIF('est-sen-perc99-2018'!A:A,A299)</f>
        <v>1</v>
      </c>
      <c r="L299">
        <f>+COUNTIF('est-sen-perc99-2017'!A:A,A299)</f>
        <v>2</v>
      </c>
      <c r="M299">
        <f>+COUNTIFS(percentiles!M:M,"&gt;1/1/17",percentiles!N:N,"&gt;0",percentiles!A:A,A299,percentiles!M:M,"&lt;1/4/17")</f>
        <v>0</v>
      </c>
      <c r="N299" t="str">
        <f>IFERROR(VLOOKUP(A299,percentiles!A:Q,3,FALSE),"")</f>
        <v/>
      </c>
      <c r="O299" t="str">
        <f>IFERROR(VLOOKUP(A299,percentiles!A:Q,4,FALSE),"")</f>
        <v/>
      </c>
      <c r="P299" t="str">
        <f>IFERROR(VLOOKUP(A299,percentiles!A:Q,5,FALSE),"")</f>
        <v/>
      </c>
      <c r="Q299" t="str">
        <f>IFERROR(VLOOKUP(A299,percentiles!A:Q,6,FALSE),"")</f>
        <v/>
      </c>
      <c r="R299">
        <f>+COUNTIFS(percentiles!M:M,"&gt;1/1/18",percentiles!N:N,"&gt;0",percentiles!A:A,A299)</f>
        <v>0</v>
      </c>
      <c r="S299">
        <f>+COUNTIFS(percentiles!M:M,"&gt;1/1/18",percentiles!O:O,"&gt;0",percentiles!A:A,A299)</f>
        <v>0</v>
      </c>
      <c r="T299">
        <f>+COUNTIFS(percentiles!M:M,"&gt;1/1/18",percentiles!P:P,"&gt;0",percentiles!A:A,A299)</f>
        <v>0</v>
      </c>
      <c r="U299">
        <f>+COUNTIFS(percentiles!M:M,"&gt;1/1/18",percentiles!Q:Q,"&gt;0",percentiles!A:A,A299)</f>
        <v>0</v>
      </c>
      <c r="V299">
        <f>+COUNTIFS('est-sen-perc99-2018'!A:A,A299,'est-sen-perc99-2018'!G:G,"&gt;0")</f>
        <v>0</v>
      </c>
      <c r="W299">
        <f>+COUNTIFS('est-sen-perc99-2018'!A:A,A299,'est-sen-perc99-2018'!H:H,"&gt;0")</f>
        <v>0</v>
      </c>
      <c r="X299">
        <f>+COUNTIFS('est-sen-perc99-2018'!A:A,A299,'est-sen-perc99-2018'!I:I,"&gt;0")</f>
        <v>0</v>
      </c>
      <c r="Y299">
        <f>+COUNTIFS('est-sen-perc99-2018'!A:A,A299,'est-sen-perc99-2018'!J:J,"&gt;0")</f>
        <v>0</v>
      </c>
      <c r="Z299">
        <f>+SUM(V299:Y299)</f>
        <v>0</v>
      </c>
      <c r="AA299">
        <f>+IF(Z299=0,,K299-Z299)</f>
        <v>0</v>
      </c>
    </row>
    <row r="300" spans="1:27" hidden="1">
      <c r="A300">
        <v>4431</v>
      </c>
      <c r="B300">
        <v>-8.3905750000000001</v>
      </c>
      <c r="C300">
        <v>-78.004611111111103</v>
      </c>
      <c r="D300">
        <v>3364</v>
      </c>
      <c r="E300" t="s">
        <v>602</v>
      </c>
      <c r="F300" t="s">
        <v>11</v>
      </c>
      <c r="G300" t="s">
        <v>12</v>
      </c>
      <c r="H300" t="s">
        <v>13</v>
      </c>
      <c r="I300" t="s">
        <v>603</v>
      </c>
      <c r="J300" t="s">
        <v>20</v>
      </c>
      <c r="K300">
        <f>+COUNTIF('est-sen-perc99-2018'!A:A,A300)</f>
        <v>0</v>
      </c>
      <c r="L300">
        <f>+COUNTIF('est-sen-perc99-2017'!A:A,A300)</f>
        <v>2</v>
      </c>
      <c r="M300">
        <f>+COUNTIFS(percentiles!M:M,"&gt;1/1/17",percentiles!N:N,"&gt;0",percentiles!A:A,A300,percentiles!M:M,"&lt;1/4/17")</f>
        <v>0</v>
      </c>
      <c r="N300" t="str">
        <f>IFERROR(VLOOKUP(A300,percentiles!A:Q,3,FALSE),"")</f>
        <v/>
      </c>
      <c r="O300" t="str">
        <f>IFERROR(VLOOKUP(A300,percentiles!A:Q,4,FALSE),"")</f>
        <v/>
      </c>
      <c r="P300" t="str">
        <f>IFERROR(VLOOKUP(A300,percentiles!A:Q,5,FALSE),"")</f>
        <v/>
      </c>
      <c r="Q300" t="str">
        <f>IFERROR(VLOOKUP(A300,percentiles!A:Q,6,FALSE),"")</f>
        <v/>
      </c>
      <c r="R300">
        <f>+COUNTIFS(percentiles!M:M,"&gt;1/1/18",percentiles!N:N,"&gt;0",percentiles!A:A,A300)</f>
        <v>0</v>
      </c>
      <c r="S300">
        <f>+COUNTIFS(percentiles!M:M,"&gt;1/1/18",percentiles!O:O,"&gt;0",percentiles!A:A,A300)</f>
        <v>0</v>
      </c>
      <c r="T300">
        <f>+COUNTIFS(percentiles!M:M,"&gt;1/1/18",percentiles!P:P,"&gt;0",percentiles!A:A,A300)</f>
        <v>0</v>
      </c>
      <c r="U300">
        <f>+COUNTIFS(percentiles!M:M,"&gt;1/1/18",percentiles!Q:Q,"&gt;0",percentiles!A:A,A300)</f>
        <v>0</v>
      </c>
      <c r="V300">
        <f>+COUNTIFS('est-sen-perc99-2018'!A:A,A300,'est-sen-perc99-2018'!G:G,"&gt;0")</f>
        <v>0</v>
      </c>
      <c r="W300">
        <f>+COUNTIFS('est-sen-perc99-2018'!A:A,A300,'est-sen-perc99-2018'!H:H,"&gt;0")</f>
        <v>0</v>
      </c>
      <c r="X300">
        <f>+COUNTIFS('est-sen-perc99-2018'!A:A,A300,'est-sen-perc99-2018'!I:I,"&gt;0")</f>
        <v>0</v>
      </c>
      <c r="Y300">
        <f>+COUNTIFS('est-sen-perc99-2018'!A:A,A300,'est-sen-perc99-2018'!J:J,"&gt;0")</f>
        <v>0</v>
      </c>
      <c r="Z300">
        <f>+SUM(V300:Y300)</f>
        <v>0</v>
      </c>
      <c r="AA300">
        <f>+IF(Z300=0,,K300-Z300)</f>
        <v>0</v>
      </c>
    </row>
    <row r="301" spans="1:27" hidden="1">
      <c r="A301">
        <v>6671</v>
      </c>
      <c r="B301">
        <v>-13.0238888888888</v>
      </c>
      <c r="C301">
        <v>-71.467777777777698</v>
      </c>
      <c r="D301">
        <v>982</v>
      </c>
      <c r="E301" t="s">
        <v>622</v>
      </c>
      <c r="F301" t="s">
        <v>11</v>
      </c>
      <c r="G301" t="s">
        <v>12</v>
      </c>
      <c r="H301" t="s">
        <v>13</v>
      </c>
      <c r="I301" t="s">
        <v>623</v>
      </c>
      <c r="J301" t="s">
        <v>15</v>
      </c>
      <c r="K301">
        <f>+COUNTIF('est-sen-perc99-2018'!A:A,A301)</f>
        <v>0</v>
      </c>
      <c r="L301">
        <f>+COUNTIF('est-sen-perc99-2017'!A:A,A301)</f>
        <v>2</v>
      </c>
      <c r="M301">
        <f>+COUNTIFS(percentiles!M:M,"&gt;1/1/17",percentiles!N:N,"&gt;0",percentiles!A:A,A301,percentiles!M:M,"&lt;1/4/17")</f>
        <v>0</v>
      </c>
      <c r="N301" t="str">
        <f>IFERROR(VLOOKUP(A301,percentiles!A:Q,3,FALSE),"")</f>
        <v/>
      </c>
      <c r="O301" t="str">
        <f>IFERROR(VLOOKUP(A301,percentiles!A:Q,4,FALSE),"")</f>
        <v/>
      </c>
      <c r="P301" t="str">
        <f>IFERROR(VLOOKUP(A301,percentiles!A:Q,5,FALSE),"")</f>
        <v/>
      </c>
      <c r="Q301" t="str">
        <f>IFERROR(VLOOKUP(A301,percentiles!A:Q,6,FALSE),"")</f>
        <v/>
      </c>
      <c r="R301">
        <f>+COUNTIFS(percentiles!M:M,"&gt;1/1/18",percentiles!N:N,"&gt;0",percentiles!A:A,A301)</f>
        <v>0</v>
      </c>
      <c r="S301">
        <f>+COUNTIFS(percentiles!M:M,"&gt;1/1/18",percentiles!O:O,"&gt;0",percentiles!A:A,A301)</f>
        <v>0</v>
      </c>
      <c r="T301">
        <f>+COUNTIFS(percentiles!M:M,"&gt;1/1/18",percentiles!P:P,"&gt;0",percentiles!A:A,A301)</f>
        <v>0</v>
      </c>
      <c r="U301">
        <f>+COUNTIFS(percentiles!M:M,"&gt;1/1/18",percentiles!Q:Q,"&gt;0",percentiles!A:A,A301)</f>
        <v>0</v>
      </c>
      <c r="V301">
        <f>+COUNTIFS('est-sen-perc99-2018'!A:A,A301,'est-sen-perc99-2018'!G:G,"&gt;0")</f>
        <v>0</v>
      </c>
      <c r="W301">
        <f>+COUNTIFS('est-sen-perc99-2018'!A:A,A301,'est-sen-perc99-2018'!H:H,"&gt;0")</f>
        <v>0</v>
      </c>
      <c r="X301">
        <f>+COUNTIFS('est-sen-perc99-2018'!A:A,A301,'est-sen-perc99-2018'!I:I,"&gt;0")</f>
        <v>0</v>
      </c>
      <c r="Y301">
        <f>+COUNTIFS('est-sen-perc99-2018'!A:A,A301,'est-sen-perc99-2018'!J:J,"&gt;0")</f>
        <v>0</v>
      </c>
      <c r="Z301">
        <f>+SUM(V301:Y301)</f>
        <v>0</v>
      </c>
      <c r="AA301">
        <f>+IF(Z301=0,,K301-Z301)</f>
        <v>0</v>
      </c>
    </row>
    <row r="302" spans="1:27" hidden="1">
      <c r="A302">
        <v>7415</v>
      </c>
      <c r="B302">
        <v>-14.364194444444401</v>
      </c>
      <c r="C302">
        <v>-70.025916666666603</v>
      </c>
      <c r="D302">
        <v>4183</v>
      </c>
      <c r="E302" t="s">
        <v>626</v>
      </c>
      <c r="F302" t="s">
        <v>11</v>
      </c>
      <c r="G302" t="s">
        <v>12</v>
      </c>
      <c r="H302" t="s">
        <v>13</v>
      </c>
      <c r="I302" t="s">
        <v>627</v>
      </c>
      <c r="J302" t="s">
        <v>15</v>
      </c>
      <c r="K302">
        <f>+COUNTIF('est-sen-perc99-2018'!A:A,A302)</f>
        <v>3</v>
      </c>
      <c r="L302">
        <f>+COUNTIF('est-sen-perc99-2017'!A:A,A302)</f>
        <v>2</v>
      </c>
      <c r="M302">
        <f>+COUNTIFS(percentiles!M:M,"&gt;1/1/17",percentiles!N:N,"&gt;0",percentiles!A:A,A302,percentiles!M:M,"&lt;1/4/17")</f>
        <v>0</v>
      </c>
      <c r="N302" t="str">
        <f>IFERROR(VLOOKUP(A302,percentiles!A:Q,3,FALSE),"")</f>
        <v/>
      </c>
      <c r="O302" t="str">
        <f>IFERROR(VLOOKUP(A302,percentiles!A:Q,4,FALSE),"")</f>
        <v/>
      </c>
      <c r="P302" t="str">
        <f>IFERROR(VLOOKUP(A302,percentiles!A:Q,5,FALSE),"")</f>
        <v/>
      </c>
      <c r="Q302" t="str">
        <f>IFERROR(VLOOKUP(A302,percentiles!A:Q,6,FALSE),"")</f>
        <v/>
      </c>
      <c r="R302">
        <f>+COUNTIFS(percentiles!M:M,"&gt;1/1/18",percentiles!N:N,"&gt;0",percentiles!A:A,A302)</f>
        <v>0</v>
      </c>
      <c r="S302">
        <f>+COUNTIFS(percentiles!M:M,"&gt;1/1/18",percentiles!O:O,"&gt;0",percentiles!A:A,A302)</f>
        <v>0</v>
      </c>
      <c r="T302">
        <f>+COUNTIFS(percentiles!M:M,"&gt;1/1/18",percentiles!P:P,"&gt;0",percentiles!A:A,A302)</f>
        <v>0</v>
      </c>
      <c r="U302">
        <f>+COUNTIFS(percentiles!M:M,"&gt;1/1/18",percentiles!Q:Q,"&gt;0",percentiles!A:A,A302)</f>
        <v>0</v>
      </c>
      <c r="V302">
        <f>+COUNTIFS('est-sen-perc99-2018'!A:A,A302,'est-sen-perc99-2018'!G:G,"&gt;0")</f>
        <v>0</v>
      </c>
      <c r="W302">
        <f>+COUNTIFS('est-sen-perc99-2018'!A:A,A302,'est-sen-perc99-2018'!H:H,"&gt;0")</f>
        <v>0</v>
      </c>
      <c r="X302">
        <f>+COUNTIFS('est-sen-perc99-2018'!A:A,A302,'est-sen-perc99-2018'!I:I,"&gt;0")</f>
        <v>0</v>
      </c>
      <c r="Y302">
        <f>+COUNTIFS('est-sen-perc99-2018'!A:A,A302,'est-sen-perc99-2018'!J:J,"&gt;0")</f>
        <v>0</v>
      </c>
      <c r="Z302">
        <f>+SUM(V302:Y302)</f>
        <v>0</v>
      </c>
      <c r="AA302">
        <f>+IF(Z302=0,,K302-Z302)</f>
        <v>0</v>
      </c>
    </row>
    <row r="303" spans="1:27" hidden="1">
      <c r="A303">
        <v>104097</v>
      </c>
      <c r="B303">
        <v>-4.9169027777777696</v>
      </c>
      <c r="C303">
        <v>-79.890472222222201</v>
      </c>
      <c r="D303">
        <v>3080</v>
      </c>
      <c r="E303" t="s">
        <v>632</v>
      </c>
      <c r="F303" t="s">
        <v>11</v>
      </c>
      <c r="G303" t="s">
        <v>12</v>
      </c>
      <c r="H303" t="s">
        <v>13</v>
      </c>
      <c r="I303" t="s">
        <v>633</v>
      </c>
      <c r="J303" t="s">
        <v>20</v>
      </c>
      <c r="K303">
        <f>+COUNTIF('est-sen-perc99-2018'!A:A,A303)</f>
        <v>0</v>
      </c>
      <c r="L303">
        <f>+COUNTIF('est-sen-perc99-2017'!A:A,A303)</f>
        <v>2</v>
      </c>
      <c r="M303">
        <f>+COUNTIFS(percentiles!M:M,"&gt;1/1/17",percentiles!N:N,"&gt;0",percentiles!A:A,A303,percentiles!M:M,"&lt;1/4/17")</f>
        <v>0</v>
      </c>
      <c r="N303" t="str">
        <f>IFERROR(VLOOKUP(A303,percentiles!A:Q,3,FALSE),"")</f>
        <v/>
      </c>
      <c r="O303" t="str">
        <f>IFERROR(VLOOKUP(A303,percentiles!A:Q,4,FALSE),"")</f>
        <v/>
      </c>
      <c r="P303" t="str">
        <f>IFERROR(VLOOKUP(A303,percentiles!A:Q,5,FALSE),"")</f>
        <v/>
      </c>
      <c r="Q303" t="str">
        <f>IFERROR(VLOOKUP(A303,percentiles!A:Q,6,FALSE),"")</f>
        <v/>
      </c>
      <c r="R303">
        <f>+COUNTIFS(percentiles!M:M,"&gt;1/1/18",percentiles!N:N,"&gt;0",percentiles!A:A,A303)</f>
        <v>0</v>
      </c>
      <c r="S303">
        <f>+COUNTIFS(percentiles!M:M,"&gt;1/1/18",percentiles!O:O,"&gt;0",percentiles!A:A,A303)</f>
        <v>0</v>
      </c>
      <c r="T303">
        <f>+COUNTIFS(percentiles!M:M,"&gt;1/1/18",percentiles!P:P,"&gt;0",percentiles!A:A,A303)</f>
        <v>0</v>
      </c>
      <c r="U303">
        <f>+COUNTIFS(percentiles!M:M,"&gt;1/1/18",percentiles!Q:Q,"&gt;0",percentiles!A:A,A303)</f>
        <v>0</v>
      </c>
      <c r="V303">
        <f>+COUNTIFS('est-sen-perc99-2018'!A:A,A303,'est-sen-perc99-2018'!G:G,"&gt;0")</f>
        <v>0</v>
      </c>
      <c r="W303">
        <f>+COUNTIFS('est-sen-perc99-2018'!A:A,A303,'est-sen-perc99-2018'!H:H,"&gt;0")</f>
        <v>0</v>
      </c>
      <c r="X303">
        <f>+COUNTIFS('est-sen-perc99-2018'!A:A,A303,'est-sen-perc99-2018'!I:I,"&gt;0")</f>
        <v>0</v>
      </c>
      <c r="Y303">
        <f>+COUNTIFS('est-sen-perc99-2018'!A:A,A303,'est-sen-perc99-2018'!J:J,"&gt;0")</f>
        <v>0</v>
      </c>
      <c r="Z303">
        <f>+SUM(V303:Y303)</f>
        <v>0</v>
      </c>
      <c r="AA303">
        <f>+IF(Z303=0,,K303-Z303)</f>
        <v>0</v>
      </c>
    </row>
    <row r="304" spans="1:27" hidden="1">
      <c r="A304">
        <v>107130</v>
      </c>
      <c r="B304">
        <v>-7.9164083333333304</v>
      </c>
      <c r="C304">
        <v>-77.901480555555494</v>
      </c>
      <c r="D304">
        <v>2819</v>
      </c>
      <c r="E304" t="s">
        <v>642</v>
      </c>
      <c r="F304" t="s">
        <v>11</v>
      </c>
      <c r="G304" t="s">
        <v>639</v>
      </c>
      <c r="H304" t="s">
        <v>640</v>
      </c>
      <c r="I304" t="s">
        <v>643</v>
      </c>
      <c r="J304" t="s">
        <v>15</v>
      </c>
      <c r="K304">
        <f>+COUNTIF('est-sen-perc99-2018'!A:A,A304)</f>
        <v>6</v>
      </c>
      <c r="L304">
        <f>+COUNTIF('est-sen-perc99-2017'!A:A,A304)</f>
        <v>2</v>
      </c>
      <c r="M304">
        <f>+COUNTIFS(percentiles!M:M,"&gt;1/1/17",percentiles!N:N,"&gt;0",percentiles!A:A,A304,percentiles!M:M,"&lt;1/4/17")</f>
        <v>0</v>
      </c>
      <c r="N304" t="str">
        <f>IFERROR(VLOOKUP(A304,percentiles!A:Q,3,FALSE),"")</f>
        <v/>
      </c>
      <c r="O304" t="str">
        <f>IFERROR(VLOOKUP(A304,percentiles!A:Q,4,FALSE),"")</f>
        <v/>
      </c>
      <c r="P304" t="str">
        <f>IFERROR(VLOOKUP(A304,percentiles!A:Q,5,FALSE),"")</f>
        <v/>
      </c>
      <c r="Q304" t="str">
        <f>IFERROR(VLOOKUP(A304,percentiles!A:Q,6,FALSE),"")</f>
        <v/>
      </c>
      <c r="R304">
        <f>+COUNTIFS(percentiles!M:M,"&gt;1/1/18",percentiles!N:N,"&gt;0",percentiles!A:A,A304)</f>
        <v>0</v>
      </c>
      <c r="S304">
        <f>+COUNTIFS(percentiles!M:M,"&gt;1/1/18",percentiles!O:O,"&gt;0",percentiles!A:A,A304)</f>
        <v>0</v>
      </c>
      <c r="T304">
        <f>+COUNTIFS(percentiles!M:M,"&gt;1/1/18",percentiles!P:P,"&gt;0",percentiles!A:A,A304)</f>
        <v>0</v>
      </c>
      <c r="U304">
        <f>+COUNTIFS(percentiles!M:M,"&gt;1/1/18",percentiles!Q:Q,"&gt;0",percentiles!A:A,A304)</f>
        <v>0</v>
      </c>
      <c r="V304">
        <f>+COUNTIFS('est-sen-perc99-2018'!A:A,A304,'est-sen-perc99-2018'!G:G,"&gt;0")</f>
        <v>0</v>
      </c>
      <c r="W304">
        <f>+COUNTIFS('est-sen-perc99-2018'!A:A,A304,'est-sen-perc99-2018'!H:H,"&gt;0")</f>
        <v>0</v>
      </c>
      <c r="X304">
        <f>+COUNTIFS('est-sen-perc99-2018'!A:A,A304,'est-sen-perc99-2018'!I:I,"&gt;0")</f>
        <v>0</v>
      </c>
      <c r="Y304">
        <f>+COUNTIFS('est-sen-perc99-2018'!A:A,A304,'est-sen-perc99-2018'!J:J,"&gt;0")</f>
        <v>0</v>
      </c>
      <c r="Z304">
        <f>+SUM(V304:Y304)</f>
        <v>0</v>
      </c>
      <c r="AA304">
        <f>+IF(Z304=0,,K304-Z304)</f>
        <v>0</v>
      </c>
    </row>
    <row r="305" spans="1:27" hidden="1">
      <c r="A305">
        <v>108073</v>
      </c>
      <c r="B305">
        <v>-8.87222222222222</v>
      </c>
      <c r="C305">
        <v>-75.004166666666606</v>
      </c>
      <c r="D305">
        <v>225</v>
      </c>
      <c r="E305" t="s">
        <v>646</v>
      </c>
      <c r="F305" t="s">
        <v>11</v>
      </c>
      <c r="G305" t="s">
        <v>12</v>
      </c>
      <c r="H305" t="s">
        <v>13</v>
      </c>
      <c r="I305" t="s">
        <v>647</v>
      </c>
      <c r="J305" t="s">
        <v>15</v>
      </c>
      <c r="K305">
        <f>+COUNTIF('est-sen-perc99-2018'!A:A,A305)</f>
        <v>0</v>
      </c>
      <c r="L305">
        <f>+COUNTIF('est-sen-perc99-2017'!A:A,A305)</f>
        <v>2</v>
      </c>
      <c r="M305">
        <f>+COUNTIFS(percentiles!M:M,"&gt;1/1/17",percentiles!N:N,"&gt;0",percentiles!A:A,A305,percentiles!M:M,"&lt;1/4/17")</f>
        <v>0</v>
      </c>
      <c r="N305" t="str">
        <f>IFERROR(VLOOKUP(A305,percentiles!A:Q,3,FALSE),"")</f>
        <v/>
      </c>
      <c r="O305" t="str">
        <f>IFERROR(VLOOKUP(A305,percentiles!A:Q,4,FALSE),"")</f>
        <v/>
      </c>
      <c r="P305" t="str">
        <f>IFERROR(VLOOKUP(A305,percentiles!A:Q,5,FALSE),"")</f>
        <v/>
      </c>
      <c r="Q305" t="str">
        <f>IFERROR(VLOOKUP(A305,percentiles!A:Q,6,FALSE),"")</f>
        <v/>
      </c>
      <c r="R305">
        <f>+COUNTIFS(percentiles!M:M,"&gt;1/1/18",percentiles!N:N,"&gt;0",percentiles!A:A,A305)</f>
        <v>0</v>
      </c>
      <c r="S305">
        <f>+COUNTIFS(percentiles!M:M,"&gt;1/1/18",percentiles!O:O,"&gt;0",percentiles!A:A,A305)</f>
        <v>0</v>
      </c>
      <c r="T305">
        <f>+COUNTIFS(percentiles!M:M,"&gt;1/1/18",percentiles!P:P,"&gt;0",percentiles!A:A,A305)</f>
        <v>0</v>
      </c>
      <c r="U305">
        <f>+COUNTIFS(percentiles!M:M,"&gt;1/1/18",percentiles!Q:Q,"&gt;0",percentiles!A:A,A305)</f>
        <v>0</v>
      </c>
      <c r="V305">
        <f>+COUNTIFS('est-sen-perc99-2018'!A:A,A305,'est-sen-perc99-2018'!G:G,"&gt;0")</f>
        <v>0</v>
      </c>
      <c r="W305">
        <f>+COUNTIFS('est-sen-perc99-2018'!A:A,A305,'est-sen-perc99-2018'!H:H,"&gt;0")</f>
        <v>0</v>
      </c>
      <c r="X305">
        <f>+COUNTIFS('est-sen-perc99-2018'!A:A,A305,'est-sen-perc99-2018'!I:I,"&gt;0")</f>
        <v>0</v>
      </c>
      <c r="Y305">
        <f>+COUNTIFS('est-sen-perc99-2018'!A:A,A305,'est-sen-perc99-2018'!J:J,"&gt;0")</f>
        <v>0</v>
      </c>
      <c r="Z305">
        <f>+SUM(V305:Y305)</f>
        <v>0</v>
      </c>
      <c r="AA305">
        <f>+IF(Z305=0,,K305-Z305)</f>
        <v>0</v>
      </c>
    </row>
    <row r="306" spans="1:27" hidden="1">
      <c r="A306">
        <v>111175</v>
      </c>
      <c r="B306">
        <v>-11.760166666666599</v>
      </c>
      <c r="C306">
        <v>-76.301000000000002</v>
      </c>
      <c r="D306">
        <v>3015</v>
      </c>
      <c r="E306" t="s">
        <v>670</v>
      </c>
      <c r="F306" t="s">
        <v>11</v>
      </c>
      <c r="G306" t="s">
        <v>12</v>
      </c>
      <c r="H306" t="s">
        <v>13</v>
      </c>
      <c r="I306" t="s">
        <v>671</v>
      </c>
      <c r="J306" t="s">
        <v>20</v>
      </c>
      <c r="K306">
        <f>+COUNTIF('est-sen-perc99-2018'!A:A,A306)</f>
        <v>1</v>
      </c>
      <c r="L306">
        <f>+COUNTIF('est-sen-perc99-2017'!A:A,A306)</f>
        <v>2</v>
      </c>
      <c r="M306">
        <f>+COUNTIFS(percentiles!M:M,"&gt;1/1/17",percentiles!N:N,"&gt;0",percentiles!A:A,A306,percentiles!M:M,"&lt;1/4/17")</f>
        <v>0</v>
      </c>
      <c r="N306" t="str">
        <f>IFERROR(VLOOKUP(A306,percentiles!A:Q,3,FALSE),"")</f>
        <v/>
      </c>
      <c r="O306" t="str">
        <f>IFERROR(VLOOKUP(A306,percentiles!A:Q,4,FALSE),"")</f>
        <v/>
      </c>
      <c r="P306" t="str">
        <f>IFERROR(VLOOKUP(A306,percentiles!A:Q,5,FALSE),"")</f>
        <v/>
      </c>
      <c r="Q306" t="str">
        <f>IFERROR(VLOOKUP(A306,percentiles!A:Q,6,FALSE),"")</f>
        <v/>
      </c>
      <c r="R306">
        <f>+COUNTIFS(percentiles!M:M,"&gt;1/1/18",percentiles!N:N,"&gt;0",percentiles!A:A,A306)</f>
        <v>0</v>
      </c>
      <c r="S306">
        <f>+COUNTIFS(percentiles!M:M,"&gt;1/1/18",percentiles!O:O,"&gt;0",percentiles!A:A,A306)</f>
        <v>0</v>
      </c>
      <c r="T306">
        <f>+COUNTIFS(percentiles!M:M,"&gt;1/1/18",percentiles!P:P,"&gt;0",percentiles!A:A,A306)</f>
        <v>0</v>
      </c>
      <c r="U306">
        <f>+COUNTIFS(percentiles!M:M,"&gt;1/1/18",percentiles!Q:Q,"&gt;0",percentiles!A:A,A306)</f>
        <v>0</v>
      </c>
      <c r="V306">
        <f>+COUNTIFS('est-sen-perc99-2018'!A:A,A306,'est-sen-perc99-2018'!G:G,"&gt;0")</f>
        <v>0</v>
      </c>
      <c r="W306">
        <f>+COUNTIFS('est-sen-perc99-2018'!A:A,A306,'est-sen-perc99-2018'!H:H,"&gt;0")</f>
        <v>0</v>
      </c>
      <c r="X306">
        <f>+COUNTIFS('est-sen-perc99-2018'!A:A,A306,'est-sen-perc99-2018'!I:I,"&gt;0")</f>
        <v>0</v>
      </c>
      <c r="Y306">
        <f>+COUNTIFS('est-sen-perc99-2018'!A:A,A306,'est-sen-perc99-2018'!J:J,"&gt;0")</f>
        <v>0</v>
      </c>
      <c r="Z306">
        <f>+SUM(V306:Y306)</f>
        <v>0</v>
      </c>
      <c r="AA306">
        <f>+IF(Z306=0,,K306-Z306)</f>
        <v>0</v>
      </c>
    </row>
    <row r="307" spans="1:27" hidden="1">
      <c r="A307">
        <v>113235</v>
      </c>
      <c r="B307">
        <v>-13.604333333333299</v>
      </c>
      <c r="C307">
        <v>-72.857611111111098</v>
      </c>
      <c r="D307">
        <v>2804</v>
      </c>
      <c r="E307" t="s">
        <v>683</v>
      </c>
      <c r="F307" t="s">
        <v>11</v>
      </c>
      <c r="G307" t="s">
        <v>12</v>
      </c>
      <c r="H307" t="s">
        <v>13</v>
      </c>
      <c r="I307" t="s">
        <v>684</v>
      </c>
      <c r="J307" t="s">
        <v>15</v>
      </c>
      <c r="K307">
        <f>+COUNTIF('est-sen-perc99-2018'!A:A,A307)</f>
        <v>2</v>
      </c>
      <c r="L307">
        <f>+COUNTIF('est-sen-perc99-2017'!A:A,A307)</f>
        <v>2</v>
      </c>
      <c r="M307">
        <f>+COUNTIFS(percentiles!M:M,"&gt;1/1/17",percentiles!N:N,"&gt;0",percentiles!A:A,A307,percentiles!M:M,"&lt;1/4/17")</f>
        <v>0</v>
      </c>
      <c r="N307" t="str">
        <f>IFERROR(VLOOKUP(A307,percentiles!A:Q,3,FALSE),"")</f>
        <v/>
      </c>
      <c r="O307" t="str">
        <f>IFERROR(VLOOKUP(A307,percentiles!A:Q,4,FALSE),"")</f>
        <v/>
      </c>
      <c r="P307" t="str">
        <f>IFERROR(VLOOKUP(A307,percentiles!A:Q,5,FALSE),"")</f>
        <v/>
      </c>
      <c r="Q307" t="str">
        <f>IFERROR(VLOOKUP(A307,percentiles!A:Q,6,FALSE),"")</f>
        <v/>
      </c>
      <c r="R307">
        <f>+COUNTIFS(percentiles!M:M,"&gt;1/1/18",percentiles!N:N,"&gt;0",percentiles!A:A,A307)</f>
        <v>0</v>
      </c>
      <c r="S307">
        <f>+COUNTIFS(percentiles!M:M,"&gt;1/1/18",percentiles!O:O,"&gt;0",percentiles!A:A,A307)</f>
        <v>0</v>
      </c>
      <c r="T307">
        <f>+COUNTIFS(percentiles!M:M,"&gt;1/1/18",percentiles!P:P,"&gt;0",percentiles!A:A,A307)</f>
        <v>0</v>
      </c>
      <c r="U307">
        <f>+COUNTIFS(percentiles!M:M,"&gt;1/1/18",percentiles!Q:Q,"&gt;0",percentiles!A:A,A307)</f>
        <v>0</v>
      </c>
      <c r="V307">
        <f>+COUNTIFS('est-sen-perc99-2018'!A:A,A307,'est-sen-perc99-2018'!G:G,"&gt;0")</f>
        <v>0</v>
      </c>
      <c r="W307">
        <f>+COUNTIFS('est-sen-perc99-2018'!A:A,A307,'est-sen-perc99-2018'!H:H,"&gt;0")</f>
        <v>0</v>
      </c>
      <c r="X307">
        <f>+COUNTIFS('est-sen-perc99-2018'!A:A,A307,'est-sen-perc99-2018'!I:I,"&gt;0")</f>
        <v>0</v>
      </c>
      <c r="Y307">
        <f>+COUNTIFS('est-sen-perc99-2018'!A:A,A307,'est-sen-perc99-2018'!J:J,"&gt;0")</f>
        <v>0</v>
      </c>
      <c r="Z307">
        <f>+SUM(V307:Y307)</f>
        <v>0</v>
      </c>
      <c r="AA307">
        <f>+IF(Z307=0,,K307-Z307)</f>
        <v>0</v>
      </c>
    </row>
    <row r="308" spans="1:27" hidden="1">
      <c r="A308">
        <v>113246</v>
      </c>
      <c r="B308">
        <v>-13.6336944444444</v>
      </c>
      <c r="C308">
        <v>-73.688388888888795</v>
      </c>
      <c r="D308">
        <v>3307</v>
      </c>
      <c r="E308" t="s">
        <v>685</v>
      </c>
      <c r="F308" t="s">
        <v>11</v>
      </c>
      <c r="G308" t="s">
        <v>639</v>
      </c>
      <c r="H308" t="s">
        <v>640</v>
      </c>
      <c r="I308" t="s">
        <v>686</v>
      </c>
      <c r="J308" t="s">
        <v>15</v>
      </c>
      <c r="K308">
        <f>+COUNTIF('est-sen-perc99-2018'!A:A,A308)</f>
        <v>1</v>
      </c>
      <c r="L308">
        <f>+COUNTIF('est-sen-perc99-2017'!A:A,A308)</f>
        <v>2</v>
      </c>
      <c r="M308">
        <f>+COUNTIFS(percentiles!M:M,"&gt;1/1/17",percentiles!N:N,"&gt;0",percentiles!A:A,A308,percentiles!M:M,"&lt;1/4/17")</f>
        <v>0</v>
      </c>
      <c r="N308" t="str">
        <f>IFERROR(VLOOKUP(A308,percentiles!A:Q,3,FALSE),"")</f>
        <v/>
      </c>
      <c r="O308" t="str">
        <f>IFERROR(VLOOKUP(A308,percentiles!A:Q,4,FALSE),"")</f>
        <v/>
      </c>
      <c r="P308" t="str">
        <f>IFERROR(VLOOKUP(A308,percentiles!A:Q,5,FALSE),"")</f>
        <v/>
      </c>
      <c r="Q308" t="str">
        <f>IFERROR(VLOOKUP(A308,percentiles!A:Q,6,FALSE),"")</f>
        <v/>
      </c>
      <c r="R308">
        <f>+COUNTIFS(percentiles!M:M,"&gt;1/1/18",percentiles!N:N,"&gt;0",percentiles!A:A,A308)</f>
        <v>0</v>
      </c>
      <c r="S308">
        <f>+COUNTIFS(percentiles!M:M,"&gt;1/1/18",percentiles!O:O,"&gt;0",percentiles!A:A,A308)</f>
        <v>0</v>
      </c>
      <c r="T308">
        <f>+COUNTIFS(percentiles!M:M,"&gt;1/1/18",percentiles!P:P,"&gt;0",percentiles!A:A,A308)</f>
        <v>0</v>
      </c>
      <c r="U308">
        <f>+COUNTIFS(percentiles!M:M,"&gt;1/1/18",percentiles!Q:Q,"&gt;0",percentiles!A:A,A308)</f>
        <v>0</v>
      </c>
      <c r="V308">
        <f>+COUNTIFS('est-sen-perc99-2018'!A:A,A308,'est-sen-perc99-2018'!G:G,"&gt;0")</f>
        <v>0</v>
      </c>
      <c r="W308">
        <f>+COUNTIFS('est-sen-perc99-2018'!A:A,A308,'est-sen-perc99-2018'!H:H,"&gt;0")</f>
        <v>0</v>
      </c>
      <c r="X308">
        <f>+COUNTIFS('est-sen-perc99-2018'!A:A,A308,'est-sen-perc99-2018'!I:I,"&gt;0")</f>
        <v>0</v>
      </c>
      <c r="Y308">
        <f>+COUNTIFS('est-sen-perc99-2018'!A:A,A308,'est-sen-perc99-2018'!J:J,"&gt;0")</f>
        <v>0</v>
      </c>
      <c r="Z308">
        <f>+SUM(V308:Y308)</f>
        <v>0</v>
      </c>
      <c r="AA308">
        <f>+IF(Z308=0,,K308-Z308)</f>
        <v>0</v>
      </c>
    </row>
    <row r="309" spans="1:27" hidden="1">
      <c r="A309">
        <v>114108</v>
      </c>
      <c r="B309">
        <v>-14.0613888888888</v>
      </c>
      <c r="C309">
        <v>-72.6666666666666</v>
      </c>
      <c r="D309">
        <v>3579</v>
      </c>
      <c r="E309" t="s">
        <v>689</v>
      </c>
      <c r="F309" t="s">
        <v>11</v>
      </c>
      <c r="G309" t="s">
        <v>12</v>
      </c>
      <c r="H309" t="s">
        <v>13</v>
      </c>
      <c r="I309" t="s">
        <v>690</v>
      </c>
      <c r="J309" t="s">
        <v>15</v>
      </c>
      <c r="K309">
        <f>+COUNTIF('est-sen-perc99-2018'!A:A,A309)</f>
        <v>0</v>
      </c>
      <c r="L309">
        <f>+COUNTIF('est-sen-perc99-2017'!A:A,A309)</f>
        <v>2</v>
      </c>
      <c r="M309">
        <f>+COUNTIFS(percentiles!M:M,"&gt;1/1/17",percentiles!N:N,"&gt;0",percentiles!A:A,A309,percentiles!M:M,"&lt;1/4/17")</f>
        <v>0</v>
      </c>
      <c r="N309" t="str">
        <f>IFERROR(VLOOKUP(A309,percentiles!A:Q,3,FALSE),"")</f>
        <v/>
      </c>
      <c r="O309" t="str">
        <f>IFERROR(VLOOKUP(A309,percentiles!A:Q,4,FALSE),"")</f>
        <v/>
      </c>
      <c r="P309" t="str">
        <f>IFERROR(VLOOKUP(A309,percentiles!A:Q,5,FALSE),"")</f>
        <v/>
      </c>
      <c r="Q309" t="str">
        <f>IFERROR(VLOOKUP(A309,percentiles!A:Q,6,FALSE),"")</f>
        <v/>
      </c>
      <c r="R309">
        <f>+COUNTIFS(percentiles!M:M,"&gt;1/1/18",percentiles!N:N,"&gt;0",percentiles!A:A,A309)</f>
        <v>0</v>
      </c>
      <c r="S309">
        <f>+COUNTIFS(percentiles!M:M,"&gt;1/1/18",percentiles!O:O,"&gt;0",percentiles!A:A,A309)</f>
        <v>0</v>
      </c>
      <c r="T309">
        <f>+COUNTIFS(percentiles!M:M,"&gt;1/1/18",percentiles!P:P,"&gt;0",percentiles!A:A,A309)</f>
        <v>0</v>
      </c>
      <c r="U309">
        <f>+COUNTIFS(percentiles!M:M,"&gt;1/1/18",percentiles!Q:Q,"&gt;0",percentiles!A:A,A309)</f>
        <v>0</v>
      </c>
      <c r="V309">
        <f>+COUNTIFS('est-sen-perc99-2018'!A:A,A309,'est-sen-perc99-2018'!G:G,"&gt;0")</f>
        <v>0</v>
      </c>
      <c r="W309">
        <f>+COUNTIFS('est-sen-perc99-2018'!A:A,A309,'est-sen-perc99-2018'!H:H,"&gt;0")</f>
        <v>0</v>
      </c>
      <c r="X309">
        <f>+COUNTIFS('est-sen-perc99-2018'!A:A,A309,'est-sen-perc99-2018'!I:I,"&gt;0")</f>
        <v>0</v>
      </c>
      <c r="Y309">
        <f>+COUNTIFS('est-sen-perc99-2018'!A:A,A309,'est-sen-perc99-2018'!J:J,"&gt;0")</f>
        <v>0</v>
      </c>
      <c r="Z309">
        <f>+SUM(V309:Y309)</f>
        <v>0</v>
      </c>
      <c r="AA309">
        <f>+IF(Z309=0,,K309-Z309)</f>
        <v>0</v>
      </c>
    </row>
    <row r="310" spans="1:27" hidden="1">
      <c r="A310">
        <v>114122</v>
      </c>
      <c r="B310">
        <v>-14.5422999999999</v>
      </c>
      <c r="C310">
        <v>-74.264200000000002</v>
      </c>
      <c r="D310">
        <v>3615</v>
      </c>
      <c r="E310" t="s">
        <v>695</v>
      </c>
      <c r="F310" t="s">
        <v>11</v>
      </c>
      <c r="G310" t="s">
        <v>639</v>
      </c>
      <c r="H310" t="s">
        <v>640</v>
      </c>
      <c r="I310" t="s">
        <v>696</v>
      </c>
      <c r="J310" t="s">
        <v>15</v>
      </c>
      <c r="K310">
        <f>+COUNTIF('est-sen-perc99-2018'!A:A,A310)</f>
        <v>1</v>
      </c>
      <c r="L310">
        <f>+COUNTIF('est-sen-perc99-2017'!A:A,A310)</f>
        <v>2</v>
      </c>
      <c r="M310">
        <f>+COUNTIFS(percentiles!M:M,"&gt;1/1/17",percentiles!N:N,"&gt;0",percentiles!A:A,A310,percentiles!M:M,"&lt;1/4/17")</f>
        <v>0</v>
      </c>
      <c r="N310" t="str">
        <f>IFERROR(VLOOKUP(A310,percentiles!A:Q,3,FALSE),"")</f>
        <v/>
      </c>
      <c r="O310" t="str">
        <f>IFERROR(VLOOKUP(A310,percentiles!A:Q,4,FALSE),"")</f>
        <v/>
      </c>
      <c r="P310" t="str">
        <f>IFERROR(VLOOKUP(A310,percentiles!A:Q,5,FALSE),"")</f>
        <v/>
      </c>
      <c r="Q310" t="str">
        <f>IFERROR(VLOOKUP(A310,percentiles!A:Q,6,FALSE),"")</f>
        <v/>
      </c>
      <c r="R310">
        <f>+COUNTIFS(percentiles!M:M,"&gt;1/1/18",percentiles!N:N,"&gt;0",percentiles!A:A,A310)</f>
        <v>0</v>
      </c>
      <c r="S310">
        <f>+COUNTIFS(percentiles!M:M,"&gt;1/1/18",percentiles!O:O,"&gt;0",percentiles!A:A,A310)</f>
        <v>0</v>
      </c>
      <c r="T310">
        <f>+COUNTIFS(percentiles!M:M,"&gt;1/1/18",percentiles!P:P,"&gt;0",percentiles!A:A,A310)</f>
        <v>0</v>
      </c>
      <c r="U310">
        <f>+COUNTIFS(percentiles!M:M,"&gt;1/1/18",percentiles!Q:Q,"&gt;0",percentiles!A:A,A310)</f>
        <v>0</v>
      </c>
      <c r="V310">
        <f>+COUNTIFS('est-sen-perc99-2018'!A:A,A310,'est-sen-perc99-2018'!G:G,"&gt;0")</f>
        <v>0</v>
      </c>
      <c r="W310">
        <f>+COUNTIFS('est-sen-perc99-2018'!A:A,A310,'est-sen-perc99-2018'!H:H,"&gt;0")</f>
        <v>0</v>
      </c>
      <c r="X310">
        <f>+COUNTIFS('est-sen-perc99-2018'!A:A,A310,'est-sen-perc99-2018'!I:I,"&gt;0")</f>
        <v>0</v>
      </c>
      <c r="Y310">
        <f>+COUNTIFS('est-sen-perc99-2018'!A:A,A310,'est-sen-perc99-2018'!J:J,"&gt;0")</f>
        <v>0</v>
      </c>
      <c r="Z310">
        <f>+SUM(V310:Y310)</f>
        <v>0</v>
      </c>
      <c r="AA310">
        <f>+IF(Z310=0,,K310-Z310)</f>
        <v>0</v>
      </c>
    </row>
    <row r="311" spans="1:27" hidden="1">
      <c r="A311">
        <v>150112</v>
      </c>
      <c r="B311">
        <v>-3.6828361111111101</v>
      </c>
      <c r="C311">
        <v>-80.198588888888807</v>
      </c>
      <c r="D311">
        <v>56</v>
      </c>
      <c r="E311" t="s">
        <v>713</v>
      </c>
      <c r="F311" t="s">
        <v>11</v>
      </c>
      <c r="G311" t="s">
        <v>12</v>
      </c>
      <c r="H311" t="s">
        <v>13</v>
      </c>
      <c r="I311" t="s">
        <v>714</v>
      </c>
      <c r="J311" t="s">
        <v>20</v>
      </c>
      <c r="K311">
        <f>+COUNTIF('est-sen-perc99-2018'!A:A,A311)</f>
        <v>0</v>
      </c>
      <c r="L311">
        <f>+COUNTIF('est-sen-perc99-2017'!A:A,A311)</f>
        <v>2</v>
      </c>
      <c r="M311">
        <f>+COUNTIFS(percentiles!M:M,"&gt;1/1/17",percentiles!N:N,"&gt;0",percentiles!A:A,A311,percentiles!M:M,"&lt;1/4/17")</f>
        <v>0</v>
      </c>
      <c r="N311" t="str">
        <f>IFERROR(VLOOKUP(A311,percentiles!A:Q,3,FALSE),"")</f>
        <v/>
      </c>
      <c r="O311" t="str">
        <f>IFERROR(VLOOKUP(A311,percentiles!A:Q,4,FALSE),"")</f>
        <v/>
      </c>
      <c r="P311" t="str">
        <f>IFERROR(VLOOKUP(A311,percentiles!A:Q,5,FALSE),"")</f>
        <v/>
      </c>
      <c r="Q311" t="str">
        <f>IFERROR(VLOOKUP(A311,percentiles!A:Q,6,FALSE),"")</f>
        <v/>
      </c>
      <c r="R311">
        <f>+COUNTIFS(percentiles!M:M,"&gt;1/1/18",percentiles!N:N,"&gt;0",percentiles!A:A,A311)</f>
        <v>0</v>
      </c>
      <c r="S311">
        <f>+COUNTIFS(percentiles!M:M,"&gt;1/1/18",percentiles!O:O,"&gt;0",percentiles!A:A,A311)</f>
        <v>0</v>
      </c>
      <c r="T311">
        <f>+COUNTIFS(percentiles!M:M,"&gt;1/1/18",percentiles!P:P,"&gt;0",percentiles!A:A,A311)</f>
        <v>0</v>
      </c>
      <c r="U311">
        <f>+COUNTIFS(percentiles!M:M,"&gt;1/1/18",percentiles!Q:Q,"&gt;0",percentiles!A:A,A311)</f>
        <v>0</v>
      </c>
      <c r="V311">
        <f>+COUNTIFS('est-sen-perc99-2018'!A:A,A311,'est-sen-perc99-2018'!G:G,"&gt;0")</f>
        <v>0</v>
      </c>
      <c r="W311">
        <f>+COUNTIFS('est-sen-perc99-2018'!A:A,A311,'est-sen-perc99-2018'!H:H,"&gt;0")</f>
        <v>0</v>
      </c>
      <c r="X311">
        <f>+COUNTIFS('est-sen-perc99-2018'!A:A,A311,'est-sen-perc99-2018'!I:I,"&gt;0")</f>
        <v>0</v>
      </c>
      <c r="Y311">
        <f>+COUNTIFS('est-sen-perc99-2018'!A:A,A311,'est-sen-perc99-2018'!J:J,"&gt;0")</f>
        <v>0</v>
      </c>
      <c r="Z311">
        <f>+SUM(V311:Y311)</f>
        <v>0</v>
      </c>
      <c r="AA311">
        <f>+IF(Z311=0,,K311-Z311)</f>
        <v>0</v>
      </c>
    </row>
    <row r="312" spans="1:27" hidden="1">
      <c r="A312">
        <v>151213</v>
      </c>
      <c r="B312">
        <v>-11.66095</v>
      </c>
      <c r="C312">
        <v>-76.502300000000005</v>
      </c>
      <c r="D312">
        <v>3188</v>
      </c>
      <c r="E312" t="s">
        <v>751</v>
      </c>
      <c r="F312" t="s">
        <v>11</v>
      </c>
      <c r="G312" t="s">
        <v>12</v>
      </c>
      <c r="H312" t="s">
        <v>13</v>
      </c>
      <c r="I312" t="s">
        <v>752</v>
      </c>
      <c r="J312" t="s">
        <v>20</v>
      </c>
      <c r="K312">
        <f>+COUNTIF('est-sen-perc99-2018'!A:A,A312)</f>
        <v>2</v>
      </c>
      <c r="L312">
        <f>+COUNTIF('est-sen-perc99-2017'!A:A,A312)</f>
        <v>2</v>
      </c>
      <c r="M312">
        <f>+COUNTIFS(percentiles!M:M,"&gt;1/1/17",percentiles!N:N,"&gt;0",percentiles!A:A,A312,percentiles!M:M,"&lt;1/4/17")</f>
        <v>0</v>
      </c>
      <c r="N312" t="str">
        <f>IFERROR(VLOOKUP(A312,percentiles!A:Q,3,FALSE),"")</f>
        <v/>
      </c>
      <c r="O312" t="str">
        <f>IFERROR(VLOOKUP(A312,percentiles!A:Q,4,FALSE),"")</f>
        <v/>
      </c>
      <c r="P312" t="str">
        <f>IFERROR(VLOOKUP(A312,percentiles!A:Q,5,FALSE),"")</f>
        <v/>
      </c>
      <c r="Q312" t="str">
        <f>IFERROR(VLOOKUP(A312,percentiles!A:Q,6,FALSE),"")</f>
        <v/>
      </c>
      <c r="R312">
        <f>+COUNTIFS(percentiles!M:M,"&gt;1/1/18",percentiles!N:N,"&gt;0",percentiles!A:A,A312)</f>
        <v>0</v>
      </c>
      <c r="S312">
        <f>+COUNTIFS(percentiles!M:M,"&gt;1/1/18",percentiles!O:O,"&gt;0",percentiles!A:A,A312)</f>
        <v>0</v>
      </c>
      <c r="T312">
        <f>+COUNTIFS(percentiles!M:M,"&gt;1/1/18",percentiles!P:P,"&gt;0",percentiles!A:A,A312)</f>
        <v>0</v>
      </c>
      <c r="U312">
        <f>+COUNTIFS(percentiles!M:M,"&gt;1/1/18",percentiles!Q:Q,"&gt;0",percentiles!A:A,A312)</f>
        <v>0</v>
      </c>
      <c r="V312">
        <f>+COUNTIFS('est-sen-perc99-2018'!A:A,A312,'est-sen-perc99-2018'!G:G,"&gt;0")</f>
        <v>0</v>
      </c>
      <c r="W312">
        <f>+COUNTIFS('est-sen-perc99-2018'!A:A,A312,'est-sen-perc99-2018'!H:H,"&gt;0")</f>
        <v>0</v>
      </c>
      <c r="X312">
        <f>+COUNTIFS('est-sen-perc99-2018'!A:A,A312,'est-sen-perc99-2018'!I:I,"&gt;0")</f>
        <v>0</v>
      </c>
      <c r="Y312">
        <f>+COUNTIFS('est-sen-perc99-2018'!A:A,A312,'est-sen-perc99-2018'!J:J,"&gt;0")</f>
        <v>0</v>
      </c>
      <c r="Z312">
        <f>+SUM(V312:Y312)</f>
        <v>0</v>
      </c>
      <c r="AA312">
        <f>+IF(Z312=0,,K312-Z312)</f>
        <v>0</v>
      </c>
    </row>
    <row r="313" spans="1:27" hidden="1">
      <c r="A313">
        <v>151500</v>
      </c>
      <c r="B313">
        <v>-3.4233333333333298</v>
      </c>
      <c r="C313">
        <v>-72.766666666666595</v>
      </c>
      <c r="D313">
        <v>137</v>
      </c>
      <c r="E313" t="s">
        <v>755</v>
      </c>
      <c r="F313" t="s">
        <v>11</v>
      </c>
      <c r="G313" t="s">
        <v>12</v>
      </c>
      <c r="H313" t="s">
        <v>13</v>
      </c>
      <c r="I313" t="s">
        <v>756</v>
      </c>
      <c r="J313" t="s">
        <v>15</v>
      </c>
      <c r="K313">
        <f>+COUNTIF('est-sen-perc99-2018'!A:A,A313)</f>
        <v>1</v>
      </c>
      <c r="L313">
        <f>+COUNTIF('est-sen-perc99-2017'!A:A,A313)</f>
        <v>2</v>
      </c>
      <c r="M313">
        <f>+COUNTIFS(percentiles!M:M,"&gt;1/1/17",percentiles!N:N,"&gt;0",percentiles!A:A,A313,percentiles!M:M,"&lt;1/4/17")</f>
        <v>0</v>
      </c>
      <c r="N313" t="str">
        <f>IFERROR(VLOOKUP(A313,percentiles!A:Q,3,FALSE),"")</f>
        <v/>
      </c>
      <c r="O313" t="str">
        <f>IFERROR(VLOOKUP(A313,percentiles!A:Q,4,FALSE),"")</f>
        <v/>
      </c>
      <c r="P313" t="str">
        <f>IFERROR(VLOOKUP(A313,percentiles!A:Q,5,FALSE),"")</f>
        <v/>
      </c>
      <c r="Q313" t="str">
        <f>IFERROR(VLOOKUP(A313,percentiles!A:Q,6,FALSE),"")</f>
        <v/>
      </c>
      <c r="R313">
        <f>+COUNTIFS(percentiles!M:M,"&gt;1/1/18",percentiles!N:N,"&gt;0",percentiles!A:A,A313)</f>
        <v>0</v>
      </c>
      <c r="S313">
        <f>+COUNTIFS(percentiles!M:M,"&gt;1/1/18",percentiles!O:O,"&gt;0",percentiles!A:A,A313)</f>
        <v>0</v>
      </c>
      <c r="T313">
        <f>+COUNTIFS(percentiles!M:M,"&gt;1/1/18",percentiles!P:P,"&gt;0",percentiles!A:A,A313)</f>
        <v>0</v>
      </c>
      <c r="U313">
        <f>+COUNTIFS(percentiles!M:M,"&gt;1/1/18",percentiles!Q:Q,"&gt;0",percentiles!A:A,A313)</f>
        <v>0</v>
      </c>
      <c r="V313">
        <f>+COUNTIFS('est-sen-perc99-2018'!A:A,A313,'est-sen-perc99-2018'!G:G,"&gt;0")</f>
        <v>0</v>
      </c>
      <c r="W313">
        <f>+COUNTIFS('est-sen-perc99-2018'!A:A,A313,'est-sen-perc99-2018'!H:H,"&gt;0")</f>
        <v>0</v>
      </c>
      <c r="X313">
        <f>+COUNTIFS('est-sen-perc99-2018'!A:A,A313,'est-sen-perc99-2018'!I:I,"&gt;0")</f>
        <v>0</v>
      </c>
      <c r="Y313">
        <f>+COUNTIFS('est-sen-perc99-2018'!A:A,A313,'est-sen-perc99-2018'!J:J,"&gt;0")</f>
        <v>0</v>
      </c>
      <c r="Z313">
        <f>+SUM(V313:Y313)</f>
        <v>0</v>
      </c>
      <c r="AA313">
        <f>+IF(Z313=0,,K313-Z313)</f>
        <v>0</v>
      </c>
    </row>
    <row r="314" spans="1:27" hidden="1">
      <c r="A314">
        <v>152204</v>
      </c>
      <c r="B314">
        <v>-5.7561999999999998</v>
      </c>
      <c r="C314">
        <v>-78.522861111111098</v>
      </c>
      <c r="D314">
        <v>533</v>
      </c>
      <c r="E314" t="s">
        <v>789</v>
      </c>
      <c r="F314" t="s">
        <v>11</v>
      </c>
      <c r="G314" t="s">
        <v>12</v>
      </c>
      <c r="H314" t="s">
        <v>13</v>
      </c>
      <c r="I314" t="s">
        <v>790</v>
      </c>
      <c r="J314" t="s">
        <v>15</v>
      </c>
      <c r="K314">
        <f>+COUNTIF('est-sen-perc99-2018'!A:A,A314)</f>
        <v>2</v>
      </c>
      <c r="L314">
        <f>+COUNTIF('est-sen-perc99-2017'!A:A,A314)</f>
        <v>2</v>
      </c>
      <c r="M314">
        <f>+COUNTIFS(percentiles!M:M,"&gt;1/1/17",percentiles!N:N,"&gt;0",percentiles!A:A,A314,percentiles!M:M,"&lt;1/4/17")</f>
        <v>0</v>
      </c>
      <c r="N314" t="str">
        <f>IFERROR(VLOOKUP(A314,percentiles!A:Q,3,FALSE),"")</f>
        <v/>
      </c>
      <c r="O314" t="str">
        <f>IFERROR(VLOOKUP(A314,percentiles!A:Q,4,FALSE),"")</f>
        <v/>
      </c>
      <c r="P314" t="str">
        <f>IFERROR(VLOOKUP(A314,percentiles!A:Q,5,FALSE),"")</f>
        <v/>
      </c>
      <c r="Q314" t="str">
        <f>IFERROR(VLOOKUP(A314,percentiles!A:Q,6,FALSE),"")</f>
        <v/>
      </c>
      <c r="R314">
        <f>+COUNTIFS(percentiles!M:M,"&gt;1/1/18",percentiles!N:N,"&gt;0",percentiles!A:A,A314)</f>
        <v>0</v>
      </c>
      <c r="S314">
        <f>+COUNTIFS(percentiles!M:M,"&gt;1/1/18",percentiles!O:O,"&gt;0",percentiles!A:A,A314)</f>
        <v>0</v>
      </c>
      <c r="T314">
        <f>+COUNTIFS(percentiles!M:M,"&gt;1/1/18",percentiles!P:P,"&gt;0",percentiles!A:A,A314)</f>
        <v>0</v>
      </c>
      <c r="U314">
        <f>+COUNTIFS(percentiles!M:M,"&gt;1/1/18",percentiles!Q:Q,"&gt;0",percentiles!A:A,A314)</f>
        <v>0</v>
      </c>
      <c r="V314">
        <f>+COUNTIFS('est-sen-perc99-2018'!A:A,A314,'est-sen-perc99-2018'!G:G,"&gt;0")</f>
        <v>0</v>
      </c>
      <c r="W314">
        <f>+COUNTIFS('est-sen-perc99-2018'!A:A,A314,'est-sen-perc99-2018'!H:H,"&gt;0")</f>
        <v>0</v>
      </c>
      <c r="X314">
        <f>+COUNTIFS('est-sen-perc99-2018'!A:A,A314,'est-sen-perc99-2018'!I:I,"&gt;0")</f>
        <v>0</v>
      </c>
      <c r="Y314">
        <f>+COUNTIFS('est-sen-perc99-2018'!A:A,A314,'est-sen-perc99-2018'!J:J,"&gt;0")</f>
        <v>0</v>
      </c>
      <c r="Z314">
        <f>+SUM(V314:Y314)</f>
        <v>0</v>
      </c>
      <c r="AA314">
        <f>+IF(Z314=0,,K314-Z314)</f>
        <v>0</v>
      </c>
    </row>
    <row r="315" spans="1:27" hidden="1">
      <c r="A315">
        <v>153102</v>
      </c>
      <c r="B315">
        <v>-6.1313000000000004</v>
      </c>
      <c r="C315">
        <v>-79.404499999999899</v>
      </c>
      <c r="D315">
        <v>3300</v>
      </c>
      <c r="E315" t="s">
        <v>809</v>
      </c>
      <c r="F315" t="s">
        <v>11</v>
      </c>
      <c r="G315" t="s">
        <v>12</v>
      </c>
      <c r="H315" t="s">
        <v>13</v>
      </c>
      <c r="I315" t="s">
        <v>810</v>
      </c>
      <c r="J315" t="s">
        <v>15</v>
      </c>
      <c r="K315">
        <f>+COUNTIF('est-sen-perc99-2018'!A:A,A315)</f>
        <v>1</v>
      </c>
      <c r="L315">
        <f>+COUNTIF('est-sen-perc99-2017'!A:A,A315)</f>
        <v>2</v>
      </c>
      <c r="M315">
        <f>+COUNTIFS(percentiles!M:M,"&gt;1/1/17",percentiles!N:N,"&gt;0",percentiles!A:A,A315,percentiles!M:M,"&lt;1/4/17")</f>
        <v>0</v>
      </c>
      <c r="N315" t="str">
        <f>IFERROR(VLOOKUP(A315,percentiles!A:Q,3,FALSE),"")</f>
        <v/>
      </c>
      <c r="O315" t="str">
        <f>IFERROR(VLOOKUP(A315,percentiles!A:Q,4,FALSE),"")</f>
        <v/>
      </c>
      <c r="P315" t="str">
        <f>IFERROR(VLOOKUP(A315,percentiles!A:Q,5,FALSE),"")</f>
        <v/>
      </c>
      <c r="Q315" t="str">
        <f>IFERROR(VLOOKUP(A315,percentiles!A:Q,6,FALSE),"")</f>
        <v/>
      </c>
      <c r="R315">
        <f>+COUNTIFS(percentiles!M:M,"&gt;1/1/18",percentiles!N:N,"&gt;0",percentiles!A:A,A315)</f>
        <v>0</v>
      </c>
      <c r="S315">
        <f>+COUNTIFS(percentiles!M:M,"&gt;1/1/18",percentiles!O:O,"&gt;0",percentiles!A:A,A315)</f>
        <v>0</v>
      </c>
      <c r="T315">
        <f>+COUNTIFS(percentiles!M:M,"&gt;1/1/18",percentiles!P:P,"&gt;0",percentiles!A:A,A315)</f>
        <v>0</v>
      </c>
      <c r="U315">
        <f>+COUNTIFS(percentiles!M:M,"&gt;1/1/18",percentiles!Q:Q,"&gt;0",percentiles!A:A,A315)</f>
        <v>0</v>
      </c>
      <c r="V315">
        <f>+COUNTIFS('est-sen-perc99-2018'!A:A,A315,'est-sen-perc99-2018'!G:G,"&gt;0")</f>
        <v>0</v>
      </c>
      <c r="W315">
        <f>+COUNTIFS('est-sen-perc99-2018'!A:A,A315,'est-sen-perc99-2018'!H:H,"&gt;0")</f>
        <v>0</v>
      </c>
      <c r="X315">
        <f>+COUNTIFS('est-sen-perc99-2018'!A:A,A315,'est-sen-perc99-2018'!I:I,"&gt;0")</f>
        <v>0</v>
      </c>
      <c r="Y315">
        <f>+COUNTIFS('est-sen-perc99-2018'!A:A,A315,'est-sen-perc99-2018'!J:J,"&gt;0")</f>
        <v>0</v>
      </c>
      <c r="Z315">
        <f>+SUM(V315:Y315)</f>
        <v>0</v>
      </c>
      <c r="AA315">
        <f>+IF(Z315=0,,K315-Z315)</f>
        <v>0</v>
      </c>
    </row>
    <row r="316" spans="1:27" hidden="1">
      <c r="A316">
        <v>153203</v>
      </c>
      <c r="B316">
        <v>-7.2196805555555503</v>
      </c>
      <c r="C316">
        <v>-78.837988888888802</v>
      </c>
      <c r="D316">
        <v>848</v>
      </c>
      <c r="E316" t="s">
        <v>825</v>
      </c>
      <c r="F316" t="s">
        <v>11</v>
      </c>
      <c r="G316" t="s">
        <v>12</v>
      </c>
      <c r="H316" t="s">
        <v>13</v>
      </c>
      <c r="I316" t="s">
        <v>826</v>
      </c>
      <c r="J316" t="s">
        <v>20</v>
      </c>
      <c r="K316">
        <f>+COUNTIF('est-sen-perc99-2018'!A:A,A316)</f>
        <v>0</v>
      </c>
      <c r="L316">
        <f>+COUNTIF('est-sen-perc99-2017'!A:A,A316)</f>
        <v>2</v>
      </c>
      <c r="M316">
        <f>+COUNTIFS(percentiles!M:M,"&gt;1/1/17",percentiles!N:N,"&gt;0",percentiles!A:A,A316,percentiles!M:M,"&lt;1/4/17")</f>
        <v>0</v>
      </c>
      <c r="N316" t="str">
        <f>IFERROR(VLOOKUP(A316,percentiles!A:Q,3,FALSE),"")</f>
        <v/>
      </c>
      <c r="O316" t="str">
        <f>IFERROR(VLOOKUP(A316,percentiles!A:Q,4,FALSE),"")</f>
        <v/>
      </c>
      <c r="P316" t="str">
        <f>IFERROR(VLOOKUP(A316,percentiles!A:Q,5,FALSE),"")</f>
        <v/>
      </c>
      <c r="Q316" t="str">
        <f>IFERROR(VLOOKUP(A316,percentiles!A:Q,6,FALSE),"")</f>
        <v/>
      </c>
      <c r="R316">
        <f>+COUNTIFS(percentiles!M:M,"&gt;1/1/18",percentiles!N:N,"&gt;0",percentiles!A:A,A316)</f>
        <v>0</v>
      </c>
      <c r="S316">
        <f>+COUNTIFS(percentiles!M:M,"&gt;1/1/18",percentiles!O:O,"&gt;0",percentiles!A:A,A316)</f>
        <v>0</v>
      </c>
      <c r="T316">
        <f>+COUNTIFS(percentiles!M:M,"&gt;1/1/18",percentiles!P:P,"&gt;0",percentiles!A:A,A316)</f>
        <v>0</v>
      </c>
      <c r="U316">
        <f>+COUNTIFS(percentiles!M:M,"&gt;1/1/18",percentiles!Q:Q,"&gt;0",percentiles!A:A,A316)</f>
        <v>0</v>
      </c>
      <c r="V316">
        <f>+COUNTIFS('est-sen-perc99-2018'!A:A,A316,'est-sen-perc99-2018'!G:G,"&gt;0")</f>
        <v>0</v>
      </c>
      <c r="W316">
        <f>+COUNTIFS('est-sen-perc99-2018'!A:A,A316,'est-sen-perc99-2018'!H:H,"&gt;0")</f>
        <v>0</v>
      </c>
      <c r="X316">
        <f>+COUNTIFS('est-sen-perc99-2018'!A:A,A316,'est-sen-perc99-2018'!I:I,"&gt;0")</f>
        <v>0</v>
      </c>
      <c r="Y316">
        <f>+COUNTIFS('est-sen-perc99-2018'!A:A,A316,'est-sen-perc99-2018'!J:J,"&gt;0")</f>
        <v>0</v>
      </c>
      <c r="Z316">
        <f>+SUM(V316:Y316)</f>
        <v>0</v>
      </c>
      <c r="AA316">
        <f>+IF(Z316=0,,K316-Z316)</f>
        <v>0</v>
      </c>
    </row>
    <row r="317" spans="1:27">
      <c r="A317">
        <v>155223</v>
      </c>
      <c r="B317" s="5">
        <v>-11.6550277777777</v>
      </c>
      <c r="C317" s="5">
        <v>-76.515136111111104</v>
      </c>
      <c r="D317" s="7">
        <v>3424</v>
      </c>
      <c r="E317" t="s">
        <v>911</v>
      </c>
      <c r="F317" t="s">
        <v>11</v>
      </c>
      <c r="G317" t="s">
        <v>12</v>
      </c>
      <c r="H317" t="s">
        <v>13</v>
      </c>
      <c r="I317" t="s">
        <v>912</v>
      </c>
      <c r="J317" t="s">
        <v>20</v>
      </c>
      <c r="K317">
        <f>+COUNTIF('est-sen-perc99-2018'!A:A,A317)</f>
        <v>5</v>
      </c>
      <c r="L317">
        <f>+COUNTIF('est-sen-perc99-2017'!A:A,A317)</f>
        <v>2</v>
      </c>
      <c r="M317">
        <f>+COUNTIFS(percentiles!M:M,"&gt;1/1/17",percentiles!N:N,"&gt;0",percentiles!A:A,A317,percentiles!M:M,"&lt;1/4/17")</f>
        <v>1</v>
      </c>
      <c r="N317">
        <f>IFERROR(VLOOKUP(A317,percentiles!A:Q,3,FALSE),"")</f>
        <v>1519</v>
      </c>
      <c r="O317">
        <f>IFERROR(VLOOKUP(A317,percentiles!A:Q,4,FALSE),"")</f>
        <v>1488</v>
      </c>
      <c r="P317">
        <f>IFERROR(VLOOKUP(A317,percentiles!A:Q,5,FALSE),"")</f>
        <v>1426</v>
      </c>
      <c r="Q317">
        <f>IFERROR(VLOOKUP(A317,percentiles!A:Q,6,FALSE),"")</f>
        <v>691</v>
      </c>
      <c r="R317">
        <f>+COUNTIFS(percentiles!M:M,"&gt;1/1/18",percentiles!N:N,"&gt;0",percentiles!A:A,A317)</f>
        <v>2</v>
      </c>
      <c r="S317">
        <f>+COUNTIFS(percentiles!M:M,"&gt;1/1/18",percentiles!O:O,"&gt;0",percentiles!A:A,A317)</f>
        <v>3</v>
      </c>
      <c r="T317">
        <f>+COUNTIFS(percentiles!M:M,"&gt;1/1/18",percentiles!P:P,"&gt;0",percentiles!A:A,A317)</f>
        <v>1</v>
      </c>
      <c r="U317">
        <f>+COUNTIFS(percentiles!M:M,"&gt;1/1/18",percentiles!Q:Q,"&gt;0",percentiles!A:A,A317)</f>
        <v>5</v>
      </c>
      <c r="V317">
        <f>+COUNTIFS('est-sen-perc99-2018'!A:A,A317,'est-sen-perc99-2018'!G:G,"&gt;0")</f>
        <v>2</v>
      </c>
      <c r="W317">
        <f>+COUNTIFS('est-sen-perc99-2018'!A:A,A317,'est-sen-perc99-2018'!H:H,"&gt;0")</f>
        <v>3</v>
      </c>
      <c r="X317">
        <f>+COUNTIFS('est-sen-perc99-2018'!A:A,A317,'est-sen-perc99-2018'!I:I,"&gt;0")</f>
        <v>0</v>
      </c>
      <c r="Y317">
        <f>+COUNTIFS('est-sen-perc99-2018'!A:A,A317,'est-sen-perc99-2018'!J:J,"&gt;0")</f>
        <v>0</v>
      </c>
      <c r="Z317">
        <f>+SUM(V317:Y317)</f>
        <v>5</v>
      </c>
      <c r="AA317">
        <f>+IF(Z317=0,,K317-Z317)</f>
        <v>0</v>
      </c>
    </row>
    <row r="318" spans="1:27" hidden="1">
      <c r="A318">
        <v>153328</v>
      </c>
      <c r="B318">
        <v>-6.4131166666666601</v>
      </c>
      <c r="C318">
        <v>-76.6002805555555</v>
      </c>
      <c r="D318">
        <v>280</v>
      </c>
      <c r="E318" t="s">
        <v>850</v>
      </c>
      <c r="F318" t="s">
        <v>11</v>
      </c>
      <c r="G318" t="s">
        <v>12</v>
      </c>
      <c r="H318" t="s">
        <v>13</v>
      </c>
      <c r="I318" t="s">
        <v>851</v>
      </c>
      <c r="J318" t="s">
        <v>15</v>
      </c>
      <c r="K318">
        <f>+COUNTIF('est-sen-perc99-2018'!A:A,A318)</f>
        <v>3</v>
      </c>
      <c r="L318">
        <f>+COUNTIF('est-sen-perc99-2017'!A:A,A318)</f>
        <v>2</v>
      </c>
      <c r="M318">
        <f>+COUNTIFS(percentiles!M:M,"&gt;1/1/17",percentiles!N:N,"&gt;0",percentiles!A:A,A318,percentiles!M:M,"&lt;1/4/17")</f>
        <v>0</v>
      </c>
      <c r="N318" t="str">
        <f>IFERROR(VLOOKUP(A318,percentiles!A:Q,3,FALSE),"")</f>
        <v/>
      </c>
      <c r="O318" t="str">
        <f>IFERROR(VLOOKUP(A318,percentiles!A:Q,4,FALSE),"")</f>
        <v/>
      </c>
      <c r="P318" t="str">
        <f>IFERROR(VLOOKUP(A318,percentiles!A:Q,5,FALSE),"")</f>
        <v/>
      </c>
      <c r="Q318" t="str">
        <f>IFERROR(VLOOKUP(A318,percentiles!A:Q,6,FALSE),"")</f>
        <v/>
      </c>
      <c r="R318">
        <f>+COUNTIFS(percentiles!M:M,"&gt;1/1/18",percentiles!N:N,"&gt;0",percentiles!A:A,A318)</f>
        <v>0</v>
      </c>
      <c r="S318">
        <f>+COUNTIFS(percentiles!M:M,"&gt;1/1/18",percentiles!O:O,"&gt;0",percentiles!A:A,A318)</f>
        <v>0</v>
      </c>
      <c r="T318">
        <f>+COUNTIFS(percentiles!M:M,"&gt;1/1/18",percentiles!P:P,"&gt;0",percentiles!A:A,A318)</f>
        <v>0</v>
      </c>
      <c r="U318">
        <f>+COUNTIFS(percentiles!M:M,"&gt;1/1/18",percentiles!Q:Q,"&gt;0",percentiles!A:A,A318)</f>
        <v>0</v>
      </c>
      <c r="V318">
        <f>+COUNTIFS('est-sen-perc99-2018'!A:A,A318,'est-sen-perc99-2018'!G:G,"&gt;0")</f>
        <v>0</v>
      </c>
      <c r="W318">
        <f>+COUNTIFS('est-sen-perc99-2018'!A:A,A318,'est-sen-perc99-2018'!H:H,"&gt;0")</f>
        <v>0</v>
      </c>
      <c r="X318">
        <f>+COUNTIFS('est-sen-perc99-2018'!A:A,A318,'est-sen-perc99-2018'!I:I,"&gt;0")</f>
        <v>0</v>
      </c>
      <c r="Y318">
        <f>+COUNTIFS('est-sen-perc99-2018'!A:A,A318,'est-sen-perc99-2018'!J:J,"&gt;0")</f>
        <v>0</v>
      </c>
      <c r="Z318">
        <f>+SUM(V318:Y318)</f>
        <v>0</v>
      </c>
      <c r="AA318">
        <f>+IF(Z318=0,,K318-Z318)</f>
        <v>0</v>
      </c>
    </row>
    <row r="319" spans="1:27" hidden="1">
      <c r="A319">
        <v>154106</v>
      </c>
      <c r="B319">
        <v>-8.1913694444444403</v>
      </c>
      <c r="C319">
        <v>-77.953972222222205</v>
      </c>
      <c r="D319">
        <v>2708</v>
      </c>
      <c r="E319" t="s">
        <v>864</v>
      </c>
      <c r="F319" t="s">
        <v>11</v>
      </c>
      <c r="G319" t="s">
        <v>12</v>
      </c>
      <c r="H319" t="s">
        <v>13</v>
      </c>
      <c r="I319" t="s">
        <v>865</v>
      </c>
      <c r="J319" t="s">
        <v>20</v>
      </c>
      <c r="K319">
        <f>+COUNTIF('est-sen-perc99-2018'!A:A,A319)</f>
        <v>0</v>
      </c>
      <c r="L319">
        <f>+COUNTIF('est-sen-perc99-2017'!A:A,A319)</f>
        <v>2</v>
      </c>
      <c r="M319">
        <f>+COUNTIFS(percentiles!M:M,"&gt;1/1/17",percentiles!N:N,"&gt;0",percentiles!A:A,A319,percentiles!M:M,"&lt;1/4/17")</f>
        <v>0</v>
      </c>
      <c r="N319" t="str">
        <f>IFERROR(VLOOKUP(A319,percentiles!A:Q,3,FALSE),"")</f>
        <v/>
      </c>
      <c r="O319" t="str">
        <f>IFERROR(VLOOKUP(A319,percentiles!A:Q,4,FALSE),"")</f>
        <v/>
      </c>
      <c r="P319" t="str">
        <f>IFERROR(VLOOKUP(A319,percentiles!A:Q,5,FALSE),"")</f>
        <v/>
      </c>
      <c r="Q319" t="str">
        <f>IFERROR(VLOOKUP(A319,percentiles!A:Q,6,FALSE),"")</f>
        <v/>
      </c>
      <c r="R319">
        <f>+COUNTIFS(percentiles!M:M,"&gt;1/1/18",percentiles!N:N,"&gt;0",percentiles!A:A,A319)</f>
        <v>0</v>
      </c>
      <c r="S319">
        <f>+COUNTIFS(percentiles!M:M,"&gt;1/1/18",percentiles!O:O,"&gt;0",percentiles!A:A,A319)</f>
        <v>0</v>
      </c>
      <c r="T319">
        <f>+COUNTIFS(percentiles!M:M,"&gt;1/1/18",percentiles!P:P,"&gt;0",percentiles!A:A,A319)</f>
        <v>0</v>
      </c>
      <c r="U319">
        <f>+COUNTIFS(percentiles!M:M,"&gt;1/1/18",percentiles!Q:Q,"&gt;0",percentiles!A:A,A319)</f>
        <v>0</v>
      </c>
      <c r="V319">
        <f>+COUNTIFS('est-sen-perc99-2018'!A:A,A319,'est-sen-perc99-2018'!G:G,"&gt;0")</f>
        <v>0</v>
      </c>
      <c r="W319">
        <f>+COUNTIFS('est-sen-perc99-2018'!A:A,A319,'est-sen-perc99-2018'!H:H,"&gt;0")</f>
        <v>0</v>
      </c>
      <c r="X319">
        <f>+COUNTIFS('est-sen-perc99-2018'!A:A,A319,'est-sen-perc99-2018'!I:I,"&gt;0")</f>
        <v>0</v>
      </c>
      <c r="Y319">
        <f>+COUNTIFS('est-sen-perc99-2018'!A:A,A319,'est-sen-perc99-2018'!J:J,"&gt;0")</f>
        <v>0</v>
      </c>
      <c r="Z319">
        <f>+SUM(V319:Y319)</f>
        <v>0</v>
      </c>
      <c r="AA319">
        <f>+IF(Z319=0,,K319-Z319)</f>
        <v>0</v>
      </c>
    </row>
    <row r="320" spans="1:27" hidden="1">
      <c r="A320">
        <v>155115</v>
      </c>
      <c r="B320">
        <v>-11.202672222222199</v>
      </c>
      <c r="C320">
        <v>-76.285047222222204</v>
      </c>
      <c r="D320">
        <v>4127</v>
      </c>
      <c r="E320" t="s">
        <v>882</v>
      </c>
      <c r="F320" t="s">
        <v>11</v>
      </c>
      <c r="G320" t="s">
        <v>12</v>
      </c>
      <c r="H320" t="s">
        <v>13</v>
      </c>
      <c r="I320" t="s">
        <v>883</v>
      </c>
      <c r="J320" t="s">
        <v>15</v>
      </c>
      <c r="K320">
        <f>+COUNTIF('est-sen-perc99-2018'!A:A,A320)</f>
        <v>1</v>
      </c>
      <c r="L320">
        <f>+COUNTIF('est-sen-perc99-2017'!A:A,A320)</f>
        <v>2</v>
      </c>
      <c r="M320">
        <f>+COUNTIFS(percentiles!M:M,"&gt;1/1/17",percentiles!N:N,"&gt;0",percentiles!A:A,A320,percentiles!M:M,"&lt;1/4/17")</f>
        <v>0</v>
      </c>
      <c r="N320" t="str">
        <f>IFERROR(VLOOKUP(A320,percentiles!A:Q,3,FALSE),"")</f>
        <v/>
      </c>
      <c r="O320" t="str">
        <f>IFERROR(VLOOKUP(A320,percentiles!A:Q,4,FALSE),"")</f>
        <v/>
      </c>
      <c r="P320" t="str">
        <f>IFERROR(VLOOKUP(A320,percentiles!A:Q,5,FALSE),"")</f>
        <v/>
      </c>
      <c r="Q320" t="str">
        <f>IFERROR(VLOOKUP(A320,percentiles!A:Q,6,FALSE),"")</f>
        <v/>
      </c>
      <c r="R320">
        <f>+COUNTIFS(percentiles!M:M,"&gt;1/1/18",percentiles!N:N,"&gt;0",percentiles!A:A,A320)</f>
        <v>0</v>
      </c>
      <c r="S320">
        <f>+COUNTIFS(percentiles!M:M,"&gt;1/1/18",percentiles!O:O,"&gt;0",percentiles!A:A,A320)</f>
        <v>0</v>
      </c>
      <c r="T320">
        <f>+COUNTIFS(percentiles!M:M,"&gt;1/1/18",percentiles!P:P,"&gt;0",percentiles!A:A,A320)</f>
        <v>0</v>
      </c>
      <c r="U320">
        <f>+COUNTIFS(percentiles!M:M,"&gt;1/1/18",percentiles!Q:Q,"&gt;0",percentiles!A:A,A320)</f>
        <v>0</v>
      </c>
      <c r="V320">
        <f>+COUNTIFS('est-sen-perc99-2018'!A:A,A320,'est-sen-perc99-2018'!G:G,"&gt;0")</f>
        <v>0</v>
      </c>
      <c r="W320">
        <f>+COUNTIFS('est-sen-perc99-2018'!A:A,A320,'est-sen-perc99-2018'!H:H,"&gt;0")</f>
        <v>0</v>
      </c>
      <c r="X320">
        <f>+COUNTIFS('est-sen-perc99-2018'!A:A,A320,'est-sen-perc99-2018'!I:I,"&gt;0")</f>
        <v>0</v>
      </c>
      <c r="Y320">
        <f>+COUNTIFS('est-sen-perc99-2018'!A:A,A320,'est-sen-perc99-2018'!J:J,"&gt;0")</f>
        <v>0</v>
      </c>
      <c r="Z320">
        <f>+SUM(V320:Y320)</f>
        <v>0</v>
      </c>
      <c r="AA320">
        <f>+IF(Z320=0,,K320-Z320)</f>
        <v>0</v>
      </c>
    </row>
    <row r="321" spans="1:27" hidden="1">
      <c r="A321">
        <v>155218</v>
      </c>
      <c r="B321">
        <v>-11.4074305555555</v>
      </c>
      <c r="C321">
        <v>-76.575802777777696</v>
      </c>
      <c r="D321">
        <v>3569</v>
      </c>
      <c r="E321" t="s">
        <v>909</v>
      </c>
      <c r="F321" t="s">
        <v>11</v>
      </c>
      <c r="G321" t="s">
        <v>12</v>
      </c>
      <c r="H321" t="s">
        <v>13</v>
      </c>
      <c r="I321" t="s">
        <v>910</v>
      </c>
      <c r="J321" t="s">
        <v>20</v>
      </c>
      <c r="K321">
        <f>+COUNTIF('est-sen-perc99-2018'!A:A,A321)</f>
        <v>1</v>
      </c>
      <c r="L321">
        <f>+COUNTIF('est-sen-perc99-2017'!A:A,A321)</f>
        <v>2</v>
      </c>
      <c r="M321">
        <f>+COUNTIFS(percentiles!M:M,"&gt;1/1/17",percentiles!N:N,"&gt;0",percentiles!A:A,A321,percentiles!M:M,"&lt;1/4/17")</f>
        <v>0</v>
      </c>
      <c r="N321" t="str">
        <f>IFERROR(VLOOKUP(A321,percentiles!A:Q,3,FALSE),"")</f>
        <v/>
      </c>
      <c r="O321" t="str">
        <f>IFERROR(VLOOKUP(A321,percentiles!A:Q,4,FALSE),"")</f>
        <v/>
      </c>
      <c r="P321" t="str">
        <f>IFERROR(VLOOKUP(A321,percentiles!A:Q,5,FALSE),"")</f>
        <v/>
      </c>
      <c r="Q321" t="str">
        <f>IFERROR(VLOOKUP(A321,percentiles!A:Q,6,FALSE),"")</f>
        <v/>
      </c>
      <c r="R321">
        <f>+COUNTIFS(percentiles!M:M,"&gt;1/1/18",percentiles!N:N,"&gt;0",percentiles!A:A,A321)</f>
        <v>0</v>
      </c>
      <c r="S321">
        <f>+COUNTIFS(percentiles!M:M,"&gt;1/1/18",percentiles!O:O,"&gt;0",percentiles!A:A,A321)</f>
        <v>0</v>
      </c>
      <c r="T321">
        <f>+COUNTIFS(percentiles!M:M,"&gt;1/1/18",percentiles!P:P,"&gt;0",percentiles!A:A,A321)</f>
        <v>0</v>
      </c>
      <c r="U321">
        <f>+COUNTIFS(percentiles!M:M,"&gt;1/1/18",percentiles!Q:Q,"&gt;0",percentiles!A:A,A321)</f>
        <v>0</v>
      </c>
      <c r="V321">
        <f>+COUNTIFS('est-sen-perc99-2018'!A:A,A321,'est-sen-perc99-2018'!G:G,"&gt;0")</f>
        <v>0</v>
      </c>
      <c r="W321">
        <f>+COUNTIFS('est-sen-perc99-2018'!A:A,A321,'est-sen-perc99-2018'!H:H,"&gt;0")</f>
        <v>0</v>
      </c>
      <c r="X321">
        <f>+COUNTIFS('est-sen-perc99-2018'!A:A,A321,'est-sen-perc99-2018'!I:I,"&gt;0")</f>
        <v>0</v>
      </c>
      <c r="Y321">
        <f>+COUNTIFS('est-sen-perc99-2018'!A:A,A321,'est-sen-perc99-2018'!J:J,"&gt;0")</f>
        <v>0</v>
      </c>
      <c r="Z321">
        <f>+SUM(V321:Y321)</f>
        <v>0</v>
      </c>
      <c r="AA321">
        <f>+IF(Z321=0,,K321-Z321)</f>
        <v>0</v>
      </c>
    </row>
    <row r="322" spans="1:27" hidden="1">
      <c r="A322">
        <v>155225</v>
      </c>
      <c r="B322">
        <v>-11.800525</v>
      </c>
      <c r="C322">
        <v>-76.258111111111106</v>
      </c>
      <c r="D322">
        <v>3829</v>
      </c>
      <c r="E322" t="s">
        <v>915</v>
      </c>
      <c r="F322" t="s">
        <v>11</v>
      </c>
      <c r="G322" t="s">
        <v>12</v>
      </c>
      <c r="H322" t="s">
        <v>13</v>
      </c>
      <c r="I322" t="s">
        <v>916</v>
      </c>
      <c r="J322" t="s">
        <v>20</v>
      </c>
      <c r="K322">
        <f>+COUNTIF('est-sen-perc99-2018'!A:A,A322)</f>
        <v>2</v>
      </c>
      <c r="L322">
        <f>+COUNTIF('est-sen-perc99-2017'!A:A,A322)</f>
        <v>2</v>
      </c>
      <c r="M322">
        <f>+COUNTIFS(percentiles!M:M,"&gt;1/1/17",percentiles!N:N,"&gt;0",percentiles!A:A,A322,percentiles!M:M,"&lt;1/4/17")</f>
        <v>0</v>
      </c>
      <c r="N322" t="str">
        <f>IFERROR(VLOOKUP(A322,percentiles!A:Q,3,FALSE),"")</f>
        <v/>
      </c>
      <c r="O322" t="str">
        <f>IFERROR(VLOOKUP(A322,percentiles!A:Q,4,FALSE),"")</f>
        <v/>
      </c>
      <c r="P322" t="str">
        <f>IFERROR(VLOOKUP(A322,percentiles!A:Q,5,FALSE),"")</f>
        <v/>
      </c>
      <c r="Q322" t="str">
        <f>IFERROR(VLOOKUP(A322,percentiles!A:Q,6,FALSE),"")</f>
        <v/>
      </c>
      <c r="R322">
        <f>+COUNTIFS(percentiles!M:M,"&gt;1/1/18",percentiles!N:N,"&gt;0",percentiles!A:A,A322)</f>
        <v>0</v>
      </c>
      <c r="S322">
        <f>+COUNTIFS(percentiles!M:M,"&gt;1/1/18",percentiles!O:O,"&gt;0",percentiles!A:A,A322)</f>
        <v>0</v>
      </c>
      <c r="T322">
        <f>+COUNTIFS(percentiles!M:M,"&gt;1/1/18",percentiles!P:P,"&gt;0",percentiles!A:A,A322)</f>
        <v>0</v>
      </c>
      <c r="U322">
        <f>+COUNTIFS(percentiles!M:M,"&gt;1/1/18",percentiles!Q:Q,"&gt;0",percentiles!A:A,A322)</f>
        <v>0</v>
      </c>
      <c r="V322">
        <f>+COUNTIFS('est-sen-perc99-2018'!A:A,A322,'est-sen-perc99-2018'!G:G,"&gt;0")</f>
        <v>0</v>
      </c>
      <c r="W322">
        <f>+COUNTIFS('est-sen-perc99-2018'!A:A,A322,'est-sen-perc99-2018'!H:H,"&gt;0")</f>
        <v>0</v>
      </c>
      <c r="X322">
        <f>+COUNTIFS('est-sen-perc99-2018'!A:A,A322,'est-sen-perc99-2018'!I:I,"&gt;0")</f>
        <v>0</v>
      </c>
      <c r="Y322">
        <f>+COUNTIFS('est-sen-perc99-2018'!A:A,A322,'est-sen-perc99-2018'!J:J,"&gt;0")</f>
        <v>0</v>
      </c>
      <c r="Z322">
        <f>+SUM(V322:Y322)</f>
        <v>0</v>
      </c>
      <c r="AA322">
        <f>+IF(Z322=0,,K322-Z322)</f>
        <v>0</v>
      </c>
    </row>
    <row r="323" spans="1:27" hidden="1">
      <c r="A323">
        <v>155235</v>
      </c>
      <c r="B323">
        <v>-11.6666666666666</v>
      </c>
      <c r="C323">
        <v>-76.0833333333333</v>
      </c>
      <c r="D323">
        <v>4141</v>
      </c>
      <c r="E323" t="s">
        <v>921</v>
      </c>
      <c r="F323" t="s">
        <v>11</v>
      </c>
      <c r="G323" t="s">
        <v>12</v>
      </c>
      <c r="H323" t="s">
        <v>13</v>
      </c>
      <c r="I323" t="s">
        <v>922</v>
      </c>
      <c r="J323" t="s">
        <v>15</v>
      </c>
      <c r="K323">
        <f>+COUNTIF('est-sen-perc99-2018'!A:A,A323)</f>
        <v>0</v>
      </c>
      <c r="L323">
        <f>+COUNTIF('est-sen-perc99-2017'!A:A,A323)</f>
        <v>2</v>
      </c>
      <c r="M323">
        <f>+COUNTIFS(percentiles!M:M,"&gt;1/1/17",percentiles!N:N,"&gt;0",percentiles!A:A,A323,percentiles!M:M,"&lt;1/4/17")</f>
        <v>0</v>
      </c>
      <c r="N323" t="str">
        <f>IFERROR(VLOOKUP(A323,percentiles!A:Q,3,FALSE),"")</f>
        <v/>
      </c>
      <c r="O323" t="str">
        <f>IFERROR(VLOOKUP(A323,percentiles!A:Q,4,FALSE),"")</f>
        <v/>
      </c>
      <c r="P323" t="str">
        <f>IFERROR(VLOOKUP(A323,percentiles!A:Q,5,FALSE),"")</f>
        <v/>
      </c>
      <c r="Q323" t="str">
        <f>IFERROR(VLOOKUP(A323,percentiles!A:Q,6,FALSE),"")</f>
        <v/>
      </c>
      <c r="R323">
        <f>+COUNTIFS(percentiles!M:M,"&gt;1/1/18",percentiles!N:N,"&gt;0",percentiles!A:A,A323)</f>
        <v>0</v>
      </c>
      <c r="S323">
        <f>+COUNTIFS(percentiles!M:M,"&gt;1/1/18",percentiles!O:O,"&gt;0",percentiles!A:A,A323)</f>
        <v>0</v>
      </c>
      <c r="T323">
        <f>+COUNTIFS(percentiles!M:M,"&gt;1/1/18",percentiles!P:P,"&gt;0",percentiles!A:A,A323)</f>
        <v>0</v>
      </c>
      <c r="U323">
        <f>+COUNTIFS(percentiles!M:M,"&gt;1/1/18",percentiles!Q:Q,"&gt;0",percentiles!A:A,A323)</f>
        <v>0</v>
      </c>
      <c r="V323">
        <f>+COUNTIFS('est-sen-perc99-2018'!A:A,A323,'est-sen-perc99-2018'!G:G,"&gt;0")</f>
        <v>0</v>
      </c>
      <c r="W323">
        <f>+COUNTIFS('est-sen-perc99-2018'!A:A,A323,'est-sen-perc99-2018'!H:H,"&gt;0")</f>
        <v>0</v>
      </c>
      <c r="X323">
        <f>+COUNTIFS('est-sen-perc99-2018'!A:A,A323,'est-sen-perc99-2018'!I:I,"&gt;0")</f>
        <v>0</v>
      </c>
      <c r="Y323">
        <f>+COUNTIFS('est-sen-perc99-2018'!A:A,A323,'est-sen-perc99-2018'!J:J,"&gt;0")</f>
        <v>0</v>
      </c>
      <c r="Z323">
        <f>+SUM(V323:Y323)</f>
        <v>0</v>
      </c>
      <c r="AA323">
        <f>+IF(Z323=0,,K323-Z323)</f>
        <v>0</v>
      </c>
    </row>
    <row r="324" spans="1:27" hidden="1">
      <c r="A324">
        <v>155450</v>
      </c>
      <c r="B324">
        <v>-12.314780555555499</v>
      </c>
      <c r="C324">
        <v>-75.712086111111105</v>
      </c>
      <c r="D324">
        <v>4560</v>
      </c>
      <c r="E324" t="s">
        <v>927</v>
      </c>
      <c r="F324" t="s">
        <v>11</v>
      </c>
      <c r="G324" t="s">
        <v>12</v>
      </c>
      <c r="H324" t="s">
        <v>13</v>
      </c>
      <c r="I324" t="s">
        <v>928</v>
      </c>
      <c r="J324" t="s">
        <v>15</v>
      </c>
      <c r="K324">
        <f>+COUNTIF('est-sen-perc99-2018'!A:A,A324)</f>
        <v>0</v>
      </c>
      <c r="L324">
        <f>+COUNTIF('est-sen-perc99-2017'!A:A,A324)</f>
        <v>2</v>
      </c>
      <c r="M324">
        <f>+COUNTIFS(percentiles!M:M,"&gt;1/1/17",percentiles!N:N,"&gt;0",percentiles!A:A,A324,percentiles!M:M,"&lt;1/4/17")</f>
        <v>0</v>
      </c>
      <c r="N324" t="str">
        <f>IFERROR(VLOOKUP(A324,percentiles!A:Q,3,FALSE),"")</f>
        <v/>
      </c>
      <c r="O324" t="str">
        <f>IFERROR(VLOOKUP(A324,percentiles!A:Q,4,FALSE),"")</f>
        <v/>
      </c>
      <c r="P324" t="str">
        <f>IFERROR(VLOOKUP(A324,percentiles!A:Q,5,FALSE),"")</f>
        <v/>
      </c>
      <c r="Q324" t="str">
        <f>IFERROR(VLOOKUP(A324,percentiles!A:Q,6,FALSE),"")</f>
        <v/>
      </c>
      <c r="R324">
        <f>+COUNTIFS(percentiles!M:M,"&gt;1/1/18",percentiles!N:N,"&gt;0",percentiles!A:A,A324)</f>
        <v>0</v>
      </c>
      <c r="S324">
        <f>+COUNTIFS(percentiles!M:M,"&gt;1/1/18",percentiles!O:O,"&gt;0",percentiles!A:A,A324)</f>
        <v>0</v>
      </c>
      <c r="T324">
        <f>+COUNTIFS(percentiles!M:M,"&gt;1/1/18",percentiles!P:P,"&gt;0",percentiles!A:A,A324)</f>
        <v>0</v>
      </c>
      <c r="U324">
        <f>+COUNTIFS(percentiles!M:M,"&gt;1/1/18",percentiles!Q:Q,"&gt;0",percentiles!A:A,A324)</f>
        <v>0</v>
      </c>
      <c r="V324">
        <f>+COUNTIFS('est-sen-perc99-2018'!A:A,A324,'est-sen-perc99-2018'!G:G,"&gt;0")</f>
        <v>0</v>
      </c>
      <c r="W324">
        <f>+COUNTIFS('est-sen-perc99-2018'!A:A,A324,'est-sen-perc99-2018'!H:H,"&gt;0")</f>
        <v>0</v>
      </c>
      <c r="X324">
        <f>+COUNTIFS('est-sen-perc99-2018'!A:A,A324,'est-sen-perc99-2018'!I:I,"&gt;0")</f>
        <v>0</v>
      </c>
      <c r="Y324">
        <f>+COUNTIFS('est-sen-perc99-2018'!A:A,A324,'est-sen-perc99-2018'!J:J,"&gt;0")</f>
        <v>0</v>
      </c>
      <c r="Z324">
        <f>+SUM(V324:Y324)</f>
        <v>0</v>
      </c>
      <c r="AA324">
        <f>+IF(Z324=0,,K324-Z324)</f>
        <v>0</v>
      </c>
    </row>
    <row r="325" spans="1:27" hidden="1">
      <c r="A325">
        <v>503</v>
      </c>
      <c r="B325">
        <v>-11.786638888888801</v>
      </c>
      <c r="C325">
        <v>-75.486888888888799</v>
      </c>
      <c r="D325">
        <v>3378</v>
      </c>
      <c r="E325" t="s">
        <v>266</v>
      </c>
      <c r="F325" t="s">
        <v>11</v>
      </c>
      <c r="G325" t="s">
        <v>12</v>
      </c>
      <c r="H325" t="s">
        <v>13</v>
      </c>
      <c r="I325" t="s">
        <v>267</v>
      </c>
      <c r="J325" t="s">
        <v>15</v>
      </c>
      <c r="K325">
        <f>+COUNTIF('est-sen-perc99-2018'!A:A,A325)</f>
        <v>3</v>
      </c>
      <c r="L325">
        <f>+COUNTIF('est-sen-perc99-2017'!A:A,A325)</f>
        <v>2</v>
      </c>
      <c r="M325">
        <f>+COUNTIFS(percentiles!M:M,"&gt;1/1/17",percentiles!N:N,"&gt;0",percentiles!A:A,A325,percentiles!M:M,"&lt;1/4/17")</f>
        <v>1</v>
      </c>
      <c r="N325">
        <f>IFERROR(VLOOKUP(A325,percentiles!A:Q,3,FALSE),"")</f>
        <v>1519</v>
      </c>
      <c r="O325">
        <f>IFERROR(VLOOKUP(A325,percentiles!A:Q,4,FALSE),"")</f>
        <v>1368</v>
      </c>
      <c r="P325">
        <f>IFERROR(VLOOKUP(A325,percentiles!A:Q,5,FALSE),"")</f>
        <v>1337</v>
      </c>
      <c r="Q325">
        <f>IFERROR(VLOOKUP(A325,percentiles!A:Q,6,FALSE),"")</f>
        <v>908</v>
      </c>
      <c r="R325">
        <f>+COUNTIFS(percentiles!M:M,"&gt;1/1/18",percentiles!N:N,"&gt;0",percentiles!A:A,A325)</f>
        <v>2</v>
      </c>
      <c r="S325">
        <f>+COUNTIFS(percentiles!M:M,"&gt;1/1/18",percentiles!O:O,"&gt;0",percentiles!A:A,A325)</f>
        <v>1</v>
      </c>
      <c r="T325">
        <f>+COUNTIFS(percentiles!M:M,"&gt;1/1/18",percentiles!P:P,"&gt;0",percentiles!A:A,A325)</f>
        <v>4</v>
      </c>
      <c r="U325">
        <f>+COUNTIFS(percentiles!M:M,"&gt;1/1/18",percentiles!Q:Q,"&gt;0",percentiles!A:A,A325)</f>
        <v>12</v>
      </c>
      <c r="V325">
        <f>+COUNTIFS('est-sen-perc99-2018'!A:A,A325,'est-sen-perc99-2018'!G:G,"&gt;0")</f>
        <v>2</v>
      </c>
      <c r="W325">
        <f>+COUNTIFS('est-sen-perc99-2018'!A:A,A325,'est-sen-perc99-2018'!H:H,"&gt;0")</f>
        <v>1</v>
      </c>
      <c r="X325">
        <f>+COUNTIFS('est-sen-perc99-2018'!A:A,A325,'est-sen-perc99-2018'!I:I,"&gt;0")</f>
        <v>0</v>
      </c>
      <c r="Y325">
        <f>+COUNTIFS('est-sen-perc99-2018'!A:A,A325,'est-sen-perc99-2018'!J:J,"&gt;0")</f>
        <v>0</v>
      </c>
      <c r="Z325">
        <f>+SUM(V325:Y325)</f>
        <v>3</v>
      </c>
      <c r="AA325">
        <f>+IF(Z325=0,,K325-Z325)</f>
        <v>0</v>
      </c>
    </row>
    <row r="326" spans="1:27" hidden="1">
      <c r="A326">
        <v>157300</v>
      </c>
      <c r="B326">
        <v>-15.5481138888888</v>
      </c>
      <c r="C326">
        <v>-72.918313888888804</v>
      </c>
      <c r="D326">
        <v>2170</v>
      </c>
      <c r="E326" t="s">
        <v>989</v>
      </c>
      <c r="F326" t="s">
        <v>11</v>
      </c>
      <c r="G326" t="s">
        <v>12</v>
      </c>
      <c r="H326" t="s">
        <v>13</v>
      </c>
      <c r="I326" t="s">
        <v>990</v>
      </c>
      <c r="J326" t="s">
        <v>15</v>
      </c>
      <c r="K326">
        <f>+COUNTIF('est-sen-perc99-2018'!A:A,A326)</f>
        <v>1</v>
      </c>
      <c r="L326">
        <f>+COUNTIF('est-sen-perc99-2017'!A:A,A326)</f>
        <v>2</v>
      </c>
      <c r="M326">
        <f>+COUNTIFS(percentiles!M:M,"&gt;1/1/17",percentiles!N:N,"&gt;0",percentiles!A:A,A326,percentiles!M:M,"&lt;1/4/17")</f>
        <v>0</v>
      </c>
      <c r="N326" t="str">
        <f>IFERROR(VLOOKUP(A326,percentiles!A:Q,3,FALSE),"")</f>
        <v/>
      </c>
      <c r="O326" t="str">
        <f>IFERROR(VLOOKUP(A326,percentiles!A:Q,4,FALSE),"")</f>
        <v/>
      </c>
      <c r="P326" t="str">
        <f>IFERROR(VLOOKUP(A326,percentiles!A:Q,5,FALSE),"")</f>
        <v/>
      </c>
      <c r="Q326" t="str">
        <f>IFERROR(VLOOKUP(A326,percentiles!A:Q,6,FALSE),"")</f>
        <v/>
      </c>
      <c r="R326">
        <f>+COUNTIFS(percentiles!M:M,"&gt;1/1/18",percentiles!N:N,"&gt;0",percentiles!A:A,A326)</f>
        <v>0</v>
      </c>
      <c r="S326">
        <f>+COUNTIFS(percentiles!M:M,"&gt;1/1/18",percentiles!O:O,"&gt;0",percentiles!A:A,A326)</f>
        <v>0</v>
      </c>
      <c r="T326">
        <f>+COUNTIFS(percentiles!M:M,"&gt;1/1/18",percentiles!P:P,"&gt;0",percentiles!A:A,A326)</f>
        <v>0</v>
      </c>
      <c r="U326">
        <f>+COUNTIFS(percentiles!M:M,"&gt;1/1/18",percentiles!Q:Q,"&gt;0",percentiles!A:A,A326)</f>
        <v>0</v>
      </c>
      <c r="V326">
        <f>+COUNTIFS('est-sen-perc99-2018'!A:A,A326,'est-sen-perc99-2018'!G:G,"&gt;0")</f>
        <v>0</v>
      </c>
      <c r="W326">
        <f>+COUNTIFS('est-sen-perc99-2018'!A:A,A326,'est-sen-perc99-2018'!H:H,"&gt;0")</f>
        <v>0</v>
      </c>
      <c r="X326">
        <f>+COUNTIFS('est-sen-perc99-2018'!A:A,A326,'est-sen-perc99-2018'!I:I,"&gt;0")</f>
        <v>0</v>
      </c>
      <c r="Y326">
        <f>+COUNTIFS('est-sen-perc99-2018'!A:A,A326,'est-sen-perc99-2018'!J:J,"&gt;0")</f>
        <v>0</v>
      </c>
      <c r="Z326">
        <f>+SUM(V326:Y326)</f>
        <v>0</v>
      </c>
      <c r="AA326">
        <f>+IF(Z326=0,,K326-Z326)</f>
        <v>0</v>
      </c>
    </row>
    <row r="327" spans="1:27" hidden="1">
      <c r="A327">
        <v>157314</v>
      </c>
      <c r="B327">
        <v>-15.574969444444401</v>
      </c>
      <c r="C327">
        <v>-72.1293222222222</v>
      </c>
      <c r="D327">
        <v>2428</v>
      </c>
      <c r="E327" t="s">
        <v>1003</v>
      </c>
      <c r="F327" t="s">
        <v>11</v>
      </c>
      <c r="G327" t="s">
        <v>12</v>
      </c>
      <c r="H327" t="s">
        <v>13</v>
      </c>
      <c r="I327" t="s">
        <v>1004</v>
      </c>
      <c r="J327" t="s">
        <v>15</v>
      </c>
      <c r="K327">
        <f>+COUNTIF('est-sen-perc99-2018'!A:A,A327)</f>
        <v>1</v>
      </c>
      <c r="L327">
        <f>+COUNTIF('est-sen-perc99-2017'!A:A,A327)</f>
        <v>2</v>
      </c>
      <c r="M327">
        <f>+COUNTIFS(percentiles!M:M,"&gt;1/1/17",percentiles!N:N,"&gt;0",percentiles!A:A,A327,percentiles!M:M,"&lt;1/4/17")</f>
        <v>0</v>
      </c>
      <c r="N327" t="str">
        <f>IFERROR(VLOOKUP(A327,percentiles!A:Q,3,FALSE),"")</f>
        <v/>
      </c>
      <c r="O327" t="str">
        <f>IFERROR(VLOOKUP(A327,percentiles!A:Q,4,FALSE),"")</f>
        <v/>
      </c>
      <c r="P327" t="str">
        <f>IFERROR(VLOOKUP(A327,percentiles!A:Q,5,FALSE),"")</f>
        <v/>
      </c>
      <c r="Q327" t="str">
        <f>IFERROR(VLOOKUP(A327,percentiles!A:Q,6,FALSE),"")</f>
        <v/>
      </c>
      <c r="R327">
        <f>+COUNTIFS(percentiles!M:M,"&gt;1/1/18",percentiles!N:N,"&gt;0",percentiles!A:A,A327)</f>
        <v>0</v>
      </c>
      <c r="S327">
        <f>+COUNTIFS(percentiles!M:M,"&gt;1/1/18",percentiles!O:O,"&gt;0",percentiles!A:A,A327)</f>
        <v>0</v>
      </c>
      <c r="T327">
        <f>+COUNTIFS(percentiles!M:M,"&gt;1/1/18",percentiles!P:P,"&gt;0",percentiles!A:A,A327)</f>
        <v>0</v>
      </c>
      <c r="U327">
        <f>+COUNTIFS(percentiles!M:M,"&gt;1/1/18",percentiles!Q:Q,"&gt;0",percentiles!A:A,A327)</f>
        <v>0</v>
      </c>
      <c r="V327">
        <f>+COUNTIFS('est-sen-perc99-2018'!A:A,A327,'est-sen-perc99-2018'!G:G,"&gt;0")</f>
        <v>0</v>
      </c>
      <c r="W327">
        <f>+COUNTIFS('est-sen-perc99-2018'!A:A,A327,'est-sen-perc99-2018'!H:H,"&gt;0")</f>
        <v>0</v>
      </c>
      <c r="X327">
        <f>+COUNTIFS('est-sen-perc99-2018'!A:A,A327,'est-sen-perc99-2018'!I:I,"&gt;0")</f>
        <v>0</v>
      </c>
      <c r="Y327">
        <f>+COUNTIFS('est-sen-perc99-2018'!A:A,A327,'est-sen-perc99-2018'!J:J,"&gt;0")</f>
        <v>0</v>
      </c>
      <c r="Z327">
        <f>+SUM(V327:Y327)</f>
        <v>0</v>
      </c>
      <c r="AA327">
        <f>+IF(Z327=0,,K327-Z327)</f>
        <v>0</v>
      </c>
    </row>
    <row r="328" spans="1:27" hidden="1">
      <c r="A328">
        <v>157325</v>
      </c>
      <c r="B328">
        <v>-15.35</v>
      </c>
      <c r="C328">
        <v>-71.45</v>
      </c>
      <c r="D328">
        <v>4175</v>
      </c>
      <c r="E328" t="s">
        <v>1009</v>
      </c>
      <c r="F328" t="s">
        <v>11</v>
      </c>
      <c r="G328" t="s">
        <v>12</v>
      </c>
      <c r="H328" t="s">
        <v>13</v>
      </c>
      <c r="I328" t="s">
        <v>1010</v>
      </c>
      <c r="J328" t="s">
        <v>15</v>
      </c>
      <c r="K328">
        <f>+COUNTIF('est-sen-perc99-2018'!A:A,A328)</f>
        <v>0</v>
      </c>
      <c r="L328">
        <f>+COUNTIF('est-sen-perc99-2017'!A:A,A328)</f>
        <v>2</v>
      </c>
      <c r="M328">
        <f>+COUNTIFS(percentiles!M:M,"&gt;1/1/17",percentiles!N:N,"&gt;0",percentiles!A:A,A328,percentiles!M:M,"&lt;1/4/17")</f>
        <v>0</v>
      </c>
      <c r="N328" t="str">
        <f>IFERROR(VLOOKUP(A328,percentiles!A:Q,3,FALSE),"")</f>
        <v/>
      </c>
      <c r="O328" t="str">
        <f>IFERROR(VLOOKUP(A328,percentiles!A:Q,4,FALSE),"")</f>
        <v/>
      </c>
      <c r="P328" t="str">
        <f>IFERROR(VLOOKUP(A328,percentiles!A:Q,5,FALSE),"")</f>
        <v/>
      </c>
      <c r="Q328" t="str">
        <f>IFERROR(VLOOKUP(A328,percentiles!A:Q,6,FALSE),"")</f>
        <v/>
      </c>
      <c r="R328">
        <f>+COUNTIFS(percentiles!M:M,"&gt;1/1/18",percentiles!N:N,"&gt;0",percentiles!A:A,A328)</f>
        <v>0</v>
      </c>
      <c r="S328">
        <f>+COUNTIFS(percentiles!M:M,"&gt;1/1/18",percentiles!O:O,"&gt;0",percentiles!A:A,A328)</f>
        <v>0</v>
      </c>
      <c r="T328">
        <f>+COUNTIFS(percentiles!M:M,"&gt;1/1/18",percentiles!P:P,"&gt;0",percentiles!A:A,A328)</f>
        <v>0</v>
      </c>
      <c r="U328">
        <f>+COUNTIFS(percentiles!M:M,"&gt;1/1/18",percentiles!Q:Q,"&gt;0",percentiles!A:A,A328)</f>
        <v>0</v>
      </c>
      <c r="V328">
        <f>+COUNTIFS('est-sen-perc99-2018'!A:A,A328,'est-sen-perc99-2018'!G:G,"&gt;0")</f>
        <v>0</v>
      </c>
      <c r="W328">
        <f>+COUNTIFS('est-sen-perc99-2018'!A:A,A328,'est-sen-perc99-2018'!H:H,"&gt;0")</f>
        <v>0</v>
      </c>
      <c r="X328">
        <f>+COUNTIFS('est-sen-perc99-2018'!A:A,A328,'est-sen-perc99-2018'!I:I,"&gt;0")</f>
        <v>0</v>
      </c>
      <c r="Y328">
        <f>+COUNTIFS('est-sen-perc99-2018'!A:A,A328,'est-sen-perc99-2018'!J:J,"&gt;0")</f>
        <v>0</v>
      </c>
      <c r="Z328">
        <f>+SUM(V328:Y328)</f>
        <v>0</v>
      </c>
      <c r="AA328">
        <f>+IF(Z328=0,,K328-Z328)</f>
        <v>0</v>
      </c>
    </row>
    <row r="329" spans="1:27" hidden="1">
      <c r="A329">
        <v>158204</v>
      </c>
      <c r="B329">
        <v>-16.063055555555501</v>
      </c>
      <c r="C329">
        <v>-71.588888888888803</v>
      </c>
      <c r="D329">
        <v>3715</v>
      </c>
      <c r="E329" t="s">
        <v>1017</v>
      </c>
      <c r="F329" t="s">
        <v>11</v>
      </c>
      <c r="G329" t="s">
        <v>12</v>
      </c>
      <c r="H329" t="s">
        <v>13</v>
      </c>
      <c r="I329" t="s">
        <v>1018</v>
      </c>
      <c r="J329" t="s">
        <v>15</v>
      </c>
      <c r="K329">
        <f>+COUNTIF('est-sen-perc99-2018'!A:A,A329)</f>
        <v>0</v>
      </c>
      <c r="L329">
        <f>+COUNTIF('est-sen-perc99-2017'!A:A,A329)</f>
        <v>2</v>
      </c>
      <c r="M329">
        <f>+COUNTIFS(percentiles!M:M,"&gt;1/1/17",percentiles!N:N,"&gt;0",percentiles!A:A,A329,percentiles!M:M,"&lt;1/4/17")</f>
        <v>0</v>
      </c>
      <c r="N329" t="str">
        <f>IFERROR(VLOOKUP(A329,percentiles!A:Q,3,FALSE),"")</f>
        <v/>
      </c>
      <c r="O329" t="str">
        <f>IFERROR(VLOOKUP(A329,percentiles!A:Q,4,FALSE),"")</f>
        <v/>
      </c>
      <c r="P329" t="str">
        <f>IFERROR(VLOOKUP(A329,percentiles!A:Q,5,FALSE),"")</f>
        <v/>
      </c>
      <c r="Q329" t="str">
        <f>IFERROR(VLOOKUP(A329,percentiles!A:Q,6,FALSE),"")</f>
        <v/>
      </c>
      <c r="R329">
        <f>+COUNTIFS(percentiles!M:M,"&gt;1/1/18",percentiles!N:N,"&gt;0",percentiles!A:A,A329)</f>
        <v>0</v>
      </c>
      <c r="S329">
        <f>+COUNTIFS(percentiles!M:M,"&gt;1/1/18",percentiles!O:O,"&gt;0",percentiles!A:A,A329)</f>
        <v>0</v>
      </c>
      <c r="T329">
        <f>+COUNTIFS(percentiles!M:M,"&gt;1/1/18",percentiles!P:P,"&gt;0",percentiles!A:A,A329)</f>
        <v>0</v>
      </c>
      <c r="U329">
        <f>+COUNTIFS(percentiles!M:M,"&gt;1/1/18",percentiles!Q:Q,"&gt;0",percentiles!A:A,A329)</f>
        <v>0</v>
      </c>
      <c r="V329">
        <f>+COUNTIFS('est-sen-perc99-2018'!A:A,A329,'est-sen-perc99-2018'!G:G,"&gt;0")</f>
        <v>0</v>
      </c>
      <c r="W329">
        <f>+COUNTIFS('est-sen-perc99-2018'!A:A,A329,'est-sen-perc99-2018'!H:H,"&gt;0")</f>
        <v>0</v>
      </c>
      <c r="X329">
        <f>+COUNTIFS('est-sen-perc99-2018'!A:A,A329,'est-sen-perc99-2018'!I:I,"&gt;0")</f>
        <v>0</v>
      </c>
      <c r="Y329">
        <f>+COUNTIFS('est-sen-perc99-2018'!A:A,A329,'est-sen-perc99-2018'!J:J,"&gt;0")</f>
        <v>0</v>
      </c>
      <c r="Z329">
        <f>+SUM(V329:Y329)</f>
        <v>0</v>
      </c>
      <c r="AA329">
        <f>+IF(Z329=0,,K329-Z329)</f>
        <v>0</v>
      </c>
    </row>
    <row r="330" spans="1:27" hidden="1">
      <c r="A330">
        <v>158208</v>
      </c>
      <c r="B330">
        <v>-15.9786111111111</v>
      </c>
      <c r="C330">
        <v>-71.213333333333296</v>
      </c>
      <c r="D330">
        <v>4455</v>
      </c>
      <c r="E330" t="s">
        <v>1019</v>
      </c>
      <c r="F330" t="s">
        <v>11</v>
      </c>
      <c r="G330" t="s">
        <v>12</v>
      </c>
      <c r="H330" t="s">
        <v>13</v>
      </c>
      <c r="I330" t="s">
        <v>1020</v>
      </c>
      <c r="J330" t="s">
        <v>15</v>
      </c>
      <c r="K330">
        <f>+COUNTIF('est-sen-perc99-2018'!A:A,A330)</f>
        <v>1</v>
      </c>
      <c r="L330">
        <f>+COUNTIF('est-sen-perc99-2017'!A:A,A330)</f>
        <v>2</v>
      </c>
      <c r="M330">
        <f>+COUNTIFS(percentiles!M:M,"&gt;1/1/17",percentiles!N:N,"&gt;0",percentiles!A:A,A330,percentiles!M:M,"&lt;1/4/17")</f>
        <v>0</v>
      </c>
      <c r="N330" t="str">
        <f>IFERROR(VLOOKUP(A330,percentiles!A:Q,3,FALSE),"")</f>
        <v/>
      </c>
      <c r="O330" t="str">
        <f>IFERROR(VLOOKUP(A330,percentiles!A:Q,4,FALSE),"")</f>
        <v/>
      </c>
      <c r="P330" t="str">
        <f>IFERROR(VLOOKUP(A330,percentiles!A:Q,5,FALSE),"")</f>
        <v/>
      </c>
      <c r="Q330" t="str">
        <f>IFERROR(VLOOKUP(A330,percentiles!A:Q,6,FALSE),"")</f>
        <v/>
      </c>
      <c r="R330">
        <f>+COUNTIFS(percentiles!M:M,"&gt;1/1/18",percentiles!N:N,"&gt;0",percentiles!A:A,A330)</f>
        <v>0</v>
      </c>
      <c r="S330">
        <f>+COUNTIFS(percentiles!M:M,"&gt;1/1/18",percentiles!O:O,"&gt;0",percentiles!A:A,A330)</f>
        <v>0</v>
      </c>
      <c r="T330">
        <f>+COUNTIFS(percentiles!M:M,"&gt;1/1/18",percentiles!P:P,"&gt;0",percentiles!A:A,A330)</f>
        <v>0</v>
      </c>
      <c r="U330">
        <f>+COUNTIFS(percentiles!M:M,"&gt;1/1/18",percentiles!Q:Q,"&gt;0",percentiles!A:A,A330)</f>
        <v>0</v>
      </c>
      <c r="V330">
        <f>+COUNTIFS('est-sen-perc99-2018'!A:A,A330,'est-sen-perc99-2018'!G:G,"&gt;0")</f>
        <v>0</v>
      </c>
      <c r="W330">
        <f>+COUNTIFS('est-sen-perc99-2018'!A:A,A330,'est-sen-perc99-2018'!H:H,"&gt;0")</f>
        <v>0</v>
      </c>
      <c r="X330">
        <f>+COUNTIFS('est-sen-perc99-2018'!A:A,A330,'est-sen-perc99-2018'!I:I,"&gt;0")</f>
        <v>0</v>
      </c>
      <c r="Y330">
        <f>+COUNTIFS('est-sen-perc99-2018'!A:A,A330,'est-sen-perc99-2018'!J:J,"&gt;0")</f>
        <v>0</v>
      </c>
      <c r="Z330">
        <f>+SUM(V330:Y330)</f>
        <v>0</v>
      </c>
      <c r="AA330">
        <f>+IF(Z330=0,,K330-Z330)</f>
        <v>0</v>
      </c>
    </row>
    <row r="331" spans="1:27" hidden="1">
      <c r="A331">
        <v>158317</v>
      </c>
      <c r="B331">
        <v>-17.350999999999999</v>
      </c>
      <c r="C331">
        <v>-70.133333333333297</v>
      </c>
      <c r="D331">
        <v>3433</v>
      </c>
      <c r="E331" t="s">
        <v>1035</v>
      </c>
      <c r="F331" t="s">
        <v>11</v>
      </c>
      <c r="G331" t="s">
        <v>12</v>
      </c>
      <c r="H331" t="s">
        <v>13</v>
      </c>
      <c r="I331" t="s">
        <v>1036</v>
      </c>
      <c r="J331" t="s">
        <v>15</v>
      </c>
      <c r="K331">
        <f>+COUNTIF('est-sen-perc99-2018'!A:A,A331)</f>
        <v>0</v>
      </c>
      <c r="L331">
        <f>+COUNTIF('est-sen-perc99-2017'!A:A,A331)</f>
        <v>2</v>
      </c>
      <c r="M331">
        <f>+COUNTIFS(percentiles!M:M,"&gt;1/1/17",percentiles!N:N,"&gt;0",percentiles!A:A,A331,percentiles!M:M,"&lt;1/4/17")</f>
        <v>0</v>
      </c>
      <c r="N331" t="str">
        <f>IFERROR(VLOOKUP(A331,percentiles!A:Q,3,FALSE),"")</f>
        <v/>
      </c>
      <c r="O331" t="str">
        <f>IFERROR(VLOOKUP(A331,percentiles!A:Q,4,FALSE),"")</f>
        <v/>
      </c>
      <c r="P331" t="str">
        <f>IFERROR(VLOOKUP(A331,percentiles!A:Q,5,FALSE),"")</f>
        <v/>
      </c>
      <c r="Q331" t="str">
        <f>IFERROR(VLOOKUP(A331,percentiles!A:Q,6,FALSE),"")</f>
        <v/>
      </c>
      <c r="R331">
        <f>+COUNTIFS(percentiles!M:M,"&gt;1/1/18",percentiles!N:N,"&gt;0",percentiles!A:A,A331)</f>
        <v>0</v>
      </c>
      <c r="S331">
        <f>+COUNTIFS(percentiles!M:M,"&gt;1/1/18",percentiles!O:O,"&gt;0",percentiles!A:A,A331)</f>
        <v>0</v>
      </c>
      <c r="T331">
        <f>+COUNTIFS(percentiles!M:M,"&gt;1/1/18",percentiles!P:P,"&gt;0",percentiles!A:A,A331)</f>
        <v>0</v>
      </c>
      <c r="U331">
        <f>+COUNTIFS(percentiles!M:M,"&gt;1/1/18",percentiles!Q:Q,"&gt;0",percentiles!A:A,A331)</f>
        <v>0</v>
      </c>
      <c r="V331">
        <f>+COUNTIFS('est-sen-perc99-2018'!A:A,A331,'est-sen-perc99-2018'!G:G,"&gt;0")</f>
        <v>0</v>
      </c>
      <c r="W331">
        <f>+COUNTIFS('est-sen-perc99-2018'!A:A,A331,'est-sen-perc99-2018'!H:H,"&gt;0")</f>
        <v>0</v>
      </c>
      <c r="X331">
        <f>+COUNTIFS('est-sen-perc99-2018'!A:A,A331,'est-sen-perc99-2018'!I:I,"&gt;0")</f>
        <v>0</v>
      </c>
      <c r="Y331">
        <f>+COUNTIFS('est-sen-perc99-2018'!A:A,A331,'est-sen-perc99-2018'!J:J,"&gt;0")</f>
        <v>0</v>
      </c>
      <c r="Z331">
        <f>+SUM(V331:Y331)</f>
        <v>0</v>
      </c>
      <c r="AA331">
        <f>+IF(Z331=0,,K331-Z331)</f>
        <v>0</v>
      </c>
    </row>
    <row r="332" spans="1:27" hidden="1">
      <c r="A332">
        <v>158318</v>
      </c>
      <c r="B332">
        <v>-17.372499999999899</v>
      </c>
      <c r="C332">
        <v>-70.135555555555499</v>
      </c>
      <c r="D332">
        <v>3132</v>
      </c>
      <c r="E332" t="s">
        <v>1037</v>
      </c>
      <c r="F332" t="s">
        <v>11</v>
      </c>
      <c r="G332" t="s">
        <v>12</v>
      </c>
      <c r="H332" t="s">
        <v>13</v>
      </c>
      <c r="I332" t="s">
        <v>1038</v>
      </c>
      <c r="J332" t="s">
        <v>15</v>
      </c>
      <c r="K332">
        <f>+COUNTIF('est-sen-perc99-2018'!A:A,A332)</f>
        <v>0</v>
      </c>
      <c r="L332">
        <f>+COUNTIF('est-sen-perc99-2017'!A:A,A332)</f>
        <v>2</v>
      </c>
      <c r="M332">
        <f>+COUNTIFS(percentiles!M:M,"&gt;1/1/17",percentiles!N:N,"&gt;0",percentiles!A:A,A332,percentiles!M:M,"&lt;1/4/17")</f>
        <v>0</v>
      </c>
      <c r="N332" t="str">
        <f>IFERROR(VLOOKUP(A332,percentiles!A:Q,3,FALSE),"")</f>
        <v/>
      </c>
      <c r="O332" t="str">
        <f>IFERROR(VLOOKUP(A332,percentiles!A:Q,4,FALSE),"")</f>
        <v/>
      </c>
      <c r="P332" t="str">
        <f>IFERROR(VLOOKUP(A332,percentiles!A:Q,5,FALSE),"")</f>
        <v/>
      </c>
      <c r="Q332" t="str">
        <f>IFERROR(VLOOKUP(A332,percentiles!A:Q,6,FALSE),"")</f>
        <v/>
      </c>
      <c r="R332">
        <f>+COUNTIFS(percentiles!M:M,"&gt;1/1/18",percentiles!N:N,"&gt;0",percentiles!A:A,A332)</f>
        <v>0</v>
      </c>
      <c r="S332">
        <f>+COUNTIFS(percentiles!M:M,"&gt;1/1/18",percentiles!O:O,"&gt;0",percentiles!A:A,A332)</f>
        <v>0</v>
      </c>
      <c r="T332">
        <f>+COUNTIFS(percentiles!M:M,"&gt;1/1/18",percentiles!P:P,"&gt;0",percentiles!A:A,A332)</f>
        <v>0</v>
      </c>
      <c r="U332">
        <f>+COUNTIFS(percentiles!M:M,"&gt;1/1/18",percentiles!Q:Q,"&gt;0",percentiles!A:A,A332)</f>
        <v>0</v>
      </c>
      <c r="V332">
        <f>+COUNTIFS('est-sen-perc99-2018'!A:A,A332,'est-sen-perc99-2018'!G:G,"&gt;0")</f>
        <v>0</v>
      </c>
      <c r="W332">
        <f>+COUNTIFS('est-sen-perc99-2018'!A:A,A332,'est-sen-perc99-2018'!H:H,"&gt;0")</f>
        <v>0</v>
      </c>
      <c r="X332">
        <f>+COUNTIFS('est-sen-perc99-2018'!A:A,A332,'est-sen-perc99-2018'!I:I,"&gt;0")</f>
        <v>0</v>
      </c>
      <c r="Y332">
        <f>+COUNTIFS('est-sen-perc99-2018'!A:A,A332,'est-sen-perc99-2018'!J:J,"&gt;0")</f>
        <v>0</v>
      </c>
      <c r="Z332">
        <f>+SUM(V332:Y332)</f>
        <v>0</v>
      </c>
      <c r="AA332">
        <f>+IF(Z332=0,,K332-Z332)</f>
        <v>0</v>
      </c>
    </row>
    <row r="333" spans="1:27" hidden="1">
      <c r="A333">
        <v>158323</v>
      </c>
      <c r="B333">
        <v>-17.559166666666599</v>
      </c>
      <c r="C333">
        <v>-69.999722222222204</v>
      </c>
      <c r="D333">
        <v>3420</v>
      </c>
      <c r="E333" t="s">
        <v>1039</v>
      </c>
      <c r="F333" t="s">
        <v>11</v>
      </c>
      <c r="G333" t="s">
        <v>12</v>
      </c>
      <c r="H333" t="s">
        <v>13</v>
      </c>
      <c r="I333" t="s">
        <v>1040</v>
      </c>
      <c r="J333" t="s">
        <v>15</v>
      </c>
      <c r="K333">
        <f>+COUNTIF('est-sen-perc99-2018'!A:A,A333)</f>
        <v>1</v>
      </c>
      <c r="L333">
        <f>+COUNTIF('est-sen-perc99-2017'!A:A,A333)</f>
        <v>2</v>
      </c>
      <c r="M333">
        <f>+COUNTIFS(percentiles!M:M,"&gt;1/1/17",percentiles!N:N,"&gt;0",percentiles!A:A,A333,percentiles!M:M,"&lt;1/4/17")</f>
        <v>0</v>
      </c>
      <c r="N333" t="str">
        <f>IFERROR(VLOOKUP(A333,percentiles!A:Q,3,FALSE),"")</f>
        <v/>
      </c>
      <c r="O333" t="str">
        <f>IFERROR(VLOOKUP(A333,percentiles!A:Q,4,FALSE),"")</f>
        <v/>
      </c>
      <c r="P333" t="str">
        <f>IFERROR(VLOOKUP(A333,percentiles!A:Q,5,FALSE),"")</f>
        <v/>
      </c>
      <c r="Q333" t="str">
        <f>IFERROR(VLOOKUP(A333,percentiles!A:Q,6,FALSE),"")</f>
        <v/>
      </c>
      <c r="R333">
        <f>+COUNTIFS(percentiles!M:M,"&gt;1/1/18",percentiles!N:N,"&gt;0",percentiles!A:A,A333)</f>
        <v>0</v>
      </c>
      <c r="S333">
        <f>+COUNTIFS(percentiles!M:M,"&gt;1/1/18",percentiles!O:O,"&gt;0",percentiles!A:A,A333)</f>
        <v>0</v>
      </c>
      <c r="T333">
        <f>+COUNTIFS(percentiles!M:M,"&gt;1/1/18",percentiles!P:P,"&gt;0",percentiles!A:A,A333)</f>
        <v>0</v>
      </c>
      <c r="U333">
        <f>+COUNTIFS(percentiles!M:M,"&gt;1/1/18",percentiles!Q:Q,"&gt;0",percentiles!A:A,A333)</f>
        <v>0</v>
      </c>
      <c r="V333">
        <f>+COUNTIFS('est-sen-perc99-2018'!A:A,A333,'est-sen-perc99-2018'!G:G,"&gt;0")</f>
        <v>0</v>
      </c>
      <c r="W333">
        <f>+COUNTIFS('est-sen-perc99-2018'!A:A,A333,'est-sen-perc99-2018'!H:H,"&gt;0")</f>
        <v>0</v>
      </c>
      <c r="X333">
        <f>+COUNTIFS('est-sen-perc99-2018'!A:A,A333,'est-sen-perc99-2018'!I:I,"&gt;0")</f>
        <v>0</v>
      </c>
      <c r="Y333">
        <f>+COUNTIFS('est-sen-perc99-2018'!A:A,A333,'est-sen-perc99-2018'!J:J,"&gt;0")</f>
        <v>0</v>
      </c>
      <c r="Z333">
        <f>+SUM(V333:Y333)</f>
        <v>0</v>
      </c>
      <c r="AA333">
        <f>+IF(Z333=0,,K333-Z333)</f>
        <v>0</v>
      </c>
    </row>
    <row r="334" spans="1:27" hidden="1">
      <c r="A334">
        <v>158328</v>
      </c>
      <c r="B334">
        <v>-17.524999999999899</v>
      </c>
      <c r="C334">
        <v>-69.779444444444394</v>
      </c>
      <c r="D334">
        <v>4609</v>
      </c>
      <c r="E334" t="s">
        <v>1047</v>
      </c>
      <c r="F334" t="s">
        <v>11</v>
      </c>
      <c r="G334" t="s">
        <v>12</v>
      </c>
      <c r="H334" t="s">
        <v>13</v>
      </c>
      <c r="I334" t="s">
        <v>1048</v>
      </c>
      <c r="J334" t="s">
        <v>15</v>
      </c>
      <c r="K334">
        <f>+COUNTIF('est-sen-perc99-2018'!A:A,A334)</f>
        <v>1</v>
      </c>
      <c r="L334">
        <f>+COUNTIF('est-sen-perc99-2017'!A:A,A334)</f>
        <v>2</v>
      </c>
      <c r="M334">
        <f>+COUNTIFS(percentiles!M:M,"&gt;1/1/17",percentiles!N:N,"&gt;0",percentiles!A:A,A334,percentiles!M:M,"&lt;1/4/17")</f>
        <v>0</v>
      </c>
      <c r="N334" t="str">
        <f>IFERROR(VLOOKUP(A334,percentiles!A:Q,3,FALSE),"")</f>
        <v/>
      </c>
      <c r="O334" t="str">
        <f>IFERROR(VLOOKUP(A334,percentiles!A:Q,4,FALSE),"")</f>
        <v/>
      </c>
      <c r="P334" t="str">
        <f>IFERROR(VLOOKUP(A334,percentiles!A:Q,5,FALSE),"")</f>
        <v/>
      </c>
      <c r="Q334" t="str">
        <f>IFERROR(VLOOKUP(A334,percentiles!A:Q,6,FALSE),"")</f>
        <v/>
      </c>
      <c r="R334">
        <f>+COUNTIFS(percentiles!M:M,"&gt;1/1/18",percentiles!N:N,"&gt;0",percentiles!A:A,A334)</f>
        <v>0</v>
      </c>
      <c r="S334">
        <f>+COUNTIFS(percentiles!M:M,"&gt;1/1/18",percentiles!O:O,"&gt;0",percentiles!A:A,A334)</f>
        <v>0</v>
      </c>
      <c r="T334">
        <f>+COUNTIFS(percentiles!M:M,"&gt;1/1/18",percentiles!P:P,"&gt;0",percentiles!A:A,A334)</f>
        <v>0</v>
      </c>
      <c r="U334">
        <f>+COUNTIFS(percentiles!M:M,"&gt;1/1/18",percentiles!Q:Q,"&gt;0",percentiles!A:A,A334)</f>
        <v>0</v>
      </c>
      <c r="V334">
        <f>+COUNTIFS('est-sen-perc99-2018'!A:A,A334,'est-sen-perc99-2018'!G:G,"&gt;0")</f>
        <v>0</v>
      </c>
      <c r="W334">
        <f>+COUNTIFS('est-sen-perc99-2018'!A:A,A334,'est-sen-perc99-2018'!H:H,"&gt;0")</f>
        <v>0</v>
      </c>
      <c r="X334">
        <f>+COUNTIFS('est-sen-perc99-2018'!A:A,A334,'est-sen-perc99-2018'!I:I,"&gt;0")</f>
        <v>0</v>
      </c>
      <c r="Y334">
        <f>+COUNTIFS('est-sen-perc99-2018'!A:A,A334,'est-sen-perc99-2018'!J:J,"&gt;0")</f>
        <v>0</v>
      </c>
      <c r="Z334">
        <f>+SUM(V334:Y334)</f>
        <v>0</v>
      </c>
      <c r="AA334">
        <f>+IF(Z334=0,,K334-Z334)</f>
        <v>0</v>
      </c>
    </row>
    <row r="335" spans="1:27" hidden="1">
      <c r="A335" t="s">
        <v>1066</v>
      </c>
      <c r="B335">
        <v>-15.6416277777777</v>
      </c>
      <c r="C335">
        <v>-71.601688888888802</v>
      </c>
      <c r="D335">
        <v>3644</v>
      </c>
      <c r="E335" t="s">
        <v>428</v>
      </c>
      <c r="F335" t="s">
        <v>1062</v>
      </c>
      <c r="G335" t="s">
        <v>639</v>
      </c>
      <c r="H335" t="s">
        <v>640</v>
      </c>
      <c r="I335" t="s">
        <v>1067</v>
      </c>
      <c r="J335" t="s">
        <v>15</v>
      </c>
      <c r="K335">
        <f>+COUNTIF('est-sen-perc99-2018'!A:A,A335)</f>
        <v>3</v>
      </c>
      <c r="L335">
        <f>+COUNTIF('est-sen-perc99-2017'!A:A,A335)</f>
        <v>2</v>
      </c>
      <c r="M335">
        <f>+COUNTIFS(percentiles!M:M,"&gt;1/1/17",percentiles!N:N,"&gt;0",percentiles!A:A,A335,percentiles!M:M,"&lt;1/4/17")</f>
        <v>0</v>
      </c>
      <c r="N335" t="str">
        <f>IFERROR(VLOOKUP(A335,percentiles!A:Q,3,FALSE),"")</f>
        <v/>
      </c>
      <c r="O335" t="str">
        <f>IFERROR(VLOOKUP(A335,percentiles!A:Q,4,FALSE),"")</f>
        <v/>
      </c>
      <c r="P335" t="str">
        <f>IFERROR(VLOOKUP(A335,percentiles!A:Q,5,FALSE),"")</f>
        <v/>
      </c>
      <c r="Q335" t="str">
        <f>IFERROR(VLOOKUP(A335,percentiles!A:Q,6,FALSE),"")</f>
        <v/>
      </c>
      <c r="R335">
        <f>+COUNTIFS(percentiles!M:M,"&gt;1/1/18",percentiles!N:N,"&gt;0",percentiles!A:A,A335)</f>
        <v>0</v>
      </c>
      <c r="S335">
        <f>+COUNTIFS(percentiles!M:M,"&gt;1/1/18",percentiles!O:O,"&gt;0",percentiles!A:A,A335)</f>
        <v>0</v>
      </c>
      <c r="T335">
        <f>+COUNTIFS(percentiles!M:M,"&gt;1/1/18",percentiles!P:P,"&gt;0",percentiles!A:A,A335)</f>
        <v>0</v>
      </c>
      <c r="U335">
        <f>+COUNTIFS(percentiles!M:M,"&gt;1/1/18",percentiles!Q:Q,"&gt;0",percentiles!A:A,A335)</f>
        <v>0</v>
      </c>
      <c r="V335">
        <f>+COUNTIFS('est-sen-perc99-2018'!A:A,A335,'est-sen-perc99-2018'!G:G,"&gt;0")</f>
        <v>0</v>
      </c>
      <c r="W335">
        <f>+COUNTIFS('est-sen-perc99-2018'!A:A,A335,'est-sen-perc99-2018'!H:H,"&gt;0")</f>
        <v>0</v>
      </c>
      <c r="X335">
        <f>+COUNTIFS('est-sen-perc99-2018'!A:A,A335,'est-sen-perc99-2018'!I:I,"&gt;0")</f>
        <v>0</v>
      </c>
      <c r="Y335">
        <f>+COUNTIFS('est-sen-perc99-2018'!A:A,A335,'est-sen-perc99-2018'!J:J,"&gt;0")</f>
        <v>0</v>
      </c>
      <c r="Z335">
        <f>+SUM(V335:Y335)</f>
        <v>0</v>
      </c>
      <c r="AA335">
        <f>+IF(Z335=0,,K335-Z335)</f>
        <v>0</v>
      </c>
    </row>
    <row r="336" spans="1:27" hidden="1">
      <c r="A336" t="s">
        <v>1075</v>
      </c>
      <c r="B336">
        <v>-5.04263888888888</v>
      </c>
      <c r="C336">
        <v>-73.835555555555501</v>
      </c>
      <c r="D336">
        <v>128</v>
      </c>
      <c r="E336" t="s">
        <v>111</v>
      </c>
      <c r="F336" t="s">
        <v>679</v>
      </c>
      <c r="G336" t="s">
        <v>639</v>
      </c>
      <c r="H336" t="s">
        <v>640</v>
      </c>
      <c r="I336" t="s">
        <v>1076</v>
      </c>
      <c r="J336" t="s">
        <v>15</v>
      </c>
      <c r="K336">
        <f>+COUNTIF('est-sen-perc99-2018'!A:A,A336)</f>
        <v>0</v>
      </c>
      <c r="L336">
        <f>+COUNTIF('est-sen-perc99-2017'!A:A,A336)</f>
        <v>2</v>
      </c>
      <c r="M336">
        <f>+COUNTIFS(percentiles!M:M,"&gt;1/1/17",percentiles!N:N,"&gt;0",percentiles!A:A,A336,percentiles!M:M,"&lt;1/4/17")</f>
        <v>0</v>
      </c>
      <c r="N336" t="str">
        <f>IFERROR(VLOOKUP(A336,percentiles!A:Q,3,FALSE),"")</f>
        <v/>
      </c>
      <c r="O336" t="str">
        <f>IFERROR(VLOOKUP(A336,percentiles!A:Q,4,FALSE),"")</f>
        <v/>
      </c>
      <c r="P336" t="str">
        <f>IFERROR(VLOOKUP(A336,percentiles!A:Q,5,FALSE),"")</f>
        <v/>
      </c>
      <c r="Q336" t="str">
        <f>IFERROR(VLOOKUP(A336,percentiles!A:Q,6,FALSE),"")</f>
        <v/>
      </c>
      <c r="R336">
        <f>+COUNTIFS(percentiles!M:M,"&gt;1/1/18",percentiles!N:N,"&gt;0",percentiles!A:A,A336)</f>
        <v>0</v>
      </c>
      <c r="S336">
        <f>+COUNTIFS(percentiles!M:M,"&gt;1/1/18",percentiles!O:O,"&gt;0",percentiles!A:A,A336)</f>
        <v>0</v>
      </c>
      <c r="T336">
        <f>+COUNTIFS(percentiles!M:M,"&gt;1/1/18",percentiles!P:P,"&gt;0",percentiles!A:A,A336)</f>
        <v>0</v>
      </c>
      <c r="U336">
        <f>+COUNTIFS(percentiles!M:M,"&gt;1/1/18",percentiles!Q:Q,"&gt;0",percentiles!A:A,A336)</f>
        <v>0</v>
      </c>
      <c r="V336">
        <f>+COUNTIFS('est-sen-perc99-2018'!A:A,A336,'est-sen-perc99-2018'!G:G,"&gt;0")</f>
        <v>0</v>
      </c>
      <c r="W336">
        <f>+COUNTIFS('est-sen-perc99-2018'!A:A,A336,'est-sen-perc99-2018'!H:H,"&gt;0")</f>
        <v>0</v>
      </c>
      <c r="X336">
        <f>+COUNTIFS('est-sen-perc99-2018'!A:A,A336,'est-sen-perc99-2018'!I:I,"&gt;0")</f>
        <v>0</v>
      </c>
      <c r="Y336">
        <f>+COUNTIFS('est-sen-perc99-2018'!A:A,A336,'est-sen-perc99-2018'!J:J,"&gt;0")</f>
        <v>0</v>
      </c>
      <c r="Z336">
        <f>+SUM(V336:Y336)</f>
        <v>0</v>
      </c>
      <c r="AA336">
        <f>+IF(Z336=0,,K336-Z336)</f>
        <v>0</v>
      </c>
    </row>
    <row r="337" spans="1:27" hidden="1">
      <c r="A337">
        <v>47257764</v>
      </c>
      <c r="B337">
        <v>-11.396944444444401</v>
      </c>
      <c r="C337">
        <v>-75.690277777777695</v>
      </c>
      <c r="D337">
        <v>3200</v>
      </c>
      <c r="E337" t="s">
        <v>300</v>
      </c>
      <c r="F337" t="s">
        <v>1062</v>
      </c>
      <c r="G337" t="s">
        <v>639</v>
      </c>
      <c r="H337" t="s">
        <v>640</v>
      </c>
      <c r="I337" t="s">
        <v>1078</v>
      </c>
      <c r="J337" t="s">
        <v>15</v>
      </c>
      <c r="K337">
        <f>+COUNTIF('est-sen-perc99-2018'!A:A,A337)</f>
        <v>0</v>
      </c>
      <c r="L337">
        <f>+COUNTIF('est-sen-perc99-2017'!A:A,A337)</f>
        <v>2</v>
      </c>
      <c r="M337">
        <f>+COUNTIFS(percentiles!M:M,"&gt;1/1/17",percentiles!N:N,"&gt;0",percentiles!A:A,A337,percentiles!M:M,"&lt;1/4/17")</f>
        <v>0</v>
      </c>
      <c r="N337" t="str">
        <f>IFERROR(VLOOKUP(A337,percentiles!A:Q,3,FALSE),"")</f>
        <v/>
      </c>
      <c r="O337" t="str">
        <f>IFERROR(VLOOKUP(A337,percentiles!A:Q,4,FALSE),"")</f>
        <v/>
      </c>
      <c r="P337" t="str">
        <f>IFERROR(VLOOKUP(A337,percentiles!A:Q,5,FALSE),"")</f>
        <v/>
      </c>
      <c r="Q337" t="str">
        <f>IFERROR(VLOOKUP(A337,percentiles!A:Q,6,FALSE),"")</f>
        <v/>
      </c>
      <c r="R337">
        <f>+COUNTIFS(percentiles!M:M,"&gt;1/1/18",percentiles!N:N,"&gt;0",percentiles!A:A,A337)</f>
        <v>0</v>
      </c>
      <c r="S337">
        <f>+COUNTIFS(percentiles!M:M,"&gt;1/1/18",percentiles!O:O,"&gt;0",percentiles!A:A,A337)</f>
        <v>0</v>
      </c>
      <c r="T337">
        <f>+COUNTIFS(percentiles!M:M,"&gt;1/1/18",percentiles!P:P,"&gt;0",percentiles!A:A,A337)</f>
        <v>0</v>
      </c>
      <c r="U337">
        <f>+COUNTIFS(percentiles!M:M,"&gt;1/1/18",percentiles!Q:Q,"&gt;0",percentiles!A:A,A337)</f>
        <v>0</v>
      </c>
      <c r="V337">
        <f>+COUNTIFS('est-sen-perc99-2018'!A:A,A337,'est-sen-perc99-2018'!G:G,"&gt;0")</f>
        <v>0</v>
      </c>
      <c r="W337">
        <f>+COUNTIFS('est-sen-perc99-2018'!A:A,A337,'est-sen-perc99-2018'!H:H,"&gt;0")</f>
        <v>0</v>
      </c>
      <c r="X337">
        <f>+COUNTIFS('est-sen-perc99-2018'!A:A,A337,'est-sen-perc99-2018'!I:I,"&gt;0")</f>
        <v>0</v>
      </c>
      <c r="Y337">
        <f>+COUNTIFS('est-sen-perc99-2018'!A:A,A337,'est-sen-perc99-2018'!J:J,"&gt;0")</f>
        <v>0</v>
      </c>
      <c r="Z337">
        <f>+SUM(V337:Y337)</f>
        <v>0</v>
      </c>
      <c r="AA337">
        <f>+IF(Z337=0,,K337-Z337)</f>
        <v>0</v>
      </c>
    </row>
    <row r="338" spans="1:27" hidden="1">
      <c r="A338">
        <v>47263360</v>
      </c>
      <c r="B338">
        <v>-13.6049166666666</v>
      </c>
      <c r="C338">
        <v>-72.856944444444395</v>
      </c>
      <c r="D338">
        <v>2795</v>
      </c>
      <c r="E338" t="s">
        <v>1092</v>
      </c>
      <c r="F338" t="s">
        <v>1062</v>
      </c>
      <c r="G338" t="s">
        <v>639</v>
      </c>
      <c r="H338" t="s">
        <v>640</v>
      </c>
      <c r="I338" t="s">
        <v>1093</v>
      </c>
      <c r="J338" t="s">
        <v>15</v>
      </c>
      <c r="K338">
        <f>+COUNTIF('est-sen-perc99-2018'!A:A,A338)</f>
        <v>2</v>
      </c>
      <c r="L338">
        <f>+COUNTIF('est-sen-perc99-2017'!A:A,A338)</f>
        <v>2</v>
      </c>
      <c r="M338">
        <f>+COUNTIFS(percentiles!M:M,"&gt;1/1/17",percentiles!N:N,"&gt;0",percentiles!A:A,A338,percentiles!M:M,"&lt;1/4/17")</f>
        <v>0</v>
      </c>
      <c r="N338" t="str">
        <f>IFERROR(VLOOKUP(A338,percentiles!A:Q,3,FALSE),"")</f>
        <v/>
      </c>
      <c r="O338" t="str">
        <f>IFERROR(VLOOKUP(A338,percentiles!A:Q,4,FALSE),"")</f>
        <v/>
      </c>
      <c r="P338" t="str">
        <f>IFERROR(VLOOKUP(A338,percentiles!A:Q,5,FALSE),"")</f>
        <v/>
      </c>
      <c r="Q338" t="str">
        <f>IFERROR(VLOOKUP(A338,percentiles!A:Q,6,FALSE),"")</f>
        <v/>
      </c>
      <c r="R338">
        <f>+COUNTIFS(percentiles!M:M,"&gt;1/1/18",percentiles!N:N,"&gt;0",percentiles!A:A,A338)</f>
        <v>0</v>
      </c>
      <c r="S338">
        <f>+COUNTIFS(percentiles!M:M,"&gt;1/1/18",percentiles!O:O,"&gt;0",percentiles!A:A,A338)</f>
        <v>0</v>
      </c>
      <c r="T338">
        <f>+COUNTIFS(percentiles!M:M,"&gt;1/1/18",percentiles!P:P,"&gt;0",percentiles!A:A,A338)</f>
        <v>0</v>
      </c>
      <c r="U338">
        <f>+COUNTIFS(percentiles!M:M,"&gt;1/1/18",percentiles!Q:Q,"&gt;0",percentiles!A:A,A338)</f>
        <v>0</v>
      </c>
      <c r="V338">
        <f>+COUNTIFS('est-sen-perc99-2018'!A:A,A338,'est-sen-perc99-2018'!G:G,"&gt;0")</f>
        <v>0</v>
      </c>
      <c r="W338">
        <f>+COUNTIFS('est-sen-perc99-2018'!A:A,A338,'est-sen-perc99-2018'!H:H,"&gt;0")</f>
        <v>0</v>
      </c>
      <c r="X338">
        <f>+COUNTIFS('est-sen-perc99-2018'!A:A,A338,'est-sen-perc99-2018'!I:I,"&gt;0")</f>
        <v>0</v>
      </c>
      <c r="Y338">
        <f>+COUNTIFS('est-sen-perc99-2018'!A:A,A338,'est-sen-perc99-2018'!J:J,"&gt;0")</f>
        <v>0</v>
      </c>
      <c r="Z338">
        <f>+SUM(V338:Y338)</f>
        <v>0</v>
      </c>
      <c r="AA338">
        <f>+IF(Z338=0,,K338-Z338)</f>
        <v>0</v>
      </c>
    </row>
    <row r="339" spans="1:27" hidden="1">
      <c r="A339" t="s">
        <v>1097</v>
      </c>
      <c r="B339">
        <v>-6.8530333333333298</v>
      </c>
      <c r="C339">
        <v>-78.144874999999999</v>
      </c>
      <c r="D339">
        <v>2602</v>
      </c>
      <c r="E339" t="s">
        <v>1098</v>
      </c>
      <c r="F339" t="s">
        <v>11</v>
      </c>
      <c r="G339" t="s">
        <v>639</v>
      </c>
      <c r="H339" t="s">
        <v>640</v>
      </c>
      <c r="I339" t="s">
        <v>1099</v>
      </c>
      <c r="J339" t="s">
        <v>15</v>
      </c>
      <c r="K339">
        <f>+COUNTIF('est-sen-perc99-2018'!A:A,A339)</f>
        <v>0</v>
      </c>
      <c r="L339">
        <f>+COUNTIF('est-sen-perc99-2017'!A:A,A339)</f>
        <v>2</v>
      </c>
      <c r="M339">
        <f>+COUNTIFS(percentiles!M:M,"&gt;1/1/17",percentiles!N:N,"&gt;0",percentiles!A:A,A339,percentiles!M:M,"&lt;1/4/17")</f>
        <v>0</v>
      </c>
      <c r="N339" t="str">
        <f>IFERROR(VLOOKUP(A339,percentiles!A:Q,3,FALSE),"")</f>
        <v/>
      </c>
      <c r="O339" t="str">
        <f>IFERROR(VLOOKUP(A339,percentiles!A:Q,4,FALSE),"")</f>
        <v/>
      </c>
      <c r="P339" t="str">
        <f>IFERROR(VLOOKUP(A339,percentiles!A:Q,5,FALSE),"")</f>
        <v/>
      </c>
      <c r="Q339" t="str">
        <f>IFERROR(VLOOKUP(A339,percentiles!A:Q,6,FALSE),"")</f>
        <v/>
      </c>
      <c r="R339">
        <f>+COUNTIFS(percentiles!M:M,"&gt;1/1/18",percentiles!N:N,"&gt;0",percentiles!A:A,A339)</f>
        <v>0</v>
      </c>
      <c r="S339">
        <f>+COUNTIFS(percentiles!M:M,"&gt;1/1/18",percentiles!O:O,"&gt;0",percentiles!A:A,A339)</f>
        <v>0</v>
      </c>
      <c r="T339">
        <f>+COUNTIFS(percentiles!M:M,"&gt;1/1/18",percentiles!P:P,"&gt;0",percentiles!A:A,A339)</f>
        <v>0</v>
      </c>
      <c r="U339">
        <f>+COUNTIFS(percentiles!M:M,"&gt;1/1/18",percentiles!Q:Q,"&gt;0",percentiles!A:A,A339)</f>
        <v>0</v>
      </c>
      <c r="V339">
        <f>+COUNTIFS('est-sen-perc99-2018'!A:A,A339,'est-sen-perc99-2018'!G:G,"&gt;0")</f>
        <v>0</v>
      </c>
      <c r="W339">
        <f>+COUNTIFS('est-sen-perc99-2018'!A:A,A339,'est-sen-perc99-2018'!H:H,"&gt;0")</f>
        <v>0</v>
      </c>
      <c r="X339">
        <f>+COUNTIFS('est-sen-perc99-2018'!A:A,A339,'est-sen-perc99-2018'!I:I,"&gt;0")</f>
        <v>0</v>
      </c>
      <c r="Y339">
        <f>+COUNTIFS('est-sen-perc99-2018'!A:A,A339,'est-sen-perc99-2018'!J:J,"&gt;0")</f>
        <v>0</v>
      </c>
      <c r="Z339">
        <f>+SUM(V339:Y339)</f>
        <v>0</v>
      </c>
      <c r="AA339">
        <f>+IF(Z339=0,,K339-Z339)</f>
        <v>0</v>
      </c>
    </row>
    <row r="340" spans="1:27" hidden="1">
      <c r="A340">
        <v>47269398</v>
      </c>
      <c r="B340">
        <v>-5.6766638888888803</v>
      </c>
      <c r="C340">
        <v>-78.774180555555503</v>
      </c>
      <c r="D340">
        <v>618</v>
      </c>
      <c r="E340" t="s">
        <v>1103</v>
      </c>
      <c r="F340" t="s">
        <v>11</v>
      </c>
      <c r="G340" t="s">
        <v>639</v>
      </c>
      <c r="H340" t="s">
        <v>640</v>
      </c>
      <c r="I340" t="s">
        <v>1104</v>
      </c>
      <c r="J340" t="s">
        <v>15</v>
      </c>
      <c r="K340">
        <f>+COUNTIF('est-sen-perc99-2018'!A:A,A340)</f>
        <v>2</v>
      </c>
      <c r="L340">
        <f>+COUNTIF('est-sen-perc99-2017'!A:A,A340)</f>
        <v>2</v>
      </c>
      <c r="M340">
        <f>+COUNTIFS(percentiles!M:M,"&gt;1/1/17",percentiles!N:N,"&gt;0",percentiles!A:A,A340,percentiles!M:M,"&lt;1/4/17")</f>
        <v>0</v>
      </c>
      <c r="N340" t="str">
        <f>IFERROR(VLOOKUP(A340,percentiles!A:Q,3,FALSE),"")</f>
        <v/>
      </c>
      <c r="O340" t="str">
        <f>IFERROR(VLOOKUP(A340,percentiles!A:Q,4,FALSE),"")</f>
        <v/>
      </c>
      <c r="P340" t="str">
        <f>IFERROR(VLOOKUP(A340,percentiles!A:Q,5,FALSE),"")</f>
        <v/>
      </c>
      <c r="Q340" t="str">
        <f>IFERROR(VLOOKUP(A340,percentiles!A:Q,6,FALSE),"")</f>
        <v/>
      </c>
      <c r="R340">
        <f>+COUNTIFS(percentiles!M:M,"&gt;1/1/18",percentiles!N:N,"&gt;0",percentiles!A:A,A340)</f>
        <v>0</v>
      </c>
      <c r="S340">
        <f>+COUNTIFS(percentiles!M:M,"&gt;1/1/18",percentiles!O:O,"&gt;0",percentiles!A:A,A340)</f>
        <v>0</v>
      </c>
      <c r="T340">
        <f>+COUNTIFS(percentiles!M:M,"&gt;1/1/18",percentiles!P:P,"&gt;0",percentiles!A:A,A340)</f>
        <v>0</v>
      </c>
      <c r="U340">
        <f>+COUNTIFS(percentiles!M:M,"&gt;1/1/18",percentiles!Q:Q,"&gt;0",percentiles!A:A,A340)</f>
        <v>0</v>
      </c>
      <c r="V340">
        <f>+COUNTIFS('est-sen-perc99-2018'!A:A,A340,'est-sen-perc99-2018'!G:G,"&gt;0")</f>
        <v>0</v>
      </c>
      <c r="W340">
        <f>+COUNTIFS('est-sen-perc99-2018'!A:A,A340,'est-sen-perc99-2018'!H:H,"&gt;0")</f>
        <v>0</v>
      </c>
      <c r="X340">
        <f>+COUNTIFS('est-sen-perc99-2018'!A:A,A340,'est-sen-perc99-2018'!I:I,"&gt;0")</f>
        <v>0</v>
      </c>
      <c r="Y340">
        <f>+COUNTIFS('est-sen-perc99-2018'!A:A,A340,'est-sen-perc99-2018'!J:J,"&gt;0")</f>
        <v>0</v>
      </c>
      <c r="Z340">
        <f>+SUM(V340:Y340)</f>
        <v>0</v>
      </c>
      <c r="AA340">
        <f>+IF(Z340=0,,K340-Z340)</f>
        <v>0</v>
      </c>
    </row>
    <row r="341" spans="1:27" hidden="1">
      <c r="A341" t="s">
        <v>1112</v>
      </c>
      <c r="B341">
        <v>-12.771627777777701</v>
      </c>
      <c r="C341">
        <v>-75.012366666666594</v>
      </c>
      <c r="D341">
        <v>3715</v>
      </c>
      <c r="E341" t="s">
        <v>350</v>
      </c>
      <c r="F341" t="s">
        <v>11</v>
      </c>
      <c r="G341" t="s">
        <v>639</v>
      </c>
      <c r="H341" t="s">
        <v>640</v>
      </c>
      <c r="I341" t="s">
        <v>1113</v>
      </c>
      <c r="J341" t="s">
        <v>15</v>
      </c>
      <c r="K341">
        <f>+COUNTIF('est-sen-perc99-2018'!A:A,A341)</f>
        <v>1</v>
      </c>
      <c r="L341">
        <f>+COUNTIF('est-sen-perc99-2017'!A:A,A341)</f>
        <v>2</v>
      </c>
      <c r="M341">
        <f>+COUNTIFS(percentiles!M:M,"&gt;1/1/17",percentiles!N:N,"&gt;0",percentiles!A:A,A341,percentiles!M:M,"&lt;1/4/17")</f>
        <v>0</v>
      </c>
      <c r="N341" t="str">
        <f>IFERROR(VLOOKUP(A341,percentiles!A:Q,3,FALSE),"")</f>
        <v/>
      </c>
      <c r="O341" t="str">
        <f>IFERROR(VLOOKUP(A341,percentiles!A:Q,4,FALSE),"")</f>
        <v/>
      </c>
      <c r="P341" t="str">
        <f>IFERROR(VLOOKUP(A341,percentiles!A:Q,5,FALSE),"")</f>
        <v/>
      </c>
      <c r="Q341" t="str">
        <f>IFERROR(VLOOKUP(A341,percentiles!A:Q,6,FALSE),"")</f>
        <v/>
      </c>
      <c r="R341">
        <f>+COUNTIFS(percentiles!M:M,"&gt;1/1/18",percentiles!N:N,"&gt;0",percentiles!A:A,A341)</f>
        <v>0</v>
      </c>
      <c r="S341">
        <f>+COUNTIFS(percentiles!M:M,"&gt;1/1/18",percentiles!O:O,"&gt;0",percentiles!A:A,A341)</f>
        <v>0</v>
      </c>
      <c r="T341">
        <f>+COUNTIFS(percentiles!M:M,"&gt;1/1/18",percentiles!P:P,"&gt;0",percentiles!A:A,A341)</f>
        <v>0</v>
      </c>
      <c r="U341">
        <f>+COUNTIFS(percentiles!M:M,"&gt;1/1/18",percentiles!Q:Q,"&gt;0",percentiles!A:A,A341)</f>
        <v>0</v>
      </c>
      <c r="V341">
        <f>+COUNTIFS('est-sen-perc99-2018'!A:A,A341,'est-sen-perc99-2018'!G:G,"&gt;0")</f>
        <v>0</v>
      </c>
      <c r="W341">
        <f>+COUNTIFS('est-sen-perc99-2018'!A:A,A341,'est-sen-perc99-2018'!H:H,"&gt;0")</f>
        <v>0</v>
      </c>
      <c r="X341">
        <f>+COUNTIFS('est-sen-perc99-2018'!A:A,A341,'est-sen-perc99-2018'!I:I,"&gt;0")</f>
        <v>0</v>
      </c>
      <c r="Y341">
        <f>+COUNTIFS('est-sen-perc99-2018'!A:A,A341,'est-sen-perc99-2018'!J:J,"&gt;0")</f>
        <v>0</v>
      </c>
      <c r="Z341">
        <f>+SUM(V341:Y341)</f>
        <v>0</v>
      </c>
      <c r="AA341">
        <f>+IF(Z341=0,,K341-Z341)</f>
        <v>0</v>
      </c>
    </row>
    <row r="342" spans="1:27" hidden="1">
      <c r="A342" t="s">
        <v>1131</v>
      </c>
      <c r="B342">
        <v>-13.2243055555555</v>
      </c>
      <c r="C342">
        <v>-72.560499999999905</v>
      </c>
      <c r="D342">
        <v>1780</v>
      </c>
      <c r="E342" t="s">
        <v>1132</v>
      </c>
      <c r="F342" t="s">
        <v>679</v>
      </c>
      <c r="G342" t="s">
        <v>639</v>
      </c>
      <c r="H342" t="s">
        <v>640</v>
      </c>
      <c r="I342" t="s">
        <v>1133</v>
      </c>
      <c r="J342" t="s">
        <v>15</v>
      </c>
      <c r="K342">
        <f>+COUNTIF('est-sen-perc99-2018'!A:A,A342)</f>
        <v>1</v>
      </c>
      <c r="L342">
        <f>+COUNTIF('est-sen-perc99-2017'!A:A,A342)</f>
        <v>2</v>
      </c>
      <c r="M342">
        <f>+COUNTIFS(percentiles!M:M,"&gt;1/1/17",percentiles!N:N,"&gt;0",percentiles!A:A,A342,percentiles!M:M,"&lt;1/4/17")</f>
        <v>0</v>
      </c>
      <c r="N342" t="str">
        <f>IFERROR(VLOOKUP(A342,percentiles!A:Q,3,FALSE),"")</f>
        <v/>
      </c>
      <c r="O342" t="str">
        <f>IFERROR(VLOOKUP(A342,percentiles!A:Q,4,FALSE),"")</f>
        <v/>
      </c>
      <c r="P342" t="str">
        <f>IFERROR(VLOOKUP(A342,percentiles!A:Q,5,FALSE),"")</f>
        <v/>
      </c>
      <c r="Q342" t="str">
        <f>IFERROR(VLOOKUP(A342,percentiles!A:Q,6,FALSE),"")</f>
        <v/>
      </c>
      <c r="R342">
        <f>+COUNTIFS(percentiles!M:M,"&gt;1/1/18",percentiles!N:N,"&gt;0",percentiles!A:A,A342)</f>
        <v>0</v>
      </c>
      <c r="S342">
        <f>+COUNTIFS(percentiles!M:M,"&gt;1/1/18",percentiles!O:O,"&gt;0",percentiles!A:A,A342)</f>
        <v>0</v>
      </c>
      <c r="T342">
        <f>+COUNTIFS(percentiles!M:M,"&gt;1/1/18",percentiles!P:P,"&gt;0",percentiles!A:A,A342)</f>
        <v>0</v>
      </c>
      <c r="U342">
        <f>+COUNTIFS(percentiles!M:M,"&gt;1/1/18",percentiles!Q:Q,"&gt;0",percentiles!A:A,A342)</f>
        <v>0</v>
      </c>
      <c r="V342">
        <f>+COUNTIFS('est-sen-perc99-2018'!A:A,A342,'est-sen-perc99-2018'!G:G,"&gt;0")</f>
        <v>0</v>
      </c>
      <c r="W342">
        <f>+COUNTIFS('est-sen-perc99-2018'!A:A,A342,'est-sen-perc99-2018'!H:H,"&gt;0")</f>
        <v>0</v>
      </c>
      <c r="X342">
        <f>+COUNTIFS('est-sen-perc99-2018'!A:A,A342,'est-sen-perc99-2018'!I:I,"&gt;0")</f>
        <v>0</v>
      </c>
      <c r="Y342">
        <f>+COUNTIFS('est-sen-perc99-2018'!A:A,A342,'est-sen-perc99-2018'!J:J,"&gt;0")</f>
        <v>0</v>
      </c>
      <c r="Z342">
        <f>+SUM(V342:Y342)</f>
        <v>0</v>
      </c>
      <c r="AA342">
        <f>+IF(Z342=0,,K342-Z342)</f>
        <v>0</v>
      </c>
    </row>
    <row r="343" spans="1:27" hidden="1">
      <c r="A343" t="s">
        <v>1143</v>
      </c>
      <c r="B343">
        <v>-13.2241944444444</v>
      </c>
      <c r="C343">
        <v>-72.433833333333297</v>
      </c>
      <c r="D343">
        <v>1580</v>
      </c>
      <c r="E343" t="s">
        <v>1144</v>
      </c>
      <c r="F343" t="s">
        <v>11</v>
      </c>
      <c r="G343" t="s">
        <v>639</v>
      </c>
      <c r="H343" t="s">
        <v>640</v>
      </c>
      <c r="I343" t="s">
        <v>1145</v>
      </c>
      <c r="J343" t="s">
        <v>15</v>
      </c>
      <c r="K343">
        <f>+COUNTIF('est-sen-perc99-2018'!A:A,A343)</f>
        <v>1</v>
      </c>
      <c r="L343">
        <f>+COUNTIF('est-sen-perc99-2017'!A:A,A343)</f>
        <v>2</v>
      </c>
      <c r="M343">
        <f>+COUNTIFS(percentiles!M:M,"&gt;1/1/17",percentiles!N:N,"&gt;0",percentiles!A:A,A343,percentiles!M:M,"&lt;1/4/17")</f>
        <v>0</v>
      </c>
      <c r="N343" t="str">
        <f>IFERROR(VLOOKUP(A343,percentiles!A:Q,3,FALSE),"")</f>
        <v/>
      </c>
      <c r="O343" t="str">
        <f>IFERROR(VLOOKUP(A343,percentiles!A:Q,4,FALSE),"")</f>
        <v/>
      </c>
      <c r="P343" t="str">
        <f>IFERROR(VLOOKUP(A343,percentiles!A:Q,5,FALSE),"")</f>
        <v/>
      </c>
      <c r="Q343" t="str">
        <f>IFERROR(VLOOKUP(A343,percentiles!A:Q,6,FALSE),"")</f>
        <v/>
      </c>
      <c r="R343">
        <f>+COUNTIFS(percentiles!M:M,"&gt;1/1/18",percentiles!N:N,"&gt;0",percentiles!A:A,A343)</f>
        <v>0</v>
      </c>
      <c r="S343">
        <f>+COUNTIFS(percentiles!M:M,"&gt;1/1/18",percentiles!O:O,"&gt;0",percentiles!A:A,A343)</f>
        <v>0</v>
      </c>
      <c r="T343">
        <f>+COUNTIFS(percentiles!M:M,"&gt;1/1/18",percentiles!P:P,"&gt;0",percentiles!A:A,A343)</f>
        <v>0</v>
      </c>
      <c r="U343">
        <f>+COUNTIFS(percentiles!M:M,"&gt;1/1/18",percentiles!Q:Q,"&gt;0",percentiles!A:A,A343)</f>
        <v>0</v>
      </c>
      <c r="V343">
        <f>+COUNTIFS('est-sen-perc99-2018'!A:A,A343,'est-sen-perc99-2018'!G:G,"&gt;0")</f>
        <v>0</v>
      </c>
      <c r="W343">
        <f>+COUNTIFS('est-sen-perc99-2018'!A:A,A343,'est-sen-perc99-2018'!H:H,"&gt;0")</f>
        <v>0</v>
      </c>
      <c r="X343">
        <f>+COUNTIFS('est-sen-perc99-2018'!A:A,A343,'est-sen-perc99-2018'!I:I,"&gt;0")</f>
        <v>0</v>
      </c>
      <c r="Y343">
        <f>+COUNTIFS('est-sen-perc99-2018'!A:A,A343,'est-sen-perc99-2018'!J:J,"&gt;0")</f>
        <v>0</v>
      </c>
      <c r="Z343">
        <f>+SUM(V343:Y343)</f>
        <v>0</v>
      </c>
      <c r="AA343">
        <f>+IF(Z343=0,,K343-Z343)</f>
        <v>0</v>
      </c>
    </row>
    <row r="344" spans="1:27" hidden="1">
      <c r="A344" t="s">
        <v>1151</v>
      </c>
      <c r="B344">
        <v>-12.856444444444399</v>
      </c>
      <c r="C344">
        <v>-72.691722222222197</v>
      </c>
      <c r="D344">
        <v>1011</v>
      </c>
      <c r="E344" t="s">
        <v>322</v>
      </c>
      <c r="F344" t="s">
        <v>1062</v>
      </c>
      <c r="G344" t="s">
        <v>639</v>
      </c>
      <c r="H344" t="s">
        <v>640</v>
      </c>
      <c r="I344" t="s">
        <v>1152</v>
      </c>
      <c r="J344" t="s">
        <v>15</v>
      </c>
      <c r="K344">
        <f>+COUNTIF('est-sen-perc99-2018'!A:A,A344)</f>
        <v>0</v>
      </c>
      <c r="L344">
        <f>+COUNTIF('est-sen-perc99-2017'!A:A,A344)</f>
        <v>2</v>
      </c>
      <c r="M344">
        <f>+COUNTIFS(percentiles!M:M,"&gt;1/1/17",percentiles!N:N,"&gt;0",percentiles!A:A,A344,percentiles!M:M,"&lt;1/4/17")</f>
        <v>0</v>
      </c>
      <c r="N344" t="str">
        <f>IFERROR(VLOOKUP(A344,percentiles!A:Q,3,FALSE),"")</f>
        <v/>
      </c>
      <c r="O344" t="str">
        <f>IFERROR(VLOOKUP(A344,percentiles!A:Q,4,FALSE),"")</f>
        <v/>
      </c>
      <c r="P344" t="str">
        <f>IFERROR(VLOOKUP(A344,percentiles!A:Q,5,FALSE),"")</f>
        <v/>
      </c>
      <c r="Q344" t="str">
        <f>IFERROR(VLOOKUP(A344,percentiles!A:Q,6,FALSE),"")</f>
        <v/>
      </c>
      <c r="R344">
        <f>+COUNTIFS(percentiles!M:M,"&gt;1/1/18",percentiles!N:N,"&gt;0",percentiles!A:A,A344)</f>
        <v>0</v>
      </c>
      <c r="S344">
        <f>+COUNTIFS(percentiles!M:M,"&gt;1/1/18",percentiles!O:O,"&gt;0",percentiles!A:A,A344)</f>
        <v>0</v>
      </c>
      <c r="T344">
        <f>+COUNTIFS(percentiles!M:M,"&gt;1/1/18",percentiles!P:P,"&gt;0",percentiles!A:A,A344)</f>
        <v>0</v>
      </c>
      <c r="U344">
        <f>+COUNTIFS(percentiles!M:M,"&gt;1/1/18",percentiles!Q:Q,"&gt;0",percentiles!A:A,A344)</f>
        <v>0</v>
      </c>
      <c r="V344">
        <f>+COUNTIFS('est-sen-perc99-2018'!A:A,A344,'est-sen-perc99-2018'!G:G,"&gt;0")</f>
        <v>0</v>
      </c>
      <c r="W344">
        <f>+COUNTIFS('est-sen-perc99-2018'!A:A,A344,'est-sen-perc99-2018'!H:H,"&gt;0")</f>
        <v>0</v>
      </c>
      <c r="X344">
        <f>+COUNTIFS('est-sen-perc99-2018'!A:A,A344,'est-sen-perc99-2018'!I:I,"&gt;0")</f>
        <v>0</v>
      </c>
      <c r="Y344">
        <f>+COUNTIFS('est-sen-perc99-2018'!A:A,A344,'est-sen-perc99-2018'!J:J,"&gt;0")</f>
        <v>0</v>
      </c>
      <c r="Z344">
        <f>+SUM(V344:Y344)</f>
        <v>0</v>
      </c>
      <c r="AA344">
        <f>+IF(Z344=0,,K344-Z344)</f>
        <v>0</v>
      </c>
    </row>
    <row r="345" spans="1:27" hidden="1">
      <c r="A345" t="s">
        <v>1153</v>
      </c>
      <c r="B345">
        <v>-13.5618361111111</v>
      </c>
      <c r="C345">
        <v>-74.198888888888803</v>
      </c>
      <c r="D345">
        <v>3315</v>
      </c>
      <c r="E345" t="s">
        <v>1154</v>
      </c>
      <c r="F345" t="s">
        <v>11</v>
      </c>
      <c r="G345" t="s">
        <v>639</v>
      </c>
      <c r="H345" t="s">
        <v>640</v>
      </c>
      <c r="I345" t="s">
        <v>1155</v>
      </c>
      <c r="J345" t="s">
        <v>15</v>
      </c>
      <c r="K345">
        <f>+COUNTIF('est-sen-perc99-2018'!A:A,A345)</f>
        <v>0</v>
      </c>
      <c r="L345">
        <f>+COUNTIF('est-sen-perc99-2017'!A:A,A345)</f>
        <v>2</v>
      </c>
      <c r="M345">
        <f>+COUNTIFS(percentiles!M:M,"&gt;1/1/17",percentiles!N:N,"&gt;0",percentiles!A:A,A345,percentiles!M:M,"&lt;1/4/17")</f>
        <v>0</v>
      </c>
      <c r="N345" t="str">
        <f>IFERROR(VLOOKUP(A345,percentiles!A:Q,3,FALSE),"")</f>
        <v/>
      </c>
      <c r="O345" t="str">
        <f>IFERROR(VLOOKUP(A345,percentiles!A:Q,4,FALSE),"")</f>
        <v/>
      </c>
      <c r="P345" t="str">
        <f>IFERROR(VLOOKUP(A345,percentiles!A:Q,5,FALSE),"")</f>
        <v/>
      </c>
      <c r="Q345" t="str">
        <f>IFERROR(VLOOKUP(A345,percentiles!A:Q,6,FALSE),"")</f>
        <v/>
      </c>
      <c r="R345">
        <f>+COUNTIFS(percentiles!M:M,"&gt;1/1/18",percentiles!N:N,"&gt;0",percentiles!A:A,A345)</f>
        <v>0</v>
      </c>
      <c r="S345">
        <f>+COUNTIFS(percentiles!M:M,"&gt;1/1/18",percentiles!O:O,"&gt;0",percentiles!A:A,A345)</f>
        <v>0</v>
      </c>
      <c r="T345">
        <f>+COUNTIFS(percentiles!M:M,"&gt;1/1/18",percentiles!P:P,"&gt;0",percentiles!A:A,A345)</f>
        <v>0</v>
      </c>
      <c r="U345">
        <f>+COUNTIFS(percentiles!M:M,"&gt;1/1/18",percentiles!Q:Q,"&gt;0",percentiles!A:A,A345)</f>
        <v>0</v>
      </c>
      <c r="V345">
        <f>+COUNTIFS('est-sen-perc99-2018'!A:A,A345,'est-sen-perc99-2018'!G:G,"&gt;0")</f>
        <v>0</v>
      </c>
      <c r="W345">
        <f>+COUNTIFS('est-sen-perc99-2018'!A:A,A345,'est-sen-perc99-2018'!H:H,"&gt;0")</f>
        <v>0</v>
      </c>
      <c r="X345">
        <f>+COUNTIFS('est-sen-perc99-2018'!A:A,A345,'est-sen-perc99-2018'!I:I,"&gt;0")</f>
        <v>0</v>
      </c>
      <c r="Y345">
        <f>+COUNTIFS('est-sen-perc99-2018'!A:A,A345,'est-sen-perc99-2018'!J:J,"&gt;0")</f>
        <v>0</v>
      </c>
      <c r="Z345">
        <f>+SUM(V345:Y345)</f>
        <v>0</v>
      </c>
      <c r="AA345">
        <f>+IF(Z345=0,,K345-Z345)</f>
        <v>0</v>
      </c>
    </row>
    <row r="346" spans="1:27" hidden="1">
      <c r="A346" t="s">
        <v>1165</v>
      </c>
      <c r="B346">
        <v>-14.2373888888888</v>
      </c>
      <c r="C346">
        <v>-75.670222222222193</v>
      </c>
      <c r="D346">
        <v>386</v>
      </c>
      <c r="E346" t="s">
        <v>1166</v>
      </c>
      <c r="F346" t="s">
        <v>1062</v>
      </c>
      <c r="G346" t="s">
        <v>639</v>
      </c>
      <c r="H346" t="s">
        <v>640</v>
      </c>
      <c r="I346" t="s">
        <v>1167</v>
      </c>
      <c r="J346" t="s">
        <v>15</v>
      </c>
      <c r="K346">
        <f>+COUNTIF('est-sen-perc99-2018'!A:A,A346)</f>
        <v>0</v>
      </c>
      <c r="L346">
        <f>+COUNTIF('est-sen-perc99-2017'!A:A,A346)</f>
        <v>2</v>
      </c>
      <c r="M346">
        <f>+COUNTIFS(percentiles!M:M,"&gt;1/1/17",percentiles!N:N,"&gt;0",percentiles!A:A,A346,percentiles!M:M,"&lt;1/4/17")</f>
        <v>0</v>
      </c>
      <c r="N346" t="str">
        <f>IFERROR(VLOOKUP(A346,percentiles!A:Q,3,FALSE),"")</f>
        <v/>
      </c>
      <c r="O346" t="str">
        <f>IFERROR(VLOOKUP(A346,percentiles!A:Q,4,FALSE),"")</f>
        <v/>
      </c>
      <c r="P346" t="str">
        <f>IFERROR(VLOOKUP(A346,percentiles!A:Q,5,FALSE),"")</f>
        <v/>
      </c>
      <c r="Q346" t="str">
        <f>IFERROR(VLOOKUP(A346,percentiles!A:Q,6,FALSE),"")</f>
        <v/>
      </c>
      <c r="R346">
        <f>+COUNTIFS(percentiles!M:M,"&gt;1/1/18",percentiles!N:N,"&gt;0",percentiles!A:A,A346)</f>
        <v>0</v>
      </c>
      <c r="S346">
        <f>+COUNTIFS(percentiles!M:M,"&gt;1/1/18",percentiles!O:O,"&gt;0",percentiles!A:A,A346)</f>
        <v>0</v>
      </c>
      <c r="T346">
        <f>+COUNTIFS(percentiles!M:M,"&gt;1/1/18",percentiles!P:P,"&gt;0",percentiles!A:A,A346)</f>
        <v>0</v>
      </c>
      <c r="U346">
        <f>+COUNTIFS(percentiles!M:M,"&gt;1/1/18",percentiles!Q:Q,"&gt;0",percentiles!A:A,A346)</f>
        <v>0</v>
      </c>
      <c r="V346">
        <f>+COUNTIFS('est-sen-perc99-2018'!A:A,A346,'est-sen-perc99-2018'!G:G,"&gt;0")</f>
        <v>0</v>
      </c>
      <c r="W346">
        <f>+COUNTIFS('est-sen-perc99-2018'!A:A,A346,'est-sen-perc99-2018'!H:H,"&gt;0")</f>
        <v>0</v>
      </c>
      <c r="X346">
        <f>+COUNTIFS('est-sen-perc99-2018'!A:A,A346,'est-sen-perc99-2018'!I:I,"&gt;0")</f>
        <v>0</v>
      </c>
      <c r="Y346">
        <f>+COUNTIFS('est-sen-perc99-2018'!A:A,A346,'est-sen-perc99-2018'!J:J,"&gt;0")</f>
        <v>0</v>
      </c>
      <c r="Z346">
        <f>+SUM(V346:Y346)</f>
        <v>0</v>
      </c>
      <c r="AA346">
        <f>+IF(Z346=0,,K346-Z346)</f>
        <v>0</v>
      </c>
    </row>
    <row r="347" spans="1:27" hidden="1">
      <c r="A347" t="s">
        <v>1198</v>
      </c>
      <c r="B347">
        <v>-5.6614166666666597</v>
      </c>
      <c r="C347">
        <v>-78.533972222222204</v>
      </c>
      <c r="D347">
        <v>397</v>
      </c>
      <c r="E347" t="s">
        <v>1199</v>
      </c>
      <c r="F347" t="s">
        <v>1062</v>
      </c>
      <c r="G347" t="s">
        <v>639</v>
      </c>
      <c r="H347" t="s">
        <v>640</v>
      </c>
      <c r="I347" t="s">
        <v>1200</v>
      </c>
      <c r="J347" t="s">
        <v>15</v>
      </c>
      <c r="K347">
        <f>+COUNTIF('est-sen-perc99-2018'!A:A,A347)</f>
        <v>0</v>
      </c>
      <c r="L347">
        <f>+COUNTIF('est-sen-perc99-2017'!A:A,A347)</f>
        <v>2</v>
      </c>
      <c r="M347">
        <f>+COUNTIFS(percentiles!M:M,"&gt;1/1/17",percentiles!N:N,"&gt;0",percentiles!A:A,A347,percentiles!M:M,"&lt;1/4/17")</f>
        <v>0</v>
      </c>
      <c r="N347" t="str">
        <f>IFERROR(VLOOKUP(A347,percentiles!A:Q,3,FALSE),"")</f>
        <v/>
      </c>
      <c r="O347" t="str">
        <f>IFERROR(VLOOKUP(A347,percentiles!A:Q,4,FALSE),"")</f>
        <v/>
      </c>
      <c r="P347" t="str">
        <f>IFERROR(VLOOKUP(A347,percentiles!A:Q,5,FALSE),"")</f>
        <v/>
      </c>
      <c r="Q347" t="str">
        <f>IFERROR(VLOOKUP(A347,percentiles!A:Q,6,FALSE),"")</f>
        <v/>
      </c>
      <c r="R347">
        <f>+COUNTIFS(percentiles!M:M,"&gt;1/1/18",percentiles!N:N,"&gt;0",percentiles!A:A,A347)</f>
        <v>0</v>
      </c>
      <c r="S347">
        <f>+COUNTIFS(percentiles!M:M,"&gt;1/1/18",percentiles!O:O,"&gt;0",percentiles!A:A,A347)</f>
        <v>0</v>
      </c>
      <c r="T347">
        <f>+COUNTIFS(percentiles!M:M,"&gt;1/1/18",percentiles!P:P,"&gt;0",percentiles!A:A,A347)</f>
        <v>0</v>
      </c>
      <c r="U347">
        <f>+COUNTIFS(percentiles!M:M,"&gt;1/1/18",percentiles!Q:Q,"&gt;0",percentiles!A:A,A347)</f>
        <v>0</v>
      </c>
      <c r="V347">
        <f>+COUNTIFS('est-sen-perc99-2018'!A:A,A347,'est-sen-perc99-2018'!G:G,"&gt;0")</f>
        <v>0</v>
      </c>
      <c r="W347">
        <f>+COUNTIFS('est-sen-perc99-2018'!A:A,A347,'est-sen-perc99-2018'!H:H,"&gt;0")</f>
        <v>0</v>
      </c>
      <c r="X347">
        <f>+COUNTIFS('est-sen-perc99-2018'!A:A,A347,'est-sen-perc99-2018'!I:I,"&gt;0")</f>
        <v>0</v>
      </c>
      <c r="Y347">
        <f>+COUNTIFS('est-sen-perc99-2018'!A:A,A347,'est-sen-perc99-2018'!J:J,"&gt;0")</f>
        <v>0</v>
      </c>
      <c r="Z347">
        <f>+SUM(V347:Y347)</f>
        <v>0</v>
      </c>
      <c r="AA347">
        <f>+IF(Z347=0,,K347-Z347)</f>
        <v>0</v>
      </c>
    </row>
    <row r="348" spans="1:27" hidden="1">
      <c r="A348" t="s">
        <v>1216</v>
      </c>
      <c r="B348">
        <v>-15.4710555555555</v>
      </c>
      <c r="C348">
        <v>-70.171222222222198</v>
      </c>
      <c r="D348">
        <v>3826</v>
      </c>
      <c r="E348" t="s">
        <v>628</v>
      </c>
      <c r="F348" t="s">
        <v>11</v>
      </c>
      <c r="G348" t="s">
        <v>639</v>
      </c>
      <c r="H348" t="s">
        <v>640</v>
      </c>
      <c r="I348" t="s">
        <v>1217</v>
      </c>
      <c r="J348" t="s">
        <v>15</v>
      </c>
      <c r="K348">
        <f>+COUNTIF('est-sen-perc99-2018'!A:A,A348)</f>
        <v>1</v>
      </c>
      <c r="L348">
        <f>+COUNTIF('est-sen-perc99-2017'!A:A,A348)</f>
        <v>2</v>
      </c>
      <c r="M348">
        <f>+COUNTIFS(percentiles!M:M,"&gt;1/1/17",percentiles!N:N,"&gt;0",percentiles!A:A,A348,percentiles!M:M,"&lt;1/4/17")</f>
        <v>0</v>
      </c>
      <c r="N348" t="str">
        <f>IFERROR(VLOOKUP(A348,percentiles!A:Q,3,FALSE),"")</f>
        <v/>
      </c>
      <c r="O348" t="str">
        <f>IFERROR(VLOOKUP(A348,percentiles!A:Q,4,FALSE),"")</f>
        <v/>
      </c>
      <c r="P348" t="str">
        <f>IFERROR(VLOOKUP(A348,percentiles!A:Q,5,FALSE),"")</f>
        <v/>
      </c>
      <c r="Q348" t="str">
        <f>IFERROR(VLOOKUP(A348,percentiles!A:Q,6,FALSE),"")</f>
        <v/>
      </c>
      <c r="R348">
        <f>+COUNTIFS(percentiles!M:M,"&gt;1/1/18",percentiles!N:N,"&gt;0",percentiles!A:A,A348)</f>
        <v>0</v>
      </c>
      <c r="S348">
        <f>+COUNTIFS(percentiles!M:M,"&gt;1/1/18",percentiles!O:O,"&gt;0",percentiles!A:A,A348)</f>
        <v>0</v>
      </c>
      <c r="T348">
        <f>+COUNTIFS(percentiles!M:M,"&gt;1/1/18",percentiles!P:P,"&gt;0",percentiles!A:A,A348)</f>
        <v>0</v>
      </c>
      <c r="U348">
        <f>+COUNTIFS(percentiles!M:M,"&gt;1/1/18",percentiles!Q:Q,"&gt;0",percentiles!A:A,A348)</f>
        <v>0</v>
      </c>
      <c r="V348">
        <f>+COUNTIFS('est-sen-perc99-2018'!A:A,A348,'est-sen-perc99-2018'!G:G,"&gt;0")</f>
        <v>0</v>
      </c>
      <c r="W348">
        <f>+COUNTIFS('est-sen-perc99-2018'!A:A,A348,'est-sen-perc99-2018'!H:H,"&gt;0")</f>
        <v>0</v>
      </c>
      <c r="X348">
        <f>+COUNTIFS('est-sen-perc99-2018'!A:A,A348,'est-sen-perc99-2018'!I:I,"&gt;0")</f>
        <v>0</v>
      </c>
      <c r="Y348">
        <f>+COUNTIFS('est-sen-perc99-2018'!A:A,A348,'est-sen-perc99-2018'!J:J,"&gt;0")</f>
        <v>0</v>
      </c>
      <c r="Z348">
        <f>+SUM(V348:Y348)</f>
        <v>0</v>
      </c>
      <c r="AA348">
        <f>+IF(Z348=0,,K348-Z348)</f>
        <v>0</v>
      </c>
    </row>
    <row r="349" spans="1:27" hidden="1">
      <c r="A349" t="s">
        <v>1235</v>
      </c>
      <c r="B349">
        <v>-15.82625</v>
      </c>
      <c r="C349">
        <v>-70.012083333333294</v>
      </c>
      <c r="D349">
        <v>3812</v>
      </c>
      <c r="E349" t="s">
        <v>396</v>
      </c>
      <c r="F349" t="s">
        <v>11</v>
      </c>
      <c r="G349" t="s">
        <v>639</v>
      </c>
      <c r="H349" t="s">
        <v>640</v>
      </c>
      <c r="I349" t="s">
        <v>1236</v>
      </c>
      <c r="J349" t="s">
        <v>15</v>
      </c>
      <c r="K349">
        <f>+COUNTIF('est-sen-perc99-2018'!A:A,A349)</f>
        <v>1</v>
      </c>
      <c r="L349">
        <f>+COUNTIF('est-sen-perc99-2017'!A:A,A349)</f>
        <v>2</v>
      </c>
      <c r="M349">
        <f>+COUNTIFS(percentiles!M:M,"&gt;1/1/17",percentiles!N:N,"&gt;0",percentiles!A:A,A349,percentiles!M:M,"&lt;1/4/17")</f>
        <v>0</v>
      </c>
      <c r="N349" t="str">
        <f>IFERROR(VLOOKUP(A349,percentiles!A:Q,3,FALSE),"")</f>
        <v/>
      </c>
      <c r="O349" t="str">
        <f>IFERROR(VLOOKUP(A349,percentiles!A:Q,4,FALSE),"")</f>
        <v/>
      </c>
      <c r="P349" t="str">
        <f>IFERROR(VLOOKUP(A349,percentiles!A:Q,5,FALSE),"")</f>
        <v/>
      </c>
      <c r="Q349" t="str">
        <f>IFERROR(VLOOKUP(A349,percentiles!A:Q,6,FALSE),"")</f>
        <v/>
      </c>
      <c r="R349">
        <f>+COUNTIFS(percentiles!M:M,"&gt;1/1/18",percentiles!N:N,"&gt;0",percentiles!A:A,A349)</f>
        <v>0</v>
      </c>
      <c r="S349">
        <f>+COUNTIFS(percentiles!M:M,"&gt;1/1/18",percentiles!O:O,"&gt;0",percentiles!A:A,A349)</f>
        <v>0</v>
      </c>
      <c r="T349">
        <f>+COUNTIFS(percentiles!M:M,"&gt;1/1/18",percentiles!P:P,"&gt;0",percentiles!A:A,A349)</f>
        <v>0</v>
      </c>
      <c r="U349">
        <f>+COUNTIFS(percentiles!M:M,"&gt;1/1/18",percentiles!Q:Q,"&gt;0",percentiles!A:A,A349)</f>
        <v>0</v>
      </c>
      <c r="V349">
        <f>+COUNTIFS('est-sen-perc99-2018'!A:A,A349,'est-sen-perc99-2018'!G:G,"&gt;0")</f>
        <v>0</v>
      </c>
      <c r="W349">
        <f>+COUNTIFS('est-sen-perc99-2018'!A:A,A349,'est-sen-perc99-2018'!H:H,"&gt;0")</f>
        <v>0</v>
      </c>
      <c r="X349">
        <f>+COUNTIFS('est-sen-perc99-2018'!A:A,A349,'est-sen-perc99-2018'!I:I,"&gt;0")</f>
        <v>0</v>
      </c>
      <c r="Y349">
        <f>+COUNTIFS('est-sen-perc99-2018'!A:A,A349,'est-sen-perc99-2018'!J:J,"&gt;0")</f>
        <v>0</v>
      </c>
      <c r="Z349">
        <f>+SUM(V349:Y349)</f>
        <v>0</v>
      </c>
      <c r="AA349">
        <f>+IF(Z349=0,,K349-Z349)</f>
        <v>0</v>
      </c>
    </row>
    <row r="350" spans="1:27" hidden="1">
      <c r="A350" t="s">
        <v>1237</v>
      </c>
      <c r="B350">
        <v>-15.4852777777777</v>
      </c>
      <c r="C350">
        <v>-70.675777777777697</v>
      </c>
      <c r="D350">
        <v>4400</v>
      </c>
      <c r="E350" t="s">
        <v>434</v>
      </c>
      <c r="F350" t="s">
        <v>11</v>
      </c>
      <c r="G350" t="s">
        <v>639</v>
      </c>
      <c r="H350" t="s">
        <v>640</v>
      </c>
      <c r="I350" t="s">
        <v>1238</v>
      </c>
      <c r="J350" t="s">
        <v>15</v>
      </c>
      <c r="K350">
        <f>+COUNTIF('est-sen-perc99-2018'!A:A,A350)</f>
        <v>2</v>
      </c>
      <c r="L350">
        <f>+COUNTIF('est-sen-perc99-2017'!A:A,A350)</f>
        <v>2</v>
      </c>
      <c r="M350">
        <f>+COUNTIFS(percentiles!M:M,"&gt;1/1/17",percentiles!N:N,"&gt;0",percentiles!A:A,A350,percentiles!M:M,"&lt;1/4/17")</f>
        <v>0</v>
      </c>
      <c r="N350" t="str">
        <f>IFERROR(VLOOKUP(A350,percentiles!A:Q,3,FALSE),"")</f>
        <v/>
      </c>
      <c r="O350" t="str">
        <f>IFERROR(VLOOKUP(A350,percentiles!A:Q,4,FALSE),"")</f>
        <v/>
      </c>
      <c r="P350" t="str">
        <f>IFERROR(VLOOKUP(A350,percentiles!A:Q,5,FALSE),"")</f>
        <v/>
      </c>
      <c r="Q350" t="str">
        <f>IFERROR(VLOOKUP(A350,percentiles!A:Q,6,FALSE),"")</f>
        <v/>
      </c>
      <c r="R350">
        <f>+COUNTIFS(percentiles!M:M,"&gt;1/1/18",percentiles!N:N,"&gt;0",percentiles!A:A,A350)</f>
        <v>0</v>
      </c>
      <c r="S350">
        <f>+COUNTIFS(percentiles!M:M,"&gt;1/1/18",percentiles!O:O,"&gt;0",percentiles!A:A,A350)</f>
        <v>0</v>
      </c>
      <c r="T350">
        <f>+COUNTIFS(percentiles!M:M,"&gt;1/1/18",percentiles!P:P,"&gt;0",percentiles!A:A,A350)</f>
        <v>0</v>
      </c>
      <c r="U350">
        <f>+COUNTIFS(percentiles!M:M,"&gt;1/1/18",percentiles!Q:Q,"&gt;0",percentiles!A:A,A350)</f>
        <v>0</v>
      </c>
      <c r="V350">
        <f>+COUNTIFS('est-sen-perc99-2018'!A:A,A350,'est-sen-perc99-2018'!G:G,"&gt;0")</f>
        <v>0</v>
      </c>
      <c r="W350">
        <f>+COUNTIFS('est-sen-perc99-2018'!A:A,A350,'est-sen-perc99-2018'!H:H,"&gt;0")</f>
        <v>0</v>
      </c>
      <c r="X350">
        <f>+COUNTIFS('est-sen-perc99-2018'!A:A,A350,'est-sen-perc99-2018'!I:I,"&gt;0")</f>
        <v>0</v>
      </c>
      <c r="Y350">
        <f>+COUNTIFS('est-sen-perc99-2018'!A:A,A350,'est-sen-perc99-2018'!J:J,"&gt;0")</f>
        <v>0</v>
      </c>
      <c r="Z350">
        <f>+SUM(V350:Y350)</f>
        <v>0</v>
      </c>
      <c r="AA350">
        <f>+IF(Z350=0,,K350-Z350)</f>
        <v>0</v>
      </c>
    </row>
    <row r="351" spans="1:27" hidden="1">
      <c r="A351">
        <v>139</v>
      </c>
      <c r="B351">
        <v>-3.9759416666666598</v>
      </c>
      <c r="C351">
        <v>-80.401816666666605</v>
      </c>
      <c r="D351">
        <v>228</v>
      </c>
      <c r="E351" t="s">
        <v>27</v>
      </c>
      <c r="F351" t="s">
        <v>11</v>
      </c>
      <c r="G351" t="s">
        <v>12</v>
      </c>
      <c r="H351" t="s">
        <v>13</v>
      </c>
      <c r="I351" t="s">
        <v>28</v>
      </c>
      <c r="J351" t="s">
        <v>20</v>
      </c>
      <c r="K351">
        <f>+COUNTIF('est-sen-perc99-2018'!A:A,A351)</f>
        <v>0</v>
      </c>
      <c r="L351">
        <f>+COUNTIF('est-sen-perc99-2017'!A:A,A351)</f>
        <v>1</v>
      </c>
      <c r="M351">
        <f>+COUNTIFS(percentiles!M:M,"&gt;1/1/17",percentiles!N:N,"&gt;0",percentiles!A:A,A351,percentiles!M:M,"&lt;1/4/17")</f>
        <v>0</v>
      </c>
      <c r="N351" t="str">
        <f>IFERROR(VLOOKUP(A351,percentiles!A:Q,3,FALSE),"")</f>
        <v/>
      </c>
      <c r="O351" t="str">
        <f>IFERROR(VLOOKUP(A351,percentiles!A:Q,4,FALSE),"")</f>
        <v/>
      </c>
      <c r="P351" t="str">
        <f>IFERROR(VLOOKUP(A351,percentiles!A:Q,5,FALSE),"")</f>
        <v/>
      </c>
      <c r="Q351" t="str">
        <f>IFERROR(VLOOKUP(A351,percentiles!A:Q,6,FALSE),"")</f>
        <v/>
      </c>
      <c r="R351">
        <f>+COUNTIFS(percentiles!M:M,"&gt;1/1/18",percentiles!N:N,"&gt;0",percentiles!A:A,A351)</f>
        <v>0</v>
      </c>
      <c r="S351">
        <f>+COUNTIFS(percentiles!M:M,"&gt;1/1/18",percentiles!O:O,"&gt;0",percentiles!A:A,A351)</f>
        <v>0</v>
      </c>
      <c r="T351">
        <f>+COUNTIFS(percentiles!M:M,"&gt;1/1/18",percentiles!P:P,"&gt;0",percentiles!A:A,A351)</f>
        <v>0</v>
      </c>
      <c r="U351">
        <f>+COUNTIFS(percentiles!M:M,"&gt;1/1/18",percentiles!Q:Q,"&gt;0",percentiles!A:A,A351)</f>
        <v>0</v>
      </c>
      <c r="V351">
        <f>+COUNTIFS('est-sen-perc99-2018'!A:A,A351,'est-sen-perc99-2018'!G:G,"&gt;0")</f>
        <v>0</v>
      </c>
      <c r="W351">
        <f>+COUNTIFS('est-sen-perc99-2018'!A:A,A351,'est-sen-perc99-2018'!H:H,"&gt;0")</f>
        <v>0</v>
      </c>
      <c r="X351">
        <f>+COUNTIFS('est-sen-perc99-2018'!A:A,A351,'est-sen-perc99-2018'!I:I,"&gt;0")</f>
        <v>0</v>
      </c>
      <c r="Y351">
        <f>+COUNTIFS('est-sen-perc99-2018'!A:A,A351,'est-sen-perc99-2018'!J:J,"&gt;0")</f>
        <v>0</v>
      </c>
      <c r="Z351">
        <f>+SUM(V351:Y351)</f>
        <v>0</v>
      </c>
      <c r="AA351">
        <f>+IF(Z351=0,,K351-Z351)</f>
        <v>0</v>
      </c>
    </row>
    <row r="352" spans="1:27" hidden="1">
      <c r="A352">
        <v>150</v>
      </c>
      <c r="B352">
        <v>-3.4847222222222198</v>
      </c>
      <c r="C352">
        <v>-73.079444444444405</v>
      </c>
      <c r="D352">
        <v>103</v>
      </c>
      <c r="E352" t="s">
        <v>29</v>
      </c>
      <c r="F352" t="s">
        <v>11</v>
      </c>
      <c r="G352" t="s">
        <v>12</v>
      </c>
      <c r="H352" t="s">
        <v>13</v>
      </c>
      <c r="I352" t="s">
        <v>30</v>
      </c>
      <c r="J352" t="s">
        <v>15</v>
      </c>
      <c r="K352">
        <f>+COUNTIF('est-sen-perc99-2018'!A:A,A352)</f>
        <v>0</v>
      </c>
      <c r="L352">
        <f>+COUNTIF('est-sen-perc99-2017'!A:A,A352)</f>
        <v>1</v>
      </c>
      <c r="M352">
        <f>+COUNTIFS(percentiles!M:M,"&gt;1/1/17",percentiles!N:N,"&gt;0",percentiles!A:A,A352,percentiles!M:M,"&lt;1/4/17")</f>
        <v>0</v>
      </c>
      <c r="N352" t="str">
        <f>IFERROR(VLOOKUP(A352,percentiles!A:Q,3,FALSE),"")</f>
        <v/>
      </c>
      <c r="O352" t="str">
        <f>IFERROR(VLOOKUP(A352,percentiles!A:Q,4,FALSE),"")</f>
        <v/>
      </c>
      <c r="P352" t="str">
        <f>IFERROR(VLOOKUP(A352,percentiles!A:Q,5,FALSE),"")</f>
        <v/>
      </c>
      <c r="Q352" t="str">
        <f>IFERROR(VLOOKUP(A352,percentiles!A:Q,6,FALSE),"")</f>
        <v/>
      </c>
      <c r="R352">
        <f>+COUNTIFS(percentiles!M:M,"&gt;1/1/18",percentiles!N:N,"&gt;0",percentiles!A:A,A352)</f>
        <v>0</v>
      </c>
      <c r="S352">
        <f>+COUNTIFS(percentiles!M:M,"&gt;1/1/18",percentiles!O:O,"&gt;0",percentiles!A:A,A352)</f>
        <v>0</v>
      </c>
      <c r="T352">
        <f>+COUNTIFS(percentiles!M:M,"&gt;1/1/18",percentiles!P:P,"&gt;0",percentiles!A:A,A352)</f>
        <v>0</v>
      </c>
      <c r="U352">
        <f>+COUNTIFS(percentiles!M:M,"&gt;1/1/18",percentiles!Q:Q,"&gt;0",percentiles!A:A,A352)</f>
        <v>0</v>
      </c>
      <c r="V352">
        <f>+COUNTIFS('est-sen-perc99-2018'!A:A,A352,'est-sen-perc99-2018'!G:G,"&gt;0")</f>
        <v>0</v>
      </c>
      <c r="W352">
        <f>+COUNTIFS('est-sen-perc99-2018'!A:A,A352,'est-sen-perc99-2018'!H:H,"&gt;0")</f>
        <v>0</v>
      </c>
      <c r="X352">
        <f>+COUNTIFS('est-sen-perc99-2018'!A:A,A352,'est-sen-perc99-2018'!I:I,"&gt;0")</f>
        <v>0</v>
      </c>
      <c r="Y352">
        <f>+COUNTIFS('est-sen-perc99-2018'!A:A,A352,'est-sen-perc99-2018'!J:J,"&gt;0")</f>
        <v>0</v>
      </c>
      <c r="Z352">
        <f>+SUM(V352:Y352)</f>
        <v>0</v>
      </c>
      <c r="AA352">
        <f>+IF(Z352=0,,K352-Z352)</f>
        <v>0</v>
      </c>
    </row>
    <row r="353" spans="1:27" hidden="1">
      <c r="A353">
        <v>154</v>
      </c>
      <c r="B353">
        <v>-3.7639722222222201</v>
      </c>
      <c r="C353">
        <v>-73.254916666666603</v>
      </c>
      <c r="D353">
        <v>113</v>
      </c>
      <c r="E353" t="s">
        <v>35</v>
      </c>
      <c r="F353" t="s">
        <v>11</v>
      </c>
      <c r="G353" t="s">
        <v>12</v>
      </c>
      <c r="H353" t="s">
        <v>13</v>
      </c>
      <c r="I353" t="s">
        <v>36</v>
      </c>
      <c r="J353" t="s">
        <v>15</v>
      </c>
      <c r="K353">
        <f>+COUNTIF('est-sen-perc99-2018'!A:A,A353)</f>
        <v>1</v>
      </c>
      <c r="L353">
        <f>+COUNTIF('est-sen-perc99-2017'!A:A,A353)</f>
        <v>1</v>
      </c>
      <c r="M353">
        <f>+COUNTIFS(percentiles!M:M,"&gt;1/1/17",percentiles!N:N,"&gt;0",percentiles!A:A,A353,percentiles!M:M,"&lt;1/4/17")</f>
        <v>0</v>
      </c>
      <c r="N353" t="str">
        <f>IFERROR(VLOOKUP(A353,percentiles!A:Q,3,FALSE),"")</f>
        <v/>
      </c>
      <c r="O353" t="str">
        <f>IFERROR(VLOOKUP(A353,percentiles!A:Q,4,FALSE),"")</f>
        <v/>
      </c>
      <c r="P353" t="str">
        <f>IFERROR(VLOOKUP(A353,percentiles!A:Q,5,FALSE),"")</f>
        <v/>
      </c>
      <c r="Q353" t="str">
        <f>IFERROR(VLOOKUP(A353,percentiles!A:Q,6,FALSE),"")</f>
        <v/>
      </c>
      <c r="R353">
        <f>+COUNTIFS(percentiles!M:M,"&gt;1/1/18",percentiles!N:N,"&gt;0",percentiles!A:A,A353)</f>
        <v>0</v>
      </c>
      <c r="S353">
        <f>+COUNTIFS(percentiles!M:M,"&gt;1/1/18",percentiles!O:O,"&gt;0",percentiles!A:A,A353)</f>
        <v>0</v>
      </c>
      <c r="T353">
        <f>+COUNTIFS(percentiles!M:M,"&gt;1/1/18",percentiles!P:P,"&gt;0",percentiles!A:A,A353)</f>
        <v>0</v>
      </c>
      <c r="U353">
        <f>+COUNTIFS(percentiles!M:M,"&gt;1/1/18",percentiles!Q:Q,"&gt;0",percentiles!A:A,A353)</f>
        <v>0</v>
      </c>
      <c r="V353">
        <f>+COUNTIFS('est-sen-perc99-2018'!A:A,A353,'est-sen-perc99-2018'!G:G,"&gt;0")</f>
        <v>0</v>
      </c>
      <c r="W353">
        <f>+COUNTIFS('est-sen-perc99-2018'!A:A,A353,'est-sen-perc99-2018'!H:H,"&gt;0")</f>
        <v>0</v>
      </c>
      <c r="X353">
        <f>+COUNTIFS('est-sen-perc99-2018'!A:A,A353,'est-sen-perc99-2018'!I:I,"&gt;0")</f>
        <v>0</v>
      </c>
      <c r="Y353">
        <f>+COUNTIFS('est-sen-perc99-2018'!A:A,A353,'est-sen-perc99-2018'!J:J,"&gt;0")</f>
        <v>0</v>
      </c>
      <c r="Z353">
        <f>+SUM(V353:Y353)</f>
        <v>0</v>
      </c>
      <c r="AA353">
        <f>+IF(Z353=0,,K353-Z353)</f>
        <v>0</v>
      </c>
    </row>
    <row r="354" spans="1:27" hidden="1">
      <c r="A354">
        <v>180</v>
      </c>
      <c r="B354">
        <v>-3.3145277777777702</v>
      </c>
      <c r="C354">
        <v>-71.857555555555507</v>
      </c>
      <c r="D354">
        <v>106</v>
      </c>
      <c r="E354" t="s">
        <v>45</v>
      </c>
      <c r="F354" t="s">
        <v>11</v>
      </c>
      <c r="G354" t="s">
        <v>12</v>
      </c>
      <c r="H354" t="s">
        <v>13</v>
      </c>
      <c r="I354" t="s">
        <v>46</v>
      </c>
      <c r="J354" t="s">
        <v>15</v>
      </c>
      <c r="K354">
        <f>+COUNTIF('est-sen-perc99-2018'!A:A,A354)</f>
        <v>0</v>
      </c>
      <c r="L354">
        <f>+COUNTIF('est-sen-perc99-2017'!A:A,A354)</f>
        <v>1</v>
      </c>
      <c r="M354">
        <f>+COUNTIFS(percentiles!M:M,"&gt;1/1/17",percentiles!N:N,"&gt;0",percentiles!A:A,A354,percentiles!M:M,"&lt;1/4/17")</f>
        <v>0</v>
      </c>
      <c r="N354" t="str">
        <f>IFERROR(VLOOKUP(A354,percentiles!A:Q,3,FALSE),"")</f>
        <v/>
      </c>
      <c r="O354" t="str">
        <f>IFERROR(VLOOKUP(A354,percentiles!A:Q,4,FALSE),"")</f>
        <v/>
      </c>
      <c r="P354" t="str">
        <f>IFERROR(VLOOKUP(A354,percentiles!A:Q,5,FALSE),"")</f>
        <v/>
      </c>
      <c r="Q354" t="str">
        <f>IFERROR(VLOOKUP(A354,percentiles!A:Q,6,FALSE),"")</f>
        <v/>
      </c>
      <c r="R354">
        <f>+COUNTIFS(percentiles!M:M,"&gt;1/1/18",percentiles!N:N,"&gt;0",percentiles!A:A,A354)</f>
        <v>0</v>
      </c>
      <c r="S354">
        <f>+COUNTIFS(percentiles!M:M,"&gt;1/1/18",percentiles!O:O,"&gt;0",percentiles!A:A,A354)</f>
        <v>0</v>
      </c>
      <c r="T354">
        <f>+COUNTIFS(percentiles!M:M,"&gt;1/1/18",percentiles!P:P,"&gt;0",percentiles!A:A,A354)</f>
        <v>0</v>
      </c>
      <c r="U354">
        <f>+COUNTIFS(percentiles!M:M,"&gt;1/1/18",percentiles!Q:Q,"&gt;0",percentiles!A:A,A354)</f>
        <v>0</v>
      </c>
      <c r="V354">
        <f>+COUNTIFS('est-sen-perc99-2018'!A:A,A354,'est-sen-perc99-2018'!G:G,"&gt;0")</f>
        <v>0</v>
      </c>
      <c r="W354">
        <f>+COUNTIFS('est-sen-perc99-2018'!A:A,A354,'est-sen-perc99-2018'!H:H,"&gt;0")</f>
        <v>0</v>
      </c>
      <c r="X354">
        <f>+COUNTIFS('est-sen-perc99-2018'!A:A,A354,'est-sen-perc99-2018'!I:I,"&gt;0")</f>
        <v>0</v>
      </c>
      <c r="Y354">
        <f>+COUNTIFS('est-sen-perc99-2018'!A:A,A354,'est-sen-perc99-2018'!J:J,"&gt;0")</f>
        <v>0</v>
      </c>
      <c r="Z354">
        <f>+SUM(V354:Y354)</f>
        <v>0</v>
      </c>
      <c r="AA354">
        <f>+IF(Z354=0,,K354-Z354)</f>
        <v>0</v>
      </c>
    </row>
    <row r="355" spans="1:27" hidden="1">
      <c r="A355">
        <v>253</v>
      </c>
      <c r="B355">
        <v>-5.6614833333333303</v>
      </c>
      <c r="C355">
        <v>-78.533958333333302</v>
      </c>
      <c r="D355">
        <v>397</v>
      </c>
      <c r="E355" t="s">
        <v>91</v>
      </c>
      <c r="F355" t="s">
        <v>11</v>
      </c>
      <c r="G355" t="s">
        <v>12</v>
      </c>
      <c r="H355" t="s">
        <v>13</v>
      </c>
      <c r="I355" t="s">
        <v>92</v>
      </c>
      <c r="J355" t="s">
        <v>15</v>
      </c>
      <c r="K355">
        <f>+COUNTIF('est-sen-perc99-2018'!A:A,A355)</f>
        <v>1</v>
      </c>
      <c r="L355">
        <f>+COUNTIF('est-sen-perc99-2017'!A:A,A355)</f>
        <v>1</v>
      </c>
      <c r="M355">
        <f>+COUNTIFS(percentiles!M:M,"&gt;1/1/17",percentiles!N:N,"&gt;0",percentiles!A:A,A355,percentiles!M:M,"&lt;1/4/17")</f>
        <v>0</v>
      </c>
      <c r="N355" t="str">
        <f>IFERROR(VLOOKUP(A355,percentiles!A:Q,3,FALSE),"")</f>
        <v/>
      </c>
      <c r="O355" t="str">
        <f>IFERROR(VLOOKUP(A355,percentiles!A:Q,4,FALSE),"")</f>
        <v/>
      </c>
      <c r="P355" t="str">
        <f>IFERROR(VLOOKUP(A355,percentiles!A:Q,5,FALSE),"")</f>
        <v/>
      </c>
      <c r="Q355" t="str">
        <f>IFERROR(VLOOKUP(A355,percentiles!A:Q,6,FALSE),"")</f>
        <v/>
      </c>
      <c r="R355">
        <f>+COUNTIFS(percentiles!M:M,"&gt;1/1/18",percentiles!N:N,"&gt;0",percentiles!A:A,A355)</f>
        <v>0</v>
      </c>
      <c r="S355">
        <f>+COUNTIFS(percentiles!M:M,"&gt;1/1/18",percentiles!O:O,"&gt;0",percentiles!A:A,A355)</f>
        <v>0</v>
      </c>
      <c r="T355">
        <f>+COUNTIFS(percentiles!M:M,"&gt;1/1/18",percentiles!P:P,"&gt;0",percentiles!A:A,A355)</f>
        <v>0</v>
      </c>
      <c r="U355">
        <f>+COUNTIFS(percentiles!M:M,"&gt;1/1/18",percentiles!Q:Q,"&gt;0",percentiles!A:A,A355)</f>
        <v>0</v>
      </c>
      <c r="V355">
        <f>+COUNTIFS('est-sen-perc99-2018'!A:A,A355,'est-sen-perc99-2018'!G:G,"&gt;0")</f>
        <v>0</v>
      </c>
      <c r="W355">
        <f>+COUNTIFS('est-sen-perc99-2018'!A:A,A355,'est-sen-perc99-2018'!H:H,"&gt;0")</f>
        <v>0</v>
      </c>
      <c r="X355">
        <f>+COUNTIFS('est-sen-perc99-2018'!A:A,A355,'est-sen-perc99-2018'!I:I,"&gt;0")</f>
        <v>0</v>
      </c>
      <c r="Y355">
        <f>+COUNTIFS('est-sen-perc99-2018'!A:A,A355,'est-sen-perc99-2018'!J:J,"&gt;0")</f>
        <v>0</v>
      </c>
      <c r="Z355">
        <f>+SUM(V355:Y355)</f>
        <v>0</v>
      </c>
      <c r="AA355">
        <f>+IF(Z355=0,,K355-Z355)</f>
        <v>0</v>
      </c>
    </row>
    <row r="356" spans="1:27" hidden="1">
      <c r="A356">
        <v>261</v>
      </c>
      <c r="B356">
        <v>-5.4199361111111104</v>
      </c>
      <c r="C356">
        <v>-78.435527777777693</v>
      </c>
      <c r="D356">
        <v>508</v>
      </c>
      <c r="E356" t="s">
        <v>99</v>
      </c>
      <c r="F356" t="s">
        <v>11</v>
      </c>
      <c r="G356" t="s">
        <v>12</v>
      </c>
      <c r="H356" t="s">
        <v>13</v>
      </c>
      <c r="I356" t="s">
        <v>100</v>
      </c>
      <c r="J356" t="s">
        <v>15</v>
      </c>
      <c r="K356">
        <f>+COUNTIF('est-sen-perc99-2018'!A:A,A356)</f>
        <v>1</v>
      </c>
      <c r="L356">
        <f>+COUNTIF('est-sen-perc99-2017'!A:A,A356)</f>
        <v>1</v>
      </c>
      <c r="M356">
        <f>+COUNTIFS(percentiles!M:M,"&gt;1/1/17",percentiles!N:N,"&gt;0",percentiles!A:A,A356,percentiles!M:M,"&lt;1/4/17")</f>
        <v>0</v>
      </c>
      <c r="N356" t="str">
        <f>IFERROR(VLOOKUP(A356,percentiles!A:Q,3,FALSE),"")</f>
        <v/>
      </c>
      <c r="O356" t="str">
        <f>IFERROR(VLOOKUP(A356,percentiles!A:Q,4,FALSE),"")</f>
        <v/>
      </c>
      <c r="P356" t="str">
        <f>IFERROR(VLOOKUP(A356,percentiles!A:Q,5,FALSE),"")</f>
        <v/>
      </c>
      <c r="Q356" t="str">
        <f>IFERROR(VLOOKUP(A356,percentiles!A:Q,6,FALSE),"")</f>
        <v/>
      </c>
      <c r="R356">
        <f>+COUNTIFS(percentiles!M:M,"&gt;1/1/18",percentiles!N:N,"&gt;0",percentiles!A:A,A356)</f>
        <v>0</v>
      </c>
      <c r="S356">
        <f>+COUNTIFS(percentiles!M:M,"&gt;1/1/18",percentiles!O:O,"&gt;0",percentiles!A:A,A356)</f>
        <v>0</v>
      </c>
      <c r="T356">
        <f>+COUNTIFS(percentiles!M:M,"&gt;1/1/18",percentiles!P:P,"&gt;0",percentiles!A:A,A356)</f>
        <v>0</v>
      </c>
      <c r="U356">
        <f>+COUNTIFS(percentiles!M:M,"&gt;1/1/18",percentiles!Q:Q,"&gt;0",percentiles!A:A,A356)</f>
        <v>0</v>
      </c>
      <c r="V356">
        <f>+COUNTIFS('est-sen-perc99-2018'!A:A,A356,'est-sen-perc99-2018'!G:G,"&gt;0")</f>
        <v>0</v>
      </c>
      <c r="W356">
        <f>+COUNTIFS('est-sen-perc99-2018'!A:A,A356,'est-sen-perc99-2018'!H:H,"&gt;0")</f>
        <v>0</v>
      </c>
      <c r="X356">
        <f>+COUNTIFS('est-sen-perc99-2018'!A:A,A356,'est-sen-perc99-2018'!I:I,"&gt;0")</f>
        <v>0</v>
      </c>
      <c r="Y356">
        <f>+COUNTIFS('est-sen-perc99-2018'!A:A,A356,'est-sen-perc99-2018'!J:J,"&gt;0")</f>
        <v>0</v>
      </c>
      <c r="Z356">
        <f>+SUM(V356:Y356)</f>
        <v>0</v>
      </c>
      <c r="AA356">
        <f>+IF(Z356=0,,K356-Z356)</f>
        <v>0</v>
      </c>
    </row>
    <row r="357" spans="1:27" hidden="1">
      <c r="A357">
        <v>323</v>
      </c>
      <c r="B357">
        <v>-7.2368750000000004</v>
      </c>
      <c r="C357">
        <v>-78.2126194444444</v>
      </c>
      <c r="D357">
        <v>2908</v>
      </c>
      <c r="E357" t="s">
        <v>150</v>
      </c>
      <c r="F357" t="s">
        <v>11</v>
      </c>
      <c r="G357" t="s">
        <v>12</v>
      </c>
      <c r="I357" t="s">
        <v>151</v>
      </c>
      <c r="J357" t="s">
        <v>15</v>
      </c>
      <c r="K357">
        <f>+COUNTIF('est-sen-perc99-2018'!A:A,A357)</f>
        <v>0</v>
      </c>
      <c r="L357">
        <f>+COUNTIF('est-sen-perc99-2017'!A:A,A357)</f>
        <v>1</v>
      </c>
      <c r="M357">
        <f>+COUNTIFS(percentiles!M:M,"&gt;1/1/17",percentiles!N:N,"&gt;0",percentiles!A:A,A357,percentiles!M:M,"&lt;1/4/17")</f>
        <v>0</v>
      </c>
      <c r="N357" t="str">
        <f>IFERROR(VLOOKUP(A357,percentiles!A:Q,3,FALSE),"")</f>
        <v/>
      </c>
      <c r="O357" t="str">
        <f>IFERROR(VLOOKUP(A357,percentiles!A:Q,4,FALSE),"")</f>
        <v/>
      </c>
      <c r="P357" t="str">
        <f>IFERROR(VLOOKUP(A357,percentiles!A:Q,5,FALSE),"")</f>
        <v/>
      </c>
      <c r="Q357" t="str">
        <f>IFERROR(VLOOKUP(A357,percentiles!A:Q,6,FALSE),"")</f>
        <v/>
      </c>
      <c r="R357">
        <f>+COUNTIFS(percentiles!M:M,"&gt;1/1/18",percentiles!N:N,"&gt;0",percentiles!A:A,A357)</f>
        <v>0</v>
      </c>
      <c r="S357">
        <f>+COUNTIFS(percentiles!M:M,"&gt;1/1/18",percentiles!O:O,"&gt;0",percentiles!A:A,A357)</f>
        <v>0</v>
      </c>
      <c r="T357">
        <f>+COUNTIFS(percentiles!M:M,"&gt;1/1/18",percentiles!P:P,"&gt;0",percentiles!A:A,A357)</f>
        <v>0</v>
      </c>
      <c r="U357">
        <f>+COUNTIFS(percentiles!M:M,"&gt;1/1/18",percentiles!Q:Q,"&gt;0",percentiles!A:A,A357)</f>
        <v>0</v>
      </c>
      <c r="V357">
        <f>+COUNTIFS('est-sen-perc99-2018'!A:A,A357,'est-sen-perc99-2018'!G:G,"&gt;0")</f>
        <v>0</v>
      </c>
      <c r="W357">
        <f>+COUNTIFS('est-sen-perc99-2018'!A:A,A357,'est-sen-perc99-2018'!H:H,"&gt;0")</f>
        <v>0</v>
      </c>
      <c r="X357">
        <f>+COUNTIFS('est-sen-perc99-2018'!A:A,A357,'est-sen-perc99-2018'!I:I,"&gt;0")</f>
        <v>0</v>
      </c>
      <c r="Y357">
        <f>+COUNTIFS('est-sen-perc99-2018'!A:A,A357,'est-sen-perc99-2018'!J:J,"&gt;0")</f>
        <v>0</v>
      </c>
      <c r="Z357">
        <f>+SUM(V357:Y357)</f>
        <v>0</v>
      </c>
      <c r="AA357">
        <f>+IF(Z357=0,,K357-Z357)</f>
        <v>0</v>
      </c>
    </row>
    <row r="358" spans="1:27" hidden="1">
      <c r="A358">
        <v>343</v>
      </c>
      <c r="B358">
        <v>-6.4536749999999996</v>
      </c>
      <c r="C358">
        <v>-78.963149999999899</v>
      </c>
      <c r="D358">
        <v>2263</v>
      </c>
      <c r="E358" t="s">
        <v>162</v>
      </c>
      <c r="F358" t="s">
        <v>11</v>
      </c>
      <c r="G358" t="s">
        <v>12</v>
      </c>
      <c r="H358" t="s">
        <v>13</v>
      </c>
      <c r="I358" t="s">
        <v>163</v>
      </c>
      <c r="J358" t="s">
        <v>20</v>
      </c>
      <c r="K358">
        <f>+COUNTIF('est-sen-perc99-2018'!A:A,A358)</f>
        <v>1</v>
      </c>
      <c r="L358">
        <f>+COUNTIF('est-sen-perc99-2017'!A:A,A358)</f>
        <v>1</v>
      </c>
      <c r="M358">
        <f>+COUNTIFS(percentiles!M:M,"&gt;1/1/17",percentiles!N:N,"&gt;0",percentiles!A:A,A358,percentiles!M:M,"&lt;1/4/17")</f>
        <v>0</v>
      </c>
      <c r="N358" t="str">
        <f>IFERROR(VLOOKUP(A358,percentiles!A:Q,3,FALSE),"")</f>
        <v/>
      </c>
      <c r="O358" t="str">
        <f>IFERROR(VLOOKUP(A358,percentiles!A:Q,4,FALSE),"")</f>
        <v/>
      </c>
      <c r="P358" t="str">
        <f>IFERROR(VLOOKUP(A358,percentiles!A:Q,5,FALSE),"")</f>
        <v/>
      </c>
      <c r="Q358" t="str">
        <f>IFERROR(VLOOKUP(A358,percentiles!A:Q,6,FALSE),"")</f>
        <v/>
      </c>
      <c r="R358">
        <f>+COUNTIFS(percentiles!M:M,"&gt;1/1/18",percentiles!N:N,"&gt;0",percentiles!A:A,A358)</f>
        <v>0</v>
      </c>
      <c r="S358">
        <f>+COUNTIFS(percentiles!M:M,"&gt;1/1/18",percentiles!O:O,"&gt;0",percentiles!A:A,A358)</f>
        <v>0</v>
      </c>
      <c r="T358">
        <f>+COUNTIFS(percentiles!M:M,"&gt;1/1/18",percentiles!P:P,"&gt;0",percentiles!A:A,A358)</f>
        <v>0</v>
      </c>
      <c r="U358">
        <f>+COUNTIFS(percentiles!M:M,"&gt;1/1/18",percentiles!Q:Q,"&gt;0",percentiles!A:A,A358)</f>
        <v>0</v>
      </c>
      <c r="V358">
        <f>+COUNTIFS('est-sen-perc99-2018'!A:A,A358,'est-sen-perc99-2018'!G:G,"&gt;0")</f>
        <v>0</v>
      </c>
      <c r="W358">
        <f>+COUNTIFS('est-sen-perc99-2018'!A:A,A358,'est-sen-perc99-2018'!H:H,"&gt;0")</f>
        <v>0</v>
      </c>
      <c r="X358">
        <f>+COUNTIFS('est-sen-perc99-2018'!A:A,A358,'est-sen-perc99-2018'!I:I,"&gt;0")</f>
        <v>0</v>
      </c>
      <c r="Y358">
        <f>+COUNTIFS('est-sen-perc99-2018'!A:A,A358,'est-sen-perc99-2018'!J:J,"&gt;0")</f>
        <v>0</v>
      </c>
      <c r="Z358">
        <f>+SUM(V358:Y358)</f>
        <v>0</v>
      </c>
      <c r="AA358">
        <f>+IF(Z358=0,,K358-Z358)</f>
        <v>0</v>
      </c>
    </row>
    <row r="359" spans="1:27" hidden="1">
      <c r="A359">
        <v>362</v>
      </c>
      <c r="B359">
        <v>-6.6765499999999998</v>
      </c>
      <c r="C359">
        <v>-78.518336111111097</v>
      </c>
      <c r="D359">
        <v>2495</v>
      </c>
      <c r="E359" t="s">
        <v>176</v>
      </c>
      <c r="F359" t="s">
        <v>11</v>
      </c>
      <c r="G359" t="s">
        <v>12</v>
      </c>
      <c r="H359" t="s">
        <v>13</v>
      </c>
      <c r="I359" t="s">
        <v>177</v>
      </c>
      <c r="J359" t="s">
        <v>15</v>
      </c>
      <c r="K359">
        <f>+COUNTIF('est-sen-perc99-2018'!A:A,A359)</f>
        <v>1</v>
      </c>
      <c r="L359">
        <f>+COUNTIF('est-sen-perc99-2017'!A:A,A359)</f>
        <v>1</v>
      </c>
      <c r="M359">
        <f>+COUNTIFS(percentiles!M:M,"&gt;1/1/17",percentiles!N:N,"&gt;0",percentiles!A:A,A359,percentiles!M:M,"&lt;1/4/17")</f>
        <v>0</v>
      </c>
      <c r="N359" t="str">
        <f>IFERROR(VLOOKUP(A359,percentiles!A:Q,3,FALSE),"")</f>
        <v/>
      </c>
      <c r="O359" t="str">
        <f>IFERROR(VLOOKUP(A359,percentiles!A:Q,4,FALSE),"")</f>
        <v/>
      </c>
      <c r="P359" t="str">
        <f>IFERROR(VLOOKUP(A359,percentiles!A:Q,5,FALSE),"")</f>
        <v/>
      </c>
      <c r="Q359" t="str">
        <f>IFERROR(VLOOKUP(A359,percentiles!A:Q,6,FALSE),"")</f>
        <v/>
      </c>
      <c r="R359">
        <f>+COUNTIFS(percentiles!M:M,"&gt;1/1/18",percentiles!N:N,"&gt;0",percentiles!A:A,A359)</f>
        <v>0</v>
      </c>
      <c r="S359">
        <f>+COUNTIFS(percentiles!M:M,"&gt;1/1/18",percentiles!O:O,"&gt;0",percentiles!A:A,A359)</f>
        <v>0</v>
      </c>
      <c r="T359">
        <f>+COUNTIFS(percentiles!M:M,"&gt;1/1/18",percentiles!P:P,"&gt;0",percentiles!A:A,A359)</f>
        <v>0</v>
      </c>
      <c r="U359">
        <f>+COUNTIFS(percentiles!M:M,"&gt;1/1/18",percentiles!Q:Q,"&gt;0",percentiles!A:A,A359)</f>
        <v>0</v>
      </c>
      <c r="V359">
        <f>+COUNTIFS('est-sen-perc99-2018'!A:A,A359,'est-sen-perc99-2018'!G:G,"&gt;0")</f>
        <v>0</v>
      </c>
      <c r="W359">
        <f>+COUNTIFS('est-sen-perc99-2018'!A:A,A359,'est-sen-perc99-2018'!H:H,"&gt;0")</f>
        <v>0</v>
      </c>
      <c r="X359">
        <f>+COUNTIFS('est-sen-perc99-2018'!A:A,A359,'est-sen-perc99-2018'!I:I,"&gt;0")</f>
        <v>0</v>
      </c>
      <c r="Y359">
        <f>+COUNTIFS('est-sen-perc99-2018'!A:A,A359,'est-sen-perc99-2018'!J:J,"&gt;0")</f>
        <v>0</v>
      </c>
      <c r="Z359">
        <f>+SUM(V359:Y359)</f>
        <v>0</v>
      </c>
      <c r="AA359">
        <f>+IF(Z359=0,,K359-Z359)</f>
        <v>0</v>
      </c>
    </row>
    <row r="360" spans="1:27" hidden="1">
      <c r="A360">
        <v>370</v>
      </c>
      <c r="B360">
        <v>-7.3224861111111101</v>
      </c>
      <c r="C360">
        <v>-78.172700000000006</v>
      </c>
      <c r="D360">
        <v>2287</v>
      </c>
      <c r="E360" t="s">
        <v>180</v>
      </c>
      <c r="F360" t="s">
        <v>11</v>
      </c>
      <c r="G360" t="s">
        <v>12</v>
      </c>
      <c r="H360" t="s">
        <v>13</v>
      </c>
      <c r="I360" t="s">
        <v>181</v>
      </c>
      <c r="J360" t="s">
        <v>15</v>
      </c>
      <c r="K360">
        <f>+COUNTIF('est-sen-perc99-2018'!A:A,A360)</f>
        <v>1</v>
      </c>
      <c r="L360">
        <f>+COUNTIF('est-sen-perc99-2017'!A:A,A360)</f>
        <v>1</v>
      </c>
      <c r="M360">
        <f>+COUNTIFS(percentiles!M:M,"&gt;1/1/17",percentiles!N:N,"&gt;0",percentiles!A:A,A360,percentiles!M:M,"&lt;1/4/17")</f>
        <v>0</v>
      </c>
      <c r="N360" t="str">
        <f>IFERROR(VLOOKUP(A360,percentiles!A:Q,3,FALSE),"")</f>
        <v/>
      </c>
      <c r="O360" t="str">
        <f>IFERROR(VLOOKUP(A360,percentiles!A:Q,4,FALSE),"")</f>
        <v/>
      </c>
      <c r="P360" t="str">
        <f>IFERROR(VLOOKUP(A360,percentiles!A:Q,5,FALSE),"")</f>
        <v/>
      </c>
      <c r="Q360" t="str">
        <f>IFERROR(VLOOKUP(A360,percentiles!A:Q,6,FALSE),"")</f>
        <v/>
      </c>
      <c r="R360">
        <f>+COUNTIFS(percentiles!M:M,"&gt;1/1/18",percentiles!N:N,"&gt;0",percentiles!A:A,A360)</f>
        <v>0</v>
      </c>
      <c r="S360">
        <f>+COUNTIFS(percentiles!M:M,"&gt;1/1/18",percentiles!O:O,"&gt;0",percentiles!A:A,A360)</f>
        <v>0</v>
      </c>
      <c r="T360">
        <f>+COUNTIFS(percentiles!M:M,"&gt;1/1/18",percentiles!P:P,"&gt;0",percentiles!A:A,A360)</f>
        <v>0</v>
      </c>
      <c r="U360">
        <f>+COUNTIFS(percentiles!M:M,"&gt;1/1/18",percentiles!Q:Q,"&gt;0",percentiles!A:A,A360)</f>
        <v>0</v>
      </c>
      <c r="V360">
        <f>+COUNTIFS('est-sen-perc99-2018'!A:A,A360,'est-sen-perc99-2018'!G:G,"&gt;0")</f>
        <v>0</v>
      </c>
      <c r="W360">
        <f>+COUNTIFS('est-sen-perc99-2018'!A:A,A360,'est-sen-perc99-2018'!H:H,"&gt;0")</f>
        <v>0</v>
      </c>
      <c r="X360">
        <f>+COUNTIFS('est-sen-perc99-2018'!A:A,A360,'est-sen-perc99-2018'!I:I,"&gt;0")</f>
        <v>0</v>
      </c>
      <c r="Y360">
        <f>+COUNTIFS('est-sen-perc99-2018'!A:A,A360,'est-sen-perc99-2018'!J:J,"&gt;0")</f>
        <v>0</v>
      </c>
      <c r="Z360">
        <f>+SUM(V360:Y360)</f>
        <v>0</v>
      </c>
      <c r="AA360">
        <f>+IF(Z360=0,,K360-Z360)</f>
        <v>0</v>
      </c>
    </row>
    <row r="361" spans="1:27" hidden="1">
      <c r="A361">
        <v>375</v>
      </c>
      <c r="B361">
        <v>-6.2083000000000004</v>
      </c>
      <c r="C361">
        <v>-77.867116666666604</v>
      </c>
      <c r="D361">
        <v>2442</v>
      </c>
      <c r="E361" t="s">
        <v>188</v>
      </c>
      <c r="F361" t="s">
        <v>11</v>
      </c>
      <c r="G361" t="s">
        <v>12</v>
      </c>
      <c r="H361" t="s">
        <v>13</v>
      </c>
      <c r="I361" t="s">
        <v>189</v>
      </c>
      <c r="J361" t="s">
        <v>15</v>
      </c>
      <c r="K361">
        <f>+COUNTIF('est-sen-perc99-2018'!A:A,A361)</f>
        <v>1</v>
      </c>
      <c r="L361">
        <f>+COUNTIF('est-sen-perc99-2017'!A:A,A361)</f>
        <v>1</v>
      </c>
      <c r="M361">
        <f>+COUNTIFS(percentiles!M:M,"&gt;1/1/17",percentiles!N:N,"&gt;0",percentiles!A:A,A361,percentiles!M:M,"&lt;1/4/17")</f>
        <v>0</v>
      </c>
      <c r="N361" t="str">
        <f>IFERROR(VLOOKUP(A361,percentiles!A:Q,3,FALSE),"")</f>
        <v/>
      </c>
      <c r="O361" t="str">
        <f>IFERROR(VLOOKUP(A361,percentiles!A:Q,4,FALSE),"")</f>
        <v/>
      </c>
      <c r="P361" t="str">
        <f>IFERROR(VLOOKUP(A361,percentiles!A:Q,5,FALSE),"")</f>
        <v/>
      </c>
      <c r="Q361" t="str">
        <f>IFERROR(VLOOKUP(A361,percentiles!A:Q,6,FALSE),"")</f>
        <v/>
      </c>
      <c r="R361">
        <f>+COUNTIFS(percentiles!M:M,"&gt;1/1/18",percentiles!N:N,"&gt;0",percentiles!A:A,A361)</f>
        <v>0</v>
      </c>
      <c r="S361">
        <f>+COUNTIFS(percentiles!M:M,"&gt;1/1/18",percentiles!O:O,"&gt;0",percentiles!A:A,A361)</f>
        <v>0</v>
      </c>
      <c r="T361">
        <f>+COUNTIFS(percentiles!M:M,"&gt;1/1/18",percentiles!P:P,"&gt;0",percentiles!A:A,A361)</f>
        <v>0</v>
      </c>
      <c r="U361">
        <f>+COUNTIFS(percentiles!M:M,"&gt;1/1/18",percentiles!Q:Q,"&gt;0",percentiles!A:A,A361)</f>
        <v>0</v>
      </c>
      <c r="V361">
        <f>+COUNTIFS('est-sen-perc99-2018'!A:A,A361,'est-sen-perc99-2018'!G:G,"&gt;0")</f>
        <v>0</v>
      </c>
      <c r="W361">
        <f>+COUNTIFS('est-sen-perc99-2018'!A:A,A361,'est-sen-perc99-2018'!H:H,"&gt;0")</f>
        <v>0</v>
      </c>
      <c r="X361">
        <f>+COUNTIFS('est-sen-perc99-2018'!A:A,A361,'est-sen-perc99-2018'!I:I,"&gt;0")</f>
        <v>0</v>
      </c>
      <c r="Y361">
        <f>+COUNTIFS('est-sen-perc99-2018'!A:A,A361,'est-sen-perc99-2018'!J:J,"&gt;0")</f>
        <v>0</v>
      </c>
      <c r="Z361">
        <f>+SUM(V361:Y361)</f>
        <v>0</v>
      </c>
      <c r="AA361">
        <f>+IF(Z361=0,,K361-Z361)</f>
        <v>0</v>
      </c>
    </row>
    <row r="362" spans="1:27" hidden="1">
      <c r="A362">
        <v>392</v>
      </c>
      <c r="B362">
        <v>-7.2534611111111102</v>
      </c>
      <c r="C362">
        <v>-78.652611111111099</v>
      </c>
      <c r="D362">
        <v>1307</v>
      </c>
      <c r="E362" t="s">
        <v>200</v>
      </c>
      <c r="F362" t="s">
        <v>11</v>
      </c>
      <c r="G362" t="s">
        <v>12</v>
      </c>
      <c r="H362" t="s">
        <v>13</v>
      </c>
      <c r="I362" t="s">
        <v>201</v>
      </c>
      <c r="J362" t="s">
        <v>20</v>
      </c>
      <c r="K362">
        <f>+COUNTIF('est-sen-perc99-2018'!A:A,A362)</f>
        <v>1</v>
      </c>
      <c r="L362">
        <f>+COUNTIF('est-sen-perc99-2017'!A:A,A362)</f>
        <v>1</v>
      </c>
      <c r="M362">
        <f>+COUNTIFS(percentiles!M:M,"&gt;1/1/17",percentiles!N:N,"&gt;0",percentiles!A:A,A362,percentiles!M:M,"&lt;1/4/17")</f>
        <v>0</v>
      </c>
      <c r="N362" t="str">
        <f>IFERROR(VLOOKUP(A362,percentiles!A:Q,3,FALSE),"")</f>
        <v/>
      </c>
      <c r="O362" t="str">
        <f>IFERROR(VLOOKUP(A362,percentiles!A:Q,4,FALSE),"")</f>
        <v/>
      </c>
      <c r="P362" t="str">
        <f>IFERROR(VLOOKUP(A362,percentiles!A:Q,5,FALSE),"")</f>
        <v/>
      </c>
      <c r="Q362" t="str">
        <f>IFERROR(VLOOKUP(A362,percentiles!A:Q,6,FALSE),"")</f>
        <v/>
      </c>
      <c r="R362">
        <f>+COUNTIFS(percentiles!M:M,"&gt;1/1/18",percentiles!N:N,"&gt;0",percentiles!A:A,A362)</f>
        <v>0</v>
      </c>
      <c r="S362">
        <f>+COUNTIFS(percentiles!M:M,"&gt;1/1/18",percentiles!O:O,"&gt;0",percentiles!A:A,A362)</f>
        <v>0</v>
      </c>
      <c r="T362">
        <f>+COUNTIFS(percentiles!M:M,"&gt;1/1/18",percentiles!P:P,"&gt;0",percentiles!A:A,A362)</f>
        <v>0</v>
      </c>
      <c r="U362">
        <f>+COUNTIFS(percentiles!M:M,"&gt;1/1/18",percentiles!Q:Q,"&gt;0",percentiles!A:A,A362)</f>
        <v>0</v>
      </c>
      <c r="V362">
        <f>+COUNTIFS('est-sen-perc99-2018'!A:A,A362,'est-sen-perc99-2018'!G:G,"&gt;0")</f>
        <v>0</v>
      </c>
      <c r="W362">
        <f>+COUNTIFS('est-sen-perc99-2018'!A:A,A362,'est-sen-perc99-2018'!H:H,"&gt;0")</f>
        <v>0</v>
      </c>
      <c r="X362">
        <f>+COUNTIFS('est-sen-perc99-2018'!A:A,A362,'est-sen-perc99-2018'!I:I,"&gt;0")</f>
        <v>0</v>
      </c>
      <c r="Y362">
        <f>+COUNTIFS('est-sen-perc99-2018'!A:A,A362,'est-sen-perc99-2018'!J:J,"&gt;0")</f>
        <v>0</v>
      </c>
      <c r="Z362">
        <f>+SUM(V362:Y362)</f>
        <v>0</v>
      </c>
      <c r="AA362">
        <f>+IF(Z362=0,,K362-Z362)</f>
        <v>0</v>
      </c>
    </row>
    <row r="363" spans="1:27" hidden="1">
      <c r="A363">
        <v>395</v>
      </c>
      <c r="B363">
        <v>-6.5750000000000002</v>
      </c>
      <c r="C363">
        <v>-78.867222222222196</v>
      </c>
      <c r="D363">
        <v>1677</v>
      </c>
      <c r="E363" t="s">
        <v>204</v>
      </c>
      <c r="F363" t="s">
        <v>11</v>
      </c>
      <c r="G363" t="s">
        <v>12</v>
      </c>
      <c r="H363" t="s">
        <v>13</v>
      </c>
      <c r="I363" t="s">
        <v>205</v>
      </c>
      <c r="J363" t="s">
        <v>20</v>
      </c>
      <c r="K363">
        <f>+COUNTIF('est-sen-perc99-2018'!A:A,A363)</f>
        <v>1</v>
      </c>
      <c r="L363">
        <f>+COUNTIF('est-sen-perc99-2017'!A:A,A363)</f>
        <v>1</v>
      </c>
      <c r="M363">
        <f>+COUNTIFS(percentiles!M:M,"&gt;1/1/17",percentiles!N:N,"&gt;0",percentiles!A:A,A363,percentiles!M:M,"&lt;1/4/17")</f>
        <v>0</v>
      </c>
      <c r="N363" t="str">
        <f>IFERROR(VLOOKUP(A363,percentiles!A:Q,3,FALSE),"")</f>
        <v/>
      </c>
      <c r="O363" t="str">
        <f>IFERROR(VLOOKUP(A363,percentiles!A:Q,4,FALSE),"")</f>
        <v/>
      </c>
      <c r="P363" t="str">
        <f>IFERROR(VLOOKUP(A363,percentiles!A:Q,5,FALSE),"")</f>
        <v/>
      </c>
      <c r="Q363" t="str">
        <f>IFERROR(VLOOKUP(A363,percentiles!A:Q,6,FALSE),"")</f>
        <v/>
      </c>
      <c r="R363">
        <f>+COUNTIFS(percentiles!M:M,"&gt;1/1/18",percentiles!N:N,"&gt;0",percentiles!A:A,A363)</f>
        <v>0</v>
      </c>
      <c r="S363">
        <f>+COUNTIFS(percentiles!M:M,"&gt;1/1/18",percentiles!O:O,"&gt;0",percentiles!A:A,A363)</f>
        <v>0</v>
      </c>
      <c r="T363">
        <f>+COUNTIFS(percentiles!M:M,"&gt;1/1/18",percentiles!P:P,"&gt;0",percentiles!A:A,A363)</f>
        <v>0</v>
      </c>
      <c r="U363">
        <f>+COUNTIFS(percentiles!M:M,"&gt;1/1/18",percentiles!Q:Q,"&gt;0",percentiles!A:A,A363)</f>
        <v>0</v>
      </c>
      <c r="V363">
        <f>+COUNTIFS('est-sen-perc99-2018'!A:A,A363,'est-sen-perc99-2018'!G:G,"&gt;0")</f>
        <v>0</v>
      </c>
      <c r="W363">
        <f>+COUNTIFS('est-sen-perc99-2018'!A:A,A363,'est-sen-perc99-2018'!H:H,"&gt;0")</f>
        <v>0</v>
      </c>
      <c r="X363">
        <f>+COUNTIFS('est-sen-perc99-2018'!A:A,A363,'est-sen-perc99-2018'!I:I,"&gt;0")</f>
        <v>0</v>
      </c>
      <c r="Y363">
        <f>+COUNTIFS('est-sen-perc99-2018'!A:A,A363,'est-sen-perc99-2018'!J:J,"&gt;0")</f>
        <v>0</v>
      </c>
      <c r="Z363">
        <f>+SUM(V363:Y363)</f>
        <v>0</v>
      </c>
      <c r="AA363">
        <f>+IF(Z363=0,,K363-Z363)</f>
        <v>0</v>
      </c>
    </row>
    <row r="364" spans="1:27" hidden="1">
      <c r="A364">
        <v>453</v>
      </c>
      <c r="B364">
        <v>-9.2009083333333308</v>
      </c>
      <c r="C364">
        <v>-75.813930555555501</v>
      </c>
      <c r="D364">
        <v>1961</v>
      </c>
      <c r="E364" t="s">
        <v>232</v>
      </c>
      <c r="F364" t="s">
        <v>11</v>
      </c>
      <c r="G364" t="s">
        <v>12</v>
      </c>
      <c r="H364" t="s">
        <v>13</v>
      </c>
      <c r="I364" t="s">
        <v>233</v>
      </c>
      <c r="J364" t="s">
        <v>15</v>
      </c>
      <c r="K364">
        <f>+COUNTIF('est-sen-perc99-2018'!A:A,A364)</f>
        <v>2</v>
      </c>
      <c r="L364">
        <f>+COUNTIF('est-sen-perc99-2017'!A:A,A364)</f>
        <v>1</v>
      </c>
      <c r="M364">
        <f>+COUNTIFS(percentiles!M:M,"&gt;1/1/17",percentiles!N:N,"&gt;0",percentiles!A:A,A364,percentiles!M:M,"&lt;1/4/17")</f>
        <v>0</v>
      </c>
      <c r="N364" t="str">
        <f>IFERROR(VLOOKUP(A364,percentiles!A:Q,3,FALSE),"")</f>
        <v/>
      </c>
      <c r="O364" t="str">
        <f>IFERROR(VLOOKUP(A364,percentiles!A:Q,4,FALSE),"")</f>
        <v/>
      </c>
      <c r="P364" t="str">
        <f>IFERROR(VLOOKUP(A364,percentiles!A:Q,5,FALSE),"")</f>
        <v/>
      </c>
      <c r="Q364" t="str">
        <f>IFERROR(VLOOKUP(A364,percentiles!A:Q,6,FALSE),"")</f>
        <v/>
      </c>
      <c r="R364">
        <f>+COUNTIFS(percentiles!M:M,"&gt;1/1/18",percentiles!N:N,"&gt;0",percentiles!A:A,A364)</f>
        <v>0</v>
      </c>
      <c r="S364">
        <f>+COUNTIFS(percentiles!M:M,"&gt;1/1/18",percentiles!O:O,"&gt;0",percentiles!A:A,A364)</f>
        <v>0</v>
      </c>
      <c r="T364">
        <f>+COUNTIFS(percentiles!M:M,"&gt;1/1/18",percentiles!P:P,"&gt;0",percentiles!A:A,A364)</f>
        <v>0</v>
      </c>
      <c r="U364">
        <f>+COUNTIFS(percentiles!M:M,"&gt;1/1/18",percentiles!Q:Q,"&gt;0",percentiles!A:A,A364)</f>
        <v>0</v>
      </c>
      <c r="V364">
        <f>+COUNTIFS('est-sen-perc99-2018'!A:A,A364,'est-sen-perc99-2018'!G:G,"&gt;0")</f>
        <v>0</v>
      </c>
      <c r="W364">
        <f>+COUNTIFS('est-sen-perc99-2018'!A:A,A364,'est-sen-perc99-2018'!H:H,"&gt;0")</f>
        <v>0</v>
      </c>
      <c r="X364">
        <f>+COUNTIFS('est-sen-perc99-2018'!A:A,A364,'est-sen-perc99-2018'!I:I,"&gt;0")</f>
        <v>0</v>
      </c>
      <c r="Y364">
        <f>+COUNTIFS('est-sen-perc99-2018'!A:A,A364,'est-sen-perc99-2018'!J:J,"&gt;0")</f>
        <v>0</v>
      </c>
      <c r="Z364">
        <f>+SUM(V364:Y364)</f>
        <v>0</v>
      </c>
      <c r="AA364">
        <f>+IF(Z364=0,,K364-Z364)</f>
        <v>0</v>
      </c>
    </row>
    <row r="365" spans="1:27" hidden="1">
      <c r="A365">
        <v>456</v>
      </c>
      <c r="B365">
        <v>-9.8836111111111098</v>
      </c>
      <c r="C365">
        <v>-76.500277777777697</v>
      </c>
      <c r="D365">
        <v>3673</v>
      </c>
      <c r="E365" t="s">
        <v>238</v>
      </c>
      <c r="F365" t="s">
        <v>11</v>
      </c>
      <c r="G365" t="s">
        <v>12</v>
      </c>
      <c r="H365" t="s">
        <v>13</v>
      </c>
      <c r="I365" t="s">
        <v>239</v>
      </c>
      <c r="J365" t="s">
        <v>15</v>
      </c>
      <c r="K365">
        <f>+COUNTIF('est-sen-perc99-2018'!A:A,A365)</f>
        <v>0</v>
      </c>
      <c r="L365">
        <f>+COUNTIF('est-sen-perc99-2017'!A:A,A365)</f>
        <v>1</v>
      </c>
      <c r="M365">
        <f>+COUNTIFS(percentiles!M:M,"&gt;1/1/17",percentiles!N:N,"&gt;0",percentiles!A:A,A365,percentiles!M:M,"&lt;1/4/17")</f>
        <v>0</v>
      </c>
      <c r="N365" t="str">
        <f>IFERROR(VLOOKUP(A365,percentiles!A:Q,3,FALSE),"")</f>
        <v/>
      </c>
      <c r="O365" t="str">
        <f>IFERROR(VLOOKUP(A365,percentiles!A:Q,4,FALSE),"")</f>
        <v/>
      </c>
      <c r="P365" t="str">
        <f>IFERROR(VLOOKUP(A365,percentiles!A:Q,5,FALSE),"")</f>
        <v/>
      </c>
      <c r="Q365" t="str">
        <f>IFERROR(VLOOKUP(A365,percentiles!A:Q,6,FALSE),"")</f>
        <v/>
      </c>
      <c r="R365">
        <f>+COUNTIFS(percentiles!M:M,"&gt;1/1/18",percentiles!N:N,"&gt;0",percentiles!A:A,A365)</f>
        <v>0</v>
      </c>
      <c r="S365">
        <f>+COUNTIFS(percentiles!M:M,"&gt;1/1/18",percentiles!O:O,"&gt;0",percentiles!A:A,A365)</f>
        <v>0</v>
      </c>
      <c r="T365">
        <f>+COUNTIFS(percentiles!M:M,"&gt;1/1/18",percentiles!P:P,"&gt;0",percentiles!A:A,A365)</f>
        <v>0</v>
      </c>
      <c r="U365">
        <f>+COUNTIFS(percentiles!M:M,"&gt;1/1/18",percentiles!Q:Q,"&gt;0",percentiles!A:A,A365)</f>
        <v>0</v>
      </c>
      <c r="V365">
        <f>+COUNTIFS('est-sen-perc99-2018'!A:A,A365,'est-sen-perc99-2018'!G:G,"&gt;0")</f>
        <v>0</v>
      </c>
      <c r="W365">
        <f>+COUNTIFS('est-sen-perc99-2018'!A:A,A365,'est-sen-perc99-2018'!H:H,"&gt;0")</f>
        <v>0</v>
      </c>
      <c r="X365">
        <f>+COUNTIFS('est-sen-perc99-2018'!A:A,A365,'est-sen-perc99-2018'!I:I,"&gt;0")</f>
        <v>0</v>
      </c>
      <c r="Y365">
        <f>+COUNTIFS('est-sen-perc99-2018'!A:A,A365,'est-sen-perc99-2018'!J:J,"&gt;0")</f>
        <v>0</v>
      </c>
      <c r="Z365">
        <f>+SUM(V365:Y365)</f>
        <v>0</v>
      </c>
      <c r="AA365">
        <f>+IF(Z365=0,,K365-Z365)</f>
        <v>0</v>
      </c>
    </row>
    <row r="366" spans="1:27" hidden="1">
      <c r="A366">
        <v>477</v>
      </c>
      <c r="B366">
        <v>-12.004166666666601</v>
      </c>
      <c r="C366">
        <v>-75.220833333333303</v>
      </c>
      <c r="D366">
        <v>3295</v>
      </c>
      <c r="E366" t="s">
        <v>258</v>
      </c>
      <c r="F366" t="s">
        <v>11</v>
      </c>
      <c r="G366" t="s">
        <v>12</v>
      </c>
      <c r="H366" t="s">
        <v>13</v>
      </c>
      <c r="I366" t="s">
        <v>259</v>
      </c>
      <c r="J366" t="s">
        <v>15</v>
      </c>
      <c r="K366">
        <f>+COUNTIF('est-sen-perc99-2018'!A:A,A366)</f>
        <v>3</v>
      </c>
      <c r="L366">
        <f>+COUNTIF('est-sen-perc99-2017'!A:A,A366)</f>
        <v>1</v>
      </c>
      <c r="M366">
        <f>+COUNTIFS(percentiles!M:M,"&gt;1/1/17",percentiles!N:N,"&gt;0",percentiles!A:A,A366,percentiles!M:M,"&lt;1/4/17")</f>
        <v>0</v>
      </c>
      <c r="N366" t="str">
        <f>IFERROR(VLOOKUP(A366,percentiles!A:Q,3,FALSE),"")</f>
        <v/>
      </c>
      <c r="O366" t="str">
        <f>IFERROR(VLOOKUP(A366,percentiles!A:Q,4,FALSE),"")</f>
        <v/>
      </c>
      <c r="P366" t="str">
        <f>IFERROR(VLOOKUP(A366,percentiles!A:Q,5,FALSE),"")</f>
        <v/>
      </c>
      <c r="Q366" t="str">
        <f>IFERROR(VLOOKUP(A366,percentiles!A:Q,6,FALSE),"")</f>
        <v/>
      </c>
      <c r="R366">
        <f>+COUNTIFS(percentiles!M:M,"&gt;1/1/18",percentiles!N:N,"&gt;0",percentiles!A:A,A366)</f>
        <v>0</v>
      </c>
      <c r="S366">
        <f>+COUNTIFS(percentiles!M:M,"&gt;1/1/18",percentiles!O:O,"&gt;0",percentiles!A:A,A366)</f>
        <v>0</v>
      </c>
      <c r="T366">
        <f>+COUNTIFS(percentiles!M:M,"&gt;1/1/18",percentiles!P:P,"&gt;0",percentiles!A:A,A366)</f>
        <v>0</v>
      </c>
      <c r="U366">
        <f>+COUNTIFS(percentiles!M:M,"&gt;1/1/18",percentiles!Q:Q,"&gt;0",percentiles!A:A,A366)</f>
        <v>0</v>
      </c>
      <c r="V366">
        <f>+COUNTIFS('est-sen-perc99-2018'!A:A,A366,'est-sen-perc99-2018'!G:G,"&gt;0")</f>
        <v>0</v>
      </c>
      <c r="W366">
        <f>+COUNTIFS('est-sen-perc99-2018'!A:A,A366,'est-sen-perc99-2018'!H:H,"&gt;0")</f>
        <v>0</v>
      </c>
      <c r="X366">
        <f>+COUNTIFS('est-sen-perc99-2018'!A:A,A366,'est-sen-perc99-2018'!I:I,"&gt;0")</f>
        <v>0</v>
      </c>
      <c r="Y366">
        <f>+COUNTIFS('est-sen-perc99-2018'!A:A,A366,'est-sen-perc99-2018'!J:J,"&gt;0")</f>
        <v>0</v>
      </c>
      <c r="Z366">
        <f>+SUM(V366:Y366)</f>
        <v>0</v>
      </c>
      <c r="AA366">
        <f>+IF(Z366=0,,K366-Z366)</f>
        <v>0</v>
      </c>
    </row>
    <row r="367" spans="1:27" hidden="1">
      <c r="A367">
        <v>508</v>
      </c>
      <c r="B367">
        <v>-12.393055555555501</v>
      </c>
      <c r="C367">
        <v>-74.866111111111096</v>
      </c>
      <c r="D367">
        <v>3240</v>
      </c>
      <c r="E367" t="s">
        <v>268</v>
      </c>
      <c r="F367" t="s">
        <v>11</v>
      </c>
      <c r="G367" t="s">
        <v>12</v>
      </c>
      <c r="H367" t="s">
        <v>13</v>
      </c>
      <c r="I367" t="s">
        <v>269</v>
      </c>
      <c r="J367" t="s">
        <v>15</v>
      </c>
      <c r="K367">
        <f>+COUNTIF('est-sen-perc99-2018'!A:A,A367)</f>
        <v>2</v>
      </c>
      <c r="L367">
        <f>+COUNTIF('est-sen-perc99-2017'!A:A,A367)</f>
        <v>1</v>
      </c>
      <c r="M367">
        <f>+COUNTIFS(percentiles!M:M,"&gt;1/1/17",percentiles!N:N,"&gt;0",percentiles!A:A,A367,percentiles!M:M,"&lt;1/4/17")</f>
        <v>0</v>
      </c>
      <c r="N367" t="str">
        <f>IFERROR(VLOOKUP(A367,percentiles!A:Q,3,FALSE),"")</f>
        <v/>
      </c>
      <c r="O367" t="str">
        <f>IFERROR(VLOOKUP(A367,percentiles!A:Q,4,FALSE),"")</f>
        <v/>
      </c>
      <c r="P367" t="str">
        <f>IFERROR(VLOOKUP(A367,percentiles!A:Q,5,FALSE),"")</f>
        <v/>
      </c>
      <c r="Q367" t="str">
        <f>IFERROR(VLOOKUP(A367,percentiles!A:Q,6,FALSE),"")</f>
        <v/>
      </c>
      <c r="R367">
        <f>+COUNTIFS(percentiles!M:M,"&gt;1/1/18",percentiles!N:N,"&gt;0",percentiles!A:A,A367)</f>
        <v>0</v>
      </c>
      <c r="S367">
        <f>+COUNTIFS(percentiles!M:M,"&gt;1/1/18",percentiles!O:O,"&gt;0",percentiles!A:A,A367)</f>
        <v>0</v>
      </c>
      <c r="T367">
        <f>+COUNTIFS(percentiles!M:M,"&gt;1/1/18",percentiles!P:P,"&gt;0",percentiles!A:A,A367)</f>
        <v>0</v>
      </c>
      <c r="U367">
        <f>+COUNTIFS(percentiles!M:M,"&gt;1/1/18",percentiles!Q:Q,"&gt;0",percentiles!A:A,A367)</f>
        <v>0</v>
      </c>
      <c r="V367">
        <f>+COUNTIFS('est-sen-perc99-2018'!A:A,A367,'est-sen-perc99-2018'!G:G,"&gt;0")</f>
        <v>0</v>
      </c>
      <c r="W367">
        <f>+COUNTIFS('est-sen-perc99-2018'!A:A,A367,'est-sen-perc99-2018'!H:H,"&gt;0")</f>
        <v>0</v>
      </c>
      <c r="X367">
        <f>+COUNTIFS('est-sen-perc99-2018'!A:A,A367,'est-sen-perc99-2018'!I:I,"&gt;0")</f>
        <v>0</v>
      </c>
      <c r="Y367">
        <f>+COUNTIFS('est-sen-perc99-2018'!A:A,A367,'est-sen-perc99-2018'!J:J,"&gt;0")</f>
        <v>0</v>
      </c>
      <c r="Z367">
        <f>+SUM(V367:Y367)</f>
        <v>0</v>
      </c>
      <c r="AA367">
        <f>+IF(Z367=0,,K367-Z367)</f>
        <v>0</v>
      </c>
    </row>
    <row r="368" spans="1:27" hidden="1">
      <c r="A368">
        <v>539</v>
      </c>
      <c r="B368">
        <v>-11.4528083333333</v>
      </c>
      <c r="C368">
        <v>-77.122005555555504</v>
      </c>
      <c r="D368">
        <v>346</v>
      </c>
      <c r="E368" t="s">
        <v>280</v>
      </c>
      <c r="F368" t="s">
        <v>11</v>
      </c>
      <c r="G368" t="s">
        <v>12</v>
      </c>
      <c r="H368" t="s">
        <v>13</v>
      </c>
      <c r="I368" t="s">
        <v>281</v>
      </c>
      <c r="J368" t="s">
        <v>20</v>
      </c>
      <c r="K368">
        <f>+COUNTIF('est-sen-perc99-2018'!A:A,A368)</f>
        <v>1</v>
      </c>
      <c r="L368">
        <f>+COUNTIF('est-sen-perc99-2017'!A:A,A368)</f>
        <v>1</v>
      </c>
      <c r="M368">
        <f>+COUNTIFS(percentiles!M:M,"&gt;1/1/17",percentiles!N:N,"&gt;0",percentiles!A:A,A368,percentiles!M:M,"&lt;1/4/17")</f>
        <v>0</v>
      </c>
      <c r="N368" t="str">
        <f>IFERROR(VLOOKUP(A368,percentiles!A:Q,3,FALSE),"")</f>
        <v/>
      </c>
      <c r="O368" t="str">
        <f>IFERROR(VLOOKUP(A368,percentiles!A:Q,4,FALSE),"")</f>
        <v/>
      </c>
      <c r="P368" t="str">
        <f>IFERROR(VLOOKUP(A368,percentiles!A:Q,5,FALSE),"")</f>
        <v/>
      </c>
      <c r="Q368" t="str">
        <f>IFERROR(VLOOKUP(A368,percentiles!A:Q,6,FALSE),"")</f>
        <v/>
      </c>
      <c r="R368">
        <f>+COUNTIFS(percentiles!M:M,"&gt;1/1/18",percentiles!N:N,"&gt;0",percentiles!A:A,A368)</f>
        <v>0</v>
      </c>
      <c r="S368">
        <f>+COUNTIFS(percentiles!M:M,"&gt;1/1/18",percentiles!O:O,"&gt;0",percentiles!A:A,A368)</f>
        <v>0</v>
      </c>
      <c r="T368">
        <f>+COUNTIFS(percentiles!M:M,"&gt;1/1/18",percentiles!P:P,"&gt;0",percentiles!A:A,A368)</f>
        <v>0</v>
      </c>
      <c r="U368">
        <f>+COUNTIFS(percentiles!M:M,"&gt;1/1/18",percentiles!Q:Q,"&gt;0",percentiles!A:A,A368)</f>
        <v>0</v>
      </c>
      <c r="V368">
        <f>+COUNTIFS('est-sen-perc99-2018'!A:A,A368,'est-sen-perc99-2018'!G:G,"&gt;0")</f>
        <v>0</v>
      </c>
      <c r="W368">
        <f>+COUNTIFS('est-sen-perc99-2018'!A:A,A368,'est-sen-perc99-2018'!H:H,"&gt;0")</f>
        <v>0</v>
      </c>
      <c r="X368">
        <f>+COUNTIFS('est-sen-perc99-2018'!A:A,A368,'est-sen-perc99-2018'!I:I,"&gt;0")</f>
        <v>0</v>
      </c>
      <c r="Y368">
        <f>+COUNTIFS('est-sen-perc99-2018'!A:A,A368,'est-sen-perc99-2018'!J:J,"&gt;0")</f>
        <v>0</v>
      </c>
      <c r="Z368">
        <f>+SUM(V368:Y368)</f>
        <v>0</v>
      </c>
      <c r="AA368">
        <f>+IF(Z368=0,,K368-Z368)</f>
        <v>0</v>
      </c>
    </row>
    <row r="369" spans="1:27" hidden="1">
      <c r="A369">
        <v>546</v>
      </c>
      <c r="B369">
        <v>-11.520997222222199</v>
      </c>
      <c r="C369">
        <v>-77.235663888888794</v>
      </c>
      <c r="D369">
        <v>127</v>
      </c>
      <c r="E369" t="s">
        <v>290</v>
      </c>
      <c r="F369" t="s">
        <v>11</v>
      </c>
      <c r="G369" t="s">
        <v>12</v>
      </c>
      <c r="H369" t="s">
        <v>13</v>
      </c>
      <c r="I369" t="s">
        <v>291</v>
      </c>
      <c r="J369" t="s">
        <v>20</v>
      </c>
      <c r="K369">
        <f>+COUNTIF('est-sen-perc99-2018'!A:A,A369)</f>
        <v>0</v>
      </c>
      <c r="L369">
        <f>+COUNTIF('est-sen-perc99-2017'!A:A,A369)</f>
        <v>1</v>
      </c>
      <c r="M369">
        <f>+COUNTIFS(percentiles!M:M,"&gt;1/1/17",percentiles!N:N,"&gt;0",percentiles!A:A,A369,percentiles!M:M,"&lt;1/4/17")</f>
        <v>0</v>
      </c>
      <c r="N369" t="str">
        <f>IFERROR(VLOOKUP(A369,percentiles!A:Q,3,FALSE),"")</f>
        <v/>
      </c>
      <c r="O369" t="str">
        <f>IFERROR(VLOOKUP(A369,percentiles!A:Q,4,FALSE),"")</f>
        <v/>
      </c>
      <c r="P369" t="str">
        <f>IFERROR(VLOOKUP(A369,percentiles!A:Q,5,FALSE),"")</f>
        <v/>
      </c>
      <c r="Q369" t="str">
        <f>IFERROR(VLOOKUP(A369,percentiles!A:Q,6,FALSE),"")</f>
        <v/>
      </c>
      <c r="R369">
        <f>+COUNTIFS(percentiles!M:M,"&gt;1/1/18",percentiles!N:N,"&gt;0",percentiles!A:A,A369)</f>
        <v>0</v>
      </c>
      <c r="S369">
        <f>+COUNTIFS(percentiles!M:M,"&gt;1/1/18",percentiles!O:O,"&gt;0",percentiles!A:A,A369)</f>
        <v>0</v>
      </c>
      <c r="T369">
        <f>+COUNTIFS(percentiles!M:M,"&gt;1/1/18",percentiles!P:P,"&gt;0",percentiles!A:A,A369)</f>
        <v>0</v>
      </c>
      <c r="U369">
        <f>+COUNTIFS(percentiles!M:M,"&gt;1/1/18",percentiles!Q:Q,"&gt;0",percentiles!A:A,A369)</f>
        <v>0</v>
      </c>
      <c r="V369">
        <f>+COUNTIFS('est-sen-perc99-2018'!A:A,A369,'est-sen-perc99-2018'!G:G,"&gt;0")</f>
        <v>0</v>
      </c>
      <c r="W369">
        <f>+COUNTIFS('est-sen-perc99-2018'!A:A,A369,'est-sen-perc99-2018'!H:H,"&gt;0")</f>
        <v>0</v>
      </c>
      <c r="X369">
        <f>+COUNTIFS('est-sen-perc99-2018'!A:A,A369,'est-sen-perc99-2018'!I:I,"&gt;0")</f>
        <v>0</v>
      </c>
      <c r="Y369">
        <f>+COUNTIFS('est-sen-perc99-2018'!A:A,A369,'est-sen-perc99-2018'!J:J,"&gt;0")</f>
        <v>0</v>
      </c>
      <c r="Z369">
        <f>+SUM(V369:Y369)</f>
        <v>0</v>
      </c>
      <c r="AA369">
        <f>+IF(Z369=0,,K369-Z369)</f>
        <v>0</v>
      </c>
    </row>
    <row r="370" spans="1:27" hidden="1">
      <c r="A370">
        <v>549</v>
      </c>
      <c r="B370">
        <v>-11.404397222222199</v>
      </c>
      <c r="C370">
        <v>-76.3248638888888</v>
      </c>
      <c r="D370">
        <v>4447</v>
      </c>
      <c r="E370" t="s">
        <v>296</v>
      </c>
      <c r="F370" t="s">
        <v>11</v>
      </c>
      <c r="G370" t="s">
        <v>12</v>
      </c>
      <c r="H370" t="s">
        <v>13</v>
      </c>
      <c r="I370" t="s">
        <v>297</v>
      </c>
      <c r="J370" t="s">
        <v>15</v>
      </c>
      <c r="K370">
        <f>+COUNTIF('est-sen-perc99-2018'!A:A,A370)</f>
        <v>0</v>
      </c>
      <c r="L370">
        <f>+COUNTIF('est-sen-perc99-2017'!A:A,A370)</f>
        <v>1</v>
      </c>
      <c r="M370">
        <f>+COUNTIFS(percentiles!M:M,"&gt;1/1/17",percentiles!N:N,"&gt;0",percentiles!A:A,A370,percentiles!M:M,"&lt;1/4/17")</f>
        <v>0</v>
      </c>
      <c r="N370" t="str">
        <f>IFERROR(VLOOKUP(A370,percentiles!A:Q,3,FALSE),"")</f>
        <v/>
      </c>
      <c r="O370" t="str">
        <f>IFERROR(VLOOKUP(A370,percentiles!A:Q,4,FALSE),"")</f>
        <v/>
      </c>
      <c r="P370" t="str">
        <f>IFERROR(VLOOKUP(A370,percentiles!A:Q,5,FALSE),"")</f>
        <v/>
      </c>
      <c r="Q370" t="str">
        <f>IFERROR(VLOOKUP(A370,percentiles!A:Q,6,FALSE),"")</f>
        <v/>
      </c>
      <c r="R370">
        <f>+COUNTIFS(percentiles!M:M,"&gt;1/1/18",percentiles!N:N,"&gt;0",percentiles!A:A,A370)</f>
        <v>0</v>
      </c>
      <c r="S370">
        <f>+COUNTIFS(percentiles!M:M,"&gt;1/1/18",percentiles!O:O,"&gt;0",percentiles!A:A,A370)</f>
        <v>0</v>
      </c>
      <c r="T370">
        <f>+COUNTIFS(percentiles!M:M,"&gt;1/1/18",percentiles!P:P,"&gt;0",percentiles!A:A,A370)</f>
        <v>0</v>
      </c>
      <c r="U370">
        <f>+COUNTIFS(percentiles!M:M,"&gt;1/1/18",percentiles!Q:Q,"&gt;0",percentiles!A:A,A370)</f>
        <v>0</v>
      </c>
      <c r="V370">
        <f>+COUNTIFS('est-sen-perc99-2018'!A:A,A370,'est-sen-perc99-2018'!G:G,"&gt;0")</f>
        <v>0</v>
      </c>
      <c r="W370">
        <f>+COUNTIFS('est-sen-perc99-2018'!A:A,A370,'est-sen-perc99-2018'!H:H,"&gt;0")</f>
        <v>0</v>
      </c>
      <c r="X370">
        <f>+COUNTIFS('est-sen-perc99-2018'!A:A,A370,'est-sen-perc99-2018'!I:I,"&gt;0")</f>
        <v>0</v>
      </c>
      <c r="Y370">
        <f>+COUNTIFS('est-sen-perc99-2018'!A:A,A370,'est-sen-perc99-2018'!J:J,"&gt;0")</f>
        <v>0</v>
      </c>
      <c r="Z370">
        <f>+SUM(V370:Y370)</f>
        <v>0</v>
      </c>
      <c r="AA370">
        <f>+IF(Z370=0,,K370-Z370)</f>
        <v>0</v>
      </c>
    </row>
    <row r="371" spans="1:27" hidden="1">
      <c r="A371">
        <v>642</v>
      </c>
      <c r="B371">
        <v>-12.252222222222199</v>
      </c>
      <c r="C371">
        <v>-75.355277777777701</v>
      </c>
      <c r="D371">
        <v>3860</v>
      </c>
      <c r="E371" t="s">
        <v>344</v>
      </c>
      <c r="F371" t="s">
        <v>11</v>
      </c>
      <c r="G371" t="s">
        <v>12</v>
      </c>
      <c r="H371" t="s">
        <v>13</v>
      </c>
      <c r="I371" t="s">
        <v>345</v>
      </c>
      <c r="J371" t="s">
        <v>15</v>
      </c>
      <c r="K371">
        <f>+COUNTIF('est-sen-perc99-2018'!A:A,A371)</f>
        <v>11</v>
      </c>
      <c r="L371">
        <f>+COUNTIF('est-sen-perc99-2017'!A:A,A371)</f>
        <v>1</v>
      </c>
      <c r="M371">
        <f>+COUNTIFS(percentiles!M:M,"&gt;1/1/17",percentiles!N:N,"&gt;0",percentiles!A:A,A371,percentiles!M:M,"&lt;1/4/17")</f>
        <v>0</v>
      </c>
      <c r="N371" t="str">
        <f>IFERROR(VLOOKUP(A371,percentiles!A:Q,3,FALSE),"")</f>
        <v/>
      </c>
      <c r="O371" t="str">
        <f>IFERROR(VLOOKUP(A371,percentiles!A:Q,4,FALSE),"")</f>
        <v/>
      </c>
      <c r="P371" t="str">
        <f>IFERROR(VLOOKUP(A371,percentiles!A:Q,5,FALSE),"")</f>
        <v/>
      </c>
      <c r="Q371" t="str">
        <f>IFERROR(VLOOKUP(A371,percentiles!A:Q,6,FALSE),"")</f>
        <v/>
      </c>
      <c r="R371">
        <f>+COUNTIFS(percentiles!M:M,"&gt;1/1/18",percentiles!N:N,"&gt;0",percentiles!A:A,A371)</f>
        <v>0</v>
      </c>
      <c r="S371">
        <f>+COUNTIFS(percentiles!M:M,"&gt;1/1/18",percentiles!O:O,"&gt;0",percentiles!A:A,A371)</f>
        <v>0</v>
      </c>
      <c r="T371">
        <f>+COUNTIFS(percentiles!M:M,"&gt;1/1/18",percentiles!P:P,"&gt;0",percentiles!A:A,A371)</f>
        <v>0</v>
      </c>
      <c r="U371">
        <f>+COUNTIFS(percentiles!M:M,"&gt;1/1/18",percentiles!Q:Q,"&gt;0",percentiles!A:A,A371)</f>
        <v>0</v>
      </c>
      <c r="V371">
        <f>+COUNTIFS('est-sen-perc99-2018'!A:A,A371,'est-sen-perc99-2018'!G:G,"&gt;0")</f>
        <v>0</v>
      </c>
      <c r="W371">
        <f>+COUNTIFS('est-sen-perc99-2018'!A:A,A371,'est-sen-perc99-2018'!H:H,"&gt;0")</f>
        <v>0</v>
      </c>
      <c r="X371">
        <f>+COUNTIFS('est-sen-perc99-2018'!A:A,A371,'est-sen-perc99-2018'!I:I,"&gt;0")</f>
        <v>0</v>
      </c>
      <c r="Y371">
        <f>+COUNTIFS('est-sen-perc99-2018'!A:A,A371,'est-sen-perc99-2018'!J:J,"&gt;0")</f>
        <v>0</v>
      </c>
      <c r="Z371">
        <f>+SUM(V371:Y371)</f>
        <v>0</v>
      </c>
      <c r="AA371">
        <f>+IF(Z371=0,,K371-Z371)</f>
        <v>0</v>
      </c>
    </row>
    <row r="372" spans="1:27" hidden="1">
      <c r="A372">
        <v>654</v>
      </c>
      <c r="B372">
        <v>-12.6836111111111</v>
      </c>
      <c r="C372">
        <v>-72.283611111111099</v>
      </c>
      <c r="D372">
        <v>1050</v>
      </c>
      <c r="E372" t="s">
        <v>354</v>
      </c>
      <c r="F372" t="s">
        <v>11</v>
      </c>
      <c r="G372" t="s">
        <v>12</v>
      </c>
      <c r="H372" t="s">
        <v>13</v>
      </c>
      <c r="I372" t="s">
        <v>355</v>
      </c>
      <c r="J372" t="s">
        <v>15</v>
      </c>
      <c r="K372">
        <f>+COUNTIF('est-sen-perc99-2018'!A:A,A372)</f>
        <v>0</v>
      </c>
      <c r="L372">
        <f>+COUNTIF('est-sen-perc99-2017'!A:A,A372)</f>
        <v>1</v>
      </c>
      <c r="M372">
        <f>+COUNTIFS(percentiles!M:M,"&gt;1/1/17",percentiles!N:N,"&gt;0",percentiles!A:A,A372,percentiles!M:M,"&lt;1/4/17")</f>
        <v>0</v>
      </c>
      <c r="N372" t="str">
        <f>IFERROR(VLOOKUP(A372,percentiles!A:Q,3,FALSE),"")</f>
        <v/>
      </c>
      <c r="O372" t="str">
        <f>IFERROR(VLOOKUP(A372,percentiles!A:Q,4,FALSE),"")</f>
        <v/>
      </c>
      <c r="P372" t="str">
        <f>IFERROR(VLOOKUP(A372,percentiles!A:Q,5,FALSE),"")</f>
        <v/>
      </c>
      <c r="Q372" t="str">
        <f>IFERROR(VLOOKUP(A372,percentiles!A:Q,6,FALSE),"")</f>
        <v/>
      </c>
      <c r="R372">
        <f>+COUNTIFS(percentiles!M:M,"&gt;1/1/18",percentiles!N:N,"&gt;0",percentiles!A:A,A372)</f>
        <v>0</v>
      </c>
      <c r="S372">
        <f>+COUNTIFS(percentiles!M:M,"&gt;1/1/18",percentiles!O:O,"&gt;0",percentiles!A:A,A372)</f>
        <v>0</v>
      </c>
      <c r="T372">
        <f>+COUNTIFS(percentiles!M:M,"&gt;1/1/18",percentiles!P:P,"&gt;0",percentiles!A:A,A372)</f>
        <v>0</v>
      </c>
      <c r="U372">
        <f>+COUNTIFS(percentiles!M:M,"&gt;1/1/18",percentiles!Q:Q,"&gt;0",percentiles!A:A,A372)</f>
        <v>0</v>
      </c>
      <c r="V372">
        <f>+COUNTIFS('est-sen-perc99-2018'!A:A,A372,'est-sen-perc99-2018'!G:G,"&gt;0")</f>
        <v>0</v>
      </c>
      <c r="W372">
        <f>+COUNTIFS('est-sen-perc99-2018'!A:A,A372,'est-sen-perc99-2018'!H:H,"&gt;0")</f>
        <v>0</v>
      </c>
      <c r="X372">
        <f>+COUNTIFS('est-sen-perc99-2018'!A:A,A372,'est-sen-perc99-2018'!I:I,"&gt;0")</f>
        <v>0</v>
      </c>
      <c r="Y372">
        <f>+COUNTIFS('est-sen-perc99-2018'!A:A,A372,'est-sen-perc99-2018'!J:J,"&gt;0")</f>
        <v>0</v>
      </c>
      <c r="Z372">
        <f>+SUM(V372:Y372)</f>
        <v>0</v>
      </c>
      <c r="AA372">
        <f>+IF(Z372=0,,K372-Z372)</f>
        <v>0</v>
      </c>
    </row>
    <row r="373" spans="1:27" hidden="1">
      <c r="A373">
        <v>659</v>
      </c>
      <c r="B373">
        <v>-12.8530555555555</v>
      </c>
      <c r="C373">
        <v>-74.560277777777699</v>
      </c>
      <c r="D373">
        <v>3236</v>
      </c>
      <c r="E373" t="s">
        <v>360</v>
      </c>
      <c r="F373" t="s">
        <v>11</v>
      </c>
      <c r="G373" t="s">
        <v>12</v>
      </c>
      <c r="H373" t="s">
        <v>13</v>
      </c>
      <c r="I373" t="s">
        <v>361</v>
      </c>
      <c r="J373" t="s">
        <v>15</v>
      </c>
      <c r="K373">
        <f>+COUNTIF('est-sen-perc99-2018'!A:A,A373)</f>
        <v>0</v>
      </c>
      <c r="L373">
        <f>+COUNTIF('est-sen-perc99-2017'!A:A,A373)</f>
        <v>1</v>
      </c>
      <c r="M373">
        <f>+COUNTIFS(percentiles!M:M,"&gt;1/1/17",percentiles!N:N,"&gt;0",percentiles!A:A,A373,percentiles!M:M,"&lt;1/4/17")</f>
        <v>0</v>
      </c>
      <c r="N373" t="str">
        <f>IFERROR(VLOOKUP(A373,percentiles!A:Q,3,FALSE),"")</f>
        <v/>
      </c>
      <c r="O373" t="str">
        <f>IFERROR(VLOOKUP(A373,percentiles!A:Q,4,FALSE),"")</f>
        <v/>
      </c>
      <c r="P373" t="str">
        <f>IFERROR(VLOOKUP(A373,percentiles!A:Q,5,FALSE),"")</f>
        <v/>
      </c>
      <c r="Q373" t="str">
        <f>IFERROR(VLOOKUP(A373,percentiles!A:Q,6,FALSE),"")</f>
        <v/>
      </c>
      <c r="R373">
        <f>+COUNTIFS(percentiles!M:M,"&gt;1/1/18",percentiles!N:N,"&gt;0",percentiles!A:A,A373)</f>
        <v>0</v>
      </c>
      <c r="S373">
        <f>+COUNTIFS(percentiles!M:M,"&gt;1/1/18",percentiles!O:O,"&gt;0",percentiles!A:A,A373)</f>
        <v>0</v>
      </c>
      <c r="T373">
        <f>+COUNTIFS(percentiles!M:M,"&gt;1/1/18",percentiles!P:P,"&gt;0",percentiles!A:A,A373)</f>
        <v>0</v>
      </c>
      <c r="U373">
        <f>+COUNTIFS(percentiles!M:M,"&gt;1/1/18",percentiles!Q:Q,"&gt;0",percentiles!A:A,A373)</f>
        <v>0</v>
      </c>
      <c r="V373">
        <f>+COUNTIFS('est-sen-perc99-2018'!A:A,A373,'est-sen-perc99-2018'!G:G,"&gt;0")</f>
        <v>0</v>
      </c>
      <c r="W373">
        <f>+COUNTIFS('est-sen-perc99-2018'!A:A,A373,'est-sen-perc99-2018'!H:H,"&gt;0")</f>
        <v>0</v>
      </c>
      <c r="X373">
        <f>+COUNTIFS('est-sen-perc99-2018'!A:A,A373,'est-sen-perc99-2018'!I:I,"&gt;0")</f>
        <v>0</v>
      </c>
      <c r="Y373">
        <f>+COUNTIFS('est-sen-perc99-2018'!A:A,A373,'est-sen-perc99-2018'!J:J,"&gt;0")</f>
        <v>0</v>
      </c>
      <c r="Z373">
        <f>+SUM(V373:Y373)</f>
        <v>0</v>
      </c>
      <c r="AA373">
        <f>+IF(Z373=0,,K373-Z373)</f>
        <v>0</v>
      </c>
    </row>
    <row r="374" spans="1:27" hidden="1">
      <c r="A374">
        <v>664</v>
      </c>
      <c r="B374">
        <v>-13.0766666666666</v>
      </c>
      <c r="C374">
        <v>-74.216944444444394</v>
      </c>
      <c r="D374">
        <v>2470</v>
      </c>
      <c r="E374" t="s">
        <v>366</v>
      </c>
      <c r="F374" t="s">
        <v>11</v>
      </c>
      <c r="G374" t="s">
        <v>12</v>
      </c>
      <c r="H374" t="s">
        <v>13</v>
      </c>
      <c r="I374" t="s">
        <v>367</v>
      </c>
      <c r="J374" t="s">
        <v>15</v>
      </c>
      <c r="K374">
        <f>+COUNTIF('est-sen-perc99-2018'!A:A,A374)</f>
        <v>0</v>
      </c>
      <c r="L374">
        <f>+COUNTIF('est-sen-perc99-2017'!A:A,A374)</f>
        <v>1</v>
      </c>
      <c r="M374">
        <f>+COUNTIFS(percentiles!M:M,"&gt;1/1/17",percentiles!N:N,"&gt;0",percentiles!A:A,A374,percentiles!M:M,"&lt;1/4/17")</f>
        <v>0</v>
      </c>
      <c r="N374" t="str">
        <f>IFERROR(VLOOKUP(A374,percentiles!A:Q,3,FALSE),"")</f>
        <v/>
      </c>
      <c r="O374" t="str">
        <f>IFERROR(VLOOKUP(A374,percentiles!A:Q,4,FALSE),"")</f>
        <v/>
      </c>
      <c r="P374" t="str">
        <f>IFERROR(VLOOKUP(A374,percentiles!A:Q,5,FALSE),"")</f>
        <v/>
      </c>
      <c r="Q374" t="str">
        <f>IFERROR(VLOOKUP(A374,percentiles!A:Q,6,FALSE),"")</f>
        <v/>
      </c>
      <c r="R374">
        <f>+COUNTIFS(percentiles!M:M,"&gt;1/1/18",percentiles!N:N,"&gt;0",percentiles!A:A,A374)</f>
        <v>0</v>
      </c>
      <c r="S374">
        <f>+COUNTIFS(percentiles!M:M,"&gt;1/1/18",percentiles!O:O,"&gt;0",percentiles!A:A,A374)</f>
        <v>0</v>
      </c>
      <c r="T374">
        <f>+COUNTIFS(percentiles!M:M,"&gt;1/1/18",percentiles!P:P,"&gt;0",percentiles!A:A,A374)</f>
        <v>0</v>
      </c>
      <c r="U374">
        <f>+COUNTIFS(percentiles!M:M,"&gt;1/1/18",percentiles!Q:Q,"&gt;0",percentiles!A:A,A374)</f>
        <v>0</v>
      </c>
      <c r="V374">
        <f>+COUNTIFS('est-sen-perc99-2018'!A:A,A374,'est-sen-perc99-2018'!G:G,"&gt;0")</f>
        <v>0</v>
      </c>
      <c r="W374">
        <f>+COUNTIFS('est-sen-perc99-2018'!A:A,A374,'est-sen-perc99-2018'!H:H,"&gt;0")</f>
        <v>0</v>
      </c>
      <c r="X374">
        <f>+COUNTIFS('est-sen-perc99-2018'!A:A,A374,'est-sen-perc99-2018'!I:I,"&gt;0")</f>
        <v>0</v>
      </c>
      <c r="Y374">
        <f>+COUNTIFS('est-sen-perc99-2018'!A:A,A374,'est-sen-perc99-2018'!J:J,"&gt;0")</f>
        <v>0</v>
      </c>
      <c r="Z374">
        <f>+SUM(V374:Y374)</f>
        <v>0</v>
      </c>
      <c r="AA374">
        <f>+IF(Z374=0,,K374-Z374)</f>
        <v>0</v>
      </c>
    </row>
    <row r="375" spans="1:27" hidden="1">
      <c r="A375">
        <v>683</v>
      </c>
      <c r="B375">
        <v>-13.305166666666601</v>
      </c>
      <c r="C375">
        <v>-72.124555555555503</v>
      </c>
      <c r="D375">
        <v>2850</v>
      </c>
      <c r="E375" t="s">
        <v>376</v>
      </c>
      <c r="F375" t="s">
        <v>11</v>
      </c>
      <c r="G375" t="s">
        <v>12</v>
      </c>
      <c r="H375" t="s">
        <v>13</v>
      </c>
      <c r="I375" t="s">
        <v>377</v>
      </c>
      <c r="J375" t="s">
        <v>15</v>
      </c>
      <c r="K375">
        <f>+COUNTIF('est-sen-perc99-2018'!A:A,A375)</f>
        <v>1</v>
      </c>
      <c r="L375">
        <f>+COUNTIF('est-sen-perc99-2017'!A:A,A375)</f>
        <v>1</v>
      </c>
      <c r="M375">
        <f>+COUNTIFS(percentiles!M:M,"&gt;1/1/17",percentiles!N:N,"&gt;0",percentiles!A:A,A375,percentiles!M:M,"&lt;1/4/17")</f>
        <v>0</v>
      </c>
      <c r="N375" t="str">
        <f>IFERROR(VLOOKUP(A375,percentiles!A:Q,3,FALSE),"")</f>
        <v/>
      </c>
      <c r="O375" t="str">
        <f>IFERROR(VLOOKUP(A375,percentiles!A:Q,4,FALSE),"")</f>
        <v/>
      </c>
      <c r="P375" t="str">
        <f>IFERROR(VLOOKUP(A375,percentiles!A:Q,5,FALSE),"")</f>
        <v/>
      </c>
      <c r="Q375" t="str">
        <f>IFERROR(VLOOKUP(A375,percentiles!A:Q,6,FALSE),"")</f>
        <v/>
      </c>
      <c r="R375">
        <f>+COUNTIFS(percentiles!M:M,"&gt;1/1/18",percentiles!N:N,"&gt;0",percentiles!A:A,A375)</f>
        <v>0</v>
      </c>
      <c r="S375">
        <f>+COUNTIFS(percentiles!M:M,"&gt;1/1/18",percentiles!O:O,"&gt;0",percentiles!A:A,A375)</f>
        <v>0</v>
      </c>
      <c r="T375">
        <f>+COUNTIFS(percentiles!M:M,"&gt;1/1/18",percentiles!P:P,"&gt;0",percentiles!A:A,A375)</f>
        <v>0</v>
      </c>
      <c r="U375">
        <f>+COUNTIFS(percentiles!M:M,"&gt;1/1/18",percentiles!Q:Q,"&gt;0",percentiles!A:A,A375)</f>
        <v>0</v>
      </c>
      <c r="V375">
        <f>+COUNTIFS('est-sen-perc99-2018'!A:A,A375,'est-sen-perc99-2018'!G:G,"&gt;0")</f>
        <v>0</v>
      </c>
      <c r="W375">
        <f>+COUNTIFS('est-sen-perc99-2018'!A:A,A375,'est-sen-perc99-2018'!H:H,"&gt;0")</f>
        <v>0</v>
      </c>
      <c r="X375">
        <f>+COUNTIFS('est-sen-perc99-2018'!A:A,A375,'est-sen-perc99-2018'!I:I,"&gt;0")</f>
        <v>0</v>
      </c>
      <c r="Y375">
        <f>+COUNTIFS('est-sen-perc99-2018'!A:A,A375,'est-sen-perc99-2018'!J:J,"&gt;0")</f>
        <v>0</v>
      </c>
      <c r="Z375">
        <f>+SUM(V375:Y375)</f>
        <v>0</v>
      </c>
      <c r="AA375">
        <f>+IF(Z375=0,,K375-Z375)</f>
        <v>0</v>
      </c>
    </row>
    <row r="376" spans="1:27" hidden="1">
      <c r="A376">
        <v>684</v>
      </c>
      <c r="B376">
        <v>-13.4683333333333</v>
      </c>
      <c r="C376">
        <v>-72.215833333333293</v>
      </c>
      <c r="D376">
        <v>3340</v>
      </c>
      <c r="E376" t="s">
        <v>378</v>
      </c>
      <c r="F376" t="s">
        <v>11</v>
      </c>
      <c r="G376" t="s">
        <v>12</v>
      </c>
      <c r="H376" t="s">
        <v>13</v>
      </c>
      <c r="I376" t="s">
        <v>379</v>
      </c>
      <c r="J376" t="s">
        <v>15</v>
      </c>
      <c r="K376">
        <f>+COUNTIF('est-sen-perc99-2018'!A:A,A376)</f>
        <v>0</v>
      </c>
      <c r="L376">
        <f>+COUNTIF('est-sen-perc99-2017'!A:A,A376)</f>
        <v>1</v>
      </c>
      <c r="M376">
        <f>+COUNTIFS(percentiles!M:M,"&gt;1/1/17",percentiles!N:N,"&gt;0",percentiles!A:A,A376,percentiles!M:M,"&lt;1/4/17")</f>
        <v>0</v>
      </c>
      <c r="N376" t="str">
        <f>IFERROR(VLOOKUP(A376,percentiles!A:Q,3,FALSE),"")</f>
        <v/>
      </c>
      <c r="O376" t="str">
        <f>IFERROR(VLOOKUP(A376,percentiles!A:Q,4,FALSE),"")</f>
        <v/>
      </c>
      <c r="P376" t="str">
        <f>IFERROR(VLOOKUP(A376,percentiles!A:Q,5,FALSE),"")</f>
        <v/>
      </c>
      <c r="Q376" t="str">
        <f>IFERROR(VLOOKUP(A376,percentiles!A:Q,6,FALSE),"")</f>
        <v/>
      </c>
      <c r="R376">
        <f>+COUNTIFS(percentiles!M:M,"&gt;1/1/18",percentiles!N:N,"&gt;0",percentiles!A:A,A376)</f>
        <v>0</v>
      </c>
      <c r="S376">
        <f>+COUNTIFS(percentiles!M:M,"&gt;1/1/18",percentiles!O:O,"&gt;0",percentiles!A:A,A376)</f>
        <v>0</v>
      </c>
      <c r="T376">
        <f>+COUNTIFS(percentiles!M:M,"&gt;1/1/18",percentiles!P:P,"&gt;0",percentiles!A:A,A376)</f>
        <v>0</v>
      </c>
      <c r="U376">
        <f>+COUNTIFS(percentiles!M:M,"&gt;1/1/18",percentiles!Q:Q,"&gt;0",percentiles!A:A,A376)</f>
        <v>0</v>
      </c>
      <c r="V376">
        <f>+COUNTIFS('est-sen-perc99-2018'!A:A,A376,'est-sen-perc99-2018'!G:G,"&gt;0")</f>
        <v>0</v>
      </c>
      <c r="W376">
        <f>+COUNTIFS('est-sen-perc99-2018'!A:A,A376,'est-sen-perc99-2018'!H:H,"&gt;0")</f>
        <v>0</v>
      </c>
      <c r="X376">
        <f>+COUNTIFS('est-sen-perc99-2018'!A:A,A376,'est-sen-perc99-2018'!I:I,"&gt;0")</f>
        <v>0</v>
      </c>
      <c r="Y376">
        <f>+COUNTIFS('est-sen-perc99-2018'!A:A,A376,'est-sen-perc99-2018'!J:J,"&gt;0")</f>
        <v>0</v>
      </c>
      <c r="Z376">
        <f>+SUM(V376:Y376)</f>
        <v>0</v>
      </c>
      <c r="AA376">
        <f>+IF(Z376=0,,K376-Z376)</f>
        <v>0</v>
      </c>
    </row>
    <row r="377" spans="1:27" hidden="1">
      <c r="A377">
        <v>690</v>
      </c>
      <c r="B377">
        <v>-13.6099999999999</v>
      </c>
      <c r="C377">
        <v>-71.560277777777699</v>
      </c>
      <c r="D377">
        <v>3729</v>
      </c>
      <c r="E377" t="s">
        <v>386</v>
      </c>
      <c r="F377" t="s">
        <v>11</v>
      </c>
      <c r="G377" t="s">
        <v>12</v>
      </c>
      <c r="H377" t="s">
        <v>13</v>
      </c>
      <c r="I377" t="s">
        <v>387</v>
      </c>
      <c r="J377" t="s">
        <v>15</v>
      </c>
      <c r="K377">
        <f>+COUNTIF('est-sen-perc99-2018'!A:A,A377)</f>
        <v>2</v>
      </c>
      <c r="L377">
        <f>+COUNTIF('est-sen-perc99-2017'!A:A,A377)</f>
        <v>1</v>
      </c>
      <c r="M377">
        <f>+COUNTIFS(percentiles!M:M,"&gt;1/1/17",percentiles!N:N,"&gt;0",percentiles!A:A,A377,percentiles!M:M,"&lt;1/4/17")</f>
        <v>0</v>
      </c>
      <c r="N377" t="str">
        <f>IFERROR(VLOOKUP(A377,percentiles!A:Q,3,FALSE),"")</f>
        <v/>
      </c>
      <c r="O377" t="str">
        <f>IFERROR(VLOOKUP(A377,percentiles!A:Q,4,FALSE),"")</f>
        <v/>
      </c>
      <c r="P377" t="str">
        <f>IFERROR(VLOOKUP(A377,percentiles!A:Q,5,FALSE),"")</f>
        <v/>
      </c>
      <c r="Q377" t="str">
        <f>IFERROR(VLOOKUP(A377,percentiles!A:Q,6,FALSE),"")</f>
        <v/>
      </c>
      <c r="R377">
        <f>+COUNTIFS(percentiles!M:M,"&gt;1/1/18",percentiles!N:N,"&gt;0",percentiles!A:A,A377)</f>
        <v>0</v>
      </c>
      <c r="S377">
        <f>+COUNTIFS(percentiles!M:M,"&gt;1/1/18",percentiles!O:O,"&gt;0",percentiles!A:A,A377)</f>
        <v>0</v>
      </c>
      <c r="T377">
        <f>+COUNTIFS(percentiles!M:M,"&gt;1/1/18",percentiles!P:P,"&gt;0",percentiles!A:A,A377)</f>
        <v>0</v>
      </c>
      <c r="U377">
        <f>+COUNTIFS(percentiles!M:M,"&gt;1/1/18",percentiles!Q:Q,"&gt;0",percentiles!A:A,A377)</f>
        <v>0</v>
      </c>
      <c r="V377">
        <f>+COUNTIFS('est-sen-perc99-2018'!A:A,A377,'est-sen-perc99-2018'!G:G,"&gt;0")</f>
        <v>0</v>
      </c>
      <c r="W377">
        <f>+COUNTIFS('est-sen-perc99-2018'!A:A,A377,'est-sen-perc99-2018'!H:H,"&gt;0")</f>
        <v>0</v>
      </c>
      <c r="X377">
        <f>+COUNTIFS('est-sen-perc99-2018'!A:A,A377,'est-sen-perc99-2018'!I:I,"&gt;0")</f>
        <v>0</v>
      </c>
      <c r="Y377">
        <f>+COUNTIFS('est-sen-perc99-2018'!A:A,A377,'est-sen-perc99-2018'!J:J,"&gt;0")</f>
        <v>0</v>
      </c>
      <c r="Z377">
        <f>+SUM(V377:Y377)</f>
        <v>0</v>
      </c>
      <c r="AA377">
        <f>+IF(Z377=0,,K377-Z377)</f>
        <v>0</v>
      </c>
    </row>
    <row r="378" spans="1:27" hidden="1">
      <c r="A378">
        <v>693</v>
      </c>
      <c r="B378">
        <v>-13.216944444444399</v>
      </c>
      <c r="C378">
        <v>-70.750277777777697</v>
      </c>
      <c r="D378">
        <v>651</v>
      </c>
      <c r="E378" t="s">
        <v>388</v>
      </c>
      <c r="F378" t="s">
        <v>11</v>
      </c>
      <c r="G378" t="s">
        <v>12</v>
      </c>
      <c r="H378" t="s">
        <v>13</v>
      </c>
      <c r="I378" t="s">
        <v>389</v>
      </c>
      <c r="J378" t="s">
        <v>15</v>
      </c>
      <c r="K378">
        <f>+COUNTIF('est-sen-perc99-2018'!A:A,A378)</f>
        <v>1</v>
      </c>
      <c r="L378">
        <f>+COUNTIF('est-sen-perc99-2017'!A:A,A378)</f>
        <v>1</v>
      </c>
      <c r="M378">
        <f>+COUNTIFS(percentiles!M:M,"&gt;1/1/17",percentiles!N:N,"&gt;0",percentiles!A:A,A378,percentiles!M:M,"&lt;1/4/17")</f>
        <v>0</v>
      </c>
      <c r="N378" t="str">
        <f>IFERROR(VLOOKUP(A378,percentiles!A:Q,3,FALSE),"")</f>
        <v/>
      </c>
      <c r="O378" t="str">
        <f>IFERROR(VLOOKUP(A378,percentiles!A:Q,4,FALSE),"")</f>
        <v/>
      </c>
      <c r="P378" t="str">
        <f>IFERROR(VLOOKUP(A378,percentiles!A:Q,5,FALSE),"")</f>
        <v/>
      </c>
      <c r="Q378" t="str">
        <f>IFERROR(VLOOKUP(A378,percentiles!A:Q,6,FALSE),"")</f>
        <v/>
      </c>
      <c r="R378">
        <f>+COUNTIFS(percentiles!M:M,"&gt;1/1/18",percentiles!N:N,"&gt;0",percentiles!A:A,A378)</f>
        <v>0</v>
      </c>
      <c r="S378">
        <f>+COUNTIFS(percentiles!M:M,"&gt;1/1/18",percentiles!O:O,"&gt;0",percentiles!A:A,A378)</f>
        <v>0</v>
      </c>
      <c r="T378">
        <f>+COUNTIFS(percentiles!M:M,"&gt;1/1/18",percentiles!P:P,"&gt;0",percentiles!A:A,A378)</f>
        <v>0</v>
      </c>
      <c r="U378">
        <f>+COUNTIFS(percentiles!M:M,"&gt;1/1/18",percentiles!Q:Q,"&gt;0",percentiles!A:A,A378)</f>
        <v>0</v>
      </c>
      <c r="V378">
        <f>+COUNTIFS('est-sen-perc99-2018'!A:A,A378,'est-sen-perc99-2018'!G:G,"&gt;0")</f>
        <v>0</v>
      </c>
      <c r="W378">
        <f>+COUNTIFS('est-sen-perc99-2018'!A:A,A378,'est-sen-perc99-2018'!H:H,"&gt;0")</f>
        <v>0</v>
      </c>
      <c r="X378">
        <f>+COUNTIFS('est-sen-perc99-2018'!A:A,A378,'est-sen-perc99-2018'!I:I,"&gt;0")</f>
        <v>0</v>
      </c>
      <c r="Y378">
        <f>+COUNTIFS('est-sen-perc99-2018'!A:A,A378,'est-sen-perc99-2018'!J:J,"&gt;0")</f>
        <v>0</v>
      </c>
      <c r="Z378">
        <f>+SUM(V378:Y378)</f>
        <v>0</v>
      </c>
      <c r="AA378">
        <f>+IF(Z378=0,,K378-Z378)</f>
        <v>0</v>
      </c>
    </row>
    <row r="379" spans="1:27" hidden="1">
      <c r="A379">
        <v>700</v>
      </c>
      <c r="B379">
        <v>-14.0733083333333</v>
      </c>
      <c r="C379">
        <v>-75.711008333333297</v>
      </c>
      <c r="D379">
        <v>407</v>
      </c>
      <c r="E379" t="s">
        <v>394</v>
      </c>
      <c r="F379" t="s">
        <v>11</v>
      </c>
      <c r="G379" t="s">
        <v>12</v>
      </c>
      <c r="H379" t="s">
        <v>13</v>
      </c>
      <c r="I379" t="s">
        <v>395</v>
      </c>
      <c r="J379" t="s">
        <v>15</v>
      </c>
      <c r="K379">
        <f>+COUNTIF('est-sen-perc99-2018'!A:A,A379)</f>
        <v>0</v>
      </c>
      <c r="L379">
        <f>+COUNTIF('est-sen-perc99-2017'!A:A,A379)</f>
        <v>1</v>
      </c>
      <c r="M379">
        <f>+COUNTIFS(percentiles!M:M,"&gt;1/1/17",percentiles!N:N,"&gt;0",percentiles!A:A,A379,percentiles!M:M,"&lt;1/4/17")</f>
        <v>0</v>
      </c>
      <c r="N379" t="str">
        <f>IFERROR(VLOOKUP(A379,percentiles!A:Q,3,FALSE),"")</f>
        <v/>
      </c>
      <c r="O379" t="str">
        <f>IFERROR(VLOOKUP(A379,percentiles!A:Q,4,FALSE),"")</f>
        <v/>
      </c>
      <c r="P379" t="str">
        <f>IFERROR(VLOOKUP(A379,percentiles!A:Q,5,FALSE),"")</f>
        <v/>
      </c>
      <c r="Q379" t="str">
        <f>IFERROR(VLOOKUP(A379,percentiles!A:Q,6,FALSE),"")</f>
        <v/>
      </c>
      <c r="R379">
        <f>+COUNTIFS(percentiles!M:M,"&gt;1/1/18",percentiles!N:N,"&gt;0",percentiles!A:A,A379)</f>
        <v>0</v>
      </c>
      <c r="S379">
        <f>+COUNTIFS(percentiles!M:M,"&gt;1/1/18",percentiles!O:O,"&gt;0",percentiles!A:A,A379)</f>
        <v>0</v>
      </c>
      <c r="T379">
        <f>+COUNTIFS(percentiles!M:M,"&gt;1/1/18",percentiles!P:P,"&gt;0",percentiles!A:A,A379)</f>
        <v>0</v>
      </c>
      <c r="U379">
        <f>+COUNTIFS(percentiles!M:M,"&gt;1/1/18",percentiles!Q:Q,"&gt;0",percentiles!A:A,A379)</f>
        <v>0</v>
      </c>
      <c r="V379">
        <f>+COUNTIFS('est-sen-perc99-2018'!A:A,A379,'est-sen-perc99-2018'!G:G,"&gt;0")</f>
        <v>0</v>
      </c>
      <c r="W379">
        <f>+COUNTIFS('est-sen-perc99-2018'!A:A,A379,'est-sen-perc99-2018'!H:H,"&gt;0")</f>
        <v>0</v>
      </c>
      <c r="X379">
        <f>+COUNTIFS('est-sen-perc99-2018'!A:A,A379,'est-sen-perc99-2018'!I:I,"&gt;0")</f>
        <v>0</v>
      </c>
      <c r="Y379">
        <f>+COUNTIFS('est-sen-perc99-2018'!A:A,A379,'est-sen-perc99-2018'!J:J,"&gt;0")</f>
        <v>0</v>
      </c>
      <c r="Z379">
        <f>+SUM(V379:Y379)</f>
        <v>0</v>
      </c>
      <c r="AA379">
        <f>+IF(Z379=0,,K379-Z379)</f>
        <v>0</v>
      </c>
    </row>
    <row r="380" spans="1:27" hidden="1">
      <c r="A380">
        <v>730</v>
      </c>
      <c r="B380">
        <v>-14.3784388888888</v>
      </c>
      <c r="C380">
        <v>-75.682083333333296</v>
      </c>
      <c r="D380">
        <v>311</v>
      </c>
      <c r="E380" t="s">
        <v>400</v>
      </c>
      <c r="F380" t="s">
        <v>11</v>
      </c>
      <c r="G380" t="s">
        <v>12</v>
      </c>
      <c r="H380" t="s">
        <v>13</v>
      </c>
      <c r="I380" t="s">
        <v>401</v>
      </c>
      <c r="J380" t="s">
        <v>15</v>
      </c>
      <c r="K380">
        <f>+COUNTIF('est-sen-perc99-2018'!A:A,A380)</f>
        <v>0</v>
      </c>
      <c r="L380">
        <f>+COUNTIF('est-sen-perc99-2017'!A:A,A380)</f>
        <v>1</v>
      </c>
      <c r="M380">
        <f>+COUNTIFS(percentiles!M:M,"&gt;1/1/17",percentiles!N:N,"&gt;0",percentiles!A:A,A380,percentiles!M:M,"&lt;1/4/17")</f>
        <v>0</v>
      </c>
      <c r="N380" t="str">
        <f>IFERROR(VLOOKUP(A380,percentiles!A:Q,3,FALSE),"")</f>
        <v/>
      </c>
      <c r="O380" t="str">
        <f>IFERROR(VLOOKUP(A380,percentiles!A:Q,4,FALSE),"")</f>
        <v/>
      </c>
      <c r="P380" t="str">
        <f>IFERROR(VLOOKUP(A380,percentiles!A:Q,5,FALSE),"")</f>
        <v/>
      </c>
      <c r="Q380" t="str">
        <f>IFERROR(VLOOKUP(A380,percentiles!A:Q,6,FALSE),"")</f>
        <v/>
      </c>
      <c r="R380">
        <f>+COUNTIFS(percentiles!M:M,"&gt;1/1/18",percentiles!N:N,"&gt;0",percentiles!A:A,A380)</f>
        <v>0</v>
      </c>
      <c r="S380">
        <f>+COUNTIFS(percentiles!M:M,"&gt;1/1/18",percentiles!O:O,"&gt;0",percentiles!A:A,A380)</f>
        <v>0</v>
      </c>
      <c r="T380">
        <f>+COUNTIFS(percentiles!M:M,"&gt;1/1/18",percentiles!P:P,"&gt;0",percentiles!A:A,A380)</f>
        <v>0</v>
      </c>
      <c r="U380">
        <f>+COUNTIFS(percentiles!M:M,"&gt;1/1/18",percentiles!Q:Q,"&gt;0",percentiles!A:A,A380)</f>
        <v>0</v>
      </c>
      <c r="V380">
        <f>+COUNTIFS('est-sen-perc99-2018'!A:A,A380,'est-sen-perc99-2018'!G:G,"&gt;0")</f>
        <v>0</v>
      </c>
      <c r="W380">
        <f>+COUNTIFS('est-sen-perc99-2018'!A:A,A380,'est-sen-perc99-2018'!H:H,"&gt;0")</f>
        <v>0</v>
      </c>
      <c r="X380">
        <f>+COUNTIFS('est-sen-perc99-2018'!A:A,A380,'est-sen-perc99-2018'!I:I,"&gt;0")</f>
        <v>0</v>
      </c>
      <c r="Y380">
        <f>+COUNTIFS('est-sen-perc99-2018'!A:A,A380,'est-sen-perc99-2018'!J:J,"&gt;0")</f>
        <v>0</v>
      </c>
      <c r="Z380">
        <f>+SUM(V380:Y380)</f>
        <v>0</v>
      </c>
      <c r="AA380">
        <f>+IF(Z380=0,,K380-Z380)</f>
        <v>0</v>
      </c>
    </row>
    <row r="381" spans="1:27" hidden="1">
      <c r="A381">
        <v>731</v>
      </c>
      <c r="B381">
        <v>-14.549388888888799</v>
      </c>
      <c r="C381">
        <v>-75.189261111111094</v>
      </c>
      <c r="D381">
        <v>340</v>
      </c>
      <c r="E381" t="s">
        <v>402</v>
      </c>
      <c r="F381" t="s">
        <v>11</v>
      </c>
      <c r="G381" t="s">
        <v>12</v>
      </c>
      <c r="H381" t="s">
        <v>13</v>
      </c>
      <c r="I381" t="s">
        <v>403</v>
      </c>
      <c r="J381" t="s">
        <v>15</v>
      </c>
      <c r="K381">
        <f>+COUNTIF('est-sen-perc99-2018'!A:A,A381)</f>
        <v>0</v>
      </c>
      <c r="L381">
        <f>+COUNTIF('est-sen-perc99-2017'!A:A,A381)</f>
        <v>1</v>
      </c>
      <c r="M381">
        <f>+COUNTIFS(percentiles!M:M,"&gt;1/1/17",percentiles!N:N,"&gt;0",percentiles!A:A,A381,percentiles!M:M,"&lt;1/4/17")</f>
        <v>0</v>
      </c>
      <c r="N381" t="str">
        <f>IFERROR(VLOOKUP(A381,percentiles!A:Q,3,FALSE),"")</f>
        <v/>
      </c>
      <c r="O381" t="str">
        <f>IFERROR(VLOOKUP(A381,percentiles!A:Q,4,FALSE),"")</f>
        <v/>
      </c>
      <c r="P381" t="str">
        <f>IFERROR(VLOOKUP(A381,percentiles!A:Q,5,FALSE),"")</f>
        <v/>
      </c>
      <c r="Q381" t="str">
        <f>IFERROR(VLOOKUP(A381,percentiles!A:Q,6,FALSE),"")</f>
        <v/>
      </c>
      <c r="R381">
        <f>+COUNTIFS(percentiles!M:M,"&gt;1/1/18",percentiles!N:N,"&gt;0",percentiles!A:A,A381)</f>
        <v>0</v>
      </c>
      <c r="S381">
        <f>+COUNTIFS(percentiles!M:M,"&gt;1/1/18",percentiles!O:O,"&gt;0",percentiles!A:A,A381)</f>
        <v>0</v>
      </c>
      <c r="T381">
        <f>+COUNTIFS(percentiles!M:M,"&gt;1/1/18",percentiles!P:P,"&gt;0",percentiles!A:A,A381)</f>
        <v>0</v>
      </c>
      <c r="U381">
        <f>+COUNTIFS(percentiles!M:M,"&gt;1/1/18",percentiles!Q:Q,"&gt;0",percentiles!A:A,A381)</f>
        <v>0</v>
      </c>
      <c r="V381">
        <f>+COUNTIFS('est-sen-perc99-2018'!A:A,A381,'est-sen-perc99-2018'!G:G,"&gt;0")</f>
        <v>0</v>
      </c>
      <c r="W381">
        <f>+COUNTIFS('est-sen-perc99-2018'!A:A,A381,'est-sen-perc99-2018'!H:H,"&gt;0")</f>
        <v>0</v>
      </c>
      <c r="X381">
        <f>+COUNTIFS('est-sen-perc99-2018'!A:A,A381,'est-sen-perc99-2018'!I:I,"&gt;0")</f>
        <v>0</v>
      </c>
      <c r="Y381">
        <f>+COUNTIFS('est-sen-perc99-2018'!A:A,A381,'est-sen-perc99-2018'!J:J,"&gt;0")</f>
        <v>0</v>
      </c>
      <c r="Z381">
        <f>+SUM(V381:Y381)</f>
        <v>0</v>
      </c>
      <c r="AA381">
        <f>+IF(Z381=0,,K381-Z381)</f>
        <v>0</v>
      </c>
    </row>
    <row r="382" spans="1:27" hidden="1">
      <c r="A382">
        <v>745</v>
      </c>
      <c r="B382">
        <v>-15.275325</v>
      </c>
      <c r="C382">
        <v>-73.341133333333303</v>
      </c>
      <c r="D382">
        <v>2477</v>
      </c>
      <c r="E382" t="s">
        <v>410</v>
      </c>
      <c r="F382" t="s">
        <v>11</v>
      </c>
      <c r="G382" t="s">
        <v>12</v>
      </c>
      <c r="H382" t="s">
        <v>13</v>
      </c>
      <c r="I382" t="s">
        <v>411</v>
      </c>
      <c r="J382" t="s">
        <v>15</v>
      </c>
      <c r="K382">
        <f>+COUNTIF('est-sen-perc99-2018'!A:A,A382)</f>
        <v>1</v>
      </c>
      <c r="L382">
        <f>+COUNTIF('est-sen-perc99-2017'!A:A,A382)</f>
        <v>1</v>
      </c>
      <c r="M382">
        <f>+COUNTIFS(percentiles!M:M,"&gt;1/1/17",percentiles!N:N,"&gt;0",percentiles!A:A,A382,percentiles!M:M,"&lt;1/4/17")</f>
        <v>0</v>
      </c>
      <c r="N382" t="str">
        <f>IFERROR(VLOOKUP(A382,percentiles!A:Q,3,FALSE),"")</f>
        <v/>
      </c>
      <c r="O382" t="str">
        <f>IFERROR(VLOOKUP(A382,percentiles!A:Q,4,FALSE),"")</f>
        <v/>
      </c>
      <c r="P382" t="str">
        <f>IFERROR(VLOOKUP(A382,percentiles!A:Q,5,FALSE),"")</f>
        <v/>
      </c>
      <c r="Q382" t="str">
        <f>IFERROR(VLOOKUP(A382,percentiles!A:Q,6,FALSE),"")</f>
        <v/>
      </c>
      <c r="R382">
        <f>+COUNTIFS(percentiles!M:M,"&gt;1/1/18",percentiles!N:N,"&gt;0",percentiles!A:A,A382)</f>
        <v>0</v>
      </c>
      <c r="S382">
        <f>+COUNTIFS(percentiles!M:M,"&gt;1/1/18",percentiles!O:O,"&gt;0",percentiles!A:A,A382)</f>
        <v>0</v>
      </c>
      <c r="T382">
        <f>+COUNTIFS(percentiles!M:M,"&gt;1/1/18",percentiles!P:P,"&gt;0",percentiles!A:A,A382)</f>
        <v>0</v>
      </c>
      <c r="U382">
        <f>+COUNTIFS(percentiles!M:M,"&gt;1/1/18",percentiles!Q:Q,"&gt;0",percentiles!A:A,A382)</f>
        <v>0</v>
      </c>
      <c r="V382">
        <f>+COUNTIFS('est-sen-perc99-2018'!A:A,A382,'est-sen-perc99-2018'!G:G,"&gt;0")</f>
        <v>0</v>
      </c>
      <c r="W382">
        <f>+COUNTIFS('est-sen-perc99-2018'!A:A,A382,'est-sen-perc99-2018'!H:H,"&gt;0")</f>
        <v>0</v>
      </c>
      <c r="X382">
        <f>+COUNTIFS('est-sen-perc99-2018'!A:A,A382,'est-sen-perc99-2018'!I:I,"&gt;0")</f>
        <v>0</v>
      </c>
      <c r="Y382">
        <f>+COUNTIFS('est-sen-perc99-2018'!A:A,A382,'est-sen-perc99-2018'!J:J,"&gt;0")</f>
        <v>0</v>
      </c>
      <c r="Z382">
        <f>+SUM(V382:Y382)</f>
        <v>0</v>
      </c>
      <c r="AA382">
        <f>+IF(Z382=0,,K382-Z382)</f>
        <v>0</v>
      </c>
    </row>
    <row r="383" spans="1:27" hidden="1">
      <c r="A383">
        <v>749</v>
      </c>
      <c r="B383">
        <v>-15.2113361111111</v>
      </c>
      <c r="C383">
        <v>-72.893252777777704</v>
      </c>
      <c r="D383">
        <v>2683</v>
      </c>
      <c r="E383" t="s">
        <v>414</v>
      </c>
      <c r="F383" t="s">
        <v>11</v>
      </c>
      <c r="G383" t="s">
        <v>12</v>
      </c>
      <c r="H383" t="s">
        <v>13</v>
      </c>
      <c r="I383" t="s">
        <v>415</v>
      </c>
      <c r="J383" t="s">
        <v>15</v>
      </c>
      <c r="K383">
        <f>+COUNTIF('est-sen-perc99-2018'!A:A,A383)</f>
        <v>2</v>
      </c>
      <c r="L383">
        <f>+COUNTIF('est-sen-perc99-2017'!A:A,A383)</f>
        <v>1</v>
      </c>
      <c r="M383">
        <f>+COUNTIFS(percentiles!M:M,"&gt;1/1/17",percentiles!N:N,"&gt;0",percentiles!A:A,A383,percentiles!M:M,"&lt;1/4/17")</f>
        <v>0</v>
      </c>
      <c r="N383" t="str">
        <f>IFERROR(VLOOKUP(A383,percentiles!A:Q,3,FALSE),"")</f>
        <v/>
      </c>
      <c r="O383" t="str">
        <f>IFERROR(VLOOKUP(A383,percentiles!A:Q,4,FALSE),"")</f>
        <v/>
      </c>
      <c r="P383" t="str">
        <f>IFERROR(VLOOKUP(A383,percentiles!A:Q,5,FALSE),"")</f>
        <v/>
      </c>
      <c r="Q383" t="str">
        <f>IFERROR(VLOOKUP(A383,percentiles!A:Q,6,FALSE),"")</f>
        <v/>
      </c>
      <c r="R383">
        <f>+COUNTIFS(percentiles!M:M,"&gt;1/1/18",percentiles!N:N,"&gt;0",percentiles!A:A,A383)</f>
        <v>0</v>
      </c>
      <c r="S383">
        <f>+COUNTIFS(percentiles!M:M,"&gt;1/1/18",percentiles!O:O,"&gt;0",percentiles!A:A,A383)</f>
        <v>0</v>
      </c>
      <c r="T383">
        <f>+COUNTIFS(percentiles!M:M,"&gt;1/1/18",percentiles!P:P,"&gt;0",percentiles!A:A,A383)</f>
        <v>0</v>
      </c>
      <c r="U383">
        <f>+COUNTIFS(percentiles!M:M,"&gt;1/1/18",percentiles!Q:Q,"&gt;0",percentiles!A:A,A383)</f>
        <v>0</v>
      </c>
      <c r="V383">
        <f>+COUNTIFS('est-sen-perc99-2018'!A:A,A383,'est-sen-perc99-2018'!G:G,"&gt;0")</f>
        <v>0</v>
      </c>
      <c r="W383">
        <f>+COUNTIFS('est-sen-perc99-2018'!A:A,A383,'est-sen-perc99-2018'!H:H,"&gt;0")</f>
        <v>0</v>
      </c>
      <c r="X383">
        <f>+COUNTIFS('est-sen-perc99-2018'!A:A,A383,'est-sen-perc99-2018'!I:I,"&gt;0")</f>
        <v>0</v>
      </c>
      <c r="Y383">
        <f>+COUNTIFS('est-sen-perc99-2018'!A:A,A383,'est-sen-perc99-2018'!J:J,"&gt;0")</f>
        <v>0</v>
      </c>
      <c r="Z383">
        <f>+SUM(V383:Y383)</f>
        <v>0</v>
      </c>
      <c r="AA383">
        <f>+IF(Z383=0,,K383-Z383)</f>
        <v>0</v>
      </c>
    </row>
    <row r="384" spans="1:27" hidden="1">
      <c r="A384">
        <v>761</v>
      </c>
      <c r="B384">
        <v>-14.9365277777777</v>
      </c>
      <c r="C384">
        <v>-70.885944444444405</v>
      </c>
      <c r="D384">
        <v>3980</v>
      </c>
      <c r="E384" t="s">
        <v>432</v>
      </c>
      <c r="F384" t="s">
        <v>11</v>
      </c>
      <c r="G384" t="s">
        <v>12</v>
      </c>
      <c r="H384" t="s">
        <v>13</v>
      </c>
      <c r="I384" t="s">
        <v>433</v>
      </c>
      <c r="J384" t="s">
        <v>15</v>
      </c>
      <c r="K384">
        <f>+COUNTIF('est-sen-perc99-2018'!A:A,A384)</f>
        <v>6</v>
      </c>
      <c r="L384">
        <f>+COUNTIF('est-sen-perc99-2017'!A:A,A384)</f>
        <v>1</v>
      </c>
      <c r="M384">
        <f>+COUNTIFS(percentiles!M:M,"&gt;1/1/17",percentiles!N:N,"&gt;0",percentiles!A:A,A384,percentiles!M:M,"&lt;1/4/17")</f>
        <v>0</v>
      </c>
      <c r="N384" t="str">
        <f>IFERROR(VLOOKUP(A384,percentiles!A:Q,3,FALSE),"")</f>
        <v/>
      </c>
      <c r="O384" t="str">
        <f>IFERROR(VLOOKUP(A384,percentiles!A:Q,4,FALSE),"")</f>
        <v/>
      </c>
      <c r="P384" t="str">
        <f>IFERROR(VLOOKUP(A384,percentiles!A:Q,5,FALSE),"")</f>
        <v/>
      </c>
      <c r="Q384" t="str">
        <f>IFERROR(VLOOKUP(A384,percentiles!A:Q,6,FALSE),"")</f>
        <v/>
      </c>
      <c r="R384">
        <f>+COUNTIFS(percentiles!M:M,"&gt;1/1/18",percentiles!N:N,"&gt;0",percentiles!A:A,A384)</f>
        <v>0</v>
      </c>
      <c r="S384">
        <f>+COUNTIFS(percentiles!M:M,"&gt;1/1/18",percentiles!O:O,"&gt;0",percentiles!A:A,A384)</f>
        <v>0</v>
      </c>
      <c r="T384">
        <f>+COUNTIFS(percentiles!M:M,"&gt;1/1/18",percentiles!P:P,"&gt;0",percentiles!A:A,A384)</f>
        <v>0</v>
      </c>
      <c r="U384">
        <f>+COUNTIFS(percentiles!M:M,"&gt;1/1/18",percentiles!Q:Q,"&gt;0",percentiles!A:A,A384)</f>
        <v>0</v>
      </c>
      <c r="V384">
        <f>+COUNTIFS('est-sen-perc99-2018'!A:A,A384,'est-sen-perc99-2018'!G:G,"&gt;0")</f>
        <v>0</v>
      </c>
      <c r="W384">
        <f>+COUNTIFS('est-sen-perc99-2018'!A:A,A384,'est-sen-perc99-2018'!H:H,"&gt;0")</f>
        <v>0</v>
      </c>
      <c r="X384">
        <f>+COUNTIFS('est-sen-perc99-2018'!A:A,A384,'est-sen-perc99-2018'!I:I,"&gt;0")</f>
        <v>0</v>
      </c>
      <c r="Y384">
        <f>+COUNTIFS('est-sen-perc99-2018'!A:A,A384,'est-sen-perc99-2018'!J:J,"&gt;0")</f>
        <v>0</v>
      </c>
      <c r="Z384">
        <f>+SUM(V384:Y384)</f>
        <v>0</v>
      </c>
      <c r="AA384">
        <f>+IF(Z384=0,,K384-Z384)</f>
        <v>0</v>
      </c>
    </row>
    <row r="385" spans="1:27" hidden="1">
      <c r="A385">
        <v>777</v>
      </c>
      <c r="B385">
        <v>-14.07</v>
      </c>
      <c r="C385">
        <v>-70.439083333333301</v>
      </c>
      <c r="D385">
        <v>4345</v>
      </c>
      <c r="E385" t="s">
        <v>442</v>
      </c>
      <c r="F385" t="s">
        <v>11</v>
      </c>
      <c r="G385" t="s">
        <v>12</v>
      </c>
      <c r="H385" t="s">
        <v>13</v>
      </c>
      <c r="I385" t="s">
        <v>443</v>
      </c>
      <c r="J385" t="s">
        <v>15</v>
      </c>
      <c r="K385">
        <f>+COUNTIF('est-sen-perc99-2018'!A:A,A385)</f>
        <v>4</v>
      </c>
      <c r="L385">
        <f>+COUNTIF('est-sen-perc99-2017'!A:A,A385)</f>
        <v>1</v>
      </c>
      <c r="M385">
        <f>+COUNTIFS(percentiles!M:M,"&gt;1/1/17",percentiles!N:N,"&gt;0",percentiles!A:A,A385,percentiles!M:M,"&lt;1/4/17")</f>
        <v>0</v>
      </c>
      <c r="N385" t="str">
        <f>IFERROR(VLOOKUP(A385,percentiles!A:Q,3,FALSE),"")</f>
        <v/>
      </c>
      <c r="O385" t="str">
        <f>IFERROR(VLOOKUP(A385,percentiles!A:Q,4,FALSE),"")</f>
        <v/>
      </c>
      <c r="P385" t="str">
        <f>IFERROR(VLOOKUP(A385,percentiles!A:Q,5,FALSE),"")</f>
        <v/>
      </c>
      <c r="Q385" t="str">
        <f>IFERROR(VLOOKUP(A385,percentiles!A:Q,6,FALSE),"")</f>
        <v/>
      </c>
      <c r="R385">
        <f>+COUNTIFS(percentiles!M:M,"&gt;1/1/18",percentiles!N:N,"&gt;0",percentiles!A:A,A385)</f>
        <v>0</v>
      </c>
      <c r="S385">
        <f>+COUNTIFS(percentiles!M:M,"&gt;1/1/18",percentiles!O:O,"&gt;0",percentiles!A:A,A385)</f>
        <v>0</v>
      </c>
      <c r="T385">
        <f>+COUNTIFS(percentiles!M:M,"&gt;1/1/18",percentiles!P:P,"&gt;0",percentiles!A:A,A385)</f>
        <v>0</v>
      </c>
      <c r="U385">
        <f>+COUNTIFS(percentiles!M:M,"&gt;1/1/18",percentiles!Q:Q,"&gt;0",percentiles!A:A,A385)</f>
        <v>0</v>
      </c>
      <c r="V385">
        <f>+COUNTIFS('est-sen-perc99-2018'!A:A,A385,'est-sen-perc99-2018'!G:G,"&gt;0")</f>
        <v>0</v>
      </c>
      <c r="W385">
        <f>+COUNTIFS('est-sen-perc99-2018'!A:A,A385,'est-sen-perc99-2018'!H:H,"&gt;0")</f>
        <v>0</v>
      </c>
      <c r="X385">
        <f>+COUNTIFS('est-sen-perc99-2018'!A:A,A385,'est-sen-perc99-2018'!I:I,"&gt;0")</f>
        <v>0</v>
      </c>
      <c r="Y385">
        <f>+COUNTIFS('est-sen-perc99-2018'!A:A,A385,'est-sen-perc99-2018'!J:J,"&gt;0")</f>
        <v>0</v>
      </c>
      <c r="Z385">
        <f>+SUM(V385:Y385)</f>
        <v>0</v>
      </c>
      <c r="AA385">
        <f>+IF(Z385=0,,K385-Z385)</f>
        <v>0</v>
      </c>
    </row>
    <row r="386" spans="1:27" hidden="1">
      <c r="A386">
        <v>779</v>
      </c>
      <c r="B386">
        <v>-15.673444444444399</v>
      </c>
      <c r="C386">
        <v>-70.372111111111096</v>
      </c>
      <c r="D386">
        <v>3892</v>
      </c>
      <c r="E386" t="s">
        <v>446</v>
      </c>
      <c r="F386" t="s">
        <v>11</v>
      </c>
      <c r="G386" t="s">
        <v>12</v>
      </c>
      <c r="H386" t="s">
        <v>13</v>
      </c>
      <c r="I386" t="s">
        <v>447</v>
      </c>
      <c r="J386" t="s">
        <v>15</v>
      </c>
      <c r="K386">
        <f>+COUNTIF('est-sen-perc99-2018'!A:A,A386)</f>
        <v>0</v>
      </c>
      <c r="L386">
        <f>+COUNTIF('est-sen-perc99-2017'!A:A,A386)</f>
        <v>1</v>
      </c>
      <c r="M386">
        <f>+COUNTIFS(percentiles!M:M,"&gt;1/1/17",percentiles!N:N,"&gt;0",percentiles!A:A,A386,percentiles!M:M,"&lt;1/4/17")</f>
        <v>0</v>
      </c>
      <c r="N386" t="str">
        <f>IFERROR(VLOOKUP(A386,percentiles!A:Q,3,FALSE),"")</f>
        <v/>
      </c>
      <c r="O386" t="str">
        <f>IFERROR(VLOOKUP(A386,percentiles!A:Q,4,FALSE),"")</f>
        <v/>
      </c>
      <c r="P386" t="str">
        <f>IFERROR(VLOOKUP(A386,percentiles!A:Q,5,FALSE),"")</f>
        <v/>
      </c>
      <c r="Q386" t="str">
        <f>IFERROR(VLOOKUP(A386,percentiles!A:Q,6,FALSE),"")</f>
        <v/>
      </c>
      <c r="R386">
        <f>+COUNTIFS(percentiles!M:M,"&gt;1/1/18",percentiles!N:N,"&gt;0",percentiles!A:A,A386)</f>
        <v>0</v>
      </c>
      <c r="S386">
        <f>+COUNTIFS(percentiles!M:M,"&gt;1/1/18",percentiles!O:O,"&gt;0",percentiles!A:A,A386)</f>
        <v>0</v>
      </c>
      <c r="T386">
        <f>+COUNTIFS(percentiles!M:M,"&gt;1/1/18",percentiles!P:P,"&gt;0",percentiles!A:A,A386)</f>
        <v>0</v>
      </c>
      <c r="U386">
        <f>+COUNTIFS(percentiles!M:M,"&gt;1/1/18",percentiles!Q:Q,"&gt;0",percentiles!A:A,A386)</f>
        <v>0</v>
      </c>
      <c r="V386">
        <f>+COUNTIFS('est-sen-perc99-2018'!A:A,A386,'est-sen-perc99-2018'!G:G,"&gt;0")</f>
        <v>0</v>
      </c>
      <c r="W386">
        <f>+COUNTIFS('est-sen-perc99-2018'!A:A,A386,'est-sen-perc99-2018'!H:H,"&gt;0")</f>
        <v>0</v>
      </c>
      <c r="X386">
        <f>+COUNTIFS('est-sen-perc99-2018'!A:A,A386,'est-sen-perc99-2018'!I:I,"&gt;0")</f>
        <v>0</v>
      </c>
      <c r="Y386">
        <f>+COUNTIFS('est-sen-perc99-2018'!A:A,A386,'est-sen-perc99-2018'!J:J,"&gt;0")</f>
        <v>0</v>
      </c>
      <c r="Z386">
        <f>+SUM(V386:Y386)</f>
        <v>0</v>
      </c>
      <c r="AA386">
        <f>+IF(Z386=0,,K386-Z386)</f>
        <v>0</v>
      </c>
    </row>
    <row r="387" spans="1:27" hidden="1">
      <c r="A387">
        <v>783</v>
      </c>
      <c r="B387">
        <v>-15.136249999999899</v>
      </c>
      <c r="C387">
        <v>-70.118222222222201</v>
      </c>
      <c r="D387">
        <v>3830</v>
      </c>
      <c r="E387" t="s">
        <v>454</v>
      </c>
      <c r="F387" t="s">
        <v>11</v>
      </c>
      <c r="G387" t="s">
        <v>12</v>
      </c>
      <c r="H387" t="s">
        <v>13</v>
      </c>
      <c r="I387" t="s">
        <v>455</v>
      </c>
      <c r="J387" t="s">
        <v>15</v>
      </c>
      <c r="K387">
        <f>+COUNTIF('est-sen-perc99-2018'!A:A,A387)</f>
        <v>1</v>
      </c>
      <c r="L387">
        <f>+COUNTIF('est-sen-perc99-2017'!A:A,A387)</f>
        <v>1</v>
      </c>
      <c r="M387">
        <f>+COUNTIFS(percentiles!M:M,"&gt;1/1/17",percentiles!N:N,"&gt;0",percentiles!A:A,A387,percentiles!M:M,"&lt;1/4/17")</f>
        <v>0</v>
      </c>
      <c r="N387" t="str">
        <f>IFERROR(VLOOKUP(A387,percentiles!A:Q,3,FALSE),"")</f>
        <v/>
      </c>
      <c r="O387" t="str">
        <f>IFERROR(VLOOKUP(A387,percentiles!A:Q,4,FALSE),"")</f>
        <v/>
      </c>
      <c r="P387" t="str">
        <f>IFERROR(VLOOKUP(A387,percentiles!A:Q,5,FALSE),"")</f>
        <v/>
      </c>
      <c r="Q387" t="str">
        <f>IFERROR(VLOOKUP(A387,percentiles!A:Q,6,FALSE),"")</f>
        <v/>
      </c>
      <c r="R387">
        <f>+COUNTIFS(percentiles!M:M,"&gt;1/1/18",percentiles!N:N,"&gt;0",percentiles!A:A,A387)</f>
        <v>0</v>
      </c>
      <c r="S387">
        <f>+COUNTIFS(percentiles!M:M,"&gt;1/1/18",percentiles!O:O,"&gt;0",percentiles!A:A,A387)</f>
        <v>0</v>
      </c>
      <c r="T387">
        <f>+COUNTIFS(percentiles!M:M,"&gt;1/1/18",percentiles!P:P,"&gt;0",percentiles!A:A,A387)</f>
        <v>0</v>
      </c>
      <c r="U387">
        <f>+COUNTIFS(percentiles!M:M,"&gt;1/1/18",percentiles!Q:Q,"&gt;0",percentiles!A:A,A387)</f>
        <v>0</v>
      </c>
      <c r="V387">
        <f>+COUNTIFS('est-sen-perc99-2018'!A:A,A387,'est-sen-perc99-2018'!G:G,"&gt;0")</f>
        <v>0</v>
      </c>
      <c r="W387">
        <f>+COUNTIFS('est-sen-perc99-2018'!A:A,A387,'est-sen-perc99-2018'!H:H,"&gt;0")</f>
        <v>0</v>
      </c>
      <c r="X387">
        <f>+COUNTIFS('est-sen-perc99-2018'!A:A,A387,'est-sen-perc99-2018'!I:I,"&gt;0")</f>
        <v>0</v>
      </c>
      <c r="Y387">
        <f>+COUNTIFS('est-sen-perc99-2018'!A:A,A387,'est-sen-perc99-2018'!J:J,"&gt;0")</f>
        <v>0</v>
      </c>
      <c r="Z387">
        <f>+SUM(V387:Y387)</f>
        <v>0</v>
      </c>
      <c r="AA387">
        <f>+IF(Z387=0,,K387-Z387)</f>
        <v>0</v>
      </c>
    </row>
    <row r="388" spans="1:27" hidden="1">
      <c r="A388">
        <v>786</v>
      </c>
      <c r="B388">
        <v>-15.2014999999999</v>
      </c>
      <c r="C388">
        <v>-69.753555555555494</v>
      </c>
      <c r="D388">
        <v>3890</v>
      </c>
      <c r="E388" t="s">
        <v>458</v>
      </c>
      <c r="F388" t="s">
        <v>11</v>
      </c>
      <c r="G388" t="s">
        <v>12</v>
      </c>
      <c r="H388" t="s">
        <v>13</v>
      </c>
      <c r="I388" t="s">
        <v>459</v>
      </c>
      <c r="J388" t="s">
        <v>15</v>
      </c>
      <c r="K388">
        <f>+COUNTIF('est-sen-perc99-2018'!A:A,A388)</f>
        <v>0</v>
      </c>
      <c r="L388">
        <f>+COUNTIF('est-sen-perc99-2017'!A:A,A388)</f>
        <v>1</v>
      </c>
      <c r="M388">
        <f>+COUNTIFS(percentiles!M:M,"&gt;1/1/17",percentiles!N:N,"&gt;0",percentiles!A:A,A388,percentiles!M:M,"&lt;1/4/17")</f>
        <v>0</v>
      </c>
      <c r="N388" t="str">
        <f>IFERROR(VLOOKUP(A388,percentiles!A:Q,3,FALSE),"")</f>
        <v/>
      </c>
      <c r="O388" t="str">
        <f>IFERROR(VLOOKUP(A388,percentiles!A:Q,4,FALSE),"")</f>
        <v/>
      </c>
      <c r="P388" t="str">
        <f>IFERROR(VLOOKUP(A388,percentiles!A:Q,5,FALSE),"")</f>
        <v/>
      </c>
      <c r="Q388" t="str">
        <f>IFERROR(VLOOKUP(A388,percentiles!A:Q,6,FALSE),"")</f>
        <v/>
      </c>
      <c r="R388">
        <f>+COUNTIFS(percentiles!M:M,"&gt;1/1/18",percentiles!N:N,"&gt;0",percentiles!A:A,A388)</f>
        <v>0</v>
      </c>
      <c r="S388">
        <f>+COUNTIFS(percentiles!M:M,"&gt;1/1/18",percentiles!O:O,"&gt;0",percentiles!A:A,A388)</f>
        <v>0</v>
      </c>
      <c r="T388">
        <f>+COUNTIFS(percentiles!M:M,"&gt;1/1/18",percentiles!P:P,"&gt;0",percentiles!A:A,A388)</f>
        <v>0</v>
      </c>
      <c r="U388">
        <f>+COUNTIFS(percentiles!M:M,"&gt;1/1/18",percentiles!Q:Q,"&gt;0",percentiles!A:A,A388)</f>
        <v>0</v>
      </c>
      <c r="V388">
        <f>+COUNTIFS('est-sen-perc99-2018'!A:A,A388,'est-sen-perc99-2018'!G:G,"&gt;0")</f>
        <v>0</v>
      </c>
      <c r="W388">
        <f>+COUNTIFS('est-sen-perc99-2018'!A:A,A388,'est-sen-perc99-2018'!H:H,"&gt;0")</f>
        <v>0</v>
      </c>
      <c r="X388">
        <f>+COUNTIFS('est-sen-perc99-2018'!A:A,A388,'est-sen-perc99-2018'!I:I,"&gt;0")</f>
        <v>0</v>
      </c>
      <c r="Y388">
        <f>+COUNTIFS('est-sen-perc99-2018'!A:A,A388,'est-sen-perc99-2018'!J:J,"&gt;0")</f>
        <v>0</v>
      </c>
      <c r="Z388">
        <f>+SUM(V388:Y388)</f>
        <v>0</v>
      </c>
      <c r="AA388">
        <f>+IF(Z388=0,,K388-Z388)</f>
        <v>0</v>
      </c>
    </row>
    <row r="389" spans="1:27" hidden="1">
      <c r="A389">
        <v>801</v>
      </c>
      <c r="B389">
        <v>-15.5</v>
      </c>
      <c r="C389">
        <v>-72.8333333333333</v>
      </c>
      <c r="D389">
        <v>3203</v>
      </c>
      <c r="E389" t="s">
        <v>476</v>
      </c>
      <c r="F389" t="s">
        <v>11</v>
      </c>
      <c r="G389" t="s">
        <v>12</v>
      </c>
      <c r="H389" t="s">
        <v>13</v>
      </c>
      <c r="I389" t="s">
        <v>477</v>
      </c>
      <c r="J389" t="s">
        <v>15</v>
      </c>
      <c r="K389">
        <f>+COUNTIF('est-sen-perc99-2018'!A:A,A389)</f>
        <v>1</v>
      </c>
      <c r="L389">
        <f>+COUNTIF('est-sen-perc99-2017'!A:A,A389)</f>
        <v>1</v>
      </c>
      <c r="M389">
        <f>+COUNTIFS(percentiles!M:M,"&gt;1/1/17",percentiles!N:N,"&gt;0",percentiles!A:A,A389,percentiles!M:M,"&lt;1/4/17")</f>
        <v>0</v>
      </c>
      <c r="N389" t="str">
        <f>IFERROR(VLOOKUP(A389,percentiles!A:Q,3,FALSE),"")</f>
        <v/>
      </c>
      <c r="O389" t="str">
        <f>IFERROR(VLOOKUP(A389,percentiles!A:Q,4,FALSE),"")</f>
        <v/>
      </c>
      <c r="P389" t="str">
        <f>IFERROR(VLOOKUP(A389,percentiles!A:Q,5,FALSE),"")</f>
        <v/>
      </c>
      <c r="Q389" t="str">
        <f>IFERROR(VLOOKUP(A389,percentiles!A:Q,6,FALSE),"")</f>
        <v/>
      </c>
      <c r="R389">
        <f>+COUNTIFS(percentiles!M:M,"&gt;1/1/18",percentiles!N:N,"&gt;0",percentiles!A:A,A389)</f>
        <v>0</v>
      </c>
      <c r="S389">
        <f>+COUNTIFS(percentiles!M:M,"&gt;1/1/18",percentiles!O:O,"&gt;0",percentiles!A:A,A389)</f>
        <v>0</v>
      </c>
      <c r="T389">
        <f>+COUNTIFS(percentiles!M:M,"&gt;1/1/18",percentiles!P:P,"&gt;0",percentiles!A:A,A389)</f>
        <v>0</v>
      </c>
      <c r="U389">
        <f>+COUNTIFS(percentiles!M:M,"&gt;1/1/18",percentiles!Q:Q,"&gt;0",percentiles!A:A,A389)</f>
        <v>0</v>
      </c>
      <c r="V389">
        <f>+COUNTIFS('est-sen-perc99-2018'!A:A,A389,'est-sen-perc99-2018'!G:G,"&gt;0")</f>
        <v>0</v>
      </c>
      <c r="W389">
        <f>+COUNTIFS('est-sen-perc99-2018'!A:A,A389,'est-sen-perc99-2018'!H:H,"&gt;0")</f>
        <v>0</v>
      </c>
      <c r="X389">
        <f>+COUNTIFS('est-sen-perc99-2018'!A:A,A389,'est-sen-perc99-2018'!I:I,"&gt;0")</f>
        <v>0</v>
      </c>
      <c r="Y389">
        <f>+COUNTIFS('est-sen-perc99-2018'!A:A,A389,'est-sen-perc99-2018'!J:J,"&gt;0")</f>
        <v>0</v>
      </c>
      <c r="Z389">
        <f>+SUM(V389:Y389)</f>
        <v>0</v>
      </c>
      <c r="AA389">
        <f>+IF(Z389=0,,K389-Z389)</f>
        <v>0</v>
      </c>
    </row>
    <row r="390" spans="1:27" hidden="1">
      <c r="A390">
        <v>811</v>
      </c>
      <c r="B390">
        <v>-13.9449166666666</v>
      </c>
      <c r="C390">
        <v>-72.175222222222203</v>
      </c>
      <c r="D390">
        <v>3317</v>
      </c>
      <c r="E390" t="s">
        <v>492</v>
      </c>
      <c r="F390" t="s">
        <v>11</v>
      </c>
      <c r="G390" t="s">
        <v>12</v>
      </c>
      <c r="H390" t="s">
        <v>13</v>
      </c>
      <c r="I390" t="s">
        <v>493</v>
      </c>
      <c r="J390" t="s">
        <v>15</v>
      </c>
      <c r="K390">
        <f>+COUNTIF('est-sen-perc99-2018'!A:A,A390)</f>
        <v>3</v>
      </c>
      <c r="L390">
        <f>+COUNTIF('est-sen-perc99-2017'!A:A,A390)</f>
        <v>1</v>
      </c>
      <c r="M390">
        <f>+COUNTIFS(percentiles!M:M,"&gt;1/1/17",percentiles!N:N,"&gt;0",percentiles!A:A,A390,percentiles!M:M,"&lt;1/4/17")</f>
        <v>0</v>
      </c>
      <c r="N390" t="str">
        <f>IFERROR(VLOOKUP(A390,percentiles!A:Q,3,FALSE),"")</f>
        <v/>
      </c>
      <c r="O390" t="str">
        <f>IFERROR(VLOOKUP(A390,percentiles!A:Q,4,FALSE),"")</f>
        <v/>
      </c>
      <c r="P390" t="str">
        <f>IFERROR(VLOOKUP(A390,percentiles!A:Q,5,FALSE),"")</f>
        <v/>
      </c>
      <c r="Q390" t="str">
        <f>IFERROR(VLOOKUP(A390,percentiles!A:Q,6,FALSE),"")</f>
        <v/>
      </c>
      <c r="R390">
        <f>+COUNTIFS(percentiles!M:M,"&gt;1/1/18",percentiles!N:N,"&gt;0",percentiles!A:A,A390)</f>
        <v>0</v>
      </c>
      <c r="S390">
        <f>+COUNTIFS(percentiles!M:M,"&gt;1/1/18",percentiles!O:O,"&gt;0",percentiles!A:A,A390)</f>
        <v>0</v>
      </c>
      <c r="T390">
        <f>+COUNTIFS(percentiles!M:M,"&gt;1/1/18",percentiles!P:P,"&gt;0",percentiles!A:A,A390)</f>
        <v>0</v>
      </c>
      <c r="U390">
        <f>+COUNTIFS(percentiles!M:M,"&gt;1/1/18",percentiles!Q:Q,"&gt;0",percentiles!A:A,A390)</f>
        <v>0</v>
      </c>
      <c r="V390">
        <f>+COUNTIFS('est-sen-perc99-2018'!A:A,A390,'est-sen-perc99-2018'!G:G,"&gt;0")</f>
        <v>0</v>
      </c>
      <c r="W390">
        <f>+COUNTIFS('est-sen-perc99-2018'!A:A,A390,'est-sen-perc99-2018'!H:H,"&gt;0")</f>
        <v>0</v>
      </c>
      <c r="X390">
        <f>+COUNTIFS('est-sen-perc99-2018'!A:A,A390,'est-sen-perc99-2018'!I:I,"&gt;0")</f>
        <v>0</v>
      </c>
      <c r="Y390">
        <f>+COUNTIFS('est-sen-perc99-2018'!A:A,A390,'est-sen-perc99-2018'!J:J,"&gt;0")</f>
        <v>0</v>
      </c>
      <c r="Z390">
        <f>+SUM(V390:Y390)</f>
        <v>0</v>
      </c>
      <c r="AA390">
        <f>+IF(Z390=0,,K390-Z390)</f>
        <v>0</v>
      </c>
    </row>
    <row r="391" spans="1:27" hidden="1">
      <c r="A391">
        <v>816</v>
      </c>
      <c r="B391">
        <v>-15.3116666666666</v>
      </c>
      <c r="C391">
        <v>-69.972472222222194</v>
      </c>
      <c r="D391">
        <v>3849</v>
      </c>
      <c r="E391" t="s">
        <v>498</v>
      </c>
      <c r="F391" t="s">
        <v>11</v>
      </c>
      <c r="G391" t="s">
        <v>12</v>
      </c>
      <c r="H391" t="s">
        <v>13</v>
      </c>
      <c r="I391" t="s">
        <v>499</v>
      </c>
      <c r="J391" t="s">
        <v>15</v>
      </c>
      <c r="K391">
        <f>+COUNTIF('est-sen-perc99-2018'!A:A,A391)</f>
        <v>3</v>
      </c>
      <c r="L391">
        <f>+COUNTIF('est-sen-perc99-2017'!A:A,A391)</f>
        <v>1</v>
      </c>
      <c r="M391">
        <f>+COUNTIFS(percentiles!M:M,"&gt;1/1/17",percentiles!N:N,"&gt;0",percentiles!A:A,A391,percentiles!M:M,"&lt;1/4/17")</f>
        <v>0</v>
      </c>
      <c r="N391" t="str">
        <f>IFERROR(VLOOKUP(A391,percentiles!A:Q,3,FALSE),"")</f>
        <v/>
      </c>
      <c r="O391" t="str">
        <f>IFERROR(VLOOKUP(A391,percentiles!A:Q,4,FALSE),"")</f>
        <v/>
      </c>
      <c r="P391" t="str">
        <f>IFERROR(VLOOKUP(A391,percentiles!A:Q,5,FALSE),"")</f>
        <v/>
      </c>
      <c r="Q391" t="str">
        <f>IFERROR(VLOOKUP(A391,percentiles!A:Q,6,FALSE),"")</f>
        <v/>
      </c>
      <c r="R391">
        <f>+COUNTIFS(percentiles!M:M,"&gt;1/1/18",percentiles!N:N,"&gt;0",percentiles!A:A,A391)</f>
        <v>0</v>
      </c>
      <c r="S391">
        <f>+COUNTIFS(percentiles!M:M,"&gt;1/1/18",percentiles!O:O,"&gt;0",percentiles!A:A,A391)</f>
        <v>0</v>
      </c>
      <c r="T391">
        <f>+COUNTIFS(percentiles!M:M,"&gt;1/1/18",percentiles!P:P,"&gt;0",percentiles!A:A,A391)</f>
        <v>0</v>
      </c>
      <c r="U391">
        <f>+COUNTIFS(percentiles!M:M,"&gt;1/1/18",percentiles!Q:Q,"&gt;0",percentiles!A:A,A391)</f>
        <v>0</v>
      </c>
      <c r="V391">
        <f>+COUNTIFS('est-sen-perc99-2018'!A:A,A391,'est-sen-perc99-2018'!G:G,"&gt;0")</f>
        <v>0</v>
      </c>
      <c r="W391">
        <f>+COUNTIFS('est-sen-perc99-2018'!A:A,A391,'est-sen-perc99-2018'!H:H,"&gt;0")</f>
        <v>0</v>
      </c>
      <c r="X391">
        <f>+COUNTIFS('est-sen-perc99-2018'!A:A,A391,'est-sen-perc99-2018'!I:I,"&gt;0")</f>
        <v>0</v>
      </c>
      <c r="Y391">
        <f>+COUNTIFS('est-sen-perc99-2018'!A:A,A391,'est-sen-perc99-2018'!J:J,"&gt;0")</f>
        <v>0</v>
      </c>
      <c r="Z391">
        <f>+SUM(V391:Y391)</f>
        <v>0</v>
      </c>
      <c r="AA391">
        <f>+IF(Z391=0,,K391-Z391)</f>
        <v>0</v>
      </c>
    </row>
    <row r="392" spans="1:27" hidden="1">
      <c r="A392">
        <v>823</v>
      </c>
      <c r="B392">
        <v>-14.623749999999999</v>
      </c>
      <c r="C392">
        <v>-70.786527777777707</v>
      </c>
      <c r="D392">
        <v>3986</v>
      </c>
      <c r="E392" t="s">
        <v>510</v>
      </c>
      <c r="F392" t="s">
        <v>11</v>
      </c>
      <c r="G392" t="s">
        <v>12</v>
      </c>
      <c r="H392" t="s">
        <v>13</v>
      </c>
      <c r="I392" t="s">
        <v>511</v>
      </c>
      <c r="J392" t="s">
        <v>15</v>
      </c>
      <c r="K392">
        <f>+COUNTIF('est-sen-perc99-2018'!A:A,A392)</f>
        <v>0</v>
      </c>
      <c r="L392">
        <f>+COUNTIF('est-sen-perc99-2017'!A:A,A392)</f>
        <v>1</v>
      </c>
      <c r="M392">
        <f>+COUNTIFS(percentiles!M:M,"&gt;1/1/17",percentiles!N:N,"&gt;0",percentiles!A:A,A392,percentiles!M:M,"&lt;1/4/17")</f>
        <v>0</v>
      </c>
      <c r="N392" t="str">
        <f>IFERROR(VLOOKUP(A392,percentiles!A:Q,3,FALSE),"")</f>
        <v/>
      </c>
      <c r="O392" t="str">
        <f>IFERROR(VLOOKUP(A392,percentiles!A:Q,4,FALSE),"")</f>
        <v/>
      </c>
      <c r="P392" t="str">
        <f>IFERROR(VLOOKUP(A392,percentiles!A:Q,5,FALSE),"")</f>
        <v/>
      </c>
      <c r="Q392" t="str">
        <f>IFERROR(VLOOKUP(A392,percentiles!A:Q,6,FALSE),"")</f>
        <v/>
      </c>
      <c r="R392">
        <f>+COUNTIFS(percentiles!M:M,"&gt;1/1/18",percentiles!N:N,"&gt;0",percentiles!A:A,A392)</f>
        <v>0</v>
      </c>
      <c r="S392">
        <f>+COUNTIFS(percentiles!M:M,"&gt;1/1/18",percentiles!O:O,"&gt;0",percentiles!A:A,A392)</f>
        <v>0</v>
      </c>
      <c r="T392">
        <f>+COUNTIFS(percentiles!M:M,"&gt;1/1/18",percentiles!P:P,"&gt;0",percentiles!A:A,A392)</f>
        <v>0</v>
      </c>
      <c r="U392">
        <f>+COUNTIFS(percentiles!M:M,"&gt;1/1/18",percentiles!Q:Q,"&gt;0",percentiles!A:A,A392)</f>
        <v>0</v>
      </c>
      <c r="V392">
        <f>+COUNTIFS('est-sen-perc99-2018'!A:A,A392,'est-sen-perc99-2018'!G:G,"&gt;0")</f>
        <v>0</v>
      </c>
      <c r="W392">
        <f>+COUNTIFS('est-sen-perc99-2018'!A:A,A392,'est-sen-perc99-2018'!H:H,"&gt;0")</f>
        <v>0</v>
      </c>
      <c r="X392">
        <f>+COUNTIFS('est-sen-perc99-2018'!A:A,A392,'est-sen-perc99-2018'!I:I,"&gt;0")</f>
        <v>0</v>
      </c>
      <c r="Y392">
        <f>+COUNTIFS('est-sen-perc99-2018'!A:A,A392,'est-sen-perc99-2018'!J:J,"&gt;0")</f>
        <v>0</v>
      </c>
      <c r="Z392">
        <f>+SUM(V392:Y392)</f>
        <v>0</v>
      </c>
      <c r="AA392">
        <f>+IF(Z392=0,,K392-Z392)</f>
        <v>0</v>
      </c>
    </row>
    <row r="393" spans="1:27" hidden="1">
      <c r="A393">
        <v>837</v>
      </c>
      <c r="B393">
        <v>-17.0714694444444</v>
      </c>
      <c r="C393">
        <v>-71.724538888888802</v>
      </c>
      <c r="D393">
        <v>106</v>
      </c>
      <c r="E393" t="s">
        <v>524</v>
      </c>
      <c r="F393" t="s">
        <v>11</v>
      </c>
      <c r="G393" t="s">
        <v>12</v>
      </c>
      <c r="H393" t="s">
        <v>13</v>
      </c>
      <c r="I393" t="s">
        <v>525</v>
      </c>
      <c r="J393" t="s">
        <v>15</v>
      </c>
      <c r="K393">
        <f>+COUNTIF('est-sen-perc99-2018'!A:A,A393)</f>
        <v>0</v>
      </c>
      <c r="L393">
        <f>+COUNTIF('est-sen-perc99-2017'!A:A,A393)</f>
        <v>1</v>
      </c>
      <c r="M393">
        <f>+COUNTIFS(percentiles!M:M,"&gt;1/1/17",percentiles!N:N,"&gt;0",percentiles!A:A,A393,percentiles!M:M,"&lt;1/4/17")</f>
        <v>0</v>
      </c>
      <c r="N393" t="str">
        <f>IFERROR(VLOOKUP(A393,percentiles!A:Q,3,FALSE),"")</f>
        <v/>
      </c>
      <c r="O393" t="str">
        <f>IFERROR(VLOOKUP(A393,percentiles!A:Q,4,FALSE),"")</f>
        <v/>
      </c>
      <c r="P393" t="str">
        <f>IFERROR(VLOOKUP(A393,percentiles!A:Q,5,FALSE),"")</f>
        <v/>
      </c>
      <c r="Q393" t="str">
        <f>IFERROR(VLOOKUP(A393,percentiles!A:Q,6,FALSE),"")</f>
        <v/>
      </c>
      <c r="R393">
        <f>+COUNTIFS(percentiles!M:M,"&gt;1/1/18",percentiles!N:N,"&gt;0",percentiles!A:A,A393)</f>
        <v>0</v>
      </c>
      <c r="S393">
        <f>+COUNTIFS(percentiles!M:M,"&gt;1/1/18",percentiles!O:O,"&gt;0",percentiles!A:A,A393)</f>
        <v>0</v>
      </c>
      <c r="T393">
        <f>+COUNTIFS(percentiles!M:M,"&gt;1/1/18",percentiles!P:P,"&gt;0",percentiles!A:A,A393)</f>
        <v>0</v>
      </c>
      <c r="U393">
        <f>+COUNTIFS(percentiles!M:M,"&gt;1/1/18",percentiles!Q:Q,"&gt;0",percentiles!A:A,A393)</f>
        <v>0</v>
      </c>
      <c r="V393">
        <f>+COUNTIFS('est-sen-perc99-2018'!A:A,A393,'est-sen-perc99-2018'!G:G,"&gt;0")</f>
        <v>0</v>
      </c>
      <c r="W393">
        <f>+COUNTIFS('est-sen-perc99-2018'!A:A,A393,'est-sen-perc99-2018'!H:H,"&gt;0")</f>
        <v>0</v>
      </c>
      <c r="X393">
        <f>+COUNTIFS('est-sen-perc99-2018'!A:A,A393,'est-sen-perc99-2018'!I:I,"&gt;0")</f>
        <v>0</v>
      </c>
      <c r="Y393">
        <f>+COUNTIFS('est-sen-perc99-2018'!A:A,A393,'est-sen-perc99-2018'!J:J,"&gt;0")</f>
        <v>0</v>
      </c>
      <c r="Z393">
        <f>+SUM(V393:Y393)</f>
        <v>0</v>
      </c>
      <c r="AA393">
        <f>+IF(Z393=0,,K393-Z393)</f>
        <v>0</v>
      </c>
    </row>
    <row r="394" spans="1:27" hidden="1">
      <c r="A394">
        <v>838</v>
      </c>
      <c r="B394">
        <v>-16.9991666666666</v>
      </c>
      <c r="C394">
        <v>-71.588611111111106</v>
      </c>
      <c r="D394">
        <v>282</v>
      </c>
      <c r="E394" t="s">
        <v>526</v>
      </c>
      <c r="F394" t="s">
        <v>11</v>
      </c>
      <c r="G394" t="s">
        <v>12</v>
      </c>
      <c r="H394" t="s">
        <v>13</v>
      </c>
      <c r="I394" t="s">
        <v>527</v>
      </c>
      <c r="J394" t="s">
        <v>15</v>
      </c>
      <c r="K394">
        <f>+COUNTIF('est-sen-perc99-2018'!A:A,A394)</f>
        <v>0</v>
      </c>
      <c r="L394">
        <f>+COUNTIF('est-sen-perc99-2017'!A:A,A394)</f>
        <v>1</v>
      </c>
      <c r="M394">
        <f>+COUNTIFS(percentiles!M:M,"&gt;1/1/17",percentiles!N:N,"&gt;0",percentiles!A:A,A394,percentiles!M:M,"&lt;1/4/17")</f>
        <v>0</v>
      </c>
      <c r="N394" t="str">
        <f>IFERROR(VLOOKUP(A394,percentiles!A:Q,3,FALSE),"")</f>
        <v/>
      </c>
      <c r="O394" t="str">
        <f>IFERROR(VLOOKUP(A394,percentiles!A:Q,4,FALSE),"")</f>
        <v/>
      </c>
      <c r="P394" t="str">
        <f>IFERROR(VLOOKUP(A394,percentiles!A:Q,5,FALSE),"")</f>
        <v/>
      </c>
      <c r="Q394" t="str">
        <f>IFERROR(VLOOKUP(A394,percentiles!A:Q,6,FALSE),"")</f>
        <v/>
      </c>
      <c r="R394">
        <f>+COUNTIFS(percentiles!M:M,"&gt;1/1/18",percentiles!N:N,"&gt;0",percentiles!A:A,A394)</f>
        <v>0</v>
      </c>
      <c r="S394">
        <f>+COUNTIFS(percentiles!M:M,"&gt;1/1/18",percentiles!O:O,"&gt;0",percentiles!A:A,A394)</f>
        <v>0</v>
      </c>
      <c r="T394">
        <f>+COUNTIFS(percentiles!M:M,"&gt;1/1/18",percentiles!P:P,"&gt;0",percentiles!A:A,A394)</f>
        <v>0</v>
      </c>
      <c r="U394">
        <f>+COUNTIFS(percentiles!M:M,"&gt;1/1/18",percentiles!Q:Q,"&gt;0",percentiles!A:A,A394)</f>
        <v>0</v>
      </c>
      <c r="V394">
        <f>+COUNTIFS('est-sen-perc99-2018'!A:A,A394,'est-sen-perc99-2018'!G:G,"&gt;0")</f>
        <v>0</v>
      </c>
      <c r="W394">
        <f>+COUNTIFS('est-sen-perc99-2018'!A:A,A394,'est-sen-perc99-2018'!H:H,"&gt;0")</f>
        <v>0</v>
      </c>
      <c r="X394">
        <f>+COUNTIFS('est-sen-perc99-2018'!A:A,A394,'est-sen-perc99-2018'!I:I,"&gt;0")</f>
        <v>0</v>
      </c>
      <c r="Y394">
        <f>+COUNTIFS('est-sen-perc99-2018'!A:A,A394,'est-sen-perc99-2018'!J:J,"&gt;0")</f>
        <v>0</v>
      </c>
      <c r="Z394">
        <f>+SUM(V394:Y394)</f>
        <v>0</v>
      </c>
      <c r="AA394">
        <f>+IF(Z394=0,,K394-Z394)</f>
        <v>0</v>
      </c>
    </row>
    <row r="395" spans="1:27" hidden="1">
      <c r="A395">
        <v>879</v>
      </c>
      <c r="B395">
        <v>-16.0674999999999</v>
      </c>
      <c r="C395">
        <v>-69.661944444444401</v>
      </c>
      <c r="D395">
        <v>3871</v>
      </c>
      <c r="E395" t="s">
        <v>572</v>
      </c>
      <c r="F395" t="s">
        <v>11</v>
      </c>
      <c r="G395" t="s">
        <v>12</v>
      </c>
      <c r="H395" t="s">
        <v>13</v>
      </c>
      <c r="I395" t="s">
        <v>573</v>
      </c>
      <c r="J395" t="s">
        <v>15</v>
      </c>
      <c r="K395">
        <f>+COUNTIF('est-sen-perc99-2018'!A:A,A395)</f>
        <v>0</v>
      </c>
      <c r="L395">
        <f>+COUNTIF('est-sen-perc99-2017'!A:A,A395)</f>
        <v>1</v>
      </c>
      <c r="M395">
        <f>+COUNTIFS(percentiles!M:M,"&gt;1/1/17",percentiles!N:N,"&gt;0",percentiles!A:A,A395,percentiles!M:M,"&lt;1/4/17")</f>
        <v>0</v>
      </c>
      <c r="N395" t="str">
        <f>IFERROR(VLOOKUP(A395,percentiles!A:Q,3,FALSE),"")</f>
        <v/>
      </c>
      <c r="O395" t="str">
        <f>IFERROR(VLOOKUP(A395,percentiles!A:Q,4,FALSE),"")</f>
        <v/>
      </c>
      <c r="P395" t="str">
        <f>IFERROR(VLOOKUP(A395,percentiles!A:Q,5,FALSE),"")</f>
        <v/>
      </c>
      <c r="Q395" t="str">
        <f>IFERROR(VLOOKUP(A395,percentiles!A:Q,6,FALSE),"")</f>
        <v/>
      </c>
      <c r="R395">
        <f>+COUNTIFS(percentiles!M:M,"&gt;1/1/18",percentiles!N:N,"&gt;0",percentiles!A:A,A395)</f>
        <v>0</v>
      </c>
      <c r="S395">
        <f>+COUNTIFS(percentiles!M:M,"&gt;1/1/18",percentiles!O:O,"&gt;0",percentiles!A:A,A395)</f>
        <v>0</v>
      </c>
      <c r="T395">
        <f>+COUNTIFS(percentiles!M:M,"&gt;1/1/18",percentiles!P:P,"&gt;0",percentiles!A:A,A395)</f>
        <v>0</v>
      </c>
      <c r="U395">
        <f>+COUNTIFS(percentiles!M:M,"&gt;1/1/18",percentiles!Q:Q,"&gt;0",percentiles!A:A,A395)</f>
        <v>0</v>
      </c>
      <c r="V395">
        <f>+COUNTIFS('est-sen-perc99-2018'!A:A,A395,'est-sen-perc99-2018'!G:G,"&gt;0")</f>
        <v>0</v>
      </c>
      <c r="W395">
        <f>+COUNTIFS('est-sen-perc99-2018'!A:A,A395,'est-sen-perc99-2018'!H:H,"&gt;0")</f>
        <v>0</v>
      </c>
      <c r="X395">
        <f>+COUNTIFS('est-sen-perc99-2018'!A:A,A395,'est-sen-perc99-2018'!I:I,"&gt;0")</f>
        <v>0</v>
      </c>
      <c r="Y395">
        <f>+COUNTIFS('est-sen-perc99-2018'!A:A,A395,'est-sen-perc99-2018'!J:J,"&gt;0")</f>
        <v>0</v>
      </c>
      <c r="Z395">
        <f>+SUM(V395:Y395)</f>
        <v>0</v>
      </c>
      <c r="AA395">
        <f>+IF(Z395=0,,K395-Z395)</f>
        <v>0</v>
      </c>
    </row>
    <row r="396" spans="1:27" hidden="1">
      <c r="A396">
        <v>880</v>
      </c>
      <c r="B396">
        <v>-16.203777777777699</v>
      </c>
      <c r="C396">
        <v>-69.459916666666601</v>
      </c>
      <c r="D396">
        <v>3812</v>
      </c>
      <c r="E396" t="s">
        <v>574</v>
      </c>
      <c r="F396" t="s">
        <v>11</v>
      </c>
      <c r="G396" t="s">
        <v>12</v>
      </c>
      <c r="H396" t="s">
        <v>13</v>
      </c>
      <c r="I396" t="s">
        <v>575</v>
      </c>
      <c r="J396" t="s">
        <v>15</v>
      </c>
      <c r="K396">
        <f>+COUNTIF('est-sen-perc99-2018'!A:A,A396)</f>
        <v>2</v>
      </c>
      <c r="L396">
        <f>+COUNTIF('est-sen-perc99-2017'!A:A,A396)</f>
        <v>1</v>
      </c>
      <c r="M396">
        <f>+COUNTIFS(percentiles!M:M,"&gt;1/1/17",percentiles!N:N,"&gt;0",percentiles!A:A,A396,percentiles!M:M,"&lt;1/4/17")</f>
        <v>0</v>
      </c>
      <c r="N396" t="str">
        <f>IFERROR(VLOOKUP(A396,percentiles!A:Q,3,FALSE),"")</f>
        <v/>
      </c>
      <c r="O396" t="str">
        <f>IFERROR(VLOOKUP(A396,percentiles!A:Q,4,FALSE),"")</f>
        <v/>
      </c>
      <c r="P396" t="str">
        <f>IFERROR(VLOOKUP(A396,percentiles!A:Q,5,FALSE),"")</f>
        <v/>
      </c>
      <c r="Q396" t="str">
        <f>IFERROR(VLOOKUP(A396,percentiles!A:Q,6,FALSE),"")</f>
        <v/>
      </c>
      <c r="R396">
        <f>+COUNTIFS(percentiles!M:M,"&gt;1/1/18",percentiles!N:N,"&gt;0",percentiles!A:A,A396)</f>
        <v>0</v>
      </c>
      <c r="S396">
        <f>+COUNTIFS(percentiles!M:M,"&gt;1/1/18",percentiles!O:O,"&gt;0",percentiles!A:A,A396)</f>
        <v>0</v>
      </c>
      <c r="T396">
        <f>+COUNTIFS(percentiles!M:M,"&gt;1/1/18",percentiles!P:P,"&gt;0",percentiles!A:A,A396)</f>
        <v>0</v>
      </c>
      <c r="U396">
        <f>+COUNTIFS(percentiles!M:M,"&gt;1/1/18",percentiles!Q:Q,"&gt;0",percentiles!A:A,A396)</f>
        <v>0</v>
      </c>
      <c r="V396">
        <f>+COUNTIFS('est-sen-perc99-2018'!A:A,A396,'est-sen-perc99-2018'!G:G,"&gt;0")</f>
        <v>0</v>
      </c>
      <c r="W396">
        <f>+COUNTIFS('est-sen-perc99-2018'!A:A,A396,'est-sen-perc99-2018'!H:H,"&gt;0")</f>
        <v>0</v>
      </c>
      <c r="X396">
        <f>+COUNTIFS('est-sen-perc99-2018'!A:A,A396,'est-sen-perc99-2018'!I:I,"&gt;0")</f>
        <v>0</v>
      </c>
      <c r="Y396">
        <f>+COUNTIFS('est-sen-perc99-2018'!A:A,A396,'est-sen-perc99-2018'!J:J,"&gt;0")</f>
        <v>0</v>
      </c>
      <c r="Z396">
        <f>+SUM(V396:Y396)</f>
        <v>0</v>
      </c>
      <c r="AA396">
        <f>+IF(Z396=0,,K396-Z396)</f>
        <v>0</v>
      </c>
    </row>
    <row r="397" spans="1:27" hidden="1">
      <c r="A397">
        <v>883</v>
      </c>
      <c r="B397">
        <v>-16.56335</v>
      </c>
      <c r="C397">
        <v>-69.038833333333301</v>
      </c>
      <c r="D397">
        <v>3808</v>
      </c>
      <c r="E397" t="s">
        <v>580</v>
      </c>
      <c r="F397" t="s">
        <v>11</v>
      </c>
      <c r="G397" t="s">
        <v>12</v>
      </c>
      <c r="H397" t="s">
        <v>13</v>
      </c>
      <c r="I397" t="s">
        <v>581</v>
      </c>
      <c r="J397" t="s">
        <v>15</v>
      </c>
      <c r="K397">
        <f>+COUNTIF('est-sen-perc99-2018'!A:A,A397)</f>
        <v>1</v>
      </c>
      <c r="L397">
        <f>+COUNTIF('est-sen-perc99-2017'!A:A,A397)</f>
        <v>1</v>
      </c>
      <c r="M397">
        <f>+COUNTIFS(percentiles!M:M,"&gt;1/1/17",percentiles!N:N,"&gt;0",percentiles!A:A,A397,percentiles!M:M,"&lt;1/4/17")</f>
        <v>0</v>
      </c>
      <c r="N397" t="str">
        <f>IFERROR(VLOOKUP(A397,percentiles!A:Q,3,FALSE),"")</f>
        <v/>
      </c>
      <c r="O397" t="str">
        <f>IFERROR(VLOOKUP(A397,percentiles!A:Q,4,FALSE),"")</f>
        <v/>
      </c>
      <c r="P397" t="str">
        <f>IFERROR(VLOOKUP(A397,percentiles!A:Q,5,FALSE),"")</f>
        <v/>
      </c>
      <c r="Q397" t="str">
        <f>IFERROR(VLOOKUP(A397,percentiles!A:Q,6,FALSE),"")</f>
        <v/>
      </c>
      <c r="R397">
        <f>+COUNTIFS(percentiles!M:M,"&gt;1/1/18",percentiles!N:N,"&gt;0",percentiles!A:A,A397)</f>
        <v>0</v>
      </c>
      <c r="S397">
        <f>+COUNTIFS(percentiles!M:M,"&gt;1/1/18",percentiles!O:O,"&gt;0",percentiles!A:A,A397)</f>
        <v>0</v>
      </c>
      <c r="T397">
        <f>+COUNTIFS(percentiles!M:M,"&gt;1/1/18",percentiles!P:P,"&gt;0",percentiles!A:A,A397)</f>
        <v>0</v>
      </c>
      <c r="U397">
        <f>+COUNTIFS(percentiles!M:M,"&gt;1/1/18",percentiles!Q:Q,"&gt;0",percentiles!A:A,A397)</f>
        <v>0</v>
      </c>
      <c r="V397">
        <f>+COUNTIFS('est-sen-perc99-2018'!A:A,A397,'est-sen-perc99-2018'!G:G,"&gt;0")</f>
        <v>0</v>
      </c>
      <c r="W397">
        <f>+COUNTIFS('est-sen-perc99-2018'!A:A,A397,'est-sen-perc99-2018'!H:H,"&gt;0")</f>
        <v>0</v>
      </c>
      <c r="X397">
        <f>+COUNTIFS('est-sen-perc99-2018'!A:A,A397,'est-sen-perc99-2018'!I:I,"&gt;0")</f>
        <v>0</v>
      </c>
      <c r="Y397">
        <f>+COUNTIFS('est-sen-perc99-2018'!A:A,A397,'est-sen-perc99-2018'!J:J,"&gt;0")</f>
        <v>0</v>
      </c>
      <c r="Z397">
        <f>+SUM(V397:Y397)</f>
        <v>0</v>
      </c>
      <c r="AA397">
        <f>+IF(Z397=0,,K397-Z397)</f>
        <v>0</v>
      </c>
    </row>
    <row r="398" spans="1:27" hidden="1">
      <c r="A398">
        <v>2129</v>
      </c>
      <c r="B398">
        <v>-5.65888888888888</v>
      </c>
      <c r="C398">
        <v>-79.3125</v>
      </c>
      <c r="D398">
        <v>1804</v>
      </c>
      <c r="E398" t="s">
        <v>590</v>
      </c>
      <c r="F398" t="s">
        <v>11</v>
      </c>
      <c r="G398" t="s">
        <v>12</v>
      </c>
      <c r="H398" t="s">
        <v>13</v>
      </c>
      <c r="I398" t="s">
        <v>591</v>
      </c>
      <c r="J398" t="s">
        <v>15</v>
      </c>
      <c r="K398">
        <f>+COUNTIF('est-sen-perc99-2018'!A:A,A398)</f>
        <v>3</v>
      </c>
      <c r="L398">
        <f>+COUNTIF('est-sen-perc99-2017'!A:A,A398)</f>
        <v>1</v>
      </c>
      <c r="M398">
        <f>+COUNTIFS(percentiles!M:M,"&gt;1/1/17",percentiles!N:N,"&gt;0",percentiles!A:A,A398,percentiles!M:M,"&lt;1/4/17")</f>
        <v>0</v>
      </c>
      <c r="N398" t="str">
        <f>IFERROR(VLOOKUP(A398,percentiles!A:Q,3,FALSE),"")</f>
        <v/>
      </c>
      <c r="O398" t="str">
        <f>IFERROR(VLOOKUP(A398,percentiles!A:Q,4,FALSE),"")</f>
        <v/>
      </c>
      <c r="P398" t="str">
        <f>IFERROR(VLOOKUP(A398,percentiles!A:Q,5,FALSE),"")</f>
        <v/>
      </c>
      <c r="Q398" t="str">
        <f>IFERROR(VLOOKUP(A398,percentiles!A:Q,6,FALSE),"")</f>
        <v/>
      </c>
      <c r="R398">
        <f>+COUNTIFS(percentiles!M:M,"&gt;1/1/18",percentiles!N:N,"&gt;0",percentiles!A:A,A398)</f>
        <v>0</v>
      </c>
      <c r="S398">
        <f>+COUNTIFS(percentiles!M:M,"&gt;1/1/18",percentiles!O:O,"&gt;0",percentiles!A:A,A398)</f>
        <v>0</v>
      </c>
      <c r="T398">
        <f>+COUNTIFS(percentiles!M:M,"&gt;1/1/18",percentiles!P:P,"&gt;0",percentiles!A:A,A398)</f>
        <v>0</v>
      </c>
      <c r="U398">
        <f>+COUNTIFS(percentiles!M:M,"&gt;1/1/18",percentiles!Q:Q,"&gt;0",percentiles!A:A,A398)</f>
        <v>0</v>
      </c>
      <c r="V398">
        <f>+COUNTIFS('est-sen-perc99-2018'!A:A,A398,'est-sen-perc99-2018'!G:G,"&gt;0")</f>
        <v>0</v>
      </c>
      <c r="W398">
        <f>+COUNTIFS('est-sen-perc99-2018'!A:A,A398,'est-sen-perc99-2018'!H:H,"&gt;0")</f>
        <v>0</v>
      </c>
      <c r="X398">
        <f>+COUNTIFS('est-sen-perc99-2018'!A:A,A398,'est-sen-perc99-2018'!I:I,"&gt;0")</f>
        <v>0</v>
      </c>
      <c r="Y398">
        <f>+COUNTIFS('est-sen-perc99-2018'!A:A,A398,'est-sen-perc99-2018'!J:J,"&gt;0")</f>
        <v>0</v>
      </c>
      <c r="Z398">
        <f>+SUM(V398:Y398)</f>
        <v>0</v>
      </c>
      <c r="AA398">
        <f>+IF(Z398=0,,K398-Z398)</f>
        <v>0</v>
      </c>
    </row>
    <row r="399" spans="1:27" hidden="1">
      <c r="A399">
        <v>3216</v>
      </c>
      <c r="B399">
        <v>-7.4285694444444399</v>
      </c>
      <c r="C399">
        <v>-78.541055555555502</v>
      </c>
      <c r="D399">
        <v>2423</v>
      </c>
      <c r="E399" t="s">
        <v>596</v>
      </c>
      <c r="F399" t="s">
        <v>11</v>
      </c>
      <c r="G399" t="s">
        <v>12</v>
      </c>
      <c r="H399" t="s">
        <v>13</v>
      </c>
      <c r="I399" t="s">
        <v>597</v>
      </c>
      <c r="J399" t="s">
        <v>20</v>
      </c>
      <c r="K399">
        <f>+COUNTIF('est-sen-perc99-2018'!A:A,A399)</f>
        <v>0</v>
      </c>
      <c r="L399">
        <f>+COUNTIF('est-sen-perc99-2017'!A:A,A399)</f>
        <v>1</v>
      </c>
      <c r="M399">
        <f>+COUNTIFS(percentiles!M:M,"&gt;1/1/17",percentiles!N:N,"&gt;0",percentiles!A:A,A399,percentiles!M:M,"&lt;1/4/17")</f>
        <v>0</v>
      </c>
      <c r="N399" t="str">
        <f>IFERROR(VLOOKUP(A399,percentiles!A:Q,3,FALSE),"")</f>
        <v/>
      </c>
      <c r="O399" t="str">
        <f>IFERROR(VLOOKUP(A399,percentiles!A:Q,4,FALSE),"")</f>
        <v/>
      </c>
      <c r="P399" t="str">
        <f>IFERROR(VLOOKUP(A399,percentiles!A:Q,5,FALSE),"")</f>
        <v/>
      </c>
      <c r="Q399" t="str">
        <f>IFERROR(VLOOKUP(A399,percentiles!A:Q,6,FALSE),"")</f>
        <v/>
      </c>
      <c r="R399">
        <f>+COUNTIFS(percentiles!M:M,"&gt;1/1/18",percentiles!N:N,"&gt;0",percentiles!A:A,A399)</f>
        <v>0</v>
      </c>
      <c r="S399">
        <f>+COUNTIFS(percentiles!M:M,"&gt;1/1/18",percentiles!O:O,"&gt;0",percentiles!A:A,A399)</f>
        <v>0</v>
      </c>
      <c r="T399">
        <f>+COUNTIFS(percentiles!M:M,"&gt;1/1/18",percentiles!P:P,"&gt;0",percentiles!A:A,A399)</f>
        <v>0</v>
      </c>
      <c r="U399">
        <f>+COUNTIFS(percentiles!M:M,"&gt;1/1/18",percentiles!Q:Q,"&gt;0",percentiles!A:A,A399)</f>
        <v>0</v>
      </c>
      <c r="V399">
        <f>+COUNTIFS('est-sen-perc99-2018'!A:A,A399,'est-sen-perc99-2018'!G:G,"&gt;0")</f>
        <v>0</v>
      </c>
      <c r="W399">
        <f>+COUNTIFS('est-sen-perc99-2018'!A:A,A399,'est-sen-perc99-2018'!H:H,"&gt;0")</f>
        <v>0</v>
      </c>
      <c r="X399">
        <f>+COUNTIFS('est-sen-perc99-2018'!A:A,A399,'est-sen-perc99-2018'!I:I,"&gt;0")</f>
        <v>0</v>
      </c>
      <c r="Y399">
        <f>+COUNTIFS('est-sen-perc99-2018'!A:A,A399,'est-sen-perc99-2018'!J:J,"&gt;0")</f>
        <v>0</v>
      </c>
      <c r="Z399">
        <f>+SUM(V399:Y399)</f>
        <v>0</v>
      </c>
      <c r="AA399">
        <f>+IF(Z399=0,,K399-Z399)</f>
        <v>0</v>
      </c>
    </row>
    <row r="400" spans="1:27" hidden="1">
      <c r="A400">
        <v>5232</v>
      </c>
      <c r="B400">
        <v>-11.5836111111111</v>
      </c>
      <c r="C400">
        <v>-75.050277777777694</v>
      </c>
      <c r="D400">
        <v>3690</v>
      </c>
      <c r="E400" t="s">
        <v>606</v>
      </c>
      <c r="F400" t="s">
        <v>11</v>
      </c>
      <c r="G400" t="s">
        <v>12</v>
      </c>
      <c r="H400" t="s">
        <v>13</v>
      </c>
      <c r="I400" t="s">
        <v>607</v>
      </c>
      <c r="J400" t="s">
        <v>15</v>
      </c>
      <c r="K400">
        <f>+COUNTIF('est-sen-perc99-2018'!A:A,A400)</f>
        <v>0</v>
      </c>
      <c r="L400">
        <f>+COUNTIF('est-sen-perc99-2017'!A:A,A400)</f>
        <v>1</v>
      </c>
      <c r="M400">
        <f>+COUNTIFS(percentiles!M:M,"&gt;1/1/17",percentiles!N:N,"&gt;0",percentiles!A:A,A400,percentiles!M:M,"&lt;1/4/17")</f>
        <v>0</v>
      </c>
      <c r="N400" t="str">
        <f>IFERROR(VLOOKUP(A400,percentiles!A:Q,3,FALSE),"")</f>
        <v/>
      </c>
      <c r="O400" t="str">
        <f>IFERROR(VLOOKUP(A400,percentiles!A:Q,4,FALSE),"")</f>
        <v/>
      </c>
      <c r="P400" t="str">
        <f>IFERROR(VLOOKUP(A400,percentiles!A:Q,5,FALSE),"")</f>
        <v/>
      </c>
      <c r="Q400" t="str">
        <f>IFERROR(VLOOKUP(A400,percentiles!A:Q,6,FALSE),"")</f>
        <v/>
      </c>
      <c r="R400">
        <f>+COUNTIFS(percentiles!M:M,"&gt;1/1/18",percentiles!N:N,"&gt;0",percentiles!A:A,A400)</f>
        <v>0</v>
      </c>
      <c r="S400">
        <f>+COUNTIFS(percentiles!M:M,"&gt;1/1/18",percentiles!O:O,"&gt;0",percentiles!A:A,A400)</f>
        <v>0</v>
      </c>
      <c r="T400">
        <f>+COUNTIFS(percentiles!M:M,"&gt;1/1/18",percentiles!P:P,"&gt;0",percentiles!A:A,A400)</f>
        <v>0</v>
      </c>
      <c r="U400">
        <f>+COUNTIFS(percentiles!M:M,"&gt;1/1/18",percentiles!Q:Q,"&gt;0",percentiles!A:A,A400)</f>
        <v>0</v>
      </c>
      <c r="V400">
        <f>+COUNTIFS('est-sen-perc99-2018'!A:A,A400,'est-sen-perc99-2018'!G:G,"&gt;0")</f>
        <v>0</v>
      </c>
      <c r="W400">
        <f>+COUNTIFS('est-sen-perc99-2018'!A:A,A400,'est-sen-perc99-2018'!H:H,"&gt;0")</f>
        <v>0</v>
      </c>
      <c r="X400">
        <f>+COUNTIFS('est-sen-perc99-2018'!A:A,A400,'est-sen-perc99-2018'!I:I,"&gt;0")</f>
        <v>0</v>
      </c>
      <c r="Y400">
        <f>+COUNTIFS('est-sen-perc99-2018'!A:A,A400,'est-sen-perc99-2018'!J:J,"&gt;0")</f>
        <v>0</v>
      </c>
      <c r="Z400">
        <f>+SUM(V400:Y400)</f>
        <v>0</v>
      </c>
      <c r="AA400">
        <f>+IF(Z400=0,,K400-Z400)</f>
        <v>0</v>
      </c>
    </row>
    <row r="401" spans="1:27" hidden="1">
      <c r="A401">
        <v>8203</v>
      </c>
      <c r="B401">
        <v>-16.034577777777699</v>
      </c>
      <c r="C401">
        <v>-71.881083333333294</v>
      </c>
      <c r="D401">
        <v>3065</v>
      </c>
      <c r="E401" t="s">
        <v>630</v>
      </c>
      <c r="F401" t="s">
        <v>11</v>
      </c>
      <c r="G401" t="s">
        <v>12</v>
      </c>
      <c r="H401" t="s">
        <v>13</v>
      </c>
      <c r="I401" t="s">
        <v>631</v>
      </c>
      <c r="J401" t="s">
        <v>15</v>
      </c>
      <c r="K401">
        <f>+COUNTIF('est-sen-perc99-2018'!A:A,A401)</f>
        <v>1</v>
      </c>
      <c r="L401">
        <f>+COUNTIF('est-sen-perc99-2017'!A:A,A401)</f>
        <v>1</v>
      </c>
      <c r="M401">
        <f>+COUNTIFS(percentiles!M:M,"&gt;1/1/17",percentiles!N:N,"&gt;0",percentiles!A:A,A401,percentiles!M:M,"&lt;1/4/17")</f>
        <v>0</v>
      </c>
      <c r="N401" t="str">
        <f>IFERROR(VLOOKUP(A401,percentiles!A:Q,3,FALSE),"")</f>
        <v/>
      </c>
      <c r="O401" t="str">
        <f>IFERROR(VLOOKUP(A401,percentiles!A:Q,4,FALSE),"")</f>
        <v/>
      </c>
      <c r="P401" t="str">
        <f>IFERROR(VLOOKUP(A401,percentiles!A:Q,5,FALSE),"")</f>
        <v/>
      </c>
      <c r="Q401" t="str">
        <f>IFERROR(VLOOKUP(A401,percentiles!A:Q,6,FALSE),"")</f>
        <v/>
      </c>
      <c r="R401">
        <f>+COUNTIFS(percentiles!M:M,"&gt;1/1/18",percentiles!N:N,"&gt;0",percentiles!A:A,A401)</f>
        <v>0</v>
      </c>
      <c r="S401">
        <f>+COUNTIFS(percentiles!M:M,"&gt;1/1/18",percentiles!O:O,"&gt;0",percentiles!A:A,A401)</f>
        <v>0</v>
      </c>
      <c r="T401">
        <f>+COUNTIFS(percentiles!M:M,"&gt;1/1/18",percentiles!P:P,"&gt;0",percentiles!A:A,A401)</f>
        <v>0</v>
      </c>
      <c r="U401">
        <f>+COUNTIFS(percentiles!M:M,"&gt;1/1/18",percentiles!Q:Q,"&gt;0",percentiles!A:A,A401)</f>
        <v>0</v>
      </c>
      <c r="V401">
        <f>+COUNTIFS('est-sen-perc99-2018'!A:A,A401,'est-sen-perc99-2018'!G:G,"&gt;0")</f>
        <v>0</v>
      </c>
      <c r="W401">
        <f>+COUNTIFS('est-sen-perc99-2018'!A:A,A401,'est-sen-perc99-2018'!H:H,"&gt;0")</f>
        <v>0</v>
      </c>
      <c r="X401">
        <f>+COUNTIFS('est-sen-perc99-2018'!A:A,A401,'est-sen-perc99-2018'!I:I,"&gt;0")</f>
        <v>0</v>
      </c>
      <c r="Y401">
        <f>+COUNTIFS('est-sen-perc99-2018'!A:A,A401,'est-sen-perc99-2018'!J:J,"&gt;0")</f>
        <v>0</v>
      </c>
      <c r="Z401">
        <f>+SUM(V401:Y401)</f>
        <v>0</v>
      </c>
      <c r="AA401">
        <f>+IF(Z401=0,,K401-Z401)</f>
        <v>0</v>
      </c>
    </row>
    <row r="402" spans="1:27" hidden="1">
      <c r="A402">
        <v>110137</v>
      </c>
      <c r="B402">
        <v>-10.606413888888801</v>
      </c>
      <c r="C402">
        <v>-76.529269444444395</v>
      </c>
      <c r="D402">
        <v>3848</v>
      </c>
      <c r="E402" t="s">
        <v>662</v>
      </c>
      <c r="F402" t="s">
        <v>11</v>
      </c>
      <c r="G402" t="s">
        <v>639</v>
      </c>
      <c r="H402" t="s">
        <v>640</v>
      </c>
      <c r="I402" t="s">
        <v>663</v>
      </c>
      <c r="J402" t="s">
        <v>15</v>
      </c>
      <c r="K402">
        <f>+COUNTIF('est-sen-perc99-2018'!A:A,A402)</f>
        <v>0</v>
      </c>
      <c r="L402">
        <f>+COUNTIF('est-sen-perc99-2017'!A:A,A402)</f>
        <v>1</v>
      </c>
      <c r="M402">
        <f>+COUNTIFS(percentiles!M:M,"&gt;1/1/17",percentiles!N:N,"&gt;0",percentiles!A:A,A402,percentiles!M:M,"&lt;1/4/17")</f>
        <v>0</v>
      </c>
      <c r="N402" t="str">
        <f>IFERROR(VLOOKUP(A402,percentiles!A:Q,3,FALSE),"")</f>
        <v/>
      </c>
      <c r="O402" t="str">
        <f>IFERROR(VLOOKUP(A402,percentiles!A:Q,4,FALSE),"")</f>
        <v/>
      </c>
      <c r="P402" t="str">
        <f>IFERROR(VLOOKUP(A402,percentiles!A:Q,5,FALSE),"")</f>
        <v/>
      </c>
      <c r="Q402" t="str">
        <f>IFERROR(VLOOKUP(A402,percentiles!A:Q,6,FALSE),"")</f>
        <v/>
      </c>
      <c r="R402">
        <f>+COUNTIFS(percentiles!M:M,"&gt;1/1/18",percentiles!N:N,"&gt;0",percentiles!A:A,A402)</f>
        <v>0</v>
      </c>
      <c r="S402">
        <f>+COUNTIFS(percentiles!M:M,"&gt;1/1/18",percentiles!O:O,"&gt;0",percentiles!A:A,A402)</f>
        <v>0</v>
      </c>
      <c r="T402">
        <f>+COUNTIFS(percentiles!M:M,"&gt;1/1/18",percentiles!P:P,"&gt;0",percentiles!A:A,A402)</f>
        <v>0</v>
      </c>
      <c r="U402">
        <f>+COUNTIFS(percentiles!M:M,"&gt;1/1/18",percentiles!Q:Q,"&gt;0",percentiles!A:A,A402)</f>
        <v>0</v>
      </c>
      <c r="V402">
        <f>+COUNTIFS('est-sen-perc99-2018'!A:A,A402,'est-sen-perc99-2018'!G:G,"&gt;0")</f>
        <v>0</v>
      </c>
      <c r="W402">
        <f>+COUNTIFS('est-sen-perc99-2018'!A:A,A402,'est-sen-perc99-2018'!H:H,"&gt;0")</f>
        <v>0</v>
      </c>
      <c r="X402">
        <f>+COUNTIFS('est-sen-perc99-2018'!A:A,A402,'est-sen-perc99-2018'!I:I,"&gt;0")</f>
        <v>0</v>
      </c>
      <c r="Y402">
        <f>+COUNTIFS('est-sen-perc99-2018'!A:A,A402,'est-sen-perc99-2018'!J:J,"&gt;0")</f>
        <v>0</v>
      </c>
      <c r="Z402">
        <f>+SUM(V402:Y402)</f>
        <v>0</v>
      </c>
      <c r="AA402">
        <f>+IF(Z402=0,,K402-Z402)</f>
        <v>0</v>
      </c>
    </row>
    <row r="403" spans="1:27" hidden="1">
      <c r="A403">
        <v>111174</v>
      </c>
      <c r="B403">
        <v>-11.927449999999901</v>
      </c>
      <c r="C403">
        <v>-75.116249999999894</v>
      </c>
      <c r="D403">
        <v>3839</v>
      </c>
      <c r="E403" t="s">
        <v>668</v>
      </c>
      <c r="F403" t="s">
        <v>11</v>
      </c>
      <c r="G403" t="s">
        <v>12</v>
      </c>
      <c r="H403" t="s">
        <v>13</v>
      </c>
      <c r="I403" t="s">
        <v>669</v>
      </c>
      <c r="J403" t="s">
        <v>15</v>
      </c>
      <c r="K403">
        <f>+COUNTIF('est-sen-perc99-2018'!A:A,A403)</f>
        <v>0</v>
      </c>
      <c r="L403">
        <f>+COUNTIF('est-sen-perc99-2017'!A:A,A403)</f>
        <v>1</v>
      </c>
      <c r="M403">
        <f>+COUNTIFS(percentiles!M:M,"&gt;1/1/17",percentiles!N:N,"&gt;0",percentiles!A:A,A403,percentiles!M:M,"&lt;1/4/17")</f>
        <v>0</v>
      </c>
      <c r="N403" t="str">
        <f>IFERROR(VLOOKUP(A403,percentiles!A:Q,3,FALSE),"")</f>
        <v/>
      </c>
      <c r="O403" t="str">
        <f>IFERROR(VLOOKUP(A403,percentiles!A:Q,4,FALSE),"")</f>
        <v/>
      </c>
      <c r="P403" t="str">
        <f>IFERROR(VLOOKUP(A403,percentiles!A:Q,5,FALSE),"")</f>
        <v/>
      </c>
      <c r="Q403" t="str">
        <f>IFERROR(VLOOKUP(A403,percentiles!A:Q,6,FALSE),"")</f>
        <v/>
      </c>
      <c r="R403">
        <f>+COUNTIFS(percentiles!M:M,"&gt;1/1/18",percentiles!N:N,"&gt;0",percentiles!A:A,A403)</f>
        <v>0</v>
      </c>
      <c r="S403">
        <f>+COUNTIFS(percentiles!M:M,"&gt;1/1/18",percentiles!O:O,"&gt;0",percentiles!A:A,A403)</f>
        <v>0</v>
      </c>
      <c r="T403">
        <f>+COUNTIFS(percentiles!M:M,"&gt;1/1/18",percentiles!P:P,"&gt;0",percentiles!A:A,A403)</f>
        <v>0</v>
      </c>
      <c r="U403">
        <f>+COUNTIFS(percentiles!M:M,"&gt;1/1/18",percentiles!Q:Q,"&gt;0",percentiles!A:A,A403)</f>
        <v>0</v>
      </c>
      <c r="V403">
        <f>+COUNTIFS('est-sen-perc99-2018'!A:A,A403,'est-sen-perc99-2018'!G:G,"&gt;0")</f>
        <v>0</v>
      </c>
      <c r="W403">
        <f>+COUNTIFS('est-sen-perc99-2018'!A:A,A403,'est-sen-perc99-2018'!H:H,"&gt;0")</f>
        <v>0</v>
      </c>
      <c r="X403">
        <f>+COUNTIFS('est-sen-perc99-2018'!A:A,A403,'est-sen-perc99-2018'!I:I,"&gt;0")</f>
        <v>0</v>
      </c>
      <c r="Y403">
        <f>+COUNTIFS('est-sen-perc99-2018'!A:A,A403,'est-sen-perc99-2018'!J:J,"&gt;0")</f>
        <v>0</v>
      </c>
      <c r="Z403">
        <f>+SUM(V403:Y403)</f>
        <v>0</v>
      </c>
      <c r="AA403">
        <f>+IF(Z403=0,,K403-Z403)</f>
        <v>0</v>
      </c>
    </row>
    <row r="404" spans="1:27" hidden="1">
      <c r="A404">
        <v>111583</v>
      </c>
      <c r="B404">
        <v>-11.143277777777699</v>
      </c>
      <c r="C404">
        <v>-75.988777777777699</v>
      </c>
      <c r="D404">
        <v>4120</v>
      </c>
      <c r="E404" t="s">
        <v>677</v>
      </c>
      <c r="F404" t="s">
        <v>11</v>
      </c>
      <c r="G404" t="s">
        <v>12</v>
      </c>
      <c r="H404" t="s">
        <v>13</v>
      </c>
      <c r="I404" t="s">
        <v>678</v>
      </c>
      <c r="J404" t="s">
        <v>15</v>
      </c>
      <c r="K404">
        <f>+COUNTIF('est-sen-perc99-2018'!A:A,A404)</f>
        <v>3</v>
      </c>
      <c r="L404">
        <f>+COUNTIF('est-sen-perc99-2017'!A:A,A404)</f>
        <v>1</v>
      </c>
      <c r="M404">
        <f>+COUNTIFS(percentiles!M:M,"&gt;1/1/17",percentiles!N:N,"&gt;0",percentiles!A:A,A404,percentiles!M:M,"&lt;1/4/17")</f>
        <v>0</v>
      </c>
      <c r="N404" t="str">
        <f>IFERROR(VLOOKUP(A404,percentiles!A:Q,3,FALSE),"")</f>
        <v/>
      </c>
      <c r="O404" t="str">
        <f>IFERROR(VLOOKUP(A404,percentiles!A:Q,4,FALSE),"")</f>
        <v/>
      </c>
      <c r="P404" t="str">
        <f>IFERROR(VLOOKUP(A404,percentiles!A:Q,5,FALSE),"")</f>
        <v/>
      </c>
      <c r="Q404" t="str">
        <f>IFERROR(VLOOKUP(A404,percentiles!A:Q,6,FALSE),"")</f>
        <v/>
      </c>
      <c r="R404">
        <f>+COUNTIFS(percentiles!M:M,"&gt;1/1/18",percentiles!N:N,"&gt;0",percentiles!A:A,A404)</f>
        <v>0</v>
      </c>
      <c r="S404">
        <f>+COUNTIFS(percentiles!M:M,"&gt;1/1/18",percentiles!O:O,"&gt;0",percentiles!A:A,A404)</f>
        <v>0</v>
      </c>
      <c r="T404">
        <f>+COUNTIFS(percentiles!M:M,"&gt;1/1/18",percentiles!P:P,"&gt;0",percentiles!A:A,A404)</f>
        <v>0</v>
      </c>
      <c r="U404">
        <f>+COUNTIFS(percentiles!M:M,"&gt;1/1/18",percentiles!Q:Q,"&gt;0",percentiles!A:A,A404)</f>
        <v>0</v>
      </c>
      <c r="V404">
        <f>+COUNTIFS('est-sen-perc99-2018'!A:A,A404,'est-sen-perc99-2018'!G:G,"&gt;0")</f>
        <v>0</v>
      </c>
      <c r="W404">
        <f>+COUNTIFS('est-sen-perc99-2018'!A:A,A404,'est-sen-perc99-2018'!H:H,"&gt;0")</f>
        <v>0</v>
      </c>
      <c r="X404">
        <f>+COUNTIFS('est-sen-perc99-2018'!A:A,A404,'est-sen-perc99-2018'!I:I,"&gt;0")</f>
        <v>0</v>
      </c>
      <c r="Y404">
        <f>+COUNTIFS('est-sen-perc99-2018'!A:A,A404,'est-sen-perc99-2018'!J:J,"&gt;0")</f>
        <v>0</v>
      </c>
      <c r="Z404">
        <f>+SUM(V404:Y404)</f>
        <v>0</v>
      </c>
      <c r="AA404">
        <f>+IF(Z404=0,,K404-Z404)</f>
        <v>0</v>
      </c>
    </row>
    <row r="405" spans="1:27" hidden="1">
      <c r="A405">
        <v>117054</v>
      </c>
      <c r="B405">
        <v>-17.325611111111101</v>
      </c>
      <c r="C405">
        <v>-70.235361111111104</v>
      </c>
      <c r="D405">
        <v>2825</v>
      </c>
      <c r="E405" t="s">
        <v>709</v>
      </c>
      <c r="F405" t="s">
        <v>11</v>
      </c>
      <c r="G405" t="s">
        <v>12</v>
      </c>
      <c r="H405" t="s">
        <v>13</v>
      </c>
      <c r="I405" t="s">
        <v>710</v>
      </c>
      <c r="J405" t="s">
        <v>15</v>
      </c>
      <c r="K405">
        <f>+COUNTIF('est-sen-perc99-2018'!A:A,A405)</f>
        <v>0</v>
      </c>
      <c r="L405">
        <f>+COUNTIF('est-sen-perc99-2017'!A:A,A405)</f>
        <v>1</v>
      </c>
      <c r="M405">
        <f>+COUNTIFS(percentiles!M:M,"&gt;1/1/17",percentiles!N:N,"&gt;0",percentiles!A:A,A405,percentiles!M:M,"&lt;1/4/17")</f>
        <v>0</v>
      </c>
      <c r="N405" t="str">
        <f>IFERROR(VLOOKUP(A405,percentiles!A:Q,3,FALSE),"")</f>
        <v/>
      </c>
      <c r="O405" t="str">
        <f>IFERROR(VLOOKUP(A405,percentiles!A:Q,4,FALSE),"")</f>
        <v/>
      </c>
      <c r="P405" t="str">
        <f>IFERROR(VLOOKUP(A405,percentiles!A:Q,5,FALSE),"")</f>
        <v/>
      </c>
      <c r="Q405" t="str">
        <f>IFERROR(VLOOKUP(A405,percentiles!A:Q,6,FALSE),"")</f>
        <v/>
      </c>
      <c r="R405">
        <f>+COUNTIFS(percentiles!M:M,"&gt;1/1/18",percentiles!N:N,"&gt;0",percentiles!A:A,A405)</f>
        <v>0</v>
      </c>
      <c r="S405">
        <f>+COUNTIFS(percentiles!M:M,"&gt;1/1/18",percentiles!O:O,"&gt;0",percentiles!A:A,A405)</f>
        <v>0</v>
      </c>
      <c r="T405">
        <f>+COUNTIFS(percentiles!M:M,"&gt;1/1/18",percentiles!P:P,"&gt;0",percentiles!A:A,A405)</f>
        <v>0</v>
      </c>
      <c r="U405">
        <f>+COUNTIFS(percentiles!M:M,"&gt;1/1/18",percentiles!Q:Q,"&gt;0",percentiles!A:A,A405)</f>
        <v>0</v>
      </c>
      <c r="V405">
        <f>+COUNTIFS('est-sen-perc99-2018'!A:A,A405,'est-sen-perc99-2018'!G:G,"&gt;0")</f>
        <v>0</v>
      </c>
      <c r="W405">
        <f>+COUNTIFS('est-sen-perc99-2018'!A:A,A405,'est-sen-perc99-2018'!H:H,"&gt;0")</f>
        <v>0</v>
      </c>
      <c r="X405">
        <f>+COUNTIFS('est-sen-perc99-2018'!A:A,A405,'est-sen-perc99-2018'!I:I,"&gt;0")</f>
        <v>0</v>
      </c>
      <c r="Y405">
        <f>+COUNTIFS('est-sen-perc99-2018'!A:A,A405,'est-sen-perc99-2018'!J:J,"&gt;0")</f>
        <v>0</v>
      </c>
      <c r="Z405">
        <f>+SUM(V405:Y405)</f>
        <v>0</v>
      </c>
      <c r="AA405">
        <f>+IF(Z405=0,,K405-Z405)</f>
        <v>0</v>
      </c>
    </row>
    <row r="406" spans="1:27" hidden="1">
      <c r="A406">
        <v>150205</v>
      </c>
      <c r="B406">
        <v>-3.48261111111111</v>
      </c>
      <c r="C406">
        <v>-73.633333333333297</v>
      </c>
      <c r="D406">
        <v>105</v>
      </c>
      <c r="E406" t="s">
        <v>717</v>
      </c>
      <c r="F406" t="s">
        <v>11</v>
      </c>
      <c r="G406" t="s">
        <v>12</v>
      </c>
      <c r="H406" t="s">
        <v>13</v>
      </c>
      <c r="I406" t="s">
        <v>718</v>
      </c>
      <c r="J406" t="s">
        <v>15</v>
      </c>
      <c r="K406">
        <f>+COUNTIF('est-sen-perc99-2018'!A:A,A406)</f>
        <v>2</v>
      </c>
      <c r="L406">
        <f>+COUNTIF('est-sen-perc99-2017'!A:A,A406)</f>
        <v>1</v>
      </c>
      <c r="M406">
        <f>+COUNTIFS(percentiles!M:M,"&gt;1/1/17",percentiles!N:N,"&gt;0",percentiles!A:A,A406,percentiles!M:M,"&lt;1/4/17")</f>
        <v>0</v>
      </c>
      <c r="N406" t="str">
        <f>IFERROR(VLOOKUP(A406,percentiles!A:Q,3,FALSE),"")</f>
        <v/>
      </c>
      <c r="O406" t="str">
        <f>IFERROR(VLOOKUP(A406,percentiles!A:Q,4,FALSE),"")</f>
        <v/>
      </c>
      <c r="P406" t="str">
        <f>IFERROR(VLOOKUP(A406,percentiles!A:Q,5,FALSE),"")</f>
        <v/>
      </c>
      <c r="Q406" t="str">
        <f>IFERROR(VLOOKUP(A406,percentiles!A:Q,6,FALSE),"")</f>
        <v/>
      </c>
      <c r="R406">
        <f>+COUNTIFS(percentiles!M:M,"&gt;1/1/18",percentiles!N:N,"&gt;0",percentiles!A:A,A406)</f>
        <v>0</v>
      </c>
      <c r="S406">
        <f>+COUNTIFS(percentiles!M:M,"&gt;1/1/18",percentiles!O:O,"&gt;0",percentiles!A:A,A406)</f>
        <v>0</v>
      </c>
      <c r="T406">
        <f>+COUNTIFS(percentiles!M:M,"&gt;1/1/18",percentiles!P:P,"&gt;0",percentiles!A:A,A406)</f>
        <v>0</v>
      </c>
      <c r="U406">
        <f>+COUNTIFS(percentiles!M:M,"&gt;1/1/18",percentiles!Q:Q,"&gt;0",percentiles!A:A,A406)</f>
        <v>0</v>
      </c>
      <c r="V406">
        <f>+COUNTIFS('est-sen-perc99-2018'!A:A,A406,'est-sen-perc99-2018'!G:G,"&gt;0")</f>
        <v>0</v>
      </c>
      <c r="W406">
        <f>+COUNTIFS('est-sen-perc99-2018'!A:A,A406,'est-sen-perc99-2018'!H:H,"&gt;0")</f>
        <v>0</v>
      </c>
      <c r="X406">
        <f>+COUNTIFS('est-sen-perc99-2018'!A:A,A406,'est-sen-perc99-2018'!I:I,"&gt;0")</f>
        <v>0</v>
      </c>
      <c r="Y406">
        <f>+COUNTIFS('est-sen-perc99-2018'!A:A,A406,'est-sen-perc99-2018'!J:J,"&gt;0")</f>
        <v>0</v>
      </c>
      <c r="Z406">
        <f>+SUM(V406:Y406)</f>
        <v>0</v>
      </c>
      <c r="AA406">
        <f>+IF(Z406=0,,K406-Z406)</f>
        <v>0</v>
      </c>
    </row>
    <row r="407" spans="1:27" hidden="1">
      <c r="A407">
        <v>151208</v>
      </c>
      <c r="B407">
        <v>-10.621358333333299</v>
      </c>
      <c r="C407">
        <v>-77.040263888888802</v>
      </c>
      <c r="D407">
        <v>3025</v>
      </c>
      <c r="E407" t="s">
        <v>741</v>
      </c>
      <c r="F407" t="s">
        <v>11</v>
      </c>
      <c r="G407" t="s">
        <v>12</v>
      </c>
      <c r="H407" t="s">
        <v>13</v>
      </c>
      <c r="I407" t="s">
        <v>742</v>
      </c>
      <c r="J407" t="s">
        <v>20</v>
      </c>
      <c r="K407">
        <f>+COUNTIF('est-sen-perc99-2018'!A:A,A407)</f>
        <v>1</v>
      </c>
      <c r="L407">
        <f>+COUNTIF('est-sen-perc99-2017'!A:A,A407)</f>
        <v>1</v>
      </c>
      <c r="M407">
        <f>+COUNTIFS(percentiles!M:M,"&gt;1/1/17",percentiles!N:N,"&gt;0",percentiles!A:A,A407,percentiles!M:M,"&lt;1/4/17")</f>
        <v>0</v>
      </c>
      <c r="N407" t="str">
        <f>IFERROR(VLOOKUP(A407,percentiles!A:Q,3,FALSE),"")</f>
        <v/>
      </c>
      <c r="O407" t="str">
        <f>IFERROR(VLOOKUP(A407,percentiles!A:Q,4,FALSE),"")</f>
        <v/>
      </c>
      <c r="P407" t="str">
        <f>IFERROR(VLOOKUP(A407,percentiles!A:Q,5,FALSE),"")</f>
        <v/>
      </c>
      <c r="Q407" t="str">
        <f>IFERROR(VLOOKUP(A407,percentiles!A:Q,6,FALSE),"")</f>
        <v/>
      </c>
      <c r="R407">
        <f>+COUNTIFS(percentiles!M:M,"&gt;1/1/18",percentiles!N:N,"&gt;0",percentiles!A:A,A407)</f>
        <v>0</v>
      </c>
      <c r="S407">
        <f>+COUNTIFS(percentiles!M:M,"&gt;1/1/18",percentiles!O:O,"&gt;0",percentiles!A:A,A407)</f>
        <v>0</v>
      </c>
      <c r="T407">
        <f>+COUNTIFS(percentiles!M:M,"&gt;1/1/18",percentiles!P:P,"&gt;0",percentiles!A:A,A407)</f>
        <v>0</v>
      </c>
      <c r="U407">
        <f>+COUNTIFS(percentiles!M:M,"&gt;1/1/18",percentiles!Q:Q,"&gt;0",percentiles!A:A,A407)</f>
        <v>0</v>
      </c>
      <c r="V407">
        <f>+COUNTIFS('est-sen-perc99-2018'!A:A,A407,'est-sen-perc99-2018'!G:G,"&gt;0")</f>
        <v>0</v>
      </c>
      <c r="W407">
        <f>+COUNTIFS('est-sen-perc99-2018'!A:A,A407,'est-sen-perc99-2018'!H:H,"&gt;0")</f>
        <v>0</v>
      </c>
      <c r="X407">
        <f>+COUNTIFS('est-sen-perc99-2018'!A:A,A407,'est-sen-perc99-2018'!I:I,"&gt;0")</f>
        <v>0</v>
      </c>
      <c r="Y407">
        <f>+COUNTIFS('est-sen-perc99-2018'!A:A,A407,'est-sen-perc99-2018'!J:J,"&gt;0")</f>
        <v>0</v>
      </c>
      <c r="Z407">
        <f>+SUM(V407:Y407)</f>
        <v>0</v>
      </c>
      <c r="AA407">
        <f>+IF(Z407=0,,K407-Z407)</f>
        <v>0</v>
      </c>
    </row>
    <row r="408" spans="1:27" hidden="1">
      <c r="A408">
        <v>822</v>
      </c>
      <c r="B408">
        <v>-16.330222222222201</v>
      </c>
      <c r="C408">
        <v>-68.850944444444394</v>
      </c>
      <c r="D408">
        <v>3830</v>
      </c>
      <c r="E408" t="s">
        <v>508</v>
      </c>
      <c r="F408" t="s">
        <v>11</v>
      </c>
      <c r="G408" t="s">
        <v>12</v>
      </c>
      <c r="H408" t="s">
        <v>13</v>
      </c>
      <c r="I408" t="s">
        <v>509</v>
      </c>
      <c r="J408" t="s">
        <v>15</v>
      </c>
      <c r="K408">
        <f>+COUNTIF('est-sen-perc99-2018'!A:A,A408)</f>
        <v>3</v>
      </c>
      <c r="L408">
        <f>+COUNTIF('est-sen-perc99-2017'!A:A,A408)</f>
        <v>1</v>
      </c>
      <c r="M408">
        <f>+COUNTIFS(percentiles!M:M,"&gt;1/1/17",percentiles!N:N,"&gt;0",percentiles!A:A,A408,percentiles!M:M,"&lt;1/4/17")</f>
        <v>1</v>
      </c>
      <c r="N408">
        <f>IFERROR(VLOOKUP(A408,percentiles!A:Q,3,FALSE),"")</f>
        <v>744</v>
      </c>
      <c r="O408">
        <f>IFERROR(VLOOKUP(A408,percentiles!A:Q,4,FALSE),"")</f>
        <v>744</v>
      </c>
      <c r="P408">
        <f>IFERROR(VLOOKUP(A408,percentiles!A:Q,5,FALSE),"")</f>
        <v>713</v>
      </c>
      <c r="Q408">
        <f>IFERROR(VLOOKUP(A408,percentiles!A:Q,6,FALSE),"")</f>
        <v>519</v>
      </c>
      <c r="R408">
        <f>+COUNTIFS(percentiles!M:M,"&gt;1/1/18",percentiles!N:N,"&gt;0",percentiles!A:A,A408)</f>
        <v>3</v>
      </c>
      <c r="S408">
        <f>+COUNTIFS(percentiles!M:M,"&gt;1/1/18",percentiles!O:O,"&gt;0",percentiles!A:A,A408)</f>
        <v>1</v>
      </c>
      <c r="T408">
        <f>+COUNTIFS(percentiles!M:M,"&gt;1/1/18",percentiles!P:P,"&gt;0",percentiles!A:A,A408)</f>
        <v>2</v>
      </c>
      <c r="U408">
        <f>+COUNTIFS(percentiles!M:M,"&gt;1/1/18",percentiles!Q:Q,"&gt;0",percentiles!A:A,A408)</f>
        <v>12</v>
      </c>
      <c r="V408">
        <f>+COUNTIFS('est-sen-perc99-2018'!A:A,A408,'est-sen-perc99-2018'!G:G,"&gt;0")</f>
        <v>3</v>
      </c>
      <c r="W408">
        <f>+COUNTIFS('est-sen-perc99-2018'!A:A,A408,'est-sen-perc99-2018'!H:H,"&gt;0")</f>
        <v>0</v>
      </c>
      <c r="X408">
        <f>+COUNTIFS('est-sen-perc99-2018'!A:A,A408,'est-sen-perc99-2018'!I:I,"&gt;0")</f>
        <v>0</v>
      </c>
      <c r="Y408">
        <f>+COUNTIFS('est-sen-perc99-2018'!A:A,A408,'est-sen-perc99-2018'!J:J,"&gt;0")</f>
        <v>0</v>
      </c>
      <c r="Z408">
        <f>+SUM(V408:Y408)</f>
        <v>3</v>
      </c>
      <c r="AA408">
        <f>+IF(Z408=0,,K408-Z408)</f>
        <v>0</v>
      </c>
    </row>
    <row r="409" spans="1:27" hidden="1">
      <c r="A409">
        <v>152206</v>
      </c>
      <c r="B409">
        <v>-5.8936944444444404</v>
      </c>
      <c r="C409">
        <v>-78.237250000000003</v>
      </c>
      <c r="D409">
        <v>1173</v>
      </c>
      <c r="E409" t="s">
        <v>791</v>
      </c>
      <c r="F409" t="s">
        <v>11</v>
      </c>
      <c r="G409" t="s">
        <v>12</v>
      </c>
      <c r="H409" t="s">
        <v>13</v>
      </c>
      <c r="I409" t="s">
        <v>792</v>
      </c>
      <c r="J409" t="s">
        <v>15</v>
      </c>
      <c r="K409">
        <f>+COUNTIF('est-sen-perc99-2018'!A:A,A409)</f>
        <v>0</v>
      </c>
      <c r="L409">
        <f>+COUNTIF('est-sen-perc99-2017'!A:A,A409)</f>
        <v>1</v>
      </c>
      <c r="M409">
        <f>+COUNTIFS(percentiles!M:M,"&gt;1/1/17",percentiles!N:N,"&gt;0",percentiles!A:A,A409,percentiles!M:M,"&lt;1/4/17")</f>
        <v>0</v>
      </c>
      <c r="N409" t="str">
        <f>IFERROR(VLOOKUP(A409,percentiles!A:Q,3,FALSE),"")</f>
        <v/>
      </c>
      <c r="O409" t="str">
        <f>IFERROR(VLOOKUP(A409,percentiles!A:Q,4,FALSE),"")</f>
        <v/>
      </c>
      <c r="P409" t="str">
        <f>IFERROR(VLOOKUP(A409,percentiles!A:Q,5,FALSE),"")</f>
        <v/>
      </c>
      <c r="Q409" t="str">
        <f>IFERROR(VLOOKUP(A409,percentiles!A:Q,6,FALSE),"")</f>
        <v/>
      </c>
      <c r="R409">
        <f>+COUNTIFS(percentiles!M:M,"&gt;1/1/18",percentiles!N:N,"&gt;0",percentiles!A:A,A409)</f>
        <v>0</v>
      </c>
      <c r="S409">
        <f>+COUNTIFS(percentiles!M:M,"&gt;1/1/18",percentiles!O:O,"&gt;0",percentiles!A:A,A409)</f>
        <v>0</v>
      </c>
      <c r="T409">
        <f>+COUNTIFS(percentiles!M:M,"&gt;1/1/18",percentiles!P:P,"&gt;0",percentiles!A:A,A409)</f>
        <v>0</v>
      </c>
      <c r="U409">
        <f>+COUNTIFS(percentiles!M:M,"&gt;1/1/18",percentiles!Q:Q,"&gt;0",percentiles!A:A,A409)</f>
        <v>0</v>
      </c>
      <c r="V409">
        <f>+COUNTIFS('est-sen-perc99-2018'!A:A,A409,'est-sen-perc99-2018'!G:G,"&gt;0")</f>
        <v>0</v>
      </c>
      <c r="W409">
        <f>+COUNTIFS('est-sen-perc99-2018'!A:A,A409,'est-sen-perc99-2018'!H:H,"&gt;0")</f>
        <v>0</v>
      </c>
      <c r="X409">
        <f>+COUNTIFS('est-sen-perc99-2018'!A:A,A409,'est-sen-perc99-2018'!I:I,"&gt;0")</f>
        <v>0</v>
      </c>
      <c r="Y409">
        <f>+COUNTIFS('est-sen-perc99-2018'!A:A,A409,'est-sen-perc99-2018'!J:J,"&gt;0")</f>
        <v>0</v>
      </c>
      <c r="Z409">
        <f>+SUM(V409:Y409)</f>
        <v>0</v>
      </c>
      <c r="AA409">
        <f>+IF(Z409=0,,K409-Z409)</f>
        <v>0</v>
      </c>
    </row>
    <row r="410" spans="1:27" hidden="1">
      <c r="A410">
        <v>152213</v>
      </c>
      <c r="B410">
        <v>-5.9422222222222203</v>
      </c>
      <c r="C410">
        <v>-78.856388888888802</v>
      </c>
      <c r="D410">
        <v>589</v>
      </c>
      <c r="E410" t="s">
        <v>797</v>
      </c>
      <c r="F410" t="s">
        <v>11</v>
      </c>
      <c r="G410" t="s">
        <v>12</v>
      </c>
      <c r="H410" t="s">
        <v>13</v>
      </c>
      <c r="I410" t="s">
        <v>798</v>
      </c>
      <c r="J410" t="s">
        <v>15</v>
      </c>
      <c r="K410">
        <f>+COUNTIF('est-sen-perc99-2018'!A:A,A410)</f>
        <v>0</v>
      </c>
      <c r="L410">
        <f>+COUNTIF('est-sen-perc99-2017'!A:A,A410)</f>
        <v>1</v>
      </c>
      <c r="M410">
        <f>+COUNTIFS(percentiles!M:M,"&gt;1/1/17",percentiles!N:N,"&gt;0",percentiles!A:A,A410,percentiles!M:M,"&lt;1/4/17")</f>
        <v>0</v>
      </c>
      <c r="N410" t="str">
        <f>IFERROR(VLOOKUP(A410,percentiles!A:Q,3,FALSE),"")</f>
        <v/>
      </c>
      <c r="O410" t="str">
        <f>IFERROR(VLOOKUP(A410,percentiles!A:Q,4,FALSE),"")</f>
        <v/>
      </c>
      <c r="P410" t="str">
        <f>IFERROR(VLOOKUP(A410,percentiles!A:Q,5,FALSE),"")</f>
        <v/>
      </c>
      <c r="Q410" t="str">
        <f>IFERROR(VLOOKUP(A410,percentiles!A:Q,6,FALSE),"")</f>
        <v/>
      </c>
      <c r="R410">
        <f>+COUNTIFS(percentiles!M:M,"&gt;1/1/18",percentiles!N:N,"&gt;0",percentiles!A:A,A410)</f>
        <v>0</v>
      </c>
      <c r="S410">
        <f>+COUNTIFS(percentiles!M:M,"&gt;1/1/18",percentiles!O:O,"&gt;0",percentiles!A:A,A410)</f>
        <v>0</v>
      </c>
      <c r="T410">
        <f>+COUNTIFS(percentiles!M:M,"&gt;1/1/18",percentiles!P:P,"&gt;0",percentiles!A:A,A410)</f>
        <v>0</v>
      </c>
      <c r="U410">
        <f>+COUNTIFS(percentiles!M:M,"&gt;1/1/18",percentiles!Q:Q,"&gt;0",percentiles!A:A,A410)</f>
        <v>0</v>
      </c>
      <c r="V410">
        <f>+COUNTIFS('est-sen-perc99-2018'!A:A,A410,'est-sen-perc99-2018'!G:G,"&gt;0")</f>
        <v>0</v>
      </c>
      <c r="W410">
        <f>+COUNTIFS('est-sen-perc99-2018'!A:A,A410,'est-sen-perc99-2018'!H:H,"&gt;0")</f>
        <v>0</v>
      </c>
      <c r="X410">
        <f>+COUNTIFS('est-sen-perc99-2018'!A:A,A410,'est-sen-perc99-2018'!I:I,"&gt;0")</f>
        <v>0</v>
      </c>
      <c r="Y410">
        <f>+COUNTIFS('est-sen-perc99-2018'!A:A,A410,'est-sen-perc99-2018'!J:J,"&gt;0")</f>
        <v>0</v>
      </c>
      <c r="Z410">
        <f>+SUM(V410:Y410)</f>
        <v>0</v>
      </c>
      <c r="AA410">
        <f>+IF(Z410=0,,K410-Z410)</f>
        <v>0</v>
      </c>
    </row>
    <row r="411" spans="1:27" hidden="1">
      <c r="A411">
        <v>153107</v>
      </c>
      <c r="B411">
        <v>-6.0416666666666599</v>
      </c>
      <c r="C411">
        <v>-79.133888888888805</v>
      </c>
      <c r="D411">
        <v>1061.5999999999899</v>
      </c>
      <c r="E411" t="s">
        <v>813</v>
      </c>
      <c r="F411" t="s">
        <v>11</v>
      </c>
      <c r="G411" t="s">
        <v>12</v>
      </c>
      <c r="H411" t="s">
        <v>13</v>
      </c>
      <c r="I411" t="s">
        <v>814</v>
      </c>
      <c r="J411" t="s">
        <v>15</v>
      </c>
      <c r="K411">
        <f>+COUNTIF('est-sen-perc99-2018'!A:A,A411)</f>
        <v>0</v>
      </c>
      <c r="L411">
        <f>+COUNTIF('est-sen-perc99-2017'!A:A,A411)</f>
        <v>1</v>
      </c>
      <c r="M411">
        <f>+COUNTIFS(percentiles!M:M,"&gt;1/1/17",percentiles!N:N,"&gt;0",percentiles!A:A,A411,percentiles!M:M,"&lt;1/4/17")</f>
        <v>0</v>
      </c>
      <c r="N411" t="str">
        <f>IFERROR(VLOOKUP(A411,percentiles!A:Q,3,FALSE),"")</f>
        <v/>
      </c>
      <c r="O411" t="str">
        <f>IFERROR(VLOOKUP(A411,percentiles!A:Q,4,FALSE),"")</f>
        <v/>
      </c>
      <c r="P411" t="str">
        <f>IFERROR(VLOOKUP(A411,percentiles!A:Q,5,FALSE),"")</f>
        <v/>
      </c>
      <c r="Q411" t="str">
        <f>IFERROR(VLOOKUP(A411,percentiles!A:Q,6,FALSE),"")</f>
        <v/>
      </c>
      <c r="R411">
        <f>+COUNTIFS(percentiles!M:M,"&gt;1/1/18",percentiles!N:N,"&gt;0",percentiles!A:A,A411)</f>
        <v>0</v>
      </c>
      <c r="S411">
        <f>+COUNTIFS(percentiles!M:M,"&gt;1/1/18",percentiles!O:O,"&gt;0",percentiles!A:A,A411)</f>
        <v>0</v>
      </c>
      <c r="T411">
        <f>+COUNTIFS(percentiles!M:M,"&gt;1/1/18",percentiles!P:P,"&gt;0",percentiles!A:A,A411)</f>
        <v>0</v>
      </c>
      <c r="U411">
        <f>+COUNTIFS(percentiles!M:M,"&gt;1/1/18",percentiles!Q:Q,"&gt;0",percentiles!A:A,A411)</f>
        <v>0</v>
      </c>
      <c r="V411">
        <f>+COUNTIFS('est-sen-perc99-2018'!A:A,A411,'est-sen-perc99-2018'!G:G,"&gt;0")</f>
        <v>0</v>
      </c>
      <c r="W411">
        <f>+COUNTIFS('est-sen-perc99-2018'!A:A,A411,'est-sen-perc99-2018'!H:H,"&gt;0")</f>
        <v>0</v>
      </c>
      <c r="X411">
        <f>+COUNTIFS('est-sen-perc99-2018'!A:A,A411,'est-sen-perc99-2018'!I:I,"&gt;0")</f>
        <v>0</v>
      </c>
      <c r="Y411">
        <f>+COUNTIFS('est-sen-perc99-2018'!A:A,A411,'est-sen-perc99-2018'!J:J,"&gt;0")</f>
        <v>0</v>
      </c>
      <c r="Z411">
        <f>+SUM(V411:Y411)</f>
        <v>0</v>
      </c>
      <c r="AA411">
        <f>+IF(Z411=0,,K411-Z411)</f>
        <v>0</v>
      </c>
    </row>
    <row r="412" spans="1:27" hidden="1">
      <c r="A412">
        <v>153110</v>
      </c>
      <c r="B412">
        <v>-6.8147444444444396</v>
      </c>
      <c r="C412">
        <v>-79.093766666666596</v>
      </c>
      <c r="D412">
        <v>2466</v>
      </c>
      <c r="E412" t="s">
        <v>819</v>
      </c>
      <c r="F412" t="s">
        <v>11</v>
      </c>
      <c r="G412" t="s">
        <v>12</v>
      </c>
      <c r="H412" t="s">
        <v>13</v>
      </c>
      <c r="I412" t="s">
        <v>820</v>
      </c>
      <c r="J412" t="s">
        <v>20</v>
      </c>
      <c r="K412">
        <f>+COUNTIF('est-sen-perc99-2018'!A:A,A412)</f>
        <v>2</v>
      </c>
      <c r="L412">
        <f>+COUNTIF('est-sen-perc99-2017'!A:A,A412)</f>
        <v>1</v>
      </c>
      <c r="M412">
        <f>+COUNTIFS(percentiles!M:M,"&gt;1/1/17",percentiles!N:N,"&gt;0",percentiles!A:A,A412,percentiles!M:M,"&lt;1/4/17")</f>
        <v>0</v>
      </c>
      <c r="N412" t="str">
        <f>IFERROR(VLOOKUP(A412,percentiles!A:Q,3,FALSE),"")</f>
        <v/>
      </c>
      <c r="O412" t="str">
        <f>IFERROR(VLOOKUP(A412,percentiles!A:Q,4,FALSE),"")</f>
        <v/>
      </c>
      <c r="P412" t="str">
        <f>IFERROR(VLOOKUP(A412,percentiles!A:Q,5,FALSE),"")</f>
        <v/>
      </c>
      <c r="Q412" t="str">
        <f>IFERROR(VLOOKUP(A412,percentiles!A:Q,6,FALSE),"")</f>
        <v/>
      </c>
      <c r="R412">
        <f>+COUNTIFS(percentiles!M:M,"&gt;1/1/18",percentiles!N:N,"&gt;0",percentiles!A:A,A412)</f>
        <v>0</v>
      </c>
      <c r="S412">
        <f>+COUNTIFS(percentiles!M:M,"&gt;1/1/18",percentiles!O:O,"&gt;0",percentiles!A:A,A412)</f>
        <v>0</v>
      </c>
      <c r="T412">
        <f>+COUNTIFS(percentiles!M:M,"&gt;1/1/18",percentiles!P:P,"&gt;0",percentiles!A:A,A412)</f>
        <v>0</v>
      </c>
      <c r="U412">
        <f>+COUNTIFS(percentiles!M:M,"&gt;1/1/18",percentiles!Q:Q,"&gt;0",percentiles!A:A,A412)</f>
        <v>0</v>
      </c>
      <c r="V412">
        <f>+COUNTIFS('est-sen-perc99-2018'!A:A,A412,'est-sen-perc99-2018'!G:G,"&gt;0")</f>
        <v>0</v>
      </c>
      <c r="W412">
        <f>+COUNTIFS('est-sen-perc99-2018'!A:A,A412,'est-sen-perc99-2018'!H:H,"&gt;0")</f>
        <v>0</v>
      </c>
      <c r="X412">
        <f>+COUNTIFS('est-sen-perc99-2018'!A:A,A412,'est-sen-perc99-2018'!I:I,"&gt;0")</f>
        <v>0</v>
      </c>
      <c r="Y412">
        <f>+COUNTIFS('est-sen-perc99-2018'!A:A,A412,'est-sen-perc99-2018'!J:J,"&gt;0")</f>
        <v>0</v>
      </c>
      <c r="Z412">
        <f>+SUM(V412:Y412)</f>
        <v>0</v>
      </c>
      <c r="AA412">
        <f>+IF(Z412=0,,K412-Z412)</f>
        <v>0</v>
      </c>
    </row>
    <row r="413" spans="1:27" hidden="1">
      <c r="A413">
        <v>153235</v>
      </c>
      <c r="B413">
        <v>-6.55972222222222</v>
      </c>
      <c r="C413">
        <v>-78.748333333333306</v>
      </c>
      <c r="D413">
        <v>2163.4</v>
      </c>
      <c r="E413" t="s">
        <v>835</v>
      </c>
      <c r="F413" t="s">
        <v>11</v>
      </c>
      <c r="G413" t="s">
        <v>12</v>
      </c>
      <c r="H413" t="s">
        <v>13</v>
      </c>
      <c r="I413" t="s">
        <v>836</v>
      </c>
      <c r="J413" t="s">
        <v>15</v>
      </c>
      <c r="K413">
        <f>+COUNTIF('est-sen-perc99-2018'!A:A,A413)</f>
        <v>0</v>
      </c>
      <c r="L413">
        <f>+COUNTIF('est-sen-perc99-2017'!A:A,A413)</f>
        <v>1</v>
      </c>
      <c r="M413">
        <f>+COUNTIFS(percentiles!M:M,"&gt;1/1/17",percentiles!N:N,"&gt;0",percentiles!A:A,A413,percentiles!M:M,"&lt;1/4/17")</f>
        <v>0</v>
      </c>
      <c r="N413" t="str">
        <f>IFERROR(VLOOKUP(A413,percentiles!A:Q,3,FALSE),"")</f>
        <v/>
      </c>
      <c r="O413" t="str">
        <f>IFERROR(VLOOKUP(A413,percentiles!A:Q,4,FALSE),"")</f>
        <v/>
      </c>
      <c r="P413" t="str">
        <f>IFERROR(VLOOKUP(A413,percentiles!A:Q,5,FALSE),"")</f>
        <v/>
      </c>
      <c r="Q413" t="str">
        <f>IFERROR(VLOOKUP(A413,percentiles!A:Q,6,FALSE),"")</f>
        <v/>
      </c>
      <c r="R413">
        <f>+COUNTIFS(percentiles!M:M,"&gt;1/1/18",percentiles!N:N,"&gt;0",percentiles!A:A,A413)</f>
        <v>0</v>
      </c>
      <c r="S413">
        <f>+COUNTIFS(percentiles!M:M,"&gt;1/1/18",percentiles!O:O,"&gt;0",percentiles!A:A,A413)</f>
        <v>0</v>
      </c>
      <c r="T413">
        <f>+COUNTIFS(percentiles!M:M,"&gt;1/1/18",percentiles!P:P,"&gt;0",percentiles!A:A,A413)</f>
        <v>0</v>
      </c>
      <c r="U413">
        <f>+COUNTIFS(percentiles!M:M,"&gt;1/1/18",percentiles!Q:Q,"&gt;0",percentiles!A:A,A413)</f>
        <v>0</v>
      </c>
      <c r="V413">
        <f>+COUNTIFS('est-sen-perc99-2018'!A:A,A413,'est-sen-perc99-2018'!G:G,"&gt;0")</f>
        <v>0</v>
      </c>
      <c r="W413">
        <f>+COUNTIFS('est-sen-perc99-2018'!A:A,A413,'est-sen-perc99-2018'!H:H,"&gt;0")</f>
        <v>0</v>
      </c>
      <c r="X413">
        <f>+COUNTIFS('est-sen-perc99-2018'!A:A,A413,'est-sen-perc99-2018'!I:I,"&gt;0")</f>
        <v>0</v>
      </c>
      <c r="Y413">
        <f>+COUNTIFS('est-sen-perc99-2018'!A:A,A413,'est-sen-perc99-2018'!J:J,"&gt;0")</f>
        <v>0</v>
      </c>
      <c r="Z413">
        <f>+SUM(V413:Y413)</f>
        <v>0</v>
      </c>
      <c r="AA413">
        <f>+IF(Z413=0,,K413-Z413)</f>
        <v>0</v>
      </c>
    </row>
    <row r="414" spans="1:27" hidden="1">
      <c r="A414">
        <v>153326</v>
      </c>
      <c r="B414">
        <v>-7</v>
      </c>
      <c r="C414">
        <v>-76.1666666666666</v>
      </c>
      <c r="D414">
        <v>310</v>
      </c>
      <c r="E414" t="s">
        <v>846</v>
      </c>
      <c r="F414" t="s">
        <v>11</v>
      </c>
      <c r="G414" t="s">
        <v>12</v>
      </c>
      <c r="H414" t="s">
        <v>13</v>
      </c>
      <c r="I414" t="s">
        <v>847</v>
      </c>
      <c r="J414" t="s">
        <v>15</v>
      </c>
      <c r="K414">
        <f>+COUNTIF('est-sen-perc99-2018'!A:A,A414)</f>
        <v>1</v>
      </c>
      <c r="L414">
        <f>+COUNTIF('est-sen-perc99-2017'!A:A,A414)</f>
        <v>1</v>
      </c>
      <c r="M414">
        <f>+COUNTIFS(percentiles!M:M,"&gt;1/1/17",percentiles!N:N,"&gt;0",percentiles!A:A,A414,percentiles!M:M,"&lt;1/4/17")</f>
        <v>0</v>
      </c>
      <c r="N414" t="str">
        <f>IFERROR(VLOOKUP(A414,percentiles!A:Q,3,FALSE),"")</f>
        <v/>
      </c>
      <c r="O414" t="str">
        <f>IFERROR(VLOOKUP(A414,percentiles!A:Q,4,FALSE),"")</f>
        <v/>
      </c>
      <c r="P414" t="str">
        <f>IFERROR(VLOOKUP(A414,percentiles!A:Q,5,FALSE),"")</f>
        <v/>
      </c>
      <c r="Q414" t="str">
        <f>IFERROR(VLOOKUP(A414,percentiles!A:Q,6,FALSE),"")</f>
        <v/>
      </c>
      <c r="R414">
        <f>+COUNTIFS(percentiles!M:M,"&gt;1/1/18",percentiles!N:N,"&gt;0",percentiles!A:A,A414)</f>
        <v>0</v>
      </c>
      <c r="S414">
        <f>+COUNTIFS(percentiles!M:M,"&gt;1/1/18",percentiles!O:O,"&gt;0",percentiles!A:A,A414)</f>
        <v>0</v>
      </c>
      <c r="T414">
        <f>+COUNTIFS(percentiles!M:M,"&gt;1/1/18",percentiles!P:P,"&gt;0",percentiles!A:A,A414)</f>
        <v>0</v>
      </c>
      <c r="U414">
        <f>+COUNTIFS(percentiles!M:M,"&gt;1/1/18",percentiles!Q:Q,"&gt;0",percentiles!A:A,A414)</f>
        <v>0</v>
      </c>
      <c r="V414">
        <f>+COUNTIFS('est-sen-perc99-2018'!A:A,A414,'est-sen-perc99-2018'!G:G,"&gt;0")</f>
        <v>0</v>
      </c>
      <c r="W414">
        <f>+COUNTIFS('est-sen-perc99-2018'!A:A,A414,'est-sen-perc99-2018'!H:H,"&gt;0")</f>
        <v>0</v>
      </c>
      <c r="X414">
        <f>+COUNTIFS('est-sen-perc99-2018'!A:A,A414,'est-sen-perc99-2018'!I:I,"&gt;0")</f>
        <v>0</v>
      </c>
      <c r="Y414">
        <f>+COUNTIFS('est-sen-perc99-2018'!A:A,A414,'est-sen-perc99-2018'!J:J,"&gt;0")</f>
        <v>0</v>
      </c>
      <c r="Z414">
        <f>+SUM(V414:Y414)</f>
        <v>0</v>
      </c>
      <c r="AA414">
        <f>+IF(Z414=0,,K414-Z414)</f>
        <v>0</v>
      </c>
    </row>
    <row r="415" spans="1:27" hidden="1">
      <c r="A415">
        <v>153327</v>
      </c>
      <c r="B415">
        <v>-7.9376083333333298</v>
      </c>
      <c r="C415">
        <v>-78.068108333333299</v>
      </c>
      <c r="D415">
        <v>3763</v>
      </c>
      <c r="E415" t="s">
        <v>848</v>
      </c>
      <c r="F415" t="s">
        <v>11</v>
      </c>
      <c r="G415" t="s">
        <v>12</v>
      </c>
      <c r="H415" t="s">
        <v>13</v>
      </c>
      <c r="I415" t="s">
        <v>849</v>
      </c>
      <c r="J415" t="s">
        <v>15</v>
      </c>
      <c r="K415">
        <f>+COUNTIF('est-sen-perc99-2018'!A:A,A415)</f>
        <v>1</v>
      </c>
      <c r="L415">
        <f>+COUNTIF('est-sen-perc99-2017'!A:A,A415)</f>
        <v>1</v>
      </c>
      <c r="M415">
        <f>+COUNTIFS(percentiles!M:M,"&gt;1/1/17",percentiles!N:N,"&gt;0",percentiles!A:A,A415,percentiles!M:M,"&lt;1/4/17")</f>
        <v>0</v>
      </c>
      <c r="N415" t="str">
        <f>IFERROR(VLOOKUP(A415,percentiles!A:Q,3,FALSE),"")</f>
        <v/>
      </c>
      <c r="O415" t="str">
        <f>IFERROR(VLOOKUP(A415,percentiles!A:Q,4,FALSE),"")</f>
        <v/>
      </c>
      <c r="P415" t="str">
        <f>IFERROR(VLOOKUP(A415,percentiles!A:Q,5,FALSE),"")</f>
        <v/>
      </c>
      <c r="Q415" t="str">
        <f>IFERROR(VLOOKUP(A415,percentiles!A:Q,6,FALSE),"")</f>
        <v/>
      </c>
      <c r="R415">
        <f>+COUNTIFS(percentiles!M:M,"&gt;1/1/18",percentiles!N:N,"&gt;0",percentiles!A:A,A415)</f>
        <v>0</v>
      </c>
      <c r="S415">
        <f>+COUNTIFS(percentiles!M:M,"&gt;1/1/18",percentiles!O:O,"&gt;0",percentiles!A:A,A415)</f>
        <v>0</v>
      </c>
      <c r="T415">
        <f>+COUNTIFS(percentiles!M:M,"&gt;1/1/18",percentiles!P:P,"&gt;0",percentiles!A:A,A415)</f>
        <v>0</v>
      </c>
      <c r="U415">
        <f>+COUNTIFS(percentiles!M:M,"&gt;1/1/18",percentiles!Q:Q,"&gt;0",percentiles!A:A,A415)</f>
        <v>0</v>
      </c>
      <c r="V415">
        <f>+COUNTIFS('est-sen-perc99-2018'!A:A,A415,'est-sen-perc99-2018'!G:G,"&gt;0")</f>
        <v>0</v>
      </c>
      <c r="W415">
        <f>+COUNTIFS('est-sen-perc99-2018'!A:A,A415,'est-sen-perc99-2018'!H:H,"&gt;0")</f>
        <v>0</v>
      </c>
      <c r="X415">
        <f>+COUNTIFS('est-sen-perc99-2018'!A:A,A415,'est-sen-perc99-2018'!I:I,"&gt;0")</f>
        <v>0</v>
      </c>
      <c r="Y415">
        <f>+COUNTIFS('est-sen-perc99-2018'!A:A,A415,'est-sen-perc99-2018'!J:J,"&gt;0")</f>
        <v>0</v>
      </c>
      <c r="Z415">
        <f>+SUM(V415:Y415)</f>
        <v>0</v>
      </c>
      <c r="AA415">
        <f>+IF(Z415=0,,K415-Z415)</f>
        <v>0</v>
      </c>
    </row>
    <row r="416" spans="1:27" hidden="1">
      <c r="A416">
        <v>552</v>
      </c>
      <c r="B416">
        <v>-10.329241666666601</v>
      </c>
      <c r="C416">
        <v>-76.176519444444395</v>
      </c>
      <c r="D416">
        <v>2722</v>
      </c>
      <c r="E416" t="s">
        <v>298</v>
      </c>
      <c r="F416" t="s">
        <v>11</v>
      </c>
      <c r="G416" t="s">
        <v>12</v>
      </c>
      <c r="H416" t="s">
        <v>13</v>
      </c>
      <c r="I416" t="s">
        <v>299</v>
      </c>
      <c r="J416" t="s">
        <v>15</v>
      </c>
      <c r="K416">
        <f>+COUNTIF('est-sen-perc99-2018'!A:A,A416)</f>
        <v>3</v>
      </c>
      <c r="L416">
        <f>+COUNTIF('est-sen-perc99-2017'!A:A,A416)</f>
        <v>1</v>
      </c>
      <c r="M416">
        <f>+COUNTIFS(percentiles!M:M,"&gt;1/1/17",percentiles!N:N,"&gt;0",percentiles!A:A,A416,percentiles!M:M,"&lt;1/4/17")</f>
        <v>0</v>
      </c>
      <c r="N416">
        <f>IFERROR(VLOOKUP(A416,percentiles!A:Q,3,FALSE),"")</f>
        <v>1519</v>
      </c>
      <c r="O416">
        <f>IFERROR(VLOOKUP(A416,percentiles!A:Q,4,FALSE),"")</f>
        <v>1316</v>
      </c>
      <c r="P416">
        <f>IFERROR(VLOOKUP(A416,percentiles!A:Q,5,FALSE),"")</f>
        <v>1254</v>
      </c>
      <c r="Q416">
        <f>IFERROR(VLOOKUP(A416,percentiles!A:Q,6,FALSE),"")</f>
        <v>727</v>
      </c>
      <c r="R416">
        <f>+COUNTIFS(percentiles!M:M,"&gt;1/1/18",percentiles!N:N,"&gt;0",percentiles!A:A,A416)</f>
        <v>0</v>
      </c>
      <c r="S416">
        <f>+COUNTIFS(percentiles!M:M,"&gt;1/1/18",percentiles!O:O,"&gt;0",percentiles!A:A,A416)</f>
        <v>5</v>
      </c>
      <c r="T416">
        <f>+COUNTIFS(percentiles!M:M,"&gt;1/1/18",percentiles!P:P,"&gt;0",percentiles!A:A,A416)</f>
        <v>4</v>
      </c>
      <c r="U416">
        <f>+COUNTIFS(percentiles!M:M,"&gt;1/1/18",percentiles!Q:Q,"&gt;0",percentiles!A:A,A416)</f>
        <v>10</v>
      </c>
      <c r="V416">
        <f>+COUNTIFS('est-sen-perc99-2018'!A:A,A416,'est-sen-perc99-2018'!G:G,"&gt;0")</f>
        <v>0</v>
      </c>
      <c r="W416">
        <f>+COUNTIFS('est-sen-perc99-2018'!A:A,A416,'est-sen-perc99-2018'!H:H,"&gt;0")</f>
        <v>3</v>
      </c>
      <c r="X416">
        <f>+COUNTIFS('est-sen-perc99-2018'!A:A,A416,'est-sen-perc99-2018'!I:I,"&gt;0")</f>
        <v>0</v>
      </c>
      <c r="Y416">
        <f>+COUNTIFS('est-sen-perc99-2018'!A:A,A416,'est-sen-perc99-2018'!J:J,"&gt;0")</f>
        <v>0</v>
      </c>
      <c r="Z416">
        <f>+SUM(V416:Y416)</f>
        <v>3</v>
      </c>
      <c r="AA416">
        <f>+IF(Z416=0,,K416-Z416)</f>
        <v>0</v>
      </c>
    </row>
    <row r="417" spans="1:27">
      <c r="A417">
        <v>153208</v>
      </c>
      <c r="B417" s="5">
        <v>-6.6709111111111099</v>
      </c>
      <c r="C417" s="5">
        <v>-78.737169444444405</v>
      </c>
      <c r="D417" s="7">
        <v>2757</v>
      </c>
      <c r="E417" t="s">
        <v>829</v>
      </c>
      <c r="F417" t="s">
        <v>11</v>
      </c>
      <c r="G417" t="s">
        <v>12</v>
      </c>
      <c r="H417" t="s">
        <v>13</v>
      </c>
      <c r="I417" t="s">
        <v>830</v>
      </c>
      <c r="J417" t="s">
        <v>20</v>
      </c>
      <c r="K417">
        <f>+COUNTIF('est-sen-perc99-2018'!A:A,A417)</f>
        <v>0</v>
      </c>
      <c r="L417">
        <f>+COUNTIF('est-sen-perc99-2017'!A:A,A417)</f>
        <v>1</v>
      </c>
      <c r="M417">
        <f>+COUNTIFS(percentiles!M:M,"&gt;1/1/17",percentiles!N:N,"&gt;0",percentiles!A:A,A417,percentiles!M:M,"&lt;1/4/17")</f>
        <v>1</v>
      </c>
      <c r="N417">
        <f>IFERROR(VLOOKUP(A417,percentiles!A:Q,3,FALSE),"")</f>
        <v>1581</v>
      </c>
      <c r="O417">
        <f>IFERROR(VLOOKUP(A417,percentiles!A:Q,4,FALSE),"")</f>
        <v>1550</v>
      </c>
      <c r="P417">
        <f>IFERROR(VLOOKUP(A417,percentiles!A:Q,5,FALSE),"")</f>
        <v>1488</v>
      </c>
      <c r="Q417">
        <f>IFERROR(VLOOKUP(A417,percentiles!A:Q,6,FALSE),"")</f>
        <v>806</v>
      </c>
      <c r="R417">
        <f>+COUNTIFS(percentiles!M:M,"&gt;1/1/18",percentiles!N:N,"&gt;0",percentiles!A:A,A417)</f>
        <v>0</v>
      </c>
      <c r="S417">
        <f>+COUNTIFS(percentiles!M:M,"&gt;1/1/18",percentiles!O:O,"&gt;0",percentiles!A:A,A417)</f>
        <v>1</v>
      </c>
      <c r="T417">
        <f>+COUNTIFS(percentiles!M:M,"&gt;1/1/18",percentiles!P:P,"&gt;0",percentiles!A:A,A417)</f>
        <v>7</v>
      </c>
      <c r="U417">
        <f>+COUNTIFS(percentiles!M:M,"&gt;1/1/18",percentiles!Q:Q,"&gt;0",percentiles!A:A,A417)</f>
        <v>6</v>
      </c>
      <c r="V417">
        <f>+COUNTIFS('est-sen-perc99-2018'!A:A,A417,'est-sen-perc99-2018'!G:G,"&gt;0")</f>
        <v>0</v>
      </c>
      <c r="W417">
        <f>+COUNTIFS('est-sen-perc99-2018'!A:A,A417,'est-sen-perc99-2018'!H:H,"&gt;0")</f>
        <v>0</v>
      </c>
      <c r="X417">
        <f>+COUNTIFS('est-sen-perc99-2018'!A:A,A417,'est-sen-perc99-2018'!I:I,"&gt;0")</f>
        <v>0</v>
      </c>
      <c r="Y417">
        <f>+COUNTIFS('est-sen-perc99-2018'!A:A,A417,'est-sen-perc99-2018'!J:J,"&gt;0")</f>
        <v>0</v>
      </c>
      <c r="Z417">
        <f>+SUM(V417:Y417)</f>
        <v>0</v>
      </c>
      <c r="AA417">
        <f>+IF(Z417=0,,K417-Z417)</f>
        <v>0</v>
      </c>
    </row>
    <row r="418" spans="1:27" hidden="1">
      <c r="A418">
        <v>155217</v>
      </c>
      <c r="B418">
        <v>-11.5532722222222</v>
      </c>
      <c r="C418">
        <v>-76.628438888888795</v>
      </c>
      <c r="D418">
        <v>3670</v>
      </c>
      <c r="E418" t="s">
        <v>907</v>
      </c>
      <c r="F418" t="s">
        <v>11</v>
      </c>
      <c r="G418" t="s">
        <v>12</v>
      </c>
      <c r="H418" t="s">
        <v>13</v>
      </c>
      <c r="I418" t="s">
        <v>908</v>
      </c>
      <c r="J418" t="s">
        <v>20</v>
      </c>
      <c r="K418">
        <f>+COUNTIF('est-sen-perc99-2018'!A:A,A418)</f>
        <v>2</v>
      </c>
      <c r="L418">
        <f>+COUNTIF('est-sen-perc99-2017'!A:A,A418)</f>
        <v>1</v>
      </c>
      <c r="M418">
        <f>+COUNTIFS(percentiles!M:M,"&gt;1/1/17",percentiles!N:N,"&gt;0",percentiles!A:A,A418,percentiles!M:M,"&lt;1/4/17")</f>
        <v>0</v>
      </c>
      <c r="N418" t="str">
        <f>IFERROR(VLOOKUP(A418,percentiles!A:Q,3,FALSE),"")</f>
        <v/>
      </c>
      <c r="O418" t="str">
        <f>IFERROR(VLOOKUP(A418,percentiles!A:Q,4,FALSE),"")</f>
        <v/>
      </c>
      <c r="P418" t="str">
        <f>IFERROR(VLOOKUP(A418,percentiles!A:Q,5,FALSE),"")</f>
        <v/>
      </c>
      <c r="Q418" t="str">
        <f>IFERROR(VLOOKUP(A418,percentiles!A:Q,6,FALSE),"")</f>
        <v/>
      </c>
      <c r="R418">
        <f>+COUNTIFS(percentiles!M:M,"&gt;1/1/18",percentiles!N:N,"&gt;0",percentiles!A:A,A418)</f>
        <v>0</v>
      </c>
      <c r="S418">
        <f>+COUNTIFS(percentiles!M:M,"&gt;1/1/18",percentiles!O:O,"&gt;0",percentiles!A:A,A418)</f>
        <v>0</v>
      </c>
      <c r="T418">
        <f>+COUNTIFS(percentiles!M:M,"&gt;1/1/18",percentiles!P:P,"&gt;0",percentiles!A:A,A418)</f>
        <v>0</v>
      </c>
      <c r="U418">
        <f>+COUNTIFS(percentiles!M:M,"&gt;1/1/18",percentiles!Q:Q,"&gt;0",percentiles!A:A,A418)</f>
        <v>0</v>
      </c>
      <c r="V418">
        <f>+COUNTIFS('est-sen-perc99-2018'!A:A,A418,'est-sen-perc99-2018'!G:G,"&gt;0")</f>
        <v>0</v>
      </c>
      <c r="W418">
        <f>+COUNTIFS('est-sen-perc99-2018'!A:A,A418,'est-sen-perc99-2018'!H:H,"&gt;0")</f>
        <v>0</v>
      </c>
      <c r="X418">
        <f>+COUNTIFS('est-sen-perc99-2018'!A:A,A418,'est-sen-perc99-2018'!I:I,"&gt;0")</f>
        <v>0</v>
      </c>
      <c r="Y418">
        <f>+COUNTIFS('est-sen-perc99-2018'!A:A,A418,'est-sen-perc99-2018'!J:J,"&gt;0")</f>
        <v>0</v>
      </c>
      <c r="Z418">
        <f>+SUM(V418:Y418)</f>
        <v>0</v>
      </c>
      <c r="AA418">
        <f>+IF(Z418=0,,K418-Z418)</f>
        <v>0</v>
      </c>
    </row>
    <row r="419" spans="1:27" hidden="1">
      <c r="A419">
        <v>155514</v>
      </c>
      <c r="B419">
        <v>-11.571308333333301</v>
      </c>
      <c r="C419">
        <v>-76.349947222222198</v>
      </c>
      <c r="D419">
        <v>4384</v>
      </c>
      <c r="E419" t="s">
        <v>929</v>
      </c>
      <c r="F419" t="s">
        <v>11</v>
      </c>
      <c r="G419" t="s">
        <v>12</v>
      </c>
      <c r="H419" t="s">
        <v>13</v>
      </c>
      <c r="I419" t="s">
        <v>930</v>
      </c>
      <c r="J419" t="s">
        <v>20</v>
      </c>
      <c r="K419">
        <f>+COUNTIF('est-sen-perc99-2018'!A:A,A419)</f>
        <v>0</v>
      </c>
      <c r="L419">
        <f>+COUNTIF('est-sen-perc99-2017'!A:A,A419)</f>
        <v>1</v>
      </c>
      <c r="M419">
        <f>+COUNTIFS(percentiles!M:M,"&gt;1/1/17",percentiles!N:N,"&gt;0",percentiles!A:A,A419,percentiles!M:M,"&lt;1/4/17")</f>
        <v>0</v>
      </c>
      <c r="N419" t="str">
        <f>IFERROR(VLOOKUP(A419,percentiles!A:Q,3,FALSE),"")</f>
        <v/>
      </c>
      <c r="O419" t="str">
        <f>IFERROR(VLOOKUP(A419,percentiles!A:Q,4,FALSE),"")</f>
        <v/>
      </c>
      <c r="P419" t="str">
        <f>IFERROR(VLOOKUP(A419,percentiles!A:Q,5,FALSE),"")</f>
        <v/>
      </c>
      <c r="Q419" t="str">
        <f>IFERROR(VLOOKUP(A419,percentiles!A:Q,6,FALSE),"")</f>
        <v/>
      </c>
      <c r="R419">
        <f>+COUNTIFS(percentiles!M:M,"&gt;1/1/18",percentiles!N:N,"&gt;0",percentiles!A:A,A419)</f>
        <v>0</v>
      </c>
      <c r="S419">
        <f>+COUNTIFS(percentiles!M:M,"&gt;1/1/18",percentiles!O:O,"&gt;0",percentiles!A:A,A419)</f>
        <v>0</v>
      </c>
      <c r="T419">
        <f>+COUNTIFS(percentiles!M:M,"&gt;1/1/18",percentiles!P:P,"&gt;0",percentiles!A:A,A419)</f>
        <v>0</v>
      </c>
      <c r="U419">
        <f>+COUNTIFS(percentiles!M:M,"&gt;1/1/18",percentiles!Q:Q,"&gt;0",percentiles!A:A,A419)</f>
        <v>0</v>
      </c>
      <c r="V419">
        <f>+COUNTIFS('est-sen-perc99-2018'!A:A,A419,'est-sen-perc99-2018'!G:G,"&gt;0")</f>
        <v>0</v>
      </c>
      <c r="W419">
        <f>+COUNTIFS('est-sen-perc99-2018'!A:A,A419,'est-sen-perc99-2018'!H:H,"&gt;0")</f>
        <v>0</v>
      </c>
      <c r="X419">
        <f>+COUNTIFS('est-sen-perc99-2018'!A:A,A419,'est-sen-perc99-2018'!I:I,"&gt;0")</f>
        <v>0</v>
      </c>
      <c r="Y419">
        <f>+COUNTIFS('est-sen-perc99-2018'!A:A,A419,'est-sen-perc99-2018'!J:J,"&gt;0")</f>
        <v>0</v>
      </c>
      <c r="Z419">
        <f>+SUM(V419:Y419)</f>
        <v>0</v>
      </c>
      <c r="AA419">
        <f>+IF(Z419=0,,K419-Z419)</f>
        <v>0</v>
      </c>
    </row>
    <row r="420" spans="1:27" hidden="1">
      <c r="A420">
        <v>156106</v>
      </c>
      <c r="B420">
        <v>-12.1166666666666</v>
      </c>
      <c r="C420">
        <v>-76.016666666666595</v>
      </c>
      <c r="D420">
        <v>4323</v>
      </c>
      <c r="E420" t="s">
        <v>940</v>
      </c>
      <c r="F420" t="s">
        <v>11</v>
      </c>
      <c r="G420" t="s">
        <v>12</v>
      </c>
      <c r="H420" t="s">
        <v>13</v>
      </c>
      <c r="I420" t="s">
        <v>941</v>
      </c>
      <c r="J420" t="s">
        <v>15</v>
      </c>
      <c r="K420">
        <f>+COUNTIF('est-sen-perc99-2018'!A:A,A420)</f>
        <v>0</v>
      </c>
      <c r="L420">
        <f>+COUNTIF('est-sen-perc99-2017'!A:A,A420)</f>
        <v>1</v>
      </c>
      <c r="M420">
        <f>+COUNTIFS(percentiles!M:M,"&gt;1/1/17",percentiles!N:N,"&gt;0",percentiles!A:A,A420,percentiles!M:M,"&lt;1/4/17")</f>
        <v>0</v>
      </c>
      <c r="N420" t="str">
        <f>IFERROR(VLOOKUP(A420,percentiles!A:Q,3,FALSE),"")</f>
        <v/>
      </c>
      <c r="O420" t="str">
        <f>IFERROR(VLOOKUP(A420,percentiles!A:Q,4,FALSE),"")</f>
        <v/>
      </c>
      <c r="P420" t="str">
        <f>IFERROR(VLOOKUP(A420,percentiles!A:Q,5,FALSE),"")</f>
        <v/>
      </c>
      <c r="Q420" t="str">
        <f>IFERROR(VLOOKUP(A420,percentiles!A:Q,6,FALSE),"")</f>
        <v/>
      </c>
      <c r="R420">
        <f>+COUNTIFS(percentiles!M:M,"&gt;1/1/18",percentiles!N:N,"&gt;0",percentiles!A:A,A420)</f>
        <v>0</v>
      </c>
      <c r="S420">
        <f>+COUNTIFS(percentiles!M:M,"&gt;1/1/18",percentiles!O:O,"&gt;0",percentiles!A:A,A420)</f>
        <v>0</v>
      </c>
      <c r="T420">
        <f>+COUNTIFS(percentiles!M:M,"&gt;1/1/18",percentiles!P:P,"&gt;0",percentiles!A:A,A420)</f>
        <v>0</v>
      </c>
      <c r="U420">
        <f>+COUNTIFS(percentiles!M:M,"&gt;1/1/18",percentiles!Q:Q,"&gt;0",percentiles!A:A,A420)</f>
        <v>0</v>
      </c>
      <c r="V420">
        <f>+COUNTIFS('est-sen-perc99-2018'!A:A,A420,'est-sen-perc99-2018'!G:G,"&gt;0")</f>
        <v>0</v>
      </c>
      <c r="W420">
        <f>+COUNTIFS('est-sen-perc99-2018'!A:A,A420,'est-sen-perc99-2018'!H:H,"&gt;0")</f>
        <v>0</v>
      </c>
      <c r="X420">
        <f>+COUNTIFS('est-sen-perc99-2018'!A:A,A420,'est-sen-perc99-2018'!I:I,"&gt;0")</f>
        <v>0</v>
      </c>
      <c r="Y420">
        <f>+COUNTIFS('est-sen-perc99-2018'!A:A,A420,'est-sen-perc99-2018'!J:J,"&gt;0")</f>
        <v>0</v>
      </c>
      <c r="Z420">
        <f>+SUM(V420:Y420)</f>
        <v>0</v>
      </c>
      <c r="AA420">
        <f>+IF(Z420=0,,K420-Z420)</f>
        <v>0</v>
      </c>
    </row>
    <row r="421" spans="1:27" hidden="1">
      <c r="A421">
        <v>156111</v>
      </c>
      <c r="B421">
        <v>-12.114566666666599</v>
      </c>
      <c r="C421">
        <v>-75.826169444444403</v>
      </c>
      <c r="D421">
        <v>3832</v>
      </c>
      <c r="E421" t="s">
        <v>946</v>
      </c>
      <c r="F421" t="s">
        <v>11</v>
      </c>
      <c r="G421" t="s">
        <v>12</v>
      </c>
      <c r="H421" t="s">
        <v>13</v>
      </c>
      <c r="I421" t="s">
        <v>947</v>
      </c>
      <c r="J421" t="s">
        <v>15</v>
      </c>
      <c r="K421">
        <f>+COUNTIF('est-sen-perc99-2018'!A:A,A421)</f>
        <v>1</v>
      </c>
      <c r="L421">
        <f>+COUNTIF('est-sen-perc99-2017'!A:A,A421)</f>
        <v>1</v>
      </c>
      <c r="M421">
        <f>+COUNTIFS(percentiles!M:M,"&gt;1/1/17",percentiles!N:N,"&gt;0",percentiles!A:A,A421,percentiles!M:M,"&lt;1/4/17")</f>
        <v>0</v>
      </c>
      <c r="N421" t="str">
        <f>IFERROR(VLOOKUP(A421,percentiles!A:Q,3,FALSE),"")</f>
        <v/>
      </c>
      <c r="O421" t="str">
        <f>IFERROR(VLOOKUP(A421,percentiles!A:Q,4,FALSE),"")</f>
        <v/>
      </c>
      <c r="P421" t="str">
        <f>IFERROR(VLOOKUP(A421,percentiles!A:Q,5,FALSE),"")</f>
        <v/>
      </c>
      <c r="Q421" t="str">
        <f>IFERROR(VLOOKUP(A421,percentiles!A:Q,6,FALSE),"")</f>
        <v/>
      </c>
      <c r="R421">
        <f>+COUNTIFS(percentiles!M:M,"&gt;1/1/18",percentiles!N:N,"&gt;0",percentiles!A:A,A421)</f>
        <v>0</v>
      </c>
      <c r="S421">
        <f>+COUNTIFS(percentiles!M:M,"&gt;1/1/18",percentiles!O:O,"&gt;0",percentiles!A:A,A421)</f>
        <v>0</v>
      </c>
      <c r="T421">
        <f>+COUNTIFS(percentiles!M:M,"&gt;1/1/18",percentiles!P:P,"&gt;0",percentiles!A:A,A421)</f>
        <v>0</v>
      </c>
      <c r="U421">
        <f>+COUNTIFS(percentiles!M:M,"&gt;1/1/18",percentiles!Q:Q,"&gt;0",percentiles!A:A,A421)</f>
        <v>0</v>
      </c>
      <c r="V421">
        <f>+COUNTIFS('est-sen-perc99-2018'!A:A,A421,'est-sen-perc99-2018'!G:G,"&gt;0")</f>
        <v>0</v>
      </c>
      <c r="W421">
        <f>+COUNTIFS('est-sen-perc99-2018'!A:A,A421,'est-sen-perc99-2018'!H:H,"&gt;0")</f>
        <v>0</v>
      </c>
      <c r="X421">
        <f>+COUNTIFS('est-sen-perc99-2018'!A:A,A421,'est-sen-perc99-2018'!I:I,"&gt;0")</f>
        <v>0</v>
      </c>
      <c r="Y421">
        <f>+COUNTIFS('est-sen-perc99-2018'!A:A,A421,'est-sen-perc99-2018'!J:J,"&gt;0")</f>
        <v>0</v>
      </c>
      <c r="Z421">
        <f>+SUM(V421:Y421)</f>
        <v>0</v>
      </c>
      <c r="AA421">
        <f>+IF(Z421=0,,K421-Z421)</f>
        <v>0</v>
      </c>
    </row>
    <row r="422" spans="1:27" hidden="1">
      <c r="A422">
        <v>156306</v>
      </c>
      <c r="B422">
        <v>-13.3630555555555</v>
      </c>
      <c r="C422">
        <v>-71.673055555555493</v>
      </c>
      <c r="D422">
        <v>3729</v>
      </c>
      <c r="E422" t="s">
        <v>977</v>
      </c>
      <c r="F422" t="s">
        <v>11</v>
      </c>
      <c r="G422" t="s">
        <v>12</v>
      </c>
      <c r="H422" t="s">
        <v>13</v>
      </c>
      <c r="I422" t="s">
        <v>978</v>
      </c>
      <c r="J422" t="s">
        <v>15</v>
      </c>
      <c r="K422">
        <f>+COUNTIF('est-sen-perc99-2018'!A:A,A422)</f>
        <v>2</v>
      </c>
      <c r="L422">
        <f>+COUNTIF('est-sen-perc99-2017'!A:A,A422)</f>
        <v>1</v>
      </c>
      <c r="M422">
        <f>+COUNTIFS(percentiles!M:M,"&gt;1/1/17",percentiles!N:N,"&gt;0",percentiles!A:A,A422,percentiles!M:M,"&lt;1/4/17")</f>
        <v>0</v>
      </c>
      <c r="N422" t="str">
        <f>IFERROR(VLOOKUP(A422,percentiles!A:Q,3,FALSE),"")</f>
        <v/>
      </c>
      <c r="O422" t="str">
        <f>IFERROR(VLOOKUP(A422,percentiles!A:Q,4,FALSE),"")</f>
        <v/>
      </c>
      <c r="P422" t="str">
        <f>IFERROR(VLOOKUP(A422,percentiles!A:Q,5,FALSE),"")</f>
        <v/>
      </c>
      <c r="Q422" t="str">
        <f>IFERROR(VLOOKUP(A422,percentiles!A:Q,6,FALSE),"")</f>
        <v/>
      </c>
      <c r="R422">
        <f>+COUNTIFS(percentiles!M:M,"&gt;1/1/18",percentiles!N:N,"&gt;0",percentiles!A:A,A422)</f>
        <v>0</v>
      </c>
      <c r="S422">
        <f>+COUNTIFS(percentiles!M:M,"&gt;1/1/18",percentiles!O:O,"&gt;0",percentiles!A:A,A422)</f>
        <v>0</v>
      </c>
      <c r="T422">
        <f>+COUNTIFS(percentiles!M:M,"&gt;1/1/18",percentiles!P:P,"&gt;0",percentiles!A:A,A422)</f>
        <v>0</v>
      </c>
      <c r="U422">
        <f>+COUNTIFS(percentiles!M:M,"&gt;1/1/18",percentiles!Q:Q,"&gt;0",percentiles!A:A,A422)</f>
        <v>0</v>
      </c>
      <c r="V422">
        <f>+COUNTIFS('est-sen-perc99-2018'!A:A,A422,'est-sen-perc99-2018'!G:G,"&gt;0")</f>
        <v>0</v>
      </c>
      <c r="W422">
        <f>+COUNTIFS('est-sen-perc99-2018'!A:A,A422,'est-sen-perc99-2018'!H:H,"&gt;0")</f>
        <v>0</v>
      </c>
      <c r="X422">
        <f>+COUNTIFS('est-sen-perc99-2018'!A:A,A422,'est-sen-perc99-2018'!I:I,"&gt;0")</f>
        <v>0</v>
      </c>
      <c r="Y422">
        <f>+COUNTIFS('est-sen-perc99-2018'!A:A,A422,'est-sen-perc99-2018'!J:J,"&gt;0")</f>
        <v>0</v>
      </c>
      <c r="Z422">
        <f>+SUM(V422:Y422)</f>
        <v>0</v>
      </c>
      <c r="AA422">
        <f>+IF(Z422=0,,K422-Z422)</f>
        <v>0</v>
      </c>
    </row>
    <row r="423" spans="1:27" hidden="1">
      <c r="A423">
        <v>157309</v>
      </c>
      <c r="B423">
        <v>-15.1358333333333</v>
      </c>
      <c r="C423">
        <v>-72.752777777777695</v>
      </c>
      <c r="D423">
        <v>3455</v>
      </c>
      <c r="E423" t="s">
        <v>993</v>
      </c>
      <c r="F423" t="s">
        <v>11</v>
      </c>
      <c r="G423" t="s">
        <v>12</v>
      </c>
      <c r="H423" t="s">
        <v>13</v>
      </c>
      <c r="I423" t="s">
        <v>994</v>
      </c>
      <c r="J423" t="s">
        <v>15</v>
      </c>
      <c r="K423">
        <f>+COUNTIF('est-sen-perc99-2018'!A:A,A423)</f>
        <v>1</v>
      </c>
      <c r="L423">
        <f>+COUNTIF('est-sen-perc99-2017'!A:A,A423)</f>
        <v>1</v>
      </c>
      <c r="M423">
        <f>+COUNTIFS(percentiles!M:M,"&gt;1/1/17",percentiles!N:N,"&gt;0",percentiles!A:A,A423,percentiles!M:M,"&lt;1/4/17")</f>
        <v>0</v>
      </c>
      <c r="N423" t="str">
        <f>IFERROR(VLOOKUP(A423,percentiles!A:Q,3,FALSE),"")</f>
        <v/>
      </c>
      <c r="O423" t="str">
        <f>IFERROR(VLOOKUP(A423,percentiles!A:Q,4,FALSE),"")</f>
        <v/>
      </c>
      <c r="P423" t="str">
        <f>IFERROR(VLOOKUP(A423,percentiles!A:Q,5,FALSE),"")</f>
        <v/>
      </c>
      <c r="Q423" t="str">
        <f>IFERROR(VLOOKUP(A423,percentiles!A:Q,6,FALSE),"")</f>
        <v/>
      </c>
      <c r="R423">
        <f>+COUNTIFS(percentiles!M:M,"&gt;1/1/18",percentiles!N:N,"&gt;0",percentiles!A:A,A423)</f>
        <v>0</v>
      </c>
      <c r="S423">
        <f>+COUNTIFS(percentiles!M:M,"&gt;1/1/18",percentiles!O:O,"&gt;0",percentiles!A:A,A423)</f>
        <v>0</v>
      </c>
      <c r="T423">
        <f>+COUNTIFS(percentiles!M:M,"&gt;1/1/18",percentiles!P:P,"&gt;0",percentiles!A:A,A423)</f>
        <v>0</v>
      </c>
      <c r="U423">
        <f>+COUNTIFS(percentiles!M:M,"&gt;1/1/18",percentiles!Q:Q,"&gt;0",percentiles!A:A,A423)</f>
        <v>0</v>
      </c>
      <c r="V423">
        <f>+COUNTIFS('est-sen-perc99-2018'!A:A,A423,'est-sen-perc99-2018'!G:G,"&gt;0")</f>
        <v>0</v>
      </c>
      <c r="W423">
        <f>+COUNTIFS('est-sen-perc99-2018'!A:A,A423,'est-sen-perc99-2018'!H:H,"&gt;0")</f>
        <v>0</v>
      </c>
      <c r="X423">
        <f>+COUNTIFS('est-sen-perc99-2018'!A:A,A423,'est-sen-perc99-2018'!I:I,"&gt;0")</f>
        <v>0</v>
      </c>
      <c r="Y423">
        <f>+COUNTIFS('est-sen-perc99-2018'!A:A,A423,'est-sen-perc99-2018'!J:J,"&gt;0")</f>
        <v>0</v>
      </c>
      <c r="Z423">
        <f>+SUM(V423:Y423)</f>
        <v>0</v>
      </c>
      <c r="AA423">
        <f>+IF(Z423=0,,K423-Z423)</f>
        <v>0</v>
      </c>
    </row>
    <row r="424" spans="1:27" hidden="1">
      <c r="A424">
        <v>157313</v>
      </c>
      <c r="B424">
        <v>-15.6791666666666</v>
      </c>
      <c r="C424">
        <v>-72.270277777777693</v>
      </c>
      <c r="D424">
        <v>1956</v>
      </c>
      <c r="E424" t="s">
        <v>1001</v>
      </c>
      <c r="F424" t="s">
        <v>11</v>
      </c>
      <c r="G424" t="s">
        <v>12</v>
      </c>
      <c r="H424" t="s">
        <v>13</v>
      </c>
      <c r="I424" t="s">
        <v>1002</v>
      </c>
      <c r="J424" t="s">
        <v>15</v>
      </c>
      <c r="K424">
        <f>+COUNTIF('est-sen-perc99-2018'!A:A,A424)</f>
        <v>0</v>
      </c>
      <c r="L424">
        <f>+COUNTIF('est-sen-perc99-2017'!A:A,A424)</f>
        <v>1</v>
      </c>
      <c r="M424">
        <f>+COUNTIFS(percentiles!M:M,"&gt;1/1/17",percentiles!N:N,"&gt;0",percentiles!A:A,A424,percentiles!M:M,"&lt;1/4/17")</f>
        <v>0</v>
      </c>
      <c r="N424" t="str">
        <f>IFERROR(VLOOKUP(A424,percentiles!A:Q,3,FALSE),"")</f>
        <v/>
      </c>
      <c r="O424" t="str">
        <f>IFERROR(VLOOKUP(A424,percentiles!A:Q,4,FALSE),"")</f>
        <v/>
      </c>
      <c r="P424" t="str">
        <f>IFERROR(VLOOKUP(A424,percentiles!A:Q,5,FALSE),"")</f>
        <v/>
      </c>
      <c r="Q424" t="str">
        <f>IFERROR(VLOOKUP(A424,percentiles!A:Q,6,FALSE),"")</f>
        <v/>
      </c>
      <c r="R424">
        <f>+COUNTIFS(percentiles!M:M,"&gt;1/1/18",percentiles!N:N,"&gt;0",percentiles!A:A,A424)</f>
        <v>0</v>
      </c>
      <c r="S424">
        <f>+COUNTIFS(percentiles!M:M,"&gt;1/1/18",percentiles!O:O,"&gt;0",percentiles!A:A,A424)</f>
        <v>0</v>
      </c>
      <c r="T424">
        <f>+COUNTIFS(percentiles!M:M,"&gt;1/1/18",percentiles!P:P,"&gt;0",percentiles!A:A,A424)</f>
        <v>0</v>
      </c>
      <c r="U424">
        <f>+COUNTIFS(percentiles!M:M,"&gt;1/1/18",percentiles!Q:Q,"&gt;0",percentiles!A:A,A424)</f>
        <v>0</v>
      </c>
      <c r="V424">
        <f>+COUNTIFS('est-sen-perc99-2018'!A:A,A424,'est-sen-perc99-2018'!G:G,"&gt;0")</f>
        <v>0</v>
      </c>
      <c r="W424">
        <f>+COUNTIFS('est-sen-perc99-2018'!A:A,A424,'est-sen-perc99-2018'!H:H,"&gt;0")</f>
        <v>0</v>
      </c>
      <c r="X424">
        <f>+COUNTIFS('est-sen-perc99-2018'!A:A,A424,'est-sen-perc99-2018'!I:I,"&gt;0")</f>
        <v>0</v>
      </c>
      <c r="Y424">
        <f>+COUNTIFS('est-sen-perc99-2018'!A:A,A424,'est-sen-perc99-2018'!J:J,"&gt;0")</f>
        <v>0</v>
      </c>
      <c r="Z424">
        <f>+SUM(V424:Y424)</f>
        <v>0</v>
      </c>
      <c r="AA424">
        <f>+IF(Z424=0,,K424-Z424)</f>
        <v>0</v>
      </c>
    </row>
    <row r="425" spans="1:27" hidden="1">
      <c r="A425">
        <v>157315</v>
      </c>
      <c r="B425">
        <v>-15.732005555555499</v>
      </c>
      <c r="C425">
        <v>-72.106924999999904</v>
      </c>
      <c r="D425">
        <v>3312</v>
      </c>
      <c r="E425" t="s">
        <v>1005</v>
      </c>
      <c r="F425" t="s">
        <v>11</v>
      </c>
      <c r="G425" t="s">
        <v>12</v>
      </c>
      <c r="H425" t="s">
        <v>13</v>
      </c>
      <c r="I425" t="s">
        <v>1006</v>
      </c>
      <c r="J425" t="s">
        <v>15</v>
      </c>
      <c r="K425">
        <f>+COUNTIF('est-sen-perc99-2018'!A:A,A425)</f>
        <v>0</v>
      </c>
      <c r="L425">
        <f>+COUNTIF('est-sen-perc99-2017'!A:A,A425)</f>
        <v>1</v>
      </c>
      <c r="M425">
        <f>+COUNTIFS(percentiles!M:M,"&gt;1/1/17",percentiles!N:N,"&gt;0",percentiles!A:A,A425,percentiles!M:M,"&lt;1/4/17")</f>
        <v>0</v>
      </c>
      <c r="N425" t="str">
        <f>IFERROR(VLOOKUP(A425,percentiles!A:Q,3,FALSE),"")</f>
        <v/>
      </c>
      <c r="O425" t="str">
        <f>IFERROR(VLOOKUP(A425,percentiles!A:Q,4,FALSE),"")</f>
        <v/>
      </c>
      <c r="P425" t="str">
        <f>IFERROR(VLOOKUP(A425,percentiles!A:Q,5,FALSE),"")</f>
        <v/>
      </c>
      <c r="Q425" t="str">
        <f>IFERROR(VLOOKUP(A425,percentiles!A:Q,6,FALSE),"")</f>
        <v/>
      </c>
      <c r="R425">
        <f>+COUNTIFS(percentiles!M:M,"&gt;1/1/18",percentiles!N:N,"&gt;0",percentiles!A:A,A425)</f>
        <v>0</v>
      </c>
      <c r="S425">
        <f>+COUNTIFS(percentiles!M:M,"&gt;1/1/18",percentiles!O:O,"&gt;0",percentiles!A:A,A425)</f>
        <v>0</v>
      </c>
      <c r="T425">
        <f>+COUNTIFS(percentiles!M:M,"&gt;1/1/18",percentiles!P:P,"&gt;0",percentiles!A:A,A425)</f>
        <v>0</v>
      </c>
      <c r="U425">
        <f>+COUNTIFS(percentiles!M:M,"&gt;1/1/18",percentiles!Q:Q,"&gt;0",percentiles!A:A,A425)</f>
        <v>0</v>
      </c>
      <c r="V425">
        <f>+COUNTIFS('est-sen-perc99-2018'!A:A,A425,'est-sen-perc99-2018'!G:G,"&gt;0")</f>
        <v>0</v>
      </c>
      <c r="W425">
        <f>+COUNTIFS('est-sen-perc99-2018'!A:A,A425,'est-sen-perc99-2018'!H:H,"&gt;0")</f>
        <v>0</v>
      </c>
      <c r="X425">
        <f>+COUNTIFS('est-sen-perc99-2018'!A:A,A425,'est-sen-perc99-2018'!I:I,"&gt;0")</f>
        <v>0</v>
      </c>
      <c r="Y425">
        <f>+COUNTIFS('est-sen-perc99-2018'!A:A,A425,'est-sen-perc99-2018'!J:J,"&gt;0")</f>
        <v>0</v>
      </c>
      <c r="Z425">
        <f>+SUM(V425:Y425)</f>
        <v>0</v>
      </c>
      <c r="AA425">
        <f>+IF(Z425=0,,K425-Z425)</f>
        <v>0</v>
      </c>
    </row>
    <row r="426" spans="1:27" hidden="1">
      <c r="A426">
        <v>157317</v>
      </c>
      <c r="B426">
        <v>-15.6099888888888</v>
      </c>
      <c r="C426">
        <v>-71.806544444444398</v>
      </c>
      <c r="D426">
        <v>3276</v>
      </c>
      <c r="E426" t="s">
        <v>1007</v>
      </c>
      <c r="F426" t="s">
        <v>11</v>
      </c>
      <c r="G426" t="s">
        <v>12</v>
      </c>
      <c r="H426" t="s">
        <v>13</v>
      </c>
      <c r="I426" t="s">
        <v>1008</v>
      </c>
      <c r="J426" t="s">
        <v>15</v>
      </c>
      <c r="K426">
        <f>+COUNTIF('est-sen-perc99-2018'!A:A,A426)</f>
        <v>1</v>
      </c>
      <c r="L426">
        <f>+COUNTIF('est-sen-perc99-2017'!A:A,A426)</f>
        <v>1</v>
      </c>
      <c r="M426">
        <f>+COUNTIFS(percentiles!M:M,"&gt;1/1/17",percentiles!N:N,"&gt;0",percentiles!A:A,A426,percentiles!M:M,"&lt;1/4/17")</f>
        <v>0</v>
      </c>
      <c r="N426" t="str">
        <f>IFERROR(VLOOKUP(A426,percentiles!A:Q,3,FALSE),"")</f>
        <v/>
      </c>
      <c r="O426" t="str">
        <f>IFERROR(VLOOKUP(A426,percentiles!A:Q,4,FALSE),"")</f>
        <v/>
      </c>
      <c r="P426" t="str">
        <f>IFERROR(VLOOKUP(A426,percentiles!A:Q,5,FALSE),"")</f>
        <v/>
      </c>
      <c r="Q426" t="str">
        <f>IFERROR(VLOOKUP(A426,percentiles!A:Q,6,FALSE),"")</f>
        <v/>
      </c>
      <c r="R426">
        <f>+COUNTIFS(percentiles!M:M,"&gt;1/1/18",percentiles!N:N,"&gt;0",percentiles!A:A,A426)</f>
        <v>0</v>
      </c>
      <c r="S426">
        <f>+COUNTIFS(percentiles!M:M,"&gt;1/1/18",percentiles!O:O,"&gt;0",percentiles!A:A,A426)</f>
        <v>0</v>
      </c>
      <c r="T426">
        <f>+COUNTIFS(percentiles!M:M,"&gt;1/1/18",percentiles!P:P,"&gt;0",percentiles!A:A,A426)</f>
        <v>0</v>
      </c>
      <c r="U426">
        <f>+COUNTIFS(percentiles!M:M,"&gt;1/1/18",percentiles!Q:Q,"&gt;0",percentiles!A:A,A426)</f>
        <v>0</v>
      </c>
      <c r="V426">
        <f>+COUNTIFS('est-sen-perc99-2018'!A:A,A426,'est-sen-perc99-2018'!G:G,"&gt;0")</f>
        <v>0</v>
      </c>
      <c r="W426">
        <f>+COUNTIFS('est-sen-perc99-2018'!A:A,A426,'est-sen-perc99-2018'!H:H,"&gt;0")</f>
        <v>0</v>
      </c>
      <c r="X426">
        <f>+COUNTIFS('est-sen-perc99-2018'!A:A,A426,'est-sen-perc99-2018'!I:I,"&gt;0")</f>
        <v>0</v>
      </c>
      <c r="Y426">
        <f>+COUNTIFS('est-sen-perc99-2018'!A:A,A426,'est-sen-perc99-2018'!J:J,"&gt;0")</f>
        <v>0</v>
      </c>
      <c r="Z426">
        <f>+SUM(V426:Y426)</f>
        <v>0</v>
      </c>
      <c r="AA426">
        <f>+IF(Z426=0,,K426-Z426)</f>
        <v>0</v>
      </c>
    </row>
    <row r="427" spans="1:27" hidden="1">
      <c r="A427">
        <v>158209</v>
      </c>
      <c r="B427">
        <v>-16.3177777777777</v>
      </c>
      <c r="C427">
        <v>-71.148055555555501</v>
      </c>
      <c r="D427">
        <v>4378</v>
      </c>
      <c r="E427" t="s">
        <v>1021</v>
      </c>
      <c r="F427" t="s">
        <v>11</v>
      </c>
      <c r="G427" t="s">
        <v>12</v>
      </c>
      <c r="H427" t="s">
        <v>13</v>
      </c>
      <c r="I427" t="s">
        <v>1022</v>
      </c>
      <c r="J427" t="s">
        <v>15</v>
      </c>
      <c r="K427">
        <f>+COUNTIF('est-sen-perc99-2018'!A:A,A427)</f>
        <v>2</v>
      </c>
      <c r="L427">
        <f>+COUNTIF('est-sen-perc99-2017'!A:A,A427)</f>
        <v>1</v>
      </c>
      <c r="M427">
        <f>+COUNTIFS(percentiles!M:M,"&gt;1/1/17",percentiles!N:N,"&gt;0",percentiles!A:A,A427,percentiles!M:M,"&lt;1/4/17")</f>
        <v>0</v>
      </c>
      <c r="N427" t="str">
        <f>IFERROR(VLOOKUP(A427,percentiles!A:Q,3,FALSE),"")</f>
        <v/>
      </c>
      <c r="O427" t="str">
        <f>IFERROR(VLOOKUP(A427,percentiles!A:Q,4,FALSE),"")</f>
        <v/>
      </c>
      <c r="P427" t="str">
        <f>IFERROR(VLOOKUP(A427,percentiles!A:Q,5,FALSE),"")</f>
        <v/>
      </c>
      <c r="Q427" t="str">
        <f>IFERROR(VLOOKUP(A427,percentiles!A:Q,6,FALSE),"")</f>
        <v/>
      </c>
      <c r="R427">
        <f>+COUNTIFS(percentiles!M:M,"&gt;1/1/18",percentiles!N:N,"&gt;0",percentiles!A:A,A427)</f>
        <v>0</v>
      </c>
      <c r="S427">
        <f>+COUNTIFS(percentiles!M:M,"&gt;1/1/18",percentiles!O:O,"&gt;0",percentiles!A:A,A427)</f>
        <v>0</v>
      </c>
      <c r="T427">
        <f>+COUNTIFS(percentiles!M:M,"&gt;1/1/18",percentiles!P:P,"&gt;0",percentiles!A:A,A427)</f>
        <v>0</v>
      </c>
      <c r="U427">
        <f>+COUNTIFS(percentiles!M:M,"&gt;1/1/18",percentiles!Q:Q,"&gt;0",percentiles!A:A,A427)</f>
        <v>0</v>
      </c>
      <c r="V427">
        <f>+COUNTIFS('est-sen-perc99-2018'!A:A,A427,'est-sen-perc99-2018'!G:G,"&gt;0")</f>
        <v>0</v>
      </c>
      <c r="W427">
        <f>+COUNTIFS('est-sen-perc99-2018'!A:A,A427,'est-sen-perc99-2018'!H:H,"&gt;0")</f>
        <v>0</v>
      </c>
      <c r="X427">
        <f>+COUNTIFS('est-sen-perc99-2018'!A:A,A427,'est-sen-perc99-2018'!I:I,"&gt;0")</f>
        <v>0</v>
      </c>
      <c r="Y427">
        <f>+COUNTIFS('est-sen-perc99-2018'!A:A,A427,'est-sen-perc99-2018'!J:J,"&gt;0")</f>
        <v>0</v>
      </c>
      <c r="Z427">
        <f>+SUM(V427:Y427)</f>
        <v>0</v>
      </c>
      <c r="AA427">
        <f>+IF(Z427=0,,K427-Z427)</f>
        <v>0</v>
      </c>
    </row>
    <row r="428" spans="1:27" hidden="1">
      <c r="A428">
        <v>158301</v>
      </c>
      <c r="B428">
        <v>-16.779444444444401</v>
      </c>
      <c r="C428">
        <v>-70.897777777777705</v>
      </c>
      <c r="D428">
        <v>1590</v>
      </c>
      <c r="E428" t="s">
        <v>1023</v>
      </c>
      <c r="F428" t="s">
        <v>11</v>
      </c>
      <c r="G428" t="s">
        <v>12</v>
      </c>
      <c r="H428" t="s">
        <v>13</v>
      </c>
      <c r="I428" t="s">
        <v>1024</v>
      </c>
      <c r="J428" t="s">
        <v>15</v>
      </c>
      <c r="K428">
        <f>+COUNTIF('est-sen-perc99-2018'!A:A,A428)</f>
        <v>0</v>
      </c>
      <c r="L428">
        <f>+COUNTIF('est-sen-perc99-2017'!A:A,A428)</f>
        <v>1</v>
      </c>
      <c r="M428">
        <f>+COUNTIFS(percentiles!M:M,"&gt;1/1/17",percentiles!N:N,"&gt;0",percentiles!A:A,A428,percentiles!M:M,"&lt;1/4/17")</f>
        <v>0</v>
      </c>
      <c r="N428" t="str">
        <f>IFERROR(VLOOKUP(A428,percentiles!A:Q,3,FALSE),"")</f>
        <v/>
      </c>
      <c r="O428" t="str">
        <f>IFERROR(VLOOKUP(A428,percentiles!A:Q,4,FALSE),"")</f>
        <v/>
      </c>
      <c r="P428" t="str">
        <f>IFERROR(VLOOKUP(A428,percentiles!A:Q,5,FALSE),"")</f>
        <v/>
      </c>
      <c r="Q428" t="str">
        <f>IFERROR(VLOOKUP(A428,percentiles!A:Q,6,FALSE),"")</f>
        <v/>
      </c>
      <c r="R428">
        <f>+COUNTIFS(percentiles!M:M,"&gt;1/1/18",percentiles!N:N,"&gt;0",percentiles!A:A,A428)</f>
        <v>0</v>
      </c>
      <c r="S428">
        <f>+COUNTIFS(percentiles!M:M,"&gt;1/1/18",percentiles!O:O,"&gt;0",percentiles!A:A,A428)</f>
        <v>0</v>
      </c>
      <c r="T428">
        <f>+COUNTIFS(percentiles!M:M,"&gt;1/1/18",percentiles!P:P,"&gt;0",percentiles!A:A,A428)</f>
        <v>0</v>
      </c>
      <c r="U428">
        <f>+COUNTIFS(percentiles!M:M,"&gt;1/1/18",percentiles!Q:Q,"&gt;0",percentiles!A:A,A428)</f>
        <v>0</v>
      </c>
      <c r="V428">
        <f>+COUNTIFS('est-sen-perc99-2018'!A:A,A428,'est-sen-perc99-2018'!G:G,"&gt;0")</f>
        <v>0</v>
      </c>
      <c r="W428">
        <f>+COUNTIFS('est-sen-perc99-2018'!A:A,A428,'est-sen-perc99-2018'!H:H,"&gt;0")</f>
        <v>0</v>
      </c>
      <c r="X428">
        <f>+COUNTIFS('est-sen-perc99-2018'!A:A,A428,'est-sen-perc99-2018'!I:I,"&gt;0")</f>
        <v>0</v>
      </c>
      <c r="Y428">
        <f>+COUNTIFS('est-sen-perc99-2018'!A:A,A428,'est-sen-perc99-2018'!J:J,"&gt;0")</f>
        <v>0</v>
      </c>
      <c r="Z428">
        <f>+SUM(V428:Y428)</f>
        <v>0</v>
      </c>
      <c r="AA428">
        <f>+IF(Z428=0,,K428-Z428)</f>
        <v>0</v>
      </c>
    </row>
    <row r="429" spans="1:27" hidden="1">
      <c r="A429">
        <v>158313</v>
      </c>
      <c r="B429">
        <v>-17.288055555555498</v>
      </c>
      <c r="C429">
        <v>-70.338888888888803</v>
      </c>
      <c r="D429">
        <v>3920</v>
      </c>
      <c r="E429" t="s">
        <v>1031</v>
      </c>
      <c r="F429" t="s">
        <v>11</v>
      </c>
      <c r="G429" t="s">
        <v>12</v>
      </c>
      <c r="H429" t="s">
        <v>13</v>
      </c>
      <c r="I429" t="s">
        <v>1032</v>
      </c>
      <c r="J429" t="s">
        <v>15</v>
      </c>
      <c r="K429">
        <f>+COUNTIF('est-sen-perc99-2018'!A:A,A429)</f>
        <v>0</v>
      </c>
      <c r="L429">
        <f>+COUNTIF('est-sen-perc99-2017'!A:A,A429)</f>
        <v>1</v>
      </c>
      <c r="M429">
        <f>+COUNTIFS(percentiles!M:M,"&gt;1/1/17",percentiles!N:N,"&gt;0",percentiles!A:A,A429,percentiles!M:M,"&lt;1/4/17")</f>
        <v>0</v>
      </c>
      <c r="N429" t="str">
        <f>IFERROR(VLOOKUP(A429,percentiles!A:Q,3,FALSE),"")</f>
        <v/>
      </c>
      <c r="O429" t="str">
        <f>IFERROR(VLOOKUP(A429,percentiles!A:Q,4,FALSE),"")</f>
        <v/>
      </c>
      <c r="P429" t="str">
        <f>IFERROR(VLOOKUP(A429,percentiles!A:Q,5,FALSE),"")</f>
        <v/>
      </c>
      <c r="Q429" t="str">
        <f>IFERROR(VLOOKUP(A429,percentiles!A:Q,6,FALSE),"")</f>
        <v/>
      </c>
      <c r="R429">
        <f>+COUNTIFS(percentiles!M:M,"&gt;1/1/18",percentiles!N:N,"&gt;0",percentiles!A:A,A429)</f>
        <v>0</v>
      </c>
      <c r="S429">
        <f>+COUNTIFS(percentiles!M:M,"&gt;1/1/18",percentiles!O:O,"&gt;0",percentiles!A:A,A429)</f>
        <v>0</v>
      </c>
      <c r="T429">
        <f>+COUNTIFS(percentiles!M:M,"&gt;1/1/18",percentiles!P:P,"&gt;0",percentiles!A:A,A429)</f>
        <v>0</v>
      </c>
      <c r="U429">
        <f>+COUNTIFS(percentiles!M:M,"&gt;1/1/18",percentiles!Q:Q,"&gt;0",percentiles!A:A,A429)</f>
        <v>0</v>
      </c>
      <c r="V429">
        <f>+COUNTIFS('est-sen-perc99-2018'!A:A,A429,'est-sen-perc99-2018'!G:G,"&gt;0")</f>
        <v>0</v>
      </c>
      <c r="W429">
        <f>+COUNTIFS('est-sen-perc99-2018'!A:A,A429,'est-sen-perc99-2018'!H:H,"&gt;0")</f>
        <v>0</v>
      </c>
      <c r="X429">
        <f>+COUNTIFS('est-sen-perc99-2018'!A:A,A429,'est-sen-perc99-2018'!I:I,"&gt;0")</f>
        <v>0</v>
      </c>
      <c r="Y429">
        <f>+COUNTIFS('est-sen-perc99-2018'!A:A,A429,'est-sen-perc99-2018'!J:J,"&gt;0")</f>
        <v>0</v>
      </c>
      <c r="Z429">
        <f>+SUM(V429:Y429)</f>
        <v>0</v>
      </c>
      <c r="AA429">
        <f>+IF(Z429=0,,K429-Z429)</f>
        <v>0</v>
      </c>
    </row>
    <row r="430" spans="1:27" hidden="1">
      <c r="A430" t="s">
        <v>1064</v>
      </c>
      <c r="B430">
        <v>-12.3443972222222</v>
      </c>
      <c r="C430">
        <v>-75.872149999999905</v>
      </c>
      <c r="D430">
        <v>3820</v>
      </c>
      <c r="E430" t="s">
        <v>942</v>
      </c>
      <c r="F430" t="s">
        <v>1062</v>
      </c>
      <c r="G430" t="s">
        <v>639</v>
      </c>
      <c r="H430" t="s">
        <v>640</v>
      </c>
      <c r="I430" t="s">
        <v>1065</v>
      </c>
      <c r="J430" t="s">
        <v>15</v>
      </c>
      <c r="K430">
        <f>+COUNTIF('est-sen-perc99-2018'!A:A,A430)</f>
        <v>1</v>
      </c>
      <c r="L430">
        <f>+COUNTIF('est-sen-perc99-2017'!A:A,A430)</f>
        <v>1</v>
      </c>
      <c r="M430">
        <f>+COUNTIFS(percentiles!M:M,"&gt;1/1/17",percentiles!N:N,"&gt;0",percentiles!A:A,A430,percentiles!M:M,"&lt;1/4/17")</f>
        <v>0</v>
      </c>
      <c r="N430" t="str">
        <f>IFERROR(VLOOKUP(A430,percentiles!A:Q,3,FALSE),"")</f>
        <v/>
      </c>
      <c r="O430" t="str">
        <f>IFERROR(VLOOKUP(A430,percentiles!A:Q,4,FALSE),"")</f>
        <v/>
      </c>
      <c r="P430" t="str">
        <f>IFERROR(VLOOKUP(A430,percentiles!A:Q,5,FALSE),"")</f>
        <v/>
      </c>
      <c r="Q430" t="str">
        <f>IFERROR(VLOOKUP(A430,percentiles!A:Q,6,FALSE),"")</f>
        <v/>
      </c>
      <c r="R430">
        <f>+COUNTIFS(percentiles!M:M,"&gt;1/1/18",percentiles!N:N,"&gt;0",percentiles!A:A,A430)</f>
        <v>0</v>
      </c>
      <c r="S430">
        <f>+COUNTIFS(percentiles!M:M,"&gt;1/1/18",percentiles!O:O,"&gt;0",percentiles!A:A,A430)</f>
        <v>0</v>
      </c>
      <c r="T430">
        <f>+COUNTIFS(percentiles!M:M,"&gt;1/1/18",percentiles!P:P,"&gt;0",percentiles!A:A,A430)</f>
        <v>0</v>
      </c>
      <c r="U430">
        <f>+COUNTIFS(percentiles!M:M,"&gt;1/1/18",percentiles!Q:Q,"&gt;0",percentiles!A:A,A430)</f>
        <v>0</v>
      </c>
      <c r="V430">
        <f>+COUNTIFS('est-sen-perc99-2018'!A:A,A430,'est-sen-perc99-2018'!G:G,"&gt;0")</f>
        <v>0</v>
      </c>
      <c r="W430">
        <f>+COUNTIFS('est-sen-perc99-2018'!A:A,A430,'est-sen-perc99-2018'!H:H,"&gt;0")</f>
        <v>0</v>
      </c>
      <c r="X430">
        <f>+COUNTIFS('est-sen-perc99-2018'!A:A,A430,'est-sen-perc99-2018'!I:I,"&gt;0")</f>
        <v>0</v>
      </c>
      <c r="Y430">
        <f>+COUNTIFS('est-sen-perc99-2018'!A:A,A430,'est-sen-perc99-2018'!J:J,"&gt;0")</f>
        <v>0</v>
      </c>
      <c r="Z430">
        <f>+SUM(V430:Y430)</f>
        <v>0</v>
      </c>
      <c r="AA430">
        <f>+IF(Z430=0,,K430-Z430)</f>
        <v>0</v>
      </c>
    </row>
    <row r="431" spans="1:27" hidden="1">
      <c r="A431" t="s">
        <v>1068</v>
      </c>
      <c r="B431">
        <v>-17.169166666666602</v>
      </c>
      <c r="C431">
        <v>-70.931666666666601</v>
      </c>
      <c r="D431">
        <v>1450</v>
      </c>
      <c r="E431" t="s">
        <v>484</v>
      </c>
      <c r="F431" t="s">
        <v>1062</v>
      </c>
      <c r="G431" t="s">
        <v>639</v>
      </c>
      <c r="H431" t="s">
        <v>640</v>
      </c>
      <c r="I431" t="s">
        <v>1069</v>
      </c>
      <c r="J431" t="s">
        <v>15</v>
      </c>
      <c r="K431">
        <f>+COUNTIF('est-sen-perc99-2018'!A:A,A431)</f>
        <v>0</v>
      </c>
      <c r="L431">
        <f>+COUNTIF('est-sen-perc99-2017'!A:A,A431)</f>
        <v>1</v>
      </c>
      <c r="M431">
        <f>+COUNTIFS(percentiles!M:M,"&gt;1/1/17",percentiles!N:N,"&gt;0",percentiles!A:A,A431,percentiles!M:M,"&lt;1/4/17")</f>
        <v>0</v>
      </c>
      <c r="N431" t="str">
        <f>IFERROR(VLOOKUP(A431,percentiles!A:Q,3,FALSE),"")</f>
        <v/>
      </c>
      <c r="O431" t="str">
        <f>IFERROR(VLOOKUP(A431,percentiles!A:Q,4,FALSE),"")</f>
        <v/>
      </c>
      <c r="P431" t="str">
        <f>IFERROR(VLOOKUP(A431,percentiles!A:Q,5,FALSE),"")</f>
        <v/>
      </c>
      <c r="Q431" t="str">
        <f>IFERROR(VLOOKUP(A431,percentiles!A:Q,6,FALSE),"")</f>
        <v/>
      </c>
      <c r="R431">
        <f>+COUNTIFS(percentiles!M:M,"&gt;1/1/18",percentiles!N:N,"&gt;0",percentiles!A:A,A431)</f>
        <v>0</v>
      </c>
      <c r="S431">
        <f>+COUNTIFS(percentiles!M:M,"&gt;1/1/18",percentiles!O:O,"&gt;0",percentiles!A:A,A431)</f>
        <v>0</v>
      </c>
      <c r="T431">
        <f>+COUNTIFS(percentiles!M:M,"&gt;1/1/18",percentiles!P:P,"&gt;0",percentiles!A:A,A431)</f>
        <v>0</v>
      </c>
      <c r="U431">
        <f>+COUNTIFS(percentiles!M:M,"&gt;1/1/18",percentiles!Q:Q,"&gt;0",percentiles!A:A,A431)</f>
        <v>0</v>
      </c>
      <c r="V431">
        <f>+COUNTIFS('est-sen-perc99-2018'!A:A,A431,'est-sen-perc99-2018'!G:G,"&gt;0")</f>
        <v>0</v>
      </c>
      <c r="W431">
        <f>+COUNTIFS('est-sen-perc99-2018'!A:A,A431,'est-sen-perc99-2018'!H:H,"&gt;0")</f>
        <v>0</v>
      </c>
      <c r="X431">
        <f>+COUNTIFS('est-sen-perc99-2018'!A:A,A431,'est-sen-perc99-2018'!I:I,"&gt;0")</f>
        <v>0</v>
      </c>
      <c r="Y431">
        <f>+COUNTIFS('est-sen-perc99-2018'!A:A,A431,'est-sen-perc99-2018'!J:J,"&gt;0")</f>
        <v>0</v>
      </c>
      <c r="Z431">
        <f>+SUM(V431:Y431)</f>
        <v>0</v>
      </c>
      <c r="AA431">
        <f>+IF(Z431=0,,K431-Z431)</f>
        <v>0</v>
      </c>
    </row>
    <row r="432" spans="1:27" hidden="1">
      <c r="A432" t="s">
        <v>1082</v>
      </c>
      <c r="B432">
        <v>-14.043611111111099</v>
      </c>
      <c r="C432">
        <v>-73.638333333333307</v>
      </c>
      <c r="D432">
        <v>3106</v>
      </c>
      <c r="E432" t="s">
        <v>468</v>
      </c>
      <c r="F432" t="s">
        <v>1062</v>
      </c>
      <c r="G432" t="s">
        <v>639</v>
      </c>
      <c r="H432" t="s">
        <v>640</v>
      </c>
      <c r="I432" t="s">
        <v>1083</v>
      </c>
      <c r="J432" t="s">
        <v>15</v>
      </c>
      <c r="K432">
        <f>+COUNTIF('est-sen-perc99-2018'!A:A,A432)</f>
        <v>0</v>
      </c>
      <c r="L432">
        <f>+COUNTIF('est-sen-perc99-2017'!A:A,A432)</f>
        <v>1</v>
      </c>
      <c r="M432">
        <f>+COUNTIFS(percentiles!M:M,"&gt;1/1/17",percentiles!N:N,"&gt;0",percentiles!A:A,A432,percentiles!M:M,"&lt;1/4/17")</f>
        <v>0</v>
      </c>
      <c r="N432" t="str">
        <f>IFERROR(VLOOKUP(A432,percentiles!A:Q,3,FALSE),"")</f>
        <v/>
      </c>
      <c r="O432" t="str">
        <f>IFERROR(VLOOKUP(A432,percentiles!A:Q,4,FALSE),"")</f>
        <v/>
      </c>
      <c r="P432" t="str">
        <f>IFERROR(VLOOKUP(A432,percentiles!A:Q,5,FALSE),"")</f>
        <v/>
      </c>
      <c r="Q432" t="str">
        <f>IFERROR(VLOOKUP(A432,percentiles!A:Q,6,FALSE),"")</f>
        <v/>
      </c>
      <c r="R432">
        <f>+COUNTIFS(percentiles!M:M,"&gt;1/1/18",percentiles!N:N,"&gt;0",percentiles!A:A,A432)</f>
        <v>0</v>
      </c>
      <c r="S432">
        <f>+COUNTIFS(percentiles!M:M,"&gt;1/1/18",percentiles!O:O,"&gt;0",percentiles!A:A,A432)</f>
        <v>0</v>
      </c>
      <c r="T432">
        <f>+COUNTIFS(percentiles!M:M,"&gt;1/1/18",percentiles!P:P,"&gt;0",percentiles!A:A,A432)</f>
        <v>0</v>
      </c>
      <c r="U432">
        <f>+COUNTIFS(percentiles!M:M,"&gt;1/1/18",percentiles!Q:Q,"&gt;0",percentiles!A:A,A432)</f>
        <v>0</v>
      </c>
      <c r="V432">
        <f>+COUNTIFS('est-sen-perc99-2018'!A:A,A432,'est-sen-perc99-2018'!G:G,"&gt;0")</f>
        <v>0</v>
      </c>
      <c r="W432">
        <f>+COUNTIFS('est-sen-perc99-2018'!A:A,A432,'est-sen-perc99-2018'!H:H,"&gt;0")</f>
        <v>0</v>
      </c>
      <c r="X432">
        <f>+COUNTIFS('est-sen-perc99-2018'!A:A,A432,'est-sen-perc99-2018'!I:I,"&gt;0")</f>
        <v>0</v>
      </c>
      <c r="Y432">
        <f>+COUNTIFS('est-sen-perc99-2018'!A:A,A432,'est-sen-perc99-2018'!J:J,"&gt;0")</f>
        <v>0</v>
      </c>
      <c r="Z432">
        <f>+SUM(V432:Y432)</f>
        <v>0</v>
      </c>
      <c r="AA432">
        <f>+IF(Z432=0,,K432-Z432)</f>
        <v>0</v>
      </c>
    </row>
    <row r="433" spans="1:27" hidden="1">
      <c r="A433" t="s">
        <v>1084</v>
      </c>
      <c r="B433">
        <v>-11.4</v>
      </c>
      <c r="C433">
        <v>-76.566666666666606</v>
      </c>
      <c r="D433">
        <v>3585</v>
      </c>
      <c r="E433" t="s">
        <v>909</v>
      </c>
      <c r="F433" t="s">
        <v>1062</v>
      </c>
      <c r="G433" t="s">
        <v>639</v>
      </c>
      <c r="H433" t="s">
        <v>640</v>
      </c>
      <c r="I433" t="s">
        <v>1085</v>
      </c>
      <c r="J433" t="s">
        <v>20</v>
      </c>
      <c r="K433">
        <f>+COUNTIF('est-sen-perc99-2018'!A:A,A433)</f>
        <v>0</v>
      </c>
      <c r="L433">
        <f>+COUNTIF('est-sen-perc99-2017'!A:A,A433)</f>
        <v>1</v>
      </c>
      <c r="M433">
        <f>+COUNTIFS(percentiles!M:M,"&gt;1/1/17",percentiles!N:N,"&gt;0",percentiles!A:A,A433,percentiles!M:M,"&lt;1/4/17")</f>
        <v>0</v>
      </c>
      <c r="N433" t="str">
        <f>IFERROR(VLOOKUP(A433,percentiles!A:Q,3,FALSE),"")</f>
        <v/>
      </c>
      <c r="O433" t="str">
        <f>IFERROR(VLOOKUP(A433,percentiles!A:Q,4,FALSE),"")</f>
        <v/>
      </c>
      <c r="P433" t="str">
        <f>IFERROR(VLOOKUP(A433,percentiles!A:Q,5,FALSE),"")</f>
        <v/>
      </c>
      <c r="Q433" t="str">
        <f>IFERROR(VLOOKUP(A433,percentiles!A:Q,6,FALSE),"")</f>
        <v/>
      </c>
      <c r="R433">
        <f>+COUNTIFS(percentiles!M:M,"&gt;1/1/18",percentiles!N:N,"&gt;0",percentiles!A:A,A433)</f>
        <v>0</v>
      </c>
      <c r="S433">
        <f>+COUNTIFS(percentiles!M:M,"&gt;1/1/18",percentiles!O:O,"&gt;0",percentiles!A:A,A433)</f>
        <v>0</v>
      </c>
      <c r="T433">
        <f>+COUNTIFS(percentiles!M:M,"&gt;1/1/18",percentiles!P:P,"&gt;0",percentiles!A:A,A433)</f>
        <v>0</v>
      </c>
      <c r="U433">
        <f>+COUNTIFS(percentiles!M:M,"&gt;1/1/18",percentiles!Q:Q,"&gt;0",percentiles!A:A,A433)</f>
        <v>0</v>
      </c>
      <c r="V433">
        <f>+COUNTIFS('est-sen-perc99-2018'!A:A,A433,'est-sen-perc99-2018'!G:G,"&gt;0")</f>
        <v>0</v>
      </c>
      <c r="W433">
        <f>+COUNTIFS('est-sen-perc99-2018'!A:A,A433,'est-sen-perc99-2018'!H:H,"&gt;0")</f>
        <v>0</v>
      </c>
      <c r="X433">
        <f>+COUNTIFS('est-sen-perc99-2018'!A:A,A433,'est-sen-perc99-2018'!I:I,"&gt;0")</f>
        <v>0</v>
      </c>
      <c r="Y433">
        <f>+COUNTIFS('est-sen-perc99-2018'!A:A,A433,'est-sen-perc99-2018'!J:J,"&gt;0")</f>
        <v>0</v>
      </c>
      <c r="Z433">
        <f>+SUM(V433:Y433)</f>
        <v>0</v>
      </c>
      <c r="AA433">
        <f>+IF(Z433=0,,K433-Z433)</f>
        <v>0</v>
      </c>
    </row>
    <row r="434" spans="1:27" hidden="1">
      <c r="A434" t="s">
        <v>1116</v>
      </c>
      <c r="B434">
        <v>-3.9112499999999999</v>
      </c>
      <c r="C434">
        <v>-70.512055555555506</v>
      </c>
      <c r="D434">
        <v>107</v>
      </c>
      <c r="E434" t="s">
        <v>115</v>
      </c>
      <c r="F434" t="s">
        <v>679</v>
      </c>
      <c r="G434" t="s">
        <v>639</v>
      </c>
      <c r="H434" t="s">
        <v>640</v>
      </c>
      <c r="I434" t="s">
        <v>1117</v>
      </c>
      <c r="J434" t="s">
        <v>15</v>
      </c>
      <c r="K434">
        <f>+COUNTIF('est-sen-perc99-2018'!A:A,A434)</f>
        <v>1</v>
      </c>
      <c r="L434">
        <f>+COUNTIF('est-sen-perc99-2017'!A:A,A434)</f>
        <v>1</v>
      </c>
      <c r="M434">
        <f>+COUNTIFS(percentiles!M:M,"&gt;1/1/17",percentiles!N:N,"&gt;0",percentiles!A:A,A434,percentiles!M:M,"&lt;1/4/17")</f>
        <v>0</v>
      </c>
      <c r="N434" t="str">
        <f>IFERROR(VLOOKUP(A434,percentiles!A:Q,3,FALSE),"")</f>
        <v/>
      </c>
      <c r="O434" t="str">
        <f>IFERROR(VLOOKUP(A434,percentiles!A:Q,4,FALSE),"")</f>
        <v/>
      </c>
      <c r="P434" t="str">
        <f>IFERROR(VLOOKUP(A434,percentiles!A:Q,5,FALSE),"")</f>
        <v/>
      </c>
      <c r="Q434" t="str">
        <f>IFERROR(VLOOKUP(A434,percentiles!A:Q,6,FALSE),"")</f>
        <v/>
      </c>
      <c r="R434">
        <f>+COUNTIFS(percentiles!M:M,"&gt;1/1/18",percentiles!N:N,"&gt;0",percentiles!A:A,A434)</f>
        <v>0</v>
      </c>
      <c r="S434">
        <f>+COUNTIFS(percentiles!M:M,"&gt;1/1/18",percentiles!O:O,"&gt;0",percentiles!A:A,A434)</f>
        <v>0</v>
      </c>
      <c r="T434">
        <f>+COUNTIFS(percentiles!M:M,"&gt;1/1/18",percentiles!P:P,"&gt;0",percentiles!A:A,A434)</f>
        <v>0</v>
      </c>
      <c r="U434">
        <f>+COUNTIFS(percentiles!M:M,"&gt;1/1/18",percentiles!Q:Q,"&gt;0",percentiles!A:A,A434)</f>
        <v>0</v>
      </c>
      <c r="V434">
        <f>+COUNTIFS('est-sen-perc99-2018'!A:A,A434,'est-sen-perc99-2018'!G:G,"&gt;0")</f>
        <v>0</v>
      </c>
      <c r="W434">
        <f>+COUNTIFS('est-sen-perc99-2018'!A:A,A434,'est-sen-perc99-2018'!H:H,"&gt;0")</f>
        <v>0</v>
      </c>
      <c r="X434">
        <f>+COUNTIFS('est-sen-perc99-2018'!A:A,A434,'est-sen-perc99-2018'!I:I,"&gt;0")</f>
        <v>0</v>
      </c>
      <c r="Y434">
        <f>+COUNTIFS('est-sen-perc99-2018'!A:A,A434,'est-sen-perc99-2018'!J:J,"&gt;0")</f>
        <v>0</v>
      </c>
      <c r="Z434">
        <f>+SUM(V434:Y434)</f>
        <v>0</v>
      </c>
      <c r="AA434">
        <f>+IF(Z434=0,,K434-Z434)</f>
        <v>0</v>
      </c>
    </row>
    <row r="435" spans="1:27" hidden="1">
      <c r="A435" t="s">
        <v>1122</v>
      </c>
      <c r="B435">
        <v>-13.265805555555501</v>
      </c>
      <c r="C435">
        <v>-72.448805555555495</v>
      </c>
      <c r="D435">
        <v>3020</v>
      </c>
      <c r="E435" t="s">
        <v>1123</v>
      </c>
      <c r="F435" t="s">
        <v>11</v>
      </c>
      <c r="G435" t="s">
        <v>639</v>
      </c>
      <c r="H435" t="s">
        <v>640</v>
      </c>
      <c r="I435" t="s">
        <v>1124</v>
      </c>
      <c r="J435" t="s">
        <v>15</v>
      </c>
      <c r="K435">
        <f>+COUNTIF('est-sen-perc99-2018'!A:A,A435)</f>
        <v>3</v>
      </c>
      <c r="L435">
        <f>+COUNTIF('est-sen-perc99-2017'!A:A,A435)</f>
        <v>1</v>
      </c>
      <c r="M435">
        <f>+COUNTIFS(percentiles!M:M,"&gt;1/1/17",percentiles!N:N,"&gt;0",percentiles!A:A,A435,percentiles!M:M,"&lt;1/4/17")</f>
        <v>0</v>
      </c>
      <c r="N435" t="str">
        <f>IFERROR(VLOOKUP(A435,percentiles!A:Q,3,FALSE),"")</f>
        <v/>
      </c>
      <c r="O435" t="str">
        <f>IFERROR(VLOOKUP(A435,percentiles!A:Q,4,FALSE),"")</f>
        <v/>
      </c>
      <c r="P435" t="str">
        <f>IFERROR(VLOOKUP(A435,percentiles!A:Q,5,FALSE),"")</f>
        <v/>
      </c>
      <c r="Q435" t="str">
        <f>IFERROR(VLOOKUP(A435,percentiles!A:Q,6,FALSE),"")</f>
        <v/>
      </c>
      <c r="R435">
        <f>+COUNTIFS(percentiles!M:M,"&gt;1/1/18",percentiles!N:N,"&gt;0",percentiles!A:A,A435)</f>
        <v>0</v>
      </c>
      <c r="S435">
        <f>+COUNTIFS(percentiles!M:M,"&gt;1/1/18",percentiles!O:O,"&gt;0",percentiles!A:A,A435)</f>
        <v>0</v>
      </c>
      <c r="T435">
        <f>+COUNTIFS(percentiles!M:M,"&gt;1/1/18",percentiles!P:P,"&gt;0",percentiles!A:A,A435)</f>
        <v>0</v>
      </c>
      <c r="U435">
        <f>+COUNTIFS(percentiles!M:M,"&gt;1/1/18",percentiles!Q:Q,"&gt;0",percentiles!A:A,A435)</f>
        <v>0</v>
      </c>
      <c r="V435">
        <f>+COUNTIFS('est-sen-perc99-2018'!A:A,A435,'est-sen-perc99-2018'!G:G,"&gt;0")</f>
        <v>0</v>
      </c>
      <c r="W435">
        <f>+COUNTIFS('est-sen-perc99-2018'!A:A,A435,'est-sen-perc99-2018'!H:H,"&gt;0")</f>
        <v>0</v>
      </c>
      <c r="X435">
        <f>+COUNTIFS('est-sen-perc99-2018'!A:A,A435,'est-sen-perc99-2018'!I:I,"&gt;0")</f>
        <v>0</v>
      </c>
      <c r="Y435">
        <f>+COUNTIFS('est-sen-perc99-2018'!A:A,A435,'est-sen-perc99-2018'!J:J,"&gt;0")</f>
        <v>0</v>
      </c>
      <c r="Z435">
        <f>+SUM(V435:Y435)</f>
        <v>0</v>
      </c>
      <c r="AA435">
        <f>+IF(Z435=0,,K435-Z435)</f>
        <v>0</v>
      </c>
    </row>
    <row r="436" spans="1:27" hidden="1">
      <c r="A436">
        <v>47288486</v>
      </c>
      <c r="B436">
        <v>-3.3145277777777702</v>
      </c>
      <c r="C436">
        <v>-71.857555555555507</v>
      </c>
      <c r="D436">
        <v>106</v>
      </c>
      <c r="E436" t="s">
        <v>45</v>
      </c>
      <c r="F436" t="s">
        <v>1062</v>
      </c>
      <c r="G436" t="s">
        <v>639</v>
      </c>
      <c r="H436" t="s">
        <v>640</v>
      </c>
      <c r="I436" t="s">
        <v>1135</v>
      </c>
      <c r="J436" t="s">
        <v>15</v>
      </c>
      <c r="K436">
        <f>+COUNTIF('est-sen-perc99-2018'!A:A,A436)</f>
        <v>0</v>
      </c>
      <c r="L436">
        <f>+COUNTIF('est-sen-perc99-2017'!A:A,A436)</f>
        <v>1</v>
      </c>
      <c r="M436">
        <f>+COUNTIFS(percentiles!M:M,"&gt;1/1/17",percentiles!N:N,"&gt;0",percentiles!A:A,A436,percentiles!M:M,"&lt;1/4/17")</f>
        <v>0</v>
      </c>
      <c r="N436" t="str">
        <f>IFERROR(VLOOKUP(A436,percentiles!A:Q,3,FALSE),"")</f>
        <v/>
      </c>
      <c r="O436" t="str">
        <f>IFERROR(VLOOKUP(A436,percentiles!A:Q,4,FALSE),"")</f>
        <v/>
      </c>
      <c r="P436" t="str">
        <f>IFERROR(VLOOKUP(A436,percentiles!A:Q,5,FALSE),"")</f>
        <v/>
      </c>
      <c r="Q436" t="str">
        <f>IFERROR(VLOOKUP(A436,percentiles!A:Q,6,FALSE),"")</f>
        <v/>
      </c>
      <c r="R436">
        <f>+COUNTIFS(percentiles!M:M,"&gt;1/1/18",percentiles!N:N,"&gt;0",percentiles!A:A,A436)</f>
        <v>0</v>
      </c>
      <c r="S436">
        <f>+COUNTIFS(percentiles!M:M,"&gt;1/1/18",percentiles!O:O,"&gt;0",percentiles!A:A,A436)</f>
        <v>0</v>
      </c>
      <c r="T436">
        <f>+COUNTIFS(percentiles!M:M,"&gt;1/1/18",percentiles!P:P,"&gt;0",percentiles!A:A,A436)</f>
        <v>0</v>
      </c>
      <c r="U436">
        <f>+COUNTIFS(percentiles!M:M,"&gt;1/1/18",percentiles!Q:Q,"&gt;0",percentiles!A:A,A436)</f>
        <v>0</v>
      </c>
      <c r="V436">
        <f>+COUNTIFS('est-sen-perc99-2018'!A:A,A436,'est-sen-perc99-2018'!G:G,"&gt;0")</f>
        <v>0</v>
      </c>
      <c r="W436">
        <f>+COUNTIFS('est-sen-perc99-2018'!A:A,A436,'est-sen-perc99-2018'!H:H,"&gt;0")</f>
        <v>0</v>
      </c>
      <c r="X436">
        <f>+COUNTIFS('est-sen-perc99-2018'!A:A,A436,'est-sen-perc99-2018'!I:I,"&gt;0")</f>
        <v>0</v>
      </c>
      <c r="Y436">
        <f>+COUNTIFS('est-sen-perc99-2018'!A:A,A436,'est-sen-perc99-2018'!J:J,"&gt;0")</f>
        <v>0</v>
      </c>
      <c r="Z436">
        <f>+SUM(V436:Y436)</f>
        <v>0</v>
      </c>
      <c r="AA436">
        <f>+IF(Z436=0,,K436-Z436)</f>
        <v>0</v>
      </c>
    </row>
    <row r="437" spans="1:27" hidden="1">
      <c r="A437">
        <v>47294362</v>
      </c>
      <c r="B437">
        <v>-13.3947138888888</v>
      </c>
      <c r="C437">
        <v>-72.574188888888798</v>
      </c>
      <c r="D437">
        <v>3865</v>
      </c>
      <c r="E437" t="s">
        <v>1136</v>
      </c>
      <c r="F437" t="s">
        <v>11</v>
      </c>
      <c r="G437" t="s">
        <v>639</v>
      </c>
      <c r="H437" t="s">
        <v>640</v>
      </c>
      <c r="I437" t="s">
        <v>1137</v>
      </c>
      <c r="J437" t="s">
        <v>15</v>
      </c>
      <c r="K437">
        <f>+COUNTIF('est-sen-perc99-2018'!A:A,A437)</f>
        <v>1</v>
      </c>
      <c r="L437">
        <f>+COUNTIF('est-sen-perc99-2017'!A:A,A437)</f>
        <v>1</v>
      </c>
      <c r="M437">
        <f>+COUNTIFS(percentiles!M:M,"&gt;1/1/17",percentiles!N:N,"&gt;0",percentiles!A:A,A437,percentiles!M:M,"&lt;1/4/17")</f>
        <v>0</v>
      </c>
      <c r="N437" t="str">
        <f>IFERROR(VLOOKUP(A437,percentiles!A:Q,3,FALSE),"")</f>
        <v/>
      </c>
      <c r="O437" t="str">
        <f>IFERROR(VLOOKUP(A437,percentiles!A:Q,4,FALSE),"")</f>
        <v/>
      </c>
      <c r="P437" t="str">
        <f>IFERROR(VLOOKUP(A437,percentiles!A:Q,5,FALSE),"")</f>
        <v/>
      </c>
      <c r="Q437" t="str">
        <f>IFERROR(VLOOKUP(A437,percentiles!A:Q,6,FALSE),"")</f>
        <v/>
      </c>
      <c r="R437">
        <f>+COUNTIFS(percentiles!M:M,"&gt;1/1/18",percentiles!N:N,"&gt;0",percentiles!A:A,A437)</f>
        <v>0</v>
      </c>
      <c r="S437">
        <f>+COUNTIFS(percentiles!M:M,"&gt;1/1/18",percentiles!O:O,"&gt;0",percentiles!A:A,A437)</f>
        <v>0</v>
      </c>
      <c r="T437">
        <f>+COUNTIFS(percentiles!M:M,"&gt;1/1/18",percentiles!P:P,"&gt;0",percentiles!A:A,A437)</f>
        <v>0</v>
      </c>
      <c r="U437">
        <f>+COUNTIFS(percentiles!M:M,"&gt;1/1/18",percentiles!Q:Q,"&gt;0",percentiles!A:A,A437)</f>
        <v>0</v>
      </c>
      <c r="V437">
        <f>+COUNTIFS('est-sen-perc99-2018'!A:A,A437,'est-sen-perc99-2018'!G:G,"&gt;0")</f>
        <v>0</v>
      </c>
      <c r="W437">
        <f>+COUNTIFS('est-sen-perc99-2018'!A:A,A437,'est-sen-perc99-2018'!H:H,"&gt;0")</f>
        <v>0</v>
      </c>
      <c r="X437">
        <f>+COUNTIFS('est-sen-perc99-2018'!A:A,A437,'est-sen-perc99-2018'!I:I,"&gt;0")</f>
        <v>0</v>
      </c>
      <c r="Y437">
        <f>+COUNTIFS('est-sen-perc99-2018'!A:A,A437,'est-sen-perc99-2018'!J:J,"&gt;0")</f>
        <v>0</v>
      </c>
      <c r="Z437">
        <f>+SUM(V437:Y437)</f>
        <v>0</v>
      </c>
      <c r="AA437">
        <f>+IF(Z437=0,,K437-Z437)</f>
        <v>0</v>
      </c>
    </row>
    <row r="438" spans="1:27" hidden="1">
      <c r="A438" t="s">
        <v>1140</v>
      </c>
      <c r="B438">
        <v>-13.333325</v>
      </c>
      <c r="C438">
        <v>-71.955236111111105</v>
      </c>
      <c r="D438">
        <v>2924</v>
      </c>
      <c r="E438" t="s">
        <v>1141</v>
      </c>
      <c r="F438" t="s">
        <v>11</v>
      </c>
      <c r="G438" t="s">
        <v>639</v>
      </c>
      <c r="H438" t="s">
        <v>640</v>
      </c>
      <c r="I438" t="s">
        <v>1142</v>
      </c>
      <c r="J438" t="s">
        <v>15</v>
      </c>
      <c r="K438">
        <f>+COUNTIF('est-sen-perc99-2018'!A:A,A438)</f>
        <v>0</v>
      </c>
      <c r="L438">
        <f>+COUNTIF('est-sen-perc99-2017'!A:A,A438)</f>
        <v>1</v>
      </c>
      <c r="M438">
        <f>+COUNTIFS(percentiles!M:M,"&gt;1/1/17",percentiles!N:N,"&gt;0",percentiles!A:A,A438,percentiles!M:M,"&lt;1/4/17")</f>
        <v>0</v>
      </c>
      <c r="N438" t="str">
        <f>IFERROR(VLOOKUP(A438,percentiles!A:Q,3,FALSE),"")</f>
        <v/>
      </c>
      <c r="O438" t="str">
        <f>IFERROR(VLOOKUP(A438,percentiles!A:Q,4,FALSE),"")</f>
        <v/>
      </c>
      <c r="P438" t="str">
        <f>IFERROR(VLOOKUP(A438,percentiles!A:Q,5,FALSE),"")</f>
        <v/>
      </c>
      <c r="Q438" t="str">
        <f>IFERROR(VLOOKUP(A438,percentiles!A:Q,6,FALSE),"")</f>
        <v/>
      </c>
      <c r="R438">
        <f>+COUNTIFS(percentiles!M:M,"&gt;1/1/18",percentiles!N:N,"&gt;0",percentiles!A:A,A438)</f>
        <v>0</v>
      </c>
      <c r="S438">
        <f>+COUNTIFS(percentiles!M:M,"&gt;1/1/18",percentiles!O:O,"&gt;0",percentiles!A:A,A438)</f>
        <v>0</v>
      </c>
      <c r="T438">
        <f>+COUNTIFS(percentiles!M:M,"&gt;1/1/18",percentiles!P:P,"&gt;0",percentiles!A:A,A438)</f>
        <v>0</v>
      </c>
      <c r="U438">
        <f>+COUNTIFS(percentiles!M:M,"&gt;1/1/18",percentiles!Q:Q,"&gt;0",percentiles!A:A,A438)</f>
        <v>0</v>
      </c>
      <c r="V438">
        <f>+COUNTIFS('est-sen-perc99-2018'!A:A,A438,'est-sen-perc99-2018'!G:G,"&gt;0")</f>
        <v>0</v>
      </c>
      <c r="W438">
        <f>+COUNTIFS('est-sen-perc99-2018'!A:A,A438,'est-sen-perc99-2018'!H:H,"&gt;0")</f>
        <v>0</v>
      </c>
      <c r="X438">
        <f>+COUNTIFS('est-sen-perc99-2018'!A:A,A438,'est-sen-perc99-2018'!I:I,"&gt;0")</f>
        <v>0</v>
      </c>
      <c r="Y438">
        <f>+COUNTIFS('est-sen-perc99-2018'!A:A,A438,'est-sen-perc99-2018'!J:J,"&gt;0")</f>
        <v>0</v>
      </c>
      <c r="Z438">
        <f>+SUM(V438:Y438)</f>
        <v>0</v>
      </c>
      <c r="AA438">
        <f>+IF(Z438=0,,K438-Z438)</f>
        <v>0</v>
      </c>
    </row>
    <row r="439" spans="1:27" hidden="1">
      <c r="A439" t="s">
        <v>1156</v>
      </c>
      <c r="B439">
        <v>-16.3356527777777</v>
      </c>
      <c r="C439">
        <v>-72.152655555555498</v>
      </c>
      <c r="D439">
        <v>1498</v>
      </c>
      <c r="E439" t="s">
        <v>1157</v>
      </c>
      <c r="F439" t="s">
        <v>11</v>
      </c>
      <c r="G439" t="s">
        <v>639</v>
      </c>
      <c r="H439" t="s">
        <v>640</v>
      </c>
      <c r="I439" t="s">
        <v>1158</v>
      </c>
      <c r="J439" t="s">
        <v>15</v>
      </c>
      <c r="K439">
        <f>+COUNTIF('est-sen-perc99-2018'!A:A,A439)</f>
        <v>0</v>
      </c>
      <c r="L439">
        <f>+COUNTIF('est-sen-perc99-2017'!A:A,A439)</f>
        <v>1</v>
      </c>
      <c r="M439">
        <f>+COUNTIFS(percentiles!M:M,"&gt;1/1/17",percentiles!N:N,"&gt;0",percentiles!A:A,A439,percentiles!M:M,"&lt;1/4/17")</f>
        <v>0</v>
      </c>
      <c r="N439" t="str">
        <f>IFERROR(VLOOKUP(A439,percentiles!A:Q,3,FALSE),"")</f>
        <v/>
      </c>
      <c r="O439" t="str">
        <f>IFERROR(VLOOKUP(A439,percentiles!A:Q,4,FALSE),"")</f>
        <v/>
      </c>
      <c r="P439" t="str">
        <f>IFERROR(VLOOKUP(A439,percentiles!A:Q,5,FALSE),"")</f>
        <v/>
      </c>
      <c r="Q439" t="str">
        <f>IFERROR(VLOOKUP(A439,percentiles!A:Q,6,FALSE),"")</f>
        <v/>
      </c>
      <c r="R439">
        <f>+COUNTIFS(percentiles!M:M,"&gt;1/1/18",percentiles!N:N,"&gt;0",percentiles!A:A,A439)</f>
        <v>0</v>
      </c>
      <c r="S439">
        <f>+COUNTIFS(percentiles!M:M,"&gt;1/1/18",percentiles!O:O,"&gt;0",percentiles!A:A,A439)</f>
        <v>0</v>
      </c>
      <c r="T439">
        <f>+COUNTIFS(percentiles!M:M,"&gt;1/1/18",percentiles!P:P,"&gt;0",percentiles!A:A,A439)</f>
        <v>0</v>
      </c>
      <c r="U439">
        <f>+COUNTIFS(percentiles!M:M,"&gt;1/1/18",percentiles!Q:Q,"&gt;0",percentiles!A:A,A439)</f>
        <v>0</v>
      </c>
      <c r="V439">
        <f>+COUNTIFS('est-sen-perc99-2018'!A:A,A439,'est-sen-perc99-2018'!G:G,"&gt;0")</f>
        <v>0</v>
      </c>
      <c r="W439">
        <f>+COUNTIFS('est-sen-perc99-2018'!A:A,A439,'est-sen-perc99-2018'!H:H,"&gt;0")</f>
        <v>0</v>
      </c>
      <c r="X439">
        <f>+COUNTIFS('est-sen-perc99-2018'!A:A,A439,'est-sen-perc99-2018'!I:I,"&gt;0")</f>
        <v>0</v>
      </c>
      <c r="Y439">
        <f>+COUNTIFS('est-sen-perc99-2018'!A:A,A439,'est-sen-perc99-2018'!J:J,"&gt;0")</f>
        <v>0</v>
      </c>
      <c r="Z439">
        <f>+SUM(V439:Y439)</f>
        <v>0</v>
      </c>
      <c r="AA439">
        <f>+IF(Z439=0,,K439-Z439)</f>
        <v>0</v>
      </c>
    </row>
    <row r="440" spans="1:27" hidden="1">
      <c r="A440" t="s">
        <v>1159</v>
      </c>
      <c r="B440">
        <v>-13.989233333333299</v>
      </c>
      <c r="C440">
        <v>-72.298319444444402</v>
      </c>
      <c r="D440">
        <v>4050</v>
      </c>
      <c r="E440" t="s">
        <v>1160</v>
      </c>
      <c r="F440" t="s">
        <v>11</v>
      </c>
      <c r="G440" t="s">
        <v>639</v>
      </c>
      <c r="H440" t="s">
        <v>640</v>
      </c>
      <c r="I440" t="s">
        <v>1161</v>
      </c>
      <c r="J440" t="s">
        <v>15</v>
      </c>
      <c r="K440">
        <f>+COUNTIF('est-sen-perc99-2018'!A:A,A440)</f>
        <v>3</v>
      </c>
      <c r="L440">
        <f>+COUNTIF('est-sen-perc99-2017'!A:A,A440)</f>
        <v>1</v>
      </c>
      <c r="M440">
        <f>+COUNTIFS(percentiles!M:M,"&gt;1/1/17",percentiles!N:N,"&gt;0",percentiles!A:A,A440,percentiles!M:M,"&lt;1/4/17")</f>
        <v>0</v>
      </c>
      <c r="N440" t="str">
        <f>IFERROR(VLOOKUP(A440,percentiles!A:Q,3,FALSE),"")</f>
        <v/>
      </c>
      <c r="O440" t="str">
        <f>IFERROR(VLOOKUP(A440,percentiles!A:Q,4,FALSE),"")</f>
        <v/>
      </c>
      <c r="P440" t="str">
        <f>IFERROR(VLOOKUP(A440,percentiles!A:Q,5,FALSE),"")</f>
        <v/>
      </c>
      <c r="Q440" t="str">
        <f>IFERROR(VLOOKUP(A440,percentiles!A:Q,6,FALSE),"")</f>
        <v/>
      </c>
      <c r="R440">
        <f>+COUNTIFS(percentiles!M:M,"&gt;1/1/18",percentiles!N:N,"&gt;0",percentiles!A:A,A440)</f>
        <v>0</v>
      </c>
      <c r="S440">
        <f>+COUNTIFS(percentiles!M:M,"&gt;1/1/18",percentiles!O:O,"&gt;0",percentiles!A:A,A440)</f>
        <v>0</v>
      </c>
      <c r="T440">
        <f>+COUNTIFS(percentiles!M:M,"&gt;1/1/18",percentiles!P:P,"&gt;0",percentiles!A:A,A440)</f>
        <v>0</v>
      </c>
      <c r="U440">
        <f>+COUNTIFS(percentiles!M:M,"&gt;1/1/18",percentiles!Q:Q,"&gt;0",percentiles!A:A,A440)</f>
        <v>0</v>
      </c>
      <c r="V440">
        <f>+COUNTIFS('est-sen-perc99-2018'!A:A,A440,'est-sen-perc99-2018'!G:G,"&gt;0")</f>
        <v>0</v>
      </c>
      <c r="W440">
        <f>+COUNTIFS('est-sen-perc99-2018'!A:A,A440,'est-sen-perc99-2018'!H:H,"&gt;0")</f>
        <v>0</v>
      </c>
      <c r="X440">
        <f>+COUNTIFS('est-sen-perc99-2018'!A:A,A440,'est-sen-perc99-2018'!I:I,"&gt;0")</f>
        <v>0</v>
      </c>
      <c r="Y440">
        <f>+COUNTIFS('est-sen-perc99-2018'!A:A,A440,'est-sen-perc99-2018'!J:J,"&gt;0")</f>
        <v>0</v>
      </c>
      <c r="Z440">
        <f>+SUM(V440:Y440)</f>
        <v>0</v>
      </c>
      <c r="AA440">
        <f>+IF(Z440=0,,K440-Z440)</f>
        <v>0</v>
      </c>
    </row>
    <row r="441" spans="1:27" hidden="1">
      <c r="A441" t="s">
        <v>1183</v>
      </c>
      <c r="B441">
        <v>-11.3611111111111</v>
      </c>
      <c r="C441">
        <v>-76.470500000000001</v>
      </c>
      <c r="D441">
        <v>4493</v>
      </c>
      <c r="E441" t="s">
        <v>1184</v>
      </c>
      <c r="F441" t="s">
        <v>11</v>
      </c>
      <c r="G441" t="s">
        <v>639</v>
      </c>
      <c r="H441" t="s">
        <v>640</v>
      </c>
      <c r="I441" t="s">
        <v>1185</v>
      </c>
      <c r="J441" t="s">
        <v>20</v>
      </c>
      <c r="K441">
        <f>+COUNTIF('est-sen-perc99-2018'!A:A,A441)</f>
        <v>0</v>
      </c>
      <c r="L441">
        <f>+COUNTIF('est-sen-perc99-2017'!A:A,A441)</f>
        <v>1</v>
      </c>
      <c r="M441">
        <f>+COUNTIFS(percentiles!M:M,"&gt;1/1/17",percentiles!N:N,"&gt;0",percentiles!A:A,A441,percentiles!M:M,"&lt;1/4/17")</f>
        <v>0</v>
      </c>
      <c r="N441" t="str">
        <f>IFERROR(VLOOKUP(A441,percentiles!A:Q,3,FALSE),"")</f>
        <v/>
      </c>
      <c r="O441" t="str">
        <f>IFERROR(VLOOKUP(A441,percentiles!A:Q,4,FALSE),"")</f>
        <v/>
      </c>
      <c r="P441" t="str">
        <f>IFERROR(VLOOKUP(A441,percentiles!A:Q,5,FALSE),"")</f>
        <v/>
      </c>
      <c r="Q441" t="str">
        <f>IFERROR(VLOOKUP(A441,percentiles!A:Q,6,FALSE),"")</f>
        <v/>
      </c>
      <c r="R441">
        <f>+COUNTIFS(percentiles!M:M,"&gt;1/1/18",percentiles!N:N,"&gt;0",percentiles!A:A,A441)</f>
        <v>0</v>
      </c>
      <c r="S441">
        <f>+COUNTIFS(percentiles!M:M,"&gt;1/1/18",percentiles!O:O,"&gt;0",percentiles!A:A,A441)</f>
        <v>0</v>
      </c>
      <c r="T441">
        <f>+COUNTIFS(percentiles!M:M,"&gt;1/1/18",percentiles!P:P,"&gt;0",percentiles!A:A,A441)</f>
        <v>0</v>
      </c>
      <c r="U441">
        <f>+COUNTIFS(percentiles!M:M,"&gt;1/1/18",percentiles!Q:Q,"&gt;0",percentiles!A:A,A441)</f>
        <v>0</v>
      </c>
      <c r="V441">
        <f>+COUNTIFS('est-sen-perc99-2018'!A:A,A441,'est-sen-perc99-2018'!G:G,"&gt;0")</f>
        <v>0</v>
      </c>
      <c r="W441">
        <f>+COUNTIFS('est-sen-perc99-2018'!A:A,A441,'est-sen-perc99-2018'!H:H,"&gt;0")</f>
        <v>0</v>
      </c>
      <c r="X441">
        <f>+COUNTIFS('est-sen-perc99-2018'!A:A,A441,'est-sen-perc99-2018'!I:I,"&gt;0")</f>
        <v>0</v>
      </c>
      <c r="Y441">
        <f>+COUNTIFS('est-sen-perc99-2018'!A:A,A441,'est-sen-perc99-2018'!J:J,"&gt;0")</f>
        <v>0</v>
      </c>
      <c r="Z441">
        <f>+SUM(V441:Y441)</f>
        <v>0</v>
      </c>
      <c r="AA441">
        <f>+IF(Z441=0,,K441-Z441)</f>
        <v>0</v>
      </c>
    </row>
    <row r="442" spans="1:27" hidden="1">
      <c r="A442" t="s">
        <v>1221</v>
      </c>
      <c r="B442">
        <v>-7.4285555555555502</v>
      </c>
      <c r="C442">
        <v>-78.541055555555502</v>
      </c>
      <c r="D442">
        <v>2423</v>
      </c>
      <c r="E442" t="s">
        <v>596</v>
      </c>
      <c r="F442" t="s">
        <v>11</v>
      </c>
      <c r="G442" t="s">
        <v>639</v>
      </c>
      <c r="H442" t="s">
        <v>640</v>
      </c>
      <c r="I442" t="s">
        <v>1222</v>
      </c>
      <c r="J442" t="s">
        <v>20</v>
      </c>
      <c r="K442">
        <f>+COUNTIF('est-sen-perc99-2018'!A:A,A442)</f>
        <v>1</v>
      </c>
      <c r="L442">
        <f>+COUNTIF('est-sen-perc99-2017'!A:A,A442)</f>
        <v>1</v>
      </c>
      <c r="M442">
        <f>+COUNTIFS(percentiles!M:M,"&gt;1/1/17",percentiles!N:N,"&gt;0",percentiles!A:A,A442,percentiles!M:M,"&lt;1/4/17")</f>
        <v>0</v>
      </c>
      <c r="N442" t="str">
        <f>IFERROR(VLOOKUP(A442,percentiles!A:Q,3,FALSE),"")</f>
        <v/>
      </c>
      <c r="O442" t="str">
        <f>IFERROR(VLOOKUP(A442,percentiles!A:Q,4,FALSE),"")</f>
        <v/>
      </c>
      <c r="P442" t="str">
        <f>IFERROR(VLOOKUP(A442,percentiles!A:Q,5,FALSE),"")</f>
        <v/>
      </c>
      <c r="Q442" t="str">
        <f>IFERROR(VLOOKUP(A442,percentiles!A:Q,6,FALSE),"")</f>
        <v/>
      </c>
      <c r="R442">
        <f>+COUNTIFS(percentiles!M:M,"&gt;1/1/18",percentiles!N:N,"&gt;0",percentiles!A:A,A442)</f>
        <v>0</v>
      </c>
      <c r="S442">
        <f>+COUNTIFS(percentiles!M:M,"&gt;1/1/18",percentiles!O:O,"&gt;0",percentiles!A:A,A442)</f>
        <v>0</v>
      </c>
      <c r="T442">
        <f>+COUNTIFS(percentiles!M:M,"&gt;1/1/18",percentiles!P:P,"&gt;0",percentiles!A:A,A442)</f>
        <v>0</v>
      </c>
      <c r="U442">
        <f>+COUNTIFS(percentiles!M:M,"&gt;1/1/18",percentiles!Q:Q,"&gt;0",percentiles!A:A,A442)</f>
        <v>0</v>
      </c>
      <c r="V442">
        <f>+COUNTIFS('est-sen-perc99-2018'!A:A,A442,'est-sen-perc99-2018'!G:G,"&gt;0")</f>
        <v>0</v>
      </c>
      <c r="W442">
        <f>+COUNTIFS('est-sen-perc99-2018'!A:A,A442,'est-sen-perc99-2018'!H:H,"&gt;0")</f>
        <v>0</v>
      </c>
      <c r="X442">
        <f>+COUNTIFS('est-sen-perc99-2018'!A:A,A442,'est-sen-perc99-2018'!I:I,"&gt;0")</f>
        <v>0</v>
      </c>
      <c r="Y442">
        <f>+COUNTIFS('est-sen-perc99-2018'!A:A,A442,'est-sen-perc99-2018'!J:J,"&gt;0")</f>
        <v>0</v>
      </c>
      <c r="Z442">
        <f>+SUM(V442:Y442)</f>
        <v>0</v>
      </c>
      <c r="AA442">
        <f>+IF(Z442=0,,K442-Z442)</f>
        <v>0</v>
      </c>
    </row>
    <row r="443" spans="1:27" hidden="1">
      <c r="A443" t="s">
        <v>1231</v>
      </c>
      <c r="B443">
        <v>-7.7675000000000001</v>
      </c>
      <c r="C443">
        <v>-78.477286111111098</v>
      </c>
      <c r="D443">
        <v>1501</v>
      </c>
      <c r="E443" t="s">
        <v>807</v>
      </c>
      <c r="F443" t="s">
        <v>11</v>
      </c>
      <c r="G443" t="s">
        <v>639</v>
      </c>
      <c r="H443" t="s">
        <v>640</v>
      </c>
      <c r="I443" t="s">
        <v>1232</v>
      </c>
      <c r="J443" t="s">
        <v>20</v>
      </c>
      <c r="K443">
        <f>+COUNTIF('est-sen-perc99-2018'!A:A,A443)</f>
        <v>3</v>
      </c>
      <c r="L443">
        <f>+COUNTIF('est-sen-perc99-2017'!A:A,A443)</f>
        <v>1</v>
      </c>
      <c r="M443">
        <f>+COUNTIFS(percentiles!M:M,"&gt;1/1/17",percentiles!N:N,"&gt;0",percentiles!A:A,A443,percentiles!M:M,"&lt;1/4/17")</f>
        <v>0</v>
      </c>
      <c r="N443" t="str">
        <f>IFERROR(VLOOKUP(A443,percentiles!A:Q,3,FALSE),"")</f>
        <v/>
      </c>
      <c r="O443" t="str">
        <f>IFERROR(VLOOKUP(A443,percentiles!A:Q,4,FALSE),"")</f>
        <v/>
      </c>
      <c r="P443" t="str">
        <f>IFERROR(VLOOKUP(A443,percentiles!A:Q,5,FALSE),"")</f>
        <v/>
      </c>
      <c r="Q443" t="str">
        <f>IFERROR(VLOOKUP(A443,percentiles!A:Q,6,FALSE),"")</f>
        <v/>
      </c>
      <c r="R443">
        <f>+COUNTIFS(percentiles!M:M,"&gt;1/1/18",percentiles!N:N,"&gt;0",percentiles!A:A,A443)</f>
        <v>0</v>
      </c>
      <c r="S443">
        <f>+COUNTIFS(percentiles!M:M,"&gt;1/1/18",percentiles!O:O,"&gt;0",percentiles!A:A,A443)</f>
        <v>0</v>
      </c>
      <c r="T443">
        <f>+COUNTIFS(percentiles!M:M,"&gt;1/1/18",percentiles!P:P,"&gt;0",percentiles!A:A,A443)</f>
        <v>0</v>
      </c>
      <c r="U443">
        <f>+COUNTIFS(percentiles!M:M,"&gt;1/1/18",percentiles!Q:Q,"&gt;0",percentiles!A:A,A443)</f>
        <v>0</v>
      </c>
      <c r="V443">
        <f>+COUNTIFS('est-sen-perc99-2018'!A:A,A443,'est-sen-perc99-2018'!G:G,"&gt;0")</f>
        <v>0</v>
      </c>
      <c r="W443">
        <f>+COUNTIFS('est-sen-perc99-2018'!A:A,A443,'est-sen-perc99-2018'!H:H,"&gt;0")</f>
        <v>0</v>
      </c>
      <c r="X443">
        <f>+COUNTIFS('est-sen-perc99-2018'!A:A,A443,'est-sen-perc99-2018'!I:I,"&gt;0")</f>
        <v>0</v>
      </c>
      <c r="Y443">
        <f>+COUNTIFS('est-sen-perc99-2018'!A:A,A443,'est-sen-perc99-2018'!J:J,"&gt;0")</f>
        <v>0</v>
      </c>
      <c r="Z443">
        <f>+SUM(V443:Y443)</f>
        <v>0</v>
      </c>
      <c r="AA443">
        <f>+IF(Z443=0,,K443-Z443)</f>
        <v>0</v>
      </c>
    </row>
    <row r="444" spans="1:27" hidden="1">
      <c r="A444" t="s">
        <v>1239</v>
      </c>
      <c r="B444">
        <v>-11.9266666666666</v>
      </c>
      <c r="C444">
        <v>-75.061666666666596</v>
      </c>
      <c r="D444">
        <v>4684</v>
      </c>
      <c r="E444" t="s">
        <v>1240</v>
      </c>
      <c r="F444" t="s">
        <v>11</v>
      </c>
      <c r="G444" t="s">
        <v>639</v>
      </c>
      <c r="H444" t="s">
        <v>640</v>
      </c>
      <c r="I444" t="s">
        <v>1241</v>
      </c>
      <c r="J444" t="s">
        <v>15</v>
      </c>
      <c r="K444">
        <f>+COUNTIF('est-sen-perc99-2018'!A:A,A444)</f>
        <v>1</v>
      </c>
      <c r="L444">
        <f>+COUNTIF('est-sen-perc99-2017'!A:A,A444)</f>
        <v>1</v>
      </c>
      <c r="M444">
        <f>+COUNTIFS(percentiles!M:M,"&gt;1/1/17",percentiles!N:N,"&gt;0",percentiles!A:A,A444,percentiles!M:M,"&lt;1/4/17")</f>
        <v>0</v>
      </c>
      <c r="N444" t="str">
        <f>IFERROR(VLOOKUP(A444,percentiles!A:Q,3,FALSE),"")</f>
        <v/>
      </c>
      <c r="O444" t="str">
        <f>IFERROR(VLOOKUP(A444,percentiles!A:Q,4,FALSE),"")</f>
        <v/>
      </c>
      <c r="P444" t="str">
        <f>IFERROR(VLOOKUP(A444,percentiles!A:Q,5,FALSE),"")</f>
        <v/>
      </c>
      <c r="Q444" t="str">
        <f>IFERROR(VLOOKUP(A444,percentiles!A:Q,6,FALSE),"")</f>
        <v/>
      </c>
      <c r="R444">
        <f>+COUNTIFS(percentiles!M:M,"&gt;1/1/18",percentiles!N:N,"&gt;0",percentiles!A:A,A444)</f>
        <v>0</v>
      </c>
      <c r="S444">
        <f>+COUNTIFS(percentiles!M:M,"&gt;1/1/18",percentiles!O:O,"&gt;0",percentiles!A:A,A444)</f>
        <v>0</v>
      </c>
      <c r="T444">
        <f>+COUNTIFS(percentiles!M:M,"&gt;1/1/18",percentiles!P:P,"&gt;0",percentiles!A:A,A444)</f>
        <v>0</v>
      </c>
      <c r="U444">
        <f>+COUNTIFS(percentiles!M:M,"&gt;1/1/18",percentiles!Q:Q,"&gt;0",percentiles!A:A,A444)</f>
        <v>0</v>
      </c>
      <c r="V444">
        <f>+COUNTIFS('est-sen-perc99-2018'!A:A,A444,'est-sen-perc99-2018'!G:G,"&gt;0")</f>
        <v>0</v>
      </c>
      <c r="W444">
        <f>+COUNTIFS('est-sen-perc99-2018'!A:A,A444,'est-sen-perc99-2018'!H:H,"&gt;0")</f>
        <v>0</v>
      </c>
      <c r="X444">
        <f>+COUNTIFS('est-sen-perc99-2018'!A:A,A444,'est-sen-perc99-2018'!I:I,"&gt;0")</f>
        <v>0</v>
      </c>
      <c r="Y444">
        <f>+COUNTIFS('est-sen-perc99-2018'!A:A,A444,'est-sen-perc99-2018'!J:J,"&gt;0")</f>
        <v>0</v>
      </c>
      <c r="Z444">
        <f>+SUM(V444:Y444)</f>
        <v>0</v>
      </c>
      <c r="AA444">
        <f>+IF(Z444=0,,K444-Z444)</f>
        <v>0</v>
      </c>
    </row>
    <row r="445" spans="1:27" hidden="1">
      <c r="A445" t="s">
        <v>1251</v>
      </c>
      <c r="B445">
        <v>-7.7963638888888802</v>
      </c>
      <c r="C445">
        <v>-78.380122222222198</v>
      </c>
      <c r="D445">
        <v>1812</v>
      </c>
      <c r="E445" t="s">
        <v>1252</v>
      </c>
      <c r="F445" t="s">
        <v>11</v>
      </c>
      <c r="G445" t="s">
        <v>639</v>
      </c>
      <c r="H445" t="s">
        <v>640</v>
      </c>
      <c r="I445" t="s">
        <v>1253</v>
      </c>
      <c r="J445" t="s">
        <v>20</v>
      </c>
      <c r="K445">
        <f>+COUNTIF('est-sen-perc99-2018'!A:A,A445)</f>
        <v>3</v>
      </c>
      <c r="L445">
        <f>+COUNTIF('est-sen-perc99-2017'!A:A,A445)</f>
        <v>1</v>
      </c>
      <c r="M445">
        <f>+COUNTIFS(percentiles!M:M,"&gt;1/1/17",percentiles!N:N,"&gt;0",percentiles!A:A,A445,percentiles!M:M,"&lt;1/4/17")</f>
        <v>0</v>
      </c>
      <c r="N445" t="str">
        <f>IFERROR(VLOOKUP(A445,percentiles!A:Q,3,FALSE),"")</f>
        <v/>
      </c>
      <c r="O445" t="str">
        <f>IFERROR(VLOOKUP(A445,percentiles!A:Q,4,FALSE),"")</f>
        <v/>
      </c>
      <c r="P445" t="str">
        <f>IFERROR(VLOOKUP(A445,percentiles!A:Q,5,FALSE),"")</f>
        <v/>
      </c>
      <c r="Q445" t="str">
        <f>IFERROR(VLOOKUP(A445,percentiles!A:Q,6,FALSE),"")</f>
        <v/>
      </c>
      <c r="R445">
        <f>+COUNTIFS(percentiles!M:M,"&gt;1/1/18",percentiles!N:N,"&gt;0",percentiles!A:A,A445)</f>
        <v>0</v>
      </c>
      <c r="S445">
        <f>+COUNTIFS(percentiles!M:M,"&gt;1/1/18",percentiles!O:O,"&gt;0",percentiles!A:A,A445)</f>
        <v>0</v>
      </c>
      <c r="T445">
        <f>+COUNTIFS(percentiles!M:M,"&gt;1/1/18",percentiles!P:P,"&gt;0",percentiles!A:A,A445)</f>
        <v>0</v>
      </c>
      <c r="U445">
        <f>+COUNTIFS(percentiles!M:M,"&gt;1/1/18",percentiles!Q:Q,"&gt;0",percentiles!A:A,A445)</f>
        <v>0</v>
      </c>
      <c r="V445">
        <f>+COUNTIFS('est-sen-perc99-2018'!A:A,A445,'est-sen-perc99-2018'!G:G,"&gt;0")</f>
        <v>0</v>
      </c>
      <c r="W445">
        <f>+COUNTIFS('est-sen-perc99-2018'!A:A,A445,'est-sen-perc99-2018'!H:H,"&gt;0")</f>
        <v>0</v>
      </c>
      <c r="X445">
        <f>+COUNTIFS('est-sen-perc99-2018'!A:A,A445,'est-sen-perc99-2018'!I:I,"&gt;0")</f>
        <v>0</v>
      </c>
      <c r="Y445">
        <f>+COUNTIFS('est-sen-perc99-2018'!A:A,A445,'est-sen-perc99-2018'!J:J,"&gt;0")</f>
        <v>0</v>
      </c>
      <c r="Z445">
        <f>+SUM(V445:Y445)</f>
        <v>0</v>
      </c>
      <c r="AA445">
        <f>+IF(Z445=0,,K445-Z445)</f>
        <v>0</v>
      </c>
    </row>
    <row r="446" spans="1:27" hidden="1">
      <c r="A446" s="1" t="s">
        <v>1302</v>
      </c>
      <c r="B446">
        <v>-9.8524250000000002</v>
      </c>
      <c r="C446">
        <v>-77.406072222222207</v>
      </c>
      <c r="D446">
        <v>3723</v>
      </c>
      <c r="E446" t="s">
        <v>1303</v>
      </c>
      <c r="F446" t="s">
        <v>11</v>
      </c>
      <c r="G446" t="s">
        <v>639</v>
      </c>
      <c r="H446" t="s">
        <v>640</v>
      </c>
      <c r="I446" t="s">
        <v>1304</v>
      </c>
      <c r="J446" t="s">
        <v>20</v>
      </c>
      <c r="K446">
        <f>+COUNTIF('est-sen-perc99-2018'!A:A,A446)</f>
        <v>1</v>
      </c>
      <c r="L446">
        <f>+COUNTIF('est-sen-perc99-2017'!A:A,A446)</f>
        <v>1</v>
      </c>
      <c r="M446">
        <f>+COUNTIFS(percentiles!M:M,"&gt;1/1/17",percentiles!N:N,"&gt;0",percentiles!A:A,A446,percentiles!M:M,"&lt;1/4/17")</f>
        <v>0</v>
      </c>
      <c r="N446" t="str">
        <f>IFERROR(VLOOKUP(A446,percentiles!A:Q,3,FALSE),"")</f>
        <v/>
      </c>
      <c r="O446" t="str">
        <f>IFERROR(VLOOKUP(A446,percentiles!A:Q,4,FALSE),"")</f>
        <v/>
      </c>
      <c r="P446" t="str">
        <f>IFERROR(VLOOKUP(A446,percentiles!A:Q,5,FALSE),"")</f>
        <v/>
      </c>
      <c r="Q446" t="str">
        <f>IFERROR(VLOOKUP(A446,percentiles!A:Q,6,FALSE),"")</f>
        <v/>
      </c>
      <c r="R446">
        <f>+COUNTIFS(percentiles!M:M,"&gt;1/1/18",percentiles!N:N,"&gt;0",percentiles!A:A,A446)</f>
        <v>0</v>
      </c>
      <c r="S446">
        <f>+COUNTIFS(percentiles!M:M,"&gt;1/1/18",percentiles!O:O,"&gt;0",percentiles!A:A,A446)</f>
        <v>0</v>
      </c>
      <c r="T446">
        <f>+COUNTIFS(percentiles!M:M,"&gt;1/1/18",percentiles!P:P,"&gt;0",percentiles!A:A,A446)</f>
        <v>0</v>
      </c>
      <c r="U446">
        <f>+COUNTIFS(percentiles!M:M,"&gt;1/1/18",percentiles!Q:Q,"&gt;0",percentiles!A:A,A446)</f>
        <v>0</v>
      </c>
      <c r="V446">
        <f>+COUNTIFS('est-sen-perc99-2018'!A:A,A446,'est-sen-perc99-2018'!G:G,"&gt;0")</f>
        <v>0</v>
      </c>
      <c r="W446">
        <f>+COUNTIFS('est-sen-perc99-2018'!A:A,A446,'est-sen-perc99-2018'!H:H,"&gt;0")</f>
        <v>0</v>
      </c>
      <c r="X446">
        <f>+COUNTIFS('est-sen-perc99-2018'!A:A,A446,'est-sen-perc99-2018'!I:I,"&gt;0")</f>
        <v>0</v>
      </c>
      <c r="Y446">
        <f>+COUNTIFS('est-sen-perc99-2018'!A:A,A446,'est-sen-perc99-2018'!J:J,"&gt;0")</f>
        <v>0</v>
      </c>
      <c r="Z446">
        <f>+SUM(V446:Y446)</f>
        <v>0</v>
      </c>
      <c r="AA446">
        <f>+IF(Z446=0,,K446-Z446)</f>
        <v>0</v>
      </c>
    </row>
    <row r="447" spans="1:27" hidden="1">
      <c r="A447" t="s">
        <v>1313</v>
      </c>
      <c r="B447">
        <v>-11.342000000000001</v>
      </c>
      <c r="C447">
        <v>-76.382944444444405</v>
      </c>
      <c r="D447">
        <v>4550</v>
      </c>
      <c r="E447" t="s">
        <v>1314</v>
      </c>
      <c r="F447" t="s">
        <v>11</v>
      </c>
      <c r="G447" t="s">
        <v>639</v>
      </c>
      <c r="H447" t="s">
        <v>640</v>
      </c>
      <c r="I447" t="s">
        <v>1315</v>
      </c>
      <c r="J447" t="s">
        <v>15</v>
      </c>
      <c r="K447">
        <f>+COUNTIF('est-sen-perc99-2018'!A:A,A447)</f>
        <v>1</v>
      </c>
      <c r="L447">
        <f>+COUNTIF('est-sen-perc99-2017'!A:A,A447)</f>
        <v>1</v>
      </c>
      <c r="M447">
        <f>+COUNTIFS(percentiles!M:M,"&gt;1/1/17",percentiles!N:N,"&gt;0",percentiles!A:A,A447,percentiles!M:M,"&lt;1/4/17")</f>
        <v>0</v>
      </c>
      <c r="N447" t="str">
        <f>IFERROR(VLOOKUP(A447,percentiles!A:Q,3,FALSE),"")</f>
        <v/>
      </c>
      <c r="O447" t="str">
        <f>IFERROR(VLOOKUP(A447,percentiles!A:Q,4,FALSE),"")</f>
        <v/>
      </c>
      <c r="P447" t="str">
        <f>IFERROR(VLOOKUP(A447,percentiles!A:Q,5,FALSE),"")</f>
        <v/>
      </c>
      <c r="Q447" t="str">
        <f>IFERROR(VLOOKUP(A447,percentiles!A:Q,6,FALSE),"")</f>
        <v/>
      </c>
      <c r="R447">
        <f>+COUNTIFS(percentiles!M:M,"&gt;1/1/18",percentiles!N:N,"&gt;0",percentiles!A:A,A447)</f>
        <v>0</v>
      </c>
      <c r="S447">
        <f>+COUNTIFS(percentiles!M:M,"&gt;1/1/18",percentiles!O:O,"&gt;0",percentiles!A:A,A447)</f>
        <v>0</v>
      </c>
      <c r="T447">
        <f>+COUNTIFS(percentiles!M:M,"&gt;1/1/18",percentiles!P:P,"&gt;0",percentiles!A:A,A447)</f>
        <v>0</v>
      </c>
      <c r="U447">
        <f>+COUNTIFS(percentiles!M:M,"&gt;1/1/18",percentiles!Q:Q,"&gt;0",percentiles!A:A,A447)</f>
        <v>0</v>
      </c>
      <c r="V447">
        <f>+COUNTIFS('est-sen-perc99-2018'!A:A,A447,'est-sen-perc99-2018'!G:G,"&gt;0")</f>
        <v>0</v>
      </c>
      <c r="W447">
        <f>+COUNTIFS('est-sen-perc99-2018'!A:A,A447,'est-sen-perc99-2018'!H:H,"&gt;0")</f>
        <v>0</v>
      </c>
      <c r="X447">
        <f>+COUNTIFS('est-sen-perc99-2018'!A:A,A447,'est-sen-perc99-2018'!I:I,"&gt;0")</f>
        <v>0</v>
      </c>
      <c r="Y447">
        <f>+COUNTIFS('est-sen-perc99-2018'!A:A,A447,'est-sen-perc99-2018'!J:J,"&gt;0")</f>
        <v>0</v>
      </c>
      <c r="Z447">
        <f>+SUM(V447:Y447)</f>
        <v>0</v>
      </c>
      <c r="AA447">
        <f>+IF(Z447=0,,K447-Z447)</f>
        <v>0</v>
      </c>
    </row>
    <row r="448" spans="1:27" hidden="1">
      <c r="A448" t="s">
        <v>1323</v>
      </c>
      <c r="B448">
        <v>-9.4798194444444395</v>
      </c>
      <c r="C448">
        <v>-78.301374999999894</v>
      </c>
      <c r="D448">
        <v>45</v>
      </c>
      <c r="E448" t="s">
        <v>1324</v>
      </c>
      <c r="F448" t="s">
        <v>679</v>
      </c>
      <c r="G448" t="s">
        <v>639</v>
      </c>
      <c r="H448" t="s">
        <v>640</v>
      </c>
      <c r="I448" t="s">
        <v>1325</v>
      </c>
      <c r="J448" t="s">
        <v>20</v>
      </c>
      <c r="K448">
        <f>+COUNTIF('est-sen-perc99-2018'!A:A,A448)</f>
        <v>1</v>
      </c>
      <c r="L448">
        <f>+COUNTIF('est-sen-perc99-2017'!A:A,A448)</f>
        <v>1</v>
      </c>
      <c r="M448">
        <f>+COUNTIFS(percentiles!M:M,"&gt;1/1/17",percentiles!N:N,"&gt;0",percentiles!A:A,A448,percentiles!M:M,"&lt;1/4/17")</f>
        <v>0</v>
      </c>
      <c r="N448" t="str">
        <f>IFERROR(VLOOKUP(A448,percentiles!A:Q,3,FALSE),"")</f>
        <v/>
      </c>
      <c r="O448" t="str">
        <f>IFERROR(VLOOKUP(A448,percentiles!A:Q,4,FALSE),"")</f>
        <v/>
      </c>
      <c r="P448" t="str">
        <f>IFERROR(VLOOKUP(A448,percentiles!A:Q,5,FALSE),"")</f>
        <v/>
      </c>
      <c r="Q448" t="str">
        <f>IFERROR(VLOOKUP(A448,percentiles!A:Q,6,FALSE),"")</f>
        <v/>
      </c>
      <c r="R448">
        <f>+COUNTIFS(percentiles!M:M,"&gt;1/1/18",percentiles!N:N,"&gt;0",percentiles!A:A,A448)</f>
        <v>0</v>
      </c>
      <c r="S448">
        <f>+COUNTIFS(percentiles!M:M,"&gt;1/1/18",percentiles!O:O,"&gt;0",percentiles!A:A,A448)</f>
        <v>0</v>
      </c>
      <c r="T448">
        <f>+COUNTIFS(percentiles!M:M,"&gt;1/1/18",percentiles!P:P,"&gt;0",percentiles!A:A,A448)</f>
        <v>0</v>
      </c>
      <c r="U448">
        <f>+COUNTIFS(percentiles!M:M,"&gt;1/1/18",percentiles!Q:Q,"&gt;0",percentiles!A:A,A448)</f>
        <v>0</v>
      </c>
      <c r="V448">
        <f>+COUNTIFS('est-sen-perc99-2018'!A:A,A448,'est-sen-perc99-2018'!G:G,"&gt;0")</f>
        <v>0</v>
      </c>
      <c r="W448">
        <f>+COUNTIFS('est-sen-perc99-2018'!A:A,A448,'est-sen-perc99-2018'!H:H,"&gt;0")</f>
        <v>0</v>
      </c>
      <c r="X448">
        <f>+COUNTIFS('est-sen-perc99-2018'!A:A,A448,'est-sen-perc99-2018'!I:I,"&gt;0")</f>
        <v>0</v>
      </c>
      <c r="Y448">
        <f>+COUNTIFS('est-sen-perc99-2018'!A:A,A448,'est-sen-perc99-2018'!J:J,"&gt;0")</f>
        <v>0</v>
      </c>
      <c r="Z448">
        <f>+SUM(V448:Y448)</f>
        <v>0</v>
      </c>
      <c r="AA448">
        <f>+IF(Z448=0,,K448-Z448)</f>
        <v>0</v>
      </c>
    </row>
    <row r="449" spans="1:27" hidden="1">
      <c r="A449" t="s">
        <v>1326</v>
      </c>
      <c r="B449">
        <v>-9.2314222222222195</v>
      </c>
      <c r="C449">
        <v>-77.6242666666666</v>
      </c>
      <c r="D449">
        <v>3036</v>
      </c>
      <c r="E449" t="s">
        <v>1327</v>
      </c>
      <c r="F449" t="s">
        <v>679</v>
      </c>
      <c r="G449" t="s">
        <v>639</v>
      </c>
      <c r="H449" t="s">
        <v>640</v>
      </c>
      <c r="I449" t="s">
        <v>1328</v>
      </c>
      <c r="J449" t="s">
        <v>20</v>
      </c>
      <c r="K449">
        <f>+COUNTIF('est-sen-perc99-2018'!A:A,A449)</f>
        <v>4</v>
      </c>
      <c r="L449">
        <f>+COUNTIF('est-sen-perc99-2017'!A:A,A449)</f>
        <v>1</v>
      </c>
      <c r="M449">
        <f>+COUNTIFS(percentiles!M:M,"&gt;1/1/17",percentiles!N:N,"&gt;0",percentiles!A:A,A449,percentiles!M:M,"&lt;1/4/17")</f>
        <v>0</v>
      </c>
      <c r="N449" t="str">
        <f>IFERROR(VLOOKUP(A449,percentiles!A:Q,3,FALSE),"")</f>
        <v/>
      </c>
      <c r="O449" t="str">
        <f>IFERROR(VLOOKUP(A449,percentiles!A:Q,4,FALSE),"")</f>
        <v/>
      </c>
      <c r="P449" t="str">
        <f>IFERROR(VLOOKUP(A449,percentiles!A:Q,5,FALSE),"")</f>
        <v/>
      </c>
      <c r="Q449" t="str">
        <f>IFERROR(VLOOKUP(A449,percentiles!A:Q,6,FALSE),"")</f>
        <v/>
      </c>
      <c r="R449">
        <f>+COUNTIFS(percentiles!M:M,"&gt;1/1/18",percentiles!N:N,"&gt;0",percentiles!A:A,A449)</f>
        <v>0</v>
      </c>
      <c r="S449">
        <f>+COUNTIFS(percentiles!M:M,"&gt;1/1/18",percentiles!O:O,"&gt;0",percentiles!A:A,A449)</f>
        <v>0</v>
      </c>
      <c r="T449">
        <f>+COUNTIFS(percentiles!M:M,"&gt;1/1/18",percentiles!P:P,"&gt;0",percentiles!A:A,A449)</f>
        <v>0</v>
      </c>
      <c r="U449">
        <f>+COUNTIFS(percentiles!M:M,"&gt;1/1/18",percentiles!Q:Q,"&gt;0",percentiles!A:A,A449)</f>
        <v>0</v>
      </c>
      <c r="V449">
        <f>+COUNTIFS('est-sen-perc99-2018'!A:A,A449,'est-sen-perc99-2018'!G:G,"&gt;0")</f>
        <v>0</v>
      </c>
      <c r="W449">
        <f>+COUNTIFS('est-sen-perc99-2018'!A:A,A449,'est-sen-perc99-2018'!H:H,"&gt;0")</f>
        <v>0</v>
      </c>
      <c r="X449">
        <f>+COUNTIFS('est-sen-perc99-2018'!A:A,A449,'est-sen-perc99-2018'!I:I,"&gt;0")</f>
        <v>0</v>
      </c>
      <c r="Y449">
        <f>+COUNTIFS('est-sen-perc99-2018'!A:A,A449,'est-sen-perc99-2018'!J:J,"&gt;0")</f>
        <v>0</v>
      </c>
      <c r="Z449">
        <f>+SUM(V449:Y449)</f>
        <v>0</v>
      </c>
      <c r="AA449">
        <f>+IF(Z449=0,,K449-Z449)</f>
        <v>0</v>
      </c>
    </row>
    <row r="450" spans="1:27" hidden="1">
      <c r="A450" t="s">
        <v>1348</v>
      </c>
      <c r="B450">
        <v>-9.1735749999999996</v>
      </c>
      <c r="C450">
        <v>-78.359805555555496</v>
      </c>
      <c r="D450">
        <v>140</v>
      </c>
      <c r="E450" t="s">
        <v>1349</v>
      </c>
      <c r="F450" t="s">
        <v>679</v>
      </c>
      <c r="G450" t="s">
        <v>639</v>
      </c>
      <c r="H450" t="s">
        <v>640</v>
      </c>
      <c r="I450" t="s">
        <v>1350</v>
      </c>
      <c r="J450" t="s">
        <v>20</v>
      </c>
      <c r="K450">
        <f>+COUNTIF('est-sen-perc99-2018'!A:A,A450)</f>
        <v>0</v>
      </c>
      <c r="L450">
        <f>+COUNTIF('est-sen-perc99-2017'!A:A,A450)</f>
        <v>1</v>
      </c>
      <c r="M450">
        <f>+COUNTIFS(percentiles!M:M,"&gt;1/1/17",percentiles!N:N,"&gt;0",percentiles!A:A,A450,percentiles!M:M,"&lt;1/4/17")</f>
        <v>0</v>
      </c>
      <c r="N450" t="str">
        <f>IFERROR(VLOOKUP(A450,percentiles!A:Q,3,FALSE),"")</f>
        <v/>
      </c>
      <c r="O450" t="str">
        <f>IFERROR(VLOOKUP(A450,percentiles!A:Q,4,FALSE),"")</f>
        <v/>
      </c>
      <c r="P450" t="str">
        <f>IFERROR(VLOOKUP(A450,percentiles!A:Q,5,FALSE),"")</f>
        <v/>
      </c>
      <c r="Q450" t="str">
        <f>IFERROR(VLOOKUP(A450,percentiles!A:Q,6,FALSE),"")</f>
        <v/>
      </c>
      <c r="R450">
        <f>+COUNTIFS(percentiles!M:M,"&gt;1/1/18",percentiles!N:N,"&gt;0",percentiles!A:A,A450)</f>
        <v>0</v>
      </c>
      <c r="S450">
        <f>+COUNTIFS(percentiles!M:M,"&gt;1/1/18",percentiles!O:O,"&gt;0",percentiles!A:A,A450)</f>
        <v>0</v>
      </c>
      <c r="T450">
        <f>+COUNTIFS(percentiles!M:M,"&gt;1/1/18",percentiles!P:P,"&gt;0",percentiles!A:A,A450)</f>
        <v>0</v>
      </c>
      <c r="U450">
        <f>+COUNTIFS(percentiles!M:M,"&gt;1/1/18",percentiles!Q:Q,"&gt;0",percentiles!A:A,A450)</f>
        <v>0</v>
      </c>
      <c r="V450">
        <f>+COUNTIFS('est-sen-perc99-2018'!A:A,A450,'est-sen-perc99-2018'!G:G,"&gt;0")</f>
        <v>0</v>
      </c>
      <c r="W450">
        <f>+COUNTIFS('est-sen-perc99-2018'!A:A,A450,'est-sen-perc99-2018'!H:H,"&gt;0")</f>
        <v>0</v>
      </c>
      <c r="X450">
        <f>+COUNTIFS('est-sen-perc99-2018'!A:A,A450,'est-sen-perc99-2018'!I:I,"&gt;0")</f>
        <v>0</v>
      </c>
      <c r="Y450">
        <f>+COUNTIFS('est-sen-perc99-2018'!A:A,A450,'est-sen-perc99-2018'!J:J,"&gt;0")</f>
        <v>0</v>
      </c>
      <c r="Z450">
        <f>+SUM(V450:Y450)</f>
        <v>0</v>
      </c>
      <c r="AA450">
        <f>+IF(Z450=0,,K450-Z450)</f>
        <v>0</v>
      </c>
    </row>
    <row r="451" spans="1:27" hidden="1">
      <c r="A451" t="s">
        <v>1351</v>
      </c>
      <c r="B451">
        <v>-9.1735749999999996</v>
      </c>
      <c r="C451">
        <v>-77.712333333333305</v>
      </c>
      <c r="D451">
        <v>2526</v>
      </c>
      <c r="E451" t="s">
        <v>1352</v>
      </c>
      <c r="F451" t="s">
        <v>679</v>
      </c>
      <c r="G451" t="s">
        <v>639</v>
      </c>
      <c r="H451" t="s">
        <v>640</v>
      </c>
      <c r="I451" t="s">
        <v>1353</v>
      </c>
      <c r="J451" t="s">
        <v>20</v>
      </c>
      <c r="K451">
        <f>+COUNTIF('est-sen-perc99-2018'!A:A,A451)</f>
        <v>1</v>
      </c>
      <c r="L451">
        <f>+COUNTIF('est-sen-perc99-2017'!A:A,A451)</f>
        <v>1</v>
      </c>
      <c r="M451">
        <f>+COUNTIFS(percentiles!M:M,"&gt;1/1/17",percentiles!N:N,"&gt;0",percentiles!A:A,A451,percentiles!M:M,"&lt;1/4/17")</f>
        <v>0</v>
      </c>
      <c r="N451" t="str">
        <f>IFERROR(VLOOKUP(A451,percentiles!A:Q,3,FALSE),"")</f>
        <v/>
      </c>
      <c r="O451" t="str">
        <f>IFERROR(VLOOKUP(A451,percentiles!A:Q,4,FALSE),"")</f>
        <v/>
      </c>
      <c r="P451" t="str">
        <f>IFERROR(VLOOKUP(A451,percentiles!A:Q,5,FALSE),"")</f>
        <v/>
      </c>
      <c r="Q451" t="str">
        <f>IFERROR(VLOOKUP(A451,percentiles!A:Q,6,FALSE),"")</f>
        <v/>
      </c>
      <c r="R451">
        <f>+COUNTIFS(percentiles!M:M,"&gt;1/1/18",percentiles!N:N,"&gt;0",percentiles!A:A,A451)</f>
        <v>0</v>
      </c>
      <c r="S451">
        <f>+COUNTIFS(percentiles!M:M,"&gt;1/1/18",percentiles!O:O,"&gt;0",percentiles!A:A,A451)</f>
        <v>0</v>
      </c>
      <c r="T451">
        <f>+COUNTIFS(percentiles!M:M,"&gt;1/1/18",percentiles!P:P,"&gt;0",percentiles!A:A,A451)</f>
        <v>0</v>
      </c>
      <c r="U451">
        <f>+COUNTIFS(percentiles!M:M,"&gt;1/1/18",percentiles!Q:Q,"&gt;0",percentiles!A:A,A451)</f>
        <v>0</v>
      </c>
      <c r="V451">
        <f>+COUNTIFS('est-sen-perc99-2018'!A:A,A451,'est-sen-perc99-2018'!G:G,"&gt;0")</f>
        <v>0</v>
      </c>
      <c r="W451">
        <f>+COUNTIFS('est-sen-perc99-2018'!A:A,A451,'est-sen-perc99-2018'!H:H,"&gt;0")</f>
        <v>0</v>
      </c>
      <c r="X451">
        <f>+COUNTIFS('est-sen-perc99-2018'!A:A,A451,'est-sen-perc99-2018'!I:I,"&gt;0")</f>
        <v>0</v>
      </c>
      <c r="Y451">
        <f>+COUNTIFS('est-sen-perc99-2018'!A:A,A451,'est-sen-perc99-2018'!J:J,"&gt;0")</f>
        <v>0</v>
      </c>
      <c r="Z451">
        <f>+SUM(V451:Y451)</f>
        <v>0</v>
      </c>
      <c r="AA451">
        <f>+IF(Z451=0,,K451-Z451)</f>
        <v>0</v>
      </c>
    </row>
    <row r="452" spans="1:27" hidden="1">
      <c r="A452">
        <v>209</v>
      </c>
      <c r="B452">
        <v>-4.2619805555555503</v>
      </c>
      <c r="C452">
        <v>-81.218152777777703</v>
      </c>
      <c r="D452">
        <v>291</v>
      </c>
      <c r="E452" t="s">
        <v>53</v>
      </c>
      <c r="F452" t="s">
        <v>11</v>
      </c>
      <c r="G452" t="s">
        <v>12</v>
      </c>
      <c r="H452" t="s">
        <v>13</v>
      </c>
      <c r="I452" t="s">
        <v>54</v>
      </c>
      <c r="J452" t="s">
        <v>20</v>
      </c>
      <c r="K452">
        <f>+COUNTIF('est-sen-perc99-2018'!A:A,A452)</f>
        <v>0</v>
      </c>
      <c r="L452">
        <f>+COUNTIF('est-sen-perc99-2017'!A:A,A452)</f>
        <v>0</v>
      </c>
      <c r="M452">
        <f>+COUNTIFS(percentiles!M:M,"&gt;1/1/17",percentiles!N:N,"&gt;0",percentiles!A:A,A452,percentiles!M:M,"&lt;1/4/17")</f>
        <v>0</v>
      </c>
      <c r="N452" t="str">
        <f>IFERROR(VLOOKUP(A452,percentiles!A:Q,3,FALSE),"")</f>
        <v/>
      </c>
      <c r="O452" t="str">
        <f>IFERROR(VLOOKUP(A452,percentiles!A:Q,4,FALSE),"")</f>
        <v/>
      </c>
      <c r="P452" t="str">
        <f>IFERROR(VLOOKUP(A452,percentiles!A:Q,5,FALSE),"")</f>
        <v/>
      </c>
      <c r="Q452" t="str">
        <f>IFERROR(VLOOKUP(A452,percentiles!A:Q,6,FALSE),"")</f>
        <v/>
      </c>
      <c r="R452">
        <f>+COUNTIFS(percentiles!M:M,"&gt;1/1/18",percentiles!N:N,"&gt;0",percentiles!A:A,A452)</f>
        <v>0</v>
      </c>
      <c r="S452">
        <f>+COUNTIFS(percentiles!M:M,"&gt;1/1/18",percentiles!O:O,"&gt;0",percentiles!A:A,A452)</f>
        <v>0</v>
      </c>
      <c r="T452">
        <f>+COUNTIFS(percentiles!M:M,"&gt;1/1/18",percentiles!P:P,"&gt;0",percentiles!A:A,A452)</f>
        <v>0</v>
      </c>
      <c r="U452">
        <f>+COUNTIFS(percentiles!M:M,"&gt;1/1/18",percentiles!Q:Q,"&gt;0",percentiles!A:A,A452)</f>
        <v>0</v>
      </c>
      <c r="V452">
        <f>+COUNTIFS('est-sen-perc99-2018'!A:A,A452,'est-sen-perc99-2018'!G:G,"&gt;0")</f>
        <v>0</v>
      </c>
      <c r="W452">
        <f>+COUNTIFS('est-sen-perc99-2018'!A:A,A452,'est-sen-perc99-2018'!H:H,"&gt;0")</f>
        <v>0</v>
      </c>
      <c r="X452">
        <f>+COUNTIFS('est-sen-perc99-2018'!A:A,A452,'est-sen-perc99-2018'!I:I,"&gt;0")</f>
        <v>0</v>
      </c>
      <c r="Y452">
        <f>+COUNTIFS('est-sen-perc99-2018'!A:A,A452,'est-sen-perc99-2018'!J:J,"&gt;0")</f>
        <v>0</v>
      </c>
      <c r="Z452">
        <f>+SUM(V452:Y452)</f>
        <v>0</v>
      </c>
      <c r="AA452">
        <f>+IF(Z452=0,,K452-Z452)</f>
        <v>0</v>
      </c>
    </row>
    <row r="453" spans="1:27" hidden="1">
      <c r="A453">
        <v>211</v>
      </c>
      <c r="B453">
        <v>-6.9002777777777702</v>
      </c>
      <c r="C453">
        <v>-76.766944444444405</v>
      </c>
      <c r="D453">
        <v>320</v>
      </c>
      <c r="E453" t="s">
        <v>55</v>
      </c>
      <c r="F453" t="s">
        <v>11</v>
      </c>
      <c r="G453" t="s">
        <v>12</v>
      </c>
      <c r="H453" t="s">
        <v>13</v>
      </c>
      <c r="I453" t="s">
        <v>56</v>
      </c>
      <c r="J453" t="s">
        <v>15</v>
      </c>
      <c r="K453">
        <f>+COUNTIF('est-sen-perc99-2018'!A:A,A453)</f>
        <v>1</v>
      </c>
      <c r="L453">
        <f>+COUNTIF('est-sen-perc99-2017'!A:A,A453)</f>
        <v>0</v>
      </c>
      <c r="M453">
        <f>+COUNTIFS(percentiles!M:M,"&gt;1/1/17",percentiles!N:N,"&gt;0",percentiles!A:A,A453,percentiles!M:M,"&lt;1/4/17")</f>
        <v>0</v>
      </c>
      <c r="N453" t="str">
        <f>IFERROR(VLOOKUP(A453,percentiles!A:Q,3,FALSE),"")</f>
        <v/>
      </c>
      <c r="O453" t="str">
        <f>IFERROR(VLOOKUP(A453,percentiles!A:Q,4,FALSE),"")</f>
        <v/>
      </c>
      <c r="P453" t="str">
        <f>IFERROR(VLOOKUP(A453,percentiles!A:Q,5,FALSE),"")</f>
        <v/>
      </c>
      <c r="Q453" t="str">
        <f>IFERROR(VLOOKUP(A453,percentiles!A:Q,6,FALSE),"")</f>
        <v/>
      </c>
      <c r="R453">
        <f>+COUNTIFS(percentiles!M:M,"&gt;1/1/18",percentiles!N:N,"&gt;0",percentiles!A:A,A453)</f>
        <v>0</v>
      </c>
      <c r="S453">
        <f>+COUNTIFS(percentiles!M:M,"&gt;1/1/18",percentiles!O:O,"&gt;0",percentiles!A:A,A453)</f>
        <v>0</v>
      </c>
      <c r="T453">
        <f>+COUNTIFS(percentiles!M:M,"&gt;1/1/18",percentiles!P:P,"&gt;0",percentiles!A:A,A453)</f>
        <v>0</v>
      </c>
      <c r="U453">
        <f>+COUNTIFS(percentiles!M:M,"&gt;1/1/18",percentiles!Q:Q,"&gt;0",percentiles!A:A,A453)</f>
        <v>0</v>
      </c>
      <c r="V453">
        <f>+COUNTIFS('est-sen-perc99-2018'!A:A,A453,'est-sen-perc99-2018'!G:G,"&gt;0")</f>
        <v>0</v>
      </c>
      <c r="W453">
        <f>+COUNTIFS('est-sen-perc99-2018'!A:A,A453,'est-sen-perc99-2018'!H:H,"&gt;0")</f>
        <v>0</v>
      </c>
      <c r="X453">
        <f>+COUNTIFS('est-sen-perc99-2018'!A:A,A453,'est-sen-perc99-2018'!I:I,"&gt;0")</f>
        <v>0</v>
      </c>
      <c r="Y453">
        <f>+COUNTIFS('est-sen-perc99-2018'!A:A,A453,'est-sen-perc99-2018'!J:J,"&gt;0")</f>
        <v>0</v>
      </c>
      <c r="Z453">
        <f>+SUM(V453:Y453)</f>
        <v>0</v>
      </c>
      <c r="AA453">
        <f>+IF(Z453=0,,K453-Z453)</f>
        <v>0</v>
      </c>
    </row>
    <row r="454" spans="1:27" hidden="1">
      <c r="A454">
        <v>219</v>
      </c>
      <c r="B454">
        <v>-5.8261111111111097</v>
      </c>
      <c r="C454">
        <v>-77.387222222222206</v>
      </c>
      <c r="D454">
        <v>890</v>
      </c>
      <c r="E454" t="s">
        <v>59</v>
      </c>
      <c r="F454" t="s">
        <v>11</v>
      </c>
      <c r="G454" t="s">
        <v>12</v>
      </c>
      <c r="H454" t="s">
        <v>13</v>
      </c>
      <c r="I454" t="s">
        <v>60</v>
      </c>
      <c r="J454" t="s">
        <v>15</v>
      </c>
      <c r="K454">
        <f>+COUNTIF('est-sen-perc99-2018'!A:A,A454)</f>
        <v>4</v>
      </c>
      <c r="L454">
        <f>+COUNTIF('est-sen-perc99-2017'!A:A,A454)</f>
        <v>0</v>
      </c>
      <c r="M454">
        <f>+COUNTIFS(percentiles!M:M,"&gt;1/1/17",percentiles!N:N,"&gt;0",percentiles!A:A,A454,percentiles!M:M,"&lt;1/4/17")</f>
        <v>0</v>
      </c>
      <c r="N454" t="str">
        <f>IFERROR(VLOOKUP(A454,percentiles!A:Q,3,FALSE),"")</f>
        <v/>
      </c>
      <c r="O454" t="str">
        <f>IFERROR(VLOOKUP(A454,percentiles!A:Q,4,FALSE),"")</f>
        <v/>
      </c>
      <c r="P454" t="str">
        <f>IFERROR(VLOOKUP(A454,percentiles!A:Q,5,FALSE),"")</f>
        <v/>
      </c>
      <c r="Q454" t="str">
        <f>IFERROR(VLOOKUP(A454,percentiles!A:Q,6,FALSE),"")</f>
        <v/>
      </c>
      <c r="R454">
        <f>+COUNTIFS(percentiles!M:M,"&gt;1/1/18",percentiles!N:N,"&gt;0",percentiles!A:A,A454)</f>
        <v>0</v>
      </c>
      <c r="S454">
        <f>+COUNTIFS(percentiles!M:M,"&gt;1/1/18",percentiles!O:O,"&gt;0",percentiles!A:A,A454)</f>
        <v>0</v>
      </c>
      <c r="T454">
        <f>+COUNTIFS(percentiles!M:M,"&gt;1/1/18",percentiles!P:P,"&gt;0",percentiles!A:A,A454)</f>
        <v>0</v>
      </c>
      <c r="U454">
        <f>+COUNTIFS(percentiles!M:M,"&gt;1/1/18",percentiles!Q:Q,"&gt;0",percentiles!A:A,A454)</f>
        <v>0</v>
      </c>
      <c r="V454">
        <f>+COUNTIFS('est-sen-perc99-2018'!A:A,A454,'est-sen-perc99-2018'!G:G,"&gt;0")</f>
        <v>0</v>
      </c>
      <c r="W454">
        <f>+COUNTIFS('est-sen-perc99-2018'!A:A,A454,'est-sen-perc99-2018'!H:H,"&gt;0")</f>
        <v>0</v>
      </c>
      <c r="X454">
        <f>+COUNTIFS('est-sen-perc99-2018'!A:A,A454,'est-sen-perc99-2018'!I:I,"&gt;0")</f>
        <v>0</v>
      </c>
      <c r="Y454">
        <f>+COUNTIFS('est-sen-perc99-2018'!A:A,A454,'est-sen-perc99-2018'!J:J,"&gt;0")</f>
        <v>0</v>
      </c>
      <c r="Z454">
        <f>+SUM(V454:Y454)</f>
        <v>0</v>
      </c>
      <c r="AA454">
        <f>+IF(Z454=0,,K454-Z454)</f>
        <v>0</v>
      </c>
    </row>
    <row r="455" spans="1:27" hidden="1">
      <c r="A455">
        <v>237</v>
      </c>
      <c r="B455">
        <v>-4.6377555555555503</v>
      </c>
      <c r="C455">
        <v>-79.710766666666601</v>
      </c>
      <c r="D455">
        <v>2633</v>
      </c>
      <c r="E455" t="s">
        <v>71</v>
      </c>
      <c r="F455" t="s">
        <v>11</v>
      </c>
      <c r="G455" t="s">
        <v>12</v>
      </c>
      <c r="H455" t="s">
        <v>13</v>
      </c>
      <c r="I455" t="s">
        <v>72</v>
      </c>
      <c r="J455" t="s">
        <v>20</v>
      </c>
      <c r="K455">
        <f>+COUNTIF('est-sen-perc99-2018'!A:A,A455)</f>
        <v>0</v>
      </c>
      <c r="L455">
        <f>+COUNTIF('est-sen-perc99-2017'!A:A,A455)</f>
        <v>0</v>
      </c>
      <c r="M455">
        <f>+COUNTIFS(percentiles!M:M,"&gt;1/1/17",percentiles!N:N,"&gt;0",percentiles!A:A,A455,percentiles!M:M,"&lt;1/4/17")</f>
        <v>0</v>
      </c>
      <c r="N455" t="str">
        <f>IFERROR(VLOOKUP(A455,percentiles!A:Q,3,FALSE),"")</f>
        <v/>
      </c>
      <c r="O455" t="str">
        <f>IFERROR(VLOOKUP(A455,percentiles!A:Q,4,FALSE),"")</f>
        <v/>
      </c>
      <c r="P455" t="str">
        <f>IFERROR(VLOOKUP(A455,percentiles!A:Q,5,FALSE),"")</f>
        <v/>
      </c>
      <c r="Q455" t="str">
        <f>IFERROR(VLOOKUP(A455,percentiles!A:Q,6,FALSE),"")</f>
        <v/>
      </c>
      <c r="R455">
        <f>+COUNTIFS(percentiles!M:M,"&gt;1/1/18",percentiles!N:N,"&gt;0",percentiles!A:A,A455)</f>
        <v>0</v>
      </c>
      <c r="S455">
        <f>+COUNTIFS(percentiles!M:M,"&gt;1/1/18",percentiles!O:O,"&gt;0",percentiles!A:A,A455)</f>
        <v>0</v>
      </c>
      <c r="T455">
        <f>+COUNTIFS(percentiles!M:M,"&gt;1/1/18",percentiles!P:P,"&gt;0",percentiles!A:A,A455)</f>
        <v>0</v>
      </c>
      <c r="U455">
        <f>+COUNTIFS(percentiles!M:M,"&gt;1/1/18",percentiles!Q:Q,"&gt;0",percentiles!A:A,A455)</f>
        <v>0</v>
      </c>
      <c r="V455">
        <f>+COUNTIFS('est-sen-perc99-2018'!A:A,A455,'est-sen-perc99-2018'!G:G,"&gt;0")</f>
        <v>0</v>
      </c>
      <c r="W455">
        <f>+COUNTIFS('est-sen-perc99-2018'!A:A,A455,'est-sen-perc99-2018'!H:H,"&gt;0")</f>
        <v>0</v>
      </c>
      <c r="X455">
        <f>+COUNTIFS('est-sen-perc99-2018'!A:A,A455,'est-sen-perc99-2018'!I:I,"&gt;0")</f>
        <v>0</v>
      </c>
      <c r="Y455">
        <f>+COUNTIFS('est-sen-perc99-2018'!A:A,A455,'est-sen-perc99-2018'!J:J,"&gt;0")</f>
        <v>0</v>
      </c>
      <c r="Z455">
        <f>+SUM(V455:Y455)</f>
        <v>0</v>
      </c>
      <c r="AA455">
        <f>+IF(Z455=0,,K455-Z455)</f>
        <v>0</v>
      </c>
    </row>
    <row r="456" spans="1:27" hidden="1">
      <c r="A456">
        <v>241</v>
      </c>
      <c r="B456">
        <v>-5.9177777777777703</v>
      </c>
      <c r="C456">
        <v>-79.317222222222199</v>
      </c>
      <c r="D456">
        <v>1110</v>
      </c>
      <c r="E456" t="s">
        <v>79</v>
      </c>
      <c r="F456" t="s">
        <v>11</v>
      </c>
      <c r="G456" t="s">
        <v>12</v>
      </c>
      <c r="H456" t="s">
        <v>13</v>
      </c>
      <c r="I456" t="s">
        <v>80</v>
      </c>
      <c r="J456" t="s">
        <v>15</v>
      </c>
      <c r="K456">
        <f>+COUNTIF('est-sen-perc99-2018'!A:A,A456)</f>
        <v>0</v>
      </c>
      <c r="L456">
        <f>+COUNTIF('est-sen-perc99-2017'!A:A,A456)</f>
        <v>0</v>
      </c>
      <c r="M456">
        <f>+COUNTIFS(percentiles!M:M,"&gt;1/1/17",percentiles!N:N,"&gt;0",percentiles!A:A,A456,percentiles!M:M,"&lt;1/4/17")</f>
        <v>0</v>
      </c>
      <c r="N456" t="str">
        <f>IFERROR(VLOOKUP(A456,percentiles!A:Q,3,FALSE),"")</f>
        <v/>
      </c>
      <c r="O456" t="str">
        <f>IFERROR(VLOOKUP(A456,percentiles!A:Q,4,FALSE),"")</f>
        <v/>
      </c>
      <c r="P456" t="str">
        <f>IFERROR(VLOOKUP(A456,percentiles!A:Q,5,FALSE),"")</f>
        <v/>
      </c>
      <c r="Q456" t="str">
        <f>IFERROR(VLOOKUP(A456,percentiles!A:Q,6,FALSE),"")</f>
        <v/>
      </c>
      <c r="R456">
        <f>+COUNTIFS(percentiles!M:M,"&gt;1/1/18",percentiles!N:N,"&gt;0",percentiles!A:A,A456)</f>
        <v>0</v>
      </c>
      <c r="S456">
        <f>+COUNTIFS(percentiles!M:M,"&gt;1/1/18",percentiles!O:O,"&gt;0",percentiles!A:A,A456)</f>
        <v>0</v>
      </c>
      <c r="T456">
        <f>+COUNTIFS(percentiles!M:M,"&gt;1/1/18",percentiles!P:P,"&gt;0",percentiles!A:A,A456)</f>
        <v>0</v>
      </c>
      <c r="U456">
        <f>+COUNTIFS(percentiles!M:M,"&gt;1/1/18",percentiles!Q:Q,"&gt;0",percentiles!A:A,A456)</f>
        <v>0</v>
      </c>
      <c r="V456">
        <f>+COUNTIFS('est-sen-perc99-2018'!A:A,A456,'est-sen-perc99-2018'!G:G,"&gt;0")</f>
        <v>0</v>
      </c>
      <c r="W456">
        <f>+COUNTIFS('est-sen-perc99-2018'!A:A,A456,'est-sen-perc99-2018'!H:H,"&gt;0")</f>
        <v>0</v>
      </c>
      <c r="X456">
        <f>+COUNTIFS('est-sen-perc99-2018'!A:A,A456,'est-sen-perc99-2018'!I:I,"&gt;0")</f>
        <v>0</v>
      </c>
      <c r="Y456">
        <f>+COUNTIFS('est-sen-perc99-2018'!A:A,A456,'est-sen-perc99-2018'!J:J,"&gt;0")</f>
        <v>0</v>
      </c>
      <c r="Z456">
        <f>+SUM(V456:Y456)</f>
        <v>0</v>
      </c>
      <c r="AA456">
        <f>+IF(Z456=0,,K456-Z456)</f>
        <v>0</v>
      </c>
    </row>
    <row r="457" spans="1:27" hidden="1">
      <c r="A457">
        <v>256</v>
      </c>
      <c r="B457">
        <v>-4.83038888888888</v>
      </c>
      <c r="C457">
        <v>-77.939277777777704</v>
      </c>
      <c r="D457">
        <v>225</v>
      </c>
      <c r="E457" t="s">
        <v>95</v>
      </c>
      <c r="F457" t="s">
        <v>11</v>
      </c>
      <c r="G457" t="s">
        <v>12</v>
      </c>
      <c r="H457" t="s">
        <v>13</v>
      </c>
      <c r="I457" t="s">
        <v>96</v>
      </c>
      <c r="J457" t="s">
        <v>15</v>
      </c>
      <c r="K457">
        <f>+COUNTIF('est-sen-perc99-2018'!A:A,A457)</f>
        <v>0</v>
      </c>
      <c r="L457">
        <f>+COUNTIF('est-sen-perc99-2017'!A:A,A457)</f>
        <v>0</v>
      </c>
      <c r="M457">
        <f>+COUNTIFS(percentiles!M:M,"&gt;1/1/17",percentiles!N:N,"&gt;0",percentiles!A:A,A457,percentiles!M:M,"&lt;1/4/17")</f>
        <v>0</v>
      </c>
      <c r="N457" t="str">
        <f>IFERROR(VLOOKUP(A457,percentiles!A:Q,3,FALSE),"")</f>
        <v/>
      </c>
      <c r="O457" t="str">
        <f>IFERROR(VLOOKUP(A457,percentiles!A:Q,4,FALSE),"")</f>
        <v/>
      </c>
      <c r="P457" t="str">
        <f>IFERROR(VLOOKUP(A457,percentiles!A:Q,5,FALSE),"")</f>
        <v/>
      </c>
      <c r="Q457" t="str">
        <f>IFERROR(VLOOKUP(A457,percentiles!A:Q,6,FALSE),"")</f>
        <v/>
      </c>
      <c r="R457">
        <f>+COUNTIFS(percentiles!M:M,"&gt;1/1/18",percentiles!N:N,"&gt;0",percentiles!A:A,A457)</f>
        <v>0</v>
      </c>
      <c r="S457">
        <f>+COUNTIFS(percentiles!M:M,"&gt;1/1/18",percentiles!O:O,"&gt;0",percentiles!A:A,A457)</f>
        <v>0</v>
      </c>
      <c r="T457">
        <f>+COUNTIFS(percentiles!M:M,"&gt;1/1/18",percentiles!P:P,"&gt;0",percentiles!A:A,A457)</f>
        <v>0</v>
      </c>
      <c r="U457">
        <f>+COUNTIFS(percentiles!M:M,"&gt;1/1/18",percentiles!Q:Q,"&gt;0",percentiles!A:A,A457)</f>
        <v>0</v>
      </c>
      <c r="V457">
        <f>+COUNTIFS('est-sen-perc99-2018'!A:A,A457,'est-sen-perc99-2018'!G:G,"&gt;0")</f>
        <v>0</v>
      </c>
      <c r="W457">
        <f>+COUNTIFS('est-sen-perc99-2018'!A:A,A457,'est-sen-perc99-2018'!H:H,"&gt;0")</f>
        <v>0</v>
      </c>
      <c r="X457">
        <f>+COUNTIFS('est-sen-perc99-2018'!A:A,A457,'est-sen-perc99-2018'!I:I,"&gt;0")</f>
        <v>0</v>
      </c>
      <c r="Y457">
        <f>+COUNTIFS('est-sen-perc99-2018'!A:A,A457,'est-sen-perc99-2018'!J:J,"&gt;0")</f>
        <v>0</v>
      </c>
      <c r="Z457">
        <f>+SUM(V457:Y457)</f>
        <v>0</v>
      </c>
      <c r="AA457">
        <f>+IF(Z457=0,,K457-Z457)</f>
        <v>0</v>
      </c>
    </row>
    <row r="458" spans="1:27" hidden="1">
      <c r="A458">
        <v>278</v>
      </c>
      <c r="B458">
        <v>-5.9336111111111096</v>
      </c>
      <c r="C458">
        <v>-76.083611111111097</v>
      </c>
      <c r="D458">
        <v>120</v>
      </c>
      <c r="E458" t="s">
        <v>107</v>
      </c>
      <c r="F458" t="s">
        <v>11</v>
      </c>
      <c r="G458" t="s">
        <v>12</v>
      </c>
      <c r="H458" t="s">
        <v>13</v>
      </c>
      <c r="I458" t="s">
        <v>108</v>
      </c>
      <c r="J458" t="s">
        <v>15</v>
      </c>
      <c r="K458">
        <f>+COUNTIF('est-sen-perc99-2018'!A:A,A458)</f>
        <v>1</v>
      </c>
      <c r="L458">
        <f>+COUNTIF('est-sen-perc99-2017'!A:A,A458)</f>
        <v>0</v>
      </c>
      <c r="M458">
        <f>+COUNTIFS(percentiles!M:M,"&gt;1/1/17",percentiles!N:N,"&gt;0",percentiles!A:A,A458,percentiles!M:M,"&lt;1/4/17")</f>
        <v>0</v>
      </c>
      <c r="N458" t="str">
        <f>IFERROR(VLOOKUP(A458,percentiles!A:Q,3,FALSE),"")</f>
        <v/>
      </c>
      <c r="O458" t="str">
        <f>IFERROR(VLOOKUP(A458,percentiles!A:Q,4,FALSE),"")</f>
        <v/>
      </c>
      <c r="P458" t="str">
        <f>IFERROR(VLOOKUP(A458,percentiles!A:Q,5,FALSE),"")</f>
        <v/>
      </c>
      <c r="Q458" t="str">
        <f>IFERROR(VLOOKUP(A458,percentiles!A:Q,6,FALSE),"")</f>
        <v/>
      </c>
      <c r="R458">
        <f>+COUNTIFS(percentiles!M:M,"&gt;1/1/18",percentiles!N:N,"&gt;0",percentiles!A:A,A458)</f>
        <v>0</v>
      </c>
      <c r="S458">
        <f>+COUNTIFS(percentiles!M:M,"&gt;1/1/18",percentiles!O:O,"&gt;0",percentiles!A:A,A458)</f>
        <v>0</v>
      </c>
      <c r="T458">
        <f>+COUNTIFS(percentiles!M:M,"&gt;1/1/18",percentiles!P:P,"&gt;0",percentiles!A:A,A458)</f>
        <v>0</v>
      </c>
      <c r="U458">
        <f>+COUNTIFS(percentiles!M:M,"&gt;1/1/18",percentiles!Q:Q,"&gt;0",percentiles!A:A,A458)</f>
        <v>0</v>
      </c>
      <c r="V458">
        <f>+COUNTIFS('est-sen-perc99-2018'!A:A,A458,'est-sen-perc99-2018'!G:G,"&gt;0")</f>
        <v>0</v>
      </c>
      <c r="W458">
        <f>+COUNTIFS('est-sen-perc99-2018'!A:A,A458,'est-sen-perc99-2018'!H:H,"&gt;0")</f>
        <v>0</v>
      </c>
      <c r="X458">
        <f>+COUNTIFS('est-sen-perc99-2018'!A:A,A458,'est-sen-perc99-2018'!I:I,"&gt;0")</f>
        <v>0</v>
      </c>
      <c r="Y458">
        <f>+COUNTIFS('est-sen-perc99-2018'!A:A,A458,'est-sen-perc99-2018'!J:J,"&gt;0")</f>
        <v>0</v>
      </c>
      <c r="Z458">
        <f>+SUM(V458:Y458)</f>
        <v>0</v>
      </c>
      <c r="AA458">
        <f>+IF(Z458=0,,K458-Z458)</f>
        <v>0</v>
      </c>
    </row>
    <row r="459" spans="1:27" hidden="1">
      <c r="A459">
        <v>279</v>
      </c>
      <c r="B459">
        <v>-4.5133611111111103</v>
      </c>
      <c r="C459">
        <v>-73.583749999999895</v>
      </c>
      <c r="D459">
        <v>88</v>
      </c>
      <c r="E459" t="s">
        <v>109</v>
      </c>
      <c r="F459" t="s">
        <v>11</v>
      </c>
      <c r="G459" t="s">
        <v>12</v>
      </c>
      <c r="H459" t="s">
        <v>13</v>
      </c>
      <c r="I459" t="s">
        <v>110</v>
      </c>
      <c r="J459" t="s">
        <v>15</v>
      </c>
      <c r="K459">
        <f>+COUNTIF('est-sen-perc99-2018'!A:A,A459)</f>
        <v>0</v>
      </c>
      <c r="L459">
        <f>+COUNTIF('est-sen-perc99-2017'!A:A,A459)</f>
        <v>0</v>
      </c>
      <c r="M459">
        <f>+COUNTIFS(percentiles!M:M,"&gt;1/1/17",percentiles!N:N,"&gt;0",percentiles!A:A,A459,percentiles!M:M,"&lt;1/4/17")</f>
        <v>0</v>
      </c>
      <c r="N459" t="str">
        <f>IFERROR(VLOOKUP(A459,percentiles!A:Q,3,FALSE),"")</f>
        <v/>
      </c>
      <c r="O459" t="str">
        <f>IFERROR(VLOOKUP(A459,percentiles!A:Q,4,FALSE),"")</f>
        <v/>
      </c>
      <c r="P459" t="str">
        <f>IFERROR(VLOOKUP(A459,percentiles!A:Q,5,FALSE),"")</f>
        <v/>
      </c>
      <c r="Q459" t="str">
        <f>IFERROR(VLOOKUP(A459,percentiles!A:Q,6,FALSE),"")</f>
        <v/>
      </c>
      <c r="R459">
        <f>+COUNTIFS(percentiles!M:M,"&gt;1/1/18",percentiles!N:N,"&gt;0",percentiles!A:A,A459)</f>
        <v>0</v>
      </c>
      <c r="S459">
        <f>+COUNTIFS(percentiles!M:M,"&gt;1/1/18",percentiles!O:O,"&gt;0",percentiles!A:A,A459)</f>
        <v>0</v>
      </c>
      <c r="T459">
        <f>+COUNTIFS(percentiles!M:M,"&gt;1/1/18",percentiles!P:P,"&gt;0",percentiles!A:A,A459)</f>
        <v>0</v>
      </c>
      <c r="U459">
        <f>+COUNTIFS(percentiles!M:M,"&gt;1/1/18",percentiles!Q:Q,"&gt;0",percentiles!A:A,A459)</f>
        <v>0</v>
      </c>
      <c r="V459">
        <f>+COUNTIFS('est-sen-perc99-2018'!A:A,A459,'est-sen-perc99-2018'!G:G,"&gt;0")</f>
        <v>0</v>
      </c>
      <c r="W459">
        <f>+COUNTIFS('est-sen-perc99-2018'!A:A,A459,'est-sen-perc99-2018'!H:H,"&gt;0")</f>
        <v>0</v>
      </c>
      <c r="X459">
        <f>+COUNTIFS('est-sen-perc99-2018'!A:A,A459,'est-sen-perc99-2018'!I:I,"&gt;0")</f>
        <v>0</v>
      </c>
      <c r="Y459">
        <f>+COUNTIFS('est-sen-perc99-2018'!A:A,A459,'est-sen-perc99-2018'!J:J,"&gt;0")</f>
        <v>0</v>
      </c>
      <c r="Z459">
        <f>+SUM(V459:Y459)</f>
        <v>0</v>
      </c>
      <c r="AA459">
        <f>+IF(Z459=0,,K459-Z459)</f>
        <v>0</v>
      </c>
    </row>
    <row r="460" spans="1:27" hidden="1">
      <c r="A460">
        <v>280</v>
      </c>
      <c r="B460">
        <v>-5.04263888888888</v>
      </c>
      <c r="C460">
        <v>-73.835555555555501</v>
      </c>
      <c r="D460">
        <v>128</v>
      </c>
      <c r="E460" t="s">
        <v>111</v>
      </c>
      <c r="F460" t="s">
        <v>11</v>
      </c>
      <c r="G460" t="s">
        <v>12</v>
      </c>
      <c r="H460" t="s">
        <v>13</v>
      </c>
      <c r="I460" t="s">
        <v>112</v>
      </c>
      <c r="J460" t="s">
        <v>15</v>
      </c>
      <c r="K460">
        <f>+COUNTIF('est-sen-perc99-2018'!A:A,A460)</f>
        <v>1</v>
      </c>
      <c r="L460">
        <f>+COUNTIF('est-sen-perc99-2017'!A:A,A460)</f>
        <v>0</v>
      </c>
      <c r="M460">
        <f>+COUNTIFS(percentiles!M:M,"&gt;1/1/17",percentiles!N:N,"&gt;0",percentiles!A:A,A460,percentiles!M:M,"&lt;1/4/17")</f>
        <v>0</v>
      </c>
      <c r="N460" t="str">
        <f>IFERROR(VLOOKUP(A460,percentiles!A:Q,3,FALSE),"")</f>
        <v/>
      </c>
      <c r="O460" t="str">
        <f>IFERROR(VLOOKUP(A460,percentiles!A:Q,4,FALSE),"")</f>
        <v/>
      </c>
      <c r="P460" t="str">
        <f>IFERROR(VLOOKUP(A460,percentiles!A:Q,5,FALSE),"")</f>
        <v/>
      </c>
      <c r="Q460" t="str">
        <f>IFERROR(VLOOKUP(A460,percentiles!A:Q,6,FALSE),"")</f>
        <v/>
      </c>
      <c r="R460">
        <f>+COUNTIFS(percentiles!M:M,"&gt;1/1/18",percentiles!N:N,"&gt;0",percentiles!A:A,A460)</f>
        <v>0</v>
      </c>
      <c r="S460">
        <f>+COUNTIFS(percentiles!M:M,"&gt;1/1/18",percentiles!O:O,"&gt;0",percentiles!A:A,A460)</f>
        <v>0</v>
      </c>
      <c r="T460">
        <f>+COUNTIFS(percentiles!M:M,"&gt;1/1/18",percentiles!P:P,"&gt;0",percentiles!A:A,A460)</f>
        <v>0</v>
      </c>
      <c r="U460">
        <f>+COUNTIFS(percentiles!M:M,"&gt;1/1/18",percentiles!Q:Q,"&gt;0",percentiles!A:A,A460)</f>
        <v>0</v>
      </c>
      <c r="V460">
        <f>+COUNTIFS('est-sen-perc99-2018'!A:A,A460,'est-sen-perc99-2018'!G:G,"&gt;0")</f>
        <v>0</v>
      </c>
      <c r="W460">
        <f>+COUNTIFS('est-sen-perc99-2018'!A:A,A460,'est-sen-perc99-2018'!H:H,"&gt;0")</f>
        <v>0</v>
      </c>
      <c r="X460">
        <f>+COUNTIFS('est-sen-perc99-2018'!A:A,A460,'est-sen-perc99-2018'!I:I,"&gt;0")</f>
        <v>0</v>
      </c>
      <c r="Y460">
        <f>+COUNTIFS('est-sen-perc99-2018'!A:A,A460,'est-sen-perc99-2018'!J:J,"&gt;0")</f>
        <v>0</v>
      </c>
      <c r="Z460">
        <f>+SUM(V460:Y460)</f>
        <v>0</v>
      </c>
      <c r="AA460">
        <f>+IF(Z460=0,,K460-Z460)</f>
        <v>0</v>
      </c>
    </row>
    <row r="461" spans="1:27" hidden="1">
      <c r="A461">
        <v>304</v>
      </c>
      <c r="B461">
        <v>-7.1674944444444399</v>
      </c>
      <c r="C461">
        <v>-78.493094444444395</v>
      </c>
      <c r="D461">
        <v>2673</v>
      </c>
      <c r="E461" t="s">
        <v>123</v>
      </c>
      <c r="F461" t="s">
        <v>11</v>
      </c>
      <c r="G461" t="s">
        <v>12</v>
      </c>
      <c r="H461" t="s">
        <v>13</v>
      </c>
      <c r="I461" t="s">
        <v>124</v>
      </c>
      <c r="J461" t="s">
        <v>15</v>
      </c>
      <c r="K461">
        <f>+COUNTIF('est-sen-perc99-2018'!A:A,A461)</f>
        <v>2</v>
      </c>
      <c r="L461">
        <f>+COUNTIF('est-sen-perc99-2017'!A:A,A461)</f>
        <v>0</v>
      </c>
      <c r="M461">
        <f>+COUNTIFS(percentiles!M:M,"&gt;1/1/17",percentiles!N:N,"&gt;0",percentiles!A:A,A461,percentiles!M:M,"&lt;1/4/17")</f>
        <v>0</v>
      </c>
      <c r="N461" t="str">
        <f>IFERROR(VLOOKUP(A461,percentiles!A:Q,3,FALSE),"")</f>
        <v/>
      </c>
      <c r="O461" t="str">
        <f>IFERROR(VLOOKUP(A461,percentiles!A:Q,4,FALSE),"")</f>
        <v/>
      </c>
      <c r="P461" t="str">
        <f>IFERROR(VLOOKUP(A461,percentiles!A:Q,5,FALSE),"")</f>
        <v/>
      </c>
      <c r="Q461" t="str">
        <f>IFERROR(VLOOKUP(A461,percentiles!A:Q,6,FALSE),"")</f>
        <v/>
      </c>
      <c r="R461">
        <f>+COUNTIFS(percentiles!M:M,"&gt;1/1/18",percentiles!N:N,"&gt;0",percentiles!A:A,A461)</f>
        <v>0</v>
      </c>
      <c r="S461">
        <f>+COUNTIFS(percentiles!M:M,"&gt;1/1/18",percentiles!O:O,"&gt;0",percentiles!A:A,A461)</f>
        <v>0</v>
      </c>
      <c r="T461">
        <f>+COUNTIFS(percentiles!M:M,"&gt;1/1/18",percentiles!P:P,"&gt;0",percentiles!A:A,A461)</f>
        <v>0</v>
      </c>
      <c r="U461">
        <f>+COUNTIFS(percentiles!M:M,"&gt;1/1/18",percentiles!Q:Q,"&gt;0",percentiles!A:A,A461)</f>
        <v>0</v>
      </c>
      <c r="V461">
        <f>+COUNTIFS('est-sen-perc99-2018'!A:A,A461,'est-sen-perc99-2018'!G:G,"&gt;0")</f>
        <v>0</v>
      </c>
      <c r="W461">
        <f>+COUNTIFS('est-sen-perc99-2018'!A:A,A461,'est-sen-perc99-2018'!H:H,"&gt;0")</f>
        <v>0</v>
      </c>
      <c r="X461">
        <f>+COUNTIFS('est-sen-perc99-2018'!A:A,A461,'est-sen-perc99-2018'!I:I,"&gt;0")</f>
        <v>0</v>
      </c>
      <c r="Y461">
        <f>+COUNTIFS('est-sen-perc99-2018'!A:A,A461,'est-sen-perc99-2018'!J:J,"&gt;0")</f>
        <v>0</v>
      </c>
      <c r="Z461">
        <f>+SUM(V461:Y461)</f>
        <v>0</v>
      </c>
      <c r="AA461">
        <f>+IF(Z461=0,,K461-Z461)</f>
        <v>0</v>
      </c>
    </row>
    <row r="462" spans="1:27" hidden="1">
      <c r="A462">
        <v>309</v>
      </c>
      <c r="B462">
        <v>-6.8227472222222199</v>
      </c>
      <c r="C462">
        <v>-78.744</v>
      </c>
      <c r="D462">
        <v>3082</v>
      </c>
      <c r="E462" t="s">
        <v>132</v>
      </c>
      <c r="F462" t="s">
        <v>11</v>
      </c>
      <c r="G462" t="s">
        <v>12</v>
      </c>
      <c r="H462" t="s">
        <v>13</v>
      </c>
      <c r="I462" t="s">
        <v>133</v>
      </c>
      <c r="J462" t="s">
        <v>20</v>
      </c>
      <c r="K462">
        <f>+COUNTIF('est-sen-perc99-2018'!A:A,A462)</f>
        <v>0</v>
      </c>
      <c r="L462">
        <f>+COUNTIF('est-sen-perc99-2017'!A:A,A462)</f>
        <v>0</v>
      </c>
      <c r="M462">
        <f>+COUNTIFS(percentiles!M:M,"&gt;1/1/17",percentiles!N:N,"&gt;0",percentiles!A:A,A462,percentiles!M:M,"&lt;1/4/17")</f>
        <v>0</v>
      </c>
      <c r="N462" t="str">
        <f>IFERROR(VLOOKUP(A462,percentiles!A:Q,3,FALSE),"")</f>
        <v/>
      </c>
      <c r="O462" t="str">
        <f>IFERROR(VLOOKUP(A462,percentiles!A:Q,4,FALSE),"")</f>
        <v/>
      </c>
      <c r="P462" t="str">
        <f>IFERROR(VLOOKUP(A462,percentiles!A:Q,5,FALSE),"")</f>
        <v/>
      </c>
      <c r="Q462" t="str">
        <f>IFERROR(VLOOKUP(A462,percentiles!A:Q,6,FALSE),"")</f>
        <v/>
      </c>
      <c r="R462">
        <f>+COUNTIFS(percentiles!M:M,"&gt;1/1/18",percentiles!N:N,"&gt;0",percentiles!A:A,A462)</f>
        <v>0</v>
      </c>
      <c r="S462">
        <f>+COUNTIFS(percentiles!M:M,"&gt;1/1/18",percentiles!O:O,"&gt;0",percentiles!A:A,A462)</f>
        <v>0</v>
      </c>
      <c r="T462">
        <f>+COUNTIFS(percentiles!M:M,"&gt;1/1/18",percentiles!P:P,"&gt;0",percentiles!A:A,A462)</f>
        <v>0</v>
      </c>
      <c r="U462">
        <f>+COUNTIFS(percentiles!M:M,"&gt;1/1/18",percentiles!Q:Q,"&gt;0",percentiles!A:A,A462)</f>
        <v>0</v>
      </c>
      <c r="V462">
        <f>+COUNTIFS('est-sen-perc99-2018'!A:A,A462,'est-sen-perc99-2018'!G:G,"&gt;0")</f>
        <v>0</v>
      </c>
      <c r="W462">
        <f>+COUNTIFS('est-sen-perc99-2018'!A:A,A462,'est-sen-perc99-2018'!H:H,"&gt;0")</f>
        <v>0</v>
      </c>
      <c r="X462">
        <f>+COUNTIFS('est-sen-perc99-2018'!A:A,A462,'est-sen-perc99-2018'!I:I,"&gt;0")</f>
        <v>0</v>
      </c>
      <c r="Y462">
        <f>+COUNTIFS('est-sen-perc99-2018'!A:A,A462,'est-sen-perc99-2018'!J:J,"&gt;0")</f>
        <v>0</v>
      </c>
      <c r="Z462">
        <f>+SUM(V462:Y462)</f>
        <v>0</v>
      </c>
      <c r="AA462">
        <f>+IF(Z462=0,,K462-Z462)</f>
        <v>0</v>
      </c>
    </row>
    <row r="463" spans="1:27" hidden="1">
      <c r="A463">
        <v>310</v>
      </c>
      <c r="B463">
        <v>-6.58361111111111</v>
      </c>
      <c r="C463">
        <v>-76.316944444444403</v>
      </c>
      <c r="D463">
        <v>230</v>
      </c>
      <c r="E463" t="s">
        <v>134</v>
      </c>
      <c r="F463" t="s">
        <v>11</v>
      </c>
      <c r="G463" t="s">
        <v>12</v>
      </c>
      <c r="H463" t="s">
        <v>13</v>
      </c>
      <c r="I463" t="s">
        <v>135</v>
      </c>
      <c r="J463" t="s">
        <v>15</v>
      </c>
      <c r="K463">
        <f>+COUNTIF('est-sen-perc99-2018'!A:A,A463)</f>
        <v>2</v>
      </c>
      <c r="L463">
        <f>+COUNTIF('est-sen-perc99-2017'!A:A,A463)</f>
        <v>0</v>
      </c>
      <c r="M463">
        <f>+COUNTIFS(percentiles!M:M,"&gt;1/1/17",percentiles!N:N,"&gt;0",percentiles!A:A,A463,percentiles!M:M,"&lt;1/4/17")</f>
        <v>0</v>
      </c>
      <c r="N463" t="str">
        <f>IFERROR(VLOOKUP(A463,percentiles!A:Q,3,FALSE),"")</f>
        <v/>
      </c>
      <c r="O463" t="str">
        <f>IFERROR(VLOOKUP(A463,percentiles!A:Q,4,FALSE),"")</f>
        <v/>
      </c>
      <c r="P463" t="str">
        <f>IFERROR(VLOOKUP(A463,percentiles!A:Q,5,FALSE),"")</f>
        <v/>
      </c>
      <c r="Q463" t="str">
        <f>IFERROR(VLOOKUP(A463,percentiles!A:Q,6,FALSE),"")</f>
        <v/>
      </c>
      <c r="R463">
        <f>+COUNTIFS(percentiles!M:M,"&gt;1/1/18",percentiles!N:N,"&gt;0",percentiles!A:A,A463)</f>
        <v>0</v>
      </c>
      <c r="S463">
        <f>+COUNTIFS(percentiles!M:M,"&gt;1/1/18",percentiles!O:O,"&gt;0",percentiles!A:A,A463)</f>
        <v>0</v>
      </c>
      <c r="T463">
        <f>+COUNTIFS(percentiles!M:M,"&gt;1/1/18",percentiles!P:P,"&gt;0",percentiles!A:A,A463)</f>
        <v>0</v>
      </c>
      <c r="U463">
        <f>+COUNTIFS(percentiles!M:M,"&gt;1/1/18",percentiles!Q:Q,"&gt;0",percentiles!A:A,A463)</f>
        <v>0</v>
      </c>
      <c r="V463">
        <f>+COUNTIFS('est-sen-perc99-2018'!A:A,A463,'est-sen-perc99-2018'!G:G,"&gt;0")</f>
        <v>0</v>
      </c>
      <c r="W463">
        <f>+COUNTIFS('est-sen-perc99-2018'!A:A,A463,'est-sen-perc99-2018'!H:H,"&gt;0")</f>
        <v>0</v>
      </c>
      <c r="X463">
        <f>+COUNTIFS('est-sen-perc99-2018'!A:A,A463,'est-sen-perc99-2018'!I:I,"&gt;0")</f>
        <v>0</v>
      </c>
      <c r="Y463">
        <f>+COUNTIFS('est-sen-perc99-2018'!A:A,A463,'est-sen-perc99-2018'!J:J,"&gt;0")</f>
        <v>0</v>
      </c>
      <c r="Z463">
        <f>+SUM(V463:Y463)</f>
        <v>0</v>
      </c>
      <c r="AA463">
        <f>+IF(Z463=0,,K463-Z463)</f>
        <v>0</v>
      </c>
    </row>
    <row r="464" spans="1:27" hidden="1">
      <c r="A464">
        <v>316</v>
      </c>
      <c r="B464">
        <v>-7.1934500000000003</v>
      </c>
      <c r="C464">
        <v>-78.510119444444399</v>
      </c>
      <c r="D464">
        <v>2894</v>
      </c>
      <c r="E464" t="s">
        <v>138</v>
      </c>
      <c r="F464" t="s">
        <v>11</v>
      </c>
      <c r="G464" t="s">
        <v>12</v>
      </c>
      <c r="H464" t="s">
        <v>13</v>
      </c>
      <c r="I464" t="s">
        <v>139</v>
      </c>
      <c r="J464" t="s">
        <v>15</v>
      </c>
      <c r="K464">
        <f>+COUNTIF('est-sen-perc99-2018'!A:A,A464)</f>
        <v>0</v>
      </c>
      <c r="L464">
        <f>+COUNTIF('est-sen-perc99-2017'!A:A,A464)</f>
        <v>0</v>
      </c>
      <c r="M464">
        <f>+COUNTIFS(percentiles!M:M,"&gt;1/1/17",percentiles!N:N,"&gt;0",percentiles!A:A,A464,percentiles!M:M,"&lt;1/4/17")</f>
        <v>0</v>
      </c>
      <c r="N464" t="str">
        <f>IFERROR(VLOOKUP(A464,percentiles!A:Q,3,FALSE),"")</f>
        <v/>
      </c>
      <c r="O464" t="str">
        <f>IFERROR(VLOOKUP(A464,percentiles!A:Q,4,FALSE),"")</f>
        <v/>
      </c>
      <c r="P464" t="str">
        <f>IFERROR(VLOOKUP(A464,percentiles!A:Q,5,FALSE),"")</f>
        <v/>
      </c>
      <c r="Q464" t="str">
        <f>IFERROR(VLOOKUP(A464,percentiles!A:Q,6,FALSE),"")</f>
        <v/>
      </c>
      <c r="R464">
        <f>+COUNTIFS(percentiles!M:M,"&gt;1/1/18",percentiles!N:N,"&gt;0",percentiles!A:A,A464)</f>
        <v>0</v>
      </c>
      <c r="S464">
        <f>+COUNTIFS(percentiles!M:M,"&gt;1/1/18",percentiles!O:O,"&gt;0",percentiles!A:A,A464)</f>
        <v>0</v>
      </c>
      <c r="T464">
        <f>+COUNTIFS(percentiles!M:M,"&gt;1/1/18",percentiles!P:P,"&gt;0",percentiles!A:A,A464)</f>
        <v>0</v>
      </c>
      <c r="U464">
        <f>+COUNTIFS(percentiles!M:M,"&gt;1/1/18",percentiles!Q:Q,"&gt;0",percentiles!A:A,A464)</f>
        <v>0</v>
      </c>
      <c r="V464">
        <f>+COUNTIFS('est-sen-perc99-2018'!A:A,A464,'est-sen-perc99-2018'!G:G,"&gt;0")</f>
        <v>0</v>
      </c>
      <c r="W464">
        <f>+COUNTIFS('est-sen-perc99-2018'!A:A,A464,'est-sen-perc99-2018'!H:H,"&gt;0")</f>
        <v>0</v>
      </c>
      <c r="X464">
        <f>+COUNTIFS('est-sen-perc99-2018'!A:A,A464,'est-sen-perc99-2018'!I:I,"&gt;0")</f>
        <v>0</v>
      </c>
      <c r="Y464">
        <f>+COUNTIFS('est-sen-perc99-2018'!A:A,A464,'est-sen-perc99-2018'!J:J,"&gt;0")</f>
        <v>0</v>
      </c>
      <c r="Z464">
        <f>+SUM(V464:Y464)</f>
        <v>0</v>
      </c>
      <c r="AA464">
        <f>+IF(Z464=0,,K464-Z464)</f>
        <v>0</v>
      </c>
    </row>
    <row r="465" spans="1:27" hidden="1">
      <c r="A465">
        <v>318</v>
      </c>
      <c r="B465">
        <v>-7.1911861111111097</v>
      </c>
      <c r="C465">
        <v>-78.459472222222203</v>
      </c>
      <c r="D465">
        <v>2630</v>
      </c>
      <c r="E465" t="s">
        <v>140</v>
      </c>
      <c r="F465" t="s">
        <v>11</v>
      </c>
      <c r="G465" t="s">
        <v>12</v>
      </c>
      <c r="H465" t="s">
        <v>13</v>
      </c>
      <c r="I465" t="s">
        <v>141</v>
      </c>
      <c r="J465" t="s">
        <v>15</v>
      </c>
      <c r="K465">
        <f>+COUNTIF('est-sen-perc99-2018'!A:A,A465)</f>
        <v>0</v>
      </c>
      <c r="L465">
        <f>+COUNTIF('est-sen-perc99-2017'!A:A,A465)</f>
        <v>0</v>
      </c>
      <c r="M465">
        <f>+COUNTIFS(percentiles!M:M,"&gt;1/1/17",percentiles!N:N,"&gt;0",percentiles!A:A,A465,percentiles!M:M,"&lt;1/4/17")</f>
        <v>0</v>
      </c>
      <c r="N465" t="str">
        <f>IFERROR(VLOOKUP(A465,percentiles!A:Q,3,FALSE),"")</f>
        <v/>
      </c>
      <c r="O465" t="str">
        <f>IFERROR(VLOOKUP(A465,percentiles!A:Q,4,FALSE),"")</f>
        <v/>
      </c>
      <c r="P465" t="str">
        <f>IFERROR(VLOOKUP(A465,percentiles!A:Q,5,FALSE),"")</f>
        <v/>
      </c>
      <c r="Q465" t="str">
        <f>IFERROR(VLOOKUP(A465,percentiles!A:Q,6,FALSE),"")</f>
        <v/>
      </c>
      <c r="R465">
        <f>+COUNTIFS(percentiles!M:M,"&gt;1/1/18",percentiles!N:N,"&gt;0",percentiles!A:A,A465)</f>
        <v>0</v>
      </c>
      <c r="S465">
        <f>+COUNTIFS(percentiles!M:M,"&gt;1/1/18",percentiles!O:O,"&gt;0",percentiles!A:A,A465)</f>
        <v>0</v>
      </c>
      <c r="T465">
        <f>+COUNTIFS(percentiles!M:M,"&gt;1/1/18",percentiles!P:P,"&gt;0",percentiles!A:A,A465)</f>
        <v>0</v>
      </c>
      <c r="U465">
        <f>+COUNTIFS(percentiles!M:M,"&gt;1/1/18",percentiles!Q:Q,"&gt;0",percentiles!A:A,A465)</f>
        <v>0</v>
      </c>
      <c r="V465">
        <f>+COUNTIFS('est-sen-perc99-2018'!A:A,A465,'est-sen-perc99-2018'!G:G,"&gt;0")</f>
        <v>0</v>
      </c>
      <c r="W465">
        <f>+COUNTIFS('est-sen-perc99-2018'!A:A,A465,'est-sen-perc99-2018'!H:H,"&gt;0")</f>
        <v>0</v>
      </c>
      <c r="X465">
        <f>+COUNTIFS('est-sen-perc99-2018'!A:A,A465,'est-sen-perc99-2018'!I:I,"&gt;0")</f>
        <v>0</v>
      </c>
      <c r="Y465">
        <f>+COUNTIFS('est-sen-perc99-2018'!A:A,A465,'est-sen-perc99-2018'!J:J,"&gt;0")</f>
        <v>0</v>
      </c>
      <c r="Z465">
        <f>+SUM(V465:Y465)</f>
        <v>0</v>
      </c>
      <c r="AA465">
        <f>+IF(Z465=0,,K465-Z465)</f>
        <v>0</v>
      </c>
    </row>
    <row r="466" spans="1:27" hidden="1">
      <c r="A466">
        <v>351</v>
      </c>
      <c r="B466">
        <v>-6.6332333333333304</v>
      </c>
      <c r="C466">
        <v>-78.947613888888796</v>
      </c>
      <c r="D466">
        <v>2002</v>
      </c>
      <c r="E466" t="s">
        <v>166</v>
      </c>
      <c r="F466" t="s">
        <v>11</v>
      </c>
      <c r="G466" t="s">
        <v>12</v>
      </c>
      <c r="H466" t="s">
        <v>13</v>
      </c>
      <c r="I466" t="s">
        <v>167</v>
      </c>
      <c r="J466" t="s">
        <v>20</v>
      </c>
      <c r="K466">
        <f>+COUNTIF('est-sen-perc99-2018'!A:A,A466)</f>
        <v>0</v>
      </c>
      <c r="L466">
        <f>+COUNTIF('est-sen-perc99-2017'!A:A,A466)</f>
        <v>0</v>
      </c>
      <c r="M466">
        <f>+COUNTIFS(percentiles!M:M,"&gt;1/1/17",percentiles!N:N,"&gt;0",percentiles!A:A,A466,percentiles!M:M,"&lt;1/4/17")</f>
        <v>0</v>
      </c>
      <c r="N466" t="str">
        <f>IFERROR(VLOOKUP(A466,percentiles!A:Q,3,FALSE),"")</f>
        <v/>
      </c>
      <c r="O466" t="str">
        <f>IFERROR(VLOOKUP(A466,percentiles!A:Q,4,FALSE),"")</f>
        <v/>
      </c>
      <c r="P466" t="str">
        <f>IFERROR(VLOOKUP(A466,percentiles!A:Q,5,FALSE),"")</f>
        <v/>
      </c>
      <c r="Q466" t="str">
        <f>IFERROR(VLOOKUP(A466,percentiles!A:Q,6,FALSE),"")</f>
        <v/>
      </c>
      <c r="R466">
        <f>+COUNTIFS(percentiles!M:M,"&gt;1/1/18",percentiles!N:N,"&gt;0",percentiles!A:A,A466)</f>
        <v>0</v>
      </c>
      <c r="S466">
        <f>+COUNTIFS(percentiles!M:M,"&gt;1/1/18",percentiles!O:O,"&gt;0",percentiles!A:A,A466)</f>
        <v>0</v>
      </c>
      <c r="T466">
        <f>+COUNTIFS(percentiles!M:M,"&gt;1/1/18",percentiles!P:P,"&gt;0",percentiles!A:A,A466)</f>
        <v>0</v>
      </c>
      <c r="U466">
        <f>+COUNTIFS(percentiles!M:M,"&gt;1/1/18",percentiles!Q:Q,"&gt;0",percentiles!A:A,A466)</f>
        <v>0</v>
      </c>
      <c r="V466">
        <f>+COUNTIFS('est-sen-perc99-2018'!A:A,A466,'est-sen-perc99-2018'!G:G,"&gt;0")</f>
        <v>0</v>
      </c>
      <c r="W466">
        <f>+COUNTIFS('est-sen-perc99-2018'!A:A,A466,'est-sen-perc99-2018'!H:H,"&gt;0")</f>
        <v>0</v>
      </c>
      <c r="X466">
        <f>+COUNTIFS('est-sen-perc99-2018'!A:A,A466,'est-sen-perc99-2018'!I:I,"&gt;0")</f>
        <v>0</v>
      </c>
      <c r="Y466">
        <f>+COUNTIFS('est-sen-perc99-2018'!A:A,A466,'est-sen-perc99-2018'!J:J,"&gt;0")</f>
        <v>0</v>
      </c>
      <c r="Z466">
        <f>+SUM(V466:Y466)</f>
        <v>0</v>
      </c>
      <c r="AA466">
        <f>+IF(Z466=0,,K466-Z466)</f>
        <v>0</v>
      </c>
    </row>
    <row r="467" spans="1:27" hidden="1">
      <c r="A467">
        <v>352</v>
      </c>
      <c r="B467">
        <v>-6.3796388888888798</v>
      </c>
      <c r="C467">
        <v>-78.805122222222195</v>
      </c>
      <c r="D467">
        <v>2668</v>
      </c>
      <c r="E467" t="s">
        <v>168</v>
      </c>
      <c r="F467" t="s">
        <v>11</v>
      </c>
      <c r="G467" t="s">
        <v>12</v>
      </c>
      <c r="H467" t="s">
        <v>13</v>
      </c>
      <c r="I467" t="s">
        <v>169</v>
      </c>
      <c r="J467" t="s">
        <v>15</v>
      </c>
      <c r="K467">
        <f>+COUNTIF('est-sen-perc99-2018'!A:A,A467)</f>
        <v>0</v>
      </c>
      <c r="L467">
        <f>+COUNTIF('est-sen-perc99-2017'!A:A,A467)</f>
        <v>0</v>
      </c>
      <c r="M467">
        <f>+COUNTIFS(percentiles!M:M,"&gt;1/1/17",percentiles!N:N,"&gt;0",percentiles!A:A,A467,percentiles!M:M,"&lt;1/4/17")</f>
        <v>0</v>
      </c>
      <c r="N467" t="str">
        <f>IFERROR(VLOOKUP(A467,percentiles!A:Q,3,FALSE),"")</f>
        <v/>
      </c>
      <c r="O467" t="str">
        <f>IFERROR(VLOOKUP(A467,percentiles!A:Q,4,FALSE),"")</f>
        <v/>
      </c>
      <c r="P467" t="str">
        <f>IFERROR(VLOOKUP(A467,percentiles!A:Q,5,FALSE),"")</f>
        <v/>
      </c>
      <c r="Q467" t="str">
        <f>IFERROR(VLOOKUP(A467,percentiles!A:Q,6,FALSE),"")</f>
        <v/>
      </c>
      <c r="R467">
        <f>+COUNTIFS(percentiles!M:M,"&gt;1/1/18",percentiles!N:N,"&gt;0",percentiles!A:A,A467)</f>
        <v>0</v>
      </c>
      <c r="S467">
        <f>+COUNTIFS(percentiles!M:M,"&gt;1/1/18",percentiles!O:O,"&gt;0",percentiles!A:A,A467)</f>
        <v>0</v>
      </c>
      <c r="T467">
        <f>+COUNTIFS(percentiles!M:M,"&gt;1/1/18",percentiles!P:P,"&gt;0",percentiles!A:A,A467)</f>
        <v>0</v>
      </c>
      <c r="U467">
        <f>+COUNTIFS(percentiles!M:M,"&gt;1/1/18",percentiles!Q:Q,"&gt;0",percentiles!A:A,A467)</f>
        <v>0</v>
      </c>
      <c r="V467">
        <f>+COUNTIFS('est-sen-perc99-2018'!A:A,A467,'est-sen-perc99-2018'!G:G,"&gt;0")</f>
        <v>0</v>
      </c>
      <c r="W467">
        <f>+COUNTIFS('est-sen-perc99-2018'!A:A,A467,'est-sen-perc99-2018'!H:H,"&gt;0")</f>
        <v>0</v>
      </c>
      <c r="X467">
        <f>+COUNTIFS('est-sen-perc99-2018'!A:A,A467,'est-sen-perc99-2018'!I:I,"&gt;0")</f>
        <v>0</v>
      </c>
      <c r="Y467">
        <f>+COUNTIFS('est-sen-perc99-2018'!A:A,A467,'est-sen-perc99-2018'!J:J,"&gt;0")</f>
        <v>0</v>
      </c>
      <c r="Z467">
        <f>+SUM(V467:Y467)</f>
        <v>0</v>
      </c>
      <c r="AA467">
        <f>+IF(Z467=0,,K467-Z467)</f>
        <v>0</v>
      </c>
    </row>
    <row r="468" spans="1:27" hidden="1">
      <c r="A468">
        <v>353</v>
      </c>
      <c r="B468">
        <v>-6.4600888888888797</v>
      </c>
      <c r="C468">
        <v>-78.888602777777706</v>
      </c>
      <c r="D468">
        <v>1653</v>
      </c>
      <c r="E468" t="s">
        <v>170</v>
      </c>
      <c r="F468" t="s">
        <v>11</v>
      </c>
      <c r="G468" t="s">
        <v>12</v>
      </c>
      <c r="H468" t="s">
        <v>13</v>
      </c>
      <c r="I468" t="s">
        <v>171</v>
      </c>
      <c r="J468" t="s">
        <v>15</v>
      </c>
      <c r="K468">
        <f>+COUNTIF('est-sen-perc99-2018'!A:A,A468)</f>
        <v>2</v>
      </c>
      <c r="L468">
        <f>+COUNTIF('est-sen-perc99-2017'!A:A,A468)</f>
        <v>0</v>
      </c>
      <c r="M468">
        <f>+COUNTIFS(percentiles!M:M,"&gt;1/1/17",percentiles!N:N,"&gt;0",percentiles!A:A,A468,percentiles!M:M,"&lt;1/4/17")</f>
        <v>0</v>
      </c>
      <c r="N468" t="str">
        <f>IFERROR(VLOOKUP(A468,percentiles!A:Q,3,FALSE),"")</f>
        <v/>
      </c>
      <c r="O468" t="str">
        <f>IFERROR(VLOOKUP(A468,percentiles!A:Q,4,FALSE),"")</f>
        <v/>
      </c>
      <c r="P468" t="str">
        <f>IFERROR(VLOOKUP(A468,percentiles!A:Q,5,FALSE),"")</f>
        <v/>
      </c>
      <c r="Q468" t="str">
        <f>IFERROR(VLOOKUP(A468,percentiles!A:Q,6,FALSE),"")</f>
        <v/>
      </c>
      <c r="R468">
        <f>+COUNTIFS(percentiles!M:M,"&gt;1/1/18",percentiles!N:N,"&gt;0",percentiles!A:A,A468)</f>
        <v>0</v>
      </c>
      <c r="S468">
        <f>+COUNTIFS(percentiles!M:M,"&gt;1/1/18",percentiles!O:O,"&gt;0",percentiles!A:A,A468)</f>
        <v>0</v>
      </c>
      <c r="T468">
        <f>+COUNTIFS(percentiles!M:M,"&gt;1/1/18",percentiles!P:P,"&gt;0",percentiles!A:A,A468)</f>
        <v>0</v>
      </c>
      <c r="U468">
        <f>+COUNTIFS(percentiles!M:M,"&gt;1/1/18",percentiles!Q:Q,"&gt;0",percentiles!A:A,A468)</f>
        <v>0</v>
      </c>
      <c r="V468">
        <f>+COUNTIFS('est-sen-perc99-2018'!A:A,A468,'est-sen-perc99-2018'!G:G,"&gt;0")</f>
        <v>0</v>
      </c>
      <c r="W468">
        <f>+COUNTIFS('est-sen-perc99-2018'!A:A,A468,'est-sen-perc99-2018'!H:H,"&gt;0")</f>
        <v>0</v>
      </c>
      <c r="X468">
        <f>+COUNTIFS('est-sen-perc99-2018'!A:A,A468,'est-sen-perc99-2018'!I:I,"&gt;0")</f>
        <v>0</v>
      </c>
      <c r="Y468">
        <f>+COUNTIFS('est-sen-perc99-2018'!A:A,A468,'est-sen-perc99-2018'!J:J,"&gt;0")</f>
        <v>0</v>
      </c>
      <c r="Z468">
        <f>+SUM(V468:Y468)</f>
        <v>0</v>
      </c>
      <c r="AA468">
        <f>+IF(Z468=0,,K468-Z468)</f>
        <v>0</v>
      </c>
    </row>
    <row r="469" spans="1:27" hidden="1">
      <c r="A469">
        <v>359</v>
      </c>
      <c r="B469">
        <v>-7.0375305555555503</v>
      </c>
      <c r="C469">
        <v>-78.633394444444406</v>
      </c>
      <c r="D469">
        <v>3149</v>
      </c>
      <c r="E469" t="s">
        <v>174</v>
      </c>
      <c r="F469" t="s">
        <v>11</v>
      </c>
      <c r="G469" t="s">
        <v>12</v>
      </c>
      <c r="H469" t="s">
        <v>13</v>
      </c>
      <c r="I469" t="s">
        <v>175</v>
      </c>
      <c r="J469" t="s">
        <v>20</v>
      </c>
      <c r="K469">
        <f>+COUNTIF('est-sen-perc99-2018'!A:A,A469)</f>
        <v>2</v>
      </c>
      <c r="L469">
        <f>+COUNTIF('est-sen-perc99-2017'!A:A,A469)</f>
        <v>0</v>
      </c>
      <c r="M469">
        <f>+COUNTIFS(percentiles!M:M,"&gt;1/1/17",percentiles!N:N,"&gt;0",percentiles!A:A,A469,percentiles!M:M,"&lt;1/4/17")</f>
        <v>0</v>
      </c>
      <c r="N469" t="str">
        <f>IFERROR(VLOOKUP(A469,percentiles!A:Q,3,FALSE),"")</f>
        <v/>
      </c>
      <c r="O469" t="str">
        <f>IFERROR(VLOOKUP(A469,percentiles!A:Q,4,FALSE),"")</f>
        <v/>
      </c>
      <c r="P469" t="str">
        <f>IFERROR(VLOOKUP(A469,percentiles!A:Q,5,FALSE),"")</f>
        <v/>
      </c>
      <c r="Q469" t="str">
        <f>IFERROR(VLOOKUP(A469,percentiles!A:Q,6,FALSE),"")</f>
        <v/>
      </c>
      <c r="R469">
        <f>+COUNTIFS(percentiles!M:M,"&gt;1/1/18",percentiles!N:N,"&gt;0",percentiles!A:A,A469)</f>
        <v>0</v>
      </c>
      <c r="S469">
        <f>+COUNTIFS(percentiles!M:M,"&gt;1/1/18",percentiles!O:O,"&gt;0",percentiles!A:A,A469)</f>
        <v>0</v>
      </c>
      <c r="T469">
        <f>+COUNTIFS(percentiles!M:M,"&gt;1/1/18",percentiles!P:P,"&gt;0",percentiles!A:A,A469)</f>
        <v>0</v>
      </c>
      <c r="U469">
        <f>+COUNTIFS(percentiles!M:M,"&gt;1/1/18",percentiles!Q:Q,"&gt;0",percentiles!A:A,A469)</f>
        <v>0</v>
      </c>
      <c r="V469">
        <f>+COUNTIFS('est-sen-perc99-2018'!A:A,A469,'est-sen-perc99-2018'!G:G,"&gt;0")</f>
        <v>0</v>
      </c>
      <c r="W469">
        <f>+COUNTIFS('est-sen-perc99-2018'!A:A,A469,'est-sen-perc99-2018'!H:H,"&gt;0")</f>
        <v>0</v>
      </c>
      <c r="X469">
        <f>+COUNTIFS('est-sen-perc99-2018'!A:A,A469,'est-sen-perc99-2018'!I:I,"&gt;0")</f>
        <v>0</v>
      </c>
      <c r="Y469">
        <f>+COUNTIFS('est-sen-perc99-2018'!A:A,A469,'est-sen-perc99-2018'!J:J,"&gt;0")</f>
        <v>0</v>
      </c>
      <c r="Z469">
        <f>+SUM(V469:Y469)</f>
        <v>0</v>
      </c>
      <c r="AA469">
        <f>+IF(Z469=0,,K469-Z469)</f>
        <v>0</v>
      </c>
    </row>
    <row r="470" spans="1:27" hidden="1">
      <c r="A470">
        <v>373</v>
      </c>
      <c r="B470">
        <v>-7.6216638888888797</v>
      </c>
      <c r="C470">
        <v>-78.051308333333296</v>
      </c>
      <c r="D470">
        <v>2625</v>
      </c>
      <c r="E470" t="s">
        <v>184</v>
      </c>
      <c r="F470" t="s">
        <v>11</v>
      </c>
      <c r="G470" t="s">
        <v>12</v>
      </c>
      <c r="H470" t="s">
        <v>13</v>
      </c>
      <c r="I470" t="s">
        <v>185</v>
      </c>
      <c r="J470" t="s">
        <v>15</v>
      </c>
      <c r="K470">
        <f>+COUNTIF('est-sen-perc99-2018'!A:A,A470)</f>
        <v>1</v>
      </c>
      <c r="L470">
        <f>+COUNTIF('est-sen-perc99-2017'!A:A,A470)</f>
        <v>0</v>
      </c>
      <c r="M470">
        <f>+COUNTIFS(percentiles!M:M,"&gt;1/1/17",percentiles!N:N,"&gt;0",percentiles!A:A,A470,percentiles!M:M,"&lt;1/4/17")</f>
        <v>0</v>
      </c>
      <c r="N470" t="str">
        <f>IFERROR(VLOOKUP(A470,percentiles!A:Q,3,FALSE),"")</f>
        <v/>
      </c>
      <c r="O470" t="str">
        <f>IFERROR(VLOOKUP(A470,percentiles!A:Q,4,FALSE),"")</f>
        <v/>
      </c>
      <c r="P470" t="str">
        <f>IFERROR(VLOOKUP(A470,percentiles!A:Q,5,FALSE),"")</f>
        <v/>
      </c>
      <c r="Q470" t="str">
        <f>IFERROR(VLOOKUP(A470,percentiles!A:Q,6,FALSE),"")</f>
        <v/>
      </c>
      <c r="R470">
        <f>+COUNTIFS(percentiles!M:M,"&gt;1/1/18",percentiles!N:N,"&gt;0",percentiles!A:A,A470)</f>
        <v>0</v>
      </c>
      <c r="S470">
        <f>+COUNTIFS(percentiles!M:M,"&gt;1/1/18",percentiles!O:O,"&gt;0",percentiles!A:A,A470)</f>
        <v>0</v>
      </c>
      <c r="T470">
        <f>+COUNTIFS(percentiles!M:M,"&gt;1/1/18",percentiles!P:P,"&gt;0",percentiles!A:A,A470)</f>
        <v>0</v>
      </c>
      <c r="U470">
        <f>+COUNTIFS(percentiles!M:M,"&gt;1/1/18",percentiles!Q:Q,"&gt;0",percentiles!A:A,A470)</f>
        <v>0</v>
      </c>
      <c r="V470">
        <f>+COUNTIFS('est-sen-perc99-2018'!A:A,A470,'est-sen-perc99-2018'!G:G,"&gt;0")</f>
        <v>0</v>
      </c>
      <c r="W470">
        <f>+COUNTIFS('est-sen-perc99-2018'!A:A,A470,'est-sen-perc99-2018'!H:H,"&gt;0")</f>
        <v>0</v>
      </c>
      <c r="X470">
        <f>+COUNTIFS('est-sen-perc99-2018'!A:A,A470,'est-sen-perc99-2018'!I:I,"&gt;0")</f>
        <v>0</v>
      </c>
      <c r="Y470">
        <f>+COUNTIFS('est-sen-perc99-2018'!A:A,A470,'est-sen-perc99-2018'!J:J,"&gt;0")</f>
        <v>0</v>
      </c>
      <c r="Z470">
        <f>+SUM(V470:Y470)</f>
        <v>0</v>
      </c>
      <c r="AA470">
        <f>+IF(Z470=0,,K470-Z470)</f>
        <v>0</v>
      </c>
    </row>
    <row r="471" spans="1:27" hidden="1">
      <c r="A471">
        <v>385</v>
      </c>
      <c r="B471">
        <v>-6.6919444444444398</v>
      </c>
      <c r="C471">
        <v>-76.2002777777777</v>
      </c>
      <c r="D471">
        <v>580</v>
      </c>
      <c r="E471" t="s">
        <v>192</v>
      </c>
      <c r="F471" t="s">
        <v>11</v>
      </c>
      <c r="G471" t="s">
        <v>12</v>
      </c>
      <c r="H471" t="s">
        <v>13</v>
      </c>
      <c r="I471" t="s">
        <v>193</v>
      </c>
      <c r="J471" t="s">
        <v>15</v>
      </c>
      <c r="K471">
        <f>+COUNTIF('est-sen-perc99-2018'!A:A,A471)</f>
        <v>0</v>
      </c>
      <c r="L471">
        <f>+COUNTIF('est-sen-perc99-2017'!A:A,A471)</f>
        <v>0</v>
      </c>
      <c r="M471">
        <f>+COUNTIFS(percentiles!M:M,"&gt;1/1/17",percentiles!N:N,"&gt;0",percentiles!A:A,A471,percentiles!M:M,"&lt;1/4/17")</f>
        <v>0</v>
      </c>
      <c r="N471" t="str">
        <f>IFERROR(VLOOKUP(A471,percentiles!A:Q,3,FALSE),"")</f>
        <v/>
      </c>
      <c r="O471" t="str">
        <f>IFERROR(VLOOKUP(A471,percentiles!A:Q,4,FALSE),"")</f>
        <v/>
      </c>
      <c r="P471" t="str">
        <f>IFERROR(VLOOKUP(A471,percentiles!A:Q,5,FALSE),"")</f>
        <v/>
      </c>
      <c r="Q471" t="str">
        <f>IFERROR(VLOOKUP(A471,percentiles!A:Q,6,FALSE),"")</f>
        <v/>
      </c>
      <c r="R471">
        <f>+COUNTIFS(percentiles!M:M,"&gt;1/1/18",percentiles!N:N,"&gt;0",percentiles!A:A,A471)</f>
        <v>0</v>
      </c>
      <c r="S471">
        <f>+COUNTIFS(percentiles!M:M,"&gt;1/1/18",percentiles!O:O,"&gt;0",percentiles!A:A,A471)</f>
        <v>0</v>
      </c>
      <c r="T471">
        <f>+COUNTIFS(percentiles!M:M,"&gt;1/1/18",percentiles!P:P,"&gt;0",percentiles!A:A,A471)</f>
        <v>0</v>
      </c>
      <c r="U471">
        <f>+COUNTIFS(percentiles!M:M,"&gt;1/1/18",percentiles!Q:Q,"&gt;0",percentiles!A:A,A471)</f>
        <v>0</v>
      </c>
      <c r="V471">
        <f>+COUNTIFS('est-sen-perc99-2018'!A:A,A471,'est-sen-perc99-2018'!G:G,"&gt;0")</f>
        <v>0</v>
      </c>
      <c r="W471">
        <f>+COUNTIFS('est-sen-perc99-2018'!A:A,A471,'est-sen-perc99-2018'!H:H,"&gt;0")</f>
        <v>0</v>
      </c>
      <c r="X471">
        <f>+COUNTIFS('est-sen-perc99-2018'!A:A,A471,'est-sen-perc99-2018'!I:I,"&gt;0")</f>
        <v>0</v>
      </c>
      <c r="Y471">
        <f>+COUNTIFS('est-sen-perc99-2018'!A:A,A471,'est-sen-perc99-2018'!J:J,"&gt;0")</f>
        <v>0</v>
      </c>
      <c r="Z471">
        <f>+SUM(V471:Y471)</f>
        <v>0</v>
      </c>
      <c r="AA471">
        <f>+IF(Z471=0,,K471-Z471)</f>
        <v>0</v>
      </c>
    </row>
    <row r="472" spans="1:27" hidden="1">
      <c r="A472">
        <v>388</v>
      </c>
      <c r="B472">
        <v>-6.9783305555555497</v>
      </c>
      <c r="C472">
        <v>-78.811186111111098</v>
      </c>
      <c r="D472">
        <v>2932</v>
      </c>
      <c r="E472" t="s">
        <v>196</v>
      </c>
      <c r="F472" t="s">
        <v>11</v>
      </c>
      <c r="G472" t="s">
        <v>12</v>
      </c>
      <c r="H472" t="s">
        <v>13</v>
      </c>
      <c r="I472" t="s">
        <v>197</v>
      </c>
      <c r="J472" t="s">
        <v>20</v>
      </c>
      <c r="K472">
        <f>+COUNTIF('est-sen-perc99-2018'!A:A,A472)</f>
        <v>1</v>
      </c>
      <c r="L472">
        <f>+COUNTIF('est-sen-perc99-2017'!A:A,A472)</f>
        <v>0</v>
      </c>
      <c r="M472">
        <f>+COUNTIFS(percentiles!M:M,"&gt;1/1/17",percentiles!N:N,"&gt;0",percentiles!A:A,A472,percentiles!M:M,"&lt;1/4/17")</f>
        <v>0</v>
      </c>
      <c r="N472" t="str">
        <f>IFERROR(VLOOKUP(A472,percentiles!A:Q,3,FALSE),"")</f>
        <v/>
      </c>
      <c r="O472" t="str">
        <f>IFERROR(VLOOKUP(A472,percentiles!A:Q,4,FALSE),"")</f>
        <v/>
      </c>
      <c r="P472" t="str">
        <f>IFERROR(VLOOKUP(A472,percentiles!A:Q,5,FALSE),"")</f>
        <v/>
      </c>
      <c r="Q472" t="str">
        <f>IFERROR(VLOOKUP(A472,percentiles!A:Q,6,FALSE),"")</f>
        <v/>
      </c>
      <c r="R472">
        <f>+COUNTIFS(percentiles!M:M,"&gt;1/1/18",percentiles!N:N,"&gt;0",percentiles!A:A,A472)</f>
        <v>0</v>
      </c>
      <c r="S472">
        <f>+COUNTIFS(percentiles!M:M,"&gt;1/1/18",percentiles!O:O,"&gt;0",percentiles!A:A,A472)</f>
        <v>0</v>
      </c>
      <c r="T472">
        <f>+COUNTIFS(percentiles!M:M,"&gt;1/1/18",percentiles!P:P,"&gt;0",percentiles!A:A,A472)</f>
        <v>0</v>
      </c>
      <c r="U472">
        <f>+COUNTIFS(percentiles!M:M,"&gt;1/1/18",percentiles!Q:Q,"&gt;0",percentiles!A:A,A472)</f>
        <v>0</v>
      </c>
      <c r="V472">
        <f>+COUNTIFS('est-sen-perc99-2018'!A:A,A472,'est-sen-perc99-2018'!G:G,"&gt;0")</f>
        <v>0</v>
      </c>
      <c r="W472">
        <f>+COUNTIFS('est-sen-perc99-2018'!A:A,A472,'est-sen-perc99-2018'!H:H,"&gt;0")</f>
        <v>0</v>
      </c>
      <c r="X472">
        <f>+COUNTIFS('est-sen-perc99-2018'!A:A,A472,'est-sen-perc99-2018'!I:I,"&gt;0")</f>
        <v>0</v>
      </c>
      <c r="Y472">
        <f>+COUNTIFS('est-sen-perc99-2018'!A:A,A472,'est-sen-perc99-2018'!J:J,"&gt;0")</f>
        <v>0</v>
      </c>
      <c r="Z472">
        <f>+SUM(V472:Y472)</f>
        <v>0</v>
      </c>
      <c r="AA472">
        <f>+IF(Z472=0,,K472-Z472)</f>
        <v>0</v>
      </c>
    </row>
    <row r="473" spans="1:27" hidden="1">
      <c r="A473">
        <v>391</v>
      </c>
      <c r="B473">
        <v>-7.2457027777777698</v>
      </c>
      <c r="C473">
        <v>-78.388413888888806</v>
      </c>
      <c r="D473">
        <v>2564</v>
      </c>
      <c r="E473" t="s">
        <v>198</v>
      </c>
      <c r="F473" t="s">
        <v>11</v>
      </c>
      <c r="G473" t="s">
        <v>12</v>
      </c>
      <c r="H473" t="s">
        <v>13</v>
      </c>
      <c r="I473" t="s">
        <v>199</v>
      </c>
      <c r="J473" t="s">
        <v>15</v>
      </c>
      <c r="K473">
        <f>+COUNTIF('est-sen-perc99-2018'!A:A,A473)</f>
        <v>2</v>
      </c>
      <c r="L473">
        <f>+COUNTIF('est-sen-perc99-2017'!A:A,A473)</f>
        <v>0</v>
      </c>
      <c r="M473">
        <f>+COUNTIFS(percentiles!M:M,"&gt;1/1/17",percentiles!N:N,"&gt;0",percentiles!A:A,A473,percentiles!M:M,"&lt;1/4/17")</f>
        <v>0</v>
      </c>
      <c r="N473" t="str">
        <f>IFERROR(VLOOKUP(A473,percentiles!A:Q,3,FALSE),"")</f>
        <v/>
      </c>
      <c r="O473" t="str">
        <f>IFERROR(VLOOKUP(A473,percentiles!A:Q,4,FALSE),"")</f>
        <v/>
      </c>
      <c r="P473" t="str">
        <f>IFERROR(VLOOKUP(A473,percentiles!A:Q,5,FALSE),"")</f>
        <v/>
      </c>
      <c r="Q473" t="str">
        <f>IFERROR(VLOOKUP(A473,percentiles!A:Q,6,FALSE),"")</f>
        <v/>
      </c>
      <c r="R473">
        <f>+COUNTIFS(percentiles!M:M,"&gt;1/1/18",percentiles!N:N,"&gt;0",percentiles!A:A,A473)</f>
        <v>0</v>
      </c>
      <c r="S473">
        <f>+COUNTIFS(percentiles!M:M,"&gt;1/1/18",percentiles!O:O,"&gt;0",percentiles!A:A,A473)</f>
        <v>0</v>
      </c>
      <c r="T473">
        <f>+COUNTIFS(percentiles!M:M,"&gt;1/1/18",percentiles!P:P,"&gt;0",percentiles!A:A,A473)</f>
        <v>0</v>
      </c>
      <c r="U473">
        <f>+COUNTIFS(percentiles!M:M,"&gt;1/1/18",percentiles!Q:Q,"&gt;0",percentiles!A:A,A473)</f>
        <v>0</v>
      </c>
      <c r="V473">
        <f>+COUNTIFS('est-sen-perc99-2018'!A:A,A473,'est-sen-perc99-2018'!G:G,"&gt;0")</f>
        <v>0</v>
      </c>
      <c r="W473">
        <f>+COUNTIFS('est-sen-perc99-2018'!A:A,A473,'est-sen-perc99-2018'!H:H,"&gt;0")</f>
        <v>0</v>
      </c>
      <c r="X473">
        <f>+COUNTIFS('est-sen-perc99-2018'!A:A,A473,'est-sen-perc99-2018'!I:I,"&gt;0")</f>
        <v>0</v>
      </c>
      <c r="Y473">
        <f>+COUNTIFS('est-sen-perc99-2018'!A:A,A473,'est-sen-perc99-2018'!J:J,"&gt;0")</f>
        <v>0</v>
      </c>
      <c r="Z473">
        <f>+SUM(V473:Y473)</f>
        <v>0</v>
      </c>
      <c r="AA473">
        <f>+IF(Z473=0,,K473-Z473)</f>
        <v>0</v>
      </c>
    </row>
    <row r="474" spans="1:27" hidden="1">
      <c r="A474">
        <v>404</v>
      </c>
      <c r="B474">
        <v>-9.9520111111111103</v>
      </c>
      <c r="C474">
        <v>-76.248555555555498</v>
      </c>
      <c r="D474">
        <v>1947</v>
      </c>
      <c r="E474" t="s">
        <v>210</v>
      </c>
      <c r="F474" t="s">
        <v>11</v>
      </c>
      <c r="G474" t="s">
        <v>12</v>
      </c>
      <c r="H474" t="s">
        <v>13</v>
      </c>
      <c r="I474" t="s">
        <v>211</v>
      </c>
      <c r="J474" t="s">
        <v>15</v>
      </c>
      <c r="K474">
        <f>+COUNTIF('est-sen-perc99-2018'!A:A,A474)</f>
        <v>0</v>
      </c>
      <c r="L474">
        <f>+COUNTIF('est-sen-perc99-2017'!A:A,A474)</f>
        <v>0</v>
      </c>
      <c r="M474">
        <f>+COUNTIFS(percentiles!M:M,"&gt;1/1/17",percentiles!N:N,"&gt;0",percentiles!A:A,A474,percentiles!M:M,"&lt;1/4/17")</f>
        <v>0</v>
      </c>
      <c r="N474" t="str">
        <f>IFERROR(VLOOKUP(A474,percentiles!A:Q,3,FALSE),"")</f>
        <v/>
      </c>
      <c r="O474" t="str">
        <f>IFERROR(VLOOKUP(A474,percentiles!A:Q,4,FALSE),"")</f>
        <v/>
      </c>
      <c r="P474" t="str">
        <f>IFERROR(VLOOKUP(A474,percentiles!A:Q,5,FALSE),"")</f>
        <v/>
      </c>
      <c r="Q474" t="str">
        <f>IFERROR(VLOOKUP(A474,percentiles!A:Q,6,FALSE),"")</f>
        <v/>
      </c>
      <c r="R474">
        <f>+COUNTIFS(percentiles!M:M,"&gt;1/1/18",percentiles!N:N,"&gt;0",percentiles!A:A,A474)</f>
        <v>0</v>
      </c>
      <c r="S474">
        <f>+COUNTIFS(percentiles!M:M,"&gt;1/1/18",percentiles!O:O,"&gt;0",percentiles!A:A,A474)</f>
        <v>0</v>
      </c>
      <c r="T474">
        <f>+COUNTIFS(percentiles!M:M,"&gt;1/1/18",percentiles!P:P,"&gt;0",percentiles!A:A,A474)</f>
        <v>0</v>
      </c>
      <c r="U474">
        <f>+COUNTIFS(percentiles!M:M,"&gt;1/1/18",percentiles!Q:Q,"&gt;0",percentiles!A:A,A474)</f>
        <v>0</v>
      </c>
      <c r="V474">
        <f>+COUNTIFS('est-sen-perc99-2018'!A:A,A474,'est-sen-perc99-2018'!G:G,"&gt;0")</f>
        <v>0</v>
      </c>
      <c r="W474">
        <f>+COUNTIFS('est-sen-perc99-2018'!A:A,A474,'est-sen-perc99-2018'!H:H,"&gt;0")</f>
        <v>0</v>
      </c>
      <c r="X474">
        <f>+COUNTIFS('est-sen-perc99-2018'!A:A,A474,'est-sen-perc99-2018'!I:I,"&gt;0")</f>
        <v>0</v>
      </c>
      <c r="Y474">
        <f>+COUNTIFS('est-sen-perc99-2018'!A:A,A474,'est-sen-perc99-2018'!J:J,"&gt;0")</f>
        <v>0</v>
      </c>
      <c r="Z474">
        <f>+SUM(V474:Y474)</f>
        <v>0</v>
      </c>
      <c r="AA474">
        <f>+IF(Z474=0,,K474-Z474)</f>
        <v>0</v>
      </c>
    </row>
    <row r="475" spans="1:27" hidden="1">
      <c r="A475">
        <v>426</v>
      </c>
      <c r="B475">
        <v>-9.5165277777777693</v>
      </c>
      <c r="C475">
        <v>-77.524861111111093</v>
      </c>
      <c r="D475">
        <v>3079</v>
      </c>
      <c r="E475" t="s">
        <v>214</v>
      </c>
      <c r="F475" t="s">
        <v>11</v>
      </c>
      <c r="G475" t="s">
        <v>12</v>
      </c>
      <c r="H475" t="s">
        <v>13</v>
      </c>
      <c r="I475" t="s">
        <v>215</v>
      </c>
      <c r="J475" t="s">
        <v>20</v>
      </c>
      <c r="K475">
        <f>+COUNTIF('est-sen-perc99-2018'!A:A,A475)</f>
        <v>1</v>
      </c>
      <c r="L475">
        <f>+COUNTIF('est-sen-perc99-2017'!A:A,A475)</f>
        <v>0</v>
      </c>
      <c r="M475">
        <f>+COUNTIFS(percentiles!M:M,"&gt;1/1/17",percentiles!N:N,"&gt;0",percentiles!A:A,A475,percentiles!M:M,"&lt;1/4/17")</f>
        <v>0</v>
      </c>
      <c r="N475" t="str">
        <f>IFERROR(VLOOKUP(A475,percentiles!A:Q,3,FALSE),"")</f>
        <v/>
      </c>
      <c r="O475" t="str">
        <f>IFERROR(VLOOKUP(A475,percentiles!A:Q,4,FALSE),"")</f>
        <v/>
      </c>
      <c r="P475" t="str">
        <f>IFERROR(VLOOKUP(A475,percentiles!A:Q,5,FALSE),"")</f>
        <v/>
      </c>
      <c r="Q475" t="str">
        <f>IFERROR(VLOOKUP(A475,percentiles!A:Q,6,FALSE),"")</f>
        <v/>
      </c>
      <c r="R475">
        <f>+COUNTIFS(percentiles!M:M,"&gt;1/1/18",percentiles!N:N,"&gt;0",percentiles!A:A,A475)</f>
        <v>0</v>
      </c>
      <c r="S475">
        <f>+COUNTIFS(percentiles!M:M,"&gt;1/1/18",percentiles!O:O,"&gt;0",percentiles!A:A,A475)</f>
        <v>0</v>
      </c>
      <c r="T475">
        <f>+COUNTIFS(percentiles!M:M,"&gt;1/1/18",percentiles!P:P,"&gt;0",percentiles!A:A,A475)</f>
        <v>0</v>
      </c>
      <c r="U475">
        <f>+COUNTIFS(percentiles!M:M,"&gt;1/1/18",percentiles!Q:Q,"&gt;0",percentiles!A:A,A475)</f>
        <v>0</v>
      </c>
      <c r="V475">
        <f>+COUNTIFS('est-sen-perc99-2018'!A:A,A475,'est-sen-perc99-2018'!G:G,"&gt;0")</f>
        <v>0</v>
      </c>
      <c r="W475">
        <f>+COUNTIFS('est-sen-perc99-2018'!A:A,A475,'est-sen-perc99-2018'!H:H,"&gt;0")</f>
        <v>0</v>
      </c>
      <c r="X475">
        <f>+COUNTIFS('est-sen-perc99-2018'!A:A,A475,'est-sen-perc99-2018'!I:I,"&gt;0")</f>
        <v>0</v>
      </c>
      <c r="Y475">
        <f>+COUNTIFS('est-sen-perc99-2018'!A:A,A475,'est-sen-perc99-2018'!J:J,"&gt;0")</f>
        <v>0</v>
      </c>
      <c r="Z475">
        <f>+SUM(V475:Y475)</f>
        <v>0</v>
      </c>
      <c r="AA475">
        <f>+IF(Z475=0,,K475-Z475)</f>
        <v>0</v>
      </c>
    </row>
    <row r="476" spans="1:27" hidden="1">
      <c r="A476">
        <v>441</v>
      </c>
      <c r="B476">
        <v>-9.72919444444444</v>
      </c>
      <c r="C476">
        <v>-77.453652777777705</v>
      </c>
      <c r="D476">
        <v>3431</v>
      </c>
      <c r="E476" t="s">
        <v>220</v>
      </c>
      <c r="F476" t="s">
        <v>11</v>
      </c>
      <c r="G476" t="s">
        <v>12</v>
      </c>
      <c r="H476" t="s">
        <v>13</v>
      </c>
      <c r="I476" t="s">
        <v>221</v>
      </c>
      <c r="J476" t="s">
        <v>20</v>
      </c>
      <c r="K476">
        <f>+COUNTIF('est-sen-perc99-2018'!A:A,A476)</f>
        <v>2</v>
      </c>
      <c r="L476">
        <f>+COUNTIF('est-sen-perc99-2017'!A:A,A476)</f>
        <v>0</v>
      </c>
      <c r="M476">
        <f>+COUNTIFS(percentiles!M:M,"&gt;1/1/17",percentiles!N:N,"&gt;0",percentiles!A:A,A476,percentiles!M:M,"&lt;1/4/17")</f>
        <v>0</v>
      </c>
      <c r="N476" t="str">
        <f>IFERROR(VLOOKUP(A476,percentiles!A:Q,3,FALSE),"")</f>
        <v/>
      </c>
      <c r="O476" t="str">
        <f>IFERROR(VLOOKUP(A476,percentiles!A:Q,4,FALSE),"")</f>
        <v/>
      </c>
      <c r="P476" t="str">
        <f>IFERROR(VLOOKUP(A476,percentiles!A:Q,5,FALSE),"")</f>
        <v/>
      </c>
      <c r="Q476" t="str">
        <f>IFERROR(VLOOKUP(A476,percentiles!A:Q,6,FALSE),"")</f>
        <v/>
      </c>
      <c r="R476">
        <f>+COUNTIFS(percentiles!M:M,"&gt;1/1/18",percentiles!N:N,"&gt;0",percentiles!A:A,A476)</f>
        <v>0</v>
      </c>
      <c r="S476">
        <f>+COUNTIFS(percentiles!M:M,"&gt;1/1/18",percentiles!O:O,"&gt;0",percentiles!A:A,A476)</f>
        <v>0</v>
      </c>
      <c r="T476">
        <f>+COUNTIFS(percentiles!M:M,"&gt;1/1/18",percentiles!P:P,"&gt;0",percentiles!A:A,A476)</f>
        <v>0</v>
      </c>
      <c r="U476">
        <f>+COUNTIFS(percentiles!M:M,"&gt;1/1/18",percentiles!Q:Q,"&gt;0",percentiles!A:A,A476)</f>
        <v>0</v>
      </c>
      <c r="V476">
        <f>+COUNTIFS('est-sen-perc99-2018'!A:A,A476,'est-sen-perc99-2018'!G:G,"&gt;0")</f>
        <v>0</v>
      </c>
      <c r="W476">
        <f>+COUNTIFS('est-sen-perc99-2018'!A:A,A476,'est-sen-perc99-2018'!H:H,"&gt;0")</f>
        <v>0</v>
      </c>
      <c r="X476">
        <f>+COUNTIFS('est-sen-perc99-2018'!A:A,A476,'est-sen-perc99-2018'!I:I,"&gt;0")</f>
        <v>0</v>
      </c>
      <c r="Y476">
        <f>+COUNTIFS('est-sen-perc99-2018'!A:A,A476,'est-sen-perc99-2018'!J:J,"&gt;0")</f>
        <v>0</v>
      </c>
      <c r="Z476">
        <f>+SUM(V476:Y476)</f>
        <v>0</v>
      </c>
      <c r="AA476">
        <f>+IF(Z476=0,,K476-Z476)</f>
        <v>0</v>
      </c>
    </row>
    <row r="477" spans="1:27" hidden="1">
      <c r="A477">
        <v>443</v>
      </c>
      <c r="B477">
        <v>-8.8217027777777695</v>
      </c>
      <c r="C477">
        <v>-77.457333333333295</v>
      </c>
      <c r="D477">
        <v>2985</v>
      </c>
      <c r="E477" t="s">
        <v>222</v>
      </c>
      <c r="F477" t="s">
        <v>11</v>
      </c>
      <c r="G477" t="s">
        <v>12</v>
      </c>
      <c r="H477" t="s">
        <v>13</v>
      </c>
      <c r="I477" t="s">
        <v>223</v>
      </c>
      <c r="J477" t="s">
        <v>15</v>
      </c>
      <c r="K477">
        <f>+COUNTIF('est-sen-perc99-2018'!A:A,A477)</f>
        <v>0</v>
      </c>
      <c r="L477">
        <f>+COUNTIF('est-sen-perc99-2017'!A:A,A477)</f>
        <v>0</v>
      </c>
      <c r="M477">
        <f>+COUNTIFS(percentiles!M:M,"&gt;1/1/17",percentiles!N:N,"&gt;0",percentiles!A:A,A477,percentiles!M:M,"&lt;1/4/17")</f>
        <v>0</v>
      </c>
      <c r="N477" t="str">
        <f>IFERROR(VLOOKUP(A477,percentiles!A:Q,3,FALSE),"")</f>
        <v/>
      </c>
      <c r="O477" t="str">
        <f>IFERROR(VLOOKUP(A477,percentiles!A:Q,4,FALSE),"")</f>
        <v/>
      </c>
      <c r="P477" t="str">
        <f>IFERROR(VLOOKUP(A477,percentiles!A:Q,5,FALSE),"")</f>
        <v/>
      </c>
      <c r="Q477" t="str">
        <f>IFERROR(VLOOKUP(A477,percentiles!A:Q,6,FALSE),"")</f>
        <v/>
      </c>
      <c r="R477">
        <f>+COUNTIFS(percentiles!M:M,"&gt;1/1/18",percentiles!N:N,"&gt;0",percentiles!A:A,A477)</f>
        <v>0</v>
      </c>
      <c r="S477">
        <f>+COUNTIFS(percentiles!M:M,"&gt;1/1/18",percentiles!O:O,"&gt;0",percentiles!A:A,A477)</f>
        <v>0</v>
      </c>
      <c r="T477">
        <f>+COUNTIFS(percentiles!M:M,"&gt;1/1/18",percentiles!P:P,"&gt;0",percentiles!A:A,A477)</f>
        <v>0</v>
      </c>
      <c r="U477">
        <f>+COUNTIFS(percentiles!M:M,"&gt;1/1/18",percentiles!Q:Q,"&gt;0",percentiles!A:A,A477)</f>
        <v>0</v>
      </c>
      <c r="V477">
        <f>+COUNTIFS('est-sen-perc99-2018'!A:A,A477,'est-sen-perc99-2018'!G:G,"&gt;0")</f>
        <v>0</v>
      </c>
      <c r="W477">
        <f>+COUNTIFS('est-sen-perc99-2018'!A:A,A477,'est-sen-perc99-2018'!H:H,"&gt;0")</f>
        <v>0</v>
      </c>
      <c r="X477">
        <f>+COUNTIFS('est-sen-perc99-2018'!A:A,A477,'est-sen-perc99-2018'!I:I,"&gt;0")</f>
        <v>0</v>
      </c>
      <c r="Y477">
        <f>+COUNTIFS('est-sen-perc99-2018'!A:A,A477,'est-sen-perc99-2018'!J:J,"&gt;0")</f>
        <v>0</v>
      </c>
      <c r="Z477">
        <f>+SUM(V477:Y477)</f>
        <v>0</v>
      </c>
      <c r="AA477">
        <f>+IF(Z477=0,,K477-Z477)</f>
        <v>0</v>
      </c>
    </row>
    <row r="478" spans="1:27" hidden="1">
      <c r="A478">
        <v>445</v>
      </c>
      <c r="B478">
        <v>-9.5859833333333295</v>
      </c>
      <c r="C478">
        <v>-77.175261111111098</v>
      </c>
      <c r="D478">
        <v>3140</v>
      </c>
      <c r="E478" t="s">
        <v>226</v>
      </c>
      <c r="F478" t="s">
        <v>11</v>
      </c>
      <c r="G478" t="s">
        <v>12</v>
      </c>
      <c r="H478" t="s">
        <v>13</v>
      </c>
      <c r="I478" t="s">
        <v>227</v>
      </c>
      <c r="J478" t="s">
        <v>15</v>
      </c>
      <c r="K478">
        <f>+COUNTIF('est-sen-perc99-2018'!A:A,A478)</f>
        <v>1</v>
      </c>
      <c r="L478">
        <f>+COUNTIF('est-sen-perc99-2017'!A:A,A478)</f>
        <v>0</v>
      </c>
      <c r="M478">
        <f>+COUNTIFS(percentiles!M:M,"&gt;1/1/17",percentiles!N:N,"&gt;0",percentiles!A:A,A478,percentiles!M:M,"&lt;1/4/17")</f>
        <v>0</v>
      </c>
      <c r="N478" t="str">
        <f>IFERROR(VLOOKUP(A478,percentiles!A:Q,3,FALSE),"")</f>
        <v/>
      </c>
      <c r="O478" t="str">
        <f>IFERROR(VLOOKUP(A478,percentiles!A:Q,4,FALSE),"")</f>
        <v/>
      </c>
      <c r="P478" t="str">
        <f>IFERROR(VLOOKUP(A478,percentiles!A:Q,5,FALSE),"")</f>
        <v/>
      </c>
      <c r="Q478" t="str">
        <f>IFERROR(VLOOKUP(A478,percentiles!A:Q,6,FALSE),"")</f>
        <v/>
      </c>
      <c r="R478">
        <f>+COUNTIFS(percentiles!M:M,"&gt;1/1/18",percentiles!N:N,"&gt;0",percentiles!A:A,A478)</f>
        <v>0</v>
      </c>
      <c r="S478">
        <f>+COUNTIFS(percentiles!M:M,"&gt;1/1/18",percentiles!O:O,"&gt;0",percentiles!A:A,A478)</f>
        <v>0</v>
      </c>
      <c r="T478">
        <f>+COUNTIFS(percentiles!M:M,"&gt;1/1/18",percentiles!P:P,"&gt;0",percentiles!A:A,A478)</f>
        <v>0</v>
      </c>
      <c r="U478">
        <f>+COUNTIFS(percentiles!M:M,"&gt;1/1/18",percentiles!Q:Q,"&gt;0",percentiles!A:A,A478)</f>
        <v>0</v>
      </c>
      <c r="V478">
        <f>+COUNTIFS('est-sen-perc99-2018'!A:A,A478,'est-sen-perc99-2018'!G:G,"&gt;0")</f>
        <v>0</v>
      </c>
      <c r="W478">
        <f>+COUNTIFS('est-sen-perc99-2018'!A:A,A478,'est-sen-perc99-2018'!H:H,"&gt;0")</f>
        <v>0</v>
      </c>
      <c r="X478">
        <f>+COUNTIFS('est-sen-perc99-2018'!A:A,A478,'est-sen-perc99-2018'!I:I,"&gt;0")</f>
        <v>0</v>
      </c>
      <c r="Y478">
        <f>+COUNTIFS('est-sen-perc99-2018'!A:A,A478,'est-sen-perc99-2018'!J:J,"&gt;0")</f>
        <v>0</v>
      </c>
      <c r="Z478">
        <f>+SUM(V478:Y478)</f>
        <v>0</v>
      </c>
      <c r="AA478">
        <f>+IF(Z478=0,,K478-Z478)</f>
        <v>0</v>
      </c>
    </row>
    <row r="479" spans="1:27" hidden="1">
      <c r="A479">
        <v>454</v>
      </c>
      <c r="B479">
        <v>-9.6669444444444395</v>
      </c>
      <c r="C479">
        <v>-76.083611111111097</v>
      </c>
      <c r="D479">
        <v>1950</v>
      </c>
      <c r="E479" t="s">
        <v>234</v>
      </c>
      <c r="F479" t="s">
        <v>11</v>
      </c>
      <c r="G479" t="s">
        <v>12</v>
      </c>
      <c r="H479" t="s">
        <v>13</v>
      </c>
      <c r="I479" t="s">
        <v>235</v>
      </c>
      <c r="J479" t="s">
        <v>15</v>
      </c>
      <c r="K479">
        <f>+COUNTIF('est-sen-perc99-2018'!A:A,A479)</f>
        <v>0</v>
      </c>
      <c r="L479">
        <f>+COUNTIF('est-sen-perc99-2017'!A:A,A479)</f>
        <v>0</v>
      </c>
      <c r="M479">
        <f>+COUNTIFS(percentiles!M:M,"&gt;1/1/17",percentiles!N:N,"&gt;0",percentiles!A:A,A479,percentiles!M:M,"&lt;1/4/17")</f>
        <v>0</v>
      </c>
      <c r="N479" t="str">
        <f>IFERROR(VLOOKUP(A479,percentiles!A:Q,3,FALSE),"")</f>
        <v/>
      </c>
      <c r="O479" t="str">
        <f>IFERROR(VLOOKUP(A479,percentiles!A:Q,4,FALSE),"")</f>
        <v/>
      </c>
      <c r="P479" t="str">
        <f>IFERROR(VLOOKUP(A479,percentiles!A:Q,5,FALSE),"")</f>
        <v/>
      </c>
      <c r="Q479" t="str">
        <f>IFERROR(VLOOKUP(A479,percentiles!A:Q,6,FALSE),"")</f>
        <v/>
      </c>
      <c r="R479">
        <f>+COUNTIFS(percentiles!M:M,"&gt;1/1/18",percentiles!N:N,"&gt;0",percentiles!A:A,A479)</f>
        <v>0</v>
      </c>
      <c r="S479">
        <f>+COUNTIFS(percentiles!M:M,"&gt;1/1/18",percentiles!O:O,"&gt;0",percentiles!A:A,A479)</f>
        <v>0</v>
      </c>
      <c r="T479">
        <f>+COUNTIFS(percentiles!M:M,"&gt;1/1/18",percentiles!P:P,"&gt;0",percentiles!A:A,A479)</f>
        <v>0</v>
      </c>
      <c r="U479">
        <f>+COUNTIFS(percentiles!M:M,"&gt;1/1/18",percentiles!Q:Q,"&gt;0",percentiles!A:A,A479)</f>
        <v>0</v>
      </c>
      <c r="V479">
        <f>+COUNTIFS('est-sen-perc99-2018'!A:A,A479,'est-sen-perc99-2018'!G:G,"&gt;0")</f>
        <v>0</v>
      </c>
      <c r="W479">
        <f>+COUNTIFS('est-sen-perc99-2018'!A:A,A479,'est-sen-perc99-2018'!H:H,"&gt;0")</f>
        <v>0</v>
      </c>
      <c r="X479">
        <f>+COUNTIFS('est-sen-perc99-2018'!A:A,A479,'est-sen-perc99-2018'!I:I,"&gt;0")</f>
        <v>0</v>
      </c>
      <c r="Y479">
        <f>+COUNTIFS('est-sen-perc99-2018'!A:A,A479,'est-sen-perc99-2018'!J:J,"&gt;0")</f>
        <v>0</v>
      </c>
      <c r="Z479">
        <f>+SUM(V479:Y479)</f>
        <v>0</v>
      </c>
      <c r="AA479">
        <f>+IF(Z479=0,,K479-Z479)</f>
        <v>0</v>
      </c>
    </row>
    <row r="480" spans="1:27" hidden="1">
      <c r="A480">
        <v>457</v>
      </c>
      <c r="B480">
        <v>-9.9209527777777708</v>
      </c>
      <c r="C480">
        <v>-76.309616666666599</v>
      </c>
      <c r="D480">
        <v>1986</v>
      </c>
      <c r="E480" t="s">
        <v>240</v>
      </c>
      <c r="F480" t="s">
        <v>11</v>
      </c>
      <c r="G480" t="s">
        <v>12</v>
      </c>
      <c r="H480" t="s">
        <v>13</v>
      </c>
      <c r="I480" t="s">
        <v>241</v>
      </c>
      <c r="J480" t="s">
        <v>15</v>
      </c>
      <c r="K480">
        <f>+COUNTIF('est-sen-perc99-2018'!A:A,A480)</f>
        <v>0</v>
      </c>
      <c r="L480">
        <f>+COUNTIF('est-sen-perc99-2017'!A:A,A480)</f>
        <v>0</v>
      </c>
      <c r="M480">
        <f>+COUNTIFS(percentiles!M:M,"&gt;1/1/17",percentiles!N:N,"&gt;0",percentiles!A:A,A480,percentiles!M:M,"&lt;1/4/17")</f>
        <v>0</v>
      </c>
      <c r="N480" t="str">
        <f>IFERROR(VLOOKUP(A480,percentiles!A:Q,3,FALSE),"")</f>
        <v/>
      </c>
      <c r="O480" t="str">
        <f>IFERROR(VLOOKUP(A480,percentiles!A:Q,4,FALSE),"")</f>
        <v/>
      </c>
      <c r="P480" t="str">
        <f>IFERROR(VLOOKUP(A480,percentiles!A:Q,5,FALSE),"")</f>
        <v/>
      </c>
      <c r="Q480" t="str">
        <f>IFERROR(VLOOKUP(A480,percentiles!A:Q,6,FALSE),"")</f>
        <v/>
      </c>
      <c r="R480">
        <f>+COUNTIFS(percentiles!M:M,"&gt;1/1/18",percentiles!N:N,"&gt;0",percentiles!A:A,A480)</f>
        <v>0</v>
      </c>
      <c r="S480">
        <f>+COUNTIFS(percentiles!M:M,"&gt;1/1/18",percentiles!O:O,"&gt;0",percentiles!A:A,A480)</f>
        <v>0</v>
      </c>
      <c r="T480">
        <f>+COUNTIFS(percentiles!M:M,"&gt;1/1/18",percentiles!P:P,"&gt;0",percentiles!A:A,A480)</f>
        <v>0</v>
      </c>
      <c r="U480">
        <f>+COUNTIFS(percentiles!M:M,"&gt;1/1/18",percentiles!Q:Q,"&gt;0",percentiles!A:A,A480)</f>
        <v>0</v>
      </c>
      <c r="V480">
        <f>+COUNTIFS('est-sen-perc99-2018'!A:A,A480,'est-sen-perc99-2018'!G:G,"&gt;0")</f>
        <v>0</v>
      </c>
      <c r="W480">
        <f>+COUNTIFS('est-sen-perc99-2018'!A:A,A480,'est-sen-perc99-2018'!H:H,"&gt;0")</f>
        <v>0</v>
      </c>
      <c r="X480">
        <f>+COUNTIFS('est-sen-perc99-2018'!A:A,A480,'est-sen-perc99-2018'!I:I,"&gt;0")</f>
        <v>0</v>
      </c>
      <c r="Y480">
        <f>+COUNTIFS('est-sen-perc99-2018'!A:A,A480,'est-sen-perc99-2018'!J:J,"&gt;0")</f>
        <v>0</v>
      </c>
      <c r="Z480">
        <f>+SUM(V480:Y480)</f>
        <v>0</v>
      </c>
      <c r="AA480">
        <f>+IF(Z480=0,,K480-Z480)</f>
        <v>0</v>
      </c>
    </row>
    <row r="481" spans="1:27" hidden="1">
      <c r="A481">
        <v>462</v>
      </c>
      <c r="B481">
        <v>-9.0422222222222199</v>
      </c>
      <c r="C481">
        <v>-75.506388888888793</v>
      </c>
      <c r="D481">
        <v>319</v>
      </c>
      <c r="E481" t="s">
        <v>246</v>
      </c>
      <c r="F481" t="s">
        <v>11</v>
      </c>
      <c r="G481" t="s">
        <v>12</v>
      </c>
      <c r="H481" t="s">
        <v>13</v>
      </c>
      <c r="I481" t="s">
        <v>247</v>
      </c>
      <c r="J481" t="s">
        <v>15</v>
      </c>
      <c r="K481">
        <f>+COUNTIF('est-sen-perc99-2018'!A:A,A481)</f>
        <v>2</v>
      </c>
      <c r="L481">
        <f>+COUNTIF('est-sen-perc99-2017'!A:A,A481)</f>
        <v>0</v>
      </c>
      <c r="M481">
        <f>+COUNTIFS(percentiles!M:M,"&gt;1/1/17",percentiles!N:N,"&gt;0",percentiles!A:A,A481,percentiles!M:M,"&lt;1/4/17")</f>
        <v>0</v>
      </c>
      <c r="N481" t="str">
        <f>IFERROR(VLOOKUP(A481,percentiles!A:Q,3,FALSE),"")</f>
        <v/>
      </c>
      <c r="O481" t="str">
        <f>IFERROR(VLOOKUP(A481,percentiles!A:Q,4,FALSE),"")</f>
        <v/>
      </c>
      <c r="P481" t="str">
        <f>IFERROR(VLOOKUP(A481,percentiles!A:Q,5,FALSE),"")</f>
        <v/>
      </c>
      <c r="Q481" t="str">
        <f>IFERROR(VLOOKUP(A481,percentiles!A:Q,6,FALSE),"")</f>
        <v/>
      </c>
      <c r="R481">
        <f>+COUNTIFS(percentiles!M:M,"&gt;1/1/18",percentiles!N:N,"&gt;0",percentiles!A:A,A481)</f>
        <v>0</v>
      </c>
      <c r="S481">
        <f>+COUNTIFS(percentiles!M:M,"&gt;1/1/18",percentiles!O:O,"&gt;0",percentiles!A:A,A481)</f>
        <v>0</v>
      </c>
      <c r="T481">
        <f>+COUNTIFS(percentiles!M:M,"&gt;1/1/18",percentiles!P:P,"&gt;0",percentiles!A:A,A481)</f>
        <v>0</v>
      </c>
      <c r="U481">
        <f>+COUNTIFS(percentiles!M:M,"&gt;1/1/18",percentiles!Q:Q,"&gt;0",percentiles!A:A,A481)</f>
        <v>0</v>
      </c>
      <c r="V481">
        <f>+COUNTIFS('est-sen-perc99-2018'!A:A,A481,'est-sen-perc99-2018'!G:G,"&gt;0")</f>
        <v>0</v>
      </c>
      <c r="W481">
        <f>+COUNTIFS('est-sen-perc99-2018'!A:A,A481,'est-sen-perc99-2018'!H:H,"&gt;0")</f>
        <v>0</v>
      </c>
      <c r="X481">
        <f>+COUNTIFS('est-sen-perc99-2018'!A:A,A481,'est-sen-perc99-2018'!I:I,"&gt;0")</f>
        <v>0</v>
      </c>
      <c r="Y481">
        <f>+COUNTIFS('est-sen-perc99-2018'!A:A,A481,'est-sen-perc99-2018'!J:J,"&gt;0")</f>
        <v>0</v>
      </c>
      <c r="Z481">
        <f>+SUM(V481:Y481)</f>
        <v>0</v>
      </c>
      <c r="AA481">
        <f>+IF(Z481=0,,K481-Z481)</f>
        <v>0</v>
      </c>
    </row>
    <row r="482" spans="1:27" hidden="1">
      <c r="A482">
        <v>475</v>
      </c>
      <c r="B482">
        <v>-10.4896027777777</v>
      </c>
      <c r="C482">
        <v>-76.51285</v>
      </c>
      <c r="D482">
        <v>3150</v>
      </c>
      <c r="E482" t="s">
        <v>254</v>
      </c>
      <c r="F482" t="s">
        <v>11</v>
      </c>
      <c r="G482" t="s">
        <v>12</v>
      </c>
      <c r="H482" t="s">
        <v>13</v>
      </c>
      <c r="I482" t="s">
        <v>255</v>
      </c>
      <c r="J482" t="s">
        <v>15</v>
      </c>
      <c r="K482">
        <f>+COUNTIF('est-sen-perc99-2018'!A:A,A482)</f>
        <v>3</v>
      </c>
      <c r="L482">
        <f>+COUNTIF('est-sen-perc99-2017'!A:A,A482)</f>
        <v>0</v>
      </c>
      <c r="M482">
        <f>+COUNTIFS(percentiles!M:M,"&gt;1/1/17",percentiles!N:N,"&gt;0",percentiles!A:A,A482,percentiles!M:M,"&lt;1/4/17")</f>
        <v>0</v>
      </c>
      <c r="N482" t="str">
        <f>IFERROR(VLOOKUP(A482,percentiles!A:Q,3,FALSE),"")</f>
        <v/>
      </c>
      <c r="O482" t="str">
        <f>IFERROR(VLOOKUP(A482,percentiles!A:Q,4,FALSE),"")</f>
        <v/>
      </c>
      <c r="P482" t="str">
        <f>IFERROR(VLOOKUP(A482,percentiles!A:Q,5,FALSE),"")</f>
        <v/>
      </c>
      <c r="Q482" t="str">
        <f>IFERROR(VLOOKUP(A482,percentiles!A:Q,6,FALSE),"")</f>
        <v/>
      </c>
      <c r="R482">
        <f>+COUNTIFS(percentiles!M:M,"&gt;1/1/18",percentiles!N:N,"&gt;0",percentiles!A:A,A482)</f>
        <v>0</v>
      </c>
      <c r="S482">
        <f>+COUNTIFS(percentiles!M:M,"&gt;1/1/18",percentiles!O:O,"&gt;0",percentiles!A:A,A482)</f>
        <v>0</v>
      </c>
      <c r="T482">
        <f>+COUNTIFS(percentiles!M:M,"&gt;1/1/18",percentiles!P:P,"&gt;0",percentiles!A:A,A482)</f>
        <v>0</v>
      </c>
      <c r="U482">
        <f>+COUNTIFS(percentiles!M:M,"&gt;1/1/18",percentiles!Q:Q,"&gt;0",percentiles!A:A,A482)</f>
        <v>0</v>
      </c>
      <c r="V482">
        <f>+COUNTIFS('est-sen-perc99-2018'!A:A,A482,'est-sen-perc99-2018'!G:G,"&gt;0")</f>
        <v>0</v>
      </c>
      <c r="W482">
        <f>+COUNTIFS('est-sen-perc99-2018'!A:A,A482,'est-sen-perc99-2018'!H:H,"&gt;0")</f>
        <v>0</v>
      </c>
      <c r="X482">
        <f>+COUNTIFS('est-sen-perc99-2018'!A:A,A482,'est-sen-perc99-2018'!I:I,"&gt;0")</f>
        <v>0</v>
      </c>
      <c r="Y482">
        <f>+COUNTIFS('est-sen-perc99-2018'!A:A,A482,'est-sen-perc99-2018'!J:J,"&gt;0")</f>
        <v>0</v>
      </c>
      <c r="Z482">
        <f>+SUM(V482:Y482)</f>
        <v>0</v>
      </c>
      <c r="AA482">
        <f>+IF(Z482=0,,K482-Z482)</f>
        <v>0</v>
      </c>
    </row>
    <row r="483" spans="1:27" hidden="1">
      <c r="A483">
        <v>476</v>
      </c>
      <c r="B483">
        <v>-10.9655555555555</v>
      </c>
      <c r="C483">
        <v>-74.832499999999897</v>
      </c>
      <c r="D483">
        <v>546</v>
      </c>
      <c r="E483" t="s">
        <v>256</v>
      </c>
      <c r="F483" t="s">
        <v>11</v>
      </c>
      <c r="G483" t="s">
        <v>12</v>
      </c>
      <c r="H483" t="s">
        <v>13</v>
      </c>
      <c r="I483" t="s">
        <v>257</v>
      </c>
      <c r="J483" t="s">
        <v>15</v>
      </c>
      <c r="K483">
        <f>+COUNTIF('est-sen-perc99-2018'!A:A,A483)</f>
        <v>0</v>
      </c>
      <c r="L483">
        <f>+COUNTIF('est-sen-perc99-2017'!A:A,A483)</f>
        <v>0</v>
      </c>
      <c r="M483">
        <f>+COUNTIFS(percentiles!M:M,"&gt;1/1/17",percentiles!N:N,"&gt;0",percentiles!A:A,A483,percentiles!M:M,"&lt;1/4/17")</f>
        <v>0</v>
      </c>
      <c r="N483" t="str">
        <f>IFERROR(VLOOKUP(A483,percentiles!A:Q,3,FALSE),"")</f>
        <v/>
      </c>
      <c r="O483" t="str">
        <f>IFERROR(VLOOKUP(A483,percentiles!A:Q,4,FALSE),"")</f>
        <v/>
      </c>
      <c r="P483" t="str">
        <f>IFERROR(VLOOKUP(A483,percentiles!A:Q,5,FALSE),"")</f>
        <v/>
      </c>
      <c r="Q483" t="str">
        <f>IFERROR(VLOOKUP(A483,percentiles!A:Q,6,FALSE),"")</f>
        <v/>
      </c>
      <c r="R483">
        <f>+COUNTIFS(percentiles!M:M,"&gt;1/1/18",percentiles!N:N,"&gt;0",percentiles!A:A,A483)</f>
        <v>0</v>
      </c>
      <c r="S483">
        <f>+COUNTIFS(percentiles!M:M,"&gt;1/1/18",percentiles!O:O,"&gt;0",percentiles!A:A,A483)</f>
        <v>0</v>
      </c>
      <c r="T483">
        <f>+COUNTIFS(percentiles!M:M,"&gt;1/1/18",percentiles!P:P,"&gt;0",percentiles!A:A,A483)</f>
        <v>0</v>
      </c>
      <c r="U483">
        <f>+COUNTIFS(percentiles!M:M,"&gt;1/1/18",percentiles!Q:Q,"&gt;0",percentiles!A:A,A483)</f>
        <v>0</v>
      </c>
      <c r="V483">
        <f>+COUNTIFS('est-sen-perc99-2018'!A:A,A483,'est-sen-perc99-2018'!G:G,"&gt;0")</f>
        <v>0</v>
      </c>
      <c r="W483">
        <f>+COUNTIFS('est-sen-perc99-2018'!A:A,A483,'est-sen-perc99-2018'!H:H,"&gt;0")</f>
        <v>0</v>
      </c>
      <c r="X483">
        <f>+COUNTIFS('est-sen-perc99-2018'!A:A,A483,'est-sen-perc99-2018'!I:I,"&gt;0")</f>
        <v>0</v>
      </c>
      <c r="Y483">
        <f>+COUNTIFS('est-sen-perc99-2018'!A:A,A483,'est-sen-perc99-2018'!J:J,"&gt;0")</f>
        <v>0</v>
      </c>
      <c r="Z483">
        <f>+SUM(V483:Y483)</f>
        <v>0</v>
      </c>
      <c r="AA483">
        <f>+IF(Z483=0,,K483-Z483)</f>
        <v>0</v>
      </c>
    </row>
    <row r="484" spans="1:27" hidden="1">
      <c r="A484">
        <v>501</v>
      </c>
      <c r="B484">
        <v>-11.0606805555555</v>
      </c>
      <c r="C484">
        <v>-77.550105555555504</v>
      </c>
      <c r="D484">
        <v>131</v>
      </c>
      <c r="E484" t="s">
        <v>264</v>
      </c>
      <c r="F484" t="s">
        <v>11</v>
      </c>
      <c r="G484" t="s">
        <v>12</v>
      </c>
      <c r="H484" t="s">
        <v>13</v>
      </c>
      <c r="I484" t="s">
        <v>265</v>
      </c>
      <c r="J484" t="s">
        <v>20</v>
      </c>
      <c r="K484">
        <f>+COUNTIF('est-sen-perc99-2018'!A:A,A484)</f>
        <v>0</v>
      </c>
      <c r="L484">
        <f>+COUNTIF('est-sen-perc99-2017'!A:A,A484)</f>
        <v>0</v>
      </c>
      <c r="M484">
        <f>+COUNTIFS(percentiles!M:M,"&gt;1/1/17",percentiles!N:N,"&gt;0",percentiles!A:A,A484,percentiles!M:M,"&lt;1/4/17")</f>
        <v>0</v>
      </c>
      <c r="N484" t="str">
        <f>IFERROR(VLOOKUP(A484,percentiles!A:Q,3,FALSE),"")</f>
        <v/>
      </c>
      <c r="O484" t="str">
        <f>IFERROR(VLOOKUP(A484,percentiles!A:Q,4,FALSE),"")</f>
        <v/>
      </c>
      <c r="P484" t="str">
        <f>IFERROR(VLOOKUP(A484,percentiles!A:Q,5,FALSE),"")</f>
        <v/>
      </c>
      <c r="Q484" t="str">
        <f>IFERROR(VLOOKUP(A484,percentiles!A:Q,6,FALSE),"")</f>
        <v/>
      </c>
      <c r="R484">
        <f>+COUNTIFS(percentiles!M:M,"&gt;1/1/18",percentiles!N:N,"&gt;0",percentiles!A:A,A484)</f>
        <v>0</v>
      </c>
      <c r="S484">
        <f>+COUNTIFS(percentiles!M:M,"&gt;1/1/18",percentiles!O:O,"&gt;0",percentiles!A:A,A484)</f>
        <v>0</v>
      </c>
      <c r="T484">
        <f>+COUNTIFS(percentiles!M:M,"&gt;1/1/18",percentiles!P:P,"&gt;0",percentiles!A:A,A484)</f>
        <v>0</v>
      </c>
      <c r="U484">
        <f>+COUNTIFS(percentiles!M:M,"&gt;1/1/18",percentiles!Q:Q,"&gt;0",percentiles!A:A,A484)</f>
        <v>0</v>
      </c>
      <c r="V484">
        <f>+COUNTIFS('est-sen-perc99-2018'!A:A,A484,'est-sen-perc99-2018'!G:G,"&gt;0")</f>
        <v>0</v>
      </c>
      <c r="W484">
        <f>+COUNTIFS('est-sen-perc99-2018'!A:A,A484,'est-sen-perc99-2018'!H:H,"&gt;0")</f>
        <v>0</v>
      </c>
      <c r="X484">
        <f>+COUNTIFS('est-sen-perc99-2018'!A:A,A484,'est-sen-perc99-2018'!I:I,"&gt;0")</f>
        <v>0</v>
      </c>
      <c r="Y484">
        <f>+COUNTIFS('est-sen-perc99-2018'!A:A,A484,'est-sen-perc99-2018'!J:J,"&gt;0")</f>
        <v>0</v>
      </c>
      <c r="Z484">
        <f>+SUM(V484:Y484)</f>
        <v>0</v>
      </c>
      <c r="AA484">
        <f>+IF(Z484=0,,K484-Z484)</f>
        <v>0</v>
      </c>
    </row>
    <row r="485" spans="1:27" hidden="1">
      <c r="A485">
        <v>322</v>
      </c>
      <c r="B485">
        <v>-6.4163888888888803</v>
      </c>
      <c r="C485">
        <v>-76.612499999999898</v>
      </c>
      <c r="D485">
        <v>480</v>
      </c>
      <c r="E485" t="s">
        <v>148</v>
      </c>
      <c r="F485" t="s">
        <v>11</v>
      </c>
      <c r="G485" t="s">
        <v>12</v>
      </c>
      <c r="H485" t="s">
        <v>13</v>
      </c>
      <c r="I485" t="s">
        <v>149</v>
      </c>
      <c r="J485" t="s">
        <v>15</v>
      </c>
      <c r="K485">
        <f>+COUNTIF('est-sen-perc99-2018'!A:A,A485)</f>
        <v>6</v>
      </c>
      <c r="L485">
        <f>+COUNTIF('est-sen-perc99-2017'!A:A,A485)</f>
        <v>0</v>
      </c>
      <c r="M485">
        <f>+COUNTIFS(percentiles!M:M,"&gt;1/1/17",percentiles!N:N,"&gt;0",percentiles!A:A,A485,percentiles!M:M,"&lt;1/4/17")</f>
        <v>0</v>
      </c>
      <c r="N485">
        <f>IFERROR(VLOOKUP(A485,percentiles!A:Q,3,FALSE),"")</f>
        <v>1581</v>
      </c>
      <c r="O485">
        <f>IFERROR(VLOOKUP(A485,percentiles!A:Q,4,FALSE),"")</f>
        <v>1519</v>
      </c>
      <c r="P485">
        <f>IFERROR(VLOOKUP(A485,percentiles!A:Q,5,FALSE),"")</f>
        <v>1457</v>
      </c>
      <c r="Q485">
        <f>IFERROR(VLOOKUP(A485,percentiles!A:Q,6,FALSE),"")</f>
        <v>354</v>
      </c>
      <c r="R485">
        <f>+COUNTIFS(percentiles!M:M,"&gt;1/1/18",percentiles!N:N,"&gt;0",percentiles!A:A,A485)</f>
        <v>1</v>
      </c>
      <c r="S485">
        <f>+COUNTIFS(percentiles!M:M,"&gt;1/1/18",percentiles!O:O,"&gt;0",percentiles!A:A,A485)</f>
        <v>4</v>
      </c>
      <c r="T485">
        <f>+COUNTIFS(percentiles!M:M,"&gt;1/1/18",percentiles!P:P,"&gt;0",percentiles!A:A,A485)</f>
        <v>3</v>
      </c>
      <c r="U485">
        <f>+COUNTIFS(percentiles!M:M,"&gt;1/1/18",percentiles!Q:Q,"&gt;0",percentiles!A:A,A485)</f>
        <v>5</v>
      </c>
      <c r="V485">
        <f>+COUNTIFS('est-sen-perc99-2018'!A:A,A485,'est-sen-perc99-2018'!G:G,"&gt;0")</f>
        <v>1</v>
      </c>
      <c r="W485">
        <f>+COUNTIFS('est-sen-perc99-2018'!A:A,A485,'est-sen-perc99-2018'!H:H,"&gt;0")</f>
        <v>4</v>
      </c>
      <c r="X485">
        <f>+COUNTIFS('est-sen-perc99-2018'!A:A,A485,'est-sen-perc99-2018'!I:I,"&gt;0")</f>
        <v>1</v>
      </c>
      <c r="Y485">
        <f>+COUNTIFS('est-sen-perc99-2018'!A:A,A485,'est-sen-perc99-2018'!J:J,"&gt;0")</f>
        <v>0</v>
      </c>
      <c r="Z485">
        <f>+SUM(V485:Y485)</f>
        <v>6</v>
      </c>
      <c r="AA485">
        <f>+IF(Z485=0,,K485-Z485)</f>
        <v>0</v>
      </c>
    </row>
    <row r="486" spans="1:27" hidden="1">
      <c r="A486">
        <v>530</v>
      </c>
      <c r="B486">
        <v>-10.068119444444401</v>
      </c>
      <c r="C486">
        <v>-78.162319444444407</v>
      </c>
      <c r="D486">
        <v>8</v>
      </c>
      <c r="E486" t="s">
        <v>272</v>
      </c>
      <c r="F486" t="s">
        <v>11</v>
      </c>
      <c r="G486" t="s">
        <v>12</v>
      </c>
      <c r="H486" t="s">
        <v>13</v>
      </c>
      <c r="I486" t="s">
        <v>273</v>
      </c>
      <c r="J486" t="s">
        <v>20</v>
      </c>
      <c r="K486">
        <f>+COUNTIF('est-sen-perc99-2018'!A:A,A486)</f>
        <v>0</v>
      </c>
      <c r="L486">
        <f>+COUNTIF('est-sen-perc99-2017'!A:A,A486)</f>
        <v>0</v>
      </c>
      <c r="M486">
        <f>+COUNTIFS(percentiles!M:M,"&gt;1/1/17",percentiles!N:N,"&gt;0",percentiles!A:A,A486,percentiles!M:M,"&lt;1/4/17")</f>
        <v>0</v>
      </c>
      <c r="N486" t="str">
        <f>IFERROR(VLOOKUP(A486,percentiles!A:Q,3,FALSE),"")</f>
        <v/>
      </c>
      <c r="O486" t="str">
        <f>IFERROR(VLOOKUP(A486,percentiles!A:Q,4,FALSE),"")</f>
        <v/>
      </c>
      <c r="P486" t="str">
        <f>IFERROR(VLOOKUP(A486,percentiles!A:Q,5,FALSE),"")</f>
        <v/>
      </c>
      <c r="Q486" t="str">
        <f>IFERROR(VLOOKUP(A486,percentiles!A:Q,6,FALSE),"")</f>
        <v/>
      </c>
      <c r="R486">
        <f>+COUNTIFS(percentiles!M:M,"&gt;1/1/18",percentiles!N:N,"&gt;0",percentiles!A:A,A486)</f>
        <v>0</v>
      </c>
      <c r="S486">
        <f>+COUNTIFS(percentiles!M:M,"&gt;1/1/18",percentiles!O:O,"&gt;0",percentiles!A:A,A486)</f>
        <v>0</v>
      </c>
      <c r="T486">
        <f>+COUNTIFS(percentiles!M:M,"&gt;1/1/18",percentiles!P:P,"&gt;0",percentiles!A:A,A486)</f>
        <v>0</v>
      </c>
      <c r="U486">
        <f>+COUNTIFS(percentiles!M:M,"&gt;1/1/18",percentiles!Q:Q,"&gt;0",percentiles!A:A,A486)</f>
        <v>0</v>
      </c>
      <c r="V486">
        <f>+COUNTIFS('est-sen-perc99-2018'!A:A,A486,'est-sen-perc99-2018'!G:G,"&gt;0")</f>
        <v>0</v>
      </c>
      <c r="W486">
        <f>+COUNTIFS('est-sen-perc99-2018'!A:A,A486,'est-sen-perc99-2018'!H:H,"&gt;0")</f>
        <v>0</v>
      </c>
      <c r="X486">
        <f>+COUNTIFS('est-sen-perc99-2018'!A:A,A486,'est-sen-perc99-2018'!I:I,"&gt;0")</f>
        <v>0</v>
      </c>
      <c r="Y486">
        <f>+COUNTIFS('est-sen-perc99-2018'!A:A,A486,'est-sen-perc99-2018'!J:J,"&gt;0")</f>
        <v>0</v>
      </c>
      <c r="Z486">
        <f>+SUM(V486:Y486)</f>
        <v>0</v>
      </c>
      <c r="AA486">
        <f>+IF(Z486=0,,K486-Z486)</f>
        <v>0</v>
      </c>
    </row>
    <row r="487" spans="1:27" hidden="1">
      <c r="A487">
        <v>532</v>
      </c>
      <c r="B487">
        <v>-10.912938888888799</v>
      </c>
      <c r="C487">
        <v>-77.648897222222203</v>
      </c>
      <c r="D487">
        <v>59</v>
      </c>
      <c r="E487" t="s">
        <v>274</v>
      </c>
      <c r="F487" t="s">
        <v>11</v>
      </c>
      <c r="G487" t="s">
        <v>12</v>
      </c>
      <c r="H487" t="s">
        <v>13</v>
      </c>
      <c r="I487" t="s">
        <v>275</v>
      </c>
      <c r="J487" t="s">
        <v>20</v>
      </c>
      <c r="K487">
        <f>+COUNTIF('est-sen-perc99-2018'!A:A,A487)</f>
        <v>0</v>
      </c>
      <c r="L487">
        <f>+COUNTIF('est-sen-perc99-2017'!A:A,A487)</f>
        <v>0</v>
      </c>
      <c r="M487">
        <f>+COUNTIFS(percentiles!M:M,"&gt;1/1/17",percentiles!N:N,"&gt;0",percentiles!A:A,A487,percentiles!M:M,"&lt;1/4/17")</f>
        <v>0</v>
      </c>
      <c r="N487" t="str">
        <f>IFERROR(VLOOKUP(A487,percentiles!A:Q,3,FALSE),"")</f>
        <v/>
      </c>
      <c r="O487" t="str">
        <f>IFERROR(VLOOKUP(A487,percentiles!A:Q,4,FALSE),"")</f>
        <v/>
      </c>
      <c r="P487" t="str">
        <f>IFERROR(VLOOKUP(A487,percentiles!A:Q,5,FALSE),"")</f>
        <v/>
      </c>
      <c r="Q487" t="str">
        <f>IFERROR(VLOOKUP(A487,percentiles!A:Q,6,FALSE),"")</f>
        <v/>
      </c>
      <c r="R487">
        <f>+COUNTIFS(percentiles!M:M,"&gt;1/1/18",percentiles!N:N,"&gt;0",percentiles!A:A,A487)</f>
        <v>0</v>
      </c>
      <c r="S487">
        <f>+COUNTIFS(percentiles!M:M,"&gt;1/1/18",percentiles!O:O,"&gt;0",percentiles!A:A,A487)</f>
        <v>0</v>
      </c>
      <c r="T487">
        <f>+COUNTIFS(percentiles!M:M,"&gt;1/1/18",percentiles!P:P,"&gt;0",percentiles!A:A,A487)</f>
        <v>0</v>
      </c>
      <c r="U487">
        <f>+COUNTIFS(percentiles!M:M,"&gt;1/1/18",percentiles!Q:Q,"&gt;0",percentiles!A:A,A487)</f>
        <v>0</v>
      </c>
      <c r="V487">
        <f>+COUNTIFS('est-sen-perc99-2018'!A:A,A487,'est-sen-perc99-2018'!G:G,"&gt;0")</f>
        <v>0</v>
      </c>
      <c r="W487">
        <f>+COUNTIFS('est-sen-perc99-2018'!A:A,A487,'est-sen-perc99-2018'!H:H,"&gt;0")</f>
        <v>0</v>
      </c>
      <c r="X487">
        <f>+COUNTIFS('est-sen-perc99-2018'!A:A,A487,'est-sen-perc99-2018'!I:I,"&gt;0")</f>
        <v>0</v>
      </c>
      <c r="Y487">
        <f>+COUNTIFS('est-sen-perc99-2018'!A:A,A487,'est-sen-perc99-2018'!J:J,"&gt;0")</f>
        <v>0</v>
      </c>
      <c r="Z487">
        <f>+SUM(V487:Y487)</f>
        <v>0</v>
      </c>
      <c r="AA487">
        <f>+IF(Z487=0,,K487-Z487)</f>
        <v>0</v>
      </c>
    </row>
    <row r="488" spans="1:27" hidden="1">
      <c r="A488">
        <v>542</v>
      </c>
      <c r="B488">
        <v>-10.921616666666599</v>
      </c>
      <c r="C488">
        <v>-76.737011111111102</v>
      </c>
      <c r="D488">
        <v>2920</v>
      </c>
      <c r="E488" t="s">
        <v>286</v>
      </c>
      <c r="F488" t="s">
        <v>11</v>
      </c>
      <c r="G488" t="s">
        <v>12</v>
      </c>
      <c r="H488" t="s">
        <v>13</v>
      </c>
      <c r="I488" t="s">
        <v>287</v>
      </c>
      <c r="J488" t="s">
        <v>20</v>
      </c>
      <c r="K488">
        <f>+COUNTIF('est-sen-perc99-2018'!A:A,A488)</f>
        <v>0</v>
      </c>
      <c r="L488">
        <f>+COUNTIF('est-sen-perc99-2017'!A:A,A488)</f>
        <v>0</v>
      </c>
      <c r="M488">
        <f>+COUNTIFS(percentiles!M:M,"&gt;1/1/17",percentiles!N:N,"&gt;0",percentiles!A:A,A488,percentiles!M:M,"&lt;1/4/17")</f>
        <v>0</v>
      </c>
      <c r="N488" t="str">
        <f>IFERROR(VLOOKUP(A488,percentiles!A:Q,3,FALSE),"")</f>
        <v/>
      </c>
      <c r="O488" t="str">
        <f>IFERROR(VLOOKUP(A488,percentiles!A:Q,4,FALSE),"")</f>
        <v/>
      </c>
      <c r="P488" t="str">
        <f>IFERROR(VLOOKUP(A488,percentiles!A:Q,5,FALSE),"")</f>
        <v/>
      </c>
      <c r="Q488" t="str">
        <f>IFERROR(VLOOKUP(A488,percentiles!A:Q,6,FALSE),"")</f>
        <v/>
      </c>
      <c r="R488">
        <f>+COUNTIFS(percentiles!M:M,"&gt;1/1/18",percentiles!N:N,"&gt;0",percentiles!A:A,A488)</f>
        <v>0</v>
      </c>
      <c r="S488">
        <f>+COUNTIFS(percentiles!M:M,"&gt;1/1/18",percentiles!O:O,"&gt;0",percentiles!A:A,A488)</f>
        <v>0</v>
      </c>
      <c r="T488">
        <f>+COUNTIFS(percentiles!M:M,"&gt;1/1/18",percentiles!P:P,"&gt;0",percentiles!A:A,A488)</f>
        <v>0</v>
      </c>
      <c r="U488">
        <f>+COUNTIFS(percentiles!M:M,"&gt;1/1/18",percentiles!Q:Q,"&gt;0",percentiles!A:A,A488)</f>
        <v>0</v>
      </c>
      <c r="V488">
        <f>+COUNTIFS('est-sen-perc99-2018'!A:A,A488,'est-sen-perc99-2018'!G:G,"&gt;0")</f>
        <v>0</v>
      </c>
      <c r="W488">
        <f>+COUNTIFS('est-sen-perc99-2018'!A:A,A488,'est-sen-perc99-2018'!H:H,"&gt;0")</f>
        <v>0</v>
      </c>
      <c r="X488">
        <f>+COUNTIFS('est-sen-perc99-2018'!A:A,A488,'est-sen-perc99-2018'!I:I,"&gt;0")</f>
        <v>0</v>
      </c>
      <c r="Y488">
        <f>+COUNTIFS('est-sen-perc99-2018'!A:A,A488,'est-sen-perc99-2018'!J:J,"&gt;0")</f>
        <v>0</v>
      </c>
      <c r="Z488">
        <f>+SUM(V488:Y488)</f>
        <v>0</v>
      </c>
      <c r="AA488">
        <f>+IF(Z488=0,,K488-Z488)</f>
        <v>0</v>
      </c>
    </row>
    <row r="489" spans="1:27" hidden="1">
      <c r="A489">
        <v>555</v>
      </c>
      <c r="B489">
        <v>-11.261666666666599</v>
      </c>
      <c r="C489">
        <v>-75.620833333333294</v>
      </c>
      <c r="D489">
        <v>2750</v>
      </c>
      <c r="E489" t="s">
        <v>302</v>
      </c>
      <c r="F489" t="s">
        <v>11</v>
      </c>
      <c r="G489" t="s">
        <v>12</v>
      </c>
      <c r="H489" t="s">
        <v>13</v>
      </c>
      <c r="I489" t="s">
        <v>303</v>
      </c>
      <c r="J489" t="s">
        <v>15</v>
      </c>
      <c r="K489">
        <f>+COUNTIF('est-sen-perc99-2018'!A:A,A489)</f>
        <v>2</v>
      </c>
      <c r="L489">
        <f>+COUNTIF('est-sen-perc99-2017'!A:A,A489)</f>
        <v>0</v>
      </c>
      <c r="M489">
        <f>+COUNTIFS(percentiles!M:M,"&gt;1/1/17",percentiles!N:N,"&gt;0",percentiles!A:A,A489,percentiles!M:M,"&lt;1/4/17")</f>
        <v>0</v>
      </c>
      <c r="N489" t="str">
        <f>IFERROR(VLOOKUP(A489,percentiles!A:Q,3,FALSE),"")</f>
        <v/>
      </c>
      <c r="O489" t="str">
        <f>IFERROR(VLOOKUP(A489,percentiles!A:Q,4,FALSE),"")</f>
        <v/>
      </c>
      <c r="P489" t="str">
        <f>IFERROR(VLOOKUP(A489,percentiles!A:Q,5,FALSE),"")</f>
        <v/>
      </c>
      <c r="Q489" t="str">
        <f>IFERROR(VLOOKUP(A489,percentiles!A:Q,6,FALSE),"")</f>
        <v/>
      </c>
      <c r="R489">
        <f>+COUNTIFS(percentiles!M:M,"&gt;1/1/18",percentiles!N:N,"&gt;0",percentiles!A:A,A489)</f>
        <v>0</v>
      </c>
      <c r="S489">
        <f>+COUNTIFS(percentiles!M:M,"&gt;1/1/18",percentiles!O:O,"&gt;0",percentiles!A:A,A489)</f>
        <v>0</v>
      </c>
      <c r="T489">
        <f>+COUNTIFS(percentiles!M:M,"&gt;1/1/18",percentiles!P:P,"&gt;0",percentiles!A:A,A489)</f>
        <v>0</v>
      </c>
      <c r="U489">
        <f>+COUNTIFS(percentiles!M:M,"&gt;1/1/18",percentiles!Q:Q,"&gt;0",percentiles!A:A,A489)</f>
        <v>0</v>
      </c>
      <c r="V489">
        <f>+COUNTIFS('est-sen-perc99-2018'!A:A,A489,'est-sen-perc99-2018'!G:G,"&gt;0")</f>
        <v>0</v>
      </c>
      <c r="W489">
        <f>+COUNTIFS('est-sen-perc99-2018'!A:A,A489,'est-sen-perc99-2018'!H:H,"&gt;0")</f>
        <v>0</v>
      </c>
      <c r="X489">
        <f>+COUNTIFS('est-sen-perc99-2018'!A:A,A489,'est-sen-perc99-2018'!I:I,"&gt;0")</f>
        <v>0</v>
      </c>
      <c r="Y489">
        <f>+COUNTIFS('est-sen-perc99-2018'!A:A,A489,'est-sen-perc99-2018'!J:J,"&gt;0")</f>
        <v>0</v>
      </c>
      <c r="Z489">
        <f>+SUM(V489:Y489)</f>
        <v>0</v>
      </c>
      <c r="AA489">
        <f>+IF(Z489=0,,K489-Z489)</f>
        <v>0</v>
      </c>
    </row>
    <row r="490" spans="1:27" hidden="1">
      <c r="A490">
        <v>556</v>
      </c>
      <c r="B490">
        <v>-10.050277777777699</v>
      </c>
      <c r="C490">
        <v>-75.550277777777694</v>
      </c>
      <c r="D490">
        <v>1000</v>
      </c>
      <c r="E490" t="s">
        <v>304</v>
      </c>
      <c r="F490" t="s">
        <v>11</v>
      </c>
      <c r="G490" t="s">
        <v>12</v>
      </c>
      <c r="H490" t="s">
        <v>13</v>
      </c>
      <c r="I490" t="s">
        <v>305</v>
      </c>
      <c r="J490" t="s">
        <v>15</v>
      </c>
      <c r="K490">
        <f>+COUNTIF('est-sen-perc99-2018'!A:A,A490)</f>
        <v>1</v>
      </c>
      <c r="L490">
        <f>+COUNTIF('est-sen-perc99-2017'!A:A,A490)</f>
        <v>0</v>
      </c>
      <c r="M490">
        <f>+COUNTIFS(percentiles!M:M,"&gt;1/1/17",percentiles!N:N,"&gt;0",percentiles!A:A,A490,percentiles!M:M,"&lt;1/4/17")</f>
        <v>0</v>
      </c>
      <c r="N490" t="str">
        <f>IFERROR(VLOOKUP(A490,percentiles!A:Q,3,FALSE),"")</f>
        <v/>
      </c>
      <c r="O490" t="str">
        <f>IFERROR(VLOOKUP(A490,percentiles!A:Q,4,FALSE),"")</f>
        <v/>
      </c>
      <c r="P490" t="str">
        <f>IFERROR(VLOOKUP(A490,percentiles!A:Q,5,FALSE),"")</f>
        <v/>
      </c>
      <c r="Q490" t="str">
        <f>IFERROR(VLOOKUP(A490,percentiles!A:Q,6,FALSE),"")</f>
        <v/>
      </c>
      <c r="R490">
        <f>+COUNTIFS(percentiles!M:M,"&gt;1/1/18",percentiles!N:N,"&gt;0",percentiles!A:A,A490)</f>
        <v>0</v>
      </c>
      <c r="S490">
        <f>+COUNTIFS(percentiles!M:M,"&gt;1/1/18",percentiles!O:O,"&gt;0",percentiles!A:A,A490)</f>
        <v>0</v>
      </c>
      <c r="T490">
        <f>+COUNTIFS(percentiles!M:M,"&gt;1/1/18",percentiles!P:P,"&gt;0",percentiles!A:A,A490)</f>
        <v>0</v>
      </c>
      <c r="U490">
        <f>+COUNTIFS(percentiles!M:M,"&gt;1/1/18",percentiles!Q:Q,"&gt;0",percentiles!A:A,A490)</f>
        <v>0</v>
      </c>
      <c r="V490">
        <f>+COUNTIFS('est-sen-perc99-2018'!A:A,A490,'est-sen-perc99-2018'!G:G,"&gt;0")</f>
        <v>0</v>
      </c>
      <c r="W490">
        <f>+COUNTIFS('est-sen-perc99-2018'!A:A,A490,'est-sen-perc99-2018'!H:H,"&gt;0")</f>
        <v>0</v>
      </c>
      <c r="X490">
        <f>+COUNTIFS('est-sen-perc99-2018'!A:A,A490,'est-sen-perc99-2018'!I:I,"&gt;0")</f>
        <v>0</v>
      </c>
      <c r="Y490">
        <f>+COUNTIFS('est-sen-perc99-2018'!A:A,A490,'est-sen-perc99-2018'!J:J,"&gt;0")</f>
        <v>0</v>
      </c>
      <c r="Z490">
        <f>+SUM(V490:Y490)</f>
        <v>0</v>
      </c>
      <c r="AA490">
        <f>+IF(Z490=0,,K490-Z490)</f>
        <v>0</v>
      </c>
    </row>
    <row r="491" spans="1:27" hidden="1">
      <c r="A491">
        <v>557</v>
      </c>
      <c r="B491">
        <v>-10.594166666666601</v>
      </c>
      <c r="C491">
        <v>-75.384166666666601</v>
      </c>
      <c r="D491">
        <v>1850</v>
      </c>
      <c r="E491" t="s">
        <v>306</v>
      </c>
      <c r="F491" t="s">
        <v>11</v>
      </c>
      <c r="G491" t="s">
        <v>12</v>
      </c>
      <c r="H491" t="s">
        <v>13</v>
      </c>
      <c r="I491" t="s">
        <v>307</v>
      </c>
      <c r="J491" t="s">
        <v>15</v>
      </c>
      <c r="K491">
        <f>+COUNTIF('est-sen-perc99-2018'!A:A,A491)</f>
        <v>0</v>
      </c>
      <c r="L491">
        <f>+COUNTIF('est-sen-perc99-2017'!A:A,A491)</f>
        <v>0</v>
      </c>
      <c r="M491">
        <f>+COUNTIFS(percentiles!M:M,"&gt;1/1/17",percentiles!N:N,"&gt;0",percentiles!A:A,A491,percentiles!M:M,"&lt;1/4/17")</f>
        <v>0</v>
      </c>
      <c r="N491" t="str">
        <f>IFERROR(VLOOKUP(A491,percentiles!A:Q,3,FALSE),"")</f>
        <v/>
      </c>
      <c r="O491" t="str">
        <f>IFERROR(VLOOKUP(A491,percentiles!A:Q,4,FALSE),"")</f>
        <v/>
      </c>
      <c r="P491" t="str">
        <f>IFERROR(VLOOKUP(A491,percentiles!A:Q,5,FALSE),"")</f>
        <v/>
      </c>
      <c r="Q491" t="str">
        <f>IFERROR(VLOOKUP(A491,percentiles!A:Q,6,FALSE),"")</f>
        <v/>
      </c>
      <c r="R491">
        <f>+COUNTIFS(percentiles!M:M,"&gt;1/1/18",percentiles!N:N,"&gt;0",percentiles!A:A,A491)</f>
        <v>0</v>
      </c>
      <c r="S491">
        <f>+COUNTIFS(percentiles!M:M,"&gt;1/1/18",percentiles!O:O,"&gt;0",percentiles!A:A,A491)</f>
        <v>0</v>
      </c>
      <c r="T491">
        <f>+COUNTIFS(percentiles!M:M,"&gt;1/1/18",percentiles!P:P,"&gt;0",percentiles!A:A,A491)</f>
        <v>0</v>
      </c>
      <c r="U491">
        <f>+COUNTIFS(percentiles!M:M,"&gt;1/1/18",percentiles!Q:Q,"&gt;0",percentiles!A:A,A491)</f>
        <v>0</v>
      </c>
      <c r="V491">
        <f>+COUNTIFS('est-sen-perc99-2018'!A:A,A491,'est-sen-perc99-2018'!G:G,"&gt;0")</f>
        <v>0</v>
      </c>
      <c r="W491">
        <f>+COUNTIFS('est-sen-perc99-2018'!A:A,A491,'est-sen-perc99-2018'!H:H,"&gt;0")</f>
        <v>0</v>
      </c>
      <c r="X491">
        <f>+COUNTIFS('est-sen-perc99-2018'!A:A,A491,'est-sen-perc99-2018'!I:I,"&gt;0")</f>
        <v>0</v>
      </c>
      <c r="Y491">
        <f>+COUNTIFS('est-sen-perc99-2018'!A:A,A491,'est-sen-perc99-2018'!J:J,"&gt;0")</f>
        <v>0</v>
      </c>
      <c r="Z491">
        <f>+SUM(V491:Y491)</f>
        <v>0</v>
      </c>
      <c r="AA491">
        <f>+IF(Z491=0,,K491-Z491)</f>
        <v>0</v>
      </c>
    </row>
    <row r="492" spans="1:27" hidden="1">
      <c r="A492">
        <v>560</v>
      </c>
      <c r="B492">
        <v>-11.748611111111099</v>
      </c>
      <c r="C492">
        <v>-75.129166666666606</v>
      </c>
      <c r="D492">
        <v>3640</v>
      </c>
      <c r="E492" t="s">
        <v>308</v>
      </c>
      <c r="F492" t="s">
        <v>11</v>
      </c>
      <c r="G492" t="s">
        <v>12</v>
      </c>
      <c r="H492" t="s">
        <v>13</v>
      </c>
      <c r="I492" t="s">
        <v>309</v>
      </c>
      <c r="J492" t="s">
        <v>15</v>
      </c>
      <c r="K492">
        <f>+COUNTIF('est-sen-perc99-2018'!A:A,A492)</f>
        <v>0</v>
      </c>
      <c r="L492">
        <f>+COUNTIF('est-sen-perc99-2017'!A:A,A492)</f>
        <v>0</v>
      </c>
      <c r="M492">
        <f>+COUNTIFS(percentiles!M:M,"&gt;1/1/17",percentiles!N:N,"&gt;0",percentiles!A:A,A492,percentiles!M:M,"&lt;1/4/17")</f>
        <v>0</v>
      </c>
      <c r="N492" t="str">
        <f>IFERROR(VLOOKUP(A492,percentiles!A:Q,3,FALSE),"")</f>
        <v/>
      </c>
      <c r="O492" t="str">
        <f>IFERROR(VLOOKUP(A492,percentiles!A:Q,4,FALSE),"")</f>
        <v/>
      </c>
      <c r="P492" t="str">
        <f>IFERROR(VLOOKUP(A492,percentiles!A:Q,5,FALSE),"")</f>
        <v/>
      </c>
      <c r="Q492" t="str">
        <f>IFERROR(VLOOKUP(A492,percentiles!A:Q,6,FALSE),"")</f>
        <v/>
      </c>
      <c r="R492">
        <f>+COUNTIFS(percentiles!M:M,"&gt;1/1/18",percentiles!N:N,"&gt;0",percentiles!A:A,A492)</f>
        <v>0</v>
      </c>
      <c r="S492">
        <f>+COUNTIFS(percentiles!M:M,"&gt;1/1/18",percentiles!O:O,"&gt;0",percentiles!A:A,A492)</f>
        <v>0</v>
      </c>
      <c r="T492">
        <f>+COUNTIFS(percentiles!M:M,"&gt;1/1/18",percentiles!P:P,"&gt;0",percentiles!A:A,A492)</f>
        <v>0</v>
      </c>
      <c r="U492">
        <f>+COUNTIFS(percentiles!M:M,"&gt;1/1/18",percentiles!Q:Q,"&gt;0",percentiles!A:A,A492)</f>
        <v>0</v>
      </c>
      <c r="V492">
        <f>+COUNTIFS('est-sen-perc99-2018'!A:A,A492,'est-sen-perc99-2018'!G:G,"&gt;0")</f>
        <v>0</v>
      </c>
      <c r="W492">
        <f>+COUNTIFS('est-sen-perc99-2018'!A:A,A492,'est-sen-perc99-2018'!H:H,"&gt;0")</f>
        <v>0</v>
      </c>
      <c r="X492">
        <f>+COUNTIFS('est-sen-perc99-2018'!A:A,A492,'est-sen-perc99-2018'!I:I,"&gt;0")</f>
        <v>0</v>
      </c>
      <c r="Y492">
        <f>+COUNTIFS('est-sen-perc99-2018'!A:A,A492,'est-sen-perc99-2018'!J:J,"&gt;0")</f>
        <v>0</v>
      </c>
      <c r="Z492">
        <f>+SUM(V492:Y492)</f>
        <v>0</v>
      </c>
      <c r="AA492">
        <f>+IF(Z492=0,,K492-Z492)</f>
        <v>0</v>
      </c>
    </row>
    <row r="493" spans="1:27" hidden="1">
      <c r="A493">
        <v>571</v>
      </c>
      <c r="B493">
        <v>-11.2280555555555</v>
      </c>
      <c r="C493">
        <v>-74.617499999999893</v>
      </c>
      <c r="D493">
        <v>660</v>
      </c>
      <c r="E493" t="s">
        <v>310</v>
      </c>
      <c r="F493" t="s">
        <v>11</v>
      </c>
      <c r="G493" t="s">
        <v>12</v>
      </c>
      <c r="H493" t="s">
        <v>13</v>
      </c>
      <c r="I493" t="s">
        <v>311</v>
      </c>
      <c r="J493" t="s">
        <v>15</v>
      </c>
      <c r="K493">
        <f>+COUNTIF('est-sen-perc99-2018'!A:A,A493)</f>
        <v>2</v>
      </c>
      <c r="L493">
        <f>+COUNTIF('est-sen-perc99-2017'!A:A,A493)</f>
        <v>0</v>
      </c>
      <c r="M493">
        <f>+COUNTIFS(percentiles!M:M,"&gt;1/1/17",percentiles!N:N,"&gt;0",percentiles!A:A,A493,percentiles!M:M,"&lt;1/4/17")</f>
        <v>0</v>
      </c>
      <c r="N493" t="str">
        <f>IFERROR(VLOOKUP(A493,percentiles!A:Q,3,FALSE),"")</f>
        <v/>
      </c>
      <c r="O493" t="str">
        <f>IFERROR(VLOOKUP(A493,percentiles!A:Q,4,FALSE),"")</f>
        <v/>
      </c>
      <c r="P493" t="str">
        <f>IFERROR(VLOOKUP(A493,percentiles!A:Q,5,FALSE),"")</f>
        <v/>
      </c>
      <c r="Q493" t="str">
        <f>IFERROR(VLOOKUP(A493,percentiles!A:Q,6,FALSE),"")</f>
        <v/>
      </c>
      <c r="R493">
        <f>+COUNTIFS(percentiles!M:M,"&gt;1/1/18",percentiles!N:N,"&gt;0",percentiles!A:A,A493)</f>
        <v>0</v>
      </c>
      <c r="S493">
        <f>+COUNTIFS(percentiles!M:M,"&gt;1/1/18",percentiles!O:O,"&gt;0",percentiles!A:A,A493)</f>
        <v>0</v>
      </c>
      <c r="T493">
        <f>+COUNTIFS(percentiles!M:M,"&gt;1/1/18",percentiles!P:P,"&gt;0",percentiles!A:A,A493)</f>
        <v>0</v>
      </c>
      <c r="U493">
        <f>+COUNTIFS(percentiles!M:M,"&gt;1/1/18",percentiles!Q:Q,"&gt;0",percentiles!A:A,A493)</f>
        <v>0</v>
      </c>
      <c r="V493">
        <f>+COUNTIFS('est-sen-perc99-2018'!A:A,A493,'est-sen-perc99-2018'!G:G,"&gt;0")</f>
        <v>0</v>
      </c>
      <c r="W493">
        <f>+COUNTIFS('est-sen-perc99-2018'!A:A,A493,'est-sen-perc99-2018'!H:H,"&gt;0")</f>
        <v>0</v>
      </c>
      <c r="X493">
        <f>+COUNTIFS('est-sen-perc99-2018'!A:A,A493,'est-sen-perc99-2018'!I:I,"&gt;0")</f>
        <v>0</v>
      </c>
      <c r="Y493">
        <f>+COUNTIFS('est-sen-perc99-2018'!A:A,A493,'est-sen-perc99-2018'!J:J,"&gt;0")</f>
        <v>0</v>
      </c>
      <c r="Z493">
        <f>+SUM(V493:Y493)</f>
        <v>0</v>
      </c>
      <c r="AA493">
        <f>+IF(Z493=0,,K493-Z493)</f>
        <v>0</v>
      </c>
    </row>
    <row r="494" spans="1:27" hidden="1">
      <c r="A494">
        <v>593</v>
      </c>
      <c r="B494">
        <v>-10.6936111111111</v>
      </c>
      <c r="C494">
        <v>-76.250277777777697</v>
      </c>
      <c r="D494">
        <v>4260</v>
      </c>
      <c r="E494" t="s">
        <v>316</v>
      </c>
      <c r="F494" t="s">
        <v>11</v>
      </c>
      <c r="G494" t="s">
        <v>12</v>
      </c>
      <c r="H494" t="s">
        <v>13</v>
      </c>
      <c r="I494" t="s">
        <v>317</v>
      </c>
      <c r="J494" t="s">
        <v>15</v>
      </c>
      <c r="K494">
        <f>+COUNTIF('est-sen-perc99-2018'!A:A,A494)</f>
        <v>0</v>
      </c>
      <c r="L494">
        <f>+COUNTIF('est-sen-perc99-2017'!A:A,A494)</f>
        <v>0</v>
      </c>
      <c r="M494">
        <f>+COUNTIFS(percentiles!M:M,"&gt;1/1/17",percentiles!N:N,"&gt;0",percentiles!A:A,A494,percentiles!M:M,"&lt;1/4/17")</f>
        <v>0</v>
      </c>
      <c r="N494" t="str">
        <f>IFERROR(VLOOKUP(A494,percentiles!A:Q,3,FALSE),"")</f>
        <v/>
      </c>
      <c r="O494" t="str">
        <f>IFERROR(VLOOKUP(A494,percentiles!A:Q,4,FALSE),"")</f>
        <v/>
      </c>
      <c r="P494" t="str">
        <f>IFERROR(VLOOKUP(A494,percentiles!A:Q,5,FALSE),"")</f>
        <v/>
      </c>
      <c r="Q494" t="str">
        <f>IFERROR(VLOOKUP(A494,percentiles!A:Q,6,FALSE),"")</f>
        <v/>
      </c>
      <c r="R494">
        <f>+COUNTIFS(percentiles!M:M,"&gt;1/1/18",percentiles!N:N,"&gt;0",percentiles!A:A,A494)</f>
        <v>0</v>
      </c>
      <c r="S494">
        <f>+COUNTIFS(percentiles!M:M,"&gt;1/1/18",percentiles!O:O,"&gt;0",percentiles!A:A,A494)</f>
        <v>0</v>
      </c>
      <c r="T494">
        <f>+COUNTIFS(percentiles!M:M,"&gt;1/1/18",percentiles!P:P,"&gt;0",percentiles!A:A,A494)</f>
        <v>0</v>
      </c>
      <c r="U494">
        <f>+COUNTIFS(percentiles!M:M,"&gt;1/1/18",percentiles!Q:Q,"&gt;0",percentiles!A:A,A494)</f>
        <v>0</v>
      </c>
      <c r="V494">
        <f>+COUNTIFS('est-sen-perc99-2018'!A:A,A494,'est-sen-perc99-2018'!G:G,"&gt;0")</f>
        <v>0</v>
      </c>
      <c r="W494">
        <f>+COUNTIFS('est-sen-perc99-2018'!A:A,A494,'est-sen-perc99-2018'!H:H,"&gt;0")</f>
        <v>0</v>
      </c>
      <c r="X494">
        <f>+COUNTIFS('est-sen-perc99-2018'!A:A,A494,'est-sen-perc99-2018'!I:I,"&gt;0")</f>
        <v>0</v>
      </c>
      <c r="Y494">
        <f>+COUNTIFS('est-sen-perc99-2018'!A:A,A494,'est-sen-perc99-2018'!J:J,"&gt;0")</f>
        <v>0</v>
      </c>
      <c r="Z494">
        <f>+SUM(V494:Y494)</f>
        <v>0</v>
      </c>
      <c r="AA494">
        <f>+IF(Z494=0,,K494-Z494)</f>
        <v>0</v>
      </c>
    </row>
    <row r="495" spans="1:27" hidden="1">
      <c r="A495">
        <v>604</v>
      </c>
      <c r="B495">
        <v>-11.5686111111111</v>
      </c>
      <c r="C495">
        <v>-75.959444444444401</v>
      </c>
      <c r="D495">
        <v>3910</v>
      </c>
      <c r="E495" t="s">
        <v>320</v>
      </c>
      <c r="F495" t="s">
        <v>11</v>
      </c>
      <c r="G495" t="s">
        <v>12</v>
      </c>
      <c r="H495" t="s">
        <v>13</v>
      </c>
      <c r="I495" t="s">
        <v>321</v>
      </c>
      <c r="J495" t="s">
        <v>15</v>
      </c>
      <c r="K495">
        <f>+COUNTIF('est-sen-perc99-2018'!A:A,A495)</f>
        <v>1</v>
      </c>
      <c r="L495">
        <f>+COUNTIF('est-sen-perc99-2017'!A:A,A495)</f>
        <v>0</v>
      </c>
      <c r="M495">
        <f>+COUNTIFS(percentiles!M:M,"&gt;1/1/17",percentiles!N:N,"&gt;0",percentiles!A:A,A495,percentiles!M:M,"&lt;1/4/17")</f>
        <v>0</v>
      </c>
      <c r="N495" t="str">
        <f>IFERROR(VLOOKUP(A495,percentiles!A:Q,3,FALSE),"")</f>
        <v/>
      </c>
      <c r="O495" t="str">
        <f>IFERROR(VLOOKUP(A495,percentiles!A:Q,4,FALSE),"")</f>
        <v/>
      </c>
      <c r="P495" t="str">
        <f>IFERROR(VLOOKUP(A495,percentiles!A:Q,5,FALSE),"")</f>
        <v/>
      </c>
      <c r="Q495" t="str">
        <f>IFERROR(VLOOKUP(A495,percentiles!A:Q,6,FALSE),"")</f>
        <v/>
      </c>
      <c r="R495">
        <f>+COUNTIFS(percentiles!M:M,"&gt;1/1/18",percentiles!N:N,"&gt;0",percentiles!A:A,A495)</f>
        <v>0</v>
      </c>
      <c r="S495">
        <f>+COUNTIFS(percentiles!M:M,"&gt;1/1/18",percentiles!O:O,"&gt;0",percentiles!A:A,A495)</f>
        <v>0</v>
      </c>
      <c r="T495">
        <f>+COUNTIFS(percentiles!M:M,"&gt;1/1/18",percentiles!P:P,"&gt;0",percentiles!A:A,A495)</f>
        <v>0</v>
      </c>
      <c r="U495">
        <f>+COUNTIFS(percentiles!M:M,"&gt;1/1/18",percentiles!Q:Q,"&gt;0",percentiles!A:A,A495)</f>
        <v>0</v>
      </c>
      <c r="V495">
        <f>+COUNTIFS('est-sen-perc99-2018'!A:A,A495,'est-sen-perc99-2018'!G:G,"&gt;0")</f>
        <v>0</v>
      </c>
      <c r="W495">
        <f>+COUNTIFS('est-sen-perc99-2018'!A:A,A495,'est-sen-perc99-2018'!H:H,"&gt;0")</f>
        <v>0</v>
      </c>
      <c r="X495">
        <f>+COUNTIFS('est-sen-perc99-2018'!A:A,A495,'est-sen-perc99-2018'!I:I,"&gt;0")</f>
        <v>0</v>
      </c>
      <c r="Y495">
        <f>+COUNTIFS('est-sen-perc99-2018'!A:A,A495,'est-sen-perc99-2018'!J:J,"&gt;0")</f>
        <v>0</v>
      </c>
      <c r="Z495">
        <f>+SUM(V495:Y495)</f>
        <v>0</v>
      </c>
      <c r="AA495">
        <f>+IF(Z495=0,,K495-Z495)</f>
        <v>0</v>
      </c>
    </row>
    <row r="496" spans="1:27" hidden="1">
      <c r="A496">
        <v>608</v>
      </c>
      <c r="B496">
        <v>-12.1630555555555</v>
      </c>
      <c r="C496">
        <v>-75.235277777777696</v>
      </c>
      <c r="D496">
        <v>3186</v>
      </c>
      <c r="E496" t="s">
        <v>326</v>
      </c>
      <c r="F496" t="s">
        <v>11</v>
      </c>
      <c r="G496" t="s">
        <v>12</v>
      </c>
      <c r="H496" t="s">
        <v>13</v>
      </c>
      <c r="I496" t="s">
        <v>327</v>
      </c>
      <c r="J496" t="s">
        <v>15</v>
      </c>
      <c r="K496">
        <f>+COUNTIF('est-sen-perc99-2018'!A:A,A496)</f>
        <v>4</v>
      </c>
      <c r="L496">
        <f>+COUNTIF('est-sen-perc99-2017'!A:A,A496)</f>
        <v>0</v>
      </c>
      <c r="M496">
        <f>+COUNTIFS(percentiles!M:M,"&gt;1/1/17",percentiles!N:N,"&gt;0",percentiles!A:A,A496,percentiles!M:M,"&lt;1/4/17")</f>
        <v>0</v>
      </c>
      <c r="N496" t="str">
        <f>IFERROR(VLOOKUP(A496,percentiles!A:Q,3,FALSE),"")</f>
        <v/>
      </c>
      <c r="O496" t="str">
        <f>IFERROR(VLOOKUP(A496,percentiles!A:Q,4,FALSE),"")</f>
        <v/>
      </c>
      <c r="P496" t="str">
        <f>IFERROR(VLOOKUP(A496,percentiles!A:Q,5,FALSE),"")</f>
        <v/>
      </c>
      <c r="Q496" t="str">
        <f>IFERROR(VLOOKUP(A496,percentiles!A:Q,6,FALSE),"")</f>
        <v/>
      </c>
      <c r="R496">
        <f>+COUNTIFS(percentiles!M:M,"&gt;1/1/18",percentiles!N:N,"&gt;0",percentiles!A:A,A496)</f>
        <v>0</v>
      </c>
      <c r="S496">
        <f>+COUNTIFS(percentiles!M:M,"&gt;1/1/18",percentiles!O:O,"&gt;0",percentiles!A:A,A496)</f>
        <v>0</v>
      </c>
      <c r="T496">
        <f>+COUNTIFS(percentiles!M:M,"&gt;1/1/18",percentiles!P:P,"&gt;0",percentiles!A:A,A496)</f>
        <v>0</v>
      </c>
      <c r="U496">
        <f>+COUNTIFS(percentiles!M:M,"&gt;1/1/18",percentiles!Q:Q,"&gt;0",percentiles!A:A,A496)</f>
        <v>0</v>
      </c>
      <c r="V496">
        <f>+COUNTIFS('est-sen-perc99-2018'!A:A,A496,'est-sen-perc99-2018'!G:G,"&gt;0")</f>
        <v>0</v>
      </c>
      <c r="W496">
        <f>+COUNTIFS('est-sen-perc99-2018'!A:A,A496,'est-sen-perc99-2018'!H:H,"&gt;0")</f>
        <v>0</v>
      </c>
      <c r="X496">
        <f>+COUNTIFS('est-sen-perc99-2018'!A:A,A496,'est-sen-perc99-2018'!I:I,"&gt;0")</f>
        <v>0</v>
      </c>
      <c r="Y496">
        <f>+COUNTIFS('est-sen-perc99-2018'!A:A,A496,'est-sen-perc99-2018'!J:J,"&gt;0")</f>
        <v>0</v>
      </c>
      <c r="Z496">
        <f>+SUM(V496:Y496)</f>
        <v>0</v>
      </c>
      <c r="AA496">
        <f>+IF(Z496=0,,K496-Z496)</f>
        <v>0</v>
      </c>
    </row>
    <row r="497" spans="1:27" hidden="1">
      <c r="A497">
        <v>650</v>
      </c>
      <c r="B497">
        <v>-13.7411361111111</v>
      </c>
      <c r="C497">
        <v>-75.966405555555497</v>
      </c>
      <c r="D497">
        <v>293</v>
      </c>
      <c r="E497" t="s">
        <v>352</v>
      </c>
      <c r="F497" t="s">
        <v>11</v>
      </c>
      <c r="G497" t="s">
        <v>12</v>
      </c>
      <c r="H497" t="s">
        <v>13</v>
      </c>
      <c r="I497" t="s">
        <v>353</v>
      </c>
      <c r="J497" t="s">
        <v>15</v>
      </c>
      <c r="K497">
        <f>+COUNTIF('est-sen-perc99-2018'!A:A,A497)</f>
        <v>0</v>
      </c>
      <c r="L497">
        <f>+COUNTIF('est-sen-perc99-2017'!A:A,A497)</f>
        <v>0</v>
      </c>
      <c r="M497">
        <f>+COUNTIFS(percentiles!M:M,"&gt;1/1/17",percentiles!N:N,"&gt;0",percentiles!A:A,A497,percentiles!M:M,"&lt;1/4/17")</f>
        <v>0</v>
      </c>
      <c r="N497" t="str">
        <f>IFERROR(VLOOKUP(A497,percentiles!A:Q,3,FALSE),"")</f>
        <v/>
      </c>
      <c r="O497" t="str">
        <f>IFERROR(VLOOKUP(A497,percentiles!A:Q,4,FALSE),"")</f>
        <v/>
      </c>
      <c r="P497" t="str">
        <f>IFERROR(VLOOKUP(A497,percentiles!A:Q,5,FALSE),"")</f>
        <v/>
      </c>
      <c r="Q497" t="str">
        <f>IFERROR(VLOOKUP(A497,percentiles!A:Q,6,FALSE),"")</f>
        <v/>
      </c>
      <c r="R497">
        <f>+COUNTIFS(percentiles!M:M,"&gt;1/1/18",percentiles!N:N,"&gt;0",percentiles!A:A,A497)</f>
        <v>0</v>
      </c>
      <c r="S497">
        <f>+COUNTIFS(percentiles!M:M,"&gt;1/1/18",percentiles!O:O,"&gt;0",percentiles!A:A,A497)</f>
        <v>0</v>
      </c>
      <c r="T497">
        <f>+COUNTIFS(percentiles!M:M,"&gt;1/1/18",percentiles!P:P,"&gt;0",percentiles!A:A,A497)</f>
        <v>0</v>
      </c>
      <c r="U497">
        <f>+COUNTIFS(percentiles!M:M,"&gt;1/1/18",percentiles!Q:Q,"&gt;0",percentiles!A:A,A497)</f>
        <v>0</v>
      </c>
      <c r="V497">
        <f>+COUNTIFS('est-sen-perc99-2018'!A:A,A497,'est-sen-perc99-2018'!G:G,"&gt;0")</f>
        <v>0</v>
      </c>
      <c r="W497">
        <f>+COUNTIFS('est-sen-perc99-2018'!A:A,A497,'est-sen-perc99-2018'!H:H,"&gt;0")</f>
        <v>0</v>
      </c>
      <c r="X497">
        <f>+COUNTIFS('est-sen-perc99-2018'!A:A,A497,'est-sen-perc99-2018'!I:I,"&gt;0")</f>
        <v>0</v>
      </c>
      <c r="Y497">
        <f>+COUNTIFS('est-sen-perc99-2018'!A:A,A497,'est-sen-perc99-2018'!J:J,"&gt;0")</f>
        <v>0</v>
      </c>
      <c r="Z497">
        <f>+SUM(V497:Y497)</f>
        <v>0</v>
      </c>
      <c r="AA497">
        <f>+IF(Z497=0,,K497-Z497)</f>
        <v>0</v>
      </c>
    </row>
    <row r="498" spans="1:27" hidden="1">
      <c r="A498">
        <v>658</v>
      </c>
      <c r="B498">
        <v>-12.466666666666599</v>
      </c>
      <c r="C498">
        <v>-74.566666666666606</v>
      </c>
      <c r="D498">
        <v>3000</v>
      </c>
      <c r="E498" t="s">
        <v>358</v>
      </c>
      <c r="F498" t="s">
        <v>11</v>
      </c>
      <c r="G498" t="s">
        <v>12</v>
      </c>
      <c r="H498" t="s">
        <v>13</v>
      </c>
      <c r="I498" t="s">
        <v>359</v>
      </c>
      <c r="J498" t="s">
        <v>15</v>
      </c>
      <c r="K498">
        <f>+COUNTIF('est-sen-perc99-2018'!A:A,A498)</f>
        <v>0</v>
      </c>
      <c r="L498">
        <f>+COUNTIF('est-sen-perc99-2017'!A:A,A498)</f>
        <v>0</v>
      </c>
      <c r="M498">
        <f>+COUNTIFS(percentiles!M:M,"&gt;1/1/17",percentiles!N:N,"&gt;0",percentiles!A:A,A498,percentiles!M:M,"&lt;1/4/17")</f>
        <v>0</v>
      </c>
      <c r="N498" t="str">
        <f>IFERROR(VLOOKUP(A498,percentiles!A:Q,3,FALSE),"")</f>
        <v/>
      </c>
      <c r="O498" t="str">
        <f>IFERROR(VLOOKUP(A498,percentiles!A:Q,4,FALSE),"")</f>
        <v/>
      </c>
      <c r="P498" t="str">
        <f>IFERROR(VLOOKUP(A498,percentiles!A:Q,5,FALSE),"")</f>
        <v/>
      </c>
      <c r="Q498" t="str">
        <f>IFERROR(VLOOKUP(A498,percentiles!A:Q,6,FALSE),"")</f>
        <v/>
      </c>
      <c r="R498">
        <f>+COUNTIFS(percentiles!M:M,"&gt;1/1/18",percentiles!N:N,"&gt;0",percentiles!A:A,A498)</f>
        <v>0</v>
      </c>
      <c r="S498">
        <f>+COUNTIFS(percentiles!M:M,"&gt;1/1/18",percentiles!O:O,"&gt;0",percentiles!A:A,A498)</f>
        <v>0</v>
      </c>
      <c r="T498">
        <f>+COUNTIFS(percentiles!M:M,"&gt;1/1/18",percentiles!P:P,"&gt;0",percentiles!A:A,A498)</f>
        <v>0</v>
      </c>
      <c r="U498">
        <f>+COUNTIFS(percentiles!M:M,"&gt;1/1/18",percentiles!Q:Q,"&gt;0",percentiles!A:A,A498)</f>
        <v>0</v>
      </c>
      <c r="V498">
        <f>+COUNTIFS('est-sen-perc99-2018'!A:A,A498,'est-sen-perc99-2018'!G:G,"&gt;0")</f>
        <v>0</v>
      </c>
      <c r="W498">
        <f>+COUNTIFS('est-sen-perc99-2018'!A:A,A498,'est-sen-perc99-2018'!H:H,"&gt;0")</f>
        <v>0</v>
      </c>
      <c r="X498">
        <f>+COUNTIFS('est-sen-perc99-2018'!A:A,A498,'est-sen-perc99-2018'!I:I,"&gt;0")</f>
        <v>0</v>
      </c>
      <c r="Y498">
        <f>+COUNTIFS('est-sen-perc99-2018'!A:A,A498,'est-sen-perc99-2018'!J:J,"&gt;0")</f>
        <v>0</v>
      </c>
      <c r="Z498">
        <f>+SUM(V498:Y498)</f>
        <v>0</v>
      </c>
      <c r="AA498">
        <f>+IF(Z498=0,,K498-Z498)</f>
        <v>0</v>
      </c>
    </row>
    <row r="499" spans="1:27" hidden="1">
      <c r="A499">
        <v>660</v>
      </c>
      <c r="B499">
        <v>-12.945972222222199</v>
      </c>
      <c r="C499">
        <v>-74.245666666666594</v>
      </c>
      <c r="D499">
        <v>2610</v>
      </c>
      <c r="E499" t="s">
        <v>362</v>
      </c>
      <c r="F499" t="s">
        <v>11</v>
      </c>
      <c r="G499" t="s">
        <v>12</v>
      </c>
      <c r="H499" t="s">
        <v>13</v>
      </c>
      <c r="I499" t="s">
        <v>363</v>
      </c>
      <c r="J499" t="s">
        <v>15</v>
      </c>
      <c r="K499">
        <f>+COUNTIF('est-sen-perc99-2018'!A:A,A499)</f>
        <v>2</v>
      </c>
      <c r="L499">
        <f>+COUNTIF('est-sen-perc99-2017'!A:A,A499)</f>
        <v>0</v>
      </c>
      <c r="M499">
        <f>+COUNTIFS(percentiles!M:M,"&gt;1/1/17",percentiles!N:N,"&gt;0",percentiles!A:A,A499,percentiles!M:M,"&lt;1/4/17")</f>
        <v>0</v>
      </c>
      <c r="N499" t="str">
        <f>IFERROR(VLOOKUP(A499,percentiles!A:Q,3,FALSE),"")</f>
        <v/>
      </c>
      <c r="O499" t="str">
        <f>IFERROR(VLOOKUP(A499,percentiles!A:Q,4,FALSE),"")</f>
        <v/>
      </c>
      <c r="P499" t="str">
        <f>IFERROR(VLOOKUP(A499,percentiles!A:Q,5,FALSE),"")</f>
        <v/>
      </c>
      <c r="Q499" t="str">
        <f>IFERROR(VLOOKUP(A499,percentiles!A:Q,6,FALSE),"")</f>
        <v/>
      </c>
      <c r="R499">
        <f>+COUNTIFS(percentiles!M:M,"&gt;1/1/18",percentiles!N:N,"&gt;0",percentiles!A:A,A499)</f>
        <v>0</v>
      </c>
      <c r="S499">
        <f>+COUNTIFS(percentiles!M:M,"&gt;1/1/18",percentiles!O:O,"&gt;0",percentiles!A:A,A499)</f>
        <v>0</v>
      </c>
      <c r="T499">
        <f>+COUNTIFS(percentiles!M:M,"&gt;1/1/18",percentiles!P:P,"&gt;0",percentiles!A:A,A499)</f>
        <v>0</v>
      </c>
      <c r="U499">
        <f>+COUNTIFS(percentiles!M:M,"&gt;1/1/18",percentiles!Q:Q,"&gt;0",percentiles!A:A,A499)</f>
        <v>0</v>
      </c>
      <c r="V499">
        <f>+COUNTIFS('est-sen-perc99-2018'!A:A,A499,'est-sen-perc99-2018'!G:G,"&gt;0")</f>
        <v>0</v>
      </c>
      <c r="W499">
        <f>+COUNTIFS('est-sen-perc99-2018'!A:A,A499,'est-sen-perc99-2018'!H:H,"&gt;0")</f>
        <v>0</v>
      </c>
      <c r="X499">
        <f>+COUNTIFS('est-sen-perc99-2018'!A:A,A499,'est-sen-perc99-2018'!I:I,"&gt;0")</f>
        <v>0</v>
      </c>
      <c r="Y499">
        <f>+COUNTIFS('est-sen-perc99-2018'!A:A,A499,'est-sen-perc99-2018'!J:J,"&gt;0")</f>
        <v>0</v>
      </c>
      <c r="Z499">
        <f>+SUM(V499:Y499)</f>
        <v>0</v>
      </c>
      <c r="AA499">
        <f>+IF(Z499=0,,K499-Z499)</f>
        <v>0</v>
      </c>
    </row>
    <row r="500" spans="1:27" hidden="1">
      <c r="A500">
        <v>665</v>
      </c>
      <c r="B500">
        <v>-13.750277777777701</v>
      </c>
      <c r="C500">
        <v>-74.070555555555501</v>
      </c>
      <c r="D500">
        <v>3120</v>
      </c>
      <c r="E500" t="s">
        <v>368</v>
      </c>
      <c r="F500" t="s">
        <v>11</v>
      </c>
      <c r="G500" t="s">
        <v>12</v>
      </c>
      <c r="H500" t="s">
        <v>13</v>
      </c>
      <c r="I500" t="s">
        <v>369</v>
      </c>
      <c r="J500" t="s">
        <v>15</v>
      </c>
      <c r="K500">
        <f>+COUNTIF('est-sen-perc99-2018'!A:A,A500)</f>
        <v>1</v>
      </c>
      <c r="L500">
        <f>+COUNTIF('est-sen-perc99-2017'!A:A,A500)</f>
        <v>0</v>
      </c>
      <c r="M500">
        <f>+COUNTIFS(percentiles!M:M,"&gt;1/1/17",percentiles!N:N,"&gt;0",percentiles!A:A,A500,percentiles!M:M,"&lt;1/4/17")</f>
        <v>0</v>
      </c>
      <c r="N500" t="str">
        <f>IFERROR(VLOOKUP(A500,percentiles!A:Q,3,FALSE),"")</f>
        <v/>
      </c>
      <c r="O500" t="str">
        <f>IFERROR(VLOOKUP(A500,percentiles!A:Q,4,FALSE),"")</f>
        <v/>
      </c>
      <c r="P500" t="str">
        <f>IFERROR(VLOOKUP(A500,percentiles!A:Q,5,FALSE),"")</f>
        <v/>
      </c>
      <c r="Q500" t="str">
        <f>IFERROR(VLOOKUP(A500,percentiles!A:Q,6,FALSE),"")</f>
        <v/>
      </c>
      <c r="R500">
        <f>+COUNTIFS(percentiles!M:M,"&gt;1/1/18",percentiles!N:N,"&gt;0",percentiles!A:A,A500)</f>
        <v>0</v>
      </c>
      <c r="S500">
        <f>+COUNTIFS(percentiles!M:M,"&gt;1/1/18",percentiles!O:O,"&gt;0",percentiles!A:A,A500)</f>
        <v>0</v>
      </c>
      <c r="T500">
        <f>+COUNTIFS(percentiles!M:M,"&gt;1/1/18",percentiles!P:P,"&gt;0",percentiles!A:A,A500)</f>
        <v>0</v>
      </c>
      <c r="U500">
        <f>+COUNTIFS(percentiles!M:M,"&gt;1/1/18",percentiles!Q:Q,"&gt;0",percentiles!A:A,A500)</f>
        <v>0</v>
      </c>
      <c r="V500">
        <f>+COUNTIFS('est-sen-perc99-2018'!A:A,A500,'est-sen-perc99-2018'!G:G,"&gt;0")</f>
        <v>0</v>
      </c>
      <c r="W500">
        <f>+COUNTIFS('est-sen-perc99-2018'!A:A,A500,'est-sen-perc99-2018'!H:H,"&gt;0")</f>
        <v>0</v>
      </c>
      <c r="X500">
        <f>+COUNTIFS('est-sen-perc99-2018'!A:A,A500,'est-sen-perc99-2018'!I:I,"&gt;0")</f>
        <v>0</v>
      </c>
      <c r="Y500">
        <f>+COUNTIFS('est-sen-perc99-2018'!A:A,A500,'est-sen-perc99-2018'!J:J,"&gt;0")</f>
        <v>0</v>
      </c>
      <c r="Z500">
        <f>+SUM(V500:Y500)</f>
        <v>0</v>
      </c>
      <c r="AA500">
        <f>+IF(Z500=0,,K500-Z500)</f>
        <v>0</v>
      </c>
    </row>
    <row r="501" spans="1:27" hidden="1">
      <c r="A501">
        <v>677</v>
      </c>
      <c r="B501">
        <v>-13.5522222222222</v>
      </c>
      <c r="C501">
        <v>-72.734722222222203</v>
      </c>
      <c r="D501">
        <v>2763</v>
      </c>
      <c r="E501" t="s">
        <v>372</v>
      </c>
      <c r="F501" t="s">
        <v>11</v>
      </c>
      <c r="G501" t="s">
        <v>12</v>
      </c>
      <c r="H501" t="s">
        <v>13</v>
      </c>
      <c r="I501" t="s">
        <v>373</v>
      </c>
      <c r="J501" t="s">
        <v>15</v>
      </c>
      <c r="K501">
        <f>+COUNTIF('est-sen-perc99-2018'!A:A,A501)</f>
        <v>0</v>
      </c>
      <c r="L501">
        <f>+COUNTIF('est-sen-perc99-2017'!A:A,A501)</f>
        <v>0</v>
      </c>
      <c r="M501">
        <f>+COUNTIFS(percentiles!M:M,"&gt;1/1/17",percentiles!N:N,"&gt;0",percentiles!A:A,A501,percentiles!M:M,"&lt;1/4/17")</f>
        <v>0</v>
      </c>
      <c r="N501" t="str">
        <f>IFERROR(VLOOKUP(A501,percentiles!A:Q,3,FALSE),"")</f>
        <v/>
      </c>
      <c r="O501" t="str">
        <f>IFERROR(VLOOKUP(A501,percentiles!A:Q,4,FALSE),"")</f>
        <v/>
      </c>
      <c r="P501" t="str">
        <f>IFERROR(VLOOKUP(A501,percentiles!A:Q,5,FALSE),"")</f>
        <v/>
      </c>
      <c r="Q501" t="str">
        <f>IFERROR(VLOOKUP(A501,percentiles!A:Q,6,FALSE),"")</f>
        <v/>
      </c>
      <c r="R501">
        <f>+COUNTIFS(percentiles!M:M,"&gt;1/1/18",percentiles!N:N,"&gt;0",percentiles!A:A,A501)</f>
        <v>0</v>
      </c>
      <c r="S501">
        <f>+COUNTIFS(percentiles!M:M,"&gt;1/1/18",percentiles!O:O,"&gt;0",percentiles!A:A,A501)</f>
        <v>0</v>
      </c>
      <c r="T501">
        <f>+COUNTIFS(percentiles!M:M,"&gt;1/1/18",percentiles!P:P,"&gt;0",percentiles!A:A,A501)</f>
        <v>0</v>
      </c>
      <c r="U501">
        <f>+COUNTIFS(percentiles!M:M,"&gt;1/1/18",percentiles!Q:Q,"&gt;0",percentiles!A:A,A501)</f>
        <v>0</v>
      </c>
      <c r="V501">
        <f>+COUNTIFS('est-sen-perc99-2018'!A:A,A501,'est-sen-perc99-2018'!G:G,"&gt;0")</f>
        <v>0</v>
      </c>
      <c r="W501">
        <f>+COUNTIFS('est-sen-perc99-2018'!A:A,A501,'est-sen-perc99-2018'!H:H,"&gt;0")</f>
        <v>0</v>
      </c>
      <c r="X501">
        <f>+COUNTIFS('est-sen-perc99-2018'!A:A,A501,'est-sen-perc99-2018'!I:I,"&gt;0")</f>
        <v>0</v>
      </c>
      <c r="Y501">
        <f>+COUNTIFS('est-sen-perc99-2018'!A:A,A501,'est-sen-perc99-2018'!J:J,"&gt;0")</f>
        <v>0</v>
      </c>
      <c r="Z501">
        <f>+SUM(V501:Y501)</f>
        <v>0</v>
      </c>
      <c r="AA501">
        <f>+IF(Z501=0,,K501-Z501)</f>
        <v>0</v>
      </c>
    </row>
    <row r="502" spans="1:27" hidden="1">
      <c r="A502">
        <v>679</v>
      </c>
      <c r="B502">
        <v>-13.166550000000001</v>
      </c>
      <c r="C502">
        <v>-72.545850000000002</v>
      </c>
      <c r="D502">
        <v>2548</v>
      </c>
      <c r="E502" t="s">
        <v>374</v>
      </c>
      <c r="F502" t="s">
        <v>11</v>
      </c>
      <c r="G502" t="s">
        <v>12</v>
      </c>
      <c r="H502" t="s">
        <v>13</v>
      </c>
      <c r="I502" t="s">
        <v>375</v>
      </c>
      <c r="J502" t="s">
        <v>15</v>
      </c>
      <c r="K502">
        <f>+COUNTIF('est-sen-perc99-2018'!A:A,A502)</f>
        <v>0</v>
      </c>
      <c r="L502">
        <f>+COUNTIF('est-sen-perc99-2017'!A:A,A502)</f>
        <v>0</v>
      </c>
      <c r="M502">
        <f>+COUNTIFS(percentiles!M:M,"&gt;1/1/17",percentiles!N:N,"&gt;0",percentiles!A:A,A502,percentiles!M:M,"&lt;1/4/17")</f>
        <v>0</v>
      </c>
      <c r="N502" t="str">
        <f>IFERROR(VLOOKUP(A502,percentiles!A:Q,3,FALSE),"")</f>
        <v/>
      </c>
      <c r="O502" t="str">
        <f>IFERROR(VLOOKUP(A502,percentiles!A:Q,4,FALSE),"")</f>
        <v/>
      </c>
      <c r="P502" t="str">
        <f>IFERROR(VLOOKUP(A502,percentiles!A:Q,5,FALSE),"")</f>
        <v/>
      </c>
      <c r="Q502" t="str">
        <f>IFERROR(VLOOKUP(A502,percentiles!A:Q,6,FALSE),"")</f>
        <v/>
      </c>
      <c r="R502">
        <f>+COUNTIFS(percentiles!M:M,"&gt;1/1/18",percentiles!N:N,"&gt;0",percentiles!A:A,A502)</f>
        <v>0</v>
      </c>
      <c r="S502">
        <f>+COUNTIFS(percentiles!M:M,"&gt;1/1/18",percentiles!O:O,"&gt;0",percentiles!A:A,A502)</f>
        <v>0</v>
      </c>
      <c r="T502">
        <f>+COUNTIFS(percentiles!M:M,"&gt;1/1/18",percentiles!P:P,"&gt;0",percentiles!A:A,A502)</f>
        <v>0</v>
      </c>
      <c r="U502">
        <f>+COUNTIFS(percentiles!M:M,"&gt;1/1/18",percentiles!Q:Q,"&gt;0",percentiles!A:A,A502)</f>
        <v>0</v>
      </c>
      <c r="V502">
        <f>+COUNTIFS('est-sen-perc99-2018'!A:A,A502,'est-sen-perc99-2018'!G:G,"&gt;0")</f>
        <v>0</v>
      </c>
      <c r="W502">
        <f>+COUNTIFS('est-sen-perc99-2018'!A:A,A502,'est-sen-perc99-2018'!H:H,"&gt;0")</f>
        <v>0</v>
      </c>
      <c r="X502">
        <f>+COUNTIFS('est-sen-perc99-2018'!A:A,A502,'est-sen-perc99-2018'!I:I,"&gt;0")</f>
        <v>0</v>
      </c>
      <c r="Y502">
        <f>+COUNTIFS('est-sen-perc99-2018'!A:A,A502,'est-sen-perc99-2018'!J:J,"&gt;0")</f>
        <v>0</v>
      </c>
      <c r="Z502">
        <f>+SUM(V502:Y502)</f>
        <v>0</v>
      </c>
      <c r="AA502">
        <f>+IF(Z502=0,,K502-Z502)</f>
        <v>0</v>
      </c>
    </row>
    <row r="503" spans="1:27" hidden="1">
      <c r="A503">
        <v>687</v>
      </c>
      <c r="B503">
        <v>-13.9169444444444</v>
      </c>
      <c r="C503">
        <v>-71.683611111111105</v>
      </c>
      <c r="D503">
        <v>3160</v>
      </c>
      <c r="E503" t="s">
        <v>382</v>
      </c>
      <c r="F503" t="s">
        <v>11</v>
      </c>
      <c r="G503" t="s">
        <v>12</v>
      </c>
      <c r="H503" t="s">
        <v>13</v>
      </c>
      <c r="I503" t="s">
        <v>383</v>
      </c>
      <c r="J503" t="s">
        <v>15</v>
      </c>
      <c r="K503">
        <f>+COUNTIF('est-sen-perc99-2018'!A:A,A503)</f>
        <v>0</v>
      </c>
      <c r="L503">
        <f>+COUNTIF('est-sen-perc99-2017'!A:A,A503)</f>
        <v>0</v>
      </c>
      <c r="M503">
        <f>+COUNTIFS(percentiles!M:M,"&gt;1/1/17",percentiles!N:N,"&gt;0",percentiles!A:A,A503,percentiles!M:M,"&lt;1/4/17")</f>
        <v>0</v>
      </c>
      <c r="N503" t="str">
        <f>IFERROR(VLOOKUP(A503,percentiles!A:Q,3,FALSE),"")</f>
        <v/>
      </c>
      <c r="O503" t="str">
        <f>IFERROR(VLOOKUP(A503,percentiles!A:Q,4,FALSE),"")</f>
        <v/>
      </c>
      <c r="P503" t="str">
        <f>IFERROR(VLOOKUP(A503,percentiles!A:Q,5,FALSE),"")</f>
        <v/>
      </c>
      <c r="Q503" t="str">
        <f>IFERROR(VLOOKUP(A503,percentiles!A:Q,6,FALSE),"")</f>
        <v/>
      </c>
      <c r="R503">
        <f>+COUNTIFS(percentiles!M:M,"&gt;1/1/18",percentiles!N:N,"&gt;0",percentiles!A:A,A503)</f>
        <v>0</v>
      </c>
      <c r="S503">
        <f>+COUNTIFS(percentiles!M:M,"&gt;1/1/18",percentiles!O:O,"&gt;0",percentiles!A:A,A503)</f>
        <v>0</v>
      </c>
      <c r="T503">
        <f>+COUNTIFS(percentiles!M:M,"&gt;1/1/18",percentiles!P:P,"&gt;0",percentiles!A:A,A503)</f>
        <v>0</v>
      </c>
      <c r="U503">
        <f>+COUNTIFS(percentiles!M:M,"&gt;1/1/18",percentiles!Q:Q,"&gt;0",percentiles!A:A,A503)</f>
        <v>0</v>
      </c>
      <c r="V503">
        <f>+COUNTIFS('est-sen-perc99-2018'!A:A,A503,'est-sen-perc99-2018'!G:G,"&gt;0")</f>
        <v>0</v>
      </c>
      <c r="W503">
        <f>+COUNTIFS('est-sen-perc99-2018'!A:A,A503,'est-sen-perc99-2018'!H:H,"&gt;0")</f>
        <v>0</v>
      </c>
      <c r="X503">
        <f>+COUNTIFS('est-sen-perc99-2018'!A:A,A503,'est-sen-perc99-2018'!I:I,"&gt;0")</f>
        <v>0</v>
      </c>
      <c r="Y503">
        <f>+COUNTIFS('est-sen-perc99-2018'!A:A,A503,'est-sen-perc99-2018'!J:J,"&gt;0")</f>
        <v>0</v>
      </c>
      <c r="Z503">
        <f>+SUM(V503:Y503)</f>
        <v>0</v>
      </c>
      <c r="AA503">
        <f>+IF(Z503=0,,K503-Z503)</f>
        <v>0</v>
      </c>
    </row>
    <row r="504" spans="1:27" hidden="1">
      <c r="A504">
        <v>695</v>
      </c>
      <c r="B504">
        <v>-13.8038888888888</v>
      </c>
      <c r="C504">
        <v>-70.497138888888799</v>
      </c>
      <c r="D504">
        <v>2850</v>
      </c>
      <c r="E504" t="s">
        <v>390</v>
      </c>
      <c r="F504" t="s">
        <v>11</v>
      </c>
      <c r="G504" t="s">
        <v>12</v>
      </c>
      <c r="H504" t="s">
        <v>13</v>
      </c>
      <c r="I504" t="s">
        <v>391</v>
      </c>
      <c r="J504" t="s">
        <v>15</v>
      </c>
      <c r="K504">
        <f>+COUNTIF('est-sen-perc99-2018'!A:A,A504)</f>
        <v>1</v>
      </c>
      <c r="L504">
        <f>+COUNTIF('est-sen-perc99-2017'!A:A,A504)</f>
        <v>0</v>
      </c>
      <c r="M504">
        <f>+COUNTIFS(percentiles!M:M,"&gt;1/1/17",percentiles!N:N,"&gt;0",percentiles!A:A,A504,percentiles!M:M,"&lt;1/4/17")</f>
        <v>0</v>
      </c>
      <c r="N504" t="str">
        <f>IFERROR(VLOOKUP(A504,percentiles!A:Q,3,FALSE),"")</f>
        <v/>
      </c>
      <c r="O504" t="str">
        <f>IFERROR(VLOOKUP(A504,percentiles!A:Q,4,FALSE),"")</f>
        <v/>
      </c>
      <c r="P504" t="str">
        <f>IFERROR(VLOOKUP(A504,percentiles!A:Q,5,FALSE),"")</f>
        <v/>
      </c>
      <c r="Q504" t="str">
        <f>IFERROR(VLOOKUP(A504,percentiles!A:Q,6,FALSE),"")</f>
        <v/>
      </c>
      <c r="R504">
        <f>+COUNTIFS(percentiles!M:M,"&gt;1/1/18",percentiles!N:N,"&gt;0",percentiles!A:A,A504)</f>
        <v>0</v>
      </c>
      <c r="S504">
        <f>+COUNTIFS(percentiles!M:M,"&gt;1/1/18",percentiles!O:O,"&gt;0",percentiles!A:A,A504)</f>
        <v>0</v>
      </c>
      <c r="T504">
        <f>+COUNTIFS(percentiles!M:M,"&gt;1/1/18",percentiles!P:P,"&gt;0",percentiles!A:A,A504)</f>
        <v>0</v>
      </c>
      <c r="U504">
        <f>+COUNTIFS(percentiles!M:M,"&gt;1/1/18",percentiles!Q:Q,"&gt;0",percentiles!A:A,A504)</f>
        <v>0</v>
      </c>
      <c r="V504">
        <f>+COUNTIFS('est-sen-perc99-2018'!A:A,A504,'est-sen-perc99-2018'!G:G,"&gt;0")</f>
        <v>0</v>
      </c>
      <c r="W504">
        <f>+COUNTIFS('est-sen-perc99-2018'!A:A,A504,'est-sen-perc99-2018'!H:H,"&gt;0")</f>
        <v>0</v>
      </c>
      <c r="X504">
        <f>+COUNTIFS('est-sen-perc99-2018'!A:A,A504,'est-sen-perc99-2018'!I:I,"&gt;0")</f>
        <v>0</v>
      </c>
      <c r="Y504">
        <f>+COUNTIFS('est-sen-perc99-2018'!A:A,A504,'est-sen-perc99-2018'!J:J,"&gt;0")</f>
        <v>0</v>
      </c>
      <c r="Z504">
        <f>+SUM(V504:Y504)</f>
        <v>0</v>
      </c>
      <c r="AA504">
        <f>+IF(Z504=0,,K504-Z504)</f>
        <v>0</v>
      </c>
    </row>
    <row r="505" spans="1:27" hidden="1">
      <c r="A505">
        <v>746</v>
      </c>
      <c r="B505">
        <v>-15.7756805555555</v>
      </c>
      <c r="C505">
        <v>-73.362586111111</v>
      </c>
      <c r="D505">
        <v>1755</v>
      </c>
      <c r="E505" t="s">
        <v>412</v>
      </c>
      <c r="F505" t="s">
        <v>11</v>
      </c>
      <c r="G505" t="s">
        <v>12</v>
      </c>
      <c r="H505" t="s">
        <v>13</v>
      </c>
      <c r="I505" t="s">
        <v>413</v>
      </c>
      <c r="J505" t="s">
        <v>15</v>
      </c>
      <c r="K505">
        <f>+COUNTIF('est-sen-perc99-2018'!A:A,A505)</f>
        <v>0</v>
      </c>
      <c r="L505">
        <f>+COUNTIF('est-sen-perc99-2017'!A:A,A505)</f>
        <v>0</v>
      </c>
      <c r="M505">
        <f>+COUNTIFS(percentiles!M:M,"&gt;1/1/17",percentiles!N:N,"&gt;0",percentiles!A:A,A505,percentiles!M:M,"&lt;1/4/17")</f>
        <v>0</v>
      </c>
      <c r="N505" t="str">
        <f>IFERROR(VLOOKUP(A505,percentiles!A:Q,3,FALSE),"")</f>
        <v/>
      </c>
      <c r="O505" t="str">
        <f>IFERROR(VLOOKUP(A505,percentiles!A:Q,4,FALSE),"")</f>
        <v/>
      </c>
      <c r="P505" t="str">
        <f>IFERROR(VLOOKUP(A505,percentiles!A:Q,5,FALSE),"")</f>
        <v/>
      </c>
      <c r="Q505" t="str">
        <f>IFERROR(VLOOKUP(A505,percentiles!A:Q,6,FALSE),"")</f>
        <v/>
      </c>
      <c r="R505">
        <f>+COUNTIFS(percentiles!M:M,"&gt;1/1/18",percentiles!N:N,"&gt;0",percentiles!A:A,A505)</f>
        <v>0</v>
      </c>
      <c r="S505">
        <f>+COUNTIFS(percentiles!M:M,"&gt;1/1/18",percentiles!O:O,"&gt;0",percentiles!A:A,A505)</f>
        <v>0</v>
      </c>
      <c r="T505">
        <f>+COUNTIFS(percentiles!M:M,"&gt;1/1/18",percentiles!P:P,"&gt;0",percentiles!A:A,A505)</f>
        <v>0</v>
      </c>
      <c r="U505">
        <f>+COUNTIFS(percentiles!M:M,"&gt;1/1/18",percentiles!Q:Q,"&gt;0",percentiles!A:A,A505)</f>
        <v>0</v>
      </c>
      <c r="V505">
        <f>+COUNTIFS('est-sen-perc99-2018'!A:A,A505,'est-sen-perc99-2018'!G:G,"&gt;0")</f>
        <v>0</v>
      </c>
      <c r="W505">
        <f>+COUNTIFS('est-sen-perc99-2018'!A:A,A505,'est-sen-perc99-2018'!H:H,"&gt;0")</f>
        <v>0</v>
      </c>
      <c r="X505">
        <f>+COUNTIFS('est-sen-perc99-2018'!A:A,A505,'est-sen-perc99-2018'!I:I,"&gt;0")</f>
        <v>0</v>
      </c>
      <c r="Y505">
        <f>+COUNTIFS('est-sen-perc99-2018'!A:A,A505,'est-sen-perc99-2018'!J:J,"&gt;0")</f>
        <v>0</v>
      </c>
      <c r="Z505">
        <f>+SUM(V505:Y505)</f>
        <v>0</v>
      </c>
      <c r="AA505">
        <f>+IF(Z505=0,,K505-Z505)</f>
        <v>0</v>
      </c>
    </row>
    <row r="506" spans="1:27" hidden="1">
      <c r="A506">
        <v>755</v>
      </c>
      <c r="B506">
        <v>-15.494275</v>
      </c>
      <c r="C506">
        <v>-71.463774999999899</v>
      </c>
      <c r="D506">
        <v>3806</v>
      </c>
      <c r="E506" t="s">
        <v>424</v>
      </c>
      <c r="F506" t="s">
        <v>11</v>
      </c>
      <c r="G506" t="s">
        <v>12</v>
      </c>
      <c r="H506" t="s">
        <v>13</v>
      </c>
      <c r="I506" t="s">
        <v>425</v>
      </c>
      <c r="J506" t="s">
        <v>15</v>
      </c>
      <c r="K506">
        <f>+COUNTIF('est-sen-perc99-2018'!A:A,A506)</f>
        <v>1</v>
      </c>
      <c r="L506">
        <f>+COUNTIF('est-sen-perc99-2017'!A:A,A506)</f>
        <v>0</v>
      </c>
      <c r="M506">
        <f>+COUNTIFS(percentiles!M:M,"&gt;1/1/17",percentiles!N:N,"&gt;0",percentiles!A:A,A506,percentiles!M:M,"&lt;1/4/17")</f>
        <v>0</v>
      </c>
      <c r="N506" t="str">
        <f>IFERROR(VLOOKUP(A506,percentiles!A:Q,3,FALSE),"")</f>
        <v/>
      </c>
      <c r="O506" t="str">
        <f>IFERROR(VLOOKUP(A506,percentiles!A:Q,4,FALSE),"")</f>
        <v/>
      </c>
      <c r="P506" t="str">
        <f>IFERROR(VLOOKUP(A506,percentiles!A:Q,5,FALSE),"")</f>
        <v/>
      </c>
      <c r="Q506" t="str">
        <f>IFERROR(VLOOKUP(A506,percentiles!A:Q,6,FALSE),"")</f>
        <v/>
      </c>
      <c r="R506">
        <f>+COUNTIFS(percentiles!M:M,"&gt;1/1/18",percentiles!N:N,"&gt;0",percentiles!A:A,A506)</f>
        <v>0</v>
      </c>
      <c r="S506">
        <f>+COUNTIFS(percentiles!M:M,"&gt;1/1/18",percentiles!O:O,"&gt;0",percentiles!A:A,A506)</f>
        <v>0</v>
      </c>
      <c r="T506">
        <f>+COUNTIFS(percentiles!M:M,"&gt;1/1/18",percentiles!P:P,"&gt;0",percentiles!A:A,A506)</f>
        <v>0</v>
      </c>
      <c r="U506">
        <f>+COUNTIFS(percentiles!M:M,"&gt;1/1/18",percentiles!Q:Q,"&gt;0",percentiles!A:A,A506)</f>
        <v>0</v>
      </c>
      <c r="V506">
        <f>+COUNTIFS('est-sen-perc99-2018'!A:A,A506,'est-sen-perc99-2018'!G:G,"&gt;0")</f>
        <v>0</v>
      </c>
      <c r="W506">
        <f>+COUNTIFS('est-sen-perc99-2018'!A:A,A506,'est-sen-perc99-2018'!H:H,"&gt;0")</f>
        <v>0</v>
      </c>
      <c r="X506">
        <f>+COUNTIFS('est-sen-perc99-2018'!A:A,A506,'est-sen-perc99-2018'!I:I,"&gt;0")</f>
        <v>0</v>
      </c>
      <c r="Y506">
        <f>+COUNTIFS('est-sen-perc99-2018'!A:A,A506,'est-sen-perc99-2018'!J:J,"&gt;0")</f>
        <v>0</v>
      </c>
      <c r="Z506">
        <f>+SUM(V506:Y506)</f>
        <v>0</v>
      </c>
      <c r="AA506">
        <f>+IF(Z506=0,,K506-Z506)</f>
        <v>0</v>
      </c>
    </row>
    <row r="507" spans="1:27" hidden="1">
      <c r="A507">
        <v>764</v>
      </c>
      <c r="B507">
        <v>-14.7847777777777</v>
      </c>
      <c r="C507">
        <v>-70.715694444444395</v>
      </c>
      <c r="D507">
        <v>3971</v>
      </c>
      <c r="E507" t="s">
        <v>436</v>
      </c>
      <c r="F507" t="s">
        <v>11</v>
      </c>
      <c r="G507" t="s">
        <v>12</v>
      </c>
      <c r="H507" t="s">
        <v>13</v>
      </c>
      <c r="I507" t="s">
        <v>437</v>
      </c>
      <c r="J507" t="s">
        <v>15</v>
      </c>
      <c r="K507">
        <f>+COUNTIF('est-sen-perc99-2018'!A:A,A507)</f>
        <v>2</v>
      </c>
      <c r="L507">
        <f>+COUNTIF('est-sen-perc99-2017'!A:A,A507)</f>
        <v>0</v>
      </c>
      <c r="M507">
        <f>+COUNTIFS(percentiles!M:M,"&gt;1/1/17",percentiles!N:N,"&gt;0",percentiles!A:A,A507,percentiles!M:M,"&lt;1/4/17")</f>
        <v>0</v>
      </c>
      <c r="N507" t="str">
        <f>IFERROR(VLOOKUP(A507,percentiles!A:Q,3,FALSE),"")</f>
        <v/>
      </c>
      <c r="O507" t="str">
        <f>IFERROR(VLOOKUP(A507,percentiles!A:Q,4,FALSE),"")</f>
        <v/>
      </c>
      <c r="P507" t="str">
        <f>IFERROR(VLOOKUP(A507,percentiles!A:Q,5,FALSE),"")</f>
        <v/>
      </c>
      <c r="Q507" t="str">
        <f>IFERROR(VLOOKUP(A507,percentiles!A:Q,6,FALSE),"")</f>
        <v/>
      </c>
      <c r="R507">
        <f>+COUNTIFS(percentiles!M:M,"&gt;1/1/18",percentiles!N:N,"&gt;0",percentiles!A:A,A507)</f>
        <v>0</v>
      </c>
      <c r="S507">
        <f>+COUNTIFS(percentiles!M:M,"&gt;1/1/18",percentiles!O:O,"&gt;0",percentiles!A:A,A507)</f>
        <v>0</v>
      </c>
      <c r="T507">
        <f>+COUNTIFS(percentiles!M:M,"&gt;1/1/18",percentiles!P:P,"&gt;0",percentiles!A:A,A507)</f>
        <v>0</v>
      </c>
      <c r="U507">
        <f>+COUNTIFS(percentiles!M:M,"&gt;1/1/18",percentiles!Q:Q,"&gt;0",percentiles!A:A,A507)</f>
        <v>0</v>
      </c>
      <c r="V507">
        <f>+COUNTIFS('est-sen-perc99-2018'!A:A,A507,'est-sen-perc99-2018'!G:G,"&gt;0")</f>
        <v>0</v>
      </c>
      <c r="W507">
        <f>+COUNTIFS('est-sen-perc99-2018'!A:A,A507,'est-sen-perc99-2018'!H:H,"&gt;0")</f>
        <v>0</v>
      </c>
      <c r="X507">
        <f>+COUNTIFS('est-sen-perc99-2018'!A:A,A507,'est-sen-perc99-2018'!I:I,"&gt;0")</f>
        <v>0</v>
      </c>
      <c r="Y507">
        <f>+COUNTIFS('est-sen-perc99-2018'!A:A,A507,'est-sen-perc99-2018'!J:J,"&gt;0")</f>
        <v>0</v>
      </c>
      <c r="Z507">
        <f>+SUM(V507:Y507)</f>
        <v>0</v>
      </c>
      <c r="AA507">
        <f>+IF(Z507=0,,K507-Z507)</f>
        <v>0</v>
      </c>
    </row>
    <row r="508" spans="1:27" hidden="1">
      <c r="A508">
        <v>765</v>
      </c>
      <c r="B508">
        <v>-15.842655555555501</v>
      </c>
      <c r="C508">
        <v>-71.090616666666605</v>
      </c>
      <c r="D508">
        <v>4475</v>
      </c>
      <c r="E508" t="s">
        <v>438</v>
      </c>
      <c r="F508" t="s">
        <v>11</v>
      </c>
      <c r="G508" t="s">
        <v>12</v>
      </c>
      <c r="H508" t="s">
        <v>13</v>
      </c>
      <c r="I508" t="s">
        <v>439</v>
      </c>
      <c r="J508" t="s">
        <v>15</v>
      </c>
      <c r="K508">
        <f>+COUNTIF('est-sen-perc99-2018'!A:A,A508)</f>
        <v>0</v>
      </c>
      <c r="L508">
        <f>+COUNTIF('est-sen-perc99-2017'!A:A,A508)</f>
        <v>0</v>
      </c>
      <c r="M508">
        <f>+COUNTIFS(percentiles!M:M,"&gt;1/1/17",percentiles!N:N,"&gt;0",percentiles!A:A,A508,percentiles!M:M,"&lt;1/4/17")</f>
        <v>0</v>
      </c>
      <c r="N508" t="str">
        <f>IFERROR(VLOOKUP(A508,percentiles!A:Q,3,FALSE),"")</f>
        <v/>
      </c>
      <c r="O508" t="str">
        <f>IFERROR(VLOOKUP(A508,percentiles!A:Q,4,FALSE),"")</f>
        <v/>
      </c>
      <c r="P508" t="str">
        <f>IFERROR(VLOOKUP(A508,percentiles!A:Q,5,FALSE),"")</f>
        <v/>
      </c>
      <c r="Q508" t="str">
        <f>IFERROR(VLOOKUP(A508,percentiles!A:Q,6,FALSE),"")</f>
        <v/>
      </c>
      <c r="R508">
        <f>+COUNTIFS(percentiles!M:M,"&gt;1/1/18",percentiles!N:N,"&gt;0",percentiles!A:A,A508)</f>
        <v>0</v>
      </c>
      <c r="S508">
        <f>+COUNTIFS(percentiles!M:M,"&gt;1/1/18",percentiles!O:O,"&gt;0",percentiles!A:A,A508)</f>
        <v>0</v>
      </c>
      <c r="T508">
        <f>+COUNTIFS(percentiles!M:M,"&gt;1/1/18",percentiles!P:P,"&gt;0",percentiles!A:A,A508)</f>
        <v>0</v>
      </c>
      <c r="U508">
        <f>+COUNTIFS(percentiles!M:M,"&gt;1/1/18",percentiles!Q:Q,"&gt;0",percentiles!A:A,A508)</f>
        <v>0</v>
      </c>
      <c r="V508">
        <f>+COUNTIFS('est-sen-perc99-2018'!A:A,A508,'est-sen-perc99-2018'!G:G,"&gt;0")</f>
        <v>0</v>
      </c>
      <c r="W508">
        <f>+COUNTIFS('est-sen-perc99-2018'!A:A,A508,'est-sen-perc99-2018'!H:H,"&gt;0")</f>
        <v>0</v>
      </c>
      <c r="X508">
        <f>+COUNTIFS('est-sen-perc99-2018'!A:A,A508,'est-sen-perc99-2018'!I:I,"&gt;0")</f>
        <v>0</v>
      </c>
      <c r="Y508">
        <f>+COUNTIFS('est-sen-perc99-2018'!A:A,A508,'est-sen-perc99-2018'!J:J,"&gt;0")</f>
        <v>0</v>
      </c>
      <c r="Z508">
        <f>+SUM(V508:Y508)</f>
        <v>0</v>
      </c>
      <c r="AA508">
        <f>+IF(Z508=0,,K508-Z508)</f>
        <v>0</v>
      </c>
    </row>
    <row r="509" spans="1:27" hidden="1">
      <c r="A509">
        <v>776</v>
      </c>
      <c r="B509">
        <v>-14.8726666666666</v>
      </c>
      <c r="C509">
        <v>-70.592888888888794</v>
      </c>
      <c r="D509">
        <v>3928</v>
      </c>
      <c r="E509" t="s">
        <v>440</v>
      </c>
      <c r="F509" t="s">
        <v>11</v>
      </c>
      <c r="G509" t="s">
        <v>12</v>
      </c>
      <c r="H509" t="s">
        <v>13</v>
      </c>
      <c r="I509" t="s">
        <v>441</v>
      </c>
      <c r="J509" t="s">
        <v>15</v>
      </c>
      <c r="K509">
        <f>+COUNTIF('est-sen-perc99-2018'!A:A,A509)</f>
        <v>0</v>
      </c>
      <c r="L509">
        <f>+COUNTIF('est-sen-perc99-2017'!A:A,A509)</f>
        <v>0</v>
      </c>
      <c r="M509">
        <f>+COUNTIFS(percentiles!M:M,"&gt;1/1/17",percentiles!N:N,"&gt;0",percentiles!A:A,A509,percentiles!M:M,"&lt;1/4/17")</f>
        <v>0</v>
      </c>
      <c r="N509" t="str">
        <f>IFERROR(VLOOKUP(A509,percentiles!A:Q,3,FALSE),"")</f>
        <v/>
      </c>
      <c r="O509" t="str">
        <f>IFERROR(VLOOKUP(A509,percentiles!A:Q,4,FALSE),"")</f>
        <v/>
      </c>
      <c r="P509" t="str">
        <f>IFERROR(VLOOKUP(A509,percentiles!A:Q,5,FALSE),"")</f>
        <v/>
      </c>
      <c r="Q509" t="str">
        <f>IFERROR(VLOOKUP(A509,percentiles!A:Q,6,FALSE),"")</f>
        <v/>
      </c>
      <c r="R509">
        <f>+COUNTIFS(percentiles!M:M,"&gt;1/1/18",percentiles!N:N,"&gt;0",percentiles!A:A,A509)</f>
        <v>0</v>
      </c>
      <c r="S509">
        <f>+COUNTIFS(percentiles!M:M,"&gt;1/1/18",percentiles!O:O,"&gt;0",percentiles!A:A,A509)</f>
        <v>0</v>
      </c>
      <c r="T509">
        <f>+COUNTIFS(percentiles!M:M,"&gt;1/1/18",percentiles!P:P,"&gt;0",percentiles!A:A,A509)</f>
        <v>0</v>
      </c>
      <c r="U509">
        <f>+COUNTIFS(percentiles!M:M,"&gt;1/1/18",percentiles!Q:Q,"&gt;0",percentiles!A:A,A509)</f>
        <v>0</v>
      </c>
      <c r="V509">
        <f>+COUNTIFS('est-sen-perc99-2018'!A:A,A509,'est-sen-perc99-2018'!G:G,"&gt;0")</f>
        <v>0</v>
      </c>
      <c r="W509">
        <f>+COUNTIFS('est-sen-perc99-2018'!A:A,A509,'est-sen-perc99-2018'!H:H,"&gt;0")</f>
        <v>0</v>
      </c>
      <c r="X509">
        <f>+COUNTIFS('est-sen-perc99-2018'!A:A,A509,'est-sen-perc99-2018'!I:I,"&gt;0")</f>
        <v>0</v>
      </c>
      <c r="Y509">
        <f>+COUNTIFS('est-sen-perc99-2018'!A:A,A509,'est-sen-perc99-2018'!J:J,"&gt;0")</f>
        <v>0</v>
      </c>
      <c r="Z509">
        <f>+SUM(V509:Y509)</f>
        <v>0</v>
      </c>
      <c r="AA509">
        <f>+IF(Z509=0,,K509-Z509)</f>
        <v>0</v>
      </c>
    </row>
    <row r="510" spans="1:27" hidden="1">
      <c r="A510">
        <v>788</v>
      </c>
      <c r="B510">
        <v>-15.6063611111111</v>
      </c>
      <c r="C510">
        <v>-69.832138888888807</v>
      </c>
      <c r="D510">
        <v>3828</v>
      </c>
      <c r="E510" t="s">
        <v>462</v>
      </c>
      <c r="F510" t="s">
        <v>11</v>
      </c>
      <c r="G510" t="s">
        <v>12</v>
      </c>
      <c r="H510" t="s">
        <v>13</v>
      </c>
      <c r="I510" t="s">
        <v>463</v>
      </c>
      <c r="J510" t="s">
        <v>15</v>
      </c>
      <c r="K510">
        <f>+COUNTIF('est-sen-perc99-2018'!A:A,A510)</f>
        <v>2</v>
      </c>
      <c r="L510">
        <f>+COUNTIF('est-sen-perc99-2017'!A:A,A510)</f>
        <v>0</v>
      </c>
      <c r="M510">
        <f>+COUNTIFS(percentiles!M:M,"&gt;1/1/17",percentiles!N:N,"&gt;0",percentiles!A:A,A510,percentiles!M:M,"&lt;1/4/17")</f>
        <v>0</v>
      </c>
      <c r="N510" t="str">
        <f>IFERROR(VLOOKUP(A510,percentiles!A:Q,3,FALSE),"")</f>
        <v/>
      </c>
      <c r="O510" t="str">
        <f>IFERROR(VLOOKUP(A510,percentiles!A:Q,4,FALSE),"")</f>
        <v/>
      </c>
      <c r="P510" t="str">
        <f>IFERROR(VLOOKUP(A510,percentiles!A:Q,5,FALSE),"")</f>
        <v/>
      </c>
      <c r="Q510" t="str">
        <f>IFERROR(VLOOKUP(A510,percentiles!A:Q,6,FALSE),"")</f>
        <v/>
      </c>
      <c r="R510">
        <f>+COUNTIFS(percentiles!M:M,"&gt;1/1/18",percentiles!N:N,"&gt;0",percentiles!A:A,A510)</f>
        <v>0</v>
      </c>
      <c r="S510">
        <f>+COUNTIFS(percentiles!M:M,"&gt;1/1/18",percentiles!O:O,"&gt;0",percentiles!A:A,A510)</f>
        <v>0</v>
      </c>
      <c r="T510">
        <f>+COUNTIFS(percentiles!M:M,"&gt;1/1/18",percentiles!P:P,"&gt;0",percentiles!A:A,A510)</f>
        <v>0</v>
      </c>
      <c r="U510">
        <f>+COUNTIFS(percentiles!M:M,"&gt;1/1/18",percentiles!Q:Q,"&gt;0",percentiles!A:A,A510)</f>
        <v>0</v>
      </c>
      <c r="V510">
        <f>+COUNTIFS('est-sen-perc99-2018'!A:A,A510,'est-sen-perc99-2018'!G:G,"&gt;0")</f>
        <v>0</v>
      </c>
      <c r="W510">
        <f>+COUNTIFS('est-sen-perc99-2018'!A:A,A510,'est-sen-perc99-2018'!H:H,"&gt;0")</f>
        <v>0</v>
      </c>
      <c r="X510">
        <f>+COUNTIFS('est-sen-perc99-2018'!A:A,A510,'est-sen-perc99-2018'!I:I,"&gt;0")</f>
        <v>0</v>
      </c>
      <c r="Y510">
        <f>+COUNTIFS('est-sen-perc99-2018'!A:A,A510,'est-sen-perc99-2018'!J:J,"&gt;0")</f>
        <v>0</v>
      </c>
      <c r="Z510">
        <f>+SUM(V510:Y510)</f>
        <v>0</v>
      </c>
      <c r="AA510">
        <f>+IF(Z510=0,,K510-Z510)</f>
        <v>0</v>
      </c>
    </row>
    <row r="511" spans="1:27" hidden="1">
      <c r="A511">
        <v>790</v>
      </c>
      <c r="B511">
        <v>-15.216666666666599</v>
      </c>
      <c r="C511">
        <v>-69.156861111111098</v>
      </c>
      <c r="D511">
        <v>1385</v>
      </c>
      <c r="E511" t="s">
        <v>464</v>
      </c>
      <c r="F511" t="s">
        <v>11</v>
      </c>
      <c r="G511" t="s">
        <v>12</v>
      </c>
      <c r="H511" t="s">
        <v>13</v>
      </c>
      <c r="I511" t="s">
        <v>465</v>
      </c>
      <c r="J511" t="s">
        <v>15</v>
      </c>
      <c r="K511">
        <f>+COUNTIF('est-sen-perc99-2018'!A:A,A511)</f>
        <v>0</v>
      </c>
      <c r="L511">
        <f>+COUNTIF('est-sen-perc99-2017'!A:A,A511)</f>
        <v>0</v>
      </c>
      <c r="M511">
        <f>+COUNTIFS(percentiles!M:M,"&gt;1/1/17",percentiles!N:N,"&gt;0",percentiles!A:A,A511,percentiles!M:M,"&lt;1/4/17")</f>
        <v>0</v>
      </c>
      <c r="N511" t="str">
        <f>IFERROR(VLOOKUP(A511,percentiles!A:Q,3,FALSE),"")</f>
        <v/>
      </c>
      <c r="O511" t="str">
        <f>IFERROR(VLOOKUP(A511,percentiles!A:Q,4,FALSE),"")</f>
        <v/>
      </c>
      <c r="P511" t="str">
        <f>IFERROR(VLOOKUP(A511,percentiles!A:Q,5,FALSE),"")</f>
        <v/>
      </c>
      <c r="Q511" t="str">
        <f>IFERROR(VLOOKUP(A511,percentiles!A:Q,6,FALSE),"")</f>
        <v/>
      </c>
      <c r="R511">
        <f>+COUNTIFS(percentiles!M:M,"&gt;1/1/18",percentiles!N:N,"&gt;0",percentiles!A:A,A511)</f>
        <v>0</v>
      </c>
      <c r="S511">
        <f>+COUNTIFS(percentiles!M:M,"&gt;1/1/18",percentiles!O:O,"&gt;0",percentiles!A:A,A511)</f>
        <v>0</v>
      </c>
      <c r="T511">
        <f>+COUNTIFS(percentiles!M:M,"&gt;1/1/18",percentiles!P:P,"&gt;0",percentiles!A:A,A511)</f>
        <v>0</v>
      </c>
      <c r="U511">
        <f>+COUNTIFS(percentiles!M:M,"&gt;1/1/18",percentiles!Q:Q,"&gt;0",percentiles!A:A,A511)</f>
        <v>0</v>
      </c>
      <c r="V511">
        <f>+COUNTIFS('est-sen-perc99-2018'!A:A,A511,'est-sen-perc99-2018'!G:G,"&gt;0")</f>
        <v>0</v>
      </c>
      <c r="W511">
        <f>+COUNTIFS('est-sen-perc99-2018'!A:A,A511,'est-sen-perc99-2018'!H:H,"&gt;0")</f>
        <v>0</v>
      </c>
      <c r="X511">
        <f>+COUNTIFS('est-sen-perc99-2018'!A:A,A511,'est-sen-perc99-2018'!I:I,"&gt;0")</f>
        <v>0</v>
      </c>
      <c r="Y511">
        <f>+COUNTIFS('est-sen-perc99-2018'!A:A,A511,'est-sen-perc99-2018'!J:J,"&gt;0")</f>
        <v>0</v>
      </c>
      <c r="Z511">
        <f>+SUM(V511:Y511)</f>
        <v>0</v>
      </c>
      <c r="AA511">
        <f>+IF(Z511=0,,K511-Z511)</f>
        <v>0</v>
      </c>
    </row>
    <row r="512" spans="1:27" hidden="1">
      <c r="A512">
        <v>792</v>
      </c>
      <c r="B512">
        <v>-14.0437833333333</v>
      </c>
      <c r="C512">
        <v>-73.638813888888805</v>
      </c>
      <c r="D512">
        <v>3238</v>
      </c>
      <c r="E512" t="s">
        <v>468</v>
      </c>
      <c r="F512" t="s">
        <v>11</v>
      </c>
      <c r="G512" t="s">
        <v>12</v>
      </c>
      <c r="H512" t="s">
        <v>13</v>
      </c>
      <c r="I512" t="s">
        <v>469</v>
      </c>
      <c r="J512" t="s">
        <v>15</v>
      </c>
      <c r="K512">
        <f>+COUNTIF('est-sen-perc99-2018'!A:A,A512)</f>
        <v>0</v>
      </c>
      <c r="L512">
        <f>+COUNTIF('est-sen-perc99-2017'!A:A,A512)</f>
        <v>0</v>
      </c>
      <c r="M512">
        <f>+COUNTIFS(percentiles!M:M,"&gt;1/1/17",percentiles!N:N,"&gt;0",percentiles!A:A,A512,percentiles!M:M,"&lt;1/4/17")</f>
        <v>0</v>
      </c>
      <c r="N512" t="str">
        <f>IFERROR(VLOOKUP(A512,percentiles!A:Q,3,FALSE),"")</f>
        <v/>
      </c>
      <c r="O512" t="str">
        <f>IFERROR(VLOOKUP(A512,percentiles!A:Q,4,FALSE),"")</f>
        <v/>
      </c>
      <c r="P512" t="str">
        <f>IFERROR(VLOOKUP(A512,percentiles!A:Q,5,FALSE),"")</f>
        <v/>
      </c>
      <c r="Q512" t="str">
        <f>IFERROR(VLOOKUP(A512,percentiles!A:Q,6,FALSE),"")</f>
        <v/>
      </c>
      <c r="R512">
        <f>+COUNTIFS(percentiles!M:M,"&gt;1/1/18",percentiles!N:N,"&gt;0",percentiles!A:A,A512)</f>
        <v>0</v>
      </c>
      <c r="S512">
        <f>+COUNTIFS(percentiles!M:M,"&gt;1/1/18",percentiles!O:O,"&gt;0",percentiles!A:A,A512)</f>
        <v>0</v>
      </c>
      <c r="T512">
        <f>+COUNTIFS(percentiles!M:M,"&gt;1/1/18",percentiles!P:P,"&gt;0",percentiles!A:A,A512)</f>
        <v>0</v>
      </c>
      <c r="U512">
        <f>+COUNTIFS(percentiles!M:M,"&gt;1/1/18",percentiles!Q:Q,"&gt;0",percentiles!A:A,A512)</f>
        <v>0</v>
      </c>
      <c r="V512">
        <f>+COUNTIFS('est-sen-perc99-2018'!A:A,A512,'est-sen-perc99-2018'!G:G,"&gt;0")</f>
        <v>0</v>
      </c>
      <c r="W512">
        <f>+COUNTIFS('est-sen-perc99-2018'!A:A,A512,'est-sen-perc99-2018'!H:H,"&gt;0")</f>
        <v>0</v>
      </c>
      <c r="X512">
        <f>+COUNTIFS('est-sen-perc99-2018'!A:A,A512,'est-sen-perc99-2018'!I:I,"&gt;0")</f>
        <v>0</v>
      </c>
      <c r="Y512">
        <f>+COUNTIFS('est-sen-perc99-2018'!A:A,A512,'est-sen-perc99-2018'!J:J,"&gt;0")</f>
        <v>0</v>
      </c>
      <c r="Z512">
        <f>+SUM(V512:Y512)</f>
        <v>0</v>
      </c>
      <c r="AA512">
        <f>+IF(Z512=0,,K512-Z512)</f>
        <v>0</v>
      </c>
    </row>
    <row r="513" spans="1:27" hidden="1">
      <c r="A513">
        <v>807</v>
      </c>
      <c r="B513">
        <v>-17.948888888888799</v>
      </c>
      <c r="C513">
        <v>-70.186111111111103</v>
      </c>
      <c r="D513">
        <v>871</v>
      </c>
      <c r="E513" t="s">
        <v>486</v>
      </c>
      <c r="F513" t="s">
        <v>11</v>
      </c>
      <c r="G513" t="s">
        <v>12</v>
      </c>
      <c r="H513" t="s">
        <v>13</v>
      </c>
      <c r="I513" t="s">
        <v>487</v>
      </c>
      <c r="J513" t="s">
        <v>15</v>
      </c>
      <c r="K513">
        <f>+COUNTIF('est-sen-perc99-2018'!A:A,A513)</f>
        <v>0</v>
      </c>
      <c r="L513">
        <f>+COUNTIF('est-sen-perc99-2017'!A:A,A513)</f>
        <v>0</v>
      </c>
      <c r="M513">
        <f>+COUNTIFS(percentiles!M:M,"&gt;1/1/17",percentiles!N:N,"&gt;0",percentiles!A:A,A513,percentiles!M:M,"&lt;1/4/17")</f>
        <v>0</v>
      </c>
      <c r="N513" t="str">
        <f>IFERROR(VLOOKUP(A513,percentiles!A:Q,3,FALSE),"")</f>
        <v/>
      </c>
      <c r="O513" t="str">
        <f>IFERROR(VLOOKUP(A513,percentiles!A:Q,4,FALSE),"")</f>
        <v/>
      </c>
      <c r="P513" t="str">
        <f>IFERROR(VLOOKUP(A513,percentiles!A:Q,5,FALSE),"")</f>
        <v/>
      </c>
      <c r="Q513" t="str">
        <f>IFERROR(VLOOKUP(A513,percentiles!A:Q,6,FALSE),"")</f>
        <v/>
      </c>
      <c r="R513">
        <f>+COUNTIFS(percentiles!M:M,"&gt;1/1/18",percentiles!N:N,"&gt;0",percentiles!A:A,A513)</f>
        <v>0</v>
      </c>
      <c r="S513">
        <f>+COUNTIFS(percentiles!M:M,"&gt;1/1/18",percentiles!O:O,"&gt;0",percentiles!A:A,A513)</f>
        <v>0</v>
      </c>
      <c r="T513">
        <f>+COUNTIFS(percentiles!M:M,"&gt;1/1/18",percentiles!P:P,"&gt;0",percentiles!A:A,A513)</f>
        <v>0</v>
      </c>
      <c r="U513">
        <f>+COUNTIFS(percentiles!M:M,"&gt;1/1/18",percentiles!Q:Q,"&gt;0",percentiles!A:A,A513)</f>
        <v>0</v>
      </c>
      <c r="V513">
        <f>+COUNTIFS('est-sen-perc99-2018'!A:A,A513,'est-sen-perc99-2018'!G:G,"&gt;0")</f>
        <v>0</v>
      </c>
      <c r="W513">
        <f>+COUNTIFS('est-sen-perc99-2018'!A:A,A513,'est-sen-perc99-2018'!H:H,"&gt;0")</f>
        <v>0</v>
      </c>
      <c r="X513">
        <f>+COUNTIFS('est-sen-perc99-2018'!A:A,A513,'est-sen-perc99-2018'!I:I,"&gt;0")</f>
        <v>0</v>
      </c>
      <c r="Y513">
        <f>+COUNTIFS('est-sen-perc99-2018'!A:A,A513,'est-sen-perc99-2018'!J:J,"&gt;0")</f>
        <v>0</v>
      </c>
      <c r="Z513">
        <f>+SUM(V513:Y513)</f>
        <v>0</v>
      </c>
      <c r="AA513">
        <f>+IF(Z513=0,,K513-Z513)</f>
        <v>0</v>
      </c>
    </row>
    <row r="514" spans="1:27" hidden="1">
      <c r="A514">
        <v>812</v>
      </c>
      <c r="B514">
        <v>-14.0280555555555</v>
      </c>
      <c r="C514">
        <v>-71.572777777777702</v>
      </c>
      <c r="D514">
        <v>3200</v>
      </c>
      <c r="E514" t="s">
        <v>494</v>
      </c>
      <c r="F514" t="s">
        <v>11</v>
      </c>
      <c r="G514" t="s">
        <v>12</v>
      </c>
      <c r="H514" t="s">
        <v>13</v>
      </c>
      <c r="I514" t="s">
        <v>495</v>
      </c>
      <c r="J514" t="s">
        <v>15</v>
      </c>
      <c r="K514">
        <f>+COUNTIF('est-sen-perc99-2018'!A:A,A514)</f>
        <v>0</v>
      </c>
      <c r="L514">
        <f>+COUNTIF('est-sen-perc99-2017'!A:A,A514)</f>
        <v>0</v>
      </c>
      <c r="M514">
        <f>+COUNTIFS(percentiles!M:M,"&gt;1/1/17",percentiles!N:N,"&gt;0",percentiles!A:A,A514,percentiles!M:M,"&lt;1/4/17")</f>
        <v>0</v>
      </c>
      <c r="N514" t="str">
        <f>IFERROR(VLOOKUP(A514,percentiles!A:Q,3,FALSE),"")</f>
        <v/>
      </c>
      <c r="O514" t="str">
        <f>IFERROR(VLOOKUP(A514,percentiles!A:Q,4,FALSE),"")</f>
        <v/>
      </c>
      <c r="P514" t="str">
        <f>IFERROR(VLOOKUP(A514,percentiles!A:Q,5,FALSE),"")</f>
        <v/>
      </c>
      <c r="Q514" t="str">
        <f>IFERROR(VLOOKUP(A514,percentiles!A:Q,6,FALSE),"")</f>
        <v/>
      </c>
      <c r="R514">
        <f>+COUNTIFS(percentiles!M:M,"&gt;1/1/18",percentiles!N:N,"&gt;0",percentiles!A:A,A514)</f>
        <v>0</v>
      </c>
      <c r="S514">
        <f>+COUNTIFS(percentiles!M:M,"&gt;1/1/18",percentiles!O:O,"&gt;0",percentiles!A:A,A514)</f>
        <v>0</v>
      </c>
      <c r="T514">
        <f>+COUNTIFS(percentiles!M:M,"&gt;1/1/18",percentiles!P:P,"&gt;0",percentiles!A:A,A514)</f>
        <v>0</v>
      </c>
      <c r="U514">
        <f>+COUNTIFS(percentiles!M:M,"&gt;1/1/18",percentiles!Q:Q,"&gt;0",percentiles!A:A,A514)</f>
        <v>0</v>
      </c>
      <c r="V514">
        <f>+COUNTIFS('est-sen-perc99-2018'!A:A,A514,'est-sen-perc99-2018'!G:G,"&gt;0")</f>
        <v>0</v>
      </c>
      <c r="W514">
        <f>+COUNTIFS('est-sen-perc99-2018'!A:A,A514,'est-sen-perc99-2018'!H:H,"&gt;0")</f>
        <v>0</v>
      </c>
      <c r="X514">
        <f>+COUNTIFS('est-sen-perc99-2018'!A:A,A514,'est-sen-perc99-2018'!I:I,"&gt;0")</f>
        <v>0</v>
      </c>
      <c r="Y514">
        <f>+COUNTIFS('est-sen-perc99-2018'!A:A,A514,'est-sen-perc99-2018'!J:J,"&gt;0")</f>
        <v>0</v>
      </c>
      <c r="Z514">
        <f>+SUM(V514:Y514)</f>
        <v>0</v>
      </c>
      <c r="AA514">
        <f>+IF(Z514=0,,K514-Z514)</f>
        <v>0</v>
      </c>
    </row>
    <row r="515" spans="1:27" hidden="1">
      <c r="A515">
        <v>815</v>
      </c>
      <c r="B515">
        <v>-15.0456111111111</v>
      </c>
      <c r="C515">
        <v>-70.366638888888801</v>
      </c>
      <c r="D515">
        <v>3900</v>
      </c>
      <c r="E515" t="s">
        <v>496</v>
      </c>
      <c r="F515" t="s">
        <v>11</v>
      </c>
      <c r="G515" t="s">
        <v>12</v>
      </c>
      <c r="H515" t="s">
        <v>13</v>
      </c>
      <c r="I515" t="s">
        <v>497</v>
      </c>
      <c r="J515" t="s">
        <v>15</v>
      </c>
      <c r="K515">
        <f>+COUNTIF('est-sen-perc99-2018'!A:A,A515)</f>
        <v>2</v>
      </c>
      <c r="L515">
        <f>+COUNTIF('est-sen-perc99-2017'!A:A,A515)</f>
        <v>0</v>
      </c>
      <c r="M515">
        <f>+COUNTIFS(percentiles!M:M,"&gt;1/1/17",percentiles!N:N,"&gt;0",percentiles!A:A,A515,percentiles!M:M,"&lt;1/4/17")</f>
        <v>0</v>
      </c>
      <c r="N515" t="str">
        <f>IFERROR(VLOOKUP(A515,percentiles!A:Q,3,FALSE),"")</f>
        <v/>
      </c>
      <c r="O515" t="str">
        <f>IFERROR(VLOOKUP(A515,percentiles!A:Q,4,FALSE),"")</f>
        <v/>
      </c>
      <c r="P515" t="str">
        <f>IFERROR(VLOOKUP(A515,percentiles!A:Q,5,FALSE),"")</f>
        <v/>
      </c>
      <c r="Q515" t="str">
        <f>IFERROR(VLOOKUP(A515,percentiles!A:Q,6,FALSE),"")</f>
        <v/>
      </c>
      <c r="R515">
        <f>+COUNTIFS(percentiles!M:M,"&gt;1/1/18",percentiles!N:N,"&gt;0",percentiles!A:A,A515)</f>
        <v>0</v>
      </c>
      <c r="S515">
        <f>+COUNTIFS(percentiles!M:M,"&gt;1/1/18",percentiles!O:O,"&gt;0",percentiles!A:A,A515)</f>
        <v>0</v>
      </c>
      <c r="T515">
        <f>+COUNTIFS(percentiles!M:M,"&gt;1/1/18",percentiles!P:P,"&gt;0",percentiles!A:A,A515)</f>
        <v>0</v>
      </c>
      <c r="U515">
        <f>+COUNTIFS(percentiles!M:M,"&gt;1/1/18",percentiles!Q:Q,"&gt;0",percentiles!A:A,A515)</f>
        <v>0</v>
      </c>
      <c r="V515">
        <f>+COUNTIFS('est-sen-perc99-2018'!A:A,A515,'est-sen-perc99-2018'!G:G,"&gt;0")</f>
        <v>0</v>
      </c>
      <c r="W515">
        <f>+COUNTIFS('est-sen-perc99-2018'!A:A,A515,'est-sen-perc99-2018'!H:H,"&gt;0")</f>
        <v>0</v>
      </c>
      <c r="X515">
        <f>+COUNTIFS('est-sen-perc99-2018'!A:A,A515,'est-sen-perc99-2018'!I:I,"&gt;0")</f>
        <v>0</v>
      </c>
      <c r="Y515">
        <f>+COUNTIFS('est-sen-perc99-2018'!A:A,A515,'est-sen-perc99-2018'!J:J,"&gt;0")</f>
        <v>0</v>
      </c>
      <c r="Z515">
        <f>+SUM(V515:Y515)</f>
        <v>0</v>
      </c>
      <c r="AA515">
        <f>+IF(Z515=0,,K515-Z515)</f>
        <v>0</v>
      </c>
    </row>
    <row r="516" spans="1:27" hidden="1">
      <c r="A516">
        <v>818</v>
      </c>
      <c r="B516">
        <v>-15.720472222222201</v>
      </c>
      <c r="C516">
        <v>-69.691000000000003</v>
      </c>
      <c r="D516">
        <v>3850</v>
      </c>
      <c r="E516" t="s">
        <v>502</v>
      </c>
      <c r="F516" t="s">
        <v>11</v>
      </c>
      <c r="G516" t="s">
        <v>12</v>
      </c>
      <c r="H516" t="s">
        <v>13</v>
      </c>
      <c r="I516" t="s">
        <v>503</v>
      </c>
      <c r="J516" t="s">
        <v>15</v>
      </c>
      <c r="K516">
        <f>+COUNTIF('est-sen-perc99-2018'!A:A,A516)</f>
        <v>0</v>
      </c>
      <c r="L516">
        <f>+COUNTIF('est-sen-perc99-2017'!A:A,A516)</f>
        <v>0</v>
      </c>
      <c r="M516">
        <f>+COUNTIFS(percentiles!M:M,"&gt;1/1/17",percentiles!N:N,"&gt;0",percentiles!A:A,A516,percentiles!M:M,"&lt;1/4/17")</f>
        <v>0</v>
      </c>
      <c r="N516" t="str">
        <f>IFERROR(VLOOKUP(A516,percentiles!A:Q,3,FALSE),"")</f>
        <v/>
      </c>
      <c r="O516" t="str">
        <f>IFERROR(VLOOKUP(A516,percentiles!A:Q,4,FALSE),"")</f>
        <v/>
      </c>
      <c r="P516" t="str">
        <f>IFERROR(VLOOKUP(A516,percentiles!A:Q,5,FALSE),"")</f>
        <v/>
      </c>
      <c r="Q516" t="str">
        <f>IFERROR(VLOOKUP(A516,percentiles!A:Q,6,FALSE),"")</f>
        <v/>
      </c>
      <c r="R516">
        <f>+COUNTIFS(percentiles!M:M,"&gt;1/1/18",percentiles!N:N,"&gt;0",percentiles!A:A,A516)</f>
        <v>0</v>
      </c>
      <c r="S516">
        <f>+COUNTIFS(percentiles!M:M,"&gt;1/1/18",percentiles!O:O,"&gt;0",percentiles!A:A,A516)</f>
        <v>0</v>
      </c>
      <c r="T516">
        <f>+COUNTIFS(percentiles!M:M,"&gt;1/1/18",percentiles!P:P,"&gt;0",percentiles!A:A,A516)</f>
        <v>0</v>
      </c>
      <c r="U516">
        <f>+COUNTIFS(percentiles!M:M,"&gt;1/1/18",percentiles!Q:Q,"&gt;0",percentiles!A:A,A516)</f>
        <v>0</v>
      </c>
      <c r="V516">
        <f>+COUNTIFS('est-sen-perc99-2018'!A:A,A516,'est-sen-perc99-2018'!G:G,"&gt;0")</f>
        <v>0</v>
      </c>
      <c r="W516">
        <f>+COUNTIFS('est-sen-perc99-2018'!A:A,A516,'est-sen-perc99-2018'!H:H,"&gt;0")</f>
        <v>0</v>
      </c>
      <c r="X516">
        <f>+COUNTIFS('est-sen-perc99-2018'!A:A,A516,'est-sen-perc99-2018'!I:I,"&gt;0")</f>
        <v>0</v>
      </c>
      <c r="Y516">
        <f>+COUNTIFS('est-sen-perc99-2018'!A:A,A516,'est-sen-perc99-2018'!J:J,"&gt;0")</f>
        <v>0</v>
      </c>
      <c r="Z516">
        <f>+SUM(V516:Y516)</f>
        <v>0</v>
      </c>
      <c r="AA516">
        <f>+IF(Z516=0,,K516-Z516)</f>
        <v>0</v>
      </c>
    </row>
    <row r="517" spans="1:27" hidden="1">
      <c r="A517">
        <v>826</v>
      </c>
      <c r="B517">
        <v>-14.6787222222222</v>
      </c>
      <c r="C517">
        <v>-69.534527777777697</v>
      </c>
      <c r="D517">
        <v>4660</v>
      </c>
      <c r="E517" t="s">
        <v>514</v>
      </c>
      <c r="F517" t="s">
        <v>11</v>
      </c>
      <c r="G517" t="s">
        <v>12</v>
      </c>
      <c r="H517" t="s">
        <v>13</v>
      </c>
      <c r="I517" t="s">
        <v>515</v>
      </c>
      <c r="J517" t="s">
        <v>15</v>
      </c>
      <c r="K517">
        <f>+COUNTIF('est-sen-perc99-2018'!A:A,A517)</f>
        <v>3</v>
      </c>
      <c r="L517">
        <f>+COUNTIF('est-sen-perc99-2017'!A:A,A517)</f>
        <v>0</v>
      </c>
      <c r="M517">
        <f>+COUNTIFS(percentiles!M:M,"&gt;1/1/17",percentiles!N:N,"&gt;0",percentiles!A:A,A517,percentiles!M:M,"&lt;1/4/17")</f>
        <v>0</v>
      </c>
      <c r="N517" t="str">
        <f>IFERROR(VLOOKUP(A517,percentiles!A:Q,3,FALSE),"")</f>
        <v/>
      </c>
      <c r="O517" t="str">
        <f>IFERROR(VLOOKUP(A517,percentiles!A:Q,4,FALSE),"")</f>
        <v/>
      </c>
      <c r="P517" t="str">
        <f>IFERROR(VLOOKUP(A517,percentiles!A:Q,5,FALSE),"")</f>
        <v/>
      </c>
      <c r="Q517" t="str">
        <f>IFERROR(VLOOKUP(A517,percentiles!A:Q,6,FALSE),"")</f>
        <v/>
      </c>
      <c r="R517">
        <f>+COUNTIFS(percentiles!M:M,"&gt;1/1/18",percentiles!N:N,"&gt;0",percentiles!A:A,A517)</f>
        <v>0</v>
      </c>
      <c r="S517">
        <f>+COUNTIFS(percentiles!M:M,"&gt;1/1/18",percentiles!O:O,"&gt;0",percentiles!A:A,A517)</f>
        <v>0</v>
      </c>
      <c r="T517">
        <f>+COUNTIFS(percentiles!M:M,"&gt;1/1/18",percentiles!P:P,"&gt;0",percentiles!A:A,A517)</f>
        <v>0</v>
      </c>
      <c r="U517">
        <f>+COUNTIFS(percentiles!M:M,"&gt;1/1/18",percentiles!Q:Q,"&gt;0",percentiles!A:A,A517)</f>
        <v>0</v>
      </c>
      <c r="V517">
        <f>+COUNTIFS('est-sen-perc99-2018'!A:A,A517,'est-sen-perc99-2018'!G:G,"&gt;0")</f>
        <v>0</v>
      </c>
      <c r="W517">
        <f>+COUNTIFS('est-sen-perc99-2018'!A:A,A517,'est-sen-perc99-2018'!H:H,"&gt;0")</f>
        <v>0</v>
      </c>
      <c r="X517">
        <f>+COUNTIFS('est-sen-perc99-2018'!A:A,A517,'est-sen-perc99-2018'!I:I,"&gt;0")</f>
        <v>0</v>
      </c>
      <c r="Y517">
        <f>+COUNTIFS('est-sen-perc99-2018'!A:A,A517,'est-sen-perc99-2018'!J:J,"&gt;0")</f>
        <v>0</v>
      </c>
      <c r="Z517">
        <f>+SUM(V517:Y517)</f>
        <v>0</v>
      </c>
      <c r="AA517">
        <f>+IF(Z517=0,,K517-Z517)</f>
        <v>0</v>
      </c>
    </row>
    <row r="518" spans="1:27" hidden="1">
      <c r="A518">
        <v>830</v>
      </c>
      <c r="B518">
        <v>-16.2283333333333</v>
      </c>
      <c r="C518">
        <v>-73.694166666666604</v>
      </c>
      <c r="D518">
        <v>20</v>
      </c>
      <c r="E518" t="s">
        <v>518</v>
      </c>
      <c r="F518" t="s">
        <v>11</v>
      </c>
      <c r="G518" t="s">
        <v>12</v>
      </c>
      <c r="H518" t="s">
        <v>13</v>
      </c>
      <c r="I518" t="s">
        <v>519</v>
      </c>
      <c r="J518" t="s">
        <v>15</v>
      </c>
      <c r="K518">
        <f>+COUNTIF('est-sen-perc99-2018'!A:A,A518)</f>
        <v>0</v>
      </c>
      <c r="L518">
        <f>+COUNTIF('est-sen-perc99-2017'!A:A,A518)</f>
        <v>0</v>
      </c>
      <c r="M518">
        <f>+COUNTIFS(percentiles!M:M,"&gt;1/1/17",percentiles!N:N,"&gt;0",percentiles!A:A,A518,percentiles!M:M,"&lt;1/4/17")</f>
        <v>0</v>
      </c>
      <c r="N518" t="str">
        <f>IFERROR(VLOOKUP(A518,percentiles!A:Q,3,FALSE),"")</f>
        <v/>
      </c>
      <c r="O518" t="str">
        <f>IFERROR(VLOOKUP(A518,percentiles!A:Q,4,FALSE),"")</f>
        <v/>
      </c>
      <c r="P518" t="str">
        <f>IFERROR(VLOOKUP(A518,percentiles!A:Q,5,FALSE),"")</f>
        <v/>
      </c>
      <c r="Q518" t="str">
        <f>IFERROR(VLOOKUP(A518,percentiles!A:Q,6,FALSE),"")</f>
        <v/>
      </c>
      <c r="R518">
        <f>+COUNTIFS(percentiles!M:M,"&gt;1/1/18",percentiles!N:N,"&gt;0",percentiles!A:A,A518)</f>
        <v>0</v>
      </c>
      <c r="S518">
        <f>+COUNTIFS(percentiles!M:M,"&gt;1/1/18",percentiles!O:O,"&gt;0",percentiles!A:A,A518)</f>
        <v>0</v>
      </c>
      <c r="T518">
        <f>+COUNTIFS(percentiles!M:M,"&gt;1/1/18",percentiles!P:P,"&gt;0",percentiles!A:A,A518)</f>
        <v>0</v>
      </c>
      <c r="U518">
        <f>+COUNTIFS(percentiles!M:M,"&gt;1/1/18",percentiles!Q:Q,"&gt;0",percentiles!A:A,A518)</f>
        <v>0</v>
      </c>
      <c r="V518">
        <f>+COUNTIFS('est-sen-perc99-2018'!A:A,A518,'est-sen-perc99-2018'!G:G,"&gt;0")</f>
        <v>0</v>
      </c>
      <c r="W518">
        <f>+COUNTIFS('est-sen-perc99-2018'!A:A,A518,'est-sen-perc99-2018'!H:H,"&gt;0")</f>
        <v>0</v>
      </c>
      <c r="X518">
        <f>+COUNTIFS('est-sen-perc99-2018'!A:A,A518,'est-sen-perc99-2018'!I:I,"&gt;0")</f>
        <v>0</v>
      </c>
      <c r="Y518">
        <f>+COUNTIFS('est-sen-perc99-2018'!A:A,A518,'est-sen-perc99-2018'!J:J,"&gt;0")</f>
        <v>0</v>
      </c>
      <c r="Z518">
        <f>+SUM(V518:Y518)</f>
        <v>0</v>
      </c>
      <c r="AA518">
        <f>+IF(Z518=0,,K518-Z518)</f>
        <v>0</v>
      </c>
    </row>
    <row r="519" spans="1:27" hidden="1">
      <c r="A519">
        <v>832</v>
      </c>
      <c r="B519">
        <v>-16.640338888888799</v>
      </c>
      <c r="C519">
        <v>-72.701563888888799</v>
      </c>
      <c r="D519">
        <v>8</v>
      </c>
      <c r="E519" t="s">
        <v>520</v>
      </c>
      <c r="F519" t="s">
        <v>11</v>
      </c>
      <c r="G519" t="s">
        <v>12</v>
      </c>
      <c r="H519" t="s">
        <v>13</v>
      </c>
      <c r="I519" t="s">
        <v>521</v>
      </c>
      <c r="J519" t="s">
        <v>15</v>
      </c>
      <c r="K519">
        <f>+COUNTIF('est-sen-perc99-2018'!A:A,A519)</f>
        <v>0</v>
      </c>
      <c r="L519">
        <f>+COUNTIF('est-sen-perc99-2017'!A:A,A519)</f>
        <v>0</v>
      </c>
      <c r="M519">
        <f>+COUNTIFS(percentiles!M:M,"&gt;1/1/17",percentiles!N:N,"&gt;0",percentiles!A:A,A519,percentiles!M:M,"&lt;1/4/17")</f>
        <v>0</v>
      </c>
      <c r="N519" t="str">
        <f>IFERROR(VLOOKUP(A519,percentiles!A:Q,3,FALSE),"")</f>
        <v/>
      </c>
      <c r="O519" t="str">
        <f>IFERROR(VLOOKUP(A519,percentiles!A:Q,4,FALSE),"")</f>
        <v/>
      </c>
      <c r="P519" t="str">
        <f>IFERROR(VLOOKUP(A519,percentiles!A:Q,5,FALSE),"")</f>
        <v/>
      </c>
      <c r="Q519" t="str">
        <f>IFERROR(VLOOKUP(A519,percentiles!A:Q,6,FALSE),"")</f>
        <v/>
      </c>
      <c r="R519">
        <f>+COUNTIFS(percentiles!M:M,"&gt;1/1/18",percentiles!N:N,"&gt;0",percentiles!A:A,A519)</f>
        <v>0</v>
      </c>
      <c r="S519">
        <f>+COUNTIFS(percentiles!M:M,"&gt;1/1/18",percentiles!O:O,"&gt;0",percentiles!A:A,A519)</f>
        <v>0</v>
      </c>
      <c r="T519">
        <f>+COUNTIFS(percentiles!M:M,"&gt;1/1/18",percentiles!P:P,"&gt;0",percentiles!A:A,A519)</f>
        <v>0</v>
      </c>
      <c r="U519">
        <f>+COUNTIFS(percentiles!M:M,"&gt;1/1/18",percentiles!Q:Q,"&gt;0",percentiles!A:A,A519)</f>
        <v>0</v>
      </c>
      <c r="V519">
        <f>+COUNTIFS('est-sen-perc99-2018'!A:A,A519,'est-sen-perc99-2018'!G:G,"&gt;0")</f>
        <v>0</v>
      </c>
      <c r="W519">
        <f>+COUNTIFS('est-sen-perc99-2018'!A:A,A519,'est-sen-perc99-2018'!H:H,"&gt;0")</f>
        <v>0</v>
      </c>
      <c r="X519">
        <f>+COUNTIFS('est-sen-perc99-2018'!A:A,A519,'est-sen-perc99-2018'!I:I,"&gt;0")</f>
        <v>0</v>
      </c>
      <c r="Y519">
        <f>+COUNTIFS('est-sen-perc99-2018'!A:A,A519,'est-sen-perc99-2018'!J:J,"&gt;0")</f>
        <v>0</v>
      </c>
      <c r="Z519">
        <f>+SUM(V519:Y519)</f>
        <v>0</v>
      </c>
      <c r="AA519">
        <f>+IF(Z519=0,,K519-Z519)</f>
        <v>0</v>
      </c>
    </row>
    <row r="520" spans="1:27" hidden="1">
      <c r="A520">
        <v>833</v>
      </c>
      <c r="B520">
        <v>-16.072877777777698</v>
      </c>
      <c r="C520">
        <v>-72.492258333333297</v>
      </c>
      <c r="D520">
        <v>618</v>
      </c>
      <c r="E520" t="s">
        <v>522</v>
      </c>
      <c r="F520" t="s">
        <v>11</v>
      </c>
      <c r="G520" t="s">
        <v>12</v>
      </c>
      <c r="H520" t="s">
        <v>13</v>
      </c>
      <c r="I520" t="s">
        <v>523</v>
      </c>
      <c r="J520" t="s">
        <v>15</v>
      </c>
      <c r="K520">
        <f>+COUNTIF('est-sen-perc99-2018'!A:A,A520)</f>
        <v>0</v>
      </c>
      <c r="L520">
        <f>+COUNTIF('est-sen-perc99-2017'!A:A,A520)</f>
        <v>0</v>
      </c>
      <c r="M520">
        <f>+COUNTIFS(percentiles!M:M,"&gt;1/1/17",percentiles!N:N,"&gt;0",percentiles!A:A,A520,percentiles!M:M,"&lt;1/4/17")</f>
        <v>0</v>
      </c>
      <c r="N520" t="str">
        <f>IFERROR(VLOOKUP(A520,percentiles!A:Q,3,FALSE),"")</f>
        <v/>
      </c>
      <c r="O520" t="str">
        <f>IFERROR(VLOOKUP(A520,percentiles!A:Q,4,FALSE),"")</f>
        <v/>
      </c>
      <c r="P520" t="str">
        <f>IFERROR(VLOOKUP(A520,percentiles!A:Q,5,FALSE),"")</f>
        <v/>
      </c>
      <c r="Q520" t="str">
        <f>IFERROR(VLOOKUP(A520,percentiles!A:Q,6,FALSE),"")</f>
        <v/>
      </c>
      <c r="R520">
        <f>+COUNTIFS(percentiles!M:M,"&gt;1/1/18",percentiles!N:N,"&gt;0",percentiles!A:A,A520)</f>
        <v>0</v>
      </c>
      <c r="S520">
        <f>+COUNTIFS(percentiles!M:M,"&gt;1/1/18",percentiles!O:O,"&gt;0",percentiles!A:A,A520)</f>
        <v>0</v>
      </c>
      <c r="T520">
        <f>+COUNTIFS(percentiles!M:M,"&gt;1/1/18",percentiles!P:P,"&gt;0",percentiles!A:A,A520)</f>
        <v>0</v>
      </c>
      <c r="U520">
        <f>+COUNTIFS(percentiles!M:M,"&gt;1/1/18",percentiles!Q:Q,"&gt;0",percentiles!A:A,A520)</f>
        <v>0</v>
      </c>
      <c r="V520">
        <f>+COUNTIFS('est-sen-perc99-2018'!A:A,A520,'est-sen-perc99-2018'!G:G,"&gt;0")</f>
        <v>0</v>
      </c>
      <c r="W520">
        <f>+COUNTIFS('est-sen-perc99-2018'!A:A,A520,'est-sen-perc99-2018'!H:H,"&gt;0")</f>
        <v>0</v>
      </c>
      <c r="X520">
        <f>+COUNTIFS('est-sen-perc99-2018'!A:A,A520,'est-sen-perc99-2018'!I:I,"&gt;0")</f>
        <v>0</v>
      </c>
      <c r="Y520">
        <f>+COUNTIFS('est-sen-perc99-2018'!A:A,A520,'est-sen-perc99-2018'!J:J,"&gt;0")</f>
        <v>0</v>
      </c>
      <c r="Z520">
        <f>+SUM(V520:Y520)</f>
        <v>0</v>
      </c>
      <c r="AA520">
        <f>+IF(Z520=0,,K520-Z520)</f>
        <v>0</v>
      </c>
    </row>
    <row r="521" spans="1:27" hidden="1">
      <c r="A521">
        <v>840</v>
      </c>
      <c r="B521">
        <v>-17.626944444444401</v>
      </c>
      <c r="C521">
        <v>-71.288055555555502</v>
      </c>
      <c r="D521">
        <v>75</v>
      </c>
      <c r="E521" t="s">
        <v>530</v>
      </c>
      <c r="F521" t="s">
        <v>11</v>
      </c>
      <c r="G521" t="s">
        <v>12</v>
      </c>
      <c r="H521" t="s">
        <v>13</v>
      </c>
      <c r="I521" t="s">
        <v>531</v>
      </c>
      <c r="J521" t="s">
        <v>15</v>
      </c>
      <c r="K521">
        <f>+COUNTIF('est-sen-perc99-2018'!A:A,A521)</f>
        <v>0</v>
      </c>
      <c r="L521">
        <f>+COUNTIF('est-sen-perc99-2017'!A:A,A521)</f>
        <v>0</v>
      </c>
      <c r="M521">
        <f>+COUNTIFS(percentiles!M:M,"&gt;1/1/17",percentiles!N:N,"&gt;0",percentiles!A:A,A521,percentiles!M:M,"&lt;1/4/17")</f>
        <v>0</v>
      </c>
      <c r="N521" t="str">
        <f>IFERROR(VLOOKUP(A521,percentiles!A:Q,3,FALSE),"")</f>
        <v/>
      </c>
      <c r="O521" t="str">
        <f>IFERROR(VLOOKUP(A521,percentiles!A:Q,4,FALSE),"")</f>
        <v/>
      </c>
      <c r="P521" t="str">
        <f>IFERROR(VLOOKUP(A521,percentiles!A:Q,5,FALSE),"")</f>
        <v/>
      </c>
      <c r="Q521" t="str">
        <f>IFERROR(VLOOKUP(A521,percentiles!A:Q,6,FALSE),"")</f>
        <v/>
      </c>
      <c r="R521">
        <f>+COUNTIFS(percentiles!M:M,"&gt;1/1/18",percentiles!N:N,"&gt;0",percentiles!A:A,A521)</f>
        <v>0</v>
      </c>
      <c r="S521">
        <f>+COUNTIFS(percentiles!M:M,"&gt;1/1/18",percentiles!O:O,"&gt;0",percentiles!A:A,A521)</f>
        <v>0</v>
      </c>
      <c r="T521">
        <f>+COUNTIFS(percentiles!M:M,"&gt;1/1/18",percentiles!P:P,"&gt;0",percentiles!A:A,A521)</f>
        <v>0</v>
      </c>
      <c r="U521">
        <f>+COUNTIFS(percentiles!M:M,"&gt;1/1/18",percentiles!Q:Q,"&gt;0",percentiles!A:A,A521)</f>
        <v>0</v>
      </c>
      <c r="V521">
        <f>+COUNTIFS('est-sen-perc99-2018'!A:A,A521,'est-sen-perc99-2018'!G:G,"&gt;0")</f>
        <v>0</v>
      </c>
      <c r="W521">
        <f>+COUNTIFS('est-sen-perc99-2018'!A:A,A521,'est-sen-perc99-2018'!H:H,"&gt;0")</f>
        <v>0</v>
      </c>
      <c r="X521">
        <f>+COUNTIFS('est-sen-perc99-2018'!A:A,A521,'est-sen-perc99-2018'!I:I,"&gt;0")</f>
        <v>0</v>
      </c>
      <c r="Y521">
        <f>+COUNTIFS('est-sen-perc99-2018'!A:A,A521,'est-sen-perc99-2018'!J:J,"&gt;0")</f>
        <v>0</v>
      </c>
      <c r="Z521">
        <f>+SUM(V521:Y521)</f>
        <v>0</v>
      </c>
      <c r="AA521">
        <f>+IF(Z521=0,,K521-Z521)</f>
        <v>0</v>
      </c>
    </row>
    <row r="522" spans="1:27" hidden="1">
      <c r="A522">
        <v>846</v>
      </c>
      <c r="B522">
        <v>-17.6986666666666</v>
      </c>
      <c r="C522">
        <v>-71.373611111111103</v>
      </c>
      <c r="D522">
        <v>25</v>
      </c>
      <c r="E522" t="s">
        <v>534</v>
      </c>
      <c r="F522" t="s">
        <v>11</v>
      </c>
      <c r="G522" t="s">
        <v>12</v>
      </c>
      <c r="H522" t="s">
        <v>13</v>
      </c>
      <c r="I522" t="s">
        <v>535</v>
      </c>
      <c r="J522" t="s">
        <v>15</v>
      </c>
      <c r="K522">
        <f>+COUNTIF('est-sen-perc99-2018'!A:A,A522)</f>
        <v>0</v>
      </c>
      <c r="L522">
        <f>+COUNTIF('est-sen-perc99-2017'!A:A,A522)</f>
        <v>0</v>
      </c>
      <c r="M522">
        <f>+COUNTIFS(percentiles!M:M,"&gt;1/1/17",percentiles!N:N,"&gt;0",percentiles!A:A,A522,percentiles!M:M,"&lt;1/4/17")</f>
        <v>0</v>
      </c>
      <c r="N522" t="str">
        <f>IFERROR(VLOOKUP(A522,percentiles!A:Q,3,FALSE),"")</f>
        <v/>
      </c>
      <c r="O522" t="str">
        <f>IFERROR(VLOOKUP(A522,percentiles!A:Q,4,FALSE),"")</f>
        <v/>
      </c>
      <c r="P522" t="str">
        <f>IFERROR(VLOOKUP(A522,percentiles!A:Q,5,FALSE),"")</f>
        <v/>
      </c>
      <c r="Q522" t="str">
        <f>IFERROR(VLOOKUP(A522,percentiles!A:Q,6,FALSE),"")</f>
        <v/>
      </c>
      <c r="R522">
        <f>+COUNTIFS(percentiles!M:M,"&gt;1/1/18",percentiles!N:N,"&gt;0",percentiles!A:A,A522)</f>
        <v>0</v>
      </c>
      <c r="S522">
        <f>+COUNTIFS(percentiles!M:M,"&gt;1/1/18",percentiles!O:O,"&gt;0",percentiles!A:A,A522)</f>
        <v>0</v>
      </c>
      <c r="T522">
        <f>+COUNTIFS(percentiles!M:M,"&gt;1/1/18",percentiles!P:P,"&gt;0",percentiles!A:A,A522)</f>
        <v>0</v>
      </c>
      <c r="U522">
        <f>+COUNTIFS(percentiles!M:M,"&gt;1/1/18",percentiles!Q:Q,"&gt;0",percentiles!A:A,A522)</f>
        <v>0</v>
      </c>
      <c r="V522">
        <f>+COUNTIFS('est-sen-perc99-2018'!A:A,A522,'est-sen-perc99-2018'!G:G,"&gt;0")</f>
        <v>0</v>
      </c>
      <c r="W522">
        <f>+COUNTIFS('est-sen-perc99-2018'!A:A,A522,'est-sen-perc99-2018'!H:H,"&gt;0")</f>
        <v>0</v>
      </c>
      <c r="X522">
        <f>+COUNTIFS('est-sen-perc99-2018'!A:A,A522,'est-sen-perc99-2018'!I:I,"&gt;0")</f>
        <v>0</v>
      </c>
      <c r="Y522">
        <f>+COUNTIFS('est-sen-perc99-2018'!A:A,A522,'est-sen-perc99-2018'!J:J,"&gt;0")</f>
        <v>0</v>
      </c>
      <c r="Z522">
        <f>+SUM(V522:Y522)</f>
        <v>0</v>
      </c>
      <c r="AA522">
        <f>+IF(Z522=0,,K522-Z522)</f>
        <v>0</v>
      </c>
    </row>
    <row r="523" spans="1:27" hidden="1">
      <c r="A523">
        <v>847</v>
      </c>
      <c r="B523">
        <v>-16.406447222222202</v>
      </c>
      <c r="C523">
        <v>-71.409388888888799</v>
      </c>
      <c r="D523">
        <v>2902</v>
      </c>
      <c r="E523" t="s">
        <v>536</v>
      </c>
      <c r="F523" t="s">
        <v>11</v>
      </c>
      <c r="G523" t="s">
        <v>12</v>
      </c>
      <c r="H523" t="s">
        <v>13</v>
      </c>
      <c r="I523" t="s">
        <v>537</v>
      </c>
      <c r="J523" t="s">
        <v>15</v>
      </c>
      <c r="K523">
        <f>+COUNTIF('est-sen-perc99-2018'!A:A,A523)</f>
        <v>0</v>
      </c>
      <c r="L523">
        <f>+COUNTIF('est-sen-perc99-2017'!A:A,A523)</f>
        <v>0</v>
      </c>
      <c r="M523">
        <f>+COUNTIFS(percentiles!M:M,"&gt;1/1/17",percentiles!N:N,"&gt;0",percentiles!A:A,A523,percentiles!M:M,"&lt;1/4/17")</f>
        <v>0</v>
      </c>
      <c r="N523" t="str">
        <f>IFERROR(VLOOKUP(A523,percentiles!A:Q,3,FALSE),"")</f>
        <v/>
      </c>
      <c r="O523" t="str">
        <f>IFERROR(VLOOKUP(A523,percentiles!A:Q,4,FALSE),"")</f>
        <v/>
      </c>
      <c r="P523" t="str">
        <f>IFERROR(VLOOKUP(A523,percentiles!A:Q,5,FALSE),"")</f>
        <v/>
      </c>
      <c r="Q523" t="str">
        <f>IFERROR(VLOOKUP(A523,percentiles!A:Q,6,FALSE),"")</f>
        <v/>
      </c>
      <c r="R523">
        <f>+COUNTIFS(percentiles!M:M,"&gt;1/1/18",percentiles!N:N,"&gt;0",percentiles!A:A,A523)</f>
        <v>0</v>
      </c>
      <c r="S523">
        <f>+COUNTIFS(percentiles!M:M,"&gt;1/1/18",percentiles!O:O,"&gt;0",percentiles!A:A,A523)</f>
        <v>0</v>
      </c>
      <c r="T523">
        <f>+COUNTIFS(percentiles!M:M,"&gt;1/1/18",percentiles!P:P,"&gt;0",percentiles!A:A,A523)</f>
        <v>0</v>
      </c>
      <c r="U523">
        <f>+COUNTIFS(percentiles!M:M,"&gt;1/1/18",percentiles!Q:Q,"&gt;0",percentiles!A:A,A523)</f>
        <v>0</v>
      </c>
      <c r="V523">
        <f>+COUNTIFS('est-sen-perc99-2018'!A:A,A523,'est-sen-perc99-2018'!G:G,"&gt;0")</f>
        <v>0</v>
      </c>
      <c r="W523">
        <f>+COUNTIFS('est-sen-perc99-2018'!A:A,A523,'est-sen-perc99-2018'!H:H,"&gt;0")</f>
        <v>0</v>
      </c>
      <c r="X523">
        <f>+COUNTIFS('est-sen-perc99-2018'!A:A,A523,'est-sen-perc99-2018'!I:I,"&gt;0")</f>
        <v>0</v>
      </c>
      <c r="Y523">
        <f>+COUNTIFS('est-sen-perc99-2018'!A:A,A523,'est-sen-perc99-2018'!J:J,"&gt;0")</f>
        <v>0</v>
      </c>
      <c r="Z523">
        <f>+SUM(V523:Y523)</f>
        <v>0</v>
      </c>
      <c r="AA523">
        <f>+IF(Z523=0,,K523-Z523)</f>
        <v>0</v>
      </c>
    </row>
    <row r="524" spans="1:27" hidden="1">
      <c r="A524">
        <v>849</v>
      </c>
      <c r="B524">
        <v>-16.154819444444399</v>
      </c>
      <c r="C524">
        <v>-71.189102777777705</v>
      </c>
      <c r="D524">
        <v>4131</v>
      </c>
      <c r="E524" t="s">
        <v>540</v>
      </c>
      <c r="F524" t="s">
        <v>11</v>
      </c>
      <c r="G524" t="s">
        <v>12</v>
      </c>
      <c r="H524" t="s">
        <v>13</v>
      </c>
      <c r="I524" t="s">
        <v>541</v>
      </c>
      <c r="J524" t="s">
        <v>15</v>
      </c>
      <c r="K524">
        <f>+COUNTIF('est-sen-perc99-2018'!A:A,A524)</f>
        <v>0</v>
      </c>
      <c r="L524">
        <f>+COUNTIF('est-sen-perc99-2017'!A:A,A524)</f>
        <v>0</v>
      </c>
      <c r="M524">
        <f>+COUNTIFS(percentiles!M:M,"&gt;1/1/17",percentiles!N:N,"&gt;0",percentiles!A:A,A524,percentiles!M:M,"&lt;1/4/17")</f>
        <v>0</v>
      </c>
      <c r="N524" t="str">
        <f>IFERROR(VLOOKUP(A524,percentiles!A:Q,3,FALSE),"")</f>
        <v/>
      </c>
      <c r="O524" t="str">
        <f>IFERROR(VLOOKUP(A524,percentiles!A:Q,4,FALSE),"")</f>
        <v/>
      </c>
      <c r="P524" t="str">
        <f>IFERROR(VLOOKUP(A524,percentiles!A:Q,5,FALSE),"")</f>
        <v/>
      </c>
      <c r="Q524" t="str">
        <f>IFERROR(VLOOKUP(A524,percentiles!A:Q,6,FALSE),"")</f>
        <v/>
      </c>
      <c r="R524">
        <f>+COUNTIFS(percentiles!M:M,"&gt;1/1/18",percentiles!N:N,"&gt;0",percentiles!A:A,A524)</f>
        <v>0</v>
      </c>
      <c r="S524">
        <f>+COUNTIFS(percentiles!M:M,"&gt;1/1/18",percentiles!O:O,"&gt;0",percentiles!A:A,A524)</f>
        <v>0</v>
      </c>
      <c r="T524">
        <f>+COUNTIFS(percentiles!M:M,"&gt;1/1/18",percentiles!P:P,"&gt;0",percentiles!A:A,A524)</f>
        <v>0</v>
      </c>
      <c r="U524">
        <f>+COUNTIFS(percentiles!M:M,"&gt;1/1/18",percentiles!Q:Q,"&gt;0",percentiles!A:A,A524)</f>
        <v>0</v>
      </c>
      <c r="V524">
        <f>+COUNTIFS('est-sen-perc99-2018'!A:A,A524,'est-sen-perc99-2018'!G:G,"&gt;0")</f>
        <v>0</v>
      </c>
      <c r="W524">
        <f>+COUNTIFS('est-sen-perc99-2018'!A:A,A524,'est-sen-perc99-2018'!H:H,"&gt;0")</f>
        <v>0</v>
      </c>
      <c r="X524">
        <f>+COUNTIFS('est-sen-perc99-2018'!A:A,A524,'est-sen-perc99-2018'!I:I,"&gt;0")</f>
        <v>0</v>
      </c>
      <c r="Y524">
        <f>+COUNTIFS('est-sen-perc99-2018'!A:A,A524,'est-sen-perc99-2018'!J:J,"&gt;0")</f>
        <v>0</v>
      </c>
      <c r="Z524">
        <f>+SUM(V524:Y524)</f>
        <v>0</v>
      </c>
      <c r="AA524">
        <f>+IF(Z524=0,,K524-Z524)</f>
        <v>0</v>
      </c>
    </row>
    <row r="525" spans="1:27" hidden="1">
      <c r="A525">
        <v>858</v>
      </c>
      <c r="B525">
        <v>-17.863888888888798</v>
      </c>
      <c r="C525">
        <v>-70.965833333333293</v>
      </c>
      <c r="D525">
        <v>154</v>
      </c>
      <c r="E525" t="s">
        <v>550</v>
      </c>
      <c r="F525" t="s">
        <v>11</v>
      </c>
      <c r="G525" t="s">
        <v>12</v>
      </c>
      <c r="H525" t="s">
        <v>13</v>
      </c>
      <c r="I525" t="s">
        <v>551</v>
      </c>
      <c r="J525" t="s">
        <v>15</v>
      </c>
      <c r="K525">
        <f>+COUNTIF('est-sen-perc99-2018'!A:A,A525)</f>
        <v>1</v>
      </c>
      <c r="L525">
        <f>+COUNTIF('est-sen-perc99-2017'!A:A,A525)</f>
        <v>0</v>
      </c>
      <c r="M525">
        <f>+COUNTIFS(percentiles!M:M,"&gt;1/1/17",percentiles!N:N,"&gt;0",percentiles!A:A,A525,percentiles!M:M,"&lt;1/4/17")</f>
        <v>0</v>
      </c>
      <c r="N525" t="str">
        <f>IFERROR(VLOOKUP(A525,percentiles!A:Q,3,FALSE),"")</f>
        <v/>
      </c>
      <c r="O525" t="str">
        <f>IFERROR(VLOOKUP(A525,percentiles!A:Q,4,FALSE),"")</f>
        <v/>
      </c>
      <c r="P525" t="str">
        <f>IFERROR(VLOOKUP(A525,percentiles!A:Q,5,FALSE),"")</f>
        <v/>
      </c>
      <c r="Q525" t="str">
        <f>IFERROR(VLOOKUP(A525,percentiles!A:Q,6,FALSE),"")</f>
        <v/>
      </c>
      <c r="R525">
        <f>+COUNTIFS(percentiles!M:M,"&gt;1/1/18",percentiles!N:N,"&gt;0",percentiles!A:A,A525)</f>
        <v>0</v>
      </c>
      <c r="S525">
        <f>+COUNTIFS(percentiles!M:M,"&gt;1/1/18",percentiles!O:O,"&gt;0",percentiles!A:A,A525)</f>
        <v>0</v>
      </c>
      <c r="T525">
        <f>+COUNTIFS(percentiles!M:M,"&gt;1/1/18",percentiles!P:P,"&gt;0",percentiles!A:A,A525)</f>
        <v>0</v>
      </c>
      <c r="U525">
        <f>+COUNTIFS(percentiles!M:M,"&gt;1/1/18",percentiles!Q:Q,"&gt;0",percentiles!A:A,A525)</f>
        <v>0</v>
      </c>
      <c r="V525">
        <f>+COUNTIFS('est-sen-perc99-2018'!A:A,A525,'est-sen-perc99-2018'!G:G,"&gt;0")</f>
        <v>0</v>
      </c>
      <c r="W525">
        <f>+COUNTIFS('est-sen-perc99-2018'!A:A,A525,'est-sen-perc99-2018'!H:H,"&gt;0")</f>
        <v>0</v>
      </c>
      <c r="X525">
        <f>+COUNTIFS('est-sen-perc99-2018'!A:A,A525,'est-sen-perc99-2018'!I:I,"&gt;0")</f>
        <v>0</v>
      </c>
      <c r="Y525">
        <f>+COUNTIFS('est-sen-perc99-2018'!A:A,A525,'est-sen-perc99-2018'!J:J,"&gt;0")</f>
        <v>0</v>
      </c>
      <c r="Z525">
        <f>+SUM(V525:Y525)</f>
        <v>0</v>
      </c>
      <c r="AA525">
        <f>+IF(Z525=0,,K525-Z525)</f>
        <v>0</v>
      </c>
    </row>
    <row r="526" spans="1:27" hidden="1">
      <c r="A526">
        <v>860</v>
      </c>
      <c r="B526">
        <v>-17.305</v>
      </c>
      <c r="C526">
        <v>-69.643611111111099</v>
      </c>
      <c r="D526">
        <v>4177</v>
      </c>
      <c r="E526" t="s">
        <v>552</v>
      </c>
      <c r="F526" t="s">
        <v>11</v>
      </c>
      <c r="G526" t="s">
        <v>12</v>
      </c>
      <c r="H526" t="s">
        <v>13</v>
      </c>
      <c r="I526" t="s">
        <v>553</v>
      </c>
      <c r="J526" t="s">
        <v>15</v>
      </c>
      <c r="K526">
        <f>+COUNTIF('est-sen-perc99-2018'!A:A,A526)</f>
        <v>0</v>
      </c>
      <c r="L526">
        <f>+COUNTIF('est-sen-perc99-2017'!A:A,A526)</f>
        <v>0</v>
      </c>
      <c r="M526">
        <f>+COUNTIFS(percentiles!M:M,"&gt;1/1/17",percentiles!N:N,"&gt;0",percentiles!A:A,A526,percentiles!M:M,"&lt;1/4/17")</f>
        <v>0</v>
      </c>
      <c r="N526" t="str">
        <f>IFERROR(VLOOKUP(A526,percentiles!A:Q,3,FALSE),"")</f>
        <v/>
      </c>
      <c r="O526" t="str">
        <f>IFERROR(VLOOKUP(A526,percentiles!A:Q,4,FALSE),"")</f>
        <v/>
      </c>
      <c r="P526" t="str">
        <f>IFERROR(VLOOKUP(A526,percentiles!A:Q,5,FALSE),"")</f>
        <v/>
      </c>
      <c r="Q526" t="str">
        <f>IFERROR(VLOOKUP(A526,percentiles!A:Q,6,FALSE),"")</f>
        <v/>
      </c>
      <c r="R526">
        <f>+COUNTIFS(percentiles!M:M,"&gt;1/1/18",percentiles!N:N,"&gt;0",percentiles!A:A,A526)</f>
        <v>0</v>
      </c>
      <c r="S526">
        <f>+COUNTIFS(percentiles!M:M,"&gt;1/1/18",percentiles!O:O,"&gt;0",percentiles!A:A,A526)</f>
        <v>0</v>
      </c>
      <c r="T526">
        <f>+COUNTIFS(percentiles!M:M,"&gt;1/1/18",percentiles!P:P,"&gt;0",percentiles!A:A,A526)</f>
        <v>0</v>
      </c>
      <c r="U526">
        <f>+COUNTIFS(percentiles!M:M,"&gt;1/1/18",percentiles!Q:Q,"&gt;0",percentiles!A:A,A526)</f>
        <v>0</v>
      </c>
      <c r="V526">
        <f>+COUNTIFS('est-sen-perc99-2018'!A:A,A526,'est-sen-perc99-2018'!G:G,"&gt;0")</f>
        <v>0</v>
      </c>
      <c r="W526">
        <f>+COUNTIFS('est-sen-perc99-2018'!A:A,A526,'est-sen-perc99-2018'!H:H,"&gt;0")</f>
        <v>0</v>
      </c>
      <c r="X526">
        <f>+COUNTIFS('est-sen-perc99-2018'!A:A,A526,'est-sen-perc99-2018'!I:I,"&gt;0")</f>
        <v>0</v>
      </c>
      <c r="Y526">
        <f>+COUNTIFS('est-sen-perc99-2018'!A:A,A526,'est-sen-perc99-2018'!J:J,"&gt;0")</f>
        <v>0</v>
      </c>
      <c r="Z526">
        <f>+SUM(V526:Y526)</f>
        <v>0</v>
      </c>
      <c r="AA526">
        <f>+IF(Z526=0,,K526-Z526)</f>
        <v>0</v>
      </c>
    </row>
    <row r="527" spans="1:27" hidden="1">
      <c r="A527">
        <v>875</v>
      </c>
      <c r="B527">
        <v>-17.783944444444401</v>
      </c>
      <c r="C527">
        <v>-70.488333333333301</v>
      </c>
      <c r="D527">
        <v>534</v>
      </c>
      <c r="E527" t="s">
        <v>564</v>
      </c>
      <c r="F527" t="s">
        <v>11</v>
      </c>
      <c r="G527" t="s">
        <v>12</v>
      </c>
      <c r="H527" t="s">
        <v>13</v>
      </c>
      <c r="I527" t="s">
        <v>565</v>
      </c>
      <c r="J527" t="s">
        <v>15</v>
      </c>
      <c r="K527">
        <f>+COUNTIF('est-sen-perc99-2018'!A:A,A527)</f>
        <v>0</v>
      </c>
      <c r="L527">
        <f>+COUNTIF('est-sen-perc99-2017'!A:A,A527)</f>
        <v>0</v>
      </c>
      <c r="M527">
        <f>+COUNTIFS(percentiles!M:M,"&gt;1/1/17",percentiles!N:N,"&gt;0",percentiles!A:A,A527,percentiles!M:M,"&lt;1/4/17")</f>
        <v>0</v>
      </c>
      <c r="N527" t="str">
        <f>IFERROR(VLOOKUP(A527,percentiles!A:Q,3,FALSE),"")</f>
        <v/>
      </c>
      <c r="O527" t="str">
        <f>IFERROR(VLOOKUP(A527,percentiles!A:Q,4,FALSE),"")</f>
        <v/>
      </c>
      <c r="P527" t="str">
        <f>IFERROR(VLOOKUP(A527,percentiles!A:Q,5,FALSE),"")</f>
        <v/>
      </c>
      <c r="Q527" t="str">
        <f>IFERROR(VLOOKUP(A527,percentiles!A:Q,6,FALSE),"")</f>
        <v/>
      </c>
      <c r="R527">
        <f>+COUNTIFS(percentiles!M:M,"&gt;1/1/18",percentiles!N:N,"&gt;0",percentiles!A:A,A527)</f>
        <v>0</v>
      </c>
      <c r="S527">
        <f>+COUNTIFS(percentiles!M:M,"&gt;1/1/18",percentiles!O:O,"&gt;0",percentiles!A:A,A527)</f>
        <v>0</v>
      </c>
      <c r="T527">
        <f>+COUNTIFS(percentiles!M:M,"&gt;1/1/18",percentiles!P:P,"&gt;0",percentiles!A:A,A527)</f>
        <v>0</v>
      </c>
      <c r="U527">
        <f>+COUNTIFS(percentiles!M:M,"&gt;1/1/18",percentiles!Q:Q,"&gt;0",percentiles!A:A,A527)</f>
        <v>0</v>
      </c>
      <c r="V527">
        <f>+COUNTIFS('est-sen-perc99-2018'!A:A,A527,'est-sen-perc99-2018'!G:G,"&gt;0")</f>
        <v>0</v>
      </c>
      <c r="W527">
        <f>+COUNTIFS('est-sen-perc99-2018'!A:A,A527,'est-sen-perc99-2018'!H:H,"&gt;0")</f>
        <v>0</v>
      </c>
      <c r="X527">
        <f>+COUNTIFS('est-sen-perc99-2018'!A:A,A527,'est-sen-perc99-2018'!I:I,"&gt;0")</f>
        <v>0</v>
      </c>
      <c r="Y527">
        <f>+COUNTIFS('est-sen-perc99-2018'!A:A,A527,'est-sen-perc99-2018'!J:J,"&gt;0")</f>
        <v>0</v>
      </c>
      <c r="Z527">
        <f>+SUM(V527:Y527)</f>
        <v>0</v>
      </c>
      <c r="AA527">
        <f>+IF(Z527=0,,K527-Z527)</f>
        <v>0</v>
      </c>
    </row>
    <row r="528" spans="1:27" hidden="1">
      <c r="A528">
        <v>876</v>
      </c>
      <c r="B528">
        <v>-17.2711111111111</v>
      </c>
      <c r="C528">
        <v>-70.253888888888795</v>
      </c>
      <c r="D528">
        <v>3435</v>
      </c>
      <c r="E528" t="s">
        <v>566</v>
      </c>
      <c r="F528" t="s">
        <v>11</v>
      </c>
      <c r="G528" t="s">
        <v>12</v>
      </c>
      <c r="H528" t="s">
        <v>13</v>
      </c>
      <c r="I528" t="s">
        <v>567</v>
      </c>
      <c r="J528" t="s">
        <v>15</v>
      </c>
      <c r="K528">
        <f>+COUNTIF('est-sen-perc99-2018'!A:A,A528)</f>
        <v>0</v>
      </c>
      <c r="L528">
        <f>+COUNTIF('est-sen-perc99-2017'!A:A,A528)</f>
        <v>0</v>
      </c>
      <c r="M528">
        <f>+COUNTIFS(percentiles!M:M,"&gt;1/1/17",percentiles!N:N,"&gt;0",percentiles!A:A,A528,percentiles!M:M,"&lt;1/4/17")</f>
        <v>0</v>
      </c>
      <c r="N528" t="str">
        <f>IFERROR(VLOOKUP(A528,percentiles!A:Q,3,FALSE),"")</f>
        <v/>
      </c>
      <c r="O528" t="str">
        <f>IFERROR(VLOOKUP(A528,percentiles!A:Q,4,FALSE),"")</f>
        <v/>
      </c>
      <c r="P528" t="str">
        <f>IFERROR(VLOOKUP(A528,percentiles!A:Q,5,FALSE),"")</f>
        <v/>
      </c>
      <c r="Q528" t="str">
        <f>IFERROR(VLOOKUP(A528,percentiles!A:Q,6,FALSE),"")</f>
        <v/>
      </c>
      <c r="R528">
        <f>+COUNTIFS(percentiles!M:M,"&gt;1/1/18",percentiles!N:N,"&gt;0",percentiles!A:A,A528)</f>
        <v>0</v>
      </c>
      <c r="S528">
        <f>+COUNTIFS(percentiles!M:M,"&gt;1/1/18",percentiles!O:O,"&gt;0",percentiles!A:A,A528)</f>
        <v>0</v>
      </c>
      <c r="T528">
        <f>+COUNTIFS(percentiles!M:M,"&gt;1/1/18",percentiles!P:P,"&gt;0",percentiles!A:A,A528)</f>
        <v>0</v>
      </c>
      <c r="U528">
        <f>+COUNTIFS(percentiles!M:M,"&gt;1/1/18",percentiles!Q:Q,"&gt;0",percentiles!A:A,A528)</f>
        <v>0</v>
      </c>
      <c r="V528">
        <f>+COUNTIFS('est-sen-perc99-2018'!A:A,A528,'est-sen-perc99-2018'!G:G,"&gt;0")</f>
        <v>0</v>
      </c>
      <c r="W528">
        <f>+COUNTIFS('est-sen-perc99-2018'!A:A,A528,'est-sen-perc99-2018'!H:H,"&gt;0")</f>
        <v>0</v>
      </c>
      <c r="X528">
        <f>+COUNTIFS('est-sen-perc99-2018'!A:A,A528,'est-sen-perc99-2018'!I:I,"&gt;0")</f>
        <v>0</v>
      </c>
      <c r="Y528">
        <f>+COUNTIFS('est-sen-perc99-2018'!A:A,A528,'est-sen-perc99-2018'!J:J,"&gt;0")</f>
        <v>0</v>
      </c>
      <c r="Z528">
        <f>+SUM(V528:Y528)</f>
        <v>0</v>
      </c>
      <c r="AA528">
        <f>+IF(Z528=0,,K528-Z528)</f>
        <v>0</v>
      </c>
    </row>
    <row r="529" spans="1:27" hidden="1">
      <c r="A529">
        <v>882</v>
      </c>
      <c r="B529">
        <v>-16.307833333333299</v>
      </c>
      <c r="C529">
        <v>-69.074722222222206</v>
      </c>
      <c r="D529">
        <v>3891</v>
      </c>
      <c r="E529" t="s">
        <v>578</v>
      </c>
      <c r="F529" t="s">
        <v>11</v>
      </c>
      <c r="G529" t="s">
        <v>12</v>
      </c>
      <c r="I529" t="s">
        <v>579</v>
      </c>
      <c r="J529" t="s">
        <v>15</v>
      </c>
      <c r="K529">
        <f>+COUNTIF('est-sen-perc99-2018'!A:A,A529)</f>
        <v>0</v>
      </c>
      <c r="L529">
        <f>+COUNTIF('est-sen-perc99-2017'!A:A,A529)</f>
        <v>0</v>
      </c>
      <c r="M529">
        <f>+COUNTIFS(percentiles!M:M,"&gt;1/1/17",percentiles!N:N,"&gt;0",percentiles!A:A,A529,percentiles!M:M,"&lt;1/4/17")</f>
        <v>0</v>
      </c>
      <c r="N529" t="str">
        <f>IFERROR(VLOOKUP(A529,percentiles!A:Q,3,FALSE),"")</f>
        <v/>
      </c>
      <c r="O529" t="str">
        <f>IFERROR(VLOOKUP(A529,percentiles!A:Q,4,FALSE),"")</f>
        <v/>
      </c>
      <c r="P529" t="str">
        <f>IFERROR(VLOOKUP(A529,percentiles!A:Q,5,FALSE),"")</f>
        <v/>
      </c>
      <c r="Q529" t="str">
        <f>IFERROR(VLOOKUP(A529,percentiles!A:Q,6,FALSE),"")</f>
        <v/>
      </c>
      <c r="R529">
        <f>+COUNTIFS(percentiles!M:M,"&gt;1/1/18",percentiles!N:N,"&gt;0",percentiles!A:A,A529)</f>
        <v>0</v>
      </c>
      <c r="S529">
        <f>+COUNTIFS(percentiles!M:M,"&gt;1/1/18",percentiles!O:O,"&gt;0",percentiles!A:A,A529)</f>
        <v>0</v>
      </c>
      <c r="T529">
        <f>+COUNTIFS(percentiles!M:M,"&gt;1/1/18",percentiles!P:P,"&gt;0",percentiles!A:A,A529)</f>
        <v>0</v>
      </c>
      <c r="U529">
        <f>+COUNTIFS(percentiles!M:M,"&gt;1/1/18",percentiles!Q:Q,"&gt;0",percentiles!A:A,A529)</f>
        <v>0</v>
      </c>
      <c r="V529">
        <f>+COUNTIFS('est-sen-perc99-2018'!A:A,A529,'est-sen-perc99-2018'!G:G,"&gt;0")</f>
        <v>0</v>
      </c>
      <c r="W529">
        <f>+COUNTIFS('est-sen-perc99-2018'!A:A,A529,'est-sen-perc99-2018'!H:H,"&gt;0")</f>
        <v>0</v>
      </c>
      <c r="X529">
        <f>+COUNTIFS('est-sen-perc99-2018'!A:A,A529,'est-sen-perc99-2018'!I:I,"&gt;0")</f>
        <v>0</v>
      </c>
      <c r="Y529">
        <f>+COUNTIFS('est-sen-perc99-2018'!A:A,A529,'est-sen-perc99-2018'!J:J,"&gt;0")</f>
        <v>0</v>
      </c>
      <c r="Z529">
        <f>+SUM(V529:Y529)</f>
        <v>0</v>
      </c>
      <c r="AA529">
        <f>+IF(Z529=0,,K529-Z529)</f>
        <v>0</v>
      </c>
    </row>
    <row r="530" spans="1:27" hidden="1">
      <c r="A530">
        <v>899</v>
      </c>
      <c r="B530">
        <v>-18.206777777777699</v>
      </c>
      <c r="C530">
        <v>-70.524111111111097</v>
      </c>
      <c r="D530">
        <v>21</v>
      </c>
      <c r="E530" t="s">
        <v>584</v>
      </c>
      <c r="F530" t="s">
        <v>11</v>
      </c>
      <c r="G530" t="s">
        <v>12</v>
      </c>
      <c r="H530" t="s">
        <v>13</v>
      </c>
      <c r="I530" t="s">
        <v>585</v>
      </c>
      <c r="J530" t="s">
        <v>15</v>
      </c>
      <c r="K530">
        <f>+COUNTIF('est-sen-perc99-2018'!A:A,A530)</f>
        <v>0</v>
      </c>
      <c r="L530">
        <f>+COUNTIF('est-sen-perc99-2017'!A:A,A530)</f>
        <v>0</v>
      </c>
      <c r="M530">
        <f>+COUNTIFS(percentiles!M:M,"&gt;1/1/17",percentiles!N:N,"&gt;0",percentiles!A:A,A530,percentiles!M:M,"&lt;1/4/17")</f>
        <v>0</v>
      </c>
      <c r="N530" t="str">
        <f>IFERROR(VLOOKUP(A530,percentiles!A:Q,3,FALSE),"")</f>
        <v/>
      </c>
      <c r="O530" t="str">
        <f>IFERROR(VLOOKUP(A530,percentiles!A:Q,4,FALSE),"")</f>
        <v/>
      </c>
      <c r="P530" t="str">
        <f>IFERROR(VLOOKUP(A530,percentiles!A:Q,5,FALSE),"")</f>
        <v/>
      </c>
      <c r="Q530" t="str">
        <f>IFERROR(VLOOKUP(A530,percentiles!A:Q,6,FALSE),"")</f>
        <v/>
      </c>
      <c r="R530">
        <f>+COUNTIFS(percentiles!M:M,"&gt;1/1/18",percentiles!N:N,"&gt;0",percentiles!A:A,A530)</f>
        <v>0</v>
      </c>
      <c r="S530">
        <f>+COUNTIFS(percentiles!M:M,"&gt;1/1/18",percentiles!O:O,"&gt;0",percentiles!A:A,A530)</f>
        <v>0</v>
      </c>
      <c r="T530">
        <f>+COUNTIFS(percentiles!M:M,"&gt;1/1/18",percentiles!P:P,"&gt;0",percentiles!A:A,A530)</f>
        <v>0</v>
      </c>
      <c r="U530">
        <f>+COUNTIFS(percentiles!M:M,"&gt;1/1/18",percentiles!Q:Q,"&gt;0",percentiles!A:A,A530)</f>
        <v>0</v>
      </c>
      <c r="V530">
        <f>+COUNTIFS('est-sen-perc99-2018'!A:A,A530,'est-sen-perc99-2018'!G:G,"&gt;0")</f>
        <v>0</v>
      </c>
      <c r="W530">
        <f>+COUNTIFS('est-sen-perc99-2018'!A:A,A530,'est-sen-perc99-2018'!H:H,"&gt;0")</f>
        <v>0</v>
      </c>
      <c r="X530">
        <f>+COUNTIFS('est-sen-perc99-2018'!A:A,A530,'est-sen-perc99-2018'!I:I,"&gt;0")</f>
        <v>0</v>
      </c>
      <c r="Y530">
        <f>+COUNTIFS('est-sen-perc99-2018'!A:A,A530,'est-sen-perc99-2018'!J:J,"&gt;0")</f>
        <v>0</v>
      </c>
      <c r="Z530">
        <f>+SUM(V530:Y530)</f>
        <v>0</v>
      </c>
      <c r="AA530">
        <f>+IF(Z530=0,,K530-Z530)</f>
        <v>0</v>
      </c>
    </row>
    <row r="531" spans="1:27" hidden="1">
      <c r="A531">
        <v>901</v>
      </c>
      <c r="B531">
        <v>-18.026888888888799</v>
      </c>
      <c r="C531">
        <v>-70.251527777777696</v>
      </c>
      <c r="D531">
        <v>538</v>
      </c>
      <c r="E531" t="s">
        <v>586</v>
      </c>
      <c r="F531" t="s">
        <v>11</v>
      </c>
      <c r="G531" t="s">
        <v>12</v>
      </c>
      <c r="H531" t="s">
        <v>13</v>
      </c>
      <c r="I531" t="s">
        <v>587</v>
      </c>
      <c r="J531" t="s">
        <v>15</v>
      </c>
      <c r="K531">
        <f>+COUNTIF('est-sen-perc99-2018'!A:A,A531)</f>
        <v>0</v>
      </c>
      <c r="L531">
        <f>+COUNTIF('est-sen-perc99-2017'!A:A,A531)</f>
        <v>0</v>
      </c>
      <c r="M531">
        <f>+COUNTIFS(percentiles!M:M,"&gt;1/1/17",percentiles!N:N,"&gt;0",percentiles!A:A,A531,percentiles!M:M,"&lt;1/4/17")</f>
        <v>0</v>
      </c>
      <c r="N531" t="str">
        <f>IFERROR(VLOOKUP(A531,percentiles!A:Q,3,FALSE),"")</f>
        <v/>
      </c>
      <c r="O531" t="str">
        <f>IFERROR(VLOOKUP(A531,percentiles!A:Q,4,FALSE),"")</f>
        <v/>
      </c>
      <c r="P531" t="str">
        <f>IFERROR(VLOOKUP(A531,percentiles!A:Q,5,FALSE),"")</f>
        <v/>
      </c>
      <c r="Q531" t="str">
        <f>IFERROR(VLOOKUP(A531,percentiles!A:Q,6,FALSE),"")</f>
        <v/>
      </c>
      <c r="R531">
        <f>+COUNTIFS(percentiles!M:M,"&gt;1/1/18",percentiles!N:N,"&gt;0",percentiles!A:A,A531)</f>
        <v>0</v>
      </c>
      <c r="S531">
        <f>+COUNTIFS(percentiles!M:M,"&gt;1/1/18",percentiles!O:O,"&gt;0",percentiles!A:A,A531)</f>
        <v>0</v>
      </c>
      <c r="T531">
        <f>+COUNTIFS(percentiles!M:M,"&gt;1/1/18",percentiles!P:P,"&gt;0",percentiles!A:A,A531)</f>
        <v>0</v>
      </c>
      <c r="U531">
        <f>+COUNTIFS(percentiles!M:M,"&gt;1/1/18",percentiles!Q:Q,"&gt;0",percentiles!A:A,A531)</f>
        <v>0</v>
      </c>
      <c r="V531">
        <f>+COUNTIFS('est-sen-perc99-2018'!A:A,A531,'est-sen-perc99-2018'!G:G,"&gt;0")</f>
        <v>0</v>
      </c>
      <c r="W531">
        <f>+COUNTIFS('est-sen-perc99-2018'!A:A,A531,'est-sen-perc99-2018'!H:H,"&gt;0")</f>
        <v>0</v>
      </c>
      <c r="X531">
        <f>+COUNTIFS('est-sen-perc99-2018'!A:A,A531,'est-sen-perc99-2018'!I:I,"&gt;0")</f>
        <v>0</v>
      </c>
      <c r="Y531">
        <f>+COUNTIFS('est-sen-perc99-2018'!A:A,A531,'est-sen-perc99-2018'!J:J,"&gt;0")</f>
        <v>0</v>
      </c>
      <c r="Z531">
        <f>+SUM(V531:Y531)</f>
        <v>0</v>
      </c>
      <c r="AA531">
        <f>+IF(Z531=0,,K531-Z531)</f>
        <v>0</v>
      </c>
    </row>
    <row r="532" spans="1:27" hidden="1">
      <c r="A532">
        <v>2412</v>
      </c>
      <c r="B532">
        <v>-8.8344444444444399</v>
      </c>
      <c r="C532">
        <v>-75.216391666666595</v>
      </c>
      <c r="D532">
        <v>210</v>
      </c>
      <c r="E532" t="s">
        <v>592</v>
      </c>
      <c r="F532" t="s">
        <v>11</v>
      </c>
      <c r="G532" t="s">
        <v>12</v>
      </c>
      <c r="H532" t="s">
        <v>13</v>
      </c>
      <c r="I532" t="s">
        <v>593</v>
      </c>
      <c r="J532" t="s">
        <v>15</v>
      </c>
      <c r="K532">
        <f>+COUNTIF('est-sen-perc99-2018'!A:A,A532)</f>
        <v>0</v>
      </c>
      <c r="L532">
        <f>+COUNTIF('est-sen-perc99-2017'!A:A,A532)</f>
        <v>0</v>
      </c>
      <c r="M532">
        <f>+COUNTIFS(percentiles!M:M,"&gt;1/1/17",percentiles!N:N,"&gt;0",percentiles!A:A,A532,percentiles!M:M,"&lt;1/4/17")</f>
        <v>0</v>
      </c>
      <c r="N532" t="str">
        <f>IFERROR(VLOOKUP(A532,percentiles!A:Q,3,FALSE),"")</f>
        <v/>
      </c>
      <c r="O532" t="str">
        <f>IFERROR(VLOOKUP(A532,percentiles!A:Q,4,FALSE),"")</f>
        <v/>
      </c>
      <c r="P532" t="str">
        <f>IFERROR(VLOOKUP(A532,percentiles!A:Q,5,FALSE),"")</f>
        <v/>
      </c>
      <c r="Q532" t="str">
        <f>IFERROR(VLOOKUP(A532,percentiles!A:Q,6,FALSE),"")</f>
        <v/>
      </c>
      <c r="R532">
        <f>+COUNTIFS(percentiles!M:M,"&gt;1/1/18",percentiles!N:N,"&gt;0",percentiles!A:A,A532)</f>
        <v>0</v>
      </c>
      <c r="S532">
        <f>+COUNTIFS(percentiles!M:M,"&gt;1/1/18",percentiles!O:O,"&gt;0",percentiles!A:A,A532)</f>
        <v>0</v>
      </c>
      <c r="T532">
        <f>+COUNTIFS(percentiles!M:M,"&gt;1/1/18",percentiles!P:P,"&gt;0",percentiles!A:A,A532)</f>
        <v>0</v>
      </c>
      <c r="U532">
        <f>+COUNTIFS(percentiles!M:M,"&gt;1/1/18",percentiles!Q:Q,"&gt;0",percentiles!A:A,A532)</f>
        <v>0</v>
      </c>
      <c r="V532">
        <f>+COUNTIFS('est-sen-perc99-2018'!A:A,A532,'est-sen-perc99-2018'!G:G,"&gt;0")</f>
        <v>0</v>
      </c>
      <c r="W532">
        <f>+COUNTIFS('est-sen-perc99-2018'!A:A,A532,'est-sen-perc99-2018'!H:H,"&gt;0")</f>
        <v>0</v>
      </c>
      <c r="X532">
        <f>+COUNTIFS('est-sen-perc99-2018'!A:A,A532,'est-sen-perc99-2018'!I:I,"&gt;0")</f>
        <v>0</v>
      </c>
      <c r="Y532">
        <f>+COUNTIFS('est-sen-perc99-2018'!A:A,A532,'est-sen-perc99-2018'!J:J,"&gt;0")</f>
        <v>0</v>
      </c>
      <c r="Z532">
        <f>+SUM(V532:Y532)</f>
        <v>0</v>
      </c>
      <c r="AA532">
        <f>+IF(Z532=0,,K532-Z532)</f>
        <v>0</v>
      </c>
    </row>
    <row r="533" spans="1:27" hidden="1">
      <c r="A533">
        <v>3304</v>
      </c>
      <c r="B533">
        <v>-7.4422222222222203</v>
      </c>
      <c r="C533">
        <v>-76.67</v>
      </c>
      <c r="D533">
        <v>290</v>
      </c>
      <c r="E533" t="s">
        <v>598</v>
      </c>
      <c r="F533" t="s">
        <v>11</v>
      </c>
      <c r="G533" t="s">
        <v>12</v>
      </c>
      <c r="H533" t="s">
        <v>13</v>
      </c>
      <c r="I533" t="s">
        <v>599</v>
      </c>
      <c r="J533" t="s">
        <v>15</v>
      </c>
      <c r="K533">
        <f>+COUNTIF('est-sen-perc99-2018'!A:A,A533)</f>
        <v>2</v>
      </c>
      <c r="L533">
        <f>+COUNTIF('est-sen-perc99-2017'!A:A,A533)</f>
        <v>0</v>
      </c>
      <c r="M533">
        <f>+COUNTIFS(percentiles!M:M,"&gt;1/1/17",percentiles!N:N,"&gt;0",percentiles!A:A,A533,percentiles!M:M,"&lt;1/4/17")</f>
        <v>0</v>
      </c>
      <c r="N533" t="str">
        <f>IFERROR(VLOOKUP(A533,percentiles!A:Q,3,FALSE),"")</f>
        <v/>
      </c>
      <c r="O533" t="str">
        <f>IFERROR(VLOOKUP(A533,percentiles!A:Q,4,FALSE),"")</f>
        <v/>
      </c>
      <c r="P533" t="str">
        <f>IFERROR(VLOOKUP(A533,percentiles!A:Q,5,FALSE),"")</f>
        <v/>
      </c>
      <c r="Q533" t="str">
        <f>IFERROR(VLOOKUP(A533,percentiles!A:Q,6,FALSE),"")</f>
        <v/>
      </c>
      <c r="R533">
        <f>+COUNTIFS(percentiles!M:M,"&gt;1/1/18",percentiles!N:N,"&gt;0",percentiles!A:A,A533)</f>
        <v>0</v>
      </c>
      <c r="S533">
        <f>+COUNTIFS(percentiles!M:M,"&gt;1/1/18",percentiles!O:O,"&gt;0",percentiles!A:A,A533)</f>
        <v>0</v>
      </c>
      <c r="T533">
        <f>+COUNTIFS(percentiles!M:M,"&gt;1/1/18",percentiles!P:P,"&gt;0",percentiles!A:A,A533)</f>
        <v>0</v>
      </c>
      <c r="U533">
        <f>+COUNTIFS(percentiles!M:M,"&gt;1/1/18",percentiles!Q:Q,"&gt;0",percentiles!A:A,A533)</f>
        <v>0</v>
      </c>
      <c r="V533">
        <f>+COUNTIFS('est-sen-perc99-2018'!A:A,A533,'est-sen-perc99-2018'!G:G,"&gt;0")</f>
        <v>0</v>
      </c>
      <c r="W533">
        <f>+COUNTIFS('est-sen-perc99-2018'!A:A,A533,'est-sen-perc99-2018'!H:H,"&gt;0")</f>
        <v>0</v>
      </c>
      <c r="X533">
        <f>+COUNTIFS('est-sen-perc99-2018'!A:A,A533,'est-sen-perc99-2018'!I:I,"&gt;0")</f>
        <v>0</v>
      </c>
      <c r="Y533">
        <f>+COUNTIFS('est-sen-perc99-2018'!A:A,A533,'est-sen-perc99-2018'!J:J,"&gt;0")</f>
        <v>0</v>
      </c>
      <c r="Z533">
        <f>+SUM(V533:Y533)</f>
        <v>0</v>
      </c>
      <c r="AA533">
        <f>+IF(Z533=0,,K533-Z533)</f>
        <v>0</v>
      </c>
    </row>
    <row r="534" spans="1:27" hidden="1">
      <c r="A534">
        <v>3332</v>
      </c>
      <c r="B534">
        <v>-6.0003888888888799</v>
      </c>
      <c r="C534">
        <v>-78.470972222222201</v>
      </c>
      <c r="D534">
        <v>1467</v>
      </c>
      <c r="E534" t="s">
        <v>600</v>
      </c>
      <c r="F534" t="s">
        <v>11</v>
      </c>
      <c r="G534" t="s">
        <v>12</v>
      </c>
      <c r="H534" t="s">
        <v>13</v>
      </c>
      <c r="I534" t="s">
        <v>601</v>
      </c>
      <c r="J534" t="s">
        <v>15</v>
      </c>
      <c r="K534">
        <f>+COUNTIF('est-sen-perc99-2018'!A:A,A534)</f>
        <v>0</v>
      </c>
      <c r="L534">
        <f>+COUNTIF('est-sen-perc99-2017'!A:A,A534)</f>
        <v>0</v>
      </c>
      <c r="M534">
        <f>+COUNTIFS(percentiles!M:M,"&gt;1/1/17",percentiles!N:N,"&gt;0",percentiles!A:A,A534,percentiles!M:M,"&lt;1/4/17")</f>
        <v>0</v>
      </c>
      <c r="N534" t="str">
        <f>IFERROR(VLOOKUP(A534,percentiles!A:Q,3,FALSE),"")</f>
        <v/>
      </c>
      <c r="O534" t="str">
        <f>IFERROR(VLOOKUP(A534,percentiles!A:Q,4,FALSE),"")</f>
        <v/>
      </c>
      <c r="P534" t="str">
        <f>IFERROR(VLOOKUP(A534,percentiles!A:Q,5,FALSE),"")</f>
        <v/>
      </c>
      <c r="Q534" t="str">
        <f>IFERROR(VLOOKUP(A534,percentiles!A:Q,6,FALSE),"")</f>
        <v/>
      </c>
      <c r="R534">
        <f>+COUNTIFS(percentiles!M:M,"&gt;1/1/18",percentiles!N:N,"&gt;0",percentiles!A:A,A534)</f>
        <v>0</v>
      </c>
      <c r="S534">
        <f>+COUNTIFS(percentiles!M:M,"&gt;1/1/18",percentiles!O:O,"&gt;0",percentiles!A:A,A534)</f>
        <v>0</v>
      </c>
      <c r="T534">
        <f>+COUNTIFS(percentiles!M:M,"&gt;1/1/18",percentiles!P:P,"&gt;0",percentiles!A:A,A534)</f>
        <v>0</v>
      </c>
      <c r="U534">
        <f>+COUNTIFS(percentiles!M:M,"&gt;1/1/18",percentiles!Q:Q,"&gt;0",percentiles!A:A,A534)</f>
        <v>0</v>
      </c>
      <c r="V534">
        <f>+COUNTIFS('est-sen-perc99-2018'!A:A,A534,'est-sen-perc99-2018'!G:G,"&gt;0")</f>
        <v>0</v>
      </c>
      <c r="W534">
        <f>+COUNTIFS('est-sen-perc99-2018'!A:A,A534,'est-sen-perc99-2018'!H:H,"&gt;0")</f>
        <v>0</v>
      </c>
      <c r="X534">
        <f>+COUNTIFS('est-sen-perc99-2018'!A:A,A534,'est-sen-perc99-2018'!I:I,"&gt;0")</f>
        <v>0</v>
      </c>
      <c r="Y534">
        <f>+COUNTIFS('est-sen-perc99-2018'!A:A,A534,'est-sen-perc99-2018'!J:J,"&gt;0")</f>
        <v>0</v>
      </c>
      <c r="Z534">
        <f>+SUM(V534:Y534)</f>
        <v>0</v>
      </c>
      <c r="AA534">
        <f>+IF(Z534=0,,K534-Z534)</f>
        <v>0</v>
      </c>
    </row>
    <row r="535" spans="1:27" hidden="1">
      <c r="A535">
        <v>4450</v>
      </c>
      <c r="B535">
        <v>-9.7169444444444402</v>
      </c>
      <c r="C535">
        <v>-76.773611111111094</v>
      </c>
      <c r="D535">
        <v>3442</v>
      </c>
      <c r="E535" t="s">
        <v>604</v>
      </c>
      <c r="F535" t="s">
        <v>11</v>
      </c>
      <c r="G535" t="s">
        <v>12</v>
      </c>
      <c r="H535" t="s">
        <v>13</v>
      </c>
      <c r="I535" t="s">
        <v>605</v>
      </c>
      <c r="J535" t="s">
        <v>15</v>
      </c>
      <c r="K535">
        <f>+COUNTIF('est-sen-perc99-2018'!A:A,A535)</f>
        <v>1</v>
      </c>
      <c r="L535">
        <f>+COUNTIF('est-sen-perc99-2017'!A:A,A535)</f>
        <v>0</v>
      </c>
      <c r="M535">
        <f>+COUNTIFS(percentiles!M:M,"&gt;1/1/17",percentiles!N:N,"&gt;0",percentiles!A:A,A535,percentiles!M:M,"&lt;1/4/17")</f>
        <v>0</v>
      </c>
      <c r="N535" t="str">
        <f>IFERROR(VLOOKUP(A535,percentiles!A:Q,3,FALSE),"")</f>
        <v/>
      </c>
      <c r="O535" t="str">
        <f>IFERROR(VLOOKUP(A535,percentiles!A:Q,4,FALSE),"")</f>
        <v/>
      </c>
      <c r="P535" t="str">
        <f>IFERROR(VLOOKUP(A535,percentiles!A:Q,5,FALSE),"")</f>
        <v/>
      </c>
      <c r="Q535" t="str">
        <f>IFERROR(VLOOKUP(A535,percentiles!A:Q,6,FALSE),"")</f>
        <v/>
      </c>
      <c r="R535">
        <f>+COUNTIFS(percentiles!M:M,"&gt;1/1/18",percentiles!N:N,"&gt;0",percentiles!A:A,A535)</f>
        <v>0</v>
      </c>
      <c r="S535">
        <f>+COUNTIFS(percentiles!M:M,"&gt;1/1/18",percentiles!O:O,"&gt;0",percentiles!A:A,A535)</f>
        <v>0</v>
      </c>
      <c r="T535">
        <f>+COUNTIFS(percentiles!M:M,"&gt;1/1/18",percentiles!P:P,"&gt;0",percentiles!A:A,A535)</f>
        <v>0</v>
      </c>
      <c r="U535">
        <f>+COUNTIFS(percentiles!M:M,"&gt;1/1/18",percentiles!Q:Q,"&gt;0",percentiles!A:A,A535)</f>
        <v>0</v>
      </c>
      <c r="V535">
        <f>+COUNTIFS('est-sen-perc99-2018'!A:A,A535,'est-sen-perc99-2018'!G:G,"&gt;0")</f>
        <v>0</v>
      </c>
      <c r="W535">
        <f>+COUNTIFS('est-sen-perc99-2018'!A:A,A535,'est-sen-perc99-2018'!H:H,"&gt;0")</f>
        <v>0</v>
      </c>
      <c r="X535">
        <f>+COUNTIFS('est-sen-perc99-2018'!A:A,A535,'est-sen-perc99-2018'!I:I,"&gt;0")</f>
        <v>0</v>
      </c>
      <c r="Y535">
        <f>+COUNTIFS('est-sen-perc99-2018'!A:A,A535,'est-sen-perc99-2018'!J:J,"&gt;0")</f>
        <v>0</v>
      </c>
      <c r="Z535">
        <f>+SUM(V535:Y535)</f>
        <v>0</v>
      </c>
      <c r="AA535">
        <f>+IF(Z535=0,,K535-Z535)</f>
        <v>0</v>
      </c>
    </row>
    <row r="536" spans="1:27" hidden="1">
      <c r="A536">
        <v>6620</v>
      </c>
      <c r="B536">
        <v>-12.414722222222199</v>
      </c>
      <c r="C536">
        <v>-74.666805555555499</v>
      </c>
      <c r="D536">
        <v>3055</v>
      </c>
      <c r="E536" t="s">
        <v>616</v>
      </c>
      <c r="F536" t="s">
        <v>11</v>
      </c>
      <c r="G536" t="s">
        <v>12</v>
      </c>
      <c r="H536" t="s">
        <v>13</v>
      </c>
      <c r="I536" t="s">
        <v>617</v>
      </c>
      <c r="J536" t="s">
        <v>15</v>
      </c>
      <c r="K536">
        <f>+COUNTIF('est-sen-perc99-2018'!A:A,A536)</f>
        <v>0</v>
      </c>
      <c r="L536">
        <f>+COUNTIF('est-sen-perc99-2017'!A:A,A536)</f>
        <v>0</v>
      </c>
      <c r="M536">
        <f>+COUNTIFS(percentiles!M:M,"&gt;1/1/17",percentiles!N:N,"&gt;0",percentiles!A:A,A536,percentiles!M:M,"&lt;1/4/17")</f>
        <v>0</v>
      </c>
      <c r="N536" t="str">
        <f>IFERROR(VLOOKUP(A536,percentiles!A:Q,3,FALSE),"")</f>
        <v/>
      </c>
      <c r="O536" t="str">
        <f>IFERROR(VLOOKUP(A536,percentiles!A:Q,4,FALSE),"")</f>
        <v/>
      </c>
      <c r="P536" t="str">
        <f>IFERROR(VLOOKUP(A536,percentiles!A:Q,5,FALSE),"")</f>
        <v/>
      </c>
      <c r="Q536" t="str">
        <f>IFERROR(VLOOKUP(A536,percentiles!A:Q,6,FALSE),"")</f>
        <v/>
      </c>
      <c r="R536">
        <f>+COUNTIFS(percentiles!M:M,"&gt;1/1/18",percentiles!N:N,"&gt;0",percentiles!A:A,A536)</f>
        <v>0</v>
      </c>
      <c r="S536">
        <f>+COUNTIFS(percentiles!M:M,"&gt;1/1/18",percentiles!O:O,"&gt;0",percentiles!A:A,A536)</f>
        <v>0</v>
      </c>
      <c r="T536">
        <f>+COUNTIFS(percentiles!M:M,"&gt;1/1/18",percentiles!P:P,"&gt;0",percentiles!A:A,A536)</f>
        <v>0</v>
      </c>
      <c r="U536">
        <f>+COUNTIFS(percentiles!M:M,"&gt;1/1/18",percentiles!Q:Q,"&gt;0",percentiles!A:A,A536)</f>
        <v>0</v>
      </c>
      <c r="V536">
        <f>+COUNTIFS('est-sen-perc99-2018'!A:A,A536,'est-sen-perc99-2018'!G:G,"&gt;0")</f>
        <v>0</v>
      </c>
      <c r="W536">
        <f>+COUNTIFS('est-sen-perc99-2018'!A:A,A536,'est-sen-perc99-2018'!H:H,"&gt;0")</f>
        <v>0</v>
      </c>
      <c r="X536">
        <f>+COUNTIFS('est-sen-perc99-2018'!A:A,A536,'est-sen-perc99-2018'!I:I,"&gt;0")</f>
        <v>0</v>
      </c>
      <c r="Y536">
        <f>+COUNTIFS('est-sen-perc99-2018'!A:A,A536,'est-sen-perc99-2018'!J:J,"&gt;0")</f>
        <v>0</v>
      </c>
      <c r="Z536">
        <f>+SUM(V536:Y536)</f>
        <v>0</v>
      </c>
      <c r="AA536">
        <f>+IF(Z536=0,,K536-Z536)</f>
        <v>0</v>
      </c>
    </row>
    <row r="537" spans="1:27" hidden="1">
      <c r="A537">
        <v>7454</v>
      </c>
      <c r="B537">
        <v>-15.4744444444444</v>
      </c>
      <c r="C537">
        <v>-70.169444444444395</v>
      </c>
      <c r="D537">
        <v>3820</v>
      </c>
      <c r="E537" t="s">
        <v>628</v>
      </c>
      <c r="F537" t="s">
        <v>11</v>
      </c>
      <c r="G537" t="s">
        <v>12</v>
      </c>
      <c r="H537" t="s">
        <v>13</v>
      </c>
      <c r="I537" t="s">
        <v>629</v>
      </c>
      <c r="J537" t="s">
        <v>15</v>
      </c>
      <c r="K537">
        <f>+COUNTIF('est-sen-perc99-2018'!A:A,A537)</f>
        <v>4</v>
      </c>
      <c r="L537">
        <f>+COUNTIF('est-sen-perc99-2017'!A:A,A537)</f>
        <v>0</v>
      </c>
      <c r="M537">
        <f>+COUNTIFS(percentiles!M:M,"&gt;1/1/17",percentiles!N:N,"&gt;0",percentiles!A:A,A537,percentiles!M:M,"&lt;1/4/17")</f>
        <v>0</v>
      </c>
      <c r="N537" t="str">
        <f>IFERROR(VLOOKUP(A537,percentiles!A:Q,3,FALSE),"")</f>
        <v/>
      </c>
      <c r="O537" t="str">
        <f>IFERROR(VLOOKUP(A537,percentiles!A:Q,4,FALSE),"")</f>
        <v/>
      </c>
      <c r="P537" t="str">
        <f>IFERROR(VLOOKUP(A537,percentiles!A:Q,5,FALSE),"")</f>
        <v/>
      </c>
      <c r="Q537" t="str">
        <f>IFERROR(VLOOKUP(A537,percentiles!A:Q,6,FALSE),"")</f>
        <v/>
      </c>
      <c r="R537">
        <f>+COUNTIFS(percentiles!M:M,"&gt;1/1/18",percentiles!N:N,"&gt;0",percentiles!A:A,A537)</f>
        <v>0</v>
      </c>
      <c r="S537">
        <f>+COUNTIFS(percentiles!M:M,"&gt;1/1/18",percentiles!O:O,"&gt;0",percentiles!A:A,A537)</f>
        <v>0</v>
      </c>
      <c r="T537">
        <f>+COUNTIFS(percentiles!M:M,"&gt;1/1/18",percentiles!P:P,"&gt;0",percentiles!A:A,A537)</f>
        <v>0</v>
      </c>
      <c r="U537">
        <f>+COUNTIFS(percentiles!M:M,"&gt;1/1/18",percentiles!Q:Q,"&gt;0",percentiles!A:A,A537)</f>
        <v>0</v>
      </c>
      <c r="V537">
        <f>+COUNTIFS('est-sen-perc99-2018'!A:A,A537,'est-sen-perc99-2018'!G:G,"&gt;0")</f>
        <v>0</v>
      </c>
      <c r="W537">
        <f>+COUNTIFS('est-sen-perc99-2018'!A:A,A537,'est-sen-perc99-2018'!H:H,"&gt;0")</f>
        <v>0</v>
      </c>
      <c r="X537">
        <f>+COUNTIFS('est-sen-perc99-2018'!A:A,A537,'est-sen-perc99-2018'!I:I,"&gt;0")</f>
        <v>0</v>
      </c>
      <c r="Y537">
        <f>+COUNTIFS('est-sen-perc99-2018'!A:A,A537,'est-sen-perc99-2018'!J:J,"&gt;0")</f>
        <v>0</v>
      </c>
      <c r="Z537">
        <f>+SUM(V537:Y537)</f>
        <v>0</v>
      </c>
      <c r="AA537">
        <f>+IF(Z537=0,,K537-Z537)</f>
        <v>0</v>
      </c>
    </row>
    <row r="538" spans="1:27" hidden="1">
      <c r="A538">
        <v>108103</v>
      </c>
      <c r="B538">
        <v>-8.8704472222222197</v>
      </c>
      <c r="C538">
        <v>-77.350719444444394</v>
      </c>
      <c r="D538">
        <v>3290</v>
      </c>
      <c r="E538" t="s">
        <v>648</v>
      </c>
      <c r="F538" t="s">
        <v>11</v>
      </c>
      <c r="G538" t="s">
        <v>12</v>
      </c>
      <c r="H538" t="s">
        <v>13</v>
      </c>
      <c r="I538" t="s">
        <v>649</v>
      </c>
      <c r="J538" t="s">
        <v>15</v>
      </c>
      <c r="K538">
        <f>+COUNTIF('est-sen-perc99-2018'!A:A,A538)</f>
        <v>1</v>
      </c>
      <c r="L538">
        <f>+COUNTIF('est-sen-perc99-2017'!A:A,A538)</f>
        <v>0</v>
      </c>
      <c r="M538">
        <f>+COUNTIFS(percentiles!M:M,"&gt;1/1/17",percentiles!N:N,"&gt;0",percentiles!A:A,A538,percentiles!M:M,"&lt;1/4/17")</f>
        <v>0</v>
      </c>
      <c r="N538" t="str">
        <f>IFERROR(VLOOKUP(A538,percentiles!A:Q,3,FALSE),"")</f>
        <v/>
      </c>
      <c r="O538" t="str">
        <f>IFERROR(VLOOKUP(A538,percentiles!A:Q,4,FALSE),"")</f>
        <v/>
      </c>
      <c r="P538" t="str">
        <f>IFERROR(VLOOKUP(A538,percentiles!A:Q,5,FALSE),"")</f>
        <v/>
      </c>
      <c r="Q538" t="str">
        <f>IFERROR(VLOOKUP(A538,percentiles!A:Q,6,FALSE),"")</f>
        <v/>
      </c>
      <c r="R538">
        <f>+COUNTIFS(percentiles!M:M,"&gt;1/1/18",percentiles!N:N,"&gt;0",percentiles!A:A,A538)</f>
        <v>0</v>
      </c>
      <c r="S538">
        <f>+COUNTIFS(percentiles!M:M,"&gt;1/1/18",percentiles!O:O,"&gt;0",percentiles!A:A,A538)</f>
        <v>0</v>
      </c>
      <c r="T538">
        <f>+COUNTIFS(percentiles!M:M,"&gt;1/1/18",percentiles!P:P,"&gt;0",percentiles!A:A,A538)</f>
        <v>0</v>
      </c>
      <c r="U538">
        <f>+COUNTIFS(percentiles!M:M,"&gt;1/1/18",percentiles!Q:Q,"&gt;0",percentiles!A:A,A538)</f>
        <v>0</v>
      </c>
      <c r="V538">
        <f>+COUNTIFS('est-sen-perc99-2018'!A:A,A538,'est-sen-perc99-2018'!G:G,"&gt;0")</f>
        <v>0</v>
      </c>
      <c r="W538">
        <f>+COUNTIFS('est-sen-perc99-2018'!A:A,A538,'est-sen-perc99-2018'!H:H,"&gt;0")</f>
        <v>0</v>
      </c>
      <c r="X538">
        <f>+COUNTIFS('est-sen-perc99-2018'!A:A,A538,'est-sen-perc99-2018'!I:I,"&gt;0")</f>
        <v>0</v>
      </c>
      <c r="Y538">
        <f>+COUNTIFS('est-sen-perc99-2018'!A:A,A538,'est-sen-perc99-2018'!J:J,"&gt;0")</f>
        <v>0</v>
      </c>
      <c r="Z538">
        <f>+SUM(V538:Y538)</f>
        <v>0</v>
      </c>
      <c r="AA538">
        <f>+IF(Z538=0,,K538-Z538)</f>
        <v>0</v>
      </c>
    </row>
    <row r="539" spans="1:27" hidden="1">
      <c r="A539">
        <v>109085</v>
      </c>
      <c r="B539">
        <v>-9.5433000000000003</v>
      </c>
      <c r="C539">
        <v>-76.760419444444395</v>
      </c>
      <c r="D539">
        <v>3273</v>
      </c>
      <c r="E539" t="s">
        <v>650</v>
      </c>
      <c r="F539" t="s">
        <v>11</v>
      </c>
      <c r="G539" t="s">
        <v>12</v>
      </c>
      <c r="H539" t="s">
        <v>13</v>
      </c>
      <c r="I539" t="s">
        <v>651</v>
      </c>
      <c r="J539" t="s">
        <v>15</v>
      </c>
      <c r="K539">
        <f>+COUNTIF('est-sen-perc99-2018'!A:A,A539)</f>
        <v>0</v>
      </c>
      <c r="L539">
        <f>+COUNTIF('est-sen-perc99-2017'!A:A,A539)</f>
        <v>0</v>
      </c>
      <c r="M539">
        <f>+COUNTIFS(percentiles!M:M,"&gt;1/1/17",percentiles!N:N,"&gt;0",percentiles!A:A,A539,percentiles!M:M,"&lt;1/4/17")</f>
        <v>0</v>
      </c>
      <c r="N539" t="str">
        <f>IFERROR(VLOOKUP(A539,percentiles!A:Q,3,FALSE),"")</f>
        <v/>
      </c>
      <c r="O539" t="str">
        <f>IFERROR(VLOOKUP(A539,percentiles!A:Q,4,FALSE),"")</f>
        <v/>
      </c>
      <c r="P539" t="str">
        <f>IFERROR(VLOOKUP(A539,percentiles!A:Q,5,FALSE),"")</f>
        <v/>
      </c>
      <c r="Q539" t="str">
        <f>IFERROR(VLOOKUP(A539,percentiles!A:Q,6,FALSE),"")</f>
        <v/>
      </c>
      <c r="R539">
        <f>+COUNTIFS(percentiles!M:M,"&gt;1/1/18",percentiles!N:N,"&gt;0",percentiles!A:A,A539)</f>
        <v>0</v>
      </c>
      <c r="S539">
        <f>+COUNTIFS(percentiles!M:M,"&gt;1/1/18",percentiles!O:O,"&gt;0",percentiles!A:A,A539)</f>
        <v>0</v>
      </c>
      <c r="T539">
        <f>+COUNTIFS(percentiles!M:M,"&gt;1/1/18",percentiles!P:P,"&gt;0",percentiles!A:A,A539)</f>
        <v>0</v>
      </c>
      <c r="U539">
        <f>+COUNTIFS(percentiles!M:M,"&gt;1/1/18",percentiles!Q:Q,"&gt;0",percentiles!A:A,A539)</f>
        <v>0</v>
      </c>
      <c r="V539">
        <f>+COUNTIFS('est-sen-perc99-2018'!A:A,A539,'est-sen-perc99-2018'!G:G,"&gt;0")</f>
        <v>0</v>
      </c>
      <c r="W539">
        <f>+COUNTIFS('est-sen-perc99-2018'!A:A,A539,'est-sen-perc99-2018'!H:H,"&gt;0")</f>
        <v>0</v>
      </c>
      <c r="X539">
        <f>+COUNTIFS('est-sen-perc99-2018'!A:A,A539,'est-sen-perc99-2018'!I:I,"&gt;0")</f>
        <v>0</v>
      </c>
      <c r="Y539">
        <f>+COUNTIFS('est-sen-perc99-2018'!A:A,A539,'est-sen-perc99-2018'!J:J,"&gt;0")</f>
        <v>0</v>
      </c>
      <c r="Z539">
        <f>+SUM(V539:Y539)</f>
        <v>0</v>
      </c>
      <c r="AA539">
        <f>+IF(Z539=0,,K539-Z539)</f>
        <v>0</v>
      </c>
    </row>
    <row r="540" spans="1:27" hidden="1">
      <c r="A540">
        <v>109093</v>
      </c>
      <c r="B540">
        <v>-10.2861944444444</v>
      </c>
      <c r="C540">
        <v>-74.943555555555506</v>
      </c>
      <c r="D540">
        <v>253</v>
      </c>
      <c r="E540" t="s">
        <v>656</v>
      </c>
      <c r="F540" t="s">
        <v>11</v>
      </c>
      <c r="G540" t="s">
        <v>639</v>
      </c>
      <c r="H540" t="s">
        <v>640</v>
      </c>
      <c r="I540" t="s">
        <v>657</v>
      </c>
      <c r="J540" t="s">
        <v>15</v>
      </c>
      <c r="K540">
        <f>+COUNTIF('est-sen-perc99-2018'!A:A,A540)</f>
        <v>0</v>
      </c>
      <c r="L540">
        <f>+COUNTIF('est-sen-perc99-2017'!A:A,A540)</f>
        <v>0</v>
      </c>
      <c r="M540">
        <f>+COUNTIFS(percentiles!M:M,"&gt;1/1/17",percentiles!N:N,"&gt;0",percentiles!A:A,A540,percentiles!M:M,"&lt;1/4/17")</f>
        <v>0</v>
      </c>
      <c r="N540" t="str">
        <f>IFERROR(VLOOKUP(A540,percentiles!A:Q,3,FALSE),"")</f>
        <v/>
      </c>
      <c r="O540" t="str">
        <f>IFERROR(VLOOKUP(A540,percentiles!A:Q,4,FALSE),"")</f>
        <v/>
      </c>
      <c r="P540" t="str">
        <f>IFERROR(VLOOKUP(A540,percentiles!A:Q,5,FALSE),"")</f>
        <v/>
      </c>
      <c r="Q540" t="str">
        <f>IFERROR(VLOOKUP(A540,percentiles!A:Q,6,FALSE),"")</f>
        <v/>
      </c>
      <c r="R540">
        <f>+COUNTIFS(percentiles!M:M,"&gt;1/1/18",percentiles!N:N,"&gt;0",percentiles!A:A,A540)</f>
        <v>0</v>
      </c>
      <c r="S540">
        <f>+COUNTIFS(percentiles!M:M,"&gt;1/1/18",percentiles!O:O,"&gt;0",percentiles!A:A,A540)</f>
        <v>0</v>
      </c>
      <c r="T540">
        <f>+COUNTIFS(percentiles!M:M,"&gt;1/1/18",percentiles!P:P,"&gt;0",percentiles!A:A,A540)</f>
        <v>0</v>
      </c>
      <c r="U540">
        <f>+COUNTIFS(percentiles!M:M,"&gt;1/1/18",percentiles!Q:Q,"&gt;0",percentiles!A:A,A540)</f>
        <v>0</v>
      </c>
      <c r="V540">
        <f>+COUNTIFS('est-sen-perc99-2018'!A:A,A540,'est-sen-perc99-2018'!G:G,"&gt;0")</f>
        <v>0</v>
      </c>
      <c r="W540">
        <f>+COUNTIFS('est-sen-perc99-2018'!A:A,A540,'est-sen-perc99-2018'!H:H,"&gt;0")</f>
        <v>0</v>
      </c>
      <c r="X540">
        <f>+COUNTIFS('est-sen-perc99-2018'!A:A,A540,'est-sen-perc99-2018'!I:I,"&gt;0")</f>
        <v>0</v>
      </c>
      <c r="Y540">
        <f>+COUNTIFS('est-sen-perc99-2018'!A:A,A540,'est-sen-perc99-2018'!J:J,"&gt;0")</f>
        <v>0</v>
      </c>
      <c r="Z540">
        <f>+SUM(V540:Y540)</f>
        <v>0</v>
      </c>
      <c r="AA540">
        <f>+IF(Z540=0,,K540-Z540)</f>
        <v>0</v>
      </c>
    </row>
    <row r="541" spans="1:27" hidden="1">
      <c r="A541">
        <v>109094</v>
      </c>
      <c r="B541">
        <v>-9.8789499999999997</v>
      </c>
      <c r="C541">
        <v>-76.590899999999905</v>
      </c>
      <c r="D541">
        <v>3584</v>
      </c>
      <c r="E541" t="s">
        <v>658</v>
      </c>
      <c r="F541" t="s">
        <v>11</v>
      </c>
      <c r="G541" t="s">
        <v>639</v>
      </c>
      <c r="H541" t="s">
        <v>640</v>
      </c>
      <c r="I541" t="s">
        <v>659</v>
      </c>
      <c r="J541" t="s">
        <v>15</v>
      </c>
      <c r="K541">
        <f>+COUNTIF('est-sen-perc99-2018'!A:A,A541)</f>
        <v>1</v>
      </c>
      <c r="L541">
        <f>+COUNTIF('est-sen-perc99-2017'!A:A,A541)</f>
        <v>0</v>
      </c>
      <c r="M541">
        <f>+COUNTIFS(percentiles!M:M,"&gt;1/1/17",percentiles!N:N,"&gt;0",percentiles!A:A,A541,percentiles!M:M,"&lt;1/4/17")</f>
        <v>0</v>
      </c>
      <c r="N541" t="str">
        <f>IFERROR(VLOOKUP(A541,percentiles!A:Q,3,FALSE),"")</f>
        <v/>
      </c>
      <c r="O541" t="str">
        <f>IFERROR(VLOOKUP(A541,percentiles!A:Q,4,FALSE),"")</f>
        <v/>
      </c>
      <c r="P541" t="str">
        <f>IFERROR(VLOOKUP(A541,percentiles!A:Q,5,FALSE),"")</f>
        <v/>
      </c>
      <c r="Q541" t="str">
        <f>IFERROR(VLOOKUP(A541,percentiles!A:Q,6,FALSE),"")</f>
        <v/>
      </c>
      <c r="R541">
        <f>+COUNTIFS(percentiles!M:M,"&gt;1/1/18",percentiles!N:N,"&gt;0",percentiles!A:A,A541)</f>
        <v>0</v>
      </c>
      <c r="S541">
        <f>+COUNTIFS(percentiles!M:M,"&gt;1/1/18",percentiles!O:O,"&gt;0",percentiles!A:A,A541)</f>
        <v>0</v>
      </c>
      <c r="T541">
        <f>+COUNTIFS(percentiles!M:M,"&gt;1/1/18",percentiles!P:P,"&gt;0",percentiles!A:A,A541)</f>
        <v>0</v>
      </c>
      <c r="U541">
        <f>+COUNTIFS(percentiles!M:M,"&gt;1/1/18",percentiles!Q:Q,"&gt;0",percentiles!A:A,A541)</f>
        <v>0</v>
      </c>
      <c r="V541">
        <f>+COUNTIFS('est-sen-perc99-2018'!A:A,A541,'est-sen-perc99-2018'!G:G,"&gt;0")</f>
        <v>0</v>
      </c>
      <c r="W541">
        <f>+COUNTIFS('est-sen-perc99-2018'!A:A,A541,'est-sen-perc99-2018'!H:H,"&gt;0")</f>
        <v>0</v>
      </c>
      <c r="X541">
        <f>+COUNTIFS('est-sen-perc99-2018'!A:A,A541,'est-sen-perc99-2018'!I:I,"&gt;0")</f>
        <v>0</v>
      </c>
      <c r="Y541">
        <f>+COUNTIFS('est-sen-perc99-2018'!A:A,A541,'est-sen-perc99-2018'!J:J,"&gt;0")</f>
        <v>0</v>
      </c>
      <c r="Z541">
        <f>+SUM(V541:Y541)</f>
        <v>0</v>
      </c>
      <c r="AA541">
        <f>+IF(Z541=0,,K541-Z541)</f>
        <v>0</v>
      </c>
    </row>
    <row r="542" spans="1:27" hidden="1">
      <c r="A542">
        <v>111163</v>
      </c>
      <c r="B542">
        <v>-11.123861111111101</v>
      </c>
      <c r="C542">
        <v>-77.606027777777697</v>
      </c>
      <c r="D542">
        <v>45</v>
      </c>
      <c r="E542" t="s">
        <v>666</v>
      </c>
      <c r="F542" t="s">
        <v>11</v>
      </c>
      <c r="G542" t="s">
        <v>12</v>
      </c>
      <c r="I542" t="s">
        <v>667</v>
      </c>
      <c r="J542" t="s">
        <v>20</v>
      </c>
      <c r="K542">
        <f>+COUNTIF('est-sen-perc99-2018'!A:A,A542)</f>
        <v>0</v>
      </c>
      <c r="L542">
        <f>+COUNTIF('est-sen-perc99-2017'!A:A,A542)</f>
        <v>0</v>
      </c>
      <c r="M542">
        <f>+COUNTIFS(percentiles!M:M,"&gt;1/1/17",percentiles!N:N,"&gt;0",percentiles!A:A,A542,percentiles!M:M,"&lt;1/4/17")</f>
        <v>0</v>
      </c>
      <c r="N542" t="str">
        <f>IFERROR(VLOOKUP(A542,percentiles!A:Q,3,FALSE),"")</f>
        <v/>
      </c>
      <c r="O542" t="str">
        <f>IFERROR(VLOOKUP(A542,percentiles!A:Q,4,FALSE),"")</f>
        <v/>
      </c>
      <c r="P542" t="str">
        <f>IFERROR(VLOOKUP(A542,percentiles!A:Q,5,FALSE),"")</f>
        <v/>
      </c>
      <c r="Q542" t="str">
        <f>IFERROR(VLOOKUP(A542,percentiles!A:Q,6,FALSE),"")</f>
        <v/>
      </c>
      <c r="R542">
        <f>+COUNTIFS(percentiles!M:M,"&gt;1/1/18",percentiles!N:N,"&gt;0",percentiles!A:A,A542)</f>
        <v>0</v>
      </c>
      <c r="S542">
        <f>+COUNTIFS(percentiles!M:M,"&gt;1/1/18",percentiles!O:O,"&gt;0",percentiles!A:A,A542)</f>
        <v>0</v>
      </c>
      <c r="T542">
        <f>+COUNTIFS(percentiles!M:M,"&gt;1/1/18",percentiles!P:P,"&gt;0",percentiles!A:A,A542)</f>
        <v>0</v>
      </c>
      <c r="U542">
        <f>+COUNTIFS(percentiles!M:M,"&gt;1/1/18",percentiles!Q:Q,"&gt;0",percentiles!A:A,A542)</f>
        <v>0</v>
      </c>
      <c r="V542">
        <f>+COUNTIFS('est-sen-perc99-2018'!A:A,A542,'est-sen-perc99-2018'!G:G,"&gt;0")</f>
        <v>0</v>
      </c>
      <c r="W542">
        <f>+COUNTIFS('est-sen-perc99-2018'!A:A,A542,'est-sen-perc99-2018'!H:H,"&gt;0")</f>
        <v>0</v>
      </c>
      <c r="X542">
        <f>+COUNTIFS('est-sen-perc99-2018'!A:A,A542,'est-sen-perc99-2018'!I:I,"&gt;0")</f>
        <v>0</v>
      </c>
      <c r="Y542">
        <f>+COUNTIFS('est-sen-perc99-2018'!A:A,A542,'est-sen-perc99-2018'!J:J,"&gt;0")</f>
        <v>0</v>
      </c>
      <c r="Z542">
        <f>+SUM(V542:Y542)</f>
        <v>0</v>
      </c>
      <c r="AA542">
        <f>+IF(Z542=0,,K542-Z542)</f>
        <v>0</v>
      </c>
    </row>
    <row r="543" spans="1:27" hidden="1">
      <c r="A543">
        <v>111290</v>
      </c>
      <c r="B543">
        <v>-11.987444444444399</v>
      </c>
      <c r="C543">
        <v>-76.841944444444394</v>
      </c>
      <c r="D543">
        <v>543</v>
      </c>
      <c r="E543" t="s">
        <v>288</v>
      </c>
      <c r="F543" t="s">
        <v>11</v>
      </c>
      <c r="G543" t="s">
        <v>639</v>
      </c>
      <c r="H543" t="s">
        <v>640</v>
      </c>
      <c r="I543" t="s">
        <v>674</v>
      </c>
      <c r="J543" t="s">
        <v>20</v>
      </c>
      <c r="K543">
        <f>+COUNTIF('est-sen-perc99-2018'!A:A,A543)</f>
        <v>2</v>
      </c>
      <c r="L543">
        <f>+COUNTIF('est-sen-perc99-2017'!A:A,A543)</f>
        <v>0</v>
      </c>
      <c r="M543">
        <f>+COUNTIFS(percentiles!M:M,"&gt;1/1/17",percentiles!N:N,"&gt;0",percentiles!A:A,A543,percentiles!M:M,"&lt;1/4/17")</f>
        <v>0</v>
      </c>
      <c r="N543" t="str">
        <f>IFERROR(VLOOKUP(A543,percentiles!A:Q,3,FALSE),"")</f>
        <v/>
      </c>
      <c r="O543" t="str">
        <f>IFERROR(VLOOKUP(A543,percentiles!A:Q,4,FALSE),"")</f>
        <v/>
      </c>
      <c r="P543" t="str">
        <f>IFERROR(VLOOKUP(A543,percentiles!A:Q,5,FALSE),"")</f>
        <v/>
      </c>
      <c r="Q543" t="str">
        <f>IFERROR(VLOOKUP(A543,percentiles!A:Q,6,FALSE),"")</f>
        <v/>
      </c>
      <c r="R543">
        <f>+COUNTIFS(percentiles!M:M,"&gt;1/1/18",percentiles!N:N,"&gt;0",percentiles!A:A,A543)</f>
        <v>0</v>
      </c>
      <c r="S543">
        <f>+COUNTIFS(percentiles!M:M,"&gt;1/1/18",percentiles!O:O,"&gt;0",percentiles!A:A,A543)</f>
        <v>0</v>
      </c>
      <c r="T543">
        <f>+COUNTIFS(percentiles!M:M,"&gt;1/1/18",percentiles!P:P,"&gt;0",percentiles!A:A,A543)</f>
        <v>0</v>
      </c>
      <c r="U543">
        <f>+COUNTIFS(percentiles!M:M,"&gt;1/1/18",percentiles!Q:Q,"&gt;0",percentiles!A:A,A543)</f>
        <v>0</v>
      </c>
      <c r="V543">
        <f>+COUNTIFS('est-sen-perc99-2018'!A:A,A543,'est-sen-perc99-2018'!G:G,"&gt;0")</f>
        <v>0</v>
      </c>
      <c r="W543">
        <f>+COUNTIFS('est-sen-perc99-2018'!A:A,A543,'est-sen-perc99-2018'!H:H,"&gt;0")</f>
        <v>0</v>
      </c>
      <c r="X543">
        <f>+COUNTIFS('est-sen-perc99-2018'!A:A,A543,'est-sen-perc99-2018'!I:I,"&gt;0")</f>
        <v>0</v>
      </c>
      <c r="Y543">
        <f>+COUNTIFS('est-sen-perc99-2018'!A:A,A543,'est-sen-perc99-2018'!J:J,"&gt;0")</f>
        <v>0</v>
      </c>
      <c r="Z543">
        <f>+SUM(V543:Y543)</f>
        <v>0</v>
      </c>
      <c r="AA543">
        <f>+IF(Z543=0,,K543-Z543)</f>
        <v>0</v>
      </c>
    </row>
    <row r="544" spans="1:27" hidden="1">
      <c r="A544">
        <v>112264</v>
      </c>
      <c r="B544">
        <v>-12.2498555555555</v>
      </c>
      <c r="C544">
        <v>-72.824469444444404</v>
      </c>
      <c r="D544">
        <v>476</v>
      </c>
      <c r="E544" t="s">
        <v>681</v>
      </c>
      <c r="F544" t="s">
        <v>11</v>
      </c>
      <c r="G544" t="s">
        <v>639</v>
      </c>
      <c r="H544" t="s">
        <v>640</v>
      </c>
      <c r="I544" t="s">
        <v>682</v>
      </c>
      <c r="J544" t="s">
        <v>15</v>
      </c>
      <c r="K544">
        <f>+COUNTIF('est-sen-perc99-2018'!A:A,A544)</f>
        <v>0</v>
      </c>
      <c r="L544">
        <f>+COUNTIF('est-sen-perc99-2017'!A:A,A544)</f>
        <v>0</v>
      </c>
      <c r="M544">
        <f>+COUNTIFS(percentiles!M:M,"&gt;1/1/17",percentiles!N:N,"&gt;0",percentiles!A:A,A544,percentiles!M:M,"&lt;1/4/17")</f>
        <v>0</v>
      </c>
      <c r="N544" t="str">
        <f>IFERROR(VLOOKUP(A544,percentiles!A:Q,3,FALSE),"")</f>
        <v/>
      </c>
      <c r="O544" t="str">
        <f>IFERROR(VLOOKUP(A544,percentiles!A:Q,4,FALSE),"")</f>
        <v/>
      </c>
      <c r="P544" t="str">
        <f>IFERROR(VLOOKUP(A544,percentiles!A:Q,5,FALSE),"")</f>
        <v/>
      </c>
      <c r="Q544" t="str">
        <f>IFERROR(VLOOKUP(A544,percentiles!A:Q,6,FALSE),"")</f>
        <v/>
      </c>
      <c r="R544">
        <f>+COUNTIFS(percentiles!M:M,"&gt;1/1/18",percentiles!N:N,"&gt;0",percentiles!A:A,A544)</f>
        <v>0</v>
      </c>
      <c r="S544">
        <f>+COUNTIFS(percentiles!M:M,"&gt;1/1/18",percentiles!O:O,"&gt;0",percentiles!A:A,A544)</f>
        <v>0</v>
      </c>
      <c r="T544">
        <f>+COUNTIFS(percentiles!M:M,"&gt;1/1/18",percentiles!P:P,"&gt;0",percentiles!A:A,A544)</f>
        <v>0</v>
      </c>
      <c r="U544">
        <f>+COUNTIFS(percentiles!M:M,"&gt;1/1/18",percentiles!Q:Q,"&gt;0",percentiles!A:A,A544)</f>
        <v>0</v>
      </c>
      <c r="V544">
        <f>+COUNTIFS('est-sen-perc99-2018'!A:A,A544,'est-sen-perc99-2018'!G:G,"&gt;0")</f>
        <v>0</v>
      </c>
      <c r="W544">
        <f>+COUNTIFS('est-sen-perc99-2018'!A:A,A544,'est-sen-perc99-2018'!H:H,"&gt;0")</f>
        <v>0</v>
      </c>
      <c r="X544">
        <f>+COUNTIFS('est-sen-perc99-2018'!A:A,A544,'est-sen-perc99-2018'!I:I,"&gt;0")</f>
        <v>0</v>
      </c>
      <c r="Y544">
        <f>+COUNTIFS('est-sen-perc99-2018'!A:A,A544,'est-sen-perc99-2018'!J:J,"&gt;0")</f>
        <v>0</v>
      </c>
      <c r="Z544">
        <f>+SUM(V544:Y544)</f>
        <v>0</v>
      </c>
      <c r="AA544">
        <f>+IF(Z544=0,,K544-Z544)</f>
        <v>0</v>
      </c>
    </row>
    <row r="545" spans="1:27" hidden="1">
      <c r="A545">
        <v>113249</v>
      </c>
      <c r="B545">
        <v>-13.07475</v>
      </c>
      <c r="C545">
        <v>-76.330419444444402</v>
      </c>
      <c r="D545">
        <v>116</v>
      </c>
      <c r="E545" t="s">
        <v>687</v>
      </c>
      <c r="F545" t="s">
        <v>11</v>
      </c>
      <c r="G545" t="s">
        <v>639</v>
      </c>
      <c r="H545" t="s">
        <v>640</v>
      </c>
      <c r="I545" t="s">
        <v>688</v>
      </c>
      <c r="J545" t="s">
        <v>15</v>
      </c>
      <c r="K545">
        <f>+COUNTIF('est-sen-perc99-2018'!A:A,A545)</f>
        <v>1</v>
      </c>
      <c r="L545">
        <f>+COUNTIF('est-sen-perc99-2017'!A:A,A545)</f>
        <v>0</v>
      </c>
      <c r="M545">
        <f>+COUNTIFS(percentiles!M:M,"&gt;1/1/17",percentiles!N:N,"&gt;0",percentiles!A:A,A545,percentiles!M:M,"&lt;1/4/17")</f>
        <v>0</v>
      </c>
      <c r="N545" t="str">
        <f>IFERROR(VLOOKUP(A545,percentiles!A:Q,3,FALSE),"")</f>
        <v/>
      </c>
      <c r="O545" t="str">
        <f>IFERROR(VLOOKUP(A545,percentiles!A:Q,4,FALSE),"")</f>
        <v/>
      </c>
      <c r="P545" t="str">
        <f>IFERROR(VLOOKUP(A545,percentiles!A:Q,5,FALSE),"")</f>
        <v/>
      </c>
      <c r="Q545" t="str">
        <f>IFERROR(VLOOKUP(A545,percentiles!A:Q,6,FALSE),"")</f>
        <v/>
      </c>
      <c r="R545">
        <f>+COUNTIFS(percentiles!M:M,"&gt;1/1/18",percentiles!N:N,"&gt;0",percentiles!A:A,A545)</f>
        <v>0</v>
      </c>
      <c r="S545">
        <f>+COUNTIFS(percentiles!M:M,"&gt;1/1/18",percentiles!O:O,"&gt;0",percentiles!A:A,A545)</f>
        <v>0</v>
      </c>
      <c r="T545">
        <f>+COUNTIFS(percentiles!M:M,"&gt;1/1/18",percentiles!P:P,"&gt;0",percentiles!A:A,A545)</f>
        <v>0</v>
      </c>
      <c r="U545">
        <f>+COUNTIFS(percentiles!M:M,"&gt;1/1/18",percentiles!Q:Q,"&gt;0",percentiles!A:A,A545)</f>
        <v>0</v>
      </c>
      <c r="V545">
        <f>+COUNTIFS('est-sen-perc99-2018'!A:A,A545,'est-sen-perc99-2018'!G:G,"&gt;0")</f>
        <v>0</v>
      </c>
      <c r="W545">
        <f>+COUNTIFS('est-sen-perc99-2018'!A:A,A545,'est-sen-perc99-2018'!H:H,"&gt;0")</f>
        <v>0</v>
      </c>
      <c r="X545">
        <f>+COUNTIFS('est-sen-perc99-2018'!A:A,A545,'est-sen-perc99-2018'!I:I,"&gt;0")</f>
        <v>0</v>
      </c>
      <c r="Y545">
        <f>+COUNTIFS('est-sen-perc99-2018'!A:A,A545,'est-sen-perc99-2018'!J:J,"&gt;0")</f>
        <v>0</v>
      </c>
      <c r="Z545">
        <f>+SUM(V545:Y545)</f>
        <v>0</v>
      </c>
      <c r="AA545">
        <f>+IF(Z545=0,,K545-Z545)</f>
        <v>0</v>
      </c>
    </row>
    <row r="546" spans="1:27" hidden="1">
      <c r="A546">
        <v>114117</v>
      </c>
      <c r="B546">
        <v>-14.2915277777777</v>
      </c>
      <c r="C546">
        <v>-73.250638888888801</v>
      </c>
      <c r="D546">
        <v>2964</v>
      </c>
      <c r="E546" t="s">
        <v>691</v>
      </c>
      <c r="F546" t="s">
        <v>11</v>
      </c>
      <c r="G546" t="s">
        <v>12</v>
      </c>
      <c r="H546" t="s">
        <v>13</v>
      </c>
      <c r="I546" t="s">
        <v>692</v>
      </c>
      <c r="J546" t="s">
        <v>15</v>
      </c>
      <c r="K546">
        <f>+COUNTIF('est-sen-perc99-2018'!A:A,A546)</f>
        <v>0</v>
      </c>
      <c r="L546">
        <f>+COUNTIF('est-sen-perc99-2017'!A:A,A546)</f>
        <v>0</v>
      </c>
      <c r="M546">
        <f>+COUNTIFS(percentiles!M:M,"&gt;1/1/17",percentiles!N:N,"&gt;0",percentiles!A:A,A546,percentiles!M:M,"&lt;1/4/17")</f>
        <v>0</v>
      </c>
      <c r="N546" t="str">
        <f>IFERROR(VLOOKUP(A546,percentiles!A:Q,3,FALSE),"")</f>
        <v/>
      </c>
      <c r="O546" t="str">
        <f>IFERROR(VLOOKUP(A546,percentiles!A:Q,4,FALSE),"")</f>
        <v/>
      </c>
      <c r="P546" t="str">
        <f>IFERROR(VLOOKUP(A546,percentiles!A:Q,5,FALSE),"")</f>
        <v/>
      </c>
      <c r="Q546" t="str">
        <f>IFERROR(VLOOKUP(A546,percentiles!A:Q,6,FALSE),"")</f>
        <v/>
      </c>
      <c r="R546">
        <f>+COUNTIFS(percentiles!M:M,"&gt;1/1/18",percentiles!N:N,"&gt;0",percentiles!A:A,A546)</f>
        <v>0</v>
      </c>
      <c r="S546">
        <f>+COUNTIFS(percentiles!M:M,"&gt;1/1/18",percentiles!O:O,"&gt;0",percentiles!A:A,A546)</f>
        <v>0</v>
      </c>
      <c r="T546">
        <f>+COUNTIFS(percentiles!M:M,"&gt;1/1/18",percentiles!P:P,"&gt;0",percentiles!A:A,A546)</f>
        <v>0</v>
      </c>
      <c r="U546">
        <f>+COUNTIFS(percentiles!M:M,"&gt;1/1/18",percentiles!Q:Q,"&gt;0",percentiles!A:A,A546)</f>
        <v>0</v>
      </c>
      <c r="V546">
        <f>+COUNTIFS('est-sen-perc99-2018'!A:A,A546,'est-sen-perc99-2018'!G:G,"&gt;0")</f>
        <v>0</v>
      </c>
      <c r="W546">
        <f>+COUNTIFS('est-sen-perc99-2018'!A:A,A546,'est-sen-perc99-2018'!H:H,"&gt;0")</f>
        <v>0</v>
      </c>
      <c r="X546">
        <f>+COUNTIFS('est-sen-perc99-2018'!A:A,A546,'est-sen-perc99-2018'!I:I,"&gt;0")</f>
        <v>0</v>
      </c>
      <c r="Y546">
        <f>+COUNTIFS('est-sen-perc99-2018'!A:A,A546,'est-sen-perc99-2018'!J:J,"&gt;0")</f>
        <v>0</v>
      </c>
      <c r="Z546">
        <f>+SUM(V546:Y546)</f>
        <v>0</v>
      </c>
      <c r="AA546">
        <f>+IF(Z546=0,,K546-Z546)</f>
        <v>0</v>
      </c>
    </row>
    <row r="547" spans="1:27" hidden="1">
      <c r="A547">
        <v>114119</v>
      </c>
      <c r="B547">
        <v>-14.7227999999999</v>
      </c>
      <c r="C547">
        <v>-71.978700000000003</v>
      </c>
      <c r="D547">
        <v>4247</v>
      </c>
      <c r="E547" t="s">
        <v>693</v>
      </c>
      <c r="F547" t="s">
        <v>11</v>
      </c>
      <c r="G547" t="s">
        <v>639</v>
      </c>
      <c r="H547" t="s">
        <v>640</v>
      </c>
      <c r="I547" t="s">
        <v>694</v>
      </c>
      <c r="J547" t="s">
        <v>15</v>
      </c>
      <c r="K547">
        <f>+COUNTIF('est-sen-perc99-2018'!A:A,A547)</f>
        <v>0</v>
      </c>
      <c r="L547">
        <f>+COUNTIF('est-sen-perc99-2017'!A:A,A547)</f>
        <v>0</v>
      </c>
      <c r="M547">
        <f>+COUNTIFS(percentiles!M:M,"&gt;1/1/17",percentiles!N:N,"&gt;0",percentiles!A:A,A547,percentiles!M:M,"&lt;1/4/17")</f>
        <v>0</v>
      </c>
      <c r="N547" t="str">
        <f>IFERROR(VLOOKUP(A547,percentiles!A:Q,3,FALSE),"")</f>
        <v/>
      </c>
      <c r="O547" t="str">
        <f>IFERROR(VLOOKUP(A547,percentiles!A:Q,4,FALSE),"")</f>
        <v/>
      </c>
      <c r="P547" t="str">
        <f>IFERROR(VLOOKUP(A547,percentiles!A:Q,5,FALSE),"")</f>
        <v/>
      </c>
      <c r="Q547" t="str">
        <f>IFERROR(VLOOKUP(A547,percentiles!A:Q,6,FALSE),"")</f>
        <v/>
      </c>
      <c r="R547">
        <f>+COUNTIFS(percentiles!M:M,"&gt;1/1/18",percentiles!N:N,"&gt;0",percentiles!A:A,A547)</f>
        <v>0</v>
      </c>
      <c r="S547">
        <f>+COUNTIFS(percentiles!M:M,"&gt;1/1/18",percentiles!O:O,"&gt;0",percentiles!A:A,A547)</f>
        <v>0</v>
      </c>
      <c r="T547">
        <f>+COUNTIFS(percentiles!M:M,"&gt;1/1/18",percentiles!P:P,"&gt;0",percentiles!A:A,A547)</f>
        <v>0</v>
      </c>
      <c r="U547">
        <f>+COUNTIFS(percentiles!M:M,"&gt;1/1/18",percentiles!Q:Q,"&gt;0",percentiles!A:A,A547)</f>
        <v>0</v>
      </c>
      <c r="V547">
        <f>+COUNTIFS('est-sen-perc99-2018'!A:A,A547,'est-sen-perc99-2018'!G:G,"&gt;0")</f>
        <v>0</v>
      </c>
      <c r="W547">
        <f>+COUNTIFS('est-sen-perc99-2018'!A:A,A547,'est-sen-perc99-2018'!H:H,"&gt;0")</f>
        <v>0</v>
      </c>
      <c r="X547">
        <f>+COUNTIFS('est-sen-perc99-2018'!A:A,A547,'est-sen-perc99-2018'!I:I,"&gt;0")</f>
        <v>0</v>
      </c>
      <c r="Y547">
        <f>+COUNTIFS('est-sen-perc99-2018'!A:A,A547,'est-sen-perc99-2018'!J:J,"&gt;0")</f>
        <v>0</v>
      </c>
      <c r="Z547">
        <f>+SUM(V547:Y547)</f>
        <v>0</v>
      </c>
      <c r="AA547">
        <f>+IF(Z547=0,,K547-Z547)</f>
        <v>0</v>
      </c>
    </row>
    <row r="548" spans="1:27" hidden="1">
      <c r="A548">
        <v>114127</v>
      </c>
      <c r="B548">
        <v>-14.6691666666666</v>
      </c>
      <c r="C548">
        <v>-74.403611111111104</v>
      </c>
      <c r="D548">
        <v>3998</v>
      </c>
      <c r="E548" t="s">
        <v>699</v>
      </c>
      <c r="F548" t="s">
        <v>11</v>
      </c>
      <c r="G548" t="s">
        <v>639</v>
      </c>
      <c r="H548" t="s">
        <v>640</v>
      </c>
      <c r="I548" t="s">
        <v>700</v>
      </c>
      <c r="J548" t="s">
        <v>15</v>
      </c>
      <c r="K548">
        <f>+COUNTIF('est-sen-perc99-2018'!A:A,A548)</f>
        <v>3</v>
      </c>
      <c r="L548">
        <f>+COUNTIF('est-sen-perc99-2017'!A:A,A548)</f>
        <v>0</v>
      </c>
      <c r="M548">
        <f>+COUNTIFS(percentiles!M:M,"&gt;1/1/17",percentiles!N:N,"&gt;0",percentiles!A:A,A548,percentiles!M:M,"&lt;1/4/17")</f>
        <v>0</v>
      </c>
      <c r="N548" t="str">
        <f>IFERROR(VLOOKUP(A548,percentiles!A:Q,3,FALSE),"")</f>
        <v/>
      </c>
      <c r="O548" t="str">
        <f>IFERROR(VLOOKUP(A548,percentiles!A:Q,4,FALSE),"")</f>
        <v/>
      </c>
      <c r="P548" t="str">
        <f>IFERROR(VLOOKUP(A548,percentiles!A:Q,5,FALSE),"")</f>
        <v/>
      </c>
      <c r="Q548" t="str">
        <f>IFERROR(VLOOKUP(A548,percentiles!A:Q,6,FALSE),"")</f>
        <v/>
      </c>
      <c r="R548">
        <f>+COUNTIFS(percentiles!M:M,"&gt;1/1/18",percentiles!N:N,"&gt;0",percentiles!A:A,A548)</f>
        <v>0</v>
      </c>
      <c r="S548">
        <f>+COUNTIFS(percentiles!M:M,"&gt;1/1/18",percentiles!O:O,"&gt;0",percentiles!A:A,A548)</f>
        <v>0</v>
      </c>
      <c r="T548">
        <f>+COUNTIFS(percentiles!M:M,"&gt;1/1/18",percentiles!P:P,"&gt;0",percentiles!A:A,A548)</f>
        <v>0</v>
      </c>
      <c r="U548">
        <f>+COUNTIFS(percentiles!M:M,"&gt;1/1/18",percentiles!Q:Q,"&gt;0",percentiles!A:A,A548)</f>
        <v>0</v>
      </c>
      <c r="V548">
        <f>+COUNTIFS('est-sen-perc99-2018'!A:A,A548,'est-sen-perc99-2018'!G:G,"&gt;0")</f>
        <v>0</v>
      </c>
      <c r="W548">
        <f>+COUNTIFS('est-sen-perc99-2018'!A:A,A548,'est-sen-perc99-2018'!H:H,"&gt;0")</f>
        <v>0</v>
      </c>
      <c r="X548">
        <f>+COUNTIFS('est-sen-perc99-2018'!A:A,A548,'est-sen-perc99-2018'!I:I,"&gt;0")</f>
        <v>0</v>
      </c>
      <c r="Y548">
        <f>+COUNTIFS('est-sen-perc99-2018'!A:A,A548,'est-sen-perc99-2018'!J:J,"&gt;0")</f>
        <v>0</v>
      </c>
      <c r="Z548">
        <f>+SUM(V548:Y548)</f>
        <v>0</v>
      </c>
      <c r="AA548">
        <f>+IF(Z548=0,,K548-Z548)</f>
        <v>0</v>
      </c>
    </row>
    <row r="549" spans="1:27" hidden="1">
      <c r="A549">
        <v>114128</v>
      </c>
      <c r="B549">
        <v>-14.5201388888888</v>
      </c>
      <c r="C549">
        <v>-73.271638888888802</v>
      </c>
      <c r="D549">
        <v>4251</v>
      </c>
      <c r="E549" t="s">
        <v>701</v>
      </c>
      <c r="F549" t="s">
        <v>11</v>
      </c>
      <c r="G549" t="s">
        <v>639</v>
      </c>
      <c r="H549" t="s">
        <v>640</v>
      </c>
      <c r="I549" t="s">
        <v>702</v>
      </c>
      <c r="J549" t="s">
        <v>15</v>
      </c>
      <c r="K549">
        <f>+COUNTIF('est-sen-perc99-2018'!A:A,A549)</f>
        <v>9</v>
      </c>
      <c r="L549">
        <f>+COUNTIF('est-sen-perc99-2017'!A:A,A549)</f>
        <v>0</v>
      </c>
      <c r="M549">
        <f>+COUNTIFS(percentiles!M:M,"&gt;1/1/17",percentiles!N:N,"&gt;0",percentiles!A:A,A549,percentiles!M:M,"&lt;1/4/17")</f>
        <v>0</v>
      </c>
      <c r="N549" t="str">
        <f>IFERROR(VLOOKUP(A549,percentiles!A:Q,3,FALSE),"")</f>
        <v/>
      </c>
      <c r="O549" t="str">
        <f>IFERROR(VLOOKUP(A549,percentiles!A:Q,4,FALSE),"")</f>
        <v/>
      </c>
      <c r="P549" t="str">
        <f>IFERROR(VLOOKUP(A549,percentiles!A:Q,5,FALSE),"")</f>
        <v/>
      </c>
      <c r="Q549" t="str">
        <f>IFERROR(VLOOKUP(A549,percentiles!A:Q,6,FALSE),"")</f>
        <v/>
      </c>
      <c r="R549">
        <f>+COUNTIFS(percentiles!M:M,"&gt;1/1/18",percentiles!N:N,"&gt;0",percentiles!A:A,A549)</f>
        <v>0</v>
      </c>
      <c r="S549">
        <f>+COUNTIFS(percentiles!M:M,"&gt;1/1/18",percentiles!O:O,"&gt;0",percentiles!A:A,A549)</f>
        <v>0</v>
      </c>
      <c r="T549">
        <f>+COUNTIFS(percentiles!M:M,"&gt;1/1/18",percentiles!P:P,"&gt;0",percentiles!A:A,A549)</f>
        <v>0</v>
      </c>
      <c r="U549">
        <f>+COUNTIFS(percentiles!M:M,"&gt;1/1/18",percentiles!Q:Q,"&gt;0",percentiles!A:A,A549)</f>
        <v>0</v>
      </c>
      <c r="V549">
        <f>+COUNTIFS('est-sen-perc99-2018'!A:A,A549,'est-sen-perc99-2018'!G:G,"&gt;0")</f>
        <v>0</v>
      </c>
      <c r="W549">
        <f>+COUNTIFS('est-sen-perc99-2018'!A:A,A549,'est-sen-perc99-2018'!H:H,"&gt;0")</f>
        <v>0</v>
      </c>
      <c r="X549">
        <f>+COUNTIFS('est-sen-perc99-2018'!A:A,A549,'est-sen-perc99-2018'!I:I,"&gt;0")</f>
        <v>0</v>
      </c>
      <c r="Y549">
        <f>+COUNTIFS('est-sen-perc99-2018'!A:A,A549,'est-sen-perc99-2018'!J:J,"&gt;0")</f>
        <v>0</v>
      </c>
      <c r="Z549">
        <f>+SUM(V549:Y549)</f>
        <v>0</v>
      </c>
      <c r="AA549">
        <f>+IF(Z549=0,,K549-Z549)</f>
        <v>0</v>
      </c>
    </row>
    <row r="550" spans="1:27" hidden="1">
      <c r="A550">
        <v>114131</v>
      </c>
      <c r="B550">
        <v>-14.169972222222199</v>
      </c>
      <c r="C550">
        <v>-71.231866666666605</v>
      </c>
      <c r="D550">
        <v>3956</v>
      </c>
      <c r="E550" t="s">
        <v>703</v>
      </c>
      <c r="F550" t="s">
        <v>11</v>
      </c>
      <c r="G550" t="s">
        <v>12</v>
      </c>
      <c r="H550" t="s">
        <v>13</v>
      </c>
      <c r="I550" t="s">
        <v>704</v>
      </c>
      <c r="J550" t="s">
        <v>15</v>
      </c>
      <c r="K550">
        <f>+COUNTIF('est-sen-perc99-2018'!A:A,A550)</f>
        <v>2</v>
      </c>
      <c r="L550">
        <f>+COUNTIF('est-sen-perc99-2017'!A:A,A550)</f>
        <v>0</v>
      </c>
      <c r="M550">
        <f>+COUNTIFS(percentiles!M:M,"&gt;1/1/17",percentiles!N:N,"&gt;0",percentiles!A:A,A550,percentiles!M:M,"&lt;1/4/17")</f>
        <v>0</v>
      </c>
      <c r="N550" t="str">
        <f>IFERROR(VLOOKUP(A550,percentiles!A:Q,3,FALSE),"")</f>
        <v/>
      </c>
      <c r="O550" t="str">
        <f>IFERROR(VLOOKUP(A550,percentiles!A:Q,4,FALSE),"")</f>
        <v/>
      </c>
      <c r="P550" t="str">
        <f>IFERROR(VLOOKUP(A550,percentiles!A:Q,5,FALSE),"")</f>
        <v/>
      </c>
      <c r="Q550" t="str">
        <f>IFERROR(VLOOKUP(A550,percentiles!A:Q,6,FALSE),"")</f>
        <v/>
      </c>
      <c r="R550">
        <f>+COUNTIFS(percentiles!M:M,"&gt;1/1/18",percentiles!N:N,"&gt;0",percentiles!A:A,A550)</f>
        <v>0</v>
      </c>
      <c r="S550">
        <f>+COUNTIFS(percentiles!M:M,"&gt;1/1/18",percentiles!O:O,"&gt;0",percentiles!A:A,A550)</f>
        <v>0</v>
      </c>
      <c r="T550">
        <f>+COUNTIFS(percentiles!M:M,"&gt;1/1/18",percentiles!P:P,"&gt;0",percentiles!A:A,A550)</f>
        <v>0</v>
      </c>
      <c r="U550">
        <f>+COUNTIFS(percentiles!M:M,"&gt;1/1/18",percentiles!Q:Q,"&gt;0",percentiles!A:A,A550)</f>
        <v>0</v>
      </c>
      <c r="V550">
        <f>+COUNTIFS('est-sen-perc99-2018'!A:A,A550,'est-sen-perc99-2018'!G:G,"&gt;0")</f>
        <v>0</v>
      </c>
      <c r="W550">
        <f>+COUNTIFS('est-sen-perc99-2018'!A:A,A550,'est-sen-perc99-2018'!H:H,"&gt;0")</f>
        <v>0</v>
      </c>
      <c r="X550">
        <f>+COUNTIFS('est-sen-perc99-2018'!A:A,A550,'est-sen-perc99-2018'!I:I,"&gt;0")</f>
        <v>0</v>
      </c>
      <c r="Y550">
        <f>+COUNTIFS('est-sen-perc99-2018'!A:A,A550,'est-sen-perc99-2018'!J:J,"&gt;0")</f>
        <v>0</v>
      </c>
      <c r="Z550">
        <f>+SUM(V550:Y550)</f>
        <v>0</v>
      </c>
      <c r="AA550">
        <f>+IF(Z550=0,,K550-Z550)</f>
        <v>0</v>
      </c>
    </row>
    <row r="551" spans="1:27" hidden="1">
      <c r="A551">
        <v>115133</v>
      </c>
      <c r="B551">
        <v>-15.5711861111111</v>
      </c>
      <c r="C551">
        <v>-74.850302777777699</v>
      </c>
      <c r="D551">
        <v>8</v>
      </c>
      <c r="E551" t="s">
        <v>705</v>
      </c>
      <c r="F551" t="s">
        <v>11</v>
      </c>
      <c r="G551" t="s">
        <v>12</v>
      </c>
      <c r="H551" t="s">
        <v>13</v>
      </c>
      <c r="I551" t="s">
        <v>706</v>
      </c>
      <c r="J551" t="s">
        <v>15</v>
      </c>
      <c r="K551">
        <f>+COUNTIF('est-sen-perc99-2018'!A:A,A551)</f>
        <v>0</v>
      </c>
      <c r="L551">
        <f>+COUNTIF('est-sen-perc99-2017'!A:A,A551)</f>
        <v>0</v>
      </c>
      <c r="M551">
        <f>+COUNTIFS(percentiles!M:M,"&gt;1/1/17",percentiles!N:N,"&gt;0",percentiles!A:A,A551,percentiles!M:M,"&lt;1/4/17")</f>
        <v>0</v>
      </c>
      <c r="N551" t="str">
        <f>IFERROR(VLOOKUP(A551,percentiles!A:Q,3,FALSE),"")</f>
        <v/>
      </c>
      <c r="O551" t="str">
        <f>IFERROR(VLOOKUP(A551,percentiles!A:Q,4,FALSE),"")</f>
        <v/>
      </c>
      <c r="P551" t="str">
        <f>IFERROR(VLOOKUP(A551,percentiles!A:Q,5,FALSE),"")</f>
        <v/>
      </c>
      <c r="Q551" t="str">
        <f>IFERROR(VLOOKUP(A551,percentiles!A:Q,6,FALSE),"")</f>
        <v/>
      </c>
      <c r="R551">
        <f>+COUNTIFS(percentiles!M:M,"&gt;1/1/18",percentiles!N:N,"&gt;0",percentiles!A:A,A551)</f>
        <v>0</v>
      </c>
      <c r="S551">
        <f>+COUNTIFS(percentiles!M:M,"&gt;1/1/18",percentiles!O:O,"&gt;0",percentiles!A:A,A551)</f>
        <v>0</v>
      </c>
      <c r="T551">
        <f>+COUNTIFS(percentiles!M:M,"&gt;1/1/18",percentiles!P:P,"&gt;0",percentiles!A:A,A551)</f>
        <v>0</v>
      </c>
      <c r="U551">
        <f>+COUNTIFS(percentiles!M:M,"&gt;1/1/18",percentiles!Q:Q,"&gt;0",percentiles!A:A,A551)</f>
        <v>0</v>
      </c>
      <c r="V551">
        <f>+COUNTIFS('est-sen-perc99-2018'!A:A,A551,'est-sen-perc99-2018'!G:G,"&gt;0")</f>
        <v>0</v>
      </c>
      <c r="W551">
        <f>+COUNTIFS('est-sen-perc99-2018'!A:A,A551,'est-sen-perc99-2018'!H:H,"&gt;0")</f>
        <v>0</v>
      </c>
      <c r="X551">
        <f>+COUNTIFS('est-sen-perc99-2018'!A:A,A551,'est-sen-perc99-2018'!I:I,"&gt;0")</f>
        <v>0</v>
      </c>
      <c r="Y551">
        <f>+COUNTIFS('est-sen-perc99-2018'!A:A,A551,'est-sen-perc99-2018'!J:J,"&gt;0")</f>
        <v>0</v>
      </c>
      <c r="Z551">
        <f>+SUM(V551:Y551)</f>
        <v>0</v>
      </c>
      <c r="AA551">
        <f>+IF(Z551=0,,K551-Z551)</f>
        <v>0</v>
      </c>
    </row>
    <row r="552" spans="1:27" hidden="1">
      <c r="A552">
        <v>150206</v>
      </c>
      <c r="B552">
        <v>-3.5002777777777698</v>
      </c>
      <c r="C552">
        <v>-73.133611111111094</v>
      </c>
      <c r="D552">
        <v>122</v>
      </c>
      <c r="E552" t="s">
        <v>166</v>
      </c>
      <c r="F552" t="s">
        <v>11</v>
      </c>
      <c r="G552" t="s">
        <v>12</v>
      </c>
      <c r="H552" t="s">
        <v>13</v>
      </c>
      <c r="I552" t="s">
        <v>719</v>
      </c>
      <c r="J552" t="s">
        <v>15</v>
      </c>
      <c r="K552">
        <f>+COUNTIF('est-sen-perc99-2018'!A:A,A552)</f>
        <v>0</v>
      </c>
      <c r="L552">
        <f>+COUNTIF('est-sen-perc99-2017'!A:A,A552)</f>
        <v>0</v>
      </c>
      <c r="M552">
        <f>+COUNTIFS(percentiles!M:M,"&gt;1/1/17",percentiles!N:N,"&gt;0",percentiles!A:A,A552,percentiles!M:M,"&lt;1/4/17")</f>
        <v>0</v>
      </c>
      <c r="N552" t="str">
        <f>IFERROR(VLOOKUP(A552,percentiles!A:Q,3,FALSE),"")</f>
        <v/>
      </c>
      <c r="O552" t="str">
        <f>IFERROR(VLOOKUP(A552,percentiles!A:Q,4,FALSE),"")</f>
        <v/>
      </c>
      <c r="P552" t="str">
        <f>IFERROR(VLOOKUP(A552,percentiles!A:Q,5,FALSE),"")</f>
        <v/>
      </c>
      <c r="Q552" t="str">
        <f>IFERROR(VLOOKUP(A552,percentiles!A:Q,6,FALSE),"")</f>
        <v/>
      </c>
      <c r="R552">
        <f>+COUNTIFS(percentiles!M:M,"&gt;1/1/18",percentiles!N:N,"&gt;0",percentiles!A:A,A552)</f>
        <v>0</v>
      </c>
      <c r="S552">
        <f>+COUNTIFS(percentiles!M:M,"&gt;1/1/18",percentiles!O:O,"&gt;0",percentiles!A:A,A552)</f>
        <v>0</v>
      </c>
      <c r="T552">
        <f>+COUNTIFS(percentiles!M:M,"&gt;1/1/18",percentiles!P:P,"&gt;0",percentiles!A:A,A552)</f>
        <v>0</v>
      </c>
      <c r="U552">
        <f>+COUNTIFS(percentiles!M:M,"&gt;1/1/18",percentiles!Q:Q,"&gt;0",percentiles!A:A,A552)</f>
        <v>0</v>
      </c>
      <c r="V552">
        <f>+COUNTIFS('est-sen-perc99-2018'!A:A,A552,'est-sen-perc99-2018'!G:G,"&gt;0")</f>
        <v>0</v>
      </c>
      <c r="W552">
        <f>+COUNTIFS('est-sen-perc99-2018'!A:A,A552,'est-sen-perc99-2018'!H:H,"&gt;0")</f>
        <v>0</v>
      </c>
      <c r="X552">
        <f>+COUNTIFS('est-sen-perc99-2018'!A:A,A552,'est-sen-perc99-2018'!I:I,"&gt;0")</f>
        <v>0</v>
      </c>
      <c r="Y552">
        <f>+COUNTIFS('est-sen-perc99-2018'!A:A,A552,'est-sen-perc99-2018'!J:J,"&gt;0")</f>
        <v>0</v>
      </c>
      <c r="Z552">
        <f>+SUM(V552:Y552)</f>
        <v>0</v>
      </c>
      <c r="AA552">
        <f>+IF(Z552=0,,K552-Z552)</f>
        <v>0</v>
      </c>
    </row>
    <row r="553" spans="1:27" hidden="1">
      <c r="A553">
        <v>150207</v>
      </c>
      <c r="B553">
        <v>-3.4624999999999999</v>
      </c>
      <c r="C553">
        <v>-73.240555555555503</v>
      </c>
      <c r="D553">
        <v>100</v>
      </c>
      <c r="E553" t="s">
        <v>720</v>
      </c>
      <c r="F553" t="s">
        <v>11</v>
      </c>
      <c r="G553" t="s">
        <v>12</v>
      </c>
      <c r="H553" t="s">
        <v>13</v>
      </c>
      <c r="I553" t="s">
        <v>721</v>
      </c>
      <c r="J553" t="s">
        <v>15</v>
      </c>
      <c r="K553">
        <f>+COUNTIF('est-sen-perc99-2018'!A:A,A553)</f>
        <v>0</v>
      </c>
      <c r="L553">
        <f>+COUNTIF('est-sen-perc99-2017'!A:A,A553)</f>
        <v>0</v>
      </c>
      <c r="M553">
        <f>+COUNTIFS(percentiles!M:M,"&gt;1/1/17",percentiles!N:N,"&gt;0",percentiles!A:A,A553,percentiles!M:M,"&lt;1/4/17")</f>
        <v>0</v>
      </c>
      <c r="N553" t="str">
        <f>IFERROR(VLOOKUP(A553,percentiles!A:Q,3,FALSE),"")</f>
        <v/>
      </c>
      <c r="O553" t="str">
        <f>IFERROR(VLOOKUP(A553,percentiles!A:Q,4,FALSE),"")</f>
        <v/>
      </c>
      <c r="P553" t="str">
        <f>IFERROR(VLOOKUP(A553,percentiles!A:Q,5,FALSE),"")</f>
        <v/>
      </c>
      <c r="Q553" t="str">
        <f>IFERROR(VLOOKUP(A553,percentiles!A:Q,6,FALSE),"")</f>
        <v/>
      </c>
      <c r="R553">
        <f>+COUNTIFS(percentiles!M:M,"&gt;1/1/18",percentiles!N:N,"&gt;0",percentiles!A:A,A553)</f>
        <v>0</v>
      </c>
      <c r="S553">
        <f>+COUNTIFS(percentiles!M:M,"&gt;1/1/18",percentiles!O:O,"&gt;0",percentiles!A:A,A553)</f>
        <v>0</v>
      </c>
      <c r="T553">
        <f>+COUNTIFS(percentiles!M:M,"&gt;1/1/18",percentiles!P:P,"&gt;0",percentiles!A:A,A553)</f>
        <v>0</v>
      </c>
      <c r="U553">
        <f>+COUNTIFS(percentiles!M:M,"&gt;1/1/18",percentiles!Q:Q,"&gt;0",percentiles!A:A,A553)</f>
        <v>0</v>
      </c>
      <c r="V553">
        <f>+COUNTIFS('est-sen-perc99-2018'!A:A,A553,'est-sen-perc99-2018'!G:G,"&gt;0")</f>
        <v>0</v>
      </c>
      <c r="W553">
        <f>+COUNTIFS('est-sen-perc99-2018'!A:A,A553,'est-sen-perc99-2018'!H:H,"&gt;0")</f>
        <v>0</v>
      </c>
      <c r="X553">
        <f>+COUNTIFS('est-sen-perc99-2018'!A:A,A553,'est-sen-perc99-2018'!I:I,"&gt;0")</f>
        <v>0</v>
      </c>
      <c r="Y553">
        <f>+COUNTIFS('est-sen-perc99-2018'!A:A,A553,'est-sen-perc99-2018'!J:J,"&gt;0")</f>
        <v>0</v>
      </c>
      <c r="Z553">
        <f>+SUM(V553:Y553)</f>
        <v>0</v>
      </c>
      <c r="AA553">
        <f>+IF(Z553=0,,K553-Z553)</f>
        <v>0</v>
      </c>
    </row>
    <row r="554" spans="1:27" hidden="1">
      <c r="A554">
        <v>150208</v>
      </c>
      <c r="B554">
        <v>-3.6900277777777699</v>
      </c>
      <c r="C554">
        <v>-73.254055555555496</v>
      </c>
      <c r="D554">
        <v>116</v>
      </c>
      <c r="E554" t="s">
        <v>722</v>
      </c>
      <c r="F554" t="s">
        <v>11</v>
      </c>
      <c r="G554" t="s">
        <v>12</v>
      </c>
      <c r="H554" t="s">
        <v>13</v>
      </c>
      <c r="I554" t="s">
        <v>723</v>
      </c>
      <c r="J554" t="s">
        <v>15</v>
      </c>
      <c r="K554">
        <f>+COUNTIF('est-sen-perc99-2018'!A:A,A554)</f>
        <v>0</v>
      </c>
      <c r="L554">
        <f>+COUNTIF('est-sen-perc99-2017'!A:A,A554)</f>
        <v>0</v>
      </c>
      <c r="M554">
        <f>+COUNTIFS(percentiles!M:M,"&gt;1/1/17",percentiles!N:N,"&gt;0",percentiles!A:A,A554,percentiles!M:M,"&lt;1/4/17")</f>
        <v>0</v>
      </c>
      <c r="N554" t="str">
        <f>IFERROR(VLOOKUP(A554,percentiles!A:Q,3,FALSE),"")</f>
        <v/>
      </c>
      <c r="O554" t="str">
        <f>IFERROR(VLOOKUP(A554,percentiles!A:Q,4,FALSE),"")</f>
        <v/>
      </c>
      <c r="P554" t="str">
        <f>IFERROR(VLOOKUP(A554,percentiles!A:Q,5,FALSE),"")</f>
        <v/>
      </c>
      <c r="Q554" t="str">
        <f>IFERROR(VLOOKUP(A554,percentiles!A:Q,6,FALSE),"")</f>
        <v/>
      </c>
      <c r="R554">
        <f>+COUNTIFS(percentiles!M:M,"&gt;1/1/18",percentiles!N:N,"&gt;0",percentiles!A:A,A554)</f>
        <v>0</v>
      </c>
      <c r="S554">
        <f>+COUNTIFS(percentiles!M:M,"&gt;1/1/18",percentiles!O:O,"&gt;0",percentiles!A:A,A554)</f>
        <v>0</v>
      </c>
      <c r="T554">
        <f>+COUNTIFS(percentiles!M:M,"&gt;1/1/18",percentiles!P:P,"&gt;0",percentiles!A:A,A554)</f>
        <v>0</v>
      </c>
      <c r="U554">
        <f>+COUNTIFS(percentiles!M:M,"&gt;1/1/18",percentiles!Q:Q,"&gt;0",percentiles!A:A,A554)</f>
        <v>0</v>
      </c>
      <c r="V554">
        <f>+COUNTIFS('est-sen-perc99-2018'!A:A,A554,'est-sen-perc99-2018'!G:G,"&gt;0")</f>
        <v>0</v>
      </c>
      <c r="W554">
        <f>+COUNTIFS('est-sen-perc99-2018'!A:A,A554,'est-sen-perc99-2018'!H:H,"&gt;0")</f>
        <v>0</v>
      </c>
      <c r="X554">
        <f>+COUNTIFS('est-sen-perc99-2018'!A:A,A554,'est-sen-perc99-2018'!I:I,"&gt;0")</f>
        <v>0</v>
      </c>
      <c r="Y554">
        <f>+COUNTIFS('est-sen-perc99-2018'!A:A,A554,'est-sen-perc99-2018'!J:J,"&gt;0")</f>
        <v>0</v>
      </c>
      <c r="Z554">
        <f>+SUM(V554:Y554)</f>
        <v>0</v>
      </c>
      <c r="AA554">
        <f>+IF(Z554=0,,K554-Z554)</f>
        <v>0</v>
      </c>
    </row>
    <row r="555" spans="1:27" hidden="1">
      <c r="A555">
        <v>152112</v>
      </c>
      <c r="B555">
        <v>-5.0386527777777701</v>
      </c>
      <c r="C555">
        <v>-79.791683333333296</v>
      </c>
      <c r="D555">
        <v>2296</v>
      </c>
      <c r="E555" t="s">
        <v>777</v>
      </c>
      <c r="F555" t="s">
        <v>11</v>
      </c>
      <c r="G555" t="s">
        <v>12</v>
      </c>
      <c r="H555" t="s">
        <v>13</v>
      </c>
      <c r="I555" t="s">
        <v>778</v>
      </c>
      <c r="J555" t="s">
        <v>20</v>
      </c>
      <c r="K555">
        <f>+COUNTIF('est-sen-perc99-2018'!A:A,A555)</f>
        <v>0</v>
      </c>
      <c r="L555">
        <f>+COUNTIF('est-sen-perc99-2017'!A:A,A555)</f>
        <v>0</v>
      </c>
      <c r="M555">
        <f>+COUNTIFS(percentiles!M:M,"&gt;1/1/17",percentiles!N:N,"&gt;0",percentiles!A:A,A555,percentiles!M:M,"&lt;1/4/17")</f>
        <v>0</v>
      </c>
      <c r="N555" t="str">
        <f>IFERROR(VLOOKUP(A555,percentiles!A:Q,3,FALSE),"")</f>
        <v/>
      </c>
      <c r="O555" t="str">
        <f>IFERROR(VLOOKUP(A555,percentiles!A:Q,4,FALSE),"")</f>
        <v/>
      </c>
      <c r="P555" t="str">
        <f>IFERROR(VLOOKUP(A555,percentiles!A:Q,5,FALSE),"")</f>
        <v/>
      </c>
      <c r="Q555" t="str">
        <f>IFERROR(VLOOKUP(A555,percentiles!A:Q,6,FALSE),"")</f>
        <v/>
      </c>
      <c r="R555">
        <f>+COUNTIFS(percentiles!M:M,"&gt;1/1/18",percentiles!N:N,"&gt;0",percentiles!A:A,A555)</f>
        <v>0</v>
      </c>
      <c r="S555">
        <f>+COUNTIFS(percentiles!M:M,"&gt;1/1/18",percentiles!O:O,"&gt;0",percentiles!A:A,A555)</f>
        <v>0</v>
      </c>
      <c r="T555">
        <f>+COUNTIFS(percentiles!M:M,"&gt;1/1/18",percentiles!P:P,"&gt;0",percentiles!A:A,A555)</f>
        <v>0</v>
      </c>
      <c r="U555">
        <f>+COUNTIFS(percentiles!M:M,"&gt;1/1/18",percentiles!Q:Q,"&gt;0",percentiles!A:A,A555)</f>
        <v>0</v>
      </c>
      <c r="V555">
        <f>+COUNTIFS('est-sen-perc99-2018'!A:A,A555,'est-sen-perc99-2018'!G:G,"&gt;0")</f>
        <v>0</v>
      </c>
      <c r="W555">
        <f>+COUNTIFS('est-sen-perc99-2018'!A:A,A555,'est-sen-perc99-2018'!H:H,"&gt;0")</f>
        <v>0</v>
      </c>
      <c r="X555">
        <f>+COUNTIFS('est-sen-perc99-2018'!A:A,A555,'est-sen-perc99-2018'!I:I,"&gt;0")</f>
        <v>0</v>
      </c>
      <c r="Y555">
        <f>+COUNTIFS('est-sen-perc99-2018'!A:A,A555,'est-sen-perc99-2018'!J:J,"&gt;0")</f>
        <v>0</v>
      </c>
      <c r="Z555">
        <f>+SUM(V555:Y555)</f>
        <v>0</v>
      </c>
      <c r="AA555">
        <f>+IF(Z555=0,,K555-Z555)</f>
        <v>0</v>
      </c>
    </row>
    <row r="556" spans="1:27" hidden="1">
      <c r="A556">
        <v>152128</v>
      </c>
      <c r="B556">
        <v>-5.3668083333333296</v>
      </c>
      <c r="C556">
        <v>-79.360558333333302</v>
      </c>
      <c r="D556">
        <v>1991</v>
      </c>
      <c r="E556" t="s">
        <v>783</v>
      </c>
      <c r="F556" t="s">
        <v>11</v>
      </c>
      <c r="G556" t="s">
        <v>12</v>
      </c>
      <c r="H556" t="s">
        <v>13</v>
      </c>
      <c r="I556" t="s">
        <v>784</v>
      </c>
      <c r="J556" t="s">
        <v>15</v>
      </c>
      <c r="K556">
        <f>+COUNTIF('est-sen-perc99-2018'!A:A,A556)</f>
        <v>0</v>
      </c>
      <c r="L556">
        <f>+COUNTIF('est-sen-perc99-2017'!A:A,A556)</f>
        <v>0</v>
      </c>
      <c r="M556">
        <f>+COUNTIFS(percentiles!M:M,"&gt;1/1/17",percentiles!N:N,"&gt;0",percentiles!A:A,A556,percentiles!M:M,"&lt;1/4/17")</f>
        <v>0</v>
      </c>
      <c r="N556" t="str">
        <f>IFERROR(VLOOKUP(A556,percentiles!A:Q,3,FALSE),"")</f>
        <v/>
      </c>
      <c r="O556" t="str">
        <f>IFERROR(VLOOKUP(A556,percentiles!A:Q,4,FALSE),"")</f>
        <v/>
      </c>
      <c r="P556" t="str">
        <f>IFERROR(VLOOKUP(A556,percentiles!A:Q,5,FALSE),"")</f>
        <v/>
      </c>
      <c r="Q556" t="str">
        <f>IFERROR(VLOOKUP(A556,percentiles!A:Q,6,FALSE),"")</f>
        <v/>
      </c>
      <c r="R556">
        <f>+COUNTIFS(percentiles!M:M,"&gt;1/1/18",percentiles!N:N,"&gt;0",percentiles!A:A,A556)</f>
        <v>0</v>
      </c>
      <c r="S556">
        <f>+COUNTIFS(percentiles!M:M,"&gt;1/1/18",percentiles!O:O,"&gt;0",percentiles!A:A,A556)</f>
        <v>0</v>
      </c>
      <c r="T556">
        <f>+COUNTIFS(percentiles!M:M,"&gt;1/1/18",percentiles!P:P,"&gt;0",percentiles!A:A,A556)</f>
        <v>0</v>
      </c>
      <c r="U556">
        <f>+COUNTIFS(percentiles!M:M,"&gt;1/1/18",percentiles!Q:Q,"&gt;0",percentiles!A:A,A556)</f>
        <v>0</v>
      </c>
      <c r="V556">
        <f>+COUNTIFS('est-sen-perc99-2018'!A:A,A556,'est-sen-perc99-2018'!G:G,"&gt;0")</f>
        <v>0</v>
      </c>
      <c r="W556">
        <f>+COUNTIFS('est-sen-perc99-2018'!A:A,A556,'est-sen-perc99-2018'!H:H,"&gt;0")</f>
        <v>0</v>
      </c>
      <c r="X556">
        <f>+COUNTIFS('est-sen-perc99-2018'!A:A,A556,'est-sen-perc99-2018'!I:I,"&gt;0")</f>
        <v>0</v>
      </c>
      <c r="Y556">
        <f>+COUNTIFS('est-sen-perc99-2018'!A:A,A556,'est-sen-perc99-2018'!J:J,"&gt;0")</f>
        <v>0</v>
      </c>
      <c r="Z556">
        <f>+SUM(V556:Y556)</f>
        <v>0</v>
      </c>
      <c r="AA556">
        <f>+IF(Z556=0,,K556-Z556)</f>
        <v>0</v>
      </c>
    </row>
    <row r="557" spans="1:27" hidden="1">
      <c r="A557">
        <v>152401</v>
      </c>
      <c r="B557">
        <v>-4.6138749999999904</v>
      </c>
      <c r="C557">
        <v>-74.373802777777698</v>
      </c>
      <c r="D557">
        <v>100</v>
      </c>
      <c r="E557" t="s">
        <v>801</v>
      </c>
      <c r="F557" t="s">
        <v>11</v>
      </c>
      <c r="G557" t="s">
        <v>12</v>
      </c>
      <c r="H557" t="s">
        <v>13</v>
      </c>
      <c r="I557" t="s">
        <v>802</v>
      </c>
      <c r="J557" t="s">
        <v>15</v>
      </c>
      <c r="K557">
        <f>+COUNTIF('est-sen-perc99-2018'!A:A,A557)</f>
        <v>0</v>
      </c>
      <c r="L557">
        <f>+COUNTIF('est-sen-perc99-2017'!A:A,A557)</f>
        <v>0</v>
      </c>
      <c r="M557">
        <f>+COUNTIFS(percentiles!M:M,"&gt;1/1/17",percentiles!N:N,"&gt;0",percentiles!A:A,A557,percentiles!M:M,"&lt;1/4/17")</f>
        <v>0</v>
      </c>
      <c r="N557" t="str">
        <f>IFERROR(VLOOKUP(A557,percentiles!A:Q,3,FALSE),"")</f>
        <v/>
      </c>
      <c r="O557" t="str">
        <f>IFERROR(VLOOKUP(A557,percentiles!A:Q,4,FALSE),"")</f>
        <v/>
      </c>
      <c r="P557" t="str">
        <f>IFERROR(VLOOKUP(A557,percentiles!A:Q,5,FALSE),"")</f>
        <v/>
      </c>
      <c r="Q557" t="str">
        <f>IFERROR(VLOOKUP(A557,percentiles!A:Q,6,FALSE),"")</f>
        <v/>
      </c>
      <c r="R557">
        <f>+COUNTIFS(percentiles!M:M,"&gt;1/1/18",percentiles!N:N,"&gt;0",percentiles!A:A,A557)</f>
        <v>0</v>
      </c>
      <c r="S557">
        <f>+COUNTIFS(percentiles!M:M,"&gt;1/1/18",percentiles!O:O,"&gt;0",percentiles!A:A,A557)</f>
        <v>0</v>
      </c>
      <c r="T557">
        <f>+COUNTIFS(percentiles!M:M,"&gt;1/1/18",percentiles!P:P,"&gt;0",percentiles!A:A,A557)</f>
        <v>0</v>
      </c>
      <c r="U557">
        <f>+COUNTIFS(percentiles!M:M,"&gt;1/1/18",percentiles!Q:Q,"&gt;0",percentiles!A:A,A557)</f>
        <v>0</v>
      </c>
      <c r="V557">
        <f>+COUNTIFS('est-sen-perc99-2018'!A:A,A557,'est-sen-perc99-2018'!G:G,"&gt;0")</f>
        <v>0</v>
      </c>
      <c r="W557">
        <f>+COUNTIFS('est-sen-perc99-2018'!A:A,A557,'est-sen-perc99-2018'!H:H,"&gt;0")</f>
        <v>0</v>
      </c>
      <c r="X557">
        <f>+COUNTIFS('est-sen-perc99-2018'!A:A,A557,'est-sen-perc99-2018'!I:I,"&gt;0")</f>
        <v>0</v>
      </c>
      <c r="Y557">
        <f>+COUNTIFS('est-sen-perc99-2018'!A:A,A557,'est-sen-perc99-2018'!J:J,"&gt;0")</f>
        <v>0</v>
      </c>
      <c r="Z557">
        <f>+SUM(V557:Y557)</f>
        <v>0</v>
      </c>
      <c r="AA557">
        <f>+IF(Z557=0,,K557-Z557)</f>
        <v>0</v>
      </c>
    </row>
    <row r="558" spans="1:27" hidden="1">
      <c r="A558">
        <v>152403</v>
      </c>
      <c r="B558">
        <v>-5.7944166666666597</v>
      </c>
      <c r="C558">
        <v>-74.283749999999898</v>
      </c>
      <c r="D558">
        <v>200</v>
      </c>
      <c r="E558" t="s">
        <v>803</v>
      </c>
      <c r="F558" t="s">
        <v>11</v>
      </c>
      <c r="G558" t="s">
        <v>12</v>
      </c>
      <c r="H558" t="s">
        <v>13</v>
      </c>
      <c r="I558" t="s">
        <v>804</v>
      </c>
      <c r="J558" t="s">
        <v>15</v>
      </c>
      <c r="K558">
        <f>+COUNTIF('est-sen-perc99-2018'!A:A,A558)</f>
        <v>1</v>
      </c>
      <c r="L558">
        <f>+COUNTIF('est-sen-perc99-2017'!A:A,A558)</f>
        <v>0</v>
      </c>
      <c r="M558">
        <f>+COUNTIFS(percentiles!M:M,"&gt;1/1/17",percentiles!N:N,"&gt;0",percentiles!A:A,A558,percentiles!M:M,"&lt;1/4/17")</f>
        <v>0</v>
      </c>
      <c r="N558" t="str">
        <f>IFERROR(VLOOKUP(A558,percentiles!A:Q,3,FALSE),"")</f>
        <v/>
      </c>
      <c r="O558" t="str">
        <f>IFERROR(VLOOKUP(A558,percentiles!A:Q,4,FALSE),"")</f>
        <v/>
      </c>
      <c r="P558" t="str">
        <f>IFERROR(VLOOKUP(A558,percentiles!A:Q,5,FALSE),"")</f>
        <v/>
      </c>
      <c r="Q558" t="str">
        <f>IFERROR(VLOOKUP(A558,percentiles!A:Q,6,FALSE),"")</f>
        <v/>
      </c>
      <c r="R558">
        <f>+COUNTIFS(percentiles!M:M,"&gt;1/1/18",percentiles!N:N,"&gt;0",percentiles!A:A,A558)</f>
        <v>0</v>
      </c>
      <c r="S558">
        <f>+COUNTIFS(percentiles!M:M,"&gt;1/1/18",percentiles!O:O,"&gt;0",percentiles!A:A,A558)</f>
        <v>0</v>
      </c>
      <c r="T558">
        <f>+COUNTIFS(percentiles!M:M,"&gt;1/1/18",percentiles!P:P,"&gt;0",percentiles!A:A,A558)</f>
        <v>0</v>
      </c>
      <c r="U558">
        <f>+COUNTIFS(percentiles!M:M,"&gt;1/1/18",percentiles!Q:Q,"&gt;0",percentiles!A:A,A558)</f>
        <v>0</v>
      </c>
      <c r="V558">
        <f>+COUNTIFS('est-sen-perc99-2018'!A:A,A558,'est-sen-perc99-2018'!G:G,"&gt;0")</f>
        <v>0</v>
      </c>
      <c r="W558">
        <f>+COUNTIFS('est-sen-perc99-2018'!A:A,A558,'est-sen-perc99-2018'!H:H,"&gt;0")</f>
        <v>0</v>
      </c>
      <c r="X558">
        <f>+COUNTIFS('est-sen-perc99-2018'!A:A,A558,'est-sen-perc99-2018'!I:I,"&gt;0")</f>
        <v>0</v>
      </c>
      <c r="Y558">
        <f>+COUNTIFS('est-sen-perc99-2018'!A:A,A558,'est-sen-perc99-2018'!J:J,"&gt;0")</f>
        <v>0</v>
      </c>
      <c r="Z558">
        <f>+SUM(V558:Y558)</f>
        <v>0</v>
      </c>
      <c r="AA558">
        <f>+IF(Z558=0,,K558-Z558)</f>
        <v>0</v>
      </c>
    </row>
    <row r="559" spans="1:27" hidden="1">
      <c r="A559">
        <v>153109</v>
      </c>
      <c r="B559">
        <v>-6.2736555555555498</v>
      </c>
      <c r="C559">
        <v>-79.036955555555494</v>
      </c>
      <c r="D559">
        <v>1970</v>
      </c>
      <c r="E559" t="s">
        <v>817</v>
      </c>
      <c r="F559" t="s">
        <v>11</v>
      </c>
      <c r="G559" t="s">
        <v>12</v>
      </c>
      <c r="H559" t="s">
        <v>13</v>
      </c>
      <c r="I559" t="s">
        <v>818</v>
      </c>
      <c r="J559" t="s">
        <v>15</v>
      </c>
      <c r="K559">
        <f>+COUNTIF('est-sen-perc99-2018'!A:A,A559)</f>
        <v>0</v>
      </c>
      <c r="L559">
        <f>+COUNTIF('est-sen-perc99-2017'!A:A,A559)</f>
        <v>0</v>
      </c>
      <c r="M559">
        <f>+COUNTIFS(percentiles!M:M,"&gt;1/1/17",percentiles!N:N,"&gt;0",percentiles!A:A,A559,percentiles!M:M,"&lt;1/4/17")</f>
        <v>0</v>
      </c>
      <c r="N559" t="str">
        <f>IFERROR(VLOOKUP(A559,percentiles!A:Q,3,FALSE),"")</f>
        <v/>
      </c>
      <c r="O559" t="str">
        <f>IFERROR(VLOOKUP(A559,percentiles!A:Q,4,FALSE),"")</f>
        <v/>
      </c>
      <c r="P559" t="str">
        <f>IFERROR(VLOOKUP(A559,percentiles!A:Q,5,FALSE),"")</f>
        <v/>
      </c>
      <c r="Q559" t="str">
        <f>IFERROR(VLOOKUP(A559,percentiles!A:Q,6,FALSE),"")</f>
        <v/>
      </c>
      <c r="R559">
        <f>+COUNTIFS(percentiles!M:M,"&gt;1/1/18",percentiles!N:N,"&gt;0",percentiles!A:A,A559)</f>
        <v>0</v>
      </c>
      <c r="S559">
        <f>+COUNTIFS(percentiles!M:M,"&gt;1/1/18",percentiles!O:O,"&gt;0",percentiles!A:A,A559)</f>
        <v>0</v>
      </c>
      <c r="T559">
        <f>+COUNTIFS(percentiles!M:M,"&gt;1/1/18",percentiles!P:P,"&gt;0",percentiles!A:A,A559)</f>
        <v>0</v>
      </c>
      <c r="U559">
        <f>+COUNTIFS(percentiles!M:M,"&gt;1/1/18",percentiles!Q:Q,"&gt;0",percentiles!A:A,A559)</f>
        <v>0</v>
      </c>
      <c r="V559">
        <f>+COUNTIFS('est-sen-perc99-2018'!A:A,A559,'est-sen-perc99-2018'!G:G,"&gt;0")</f>
        <v>0</v>
      </c>
      <c r="W559">
        <f>+COUNTIFS('est-sen-perc99-2018'!A:A,A559,'est-sen-perc99-2018'!H:H,"&gt;0")</f>
        <v>0</v>
      </c>
      <c r="X559">
        <f>+COUNTIFS('est-sen-perc99-2018'!A:A,A559,'est-sen-perc99-2018'!I:I,"&gt;0")</f>
        <v>0</v>
      </c>
      <c r="Y559">
        <f>+COUNTIFS('est-sen-perc99-2018'!A:A,A559,'est-sen-perc99-2018'!J:J,"&gt;0")</f>
        <v>0</v>
      </c>
      <c r="Z559">
        <f>+SUM(V559:Y559)</f>
        <v>0</v>
      </c>
      <c r="AA559">
        <f>+IF(Z559=0,,K559-Z559)</f>
        <v>0</v>
      </c>
    </row>
    <row r="560" spans="1:27" hidden="1">
      <c r="A560">
        <v>153111</v>
      </c>
      <c r="B560">
        <v>-7.0801972222222203</v>
      </c>
      <c r="C560">
        <v>-79.040452777777702</v>
      </c>
      <c r="D560">
        <v>1931</v>
      </c>
      <c r="E560" t="s">
        <v>821</v>
      </c>
      <c r="F560" t="s">
        <v>11</v>
      </c>
      <c r="G560" t="s">
        <v>12</v>
      </c>
      <c r="H560" t="s">
        <v>13</v>
      </c>
      <c r="I560" t="s">
        <v>822</v>
      </c>
      <c r="J560" t="s">
        <v>20</v>
      </c>
      <c r="K560">
        <f>+COUNTIF('est-sen-perc99-2018'!A:A,A560)</f>
        <v>0</v>
      </c>
      <c r="L560">
        <f>+COUNTIF('est-sen-perc99-2017'!A:A,A560)</f>
        <v>0</v>
      </c>
      <c r="M560">
        <f>+COUNTIFS(percentiles!M:M,"&gt;1/1/17",percentiles!N:N,"&gt;0",percentiles!A:A,A560,percentiles!M:M,"&lt;1/4/17")</f>
        <v>0</v>
      </c>
      <c r="N560" t="str">
        <f>IFERROR(VLOOKUP(A560,percentiles!A:Q,3,FALSE),"")</f>
        <v/>
      </c>
      <c r="O560" t="str">
        <f>IFERROR(VLOOKUP(A560,percentiles!A:Q,4,FALSE),"")</f>
        <v/>
      </c>
      <c r="P560" t="str">
        <f>IFERROR(VLOOKUP(A560,percentiles!A:Q,5,FALSE),"")</f>
        <v/>
      </c>
      <c r="Q560" t="str">
        <f>IFERROR(VLOOKUP(A560,percentiles!A:Q,6,FALSE),"")</f>
        <v/>
      </c>
      <c r="R560">
        <f>+COUNTIFS(percentiles!M:M,"&gt;1/1/18",percentiles!N:N,"&gt;0",percentiles!A:A,A560)</f>
        <v>0</v>
      </c>
      <c r="S560">
        <f>+COUNTIFS(percentiles!M:M,"&gt;1/1/18",percentiles!O:O,"&gt;0",percentiles!A:A,A560)</f>
        <v>0</v>
      </c>
      <c r="T560">
        <f>+COUNTIFS(percentiles!M:M,"&gt;1/1/18",percentiles!P:P,"&gt;0",percentiles!A:A,A560)</f>
        <v>0</v>
      </c>
      <c r="U560">
        <f>+COUNTIFS(percentiles!M:M,"&gt;1/1/18",percentiles!Q:Q,"&gt;0",percentiles!A:A,A560)</f>
        <v>0</v>
      </c>
      <c r="V560">
        <f>+COUNTIFS('est-sen-perc99-2018'!A:A,A560,'est-sen-perc99-2018'!G:G,"&gt;0")</f>
        <v>0</v>
      </c>
      <c r="W560">
        <f>+COUNTIFS('est-sen-perc99-2018'!A:A,A560,'est-sen-perc99-2018'!H:H,"&gt;0")</f>
        <v>0</v>
      </c>
      <c r="X560">
        <f>+COUNTIFS('est-sen-perc99-2018'!A:A,A560,'est-sen-perc99-2018'!I:I,"&gt;0")</f>
        <v>0</v>
      </c>
      <c r="Y560">
        <f>+COUNTIFS('est-sen-perc99-2018'!A:A,A560,'est-sen-perc99-2018'!J:J,"&gt;0")</f>
        <v>0</v>
      </c>
      <c r="Z560">
        <f>+SUM(V560:Y560)</f>
        <v>0</v>
      </c>
      <c r="AA560">
        <f>+IF(Z560=0,,K560-Z560)</f>
        <v>0</v>
      </c>
    </row>
    <row r="561" spans="1:27" hidden="1">
      <c r="A561">
        <v>153225</v>
      </c>
      <c r="B561">
        <v>-7.4077777777777696</v>
      </c>
      <c r="C561">
        <v>-76.406111111111102</v>
      </c>
      <c r="D561">
        <v>290</v>
      </c>
      <c r="E561" t="s">
        <v>831</v>
      </c>
      <c r="F561" t="s">
        <v>11</v>
      </c>
      <c r="G561" t="s">
        <v>12</v>
      </c>
      <c r="H561" t="s">
        <v>13</v>
      </c>
      <c r="I561" t="s">
        <v>832</v>
      </c>
      <c r="J561" t="s">
        <v>15</v>
      </c>
      <c r="K561">
        <f>+COUNTIF('est-sen-perc99-2018'!A:A,A561)</f>
        <v>1</v>
      </c>
      <c r="L561">
        <f>+COUNTIF('est-sen-perc99-2017'!A:A,A561)</f>
        <v>0</v>
      </c>
      <c r="M561">
        <f>+COUNTIFS(percentiles!M:M,"&gt;1/1/17",percentiles!N:N,"&gt;0",percentiles!A:A,A561,percentiles!M:M,"&lt;1/4/17")</f>
        <v>0</v>
      </c>
      <c r="N561" t="str">
        <f>IFERROR(VLOOKUP(A561,percentiles!A:Q,3,FALSE),"")</f>
        <v/>
      </c>
      <c r="O561" t="str">
        <f>IFERROR(VLOOKUP(A561,percentiles!A:Q,4,FALSE),"")</f>
        <v/>
      </c>
      <c r="P561" t="str">
        <f>IFERROR(VLOOKUP(A561,percentiles!A:Q,5,FALSE),"")</f>
        <v/>
      </c>
      <c r="Q561" t="str">
        <f>IFERROR(VLOOKUP(A561,percentiles!A:Q,6,FALSE),"")</f>
        <v/>
      </c>
      <c r="R561">
        <f>+COUNTIFS(percentiles!M:M,"&gt;1/1/18",percentiles!N:N,"&gt;0",percentiles!A:A,A561)</f>
        <v>0</v>
      </c>
      <c r="S561">
        <f>+COUNTIFS(percentiles!M:M,"&gt;1/1/18",percentiles!O:O,"&gt;0",percentiles!A:A,A561)</f>
        <v>0</v>
      </c>
      <c r="T561">
        <f>+COUNTIFS(percentiles!M:M,"&gt;1/1/18",percentiles!P:P,"&gt;0",percentiles!A:A,A561)</f>
        <v>0</v>
      </c>
      <c r="U561">
        <f>+COUNTIFS(percentiles!M:M,"&gt;1/1/18",percentiles!Q:Q,"&gt;0",percentiles!A:A,A561)</f>
        <v>0</v>
      </c>
      <c r="V561">
        <f>+COUNTIFS('est-sen-perc99-2018'!A:A,A561,'est-sen-perc99-2018'!G:G,"&gt;0")</f>
        <v>0</v>
      </c>
      <c r="W561">
        <f>+COUNTIFS('est-sen-perc99-2018'!A:A,A561,'est-sen-perc99-2018'!H:H,"&gt;0")</f>
        <v>0</v>
      </c>
      <c r="X561">
        <f>+COUNTIFS('est-sen-perc99-2018'!A:A,A561,'est-sen-perc99-2018'!I:I,"&gt;0")</f>
        <v>0</v>
      </c>
      <c r="Y561">
        <f>+COUNTIFS('est-sen-perc99-2018'!A:A,A561,'est-sen-perc99-2018'!J:J,"&gt;0")</f>
        <v>0</v>
      </c>
      <c r="Z561">
        <f>+SUM(V561:Y561)</f>
        <v>0</v>
      </c>
      <c r="AA561">
        <f>+IF(Z561=0,,K561-Z561)</f>
        <v>0</v>
      </c>
    </row>
    <row r="562" spans="1:27" hidden="1">
      <c r="A562">
        <v>153307</v>
      </c>
      <c r="B562">
        <v>-6.8094444444444404</v>
      </c>
      <c r="C562">
        <v>-76.573055555555499</v>
      </c>
      <c r="D562">
        <v>270</v>
      </c>
      <c r="E562" t="s">
        <v>142</v>
      </c>
      <c r="F562" t="s">
        <v>11</v>
      </c>
      <c r="G562" t="s">
        <v>12</v>
      </c>
      <c r="H562" t="s">
        <v>13</v>
      </c>
      <c r="I562" t="s">
        <v>837</v>
      </c>
      <c r="J562" t="s">
        <v>15</v>
      </c>
      <c r="K562">
        <f>+COUNTIF('est-sen-perc99-2018'!A:A,A562)</f>
        <v>3</v>
      </c>
      <c r="L562">
        <f>+COUNTIF('est-sen-perc99-2017'!A:A,A562)</f>
        <v>0</v>
      </c>
      <c r="M562">
        <f>+COUNTIFS(percentiles!M:M,"&gt;1/1/17",percentiles!N:N,"&gt;0",percentiles!A:A,A562,percentiles!M:M,"&lt;1/4/17")</f>
        <v>0</v>
      </c>
      <c r="N562" t="str">
        <f>IFERROR(VLOOKUP(A562,percentiles!A:Q,3,FALSE),"")</f>
        <v/>
      </c>
      <c r="O562" t="str">
        <f>IFERROR(VLOOKUP(A562,percentiles!A:Q,4,FALSE),"")</f>
        <v/>
      </c>
      <c r="P562" t="str">
        <f>IFERROR(VLOOKUP(A562,percentiles!A:Q,5,FALSE),"")</f>
        <v/>
      </c>
      <c r="Q562" t="str">
        <f>IFERROR(VLOOKUP(A562,percentiles!A:Q,6,FALSE),"")</f>
        <v/>
      </c>
      <c r="R562">
        <f>+COUNTIFS(percentiles!M:M,"&gt;1/1/18",percentiles!N:N,"&gt;0",percentiles!A:A,A562)</f>
        <v>0</v>
      </c>
      <c r="S562">
        <f>+COUNTIFS(percentiles!M:M,"&gt;1/1/18",percentiles!O:O,"&gt;0",percentiles!A:A,A562)</f>
        <v>0</v>
      </c>
      <c r="T562">
        <f>+COUNTIFS(percentiles!M:M,"&gt;1/1/18",percentiles!P:P,"&gt;0",percentiles!A:A,A562)</f>
        <v>0</v>
      </c>
      <c r="U562">
        <f>+COUNTIFS(percentiles!M:M,"&gt;1/1/18",percentiles!Q:Q,"&gt;0",percentiles!A:A,A562)</f>
        <v>0</v>
      </c>
      <c r="V562">
        <f>+COUNTIFS('est-sen-perc99-2018'!A:A,A562,'est-sen-perc99-2018'!G:G,"&gt;0")</f>
        <v>0</v>
      </c>
      <c r="W562">
        <f>+COUNTIFS('est-sen-perc99-2018'!A:A,A562,'est-sen-perc99-2018'!H:H,"&gt;0")</f>
        <v>0</v>
      </c>
      <c r="X562">
        <f>+COUNTIFS('est-sen-perc99-2018'!A:A,A562,'est-sen-perc99-2018'!I:I,"&gt;0")</f>
        <v>0</v>
      </c>
      <c r="Y562">
        <f>+COUNTIFS('est-sen-perc99-2018'!A:A,A562,'est-sen-perc99-2018'!J:J,"&gt;0")</f>
        <v>0</v>
      </c>
      <c r="Z562">
        <f>+SUM(V562:Y562)</f>
        <v>0</v>
      </c>
      <c r="AA562">
        <f>+IF(Z562=0,,K562-Z562)</f>
        <v>0</v>
      </c>
    </row>
    <row r="563" spans="1:27" hidden="1">
      <c r="A563">
        <v>153314</v>
      </c>
      <c r="B563">
        <v>-6.4169444444444403</v>
      </c>
      <c r="C563">
        <v>-76.416944444444397</v>
      </c>
      <c r="D563">
        <v>430</v>
      </c>
      <c r="E563" t="s">
        <v>842</v>
      </c>
      <c r="F563" t="s">
        <v>11</v>
      </c>
      <c r="G563" t="s">
        <v>12</v>
      </c>
      <c r="H563" t="s">
        <v>13</v>
      </c>
      <c r="I563" t="s">
        <v>843</v>
      </c>
      <c r="J563" t="s">
        <v>15</v>
      </c>
      <c r="K563">
        <f>+COUNTIF('est-sen-perc99-2018'!A:A,A563)</f>
        <v>4</v>
      </c>
      <c r="L563">
        <f>+COUNTIF('est-sen-perc99-2017'!A:A,A563)</f>
        <v>0</v>
      </c>
      <c r="M563">
        <f>+COUNTIFS(percentiles!M:M,"&gt;1/1/17",percentiles!N:N,"&gt;0",percentiles!A:A,A563,percentiles!M:M,"&lt;1/4/17")</f>
        <v>0</v>
      </c>
      <c r="N563">
        <f>IFERROR(VLOOKUP(A563,percentiles!A:Q,3,FALSE),"")</f>
        <v>1581</v>
      </c>
      <c r="O563">
        <f>IFERROR(VLOOKUP(A563,percentiles!A:Q,4,FALSE),"")</f>
        <v>1581</v>
      </c>
      <c r="P563">
        <f>IFERROR(VLOOKUP(A563,percentiles!A:Q,5,FALSE),"")</f>
        <v>1519</v>
      </c>
      <c r="Q563">
        <f>IFERROR(VLOOKUP(A563,percentiles!A:Q,6,FALSE),"")</f>
        <v>676</v>
      </c>
      <c r="R563">
        <f>+COUNTIFS(percentiles!M:M,"&gt;1/1/18",percentiles!N:N,"&gt;0",percentiles!A:A,A563)</f>
        <v>3</v>
      </c>
      <c r="S563">
        <f>+COUNTIFS(percentiles!M:M,"&gt;1/1/18",percentiles!O:O,"&gt;0",percentiles!A:A,A563)</f>
        <v>2</v>
      </c>
      <c r="T563">
        <f>+COUNTIFS(percentiles!M:M,"&gt;1/1/18",percentiles!P:P,"&gt;0",percentiles!A:A,A563)</f>
        <v>0</v>
      </c>
      <c r="U563">
        <f>+COUNTIFS(percentiles!M:M,"&gt;1/1/18",percentiles!Q:Q,"&gt;0",percentiles!A:A,A563)</f>
        <v>6</v>
      </c>
      <c r="V563">
        <f>+COUNTIFS('est-sen-perc99-2018'!A:A,A563,'est-sen-perc99-2018'!G:G,"&gt;0")</f>
        <v>3</v>
      </c>
      <c r="W563">
        <f>+COUNTIFS('est-sen-perc99-2018'!A:A,A563,'est-sen-perc99-2018'!H:H,"&gt;0")</f>
        <v>1</v>
      </c>
      <c r="X563">
        <f>+COUNTIFS('est-sen-perc99-2018'!A:A,A563,'est-sen-perc99-2018'!I:I,"&gt;0")</f>
        <v>0</v>
      </c>
      <c r="Y563">
        <f>+COUNTIFS('est-sen-perc99-2018'!A:A,A563,'est-sen-perc99-2018'!J:J,"&gt;0")</f>
        <v>0</v>
      </c>
      <c r="Z563">
        <f>+SUM(V563:Y563)</f>
        <v>4</v>
      </c>
      <c r="AA563">
        <f>+IF(Z563=0,,K563-Z563)</f>
        <v>0</v>
      </c>
    </row>
    <row r="564" spans="1:27" hidden="1">
      <c r="A564">
        <v>153331</v>
      </c>
      <c r="B564">
        <v>-7.1232722222222202</v>
      </c>
      <c r="C564">
        <v>-78.333138888888797</v>
      </c>
      <c r="D564">
        <v>2980</v>
      </c>
      <c r="E564" t="s">
        <v>852</v>
      </c>
      <c r="F564" t="s">
        <v>11</v>
      </c>
      <c r="G564" t="s">
        <v>12</v>
      </c>
      <c r="H564" t="s">
        <v>13</v>
      </c>
      <c r="I564" t="s">
        <v>853</v>
      </c>
      <c r="J564" t="s">
        <v>15</v>
      </c>
      <c r="K564">
        <f>+COUNTIF('est-sen-perc99-2018'!A:A,A564)</f>
        <v>1</v>
      </c>
      <c r="L564">
        <f>+COUNTIF('est-sen-perc99-2017'!A:A,A564)</f>
        <v>0</v>
      </c>
      <c r="M564">
        <f>+COUNTIFS(percentiles!M:M,"&gt;1/1/17",percentiles!N:N,"&gt;0",percentiles!A:A,A564,percentiles!M:M,"&lt;1/4/17")</f>
        <v>0</v>
      </c>
      <c r="N564" t="str">
        <f>IFERROR(VLOOKUP(A564,percentiles!A:Q,3,FALSE),"")</f>
        <v/>
      </c>
      <c r="O564" t="str">
        <f>IFERROR(VLOOKUP(A564,percentiles!A:Q,4,FALSE),"")</f>
        <v/>
      </c>
      <c r="P564" t="str">
        <f>IFERROR(VLOOKUP(A564,percentiles!A:Q,5,FALSE),"")</f>
        <v/>
      </c>
      <c r="Q564" t="str">
        <f>IFERROR(VLOOKUP(A564,percentiles!A:Q,6,FALSE),"")</f>
        <v/>
      </c>
      <c r="R564">
        <f>+COUNTIFS(percentiles!M:M,"&gt;1/1/18",percentiles!N:N,"&gt;0",percentiles!A:A,A564)</f>
        <v>0</v>
      </c>
      <c r="S564">
        <f>+COUNTIFS(percentiles!M:M,"&gt;1/1/18",percentiles!O:O,"&gt;0",percentiles!A:A,A564)</f>
        <v>0</v>
      </c>
      <c r="T564">
        <f>+COUNTIFS(percentiles!M:M,"&gt;1/1/18",percentiles!P:P,"&gt;0",percentiles!A:A,A564)</f>
        <v>0</v>
      </c>
      <c r="U564">
        <f>+COUNTIFS(percentiles!M:M,"&gt;1/1/18",percentiles!Q:Q,"&gt;0",percentiles!A:A,A564)</f>
        <v>0</v>
      </c>
      <c r="V564">
        <f>+COUNTIFS('est-sen-perc99-2018'!A:A,A564,'est-sen-perc99-2018'!G:G,"&gt;0")</f>
        <v>0</v>
      </c>
      <c r="W564">
        <f>+COUNTIFS('est-sen-perc99-2018'!A:A,A564,'est-sen-perc99-2018'!H:H,"&gt;0")</f>
        <v>0</v>
      </c>
      <c r="X564">
        <f>+COUNTIFS('est-sen-perc99-2018'!A:A,A564,'est-sen-perc99-2018'!I:I,"&gt;0")</f>
        <v>0</v>
      </c>
      <c r="Y564">
        <f>+COUNTIFS('est-sen-perc99-2018'!A:A,A564,'est-sen-perc99-2018'!J:J,"&gt;0")</f>
        <v>0</v>
      </c>
      <c r="Z564">
        <f>+SUM(V564:Y564)</f>
        <v>0</v>
      </c>
      <c r="AA564">
        <f>+IF(Z564=0,,K564-Z564)</f>
        <v>0</v>
      </c>
    </row>
    <row r="565" spans="1:27" hidden="1">
      <c r="A565">
        <v>154101</v>
      </c>
      <c r="B565">
        <v>-8.0422861111111104</v>
      </c>
      <c r="C565">
        <v>-78.486069444444396</v>
      </c>
      <c r="D565">
        <v>3385</v>
      </c>
      <c r="E565" t="s">
        <v>858</v>
      </c>
      <c r="F565" t="s">
        <v>11</v>
      </c>
      <c r="G565" t="s">
        <v>12</v>
      </c>
      <c r="H565" t="s">
        <v>13</v>
      </c>
      <c r="I565" t="s">
        <v>859</v>
      </c>
      <c r="J565" t="s">
        <v>20</v>
      </c>
      <c r="K565">
        <f>+COUNTIF('est-sen-perc99-2018'!A:A,A565)</f>
        <v>0</v>
      </c>
      <c r="L565">
        <f>+COUNTIF('est-sen-perc99-2017'!A:A,A565)</f>
        <v>0</v>
      </c>
      <c r="M565">
        <f>+COUNTIFS(percentiles!M:M,"&gt;1/1/17",percentiles!N:N,"&gt;0",percentiles!A:A,A565,percentiles!M:M,"&lt;1/4/17")</f>
        <v>0</v>
      </c>
      <c r="N565" t="str">
        <f>IFERROR(VLOOKUP(A565,percentiles!A:Q,3,FALSE),"")</f>
        <v/>
      </c>
      <c r="O565" t="str">
        <f>IFERROR(VLOOKUP(A565,percentiles!A:Q,4,FALSE),"")</f>
        <v/>
      </c>
      <c r="P565" t="str">
        <f>IFERROR(VLOOKUP(A565,percentiles!A:Q,5,FALSE),"")</f>
        <v/>
      </c>
      <c r="Q565" t="str">
        <f>IFERROR(VLOOKUP(A565,percentiles!A:Q,6,FALSE),"")</f>
        <v/>
      </c>
      <c r="R565">
        <f>+COUNTIFS(percentiles!M:M,"&gt;1/1/18",percentiles!N:N,"&gt;0",percentiles!A:A,A565)</f>
        <v>0</v>
      </c>
      <c r="S565">
        <f>+COUNTIFS(percentiles!M:M,"&gt;1/1/18",percentiles!O:O,"&gt;0",percentiles!A:A,A565)</f>
        <v>0</v>
      </c>
      <c r="T565">
        <f>+COUNTIFS(percentiles!M:M,"&gt;1/1/18",percentiles!P:P,"&gt;0",percentiles!A:A,A565)</f>
        <v>0</v>
      </c>
      <c r="U565">
        <f>+COUNTIFS(percentiles!M:M,"&gt;1/1/18",percentiles!Q:Q,"&gt;0",percentiles!A:A,A565)</f>
        <v>0</v>
      </c>
      <c r="V565">
        <f>+COUNTIFS('est-sen-perc99-2018'!A:A,A565,'est-sen-perc99-2018'!G:G,"&gt;0")</f>
        <v>0</v>
      </c>
      <c r="W565">
        <f>+COUNTIFS('est-sen-perc99-2018'!A:A,A565,'est-sen-perc99-2018'!H:H,"&gt;0")</f>
        <v>0</v>
      </c>
      <c r="X565">
        <f>+COUNTIFS('est-sen-perc99-2018'!A:A,A565,'est-sen-perc99-2018'!I:I,"&gt;0")</f>
        <v>0</v>
      </c>
      <c r="Y565">
        <f>+COUNTIFS('est-sen-perc99-2018'!A:A,A565,'est-sen-perc99-2018'!J:J,"&gt;0")</f>
        <v>0</v>
      </c>
      <c r="Z565">
        <f>+SUM(V565:Y565)</f>
        <v>0</v>
      </c>
      <c r="AA565">
        <f>+IF(Z565=0,,K565-Z565)</f>
        <v>0</v>
      </c>
    </row>
    <row r="566" spans="1:27" hidden="1">
      <c r="A566">
        <v>154102</v>
      </c>
      <c r="B566">
        <v>-8.0042222222222197</v>
      </c>
      <c r="C566">
        <v>-78.307911111111096</v>
      </c>
      <c r="D566">
        <v>4047</v>
      </c>
      <c r="E566" t="s">
        <v>860</v>
      </c>
      <c r="F566" t="s">
        <v>11</v>
      </c>
      <c r="G566" t="s">
        <v>12</v>
      </c>
      <c r="H566" t="s">
        <v>13</v>
      </c>
      <c r="I566" t="s">
        <v>861</v>
      </c>
      <c r="J566" t="s">
        <v>20</v>
      </c>
      <c r="K566">
        <f>+COUNTIF('est-sen-perc99-2018'!A:A,A566)</f>
        <v>0</v>
      </c>
      <c r="L566">
        <f>+COUNTIF('est-sen-perc99-2017'!A:A,A566)</f>
        <v>0</v>
      </c>
      <c r="M566">
        <f>+COUNTIFS(percentiles!M:M,"&gt;1/1/17",percentiles!N:N,"&gt;0",percentiles!A:A,A566,percentiles!M:M,"&lt;1/4/17")</f>
        <v>0</v>
      </c>
      <c r="N566" t="str">
        <f>IFERROR(VLOOKUP(A566,percentiles!A:Q,3,FALSE),"")</f>
        <v/>
      </c>
      <c r="O566" t="str">
        <f>IFERROR(VLOOKUP(A566,percentiles!A:Q,4,FALSE),"")</f>
        <v/>
      </c>
      <c r="P566" t="str">
        <f>IFERROR(VLOOKUP(A566,percentiles!A:Q,5,FALSE),"")</f>
        <v/>
      </c>
      <c r="Q566" t="str">
        <f>IFERROR(VLOOKUP(A566,percentiles!A:Q,6,FALSE),"")</f>
        <v/>
      </c>
      <c r="R566">
        <f>+COUNTIFS(percentiles!M:M,"&gt;1/1/18",percentiles!N:N,"&gt;0",percentiles!A:A,A566)</f>
        <v>0</v>
      </c>
      <c r="S566">
        <f>+COUNTIFS(percentiles!M:M,"&gt;1/1/18",percentiles!O:O,"&gt;0",percentiles!A:A,A566)</f>
        <v>0</v>
      </c>
      <c r="T566">
        <f>+COUNTIFS(percentiles!M:M,"&gt;1/1/18",percentiles!P:P,"&gt;0",percentiles!A:A,A566)</f>
        <v>0</v>
      </c>
      <c r="U566">
        <f>+COUNTIFS(percentiles!M:M,"&gt;1/1/18",percentiles!Q:Q,"&gt;0",percentiles!A:A,A566)</f>
        <v>0</v>
      </c>
      <c r="V566">
        <f>+COUNTIFS('est-sen-perc99-2018'!A:A,A566,'est-sen-perc99-2018'!G:G,"&gt;0")</f>
        <v>0</v>
      </c>
      <c r="W566">
        <f>+COUNTIFS('est-sen-perc99-2018'!A:A,A566,'est-sen-perc99-2018'!H:H,"&gt;0")</f>
        <v>0</v>
      </c>
      <c r="X566">
        <f>+COUNTIFS('est-sen-perc99-2018'!A:A,A566,'est-sen-perc99-2018'!I:I,"&gt;0")</f>
        <v>0</v>
      </c>
      <c r="Y566">
        <f>+COUNTIFS('est-sen-perc99-2018'!A:A,A566,'est-sen-perc99-2018'!J:J,"&gt;0")</f>
        <v>0</v>
      </c>
      <c r="Z566">
        <f>+SUM(V566:Y566)</f>
        <v>0</v>
      </c>
      <c r="AA566">
        <f>+IF(Z566=0,,K566-Z566)</f>
        <v>0</v>
      </c>
    </row>
    <row r="567" spans="1:27" hidden="1">
      <c r="A567">
        <v>154103</v>
      </c>
      <c r="B567">
        <v>-8.0918444444444404</v>
      </c>
      <c r="C567">
        <v>-78.149383333333304</v>
      </c>
      <c r="D567">
        <v>2900</v>
      </c>
      <c r="E567" t="s">
        <v>862</v>
      </c>
      <c r="F567" t="s">
        <v>11</v>
      </c>
      <c r="G567" t="s">
        <v>12</v>
      </c>
      <c r="H567" t="s">
        <v>13</v>
      </c>
      <c r="I567" t="s">
        <v>863</v>
      </c>
      <c r="J567" t="s">
        <v>20</v>
      </c>
      <c r="K567">
        <f>+COUNTIF('est-sen-perc99-2018'!A:A,A567)</f>
        <v>1</v>
      </c>
      <c r="L567">
        <f>+COUNTIF('est-sen-perc99-2017'!A:A,A567)</f>
        <v>0</v>
      </c>
      <c r="M567">
        <f>+COUNTIFS(percentiles!M:M,"&gt;1/1/17",percentiles!N:N,"&gt;0",percentiles!A:A,A567,percentiles!M:M,"&lt;1/4/17")</f>
        <v>0</v>
      </c>
      <c r="N567" t="str">
        <f>IFERROR(VLOOKUP(A567,percentiles!A:Q,3,FALSE),"")</f>
        <v/>
      </c>
      <c r="O567" t="str">
        <f>IFERROR(VLOOKUP(A567,percentiles!A:Q,4,FALSE),"")</f>
        <v/>
      </c>
      <c r="P567" t="str">
        <f>IFERROR(VLOOKUP(A567,percentiles!A:Q,5,FALSE),"")</f>
        <v/>
      </c>
      <c r="Q567" t="str">
        <f>IFERROR(VLOOKUP(A567,percentiles!A:Q,6,FALSE),"")</f>
        <v/>
      </c>
      <c r="R567">
        <f>+COUNTIFS(percentiles!M:M,"&gt;1/1/18",percentiles!N:N,"&gt;0",percentiles!A:A,A567)</f>
        <v>0</v>
      </c>
      <c r="S567">
        <f>+COUNTIFS(percentiles!M:M,"&gt;1/1/18",percentiles!O:O,"&gt;0",percentiles!A:A,A567)</f>
        <v>0</v>
      </c>
      <c r="T567">
        <f>+COUNTIFS(percentiles!M:M,"&gt;1/1/18",percentiles!P:P,"&gt;0",percentiles!A:A,A567)</f>
        <v>0</v>
      </c>
      <c r="U567">
        <f>+COUNTIFS(percentiles!M:M,"&gt;1/1/18",percentiles!Q:Q,"&gt;0",percentiles!A:A,A567)</f>
        <v>0</v>
      </c>
      <c r="V567">
        <f>+COUNTIFS('est-sen-perc99-2018'!A:A,A567,'est-sen-perc99-2018'!G:G,"&gt;0")</f>
        <v>0</v>
      </c>
      <c r="W567">
        <f>+COUNTIFS('est-sen-perc99-2018'!A:A,A567,'est-sen-perc99-2018'!H:H,"&gt;0")</f>
        <v>0</v>
      </c>
      <c r="X567">
        <f>+COUNTIFS('est-sen-perc99-2018'!A:A,A567,'est-sen-perc99-2018'!I:I,"&gt;0")</f>
        <v>0</v>
      </c>
      <c r="Y567">
        <f>+COUNTIFS('est-sen-perc99-2018'!A:A,A567,'est-sen-perc99-2018'!J:J,"&gt;0")</f>
        <v>0</v>
      </c>
      <c r="Z567">
        <f>+SUM(V567:Y567)</f>
        <v>0</v>
      </c>
      <c r="AA567">
        <f>+IF(Z567=0,,K567-Z567)</f>
        <v>0</v>
      </c>
    </row>
    <row r="568" spans="1:27" hidden="1">
      <c r="A568">
        <v>154111</v>
      </c>
      <c r="B568">
        <v>-8.5666666666666593</v>
      </c>
      <c r="C568">
        <v>-77.650000000000006</v>
      </c>
      <c r="D568">
        <v>2716</v>
      </c>
      <c r="E568" t="s">
        <v>872</v>
      </c>
      <c r="F568" t="s">
        <v>11</v>
      </c>
      <c r="G568" t="s">
        <v>12</v>
      </c>
      <c r="H568" t="s">
        <v>13</v>
      </c>
      <c r="I568" t="s">
        <v>873</v>
      </c>
      <c r="J568" t="s">
        <v>15</v>
      </c>
      <c r="K568">
        <f>+COUNTIF('est-sen-perc99-2018'!A:A,A568)</f>
        <v>0</v>
      </c>
      <c r="L568">
        <f>+COUNTIF('est-sen-perc99-2017'!A:A,A568)</f>
        <v>0</v>
      </c>
      <c r="M568">
        <f>+COUNTIFS(percentiles!M:M,"&gt;1/1/17",percentiles!N:N,"&gt;0",percentiles!A:A,A568,percentiles!M:M,"&lt;1/4/17")</f>
        <v>0</v>
      </c>
      <c r="N568" t="str">
        <f>IFERROR(VLOOKUP(A568,percentiles!A:Q,3,FALSE),"")</f>
        <v/>
      </c>
      <c r="O568" t="str">
        <f>IFERROR(VLOOKUP(A568,percentiles!A:Q,4,FALSE),"")</f>
        <v/>
      </c>
      <c r="P568" t="str">
        <f>IFERROR(VLOOKUP(A568,percentiles!A:Q,5,FALSE),"")</f>
        <v/>
      </c>
      <c r="Q568" t="str">
        <f>IFERROR(VLOOKUP(A568,percentiles!A:Q,6,FALSE),"")</f>
        <v/>
      </c>
      <c r="R568">
        <f>+COUNTIFS(percentiles!M:M,"&gt;1/1/18",percentiles!N:N,"&gt;0",percentiles!A:A,A568)</f>
        <v>0</v>
      </c>
      <c r="S568">
        <f>+COUNTIFS(percentiles!M:M,"&gt;1/1/18",percentiles!O:O,"&gt;0",percentiles!A:A,A568)</f>
        <v>0</v>
      </c>
      <c r="T568">
        <f>+COUNTIFS(percentiles!M:M,"&gt;1/1/18",percentiles!P:P,"&gt;0",percentiles!A:A,A568)</f>
        <v>0</v>
      </c>
      <c r="U568">
        <f>+COUNTIFS(percentiles!M:M,"&gt;1/1/18",percentiles!Q:Q,"&gt;0",percentiles!A:A,A568)</f>
        <v>0</v>
      </c>
      <c r="V568">
        <f>+COUNTIFS('est-sen-perc99-2018'!A:A,A568,'est-sen-perc99-2018'!G:G,"&gt;0")</f>
        <v>0</v>
      </c>
      <c r="W568">
        <f>+COUNTIFS('est-sen-perc99-2018'!A:A,A568,'est-sen-perc99-2018'!H:H,"&gt;0")</f>
        <v>0</v>
      </c>
      <c r="X568">
        <f>+COUNTIFS('est-sen-perc99-2018'!A:A,A568,'est-sen-perc99-2018'!I:I,"&gt;0")</f>
        <v>0</v>
      </c>
      <c r="Y568">
        <f>+COUNTIFS('est-sen-perc99-2018'!A:A,A568,'est-sen-perc99-2018'!J:J,"&gt;0")</f>
        <v>0</v>
      </c>
      <c r="Z568">
        <f>+SUM(V568:Y568)</f>
        <v>0</v>
      </c>
      <c r="AA568">
        <f>+IF(Z568=0,,K568-Z568)</f>
        <v>0</v>
      </c>
    </row>
    <row r="569" spans="1:27" hidden="1">
      <c r="A569">
        <v>155121</v>
      </c>
      <c r="B569">
        <v>-11.345825</v>
      </c>
      <c r="C569">
        <v>-76.404530555555496</v>
      </c>
      <c r="D569">
        <v>4617</v>
      </c>
      <c r="E569" t="s">
        <v>884</v>
      </c>
      <c r="F569" t="s">
        <v>11</v>
      </c>
      <c r="G569" t="s">
        <v>12</v>
      </c>
      <c r="H569" t="s">
        <v>13</v>
      </c>
      <c r="I569" t="s">
        <v>885</v>
      </c>
      <c r="J569" t="s">
        <v>15</v>
      </c>
      <c r="K569">
        <f>+COUNTIF('est-sen-perc99-2018'!A:A,A569)</f>
        <v>0</v>
      </c>
      <c r="L569">
        <f>+COUNTIF('est-sen-perc99-2017'!A:A,A569)</f>
        <v>0</v>
      </c>
      <c r="M569">
        <f>+COUNTIFS(percentiles!M:M,"&gt;1/1/17",percentiles!N:N,"&gt;0",percentiles!A:A,A569,percentiles!M:M,"&lt;1/4/17")</f>
        <v>0</v>
      </c>
      <c r="N569" t="str">
        <f>IFERROR(VLOOKUP(A569,percentiles!A:Q,3,FALSE),"")</f>
        <v/>
      </c>
      <c r="O569" t="str">
        <f>IFERROR(VLOOKUP(A569,percentiles!A:Q,4,FALSE),"")</f>
        <v/>
      </c>
      <c r="P569" t="str">
        <f>IFERROR(VLOOKUP(A569,percentiles!A:Q,5,FALSE),"")</f>
        <v/>
      </c>
      <c r="Q569" t="str">
        <f>IFERROR(VLOOKUP(A569,percentiles!A:Q,6,FALSE),"")</f>
        <v/>
      </c>
      <c r="R569">
        <f>+COUNTIFS(percentiles!M:M,"&gt;1/1/18",percentiles!N:N,"&gt;0",percentiles!A:A,A569)</f>
        <v>0</v>
      </c>
      <c r="S569">
        <f>+COUNTIFS(percentiles!M:M,"&gt;1/1/18",percentiles!O:O,"&gt;0",percentiles!A:A,A569)</f>
        <v>0</v>
      </c>
      <c r="T569">
        <f>+COUNTIFS(percentiles!M:M,"&gt;1/1/18",percentiles!P:P,"&gt;0",percentiles!A:A,A569)</f>
        <v>0</v>
      </c>
      <c r="U569">
        <f>+COUNTIFS(percentiles!M:M,"&gt;1/1/18",percentiles!Q:Q,"&gt;0",percentiles!A:A,A569)</f>
        <v>0</v>
      </c>
      <c r="V569">
        <f>+COUNTIFS('est-sen-perc99-2018'!A:A,A569,'est-sen-perc99-2018'!G:G,"&gt;0")</f>
        <v>0</v>
      </c>
      <c r="W569">
        <f>+COUNTIFS('est-sen-perc99-2018'!A:A,A569,'est-sen-perc99-2018'!H:H,"&gt;0")</f>
        <v>0</v>
      </c>
      <c r="X569">
        <f>+COUNTIFS('est-sen-perc99-2018'!A:A,A569,'est-sen-perc99-2018'!I:I,"&gt;0")</f>
        <v>0</v>
      </c>
      <c r="Y569">
        <f>+COUNTIFS('est-sen-perc99-2018'!A:A,A569,'est-sen-perc99-2018'!J:J,"&gt;0")</f>
        <v>0</v>
      </c>
      <c r="Z569">
        <f>+SUM(V569:Y569)</f>
        <v>0</v>
      </c>
      <c r="AA569">
        <f>+IF(Z569=0,,K569-Z569)</f>
        <v>0</v>
      </c>
    </row>
    <row r="570" spans="1:27" hidden="1">
      <c r="A570">
        <v>155201</v>
      </c>
      <c r="B570">
        <v>-10.783333333333299</v>
      </c>
      <c r="C570">
        <v>-76.900000000000006</v>
      </c>
      <c r="D570">
        <v>3950</v>
      </c>
      <c r="E570" t="s">
        <v>890</v>
      </c>
      <c r="F570" t="s">
        <v>11</v>
      </c>
      <c r="G570" t="s">
        <v>12</v>
      </c>
      <c r="H570" t="s">
        <v>13</v>
      </c>
      <c r="I570" t="s">
        <v>891</v>
      </c>
      <c r="J570" t="s">
        <v>20</v>
      </c>
      <c r="K570">
        <f>+COUNTIF('est-sen-perc99-2018'!A:A,A570)</f>
        <v>0</v>
      </c>
      <c r="L570">
        <f>+COUNTIF('est-sen-perc99-2017'!A:A,A570)</f>
        <v>0</v>
      </c>
      <c r="M570">
        <f>+COUNTIFS(percentiles!M:M,"&gt;1/1/17",percentiles!N:N,"&gt;0",percentiles!A:A,A570,percentiles!M:M,"&lt;1/4/17")</f>
        <v>0</v>
      </c>
      <c r="N570" t="str">
        <f>IFERROR(VLOOKUP(A570,percentiles!A:Q,3,FALSE),"")</f>
        <v/>
      </c>
      <c r="O570" t="str">
        <f>IFERROR(VLOOKUP(A570,percentiles!A:Q,4,FALSE),"")</f>
        <v/>
      </c>
      <c r="P570" t="str">
        <f>IFERROR(VLOOKUP(A570,percentiles!A:Q,5,FALSE),"")</f>
        <v/>
      </c>
      <c r="Q570" t="str">
        <f>IFERROR(VLOOKUP(A570,percentiles!A:Q,6,FALSE),"")</f>
        <v/>
      </c>
      <c r="R570">
        <f>+COUNTIFS(percentiles!M:M,"&gt;1/1/18",percentiles!N:N,"&gt;0",percentiles!A:A,A570)</f>
        <v>0</v>
      </c>
      <c r="S570">
        <f>+COUNTIFS(percentiles!M:M,"&gt;1/1/18",percentiles!O:O,"&gt;0",percentiles!A:A,A570)</f>
        <v>0</v>
      </c>
      <c r="T570">
        <f>+COUNTIFS(percentiles!M:M,"&gt;1/1/18",percentiles!P:P,"&gt;0",percentiles!A:A,A570)</f>
        <v>0</v>
      </c>
      <c r="U570">
        <f>+COUNTIFS(percentiles!M:M,"&gt;1/1/18",percentiles!Q:Q,"&gt;0",percentiles!A:A,A570)</f>
        <v>0</v>
      </c>
      <c r="V570">
        <f>+COUNTIFS('est-sen-perc99-2018'!A:A,A570,'est-sen-perc99-2018'!G:G,"&gt;0")</f>
        <v>0</v>
      </c>
      <c r="W570">
        <f>+COUNTIFS('est-sen-perc99-2018'!A:A,A570,'est-sen-perc99-2018'!H:H,"&gt;0")</f>
        <v>0</v>
      </c>
      <c r="X570">
        <f>+COUNTIFS('est-sen-perc99-2018'!A:A,A570,'est-sen-perc99-2018'!I:I,"&gt;0")</f>
        <v>0</v>
      </c>
      <c r="Y570">
        <f>+COUNTIFS('est-sen-perc99-2018'!A:A,A570,'est-sen-perc99-2018'!J:J,"&gt;0")</f>
        <v>0</v>
      </c>
      <c r="Z570">
        <f>+SUM(V570:Y570)</f>
        <v>0</v>
      </c>
      <c r="AA570">
        <f>+IF(Z570=0,,K570-Z570)</f>
        <v>0</v>
      </c>
    </row>
    <row r="571" spans="1:27" hidden="1">
      <c r="A571">
        <v>155206</v>
      </c>
      <c r="B571">
        <v>-10.5238333333333</v>
      </c>
      <c r="C571">
        <v>-76.786672222222194</v>
      </c>
      <c r="D571">
        <v>4385</v>
      </c>
      <c r="E571" t="s">
        <v>895</v>
      </c>
      <c r="F571" t="s">
        <v>11</v>
      </c>
      <c r="G571" t="s">
        <v>12</v>
      </c>
      <c r="H571" t="s">
        <v>13</v>
      </c>
      <c r="I571" t="s">
        <v>896</v>
      </c>
      <c r="J571" t="s">
        <v>20</v>
      </c>
      <c r="K571">
        <f>+COUNTIF('est-sen-perc99-2018'!A:A,A571)</f>
        <v>0</v>
      </c>
      <c r="L571">
        <f>+COUNTIF('est-sen-perc99-2017'!A:A,A571)</f>
        <v>0</v>
      </c>
      <c r="M571">
        <f>+COUNTIFS(percentiles!M:M,"&gt;1/1/17",percentiles!N:N,"&gt;0",percentiles!A:A,A571,percentiles!M:M,"&lt;1/4/17")</f>
        <v>0</v>
      </c>
      <c r="N571" t="str">
        <f>IFERROR(VLOOKUP(A571,percentiles!A:Q,3,FALSE),"")</f>
        <v/>
      </c>
      <c r="O571" t="str">
        <f>IFERROR(VLOOKUP(A571,percentiles!A:Q,4,FALSE),"")</f>
        <v/>
      </c>
      <c r="P571" t="str">
        <f>IFERROR(VLOOKUP(A571,percentiles!A:Q,5,FALSE),"")</f>
        <v/>
      </c>
      <c r="Q571" t="str">
        <f>IFERROR(VLOOKUP(A571,percentiles!A:Q,6,FALSE),"")</f>
        <v/>
      </c>
      <c r="R571">
        <f>+COUNTIFS(percentiles!M:M,"&gt;1/1/18",percentiles!N:N,"&gt;0",percentiles!A:A,A571)</f>
        <v>0</v>
      </c>
      <c r="S571">
        <f>+COUNTIFS(percentiles!M:M,"&gt;1/1/18",percentiles!O:O,"&gt;0",percentiles!A:A,A571)</f>
        <v>0</v>
      </c>
      <c r="T571">
        <f>+COUNTIFS(percentiles!M:M,"&gt;1/1/18",percentiles!P:P,"&gt;0",percentiles!A:A,A571)</f>
        <v>0</v>
      </c>
      <c r="U571">
        <f>+COUNTIFS(percentiles!M:M,"&gt;1/1/18",percentiles!Q:Q,"&gt;0",percentiles!A:A,A571)</f>
        <v>0</v>
      </c>
      <c r="V571">
        <f>+COUNTIFS('est-sen-perc99-2018'!A:A,A571,'est-sen-perc99-2018'!G:G,"&gt;0")</f>
        <v>0</v>
      </c>
      <c r="W571">
        <f>+COUNTIFS('est-sen-perc99-2018'!A:A,A571,'est-sen-perc99-2018'!H:H,"&gt;0")</f>
        <v>0</v>
      </c>
      <c r="X571">
        <f>+COUNTIFS('est-sen-perc99-2018'!A:A,A571,'est-sen-perc99-2018'!I:I,"&gt;0")</f>
        <v>0</v>
      </c>
      <c r="Y571">
        <f>+COUNTIFS('est-sen-perc99-2018'!A:A,A571,'est-sen-perc99-2018'!J:J,"&gt;0")</f>
        <v>0</v>
      </c>
      <c r="Z571">
        <f>+SUM(V571:Y571)</f>
        <v>0</v>
      </c>
      <c r="AA571">
        <f>+IF(Z571=0,,K571-Z571)</f>
        <v>0</v>
      </c>
    </row>
    <row r="572" spans="1:27" hidden="1">
      <c r="A572">
        <v>155229</v>
      </c>
      <c r="B572">
        <v>-11.539444444444401</v>
      </c>
      <c r="C572">
        <v>-75.523888888888806</v>
      </c>
      <c r="D572">
        <v>3820</v>
      </c>
      <c r="E572" t="s">
        <v>917</v>
      </c>
      <c r="F572" t="s">
        <v>11</v>
      </c>
      <c r="G572" t="s">
        <v>12</v>
      </c>
      <c r="H572" t="s">
        <v>13</v>
      </c>
      <c r="I572" t="s">
        <v>918</v>
      </c>
      <c r="J572" t="s">
        <v>15</v>
      </c>
      <c r="K572">
        <f>+COUNTIF('est-sen-perc99-2018'!A:A,A572)</f>
        <v>2</v>
      </c>
      <c r="L572">
        <f>+COUNTIF('est-sen-perc99-2017'!A:A,A572)</f>
        <v>0</v>
      </c>
      <c r="M572">
        <f>+COUNTIFS(percentiles!M:M,"&gt;1/1/17",percentiles!N:N,"&gt;0",percentiles!A:A,A572,percentiles!M:M,"&lt;1/4/17")</f>
        <v>0</v>
      </c>
      <c r="N572" t="str">
        <f>IFERROR(VLOOKUP(A572,percentiles!A:Q,3,FALSE),"")</f>
        <v/>
      </c>
      <c r="O572" t="str">
        <f>IFERROR(VLOOKUP(A572,percentiles!A:Q,4,FALSE),"")</f>
        <v/>
      </c>
      <c r="P572" t="str">
        <f>IFERROR(VLOOKUP(A572,percentiles!A:Q,5,FALSE),"")</f>
        <v/>
      </c>
      <c r="Q572" t="str">
        <f>IFERROR(VLOOKUP(A572,percentiles!A:Q,6,FALSE),"")</f>
        <v/>
      </c>
      <c r="R572">
        <f>+COUNTIFS(percentiles!M:M,"&gt;1/1/18",percentiles!N:N,"&gt;0",percentiles!A:A,A572)</f>
        <v>0</v>
      </c>
      <c r="S572">
        <f>+COUNTIFS(percentiles!M:M,"&gt;1/1/18",percentiles!O:O,"&gt;0",percentiles!A:A,A572)</f>
        <v>0</v>
      </c>
      <c r="T572">
        <f>+COUNTIFS(percentiles!M:M,"&gt;1/1/18",percentiles!P:P,"&gt;0",percentiles!A:A,A572)</f>
        <v>0</v>
      </c>
      <c r="U572">
        <f>+COUNTIFS(percentiles!M:M,"&gt;1/1/18",percentiles!Q:Q,"&gt;0",percentiles!A:A,A572)</f>
        <v>0</v>
      </c>
      <c r="V572">
        <f>+COUNTIFS('est-sen-perc99-2018'!A:A,A572,'est-sen-perc99-2018'!G:G,"&gt;0")</f>
        <v>0</v>
      </c>
      <c r="W572">
        <f>+COUNTIFS('est-sen-perc99-2018'!A:A,A572,'est-sen-perc99-2018'!H:H,"&gt;0")</f>
        <v>0</v>
      </c>
      <c r="X572">
        <f>+COUNTIFS('est-sen-perc99-2018'!A:A,A572,'est-sen-perc99-2018'!I:I,"&gt;0")</f>
        <v>0</v>
      </c>
      <c r="Y572">
        <f>+COUNTIFS('est-sen-perc99-2018'!A:A,A572,'est-sen-perc99-2018'!J:J,"&gt;0")</f>
        <v>0</v>
      </c>
      <c r="Z572">
        <f>+SUM(V572:Y572)</f>
        <v>0</v>
      </c>
      <c r="AA572">
        <f>+IF(Z572=0,,K572-Z572)</f>
        <v>0</v>
      </c>
    </row>
    <row r="573" spans="1:27" hidden="1">
      <c r="A573">
        <v>155231</v>
      </c>
      <c r="B573">
        <v>-11.8808333333333</v>
      </c>
      <c r="C573">
        <v>-75.287777777777706</v>
      </c>
      <c r="D573">
        <v>3390</v>
      </c>
      <c r="E573" t="s">
        <v>919</v>
      </c>
      <c r="F573" t="s">
        <v>11</v>
      </c>
      <c r="G573" t="s">
        <v>12</v>
      </c>
      <c r="H573" t="s">
        <v>13</v>
      </c>
      <c r="I573" t="s">
        <v>920</v>
      </c>
      <c r="J573" t="s">
        <v>15</v>
      </c>
      <c r="K573">
        <f>+COUNTIF('est-sen-perc99-2018'!A:A,A573)</f>
        <v>1</v>
      </c>
      <c r="L573">
        <f>+COUNTIF('est-sen-perc99-2017'!A:A,A573)</f>
        <v>0</v>
      </c>
      <c r="M573">
        <f>+COUNTIFS(percentiles!M:M,"&gt;1/1/17",percentiles!N:N,"&gt;0",percentiles!A:A,A573,percentiles!M:M,"&lt;1/4/17")</f>
        <v>0</v>
      </c>
      <c r="N573" t="str">
        <f>IFERROR(VLOOKUP(A573,percentiles!A:Q,3,FALSE),"")</f>
        <v/>
      </c>
      <c r="O573" t="str">
        <f>IFERROR(VLOOKUP(A573,percentiles!A:Q,4,FALSE),"")</f>
        <v/>
      </c>
      <c r="P573" t="str">
        <f>IFERROR(VLOOKUP(A573,percentiles!A:Q,5,FALSE),"")</f>
        <v/>
      </c>
      <c r="Q573" t="str">
        <f>IFERROR(VLOOKUP(A573,percentiles!A:Q,6,FALSE),"")</f>
        <v/>
      </c>
      <c r="R573">
        <f>+COUNTIFS(percentiles!M:M,"&gt;1/1/18",percentiles!N:N,"&gt;0",percentiles!A:A,A573)</f>
        <v>0</v>
      </c>
      <c r="S573">
        <f>+COUNTIFS(percentiles!M:M,"&gt;1/1/18",percentiles!O:O,"&gt;0",percentiles!A:A,A573)</f>
        <v>0</v>
      </c>
      <c r="T573">
        <f>+COUNTIFS(percentiles!M:M,"&gt;1/1/18",percentiles!P:P,"&gt;0",percentiles!A:A,A573)</f>
        <v>0</v>
      </c>
      <c r="U573">
        <f>+COUNTIFS(percentiles!M:M,"&gt;1/1/18",percentiles!Q:Q,"&gt;0",percentiles!A:A,A573)</f>
        <v>0</v>
      </c>
      <c r="V573">
        <f>+COUNTIFS('est-sen-perc99-2018'!A:A,A573,'est-sen-perc99-2018'!G:G,"&gt;0")</f>
        <v>0</v>
      </c>
      <c r="W573">
        <f>+COUNTIFS('est-sen-perc99-2018'!A:A,A573,'est-sen-perc99-2018'!H:H,"&gt;0")</f>
        <v>0</v>
      </c>
      <c r="X573">
        <f>+COUNTIFS('est-sen-perc99-2018'!A:A,A573,'est-sen-perc99-2018'!I:I,"&gt;0")</f>
        <v>0</v>
      </c>
      <c r="Y573">
        <f>+COUNTIFS('est-sen-perc99-2018'!A:A,A573,'est-sen-perc99-2018'!J:J,"&gt;0")</f>
        <v>0</v>
      </c>
      <c r="Z573">
        <f>+SUM(V573:Y573)</f>
        <v>0</v>
      </c>
      <c r="AA573">
        <f>+IF(Z573=0,,K573-Z573)</f>
        <v>0</v>
      </c>
    </row>
    <row r="574" spans="1:27" hidden="1">
      <c r="A574">
        <v>155446</v>
      </c>
      <c r="B574">
        <v>-11.638038888888801</v>
      </c>
      <c r="C574">
        <v>-76.233322222222199</v>
      </c>
      <c r="D574">
        <v>4233</v>
      </c>
      <c r="E574" t="s">
        <v>925</v>
      </c>
      <c r="F574" t="s">
        <v>11</v>
      </c>
      <c r="G574" t="s">
        <v>12</v>
      </c>
      <c r="H574" t="s">
        <v>13</v>
      </c>
      <c r="I574" t="s">
        <v>926</v>
      </c>
      <c r="J574" t="s">
        <v>20</v>
      </c>
      <c r="K574">
        <f>+COUNTIF('est-sen-perc99-2018'!A:A,A574)</f>
        <v>1</v>
      </c>
      <c r="L574">
        <f>+COUNTIF('est-sen-perc99-2017'!A:A,A574)</f>
        <v>0</v>
      </c>
      <c r="M574">
        <f>+COUNTIFS(percentiles!M:M,"&gt;1/1/17",percentiles!N:N,"&gt;0",percentiles!A:A,A574,percentiles!M:M,"&lt;1/4/17")</f>
        <v>0</v>
      </c>
      <c r="N574" t="str">
        <f>IFERROR(VLOOKUP(A574,percentiles!A:Q,3,FALSE),"")</f>
        <v/>
      </c>
      <c r="O574" t="str">
        <f>IFERROR(VLOOKUP(A574,percentiles!A:Q,4,FALSE),"")</f>
        <v/>
      </c>
      <c r="P574" t="str">
        <f>IFERROR(VLOOKUP(A574,percentiles!A:Q,5,FALSE),"")</f>
        <v/>
      </c>
      <c r="Q574" t="str">
        <f>IFERROR(VLOOKUP(A574,percentiles!A:Q,6,FALSE),"")</f>
        <v/>
      </c>
      <c r="R574">
        <f>+COUNTIFS(percentiles!M:M,"&gt;1/1/18",percentiles!N:N,"&gt;0",percentiles!A:A,A574)</f>
        <v>0</v>
      </c>
      <c r="S574">
        <f>+COUNTIFS(percentiles!M:M,"&gt;1/1/18",percentiles!O:O,"&gt;0",percentiles!A:A,A574)</f>
        <v>0</v>
      </c>
      <c r="T574">
        <f>+COUNTIFS(percentiles!M:M,"&gt;1/1/18",percentiles!P:P,"&gt;0",percentiles!A:A,A574)</f>
        <v>0</v>
      </c>
      <c r="U574">
        <f>+COUNTIFS(percentiles!M:M,"&gt;1/1/18",percentiles!Q:Q,"&gt;0",percentiles!A:A,A574)</f>
        <v>0</v>
      </c>
      <c r="V574">
        <f>+COUNTIFS('est-sen-perc99-2018'!A:A,A574,'est-sen-perc99-2018'!G:G,"&gt;0")</f>
        <v>0</v>
      </c>
      <c r="W574">
        <f>+COUNTIFS('est-sen-perc99-2018'!A:A,A574,'est-sen-perc99-2018'!H:H,"&gt;0")</f>
        <v>0</v>
      </c>
      <c r="X574">
        <f>+COUNTIFS('est-sen-perc99-2018'!A:A,A574,'est-sen-perc99-2018'!I:I,"&gt;0")</f>
        <v>0</v>
      </c>
      <c r="Y574">
        <f>+COUNTIFS('est-sen-perc99-2018'!A:A,A574,'est-sen-perc99-2018'!J:J,"&gt;0")</f>
        <v>0</v>
      </c>
      <c r="Z574">
        <f>+SUM(V574:Y574)</f>
        <v>0</v>
      </c>
      <c r="AA574">
        <f>+IF(Z574=0,,K574-Z574)</f>
        <v>0</v>
      </c>
    </row>
    <row r="575" spans="1:27" hidden="1">
      <c r="A575">
        <v>155518</v>
      </c>
      <c r="B575">
        <v>-13.108547222222199</v>
      </c>
      <c r="C575">
        <v>-71.720002777777694</v>
      </c>
      <c r="D575">
        <v>2701</v>
      </c>
      <c r="E575" t="s">
        <v>931</v>
      </c>
      <c r="F575" t="s">
        <v>11</v>
      </c>
      <c r="G575" t="s">
        <v>12</v>
      </c>
      <c r="H575" t="s">
        <v>13</v>
      </c>
      <c r="I575" t="s">
        <v>932</v>
      </c>
      <c r="J575" t="s">
        <v>15</v>
      </c>
      <c r="K575">
        <f>+COUNTIF('est-sen-perc99-2018'!A:A,A575)</f>
        <v>1</v>
      </c>
      <c r="L575">
        <f>+COUNTIF('est-sen-perc99-2017'!A:A,A575)</f>
        <v>0</v>
      </c>
      <c r="M575">
        <f>+COUNTIFS(percentiles!M:M,"&gt;1/1/17",percentiles!N:N,"&gt;0",percentiles!A:A,A575,percentiles!M:M,"&lt;1/4/17")</f>
        <v>0</v>
      </c>
      <c r="N575" t="str">
        <f>IFERROR(VLOOKUP(A575,percentiles!A:Q,3,FALSE),"")</f>
        <v/>
      </c>
      <c r="O575" t="str">
        <f>IFERROR(VLOOKUP(A575,percentiles!A:Q,4,FALSE),"")</f>
        <v/>
      </c>
      <c r="P575" t="str">
        <f>IFERROR(VLOOKUP(A575,percentiles!A:Q,5,FALSE),"")</f>
        <v/>
      </c>
      <c r="Q575" t="str">
        <f>IFERROR(VLOOKUP(A575,percentiles!A:Q,6,FALSE),"")</f>
        <v/>
      </c>
      <c r="R575">
        <f>+COUNTIFS(percentiles!M:M,"&gt;1/1/18",percentiles!N:N,"&gt;0",percentiles!A:A,A575)</f>
        <v>0</v>
      </c>
      <c r="S575">
        <f>+COUNTIFS(percentiles!M:M,"&gt;1/1/18",percentiles!O:O,"&gt;0",percentiles!A:A,A575)</f>
        <v>0</v>
      </c>
      <c r="T575">
        <f>+COUNTIFS(percentiles!M:M,"&gt;1/1/18",percentiles!P:P,"&gt;0",percentiles!A:A,A575)</f>
        <v>0</v>
      </c>
      <c r="U575">
        <f>+COUNTIFS(percentiles!M:M,"&gt;1/1/18",percentiles!Q:Q,"&gt;0",percentiles!A:A,A575)</f>
        <v>0</v>
      </c>
      <c r="V575">
        <f>+COUNTIFS('est-sen-perc99-2018'!A:A,A575,'est-sen-perc99-2018'!G:G,"&gt;0")</f>
        <v>0</v>
      </c>
      <c r="W575">
        <f>+COUNTIFS('est-sen-perc99-2018'!A:A,A575,'est-sen-perc99-2018'!H:H,"&gt;0")</f>
        <v>0</v>
      </c>
      <c r="X575">
        <f>+COUNTIFS('est-sen-perc99-2018'!A:A,A575,'est-sen-perc99-2018'!I:I,"&gt;0")</f>
        <v>0</v>
      </c>
      <c r="Y575">
        <f>+COUNTIFS('est-sen-perc99-2018'!A:A,A575,'est-sen-perc99-2018'!J:J,"&gt;0")</f>
        <v>0</v>
      </c>
      <c r="Z575">
        <f>+SUM(V575:Y575)</f>
        <v>0</v>
      </c>
      <c r="AA575">
        <f>+IF(Z575=0,,K575-Z575)</f>
        <v>0</v>
      </c>
    </row>
    <row r="576" spans="1:27" hidden="1">
      <c r="A576">
        <v>156121</v>
      </c>
      <c r="B576">
        <v>-13.5039861111111</v>
      </c>
      <c r="C576">
        <v>-75.296250000000001</v>
      </c>
      <c r="D576">
        <v>3253</v>
      </c>
      <c r="E576" t="s">
        <v>952</v>
      </c>
      <c r="F576" t="s">
        <v>11</v>
      </c>
      <c r="G576" t="s">
        <v>12</v>
      </c>
      <c r="H576" t="s">
        <v>13</v>
      </c>
      <c r="I576" t="s">
        <v>953</v>
      </c>
      <c r="J576" t="s">
        <v>15</v>
      </c>
      <c r="K576">
        <f>+COUNTIF('est-sen-perc99-2018'!A:A,A576)</f>
        <v>2</v>
      </c>
      <c r="L576">
        <f>+COUNTIF('est-sen-perc99-2017'!A:A,A576)</f>
        <v>0</v>
      </c>
      <c r="M576">
        <f>+COUNTIFS(percentiles!M:M,"&gt;1/1/17",percentiles!N:N,"&gt;0",percentiles!A:A,A576,percentiles!M:M,"&lt;1/4/17")</f>
        <v>0</v>
      </c>
      <c r="N576" t="str">
        <f>IFERROR(VLOOKUP(A576,percentiles!A:Q,3,FALSE),"")</f>
        <v/>
      </c>
      <c r="O576" t="str">
        <f>IFERROR(VLOOKUP(A576,percentiles!A:Q,4,FALSE),"")</f>
        <v/>
      </c>
      <c r="P576" t="str">
        <f>IFERROR(VLOOKUP(A576,percentiles!A:Q,5,FALSE),"")</f>
        <v/>
      </c>
      <c r="Q576" t="str">
        <f>IFERROR(VLOOKUP(A576,percentiles!A:Q,6,FALSE),"")</f>
        <v/>
      </c>
      <c r="R576">
        <f>+COUNTIFS(percentiles!M:M,"&gt;1/1/18",percentiles!N:N,"&gt;0",percentiles!A:A,A576)</f>
        <v>0</v>
      </c>
      <c r="S576">
        <f>+COUNTIFS(percentiles!M:M,"&gt;1/1/18",percentiles!O:O,"&gt;0",percentiles!A:A,A576)</f>
        <v>0</v>
      </c>
      <c r="T576">
        <f>+COUNTIFS(percentiles!M:M,"&gt;1/1/18",percentiles!P:P,"&gt;0",percentiles!A:A,A576)</f>
        <v>0</v>
      </c>
      <c r="U576">
        <f>+COUNTIFS(percentiles!M:M,"&gt;1/1/18",percentiles!Q:Q,"&gt;0",percentiles!A:A,A576)</f>
        <v>0</v>
      </c>
      <c r="V576">
        <f>+COUNTIFS('est-sen-perc99-2018'!A:A,A576,'est-sen-perc99-2018'!G:G,"&gt;0")</f>
        <v>0</v>
      </c>
      <c r="W576">
        <f>+COUNTIFS('est-sen-perc99-2018'!A:A,A576,'est-sen-perc99-2018'!H:H,"&gt;0")</f>
        <v>0</v>
      </c>
      <c r="X576">
        <f>+COUNTIFS('est-sen-perc99-2018'!A:A,A576,'est-sen-perc99-2018'!I:I,"&gt;0")</f>
        <v>0</v>
      </c>
      <c r="Y576">
        <f>+COUNTIFS('est-sen-perc99-2018'!A:A,A576,'est-sen-perc99-2018'!J:J,"&gt;0")</f>
        <v>0</v>
      </c>
      <c r="Z576">
        <f>+SUM(V576:Y576)</f>
        <v>0</v>
      </c>
      <c r="AA576">
        <f>+IF(Z576=0,,K576-Z576)</f>
        <v>0</v>
      </c>
    </row>
    <row r="577" spans="1:27" hidden="1">
      <c r="A577">
        <v>156211</v>
      </c>
      <c r="B577">
        <v>-13.6483333333333</v>
      </c>
      <c r="C577">
        <v>-73.934444444444395</v>
      </c>
      <c r="D577">
        <v>3656</v>
      </c>
      <c r="E577" t="s">
        <v>966</v>
      </c>
      <c r="F577" t="s">
        <v>11</v>
      </c>
      <c r="G577" t="s">
        <v>12</v>
      </c>
      <c r="H577" t="s">
        <v>13</v>
      </c>
      <c r="I577" t="s">
        <v>967</v>
      </c>
      <c r="J577" t="s">
        <v>15</v>
      </c>
      <c r="K577">
        <f>+COUNTIF('est-sen-perc99-2018'!A:A,A577)</f>
        <v>0</v>
      </c>
      <c r="L577">
        <f>+COUNTIF('est-sen-perc99-2017'!A:A,A577)</f>
        <v>0</v>
      </c>
      <c r="M577">
        <f>+COUNTIFS(percentiles!M:M,"&gt;1/1/17",percentiles!N:N,"&gt;0",percentiles!A:A,A577,percentiles!M:M,"&lt;1/4/17")</f>
        <v>0</v>
      </c>
      <c r="N577" t="str">
        <f>IFERROR(VLOOKUP(A577,percentiles!A:Q,3,FALSE),"")</f>
        <v/>
      </c>
      <c r="O577" t="str">
        <f>IFERROR(VLOOKUP(A577,percentiles!A:Q,4,FALSE),"")</f>
        <v/>
      </c>
      <c r="P577" t="str">
        <f>IFERROR(VLOOKUP(A577,percentiles!A:Q,5,FALSE),"")</f>
        <v/>
      </c>
      <c r="Q577" t="str">
        <f>IFERROR(VLOOKUP(A577,percentiles!A:Q,6,FALSE),"")</f>
        <v/>
      </c>
      <c r="R577">
        <f>+COUNTIFS(percentiles!M:M,"&gt;1/1/18",percentiles!N:N,"&gt;0",percentiles!A:A,A577)</f>
        <v>0</v>
      </c>
      <c r="S577">
        <f>+COUNTIFS(percentiles!M:M,"&gt;1/1/18",percentiles!O:O,"&gt;0",percentiles!A:A,A577)</f>
        <v>0</v>
      </c>
      <c r="T577">
        <f>+COUNTIFS(percentiles!M:M,"&gt;1/1/18",percentiles!P:P,"&gt;0",percentiles!A:A,A577)</f>
        <v>0</v>
      </c>
      <c r="U577">
        <f>+COUNTIFS(percentiles!M:M,"&gt;1/1/18",percentiles!Q:Q,"&gt;0",percentiles!A:A,A577)</f>
        <v>0</v>
      </c>
      <c r="V577">
        <f>+COUNTIFS('est-sen-perc99-2018'!A:A,A577,'est-sen-perc99-2018'!G:G,"&gt;0")</f>
        <v>0</v>
      </c>
      <c r="W577">
        <f>+COUNTIFS('est-sen-perc99-2018'!A:A,A577,'est-sen-perc99-2018'!H:H,"&gt;0")</f>
        <v>0</v>
      </c>
      <c r="X577">
        <f>+COUNTIFS('est-sen-perc99-2018'!A:A,A577,'est-sen-perc99-2018'!I:I,"&gt;0")</f>
        <v>0</v>
      </c>
      <c r="Y577">
        <f>+COUNTIFS('est-sen-perc99-2018'!A:A,A577,'est-sen-perc99-2018'!J:J,"&gt;0")</f>
        <v>0</v>
      </c>
      <c r="Z577">
        <f>+SUM(V577:Y577)</f>
        <v>0</v>
      </c>
      <c r="AA577">
        <f>+IF(Z577=0,,K577-Z577)</f>
        <v>0</v>
      </c>
    </row>
    <row r="578" spans="1:27" hidden="1">
      <c r="A578">
        <v>156219</v>
      </c>
      <c r="B578">
        <v>-13.442500000000001</v>
      </c>
      <c r="C578">
        <v>-75.9919444444444</v>
      </c>
      <c r="D578">
        <v>289</v>
      </c>
      <c r="E578" t="s">
        <v>971</v>
      </c>
      <c r="F578" t="s">
        <v>11</v>
      </c>
      <c r="G578" t="s">
        <v>12</v>
      </c>
      <c r="H578" t="s">
        <v>13</v>
      </c>
      <c r="I578" t="s">
        <v>972</v>
      </c>
      <c r="J578" t="s">
        <v>15</v>
      </c>
      <c r="K578">
        <f>+COUNTIF('est-sen-perc99-2018'!A:A,A578)</f>
        <v>0</v>
      </c>
      <c r="L578">
        <f>+COUNTIF('est-sen-perc99-2017'!A:A,A578)</f>
        <v>0</v>
      </c>
      <c r="M578">
        <f>+COUNTIFS(percentiles!M:M,"&gt;1/1/17",percentiles!N:N,"&gt;0",percentiles!A:A,A578,percentiles!M:M,"&lt;1/4/17")</f>
        <v>0</v>
      </c>
      <c r="N578" t="str">
        <f>IFERROR(VLOOKUP(A578,percentiles!A:Q,3,FALSE),"")</f>
        <v/>
      </c>
      <c r="O578" t="str">
        <f>IFERROR(VLOOKUP(A578,percentiles!A:Q,4,FALSE),"")</f>
        <v/>
      </c>
      <c r="P578" t="str">
        <f>IFERROR(VLOOKUP(A578,percentiles!A:Q,5,FALSE),"")</f>
        <v/>
      </c>
      <c r="Q578" t="str">
        <f>IFERROR(VLOOKUP(A578,percentiles!A:Q,6,FALSE),"")</f>
        <v/>
      </c>
      <c r="R578">
        <f>+COUNTIFS(percentiles!M:M,"&gt;1/1/18",percentiles!N:N,"&gt;0",percentiles!A:A,A578)</f>
        <v>0</v>
      </c>
      <c r="S578">
        <f>+COUNTIFS(percentiles!M:M,"&gt;1/1/18",percentiles!O:O,"&gt;0",percentiles!A:A,A578)</f>
        <v>0</v>
      </c>
      <c r="T578">
        <f>+COUNTIFS(percentiles!M:M,"&gt;1/1/18",percentiles!P:P,"&gt;0",percentiles!A:A,A578)</f>
        <v>0</v>
      </c>
      <c r="U578">
        <f>+COUNTIFS(percentiles!M:M,"&gt;1/1/18",percentiles!Q:Q,"&gt;0",percentiles!A:A,A578)</f>
        <v>0</v>
      </c>
      <c r="V578">
        <f>+COUNTIFS('est-sen-perc99-2018'!A:A,A578,'est-sen-perc99-2018'!G:G,"&gt;0")</f>
        <v>0</v>
      </c>
      <c r="W578">
        <f>+COUNTIFS('est-sen-perc99-2018'!A:A,A578,'est-sen-perc99-2018'!H:H,"&gt;0")</f>
        <v>0</v>
      </c>
      <c r="X578">
        <f>+COUNTIFS('est-sen-perc99-2018'!A:A,A578,'est-sen-perc99-2018'!I:I,"&gt;0")</f>
        <v>0</v>
      </c>
      <c r="Y578">
        <f>+COUNTIFS('est-sen-perc99-2018'!A:A,A578,'est-sen-perc99-2018'!J:J,"&gt;0")</f>
        <v>0</v>
      </c>
      <c r="Z578">
        <f>+SUM(V578:Y578)</f>
        <v>0</v>
      </c>
      <c r="AA578">
        <f>+IF(Z578=0,,K578-Z578)</f>
        <v>0</v>
      </c>
    </row>
    <row r="579" spans="1:27" hidden="1">
      <c r="A579">
        <v>156224</v>
      </c>
      <c r="B579">
        <v>-13.56</v>
      </c>
      <c r="C579">
        <v>-72.573888888888803</v>
      </c>
      <c r="D579">
        <v>2345</v>
      </c>
      <c r="E579" t="s">
        <v>973</v>
      </c>
      <c r="F579" t="s">
        <v>11</v>
      </c>
      <c r="G579" t="s">
        <v>12</v>
      </c>
      <c r="H579" t="s">
        <v>13</v>
      </c>
      <c r="I579" t="s">
        <v>974</v>
      </c>
      <c r="J579" t="s">
        <v>15</v>
      </c>
      <c r="K579">
        <f>+COUNTIF('est-sen-perc99-2018'!A:A,A579)</f>
        <v>0</v>
      </c>
      <c r="L579">
        <f>+COUNTIF('est-sen-perc99-2017'!A:A,A579)</f>
        <v>0</v>
      </c>
      <c r="M579">
        <f>+COUNTIFS(percentiles!M:M,"&gt;1/1/17",percentiles!N:N,"&gt;0",percentiles!A:A,A579,percentiles!M:M,"&lt;1/4/17")</f>
        <v>0</v>
      </c>
      <c r="N579" t="str">
        <f>IFERROR(VLOOKUP(A579,percentiles!A:Q,3,FALSE),"")</f>
        <v/>
      </c>
      <c r="O579" t="str">
        <f>IFERROR(VLOOKUP(A579,percentiles!A:Q,4,FALSE),"")</f>
        <v/>
      </c>
      <c r="P579" t="str">
        <f>IFERROR(VLOOKUP(A579,percentiles!A:Q,5,FALSE),"")</f>
        <v/>
      </c>
      <c r="Q579" t="str">
        <f>IFERROR(VLOOKUP(A579,percentiles!A:Q,6,FALSE),"")</f>
        <v/>
      </c>
      <c r="R579">
        <f>+COUNTIFS(percentiles!M:M,"&gt;1/1/18",percentiles!N:N,"&gt;0",percentiles!A:A,A579)</f>
        <v>0</v>
      </c>
      <c r="S579">
        <f>+COUNTIFS(percentiles!M:M,"&gt;1/1/18",percentiles!O:O,"&gt;0",percentiles!A:A,A579)</f>
        <v>0</v>
      </c>
      <c r="T579">
        <f>+COUNTIFS(percentiles!M:M,"&gt;1/1/18",percentiles!P:P,"&gt;0",percentiles!A:A,A579)</f>
        <v>0</v>
      </c>
      <c r="U579">
        <f>+COUNTIFS(percentiles!M:M,"&gt;1/1/18",percentiles!Q:Q,"&gt;0",percentiles!A:A,A579)</f>
        <v>0</v>
      </c>
      <c r="V579">
        <f>+COUNTIFS('est-sen-perc99-2018'!A:A,A579,'est-sen-perc99-2018'!G:G,"&gt;0")</f>
        <v>0</v>
      </c>
      <c r="W579">
        <f>+COUNTIFS('est-sen-perc99-2018'!A:A,A579,'est-sen-perc99-2018'!H:H,"&gt;0")</f>
        <v>0</v>
      </c>
      <c r="X579">
        <f>+COUNTIFS('est-sen-perc99-2018'!A:A,A579,'est-sen-perc99-2018'!I:I,"&gt;0")</f>
        <v>0</v>
      </c>
      <c r="Y579">
        <f>+COUNTIFS('est-sen-perc99-2018'!A:A,A579,'est-sen-perc99-2018'!J:J,"&gt;0")</f>
        <v>0</v>
      </c>
      <c r="Z579">
        <f>+SUM(V579:Y579)</f>
        <v>0</v>
      </c>
      <c r="AA579">
        <f>+IF(Z579=0,,K579-Z579)</f>
        <v>0</v>
      </c>
    </row>
    <row r="580" spans="1:27" hidden="1">
      <c r="A580">
        <v>156401</v>
      </c>
      <c r="B580">
        <v>-13.440805555555499</v>
      </c>
      <c r="C580">
        <v>-70.404916666666594</v>
      </c>
      <c r="D580">
        <v>635</v>
      </c>
      <c r="E580" t="s">
        <v>979</v>
      </c>
      <c r="F580" t="s">
        <v>11</v>
      </c>
      <c r="G580" t="s">
        <v>12</v>
      </c>
      <c r="H580" t="s">
        <v>13</v>
      </c>
      <c r="I580" t="s">
        <v>980</v>
      </c>
      <c r="J580" t="s">
        <v>15</v>
      </c>
      <c r="K580">
        <f>+COUNTIF('est-sen-perc99-2018'!A:A,A580)</f>
        <v>1</v>
      </c>
      <c r="L580">
        <f>+COUNTIF('est-sen-perc99-2017'!A:A,A580)</f>
        <v>0</v>
      </c>
      <c r="M580">
        <f>+COUNTIFS(percentiles!M:M,"&gt;1/1/17",percentiles!N:N,"&gt;0",percentiles!A:A,A580,percentiles!M:M,"&lt;1/4/17")</f>
        <v>0</v>
      </c>
      <c r="N580" t="str">
        <f>IFERROR(VLOOKUP(A580,percentiles!A:Q,3,FALSE),"")</f>
        <v/>
      </c>
      <c r="O580" t="str">
        <f>IFERROR(VLOOKUP(A580,percentiles!A:Q,4,FALSE),"")</f>
        <v/>
      </c>
      <c r="P580" t="str">
        <f>IFERROR(VLOOKUP(A580,percentiles!A:Q,5,FALSE),"")</f>
        <v/>
      </c>
      <c r="Q580" t="str">
        <f>IFERROR(VLOOKUP(A580,percentiles!A:Q,6,FALSE),"")</f>
        <v/>
      </c>
      <c r="R580">
        <f>+COUNTIFS(percentiles!M:M,"&gt;1/1/18",percentiles!N:N,"&gt;0",percentiles!A:A,A580)</f>
        <v>0</v>
      </c>
      <c r="S580">
        <f>+COUNTIFS(percentiles!M:M,"&gt;1/1/18",percentiles!O:O,"&gt;0",percentiles!A:A,A580)</f>
        <v>0</v>
      </c>
      <c r="T580">
        <f>+COUNTIFS(percentiles!M:M,"&gt;1/1/18",percentiles!P:P,"&gt;0",percentiles!A:A,A580)</f>
        <v>0</v>
      </c>
      <c r="U580">
        <f>+COUNTIFS(percentiles!M:M,"&gt;1/1/18",percentiles!Q:Q,"&gt;0",percentiles!A:A,A580)</f>
        <v>0</v>
      </c>
      <c r="V580">
        <f>+COUNTIFS('est-sen-perc99-2018'!A:A,A580,'est-sen-perc99-2018'!G:G,"&gt;0")</f>
        <v>0</v>
      </c>
      <c r="W580">
        <f>+COUNTIFS('est-sen-perc99-2018'!A:A,A580,'est-sen-perc99-2018'!H:H,"&gt;0")</f>
        <v>0</v>
      </c>
      <c r="X580">
        <f>+COUNTIFS('est-sen-perc99-2018'!A:A,A580,'est-sen-perc99-2018'!I:I,"&gt;0")</f>
        <v>0</v>
      </c>
      <c r="Y580">
        <f>+COUNTIFS('est-sen-perc99-2018'!A:A,A580,'est-sen-perc99-2018'!J:J,"&gt;0")</f>
        <v>0</v>
      </c>
      <c r="Z580">
        <f>+SUM(V580:Y580)</f>
        <v>0</v>
      </c>
      <c r="AA580">
        <f>+IF(Z580=0,,K580-Z580)</f>
        <v>0</v>
      </c>
    </row>
    <row r="581" spans="1:27" hidden="1">
      <c r="A581">
        <v>157102</v>
      </c>
      <c r="B581">
        <v>-14.237308333333299</v>
      </c>
      <c r="C581">
        <v>-75.103974999999906</v>
      </c>
      <c r="D581">
        <v>1020</v>
      </c>
      <c r="E581" t="s">
        <v>524</v>
      </c>
      <c r="F581" t="s">
        <v>11</v>
      </c>
      <c r="G581" t="s">
        <v>12</v>
      </c>
      <c r="H581" t="s">
        <v>13</v>
      </c>
      <c r="I581" t="s">
        <v>983</v>
      </c>
      <c r="J581" t="s">
        <v>15</v>
      </c>
      <c r="K581">
        <f>+COUNTIF('est-sen-perc99-2018'!A:A,A581)</f>
        <v>0</v>
      </c>
      <c r="L581">
        <f>+COUNTIF('est-sen-perc99-2017'!A:A,A581)</f>
        <v>0</v>
      </c>
      <c r="M581">
        <f>+COUNTIFS(percentiles!M:M,"&gt;1/1/17",percentiles!N:N,"&gt;0",percentiles!A:A,A581,percentiles!M:M,"&lt;1/4/17")</f>
        <v>0</v>
      </c>
      <c r="N581" t="str">
        <f>IFERROR(VLOOKUP(A581,percentiles!A:Q,3,FALSE),"")</f>
        <v/>
      </c>
      <c r="O581" t="str">
        <f>IFERROR(VLOOKUP(A581,percentiles!A:Q,4,FALSE),"")</f>
        <v/>
      </c>
      <c r="P581" t="str">
        <f>IFERROR(VLOOKUP(A581,percentiles!A:Q,5,FALSE),"")</f>
        <v/>
      </c>
      <c r="Q581" t="str">
        <f>IFERROR(VLOOKUP(A581,percentiles!A:Q,6,FALSE),"")</f>
        <v/>
      </c>
      <c r="R581">
        <f>+COUNTIFS(percentiles!M:M,"&gt;1/1/18",percentiles!N:N,"&gt;0",percentiles!A:A,A581)</f>
        <v>0</v>
      </c>
      <c r="S581">
        <f>+COUNTIFS(percentiles!M:M,"&gt;1/1/18",percentiles!O:O,"&gt;0",percentiles!A:A,A581)</f>
        <v>0</v>
      </c>
      <c r="T581">
        <f>+COUNTIFS(percentiles!M:M,"&gt;1/1/18",percentiles!P:P,"&gt;0",percentiles!A:A,A581)</f>
        <v>0</v>
      </c>
      <c r="U581">
        <f>+COUNTIFS(percentiles!M:M,"&gt;1/1/18",percentiles!Q:Q,"&gt;0",percentiles!A:A,A581)</f>
        <v>0</v>
      </c>
      <c r="V581">
        <f>+COUNTIFS('est-sen-perc99-2018'!A:A,A581,'est-sen-perc99-2018'!G:G,"&gt;0")</f>
        <v>0</v>
      </c>
      <c r="W581">
        <f>+COUNTIFS('est-sen-perc99-2018'!A:A,A581,'est-sen-perc99-2018'!H:H,"&gt;0")</f>
        <v>0</v>
      </c>
      <c r="X581">
        <f>+COUNTIFS('est-sen-perc99-2018'!A:A,A581,'est-sen-perc99-2018'!I:I,"&gt;0")</f>
        <v>0</v>
      </c>
      <c r="Y581">
        <f>+COUNTIFS('est-sen-perc99-2018'!A:A,A581,'est-sen-perc99-2018'!J:J,"&gt;0")</f>
        <v>0</v>
      </c>
      <c r="Z581">
        <f>+SUM(V581:Y581)</f>
        <v>0</v>
      </c>
      <c r="AA581">
        <f>+IF(Z581=0,,K581-Z581)</f>
        <v>0</v>
      </c>
    </row>
    <row r="582" spans="1:27" hidden="1">
      <c r="A582">
        <v>157223</v>
      </c>
      <c r="B582">
        <v>-15.1846805555555</v>
      </c>
      <c r="C582">
        <v>-73.347863888888796</v>
      </c>
      <c r="D582">
        <v>2790</v>
      </c>
      <c r="E582" t="s">
        <v>446</v>
      </c>
      <c r="F582" t="s">
        <v>11</v>
      </c>
      <c r="G582" t="s">
        <v>12</v>
      </c>
      <c r="H582" t="s">
        <v>13</v>
      </c>
      <c r="I582" t="s">
        <v>988</v>
      </c>
      <c r="J582" t="s">
        <v>15</v>
      </c>
      <c r="K582">
        <f>+COUNTIF('est-sen-perc99-2018'!A:A,A582)</f>
        <v>1</v>
      </c>
      <c r="L582">
        <f>+COUNTIF('est-sen-perc99-2017'!A:A,A582)</f>
        <v>0</v>
      </c>
      <c r="M582">
        <f>+COUNTIFS(percentiles!M:M,"&gt;1/1/17",percentiles!N:N,"&gt;0",percentiles!A:A,A582,percentiles!M:M,"&lt;1/4/17")</f>
        <v>0</v>
      </c>
      <c r="N582" t="str">
        <f>IFERROR(VLOOKUP(A582,percentiles!A:Q,3,FALSE),"")</f>
        <v/>
      </c>
      <c r="O582" t="str">
        <f>IFERROR(VLOOKUP(A582,percentiles!A:Q,4,FALSE),"")</f>
        <v/>
      </c>
      <c r="P582" t="str">
        <f>IFERROR(VLOOKUP(A582,percentiles!A:Q,5,FALSE),"")</f>
        <v/>
      </c>
      <c r="Q582" t="str">
        <f>IFERROR(VLOOKUP(A582,percentiles!A:Q,6,FALSE),"")</f>
        <v/>
      </c>
      <c r="R582">
        <f>+COUNTIFS(percentiles!M:M,"&gt;1/1/18",percentiles!N:N,"&gt;0",percentiles!A:A,A582)</f>
        <v>0</v>
      </c>
      <c r="S582">
        <f>+COUNTIFS(percentiles!M:M,"&gt;1/1/18",percentiles!O:O,"&gt;0",percentiles!A:A,A582)</f>
        <v>0</v>
      </c>
      <c r="T582">
        <f>+COUNTIFS(percentiles!M:M,"&gt;1/1/18",percentiles!P:P,"&gt;0",percentiles!A:A,A582)</f>
        <v>0</v>
      </c>
      <c r="U582">
        <f>+COUNTIFS(percentiles!M:M,"&gt;1/1/18",percentiles!Q:Q,"&gt;0",percentiles!A:A,A582)</f>
        <v>0</v>
      </c>
      <c r="V582">
        <f>+COUNTIFS('est-sen-perc99-2018'!A:A,A582,'est-sen-perc99-2018'!G:G,"&gt;0")</f>
        <v>0</v>
      </c>
      <c r="W582">
        <f>+COUNTIFS('est-sen-perc99-2018'!A:A,A582,'est-sen-perc99-2018'!H:H,"&gt;0")</f>
        <v>0</v>
      </c>
      <c r="X582">
        <f>+COUNTIFS('est-sen-perc99-2018'!A:A,A582,'est-sen-perc99-2018'!I:I,"&gt;0")</f>
        <v>0</v>
      </c>
      <c r="Y582">
        <f>+COUNTIFS('est-sen-perc99-2018'!A:A,A582,'est-sen-perc99-2018'!J:J,"&gt;0")</f>
        <v>0</v>
      </c>
      <c r="Z582">
        <f>+SUM(V582:Y582)</f>
        <v>0</v>
      </c>
      <c r="AA582">
        <f>+IF(Z582=0,,K582-Z582)</f>
        <v>0</v>
      </c>
    </row>
    <row r="583" spans="1:27" hidden="1">
      <c r="A583">
        <v>157307</v>
      </c>
      <c r="B583">
        <v>-15.060499999999999</v>
      </c>
      <c r="C583">
        <v>-72.692277777777704</v>
      </c>
      <c r="D583">
        <v>3661</v>
      </c>
      <c r="E583" t="s">
        <v>991</v>
      </c>
      <c r="F583" t="s">
        <v>11</v>
      </c>
      <c r="G583" t="s">
        <v>12</v>
      </c>
      <c r="H583" t="s">
        <v>13</v>
      </c>
      <c r="I583" t="s">
        <v>992</v>
      </c>
      <c r="J583" t="s">
        <v>15</v>
      </c>
      <c r="K583">
        <f>+COUNTIF('est-sen-perc99-2018'!A:A,A583)</f>
        <v>2</v>
      </c>
      <c r="L583">
        <f>+COUNTIF('est-sen-perc99-2017'!A:A,A583)</f>
        <v>0</v>
      </c>
      <c r="M583">
        <f>+COUNTIFS(percentiles!M:M,"&gt;1/1/17",percentiles!N:N,"&gt;0",percentiles!A:A,A583,percentiles!M:M,"&lt;1/4/17")</f>
        <v>0</v>
      </c>
      <c r="N583" t="str">
        <f>IFERROR(VLOOKUP(A583,percentiles!A:Q,3,FALSE),"")</f>
        <v/>
      </c>
      <c r="O583" t="str">
        <f>IFERROR(VLOOKUP(A583,percentiles!A:Q,4,FALSE),"")</f>
        <v/>
      </c>
      <c r="P583" t="str">
        <f>IFERROR(VLOOKUP(A583,percentiles!A:Q,5,FALSE),"")</f>
        <v/>
      </c>
      <c r="Q583" t="str">
        <f>IFERROR(VLOOKUP(A583,percentiles!A:Q,6,FALSE),"")</f>
        <v/>
      </c>
      <c r="R583">
        <f>+COUNTIFS(percentiles!M:M,"&gt;1/1/18",percentiles!N:N,"&gt;0",percentiles!A:A,A583)</f>
        <v>0</v>
      </c>
      <c r="S583">
        <f>+COUNTIFS(percentiles!M:M,"&gt;1/1/18",percentiles!O:O,"&gt;0",percentiles!A:A,A583)</f>
        <v>0</v>
      </c>
      <c r="T583">
        <f>+COUNTIFS(percentiles!M:M,"&gt;1/1/18",percentiles!P:P,"&gt;0",percentiles!A:A,A583)</f>
        <v>0</v>
      </c>
      <c r="U583">
        <f>+COUNTIFS(percentiles!M:M,"&gt;1/1/18",percentiles!Q:Q,"&gt;0",percentiles!A:A,A583)</f>
        <v>0</v>
      </c>
      <c r="V583">
        <f>+COUNTIFS('est-sen-perc99-2018'!A:A,A583,'est-sen-perc99-2018'!G:G,"&gt;0")</f>
        <v>0</v>
      </c>
      <c r="W583">
        <f>+COUNTIFS('est-sen-perc99-2018'!A:A,A583,'est-sen-perc99-2018'!H:H,"&gt;0")</f>
        <v>0</v>
      </c>
      <c r="X583">
        <f>+COUNTIFS('est-sen-perc99-2018'!A:A,A583,'est-sen-perc99-2018'!I:I,"&gt;0")</f>
        <v>0</v>
      </c>
      <c r="Y583">
        <f>+COUNTIFS('est-sen-perc99-2018'!A:A,A583,'est-sen-perc99-2018'!J:J,"&gt;0")</f>
        <v>0</v>
      </c>
      <c r="Z583">
        <f>+SUM(V583:Y583)</f>
        <v>0</v>
      </c>
      <c r="AA583">
        <f>+IF(Z583=0,,K583-Z583)</f>
        <v>0</v>
      </c>
    </row>
    <row r="584" spans="1:27" hidden="1">
      <c r="A584">
        <v>157414</v>
      </c>
      <c r="B584">
        <v>-14.9148888888888</v>
      </c>
      <c r="C584">
        <v>-69.868027777777698</v>
      </c>
      <c r="D584">
        <v>3878</v>
      </c>
      <c r="E584" t="s">
        <v>1013</v>
      </c>
      <c r="F584" t="s">
        <v>11</v>
      </c>
      <c r="G584" t="s">
        <v>12</v>
      </c>
      <c r="H584" t="s">
        <v>13</v>
      </c>
      <c r="I584" t="s">
        <v>1014</v>
      </c>
      <c r="J584" t="s">
        <v>15</v>
      </c>
      <c r="K584">
        <f>+COUNTIF('est-sen-perc99-2018'!A:A,A584)</f>
        <v>1</v>
      </c>
      <c r="L584">
        <f>+COUNTIF('est-sen-perc99-2017'!A:A,A584)</f>
        <v>0</v>
      </c>
      <c r="M584">
        <f>+COUNTIFS(percentiles!M:M,"&gt;1/1/17",percentiles!N:N,"&gt;0",percentiles!A:A,A584,percentiles!M:M,"&lt;1/4/17")</f>
        <v>0</v>
      </c>
      <c r="N584" t="str">
        <f>IFERROR(VLOOKUP(A584,percentiles!A:Q,3,FALSE),"")</f>
        <v/>
      </c>
      <c r="O584" t="str">
        <f>IFERROR(VLOOKUP(A584,percentiles!A:Q,4,FALSE),"")</f>
        <v/>
      </c>
      <c r="P584" t="str">
        <f>IFERROR(VLOOKUP(A584,percentiles!A:Q,5,FALSE),"")</f>
        <v/>
      </c>
      <c r="Q584" t="str">
        <f>IFERROR(VLOOKUP(A584,percentiles!A:Q,6,FALSE),"")</f>
        <v/>
      </c>
      <c r="R584">
        <f>+COUNTIFS(percentiles!M:M,"&gt;1/1/18",percentiles!N:N,"&gt;0",percentiles!A:A,A584)</f>
        <v>0</v>
      </c>
      <c r="S584">
        <f>+COUNTIFS(percentiles!M:M,"&gt;1/1/18",percentiles!O:O,"&gt;0",percentiles!A:A,A584)</f>
        <v>0</v>
      </c>
      <c r="T584">
        <f>+COUNTIFS(percentiles!M:M,"&gt;1/1/18",percentiles!P:P,"&gt;0",percentiles!A:A,A584)</f>
        <v>0</v>
      </c>
      <c r="U584">
        <f>+COUNTIFS(percentiles!M:M,"&gt;1/1/18",percentiles!Q:Q,"&gt;0",percentiles!A:A,A584)</f>
        <v>0</v>
      </c>
      <c r="V584">
        <f>+COUNTIFS('est-sen-perc99-2018'!A:A,A584,'est-sen-perc99-2018'!G:G,"&gt;0")</f>
        <v>0</v>
      </c>
      <c r="W584">
        <f>+COUNTIFS('est-sen-perc99-2018'!A:A,A584,'est-sen-perc99-2018'!H:H,"&gt;0")</f>
        <v>0</v>
      </c>
      <c r="X584">
        <f>+COUNTIFS('est-sen-perc99-2018'!A:A,A584,'est-sen-perc99-2018'!I:I,"&gt;0")</f>
        <v>0</v>
      </c>
      <c r="Y584">
        <f>+COUNTIFS('est-sen-perc99-2018'!A:A,A584,'est-sen-perc99-2018'!J:J,"&gt;0")</f>
        <v>0</v>
      </c>
      <c r="Z584">
        <f>+SUM(V584:Y584)</f>
        <v>0</v>
      </c>
      <c r="AA584">
        <f>+IF(Z584=0,,K584-Z584)</f>
        <v>0</v>
      </c>
    </row>
    <row r="585" spans="1:27" hidden="1">
      <c r="A585">
        <v>158309</v>
      </c>
      <c r="B585">
        <v>-16.875</v>
      </c>
      <c r="C585">
        <v>-70.4236111111111</v>
      </c>
      <c r="D585">
        <v>4609</v>
      </c>
      <c r="E585" t="s">
        <v>1029</v>
      </c>
      <c r="F585" t="s">
        <v>11</v>
      </c>
      <c r="G585" t="s">
        <v>12</v>
      </c>
      <c r="H585" t="s">
        <v>13</v>
      </c>
      <c r="I585" t="s">
        <v>1030</v>
      </c>
      <c r="J585" t="s">
        <v>15</v>
      </c>
      <c r="K585">
        <f>+COUNTIF('est-sen-perc99-2018'!A:A,A585)</f>
        <v>0</v>
      </c>
      <c r="L585">
        <f>+COUNTIF('est-sen-perc99-2017'!A:A,A585)</f>
        <v>0</v>
      </c>
      <c r="M585">
        <f>+COUNTIFS(percentiles!M:M,"&gt;1/1/17",percentiles!N:N,"&gt;0",percentiles!A:A,A585,percentiles!M:M,"&lt;1/4/17")</f>
        <v>0</v>
      </c>
      <c r="N585" t="str">
        <f>IFERROR(VLOOKUP(A585,percentiles!A:Q,3,FALSE),"")</f>
        <v/>
      </c>
      <c r="O585" t="str">
        <f>IFERROR(VLOOKUP(A585,percentiles!A:Q,4,FALSE),"")</f>
        <v/>
      </c>
      <c r="P585" t="str">
        <f>IFERROR(VLOOKUP(A585,percentiles!A:Q,5,FALSE),"")</f>
        <v/>
      </c>
      <c r="Q585" t="str">
        <f>IFERROR(VLOOKUP(A585,percentiles!A:Q,6,FALSE),"")</f>
        <v/>
      </c>
      <c r="R585">
        <f>+COUNTIFS(percentiles!M:M,"&gt;1/1/18",percentiles!N:N,"&gt;0",percentiles!A:A,A585)</f>
        <v>0</v>
      </c>
      <c r="S585">
        <f>+COUNTIFS(percentiles!M:M,"&gt;1/1/18",percentiles!O:O,"&gt;0",percentiles!A:A,A585)</f>
        <v>0</v>
      </c>
      <c r="T585">
        <f>+COUNTIFS(percentiles!M:M,"&gt;1/1/18",percentiles!P:P,"&gt;0",percentiles!A:A,A585)</f>
        <v>0</v>
      </c>
      <c r="U585">
        <f>+COUNTIFS(percentiles!M:M,"&gt;1/1/18",percentiles!Q:Q,"&gt;0",percentiles!A:A,A585)</f>
        <v>0</v>
      </c>
      <c r="V585">
        <f>+COUNTIFS('est-sen-perc99-2018'!A:A,A585,'est-sen-perc99-2018'!G:G,"&gt;0")</f>
        <v>0</v>
      </c>
      <c r="W585">
        <f>+COUNTIFS('est-sen-perc99-2018'!A:A,A585,'est-sen-perc99-2018'!H:H,"&gt;0")</f>
        <v>0</v>
      </c>
      <c r="X585">
        <f>+COUNTIFS('est-sen-perc99-2018'!A:A,A585,'est-sen-perc99-2018'!I:I,"&gt;0")</f>
        <v>0</v>
      </c>
      <c r="Y585">
        <f>+COUNTIFS('est-sen-perc99-2018'!A:A,A585,'est-sen-perc99-2018'!J:J,"&gt;0")</f>
        <v>0</v>
      </c>
      <c r="Z585">
        <f>+SUM(V585:Y585)</f>
        <v>0</v>
      </c>
      <c r="AA585">
        <f>+IF(Z585=0,,K585-Z585)</f>
        <v>0</v>
      </c>
    </row>
    <row r="586" spans="1:27" hidden="1">
      <c r="A586">
        <v>158325</v>
      </c>
      <c r="B586">
        <v>-17.660833333333301</v>
      </c>
      <c r="C586">
        <v>-69.948888888888803</v>
      </c>
      <c r="D586">
        <v>3566</v>
      </c>
      <c r="E586" t="s">
        <v>1041</v>
      </c>
      <c r="F586" t="s">
        <v>11</v>
      </c>
      <c r="G586" t="s">
        <v>12</v>
      </c>
      <c r="H586" t="s">
        <v>13</v>
      </c>
      <c r="I586" t="s">
        <v>1042</v>
      </c>
      <c r="J586" t="s">
        <v>15</v>
      </c>
      <c r="K586">
        <f>+COUNTIF('est-sen-perc99-2018'!A:A,A586)</f>
        <v>0</v>
      </c>
      <c r="L586">
        <f>+COUNTIF('est-sen-perc99-2017'!A:A,A586)</f>
        <v>0</v>
      </c>
      <c r="M586">
        <f>+COUNTIFS(percentiles!M:M,"&gt;1/1/17",percentiles!N:N,"&gt;0",percentiles!A:A,A586,percentiles!M:M,"&lt;1/4/17")</f>
        <v>0</v>
      </c>
      <c r="N586" t="str">
        <f>IFERROR(VLOOKUP(A586,percentiles!A:Q,3,FALSE),"")</f>
        <v/>
      </c>
      <c r="O586" t="str">
        <f>IFERROR(VLOOKUP(A586,percentiles!A:Q,4,FALSE),"")</f>
        <v/>
      </c>
      <c r="P586" t="str">
        <f>IFERROR(VLOOKUP(A586,percentiles!A:Q,5,FALSE),"")</f>
        <v/>
      </c>
      <c r="Q586" t="str">
        <f>IFERROR(VLOOKUP(A586,percentiles!A:Q,6,FALSE),"")</f>
        <v/>
      </c>
      <c r="R586">
        <f>+COUNTIFS(percentiles!M:M,"&gt;1/1/18",percentiles!N:N,"&gt;0",percentiles!A:A,A586)</f>
        <v>0</v>
      </c>
      <c r="S586">
        <f>+COUNTIFS(percentiles!M:M,"&gt;1/1/18",percentiles!O:O,"&gt;0",percentiles!A:A,A586)</f>
        <v>0</v>
      </c>
      <c r="T586">
        <f>+COUNTIFS(percentiles!M:M,"&gt;1/1/18",percentiles!P:P,"&gt;0",percentiles!A:A,A586)</f>
        <v>0</v>
      </c>
      <c r="U586">
        <f>+COUNTIFS(percentiles!M:M,"&gt;1/1/18",percentiles!Q:Q,"&gt;0",percentiles!A:A,A586)</f>
        <v>0</v>
      </c>
      <c r="V586">
        <f>+COUNTIFS('est-sen-perc99-2018'!A:A,A586,'est-sen-perc99-2018'!G:G,"&gt;0")</f>
        <v>0</v>
      </c>
      <c r="W586">
        <f>+COUNTIFS('est-sen-perc99-2018'!A:A,A586,'est-sen-perc99-2018'!H:H,"&gt;0")</f>
        <v>0</v>
      </c>
      <c r="X586">
        <f>+COUNTIFS('est-sen-perc99-2018'!A:A,A586,'est-sen-perc99-2018'!I:I,"&gt;0")</f>
        <v>0</v>
      </c>
      <c r="Y586">
        <f>+COUNTIFS('est-sen-perc99-2018'!A:A,A586,'est-sen-perc99-2018'!J:J,"&gt;0")</f>
        <v>0</v>
      </c>
      <c r="Z586">
        <f>+SUM(V586:Y586)</f>
        <v>0</v>
      </c>
      <c r="AA586">
        <f>+IF(Z586=0,,K586-Z586)</f>
        <v>0</v>
      </c>
    </row>
    <row r="587" spans="1:27" hidden="1">
      <c r="A587">
        <v>158327</v>
      </c>
      <c r="B587">
        <v>-17.237222222222201</v>
      </c>
      <c r="C587">
        <v>-69.813055555555493</v>
      </c>
      <c r="D587">
        <v>4280</v>
      </c>
      <c r="E587" t="s">
        <v>1045</v>
      </c>
      <c r="F587" t="s">
        <v>11</v>
      </c>
      <c r="G587" t="s">
        <v>12</v>
      </c>
      <c r="H587" t="s">
        <v>13</v>
      </c>
      <c r="I587" t="s">
        <v>1046</v>
      </c>
      <c r="J587" t="s">
        <v>15</v>
      </c>
      <c r="K587">
        <f>+COUNTIF('est-sen-perc99-2018'!A:A,A587)</f>
        <v>0</v>
      </c>
      <c r="L587">
        <f>+COUNTIF('est-sen-perc99-2017'!A:A,A587)</f>
        <v>0</v>
      </c>
      <c r="M587">
        <f>+COUNTIFS(percentiles!M:M,"&gt;1/1/17",percentiles!N:N,"&gt;0",percentiles!A:A,A587,percentiles!M:M,"&lt;1/4/17")</f>
        <v>0</v>
      </c>
      <c r="N587" t="str">
        <f>IFERROR(VLOOKUP(A587,percentiles!A:Q,3,FALSE),"")</f>
        <v/>
      </c>
      <c r="O587" t="str">
        <f>IFERROR(VLOOKUP(A587,percentiles!A:Q,4,FALSE),"")</f>
        <v/>
      </c>
      <c r="P587" t="str">
        <f>IFERROR(VLOOKUP(A587,percentiles!A:Q,5,FALSE),"")</f>
        <v/>
      </c>
      <c r="Q587" t="str">
        <f>IFERROR(VLOOKUP(A587,percentiles!A:Q,6,FALSE),"")</f>
        <v/>
      </c>
      <c r="R587">
        <f>+COUNTIFS(percentiles!M:M,"&gt;1/1/18",percentiles!N:N,"&gt;0",percentiles!A:A,A587)</f>
        <v>0</v>
      </c>
      <c r="S587">
        <f>+COUNTIFS(percentiles!M:M,"&gt;1/1/18",percentiles!O:O,"&gt;0",percentiles!A:A,A587)</f>
        <v>0</v>
      </c>
      <c r="T587">
        <f>+COUNTIFS(percentiles!M:M,"&gt;1/1/18",percentiles!P:P,"&gt;0",percentiles!A:A,A587)</f>
        <v>0</v>
      </c>
      <c r="U587">
        <f>+COUNTIFS(percentiles!M:M,"&gt;1/1/18",percentiles!Q:Q,"&gt;0",percentiles!A:A,A587)</f>
        <v>0</v>
      </c>
      <c r="V587">
        <f>+COUNTIFS('est-sen-perc99-2018'!A:A,A587,'est-sen-perc99-2018'!G:G,"&gt;0")</f>
        <v>0</v>
      </c>
      <c r="W587">
        <f>+COUNTIFS('est-sen-perc99-2018'!A:A,A587,'est-sen-perc99-2018'!H:H,"&gt;0")</f>
        <v>0</v>
      </c>
      <c r="X587">
        <f>+COUNTIFS('est-sen-perc99-2018'!A:A,A587,'est-sen-perc99-2018'!I:I,"&gt;0")</f>
        <v>0</v>
      </c>
      <c r="Y587">
        <f>+COUNTIFS('est-sen-perc99-2018'!A:A,A587,'est-sen-perc99-2018'!J:J,"&gt;0")</f>
        <v>0</v>
      </c>
      <c r="Z587">
        <f>+SUM(V587:Y587)</f>
        <v>0</v>
      </c>
      <c r="AA587">
        <f>+IF(Z587=0,,K587-Z587)</f>
        <v>0</v>
      </c>
    </row>
    <row r="588" spans="1:27" hidden="1">
      <c r="A588" t="s">
        <v>1055</v>
      </c>
      <c r="B588">
        <v>-13.196722222222199</v>
      </c>
      <c r="C588">
        <v>-71.619405555555502</v>
      </c>
      <c r="D588">
        <v>3466</v>
      </c>
      <c r="E588" t="s">
        <v>1056</v>
      </c>
      <c r="F588" t="s">
        <v>11</v>
      </c>
      <c r="G588" t="s">
        <v>639</v>
      </c>
      <c r="H588" t="s">
        <v>640</v>
      </c>
      <c r="I588" t="s">
        <v>1057</v>
      </c>
      <c r="J588" t="s">
        <v>15</v>
      </c>
      <c r="K588">
        <f>+COUNTIF('est-sen-perc99-2018'!A:A,A588)</f>
        <v>0</v>
      </c>
      <c r="L588">
        <f>+COUNTIF('est-sen-perc99-2017'!A:A,A588)</f>
        <v>0</v>
      </c>
      <c r="M588">
        <f>+COUNTIFS(percentiles!M:M,"&gt;1/1/17",percentiles!N:N,"&gt;0",percentiles!A:A,A588,percentiles!M:M,"&lt;1/4/17")</f>
        <v>0</v>
      </c>
      <c r="N588" t="str">
        <f>IFERROR(VLOOKUP(A588,percentiles!A:Q,3,FALSE),"")</f>
        <v/>
      </c>
      <c r="O588" t="str">
        <f>IFERROR(VLOOKUP(A588,percentiles!A:Q,4,FALSE),"")</f>
        <v/>
      </c>
      <c r="P588" t="str">
        <f>IFERROR(VLOOKUP(A588,percentiles!A:Q,5,FALSE),"")</f>
        <v/>
      </c>
      <c r="Q588" t="str">
        <f>IFERROR(VLOOKUP(A588,percentiles!A:Q,6,FALSE),"")</f>
        <v/>
      </c>
      <c r="R588">
        <f>+COUNTIFS(percentiles!M:M,"&gt;1/1/18",percentiles!N:N,"&gt;0",percentiles!A:A,A588)</f>
        <v>0</v>
      </c>
      <c r="S588">
        <f>+COUNTIFS(percentiles!M:M,"&gt;1/1/18",percentiles!O:O,"&gt;0",percentiles!A:A,A588)</f>
        <v>0</v>
      </c>
      <c r="T588">
        <f>+COUNTIFS(percentiles!M:M,"&gt;1/1/18",percentiles!P:P,"&gt;0",percentiles!A:A,A588)</f>
        <v>0</v>
      </c>
      <c r="U588">
        <f>+COUNTIFS(percentiles!M:M,"&gt;1/1/18",percentiles!Q:Q,"&gt;0",percentiles!A:A,A588)</f>
        <v>0</v>
      </c>
      <c r="V588">
        <f>+COUNTIFS('est-sen-perc99-2018'!A:A,A588,'est-sen-perc99-2018'!G:G,"&gt;0")</f>
        <v>0</v>
      </c>
      <c r="W588">
        <f>+COUNTIFS('est-sen-perc99-2018'!A:A,A588,'est-sen-perc99-2018'!H:H,"&gt;0")</f>
        <v>0</v>
      </c>
      <c r="X588">
        <f>+COUNTIFS('est-sen-perc99-2018'!A:A,A588,'est-sen-perc99-2018'!I:I,"&gt;0")</f>
        <v>0</v>
      </c>
      <c r="Y588">
        <f>+COUNTIFS('est-sen-perc99-2018'!A:A,A588,'est-sen-perc99-2018'!J:J,"&gt;0")</f>
        <v>0</v>
      </c>
      <c r="Z588">
        <f>+SUM(V588:Y588)</f>
        <v>0</v>
      </c>
      <c r="AA588">
        <f>+IF(Z588=0,,K588-Z588)</f>
        <v>0</v>
      </c>
    </row>
    <row r="589" spans="1:27" hidden="1">
      <c r="A589">
        <v>47255188</v>
      </c>
      <c r="B589">
        <v>-14.3783888888888</v>
      </c>
      <c r="C589">
        <v>-75.682055555555493</v>
      </c>
      <c r="D589">
        <v>324</v>
      </c>
      <c r="E589" t="s">
        <v>400</v>
      </c>
      <c r="F589" t="s">
        <v>1062</v>
      </c>
      <c r="G589" t="s">
        <v>639</v>
      </c>
      <c r="H589" t="s">
        <v>640</v>
      </c>
      <c r="I589" t="s">
        <v>1077</v>
      </c>
      <c r="J589" t="s">
        <v>15</v>
      </c>
      <c r="K589">
        <f>+COUNTIF('est-sen-perc99-2018'!A:A,A589)</f>
        <v>0</v>
      </c>
      <c r="L589">
        <f>+COUNTIF('est-sen-perc99-2017'!A:A,A589)</f>
        <v>0</v>
      </c>
      <c r="M589">
        <f>+COUNTIFS(percentiles!M:M,"&gt;1/1/17",percentiles!N:N,"&gt;0",percentiles!A:A,A589,percentiles!M:M,"&lt;1/4/17")</f>
        <v>0</v>
      </c>
      <c r="N589" t="str">
        <f>IFERROR(VLOOKUP(A589,percentiles!A:Q,3,FALSE),"")</f>
        <v/>
      </c>
      <c r="O589" t="str">
        <f>IFERROR(VLOOKUP(A589,percentiles!A:Q,4,FALSE),"")</f>
        <v/>
      </c>
      <c r="P589" t="str">
        <f>IFERROR(VLOOKUP(A589,percentiles!A:Q,5,FALSE),"")</f>
        <v/>
      </c>
      <c r="Q589" t="str">
        <f>IFERROR(VLOOKUP(A589,percentiles!A:Q,6,FALSE),"")</f>
        <v/>
      </c>
      <c r="R589">
        <f>+COUNTIFS(percentiles!M:M,"&gt;1/1/18",percentiles!N:N,"&gt;0",percentiles!A:A,A589)</f>
        <v>0</v>
      </c>
      <c r="S589">
        <f>+COUNTIFS(percentiles!M:M,"&gt;1/1/18",percentiles!O:O,"&gt;0",percentiles!A:A,A589)</f>
        <v>0</v>
      </c>
      <c r="T589">
        <f>+COUNTIFS(percentiles!M:M,"&gt;1/1/18",percentiles!P:P,"&gt;0",percentiles!A:A,A589)</f>
        <v>0</v>
      </c>
      <c r="U589">
        <f>+COUNTIFS(percentiles!M:M,"&gt;1/1/18",percentiles!Q:Q,"&gt;0",percentiles!A:A,A589)</f>
        <v>0</v>
      </c>
      <c r="V589">
        <f>+COUNTIFS('est-sen-perc99-2018'!A:A,A589,'est-sen-perc99-2018'!G:G,"&gt;0")</f>
        <v>0</v>
      </c>
      <c r="W589">
        <f>+COUNTIFS('est-sen-perc99-2018'!A:A,A589,'est-sen-perc99-2018'!H:H,"&gt;0")</f>
        <v>0</v>
      </c>
      <c r="X589">
        <f>+COUNTIFS('est-sen-perc99-2018'!A:A,A589,'est-sen-perc99-2018'!I:I,"&gt;0")</f>
        <v>0</v>
      </c>
      <c r="Y589">
        <f>+COUNTIFS('est-sen-perc99-2018'!A:A,A589,'est-sen-perc99-2018'!J:J,"&gt;0")</f>
        <v>0</v>
      </c>
      <c r="Z589">
        <f>+SUM(V589:Y589)</f>
        <v>0</v>
      </c>
      <c r="AA589">
        <f>+IF(Z589=0,,K589-Z589)</f>
        <v>0</v>
      </c>
    </row>
    <row r="590" spans="1:27" hidden="1">
      <c r="A590">
        <v>47259496</v>
      </c>
      <c r="B590">
        <v>-9.72919444444444</v>
      </c>
      <c r="C590">
        <v>-77.453652777777705</v>
      </c>
      <c r="D590">
        <v>3431</v>
      </c>
      <c r="E590" t="s">
        <v>220</v>
      </c>
      <c r="F590" t="s">
        <v>1062</v>
      </c>
      <c r="G590" t="s">
        <v>639</v>
      </c>
      <c r="H590" t="s">
        <v>640</v>
      </c>
      <c r="I590" t="s">
        <v>1079</v>
      </c>
      <c r="J590" t="s">
        <v>20</v>
      </c>
      <c r="K590">
        <f>+COUNTIF('est-sen-perc99-2018'!A:A,A590)</f>
        <v>1</v>
      </c>
      <c r="L590">
        <f>+COUNTIF('est-sen-perc99-2017'!A:A,A590)</f>
        <v>0</v>
      </c>
      <c r="M590">
        <f>+COUNTIFS(percentiles!M:M,"&gt;1/1/17",percentiles!N:N,"&gt;0",percentiles!A:A,A590,percentiles!M:M,"&lt;1/4/17")</f>
        <v>0</v>
      </c>
      <c r="N590" t="str">
        <f>IFERROR(VLOOKUP(A590,percentiles!A:Q,3,FALSE),"")</f>
        <v/>
      </c>
      <c r="O590" t="str">
        <f>IFERROR(VLOOKUP(A590,percentiles!A:Q,4,FALSE),"")</f>
        <v/>
      </c>
      <c r="P590" t="str">
        <f>IFERROR(VLOOKUP(A590,percentiles!A:Q,5,FALSE),"")</f>
        <v/>
      </c>
      <c r="Q590" t="str">
        <f>IFERROR(VLOOKUP(A590,percentiles!A:Q,6,FALSE),"")</f>
        <v/>
      </c>
      <c r="R590">
        <f>+COUNTIFS(percentiles!M:M,"&gt;1/1/18",percentiles!N:N,"&gt;0",percentiles!A:A,A590)</f>
        <v>0</v>
      </c>
      <c r="S590">
        <f>+COUNTIFS(percentiles!M:M,"&gt;1/1/18",percentiles!O:O,"&gt;0",percentiles!A:A,A590)</f>
        <v>0</v>
      </c>
      <c r="T590">
        <f>+COUNTIFS(percentiles!M:M,"&gt;1/1/18",percentiles!P:P,"&gt;0",percentiles!A:A,A590)</f>
        <v>0</v>
      </c>
      <c r="U590">
        <f>+COUNTIFS(percentiles!M:M,"&gt;1/1/18",percentiles!Q:Q,"&gt;0",percentiles!A:A,A590)</f>
        <v>0</v>
      </c>
      <c r="V590">
        <f>+COUNTIFS('est-sen-perc99-2018'!A:A,A590,'est-sen-perc99-2018'!G:G,"&gt;0")</f>
        <v>0</v>
      </c>
      <c r="W590">
        <f>+COUNTIFS('est-sen-perc99-2018'!A:A,A590,'est-sen-perc99-2018'!H:H,"&gt;0")</f>
        <v>0</v>
      </c>
      <c r="X590">
        <f>+COUNTIFS('est-sen-perc99-2018'!A:A,A590,'est-sen-perc99-2018'!I:I,"&gt;0")</f>
        <v>0</v>
      </c>
      <c r="Y590">
        <f>+COUNTIFS('est-sen-perc99-2018'!A:A,A590,'est-sen-perc99-2018'!J:J,"&gt;0")</f>
        <v>0</v>
      </c>
      <c r="Z590">
        <f>+SUM(V590:Y590)</f>
        <v>0</v>
      </c>
      <c r="AA590">
        <f>+IF(Z590=0,,K590-Z590)</f>
        <v>0</v>
      </c>
    </row>
    <row r="591" spans="1:27" hidden="1">
      <c r="A591" t="s">
        <v>1080</v>
      </c>
      <c r="B591">
        <v>-9.5859833333333295</v>
      </c>
      <c r="C591">
        <v>-77.1752888888889</v>
      </c>
      <c r="D591">
        <v>3140</v>
      </c>
      <c r="E591" t="s">
        <v>226</v>
      </c>
      <c r="F591" t="s">
        <v>1062</v>
      </c>
      <c r="G591" t="s">
        <v>639</v>
      </c>
      <c r="H591" t="s">
        <v>640</v>
      </c>
      <c r="I591" t="s">
        <v>1081</v>
      </c>
      <c r="J591" t="s">
        <v>15</v>
      </c>
      <c r="K591">
        <f>+COUNTIF('est-sen-perc99-2018'!A:A,A591)</f>
        <v>0</v>
      </c>
      <c r="L591">
        <f>+COUNTIF('est-sen-perc99-2017'!A:A,A591)</f>
        <v>0</v>
      </c>
      <c r="M591">
        <f>+COUNTIFS(percentiles!M:M,"&gt;1/1/17",percentiles!N:N,"&gt;0",percentiles!A:A,A591,percentiles!M:M,"&lt;1/4/17")</f>
        <v>0</v>
      </c>
      <c r="N591" t="str">
        <f>IFERROR(VLOOKUP(A591,percentiles!A:Q,3,FALSE),"")</f>
        <v/>
      </c>
      <c r="O591" t="str">
        <f>IFERROR(VLOOKUP(A591,percentiles!A:Q,4,FALSE),"")</f>
        <v/>
      </c>
      <c r="P591" t="str">
        <f>IFERROR(VLOOKUP(A591,percentiles!A:Q,5,FALSE),"")</f>
        <v/>
      </c>
      <c r="Q591" t="str">
        <f>IFERROR(VLOOKUP(A591,percentiles!A:Q,6,FALSE),"")</f>
        <v/>
      </c>
      <c r="R591">
        <f>+COUNTIFS(percentiles!M:M,"&gt;1/1/18",percentiles!N:N,"&gt;0",percentiles!A:A,A591)</f>
        <v>0</v>
      </c>
      <c r="S591">
        <f>+COUNTIFS(percentiles!M:M,"&gt;1/1/18",percentiles!O:O,"&gt;0",percentiles!A:A,A591)</f>
        <v>0</v>
      </c>
      <c r="T591">
        <f>+COUNTIFS(percentiles!M:M,"&gt;1/1/18",percentiles!P:P,"&gt;0",percentiles!A:A,A591)</f>
        <v>0</v>
      </c>
      <c r="U591">
        <f>+COUNTIFS(percentiles!M:M,"&gt;1/1/18",percentiles!Q:Q,"&gt;0",percentiles!A:A,A591)</f>
        <v>0</v>
      </c>
      <c r="V591">
        <f>+COUNTIFS('est-sen-perc99-2018'!A:A,A591,'est-sen-perc99-2018'!G:G,"&gt;0")</f>
        <v>0</v>
      </c>
      <c r="W591">
        <f>+COUNTIFS('est-sen-perc99-2018'!A:A,A591,'est-sen-perc99-2018'!H:H,"&gt;0")</f>
        <v>0</v>
      </c>
      <c r="X591">
        <f>+COUNTIFS('est-sen-perc99-2018'!A:A,A591,'est-sen-perc99-2018'!I:I,"&gt;0")</f>
        <v>0</v>
      </c>
      <c r="Y591">
        <f>+COUNTIFS('est-sen-perc99-2018'!A:A,A591,'est-sen-perc99-2018'!J:J,"&gt;0")</f>
        <v>0</v>
      </c>
      <c r="Z591">
        <f>+SUM(V591:Y591)</f>
        <v>0</v>
      </c>
      <c r="AA591">
        <f>+IF(Z591=0,,K591-Z591)</f>
        <v>0</v>
      </c>
    </row>
    <row r="592" spans="1:27" hidden="1">
      <c r="A592" t="s">
        <v>1086</v>
      </c>
      <c r="B592">
        <v>-4.6377555555555503</v>
      </c>
      <c r="C592">
        <v>-79.710766666666601</v>
      </c>
      <c r="D592">
        <v>2633</v>
      </c>
      <c r="E592" t="s">
        <v>71</v>
      </c>
      <c r="F592" t="s">
        <v>1062</v>
      </c>
      <c r="G592" t="s">
        <v>639</v>
      </c>
      <c r="H592" t="s">
        <v>640</v>
      </c>
      <c r="I592" t="s">
        <v>1087</v>
      </c>
      <c r="J592" t="s">
        <v>20</v>
      </c>
      <c r="K592">
        <f>+COUNTIF('est-sen-perc99-2018'!A:A,A592)</f>
        <v>0</v>
      </c>
      <c r="L592">
        <f>+COUNTIF('est-sen-perc99-2017'!A:A,A592)</f>
        <v>0</v>
      </c>
      <c r="M592">
        <f>+COUNTIFS(percentiles!M:M,"&gt;1/1/17",percentiles!N:N,"&gt;0",percentiles!A:A,A592,percentiles!M:M,"&lt;1/4/17")</f>
        <v>0</v>
      </c>
      <c r="N592" t="str">
        <f>IFERROR(VLOOKUP(A592,percentiles!A:Q,3,FALSE),"")</f>
        <v/>
      </c>
      <c r="O592" t="str">
        <f>IFERROR(VLOOKUP(A592,percentiles!A:Q,4,FALSE),"")</f>
        <v/>
      </c>
      <c r="P592" t="str">
        <f>IFERROR(VLOOKUP(A592,percentiles!A:Q,5,FALSE),"")</f>
        <v/>
      </c>
      <c r="Q592" t="str">
        <f>IFERROR(VLOOKUP(A592,percentiles!A:Q,6,FALSE),"")</f>
        <v/>
      </c>
      <c r="R592">
        <f>+COUNTIFS(percentiles!M:M,"&gt;1/1/18",percentiles!N:N,"&gt;0",percentiles!A:A,A592)</f>
        <v>0</v>
      </c>
      <c r="S592">
        <f>+COUNTIFS(percentiles!M:M,"&gt;1/1/18",percentiles!O:O,"&gt;0",percentiles!A:A,A592)</f>
        <v>0</v>
      </c>
      <c r="T592">
        <f>+COUNTIFS(percentiles!M:M,"&gt;1/1/18",percentiles!P:P,"&gt;0",percentiles!A:A,A592)</f>
        <v>0</v>
      </c>
      <c r="U592">
        <f>+COUNTIFS(percentiles!M:M,"&gt;1/1/18",percentiles!Q:Q,"&gt;0",percentiles!A:A,A592)</f>
        <v>0</v>
      </c>
      <c r="V592">
        <f>+COUNTIFS('est-sen-perc99-2018'!A:A,A592,'est-sen-perc99-2018'!G:G,"&gt;0")</f>
        <v>0</v>
      </c>
      <c r="W592">
        <f>+COUNTIFS('est-sen-perc99-2018'!A:A,A592,'est-sen-perc99-2018'!H:H,"&gt;0")</f>
        <v>0</v>
      </c>
      <c r="X592">
        <f>+COUNTIFS('est-sen-perc99-2018'!A:A,A592,'est-sen-perc99-2018'!I:I,"&gt;0")</f>
        <v>0</v>
      </c>
      <c r="Y592">
        <f>+COUNTIFS('est-sen-perc99-2018'!A:A,A592,'est-sen-perc99-2018'!J:J,"&gt;0")</f>
        <v>0</v>
      </c>
      <c r="Z592">
        <f>+SUM(V592:Y592)</f>
        <v>0</v>
      </c>
      <c r="AA592">
        <f>+IF(Z592=0,,K592-Z592)</f>
        <v>0</v>
      </c>
    </row>
    <row r="593" spans="1:27" hidden="1">
      <c r="A593" t="s">
        <v>1088</v>
      </c>
      <c r="B593">
        <v>-14.237361111111101</v>
      </c>
      <c r="C593">
        <v>-71.236694444444396</v>
      </c>
      <c r="D593">
        <v>3568</v>
      </c>
      <c r="E593" t="s">
        <v>430</v>
      </c>
      <c r="F593" t="s">
        <v>1062</v>
      </c>
      <c r="G593" t="s">
        <v>639</v>
      </c>
      <c r="H593" t="s">
        <v>640</v>
      </c>
      <c r="I593" t="s">
        <v>1089</v>
      </c>
      <c r="J593" t="s">
        <v>15</v>
      </c>
      <c r="K593">
        <f>+COUNTIF('est-sen-perc99-2018'!A:A,A593)</f>
        <v>1</v>
      </c>
      <c r="L593">
        <f>+COUNTIF('est-sen-perc99-2017'!A:A,A593)</f>
        <v>0</v>
      </c>
      <c r="M593">
        <f>+COUNTIFS(percentiles!M:M,"&gt;1/1/17",percentiles!N:N,"&gt;0",percentiles!A:A,A593,percentiles!M:M,"&lt;1/4/17")</f>
        <v>0</v>
      </c>
      <c r="N593" t="str">
        <f>IFERROR(VLOOKUP(A593,percentiles!A:Q,3,FALSE),"")</f>
        <v/>
      </c>
      <c r="O593" t="str">
        <f>IFERROR(VLOOKUP(A593,percentiles!A:Q,4,FALSE),"")</f>
        <v/>
      </c>
      <c r="P593" t="str">
        <f>IFERROR(VLOOKUP(A593,percentiles!A:Q,5,FALSE),"")</f>
        <v/>
      </c>
      <c r="Q593" t="str">
        <f>IFERROR(VLOOKUP(A593,percentiles!A:Q,6,FALSE),"")</f>
        <v/>
      </c>
      <c r="R593">
        <f>+COUNTIFS(percentiles!M:M,"&gt;1/1/18",percentiles!N:N,"&gt;0",percentiles!A:A,A593)</f>
        <v>0</v>
      </c>
      <c r="S593">
        <f>+COUNTIFS(percentiles!M:M,"&gt;1/1/18",percentiles!O:O,"&gt;0",percentiles!A:A,A593)</f>
        <v>0</v>
      </c>
      <c r="T593">
        <f>+COUNTIFS(percentiles!M:M,"&gt;1/1/18",percentiles!P:P,"&gt;0",percentiles!A:A,A593)</f>
        <v>0</v>
      </c>
      <c r="U593">
        <f>+COUNTIFS(percentiles!M:M,"&gt;1/1/18",percentiles!Q:Q,"&gt;0",percentiles!A:A,A593)</f>
        <v>0</v>
      </c>
      <c r="V593">
        <f>+COUNTIFS('est-sen-perc99-2018'!A:A,A593,'est-sen-perc99-2018'!G:G,"&gt;0")</f>
        <v>0</v>
      </c>
      <c r="W593">
        <f>+COUNTIFS('est-sen-perc99-2018'!A:A,A593,'est-sen-perc99-2018'!H:H,"&gt;0")</f>
        <v>0</v>
      </c>
      <c r="X593">
        <f>+COUNTIFS('est-sen-perc99-2018'!A:A,A593,'est-sen-perc99-2018'!I:I,"&gt;0")</f>
        <v>0</v>
      </c>
      <c r="Y593">
        <f>+COUNTIFS('est-sen-perc99-2018'!A:A,A593,'est-sen-perc99-2018'!J:J,"&gt;0")</f>
        <v>0</v>
      </c>
      <c r="Z593">
        <f>+SUM(V593:Y593)</f>
        <v>0</v>
      </c>
      <c r="AA593">
        <f>+IF(Z593=0,,K593-Z593)</f>
        <v>0</v>
      </c>
    </row>
    <row r="594" spans="1:27" hidden="1">
      <c r="A594" t="s">
        <v>1094</v>
      </c>
      <c r="B594">
        <v>-7.1674722222222202</v>
      </c>
      <c r="C594">
        <v>-78.493066666666607</v>
      </c>
      <c r="D594">
        <v>2673</v>
      </c>
      <c r="E594" t="s">
        <v>1095</v>
      </c>
      <c r="F594" t="s">
        <v>11</v>
      </c>
      <c r="G594" t="s">
        <v>639</v>
      </c>
      <c r="H594" t="s">
        <v>640</v>
      </c>
      <c r="I594" t="s">
        <v>1096</v>
      </c>
      <c r="J594" t="s">
        <v>15</v>
      </c>
      <c r="K594">
        <f>+COUNTIF('est-sen-perc99-2018'!A:A,A594)</f>
        <v>1</v>
      </c>
      <c r="L594">
        <f>+COUNTIF('est-sen-perc99-2017'!A:A,A594)</f>
        <v>0</v>
      </c>
      <c r="M594">
        <f>+COUNTIFS(percentiles!M:M,"&gt;1/1/17",percentiles!N:N,"&gt;0",percentiles!A:A,A594,percentiles!M:M,"&lt;1/4/17")</f>
        <v>0</v>
      </c>
      <c r="N594" t="str">
        <f>IFERROR(VLOOKUP(A594,percentiles!A:Q,3,FALSE),"")</f>
        <v/>
      </c>
      <c r="O594" t="str">
        <f>IFERROR(VLOOKUP(A594,percentiles!A:Q,4,FALSE),"")</f>
        <v/>
      </c>
      <c r="P594" t="str">
        <f>IFERROR(VLOOKUP(A594,percentiles!A:Q,5,FALSE),"")</f>
        <v/>
      </c>
      <c r="Q594" t="str">
        <f>IFERROR(VLOOKUP(A594,percentiles!A:Q,6,FALSE),"")</f>
        <v/>
      </c>
      <c r="R594">
        <f>+COUNTIFS(percentiles!M:M,"&gt;1/1/18",percentiles!N:N,"&gt;0",percentiles!A:A,A594)</f>
        <v>0</v>
      </c>
      <c r="S594">
        <f>+COUNTIFS(percentiles!M:M,"&gt;1/1/18",percentiles!O:O,"&gt;0",percentiles!A:A,A594)</f>
        <v>0</v>
      </c>
      <c r="T594">
        <f>+COUNTIFS(percentiles!M:M,"&gt;1/1/18",percentiles!P:P,"&gt;0",percentiles!A:A,A594)</f>
        <v>0</v>
      </c>
      <c r="U594">
        <f>+COUNTIFS(percentiles!M:M,"&gt;1/1/18",percentiles!Q:Q,"&gt;0",percentiles!A:A,A594)</f>
        <v>0</v>
      </c>
      <c r="V594">
        <f>+COUNTIFS('est-sen-perc99-2018'!A:A,A594,'est-sen-perc99-2018'!G:G,"&gt;0")</f>
        <v>0</v>
      </c>
      <c r="W594">
        <f>+COUNTIFS('est-sen-perc99-2018'!A:A,A594,'est-sen-perc99-2018'!H:H,"&gt;0")</f>
        <v>0</v>
      </c>
      <c r="X594">
        <f>+COUNTIFS('est-sen-perc99-2018'!A:A,A594,'est-sen-perc99-2018'!I:I,"&gt;0")</f>
        <v>0</v>
      </c>
      <c r="Y594">
        <f>+COUNTIFS('est-sen-perc99-2018'!A:A,A594,'est-sen-perc99-2018'!J:J,"&gt;0")</f>
        <v>0</v>
      </c>
      <c r="Z594">
        <f>+SUM(V594:Y594)</f>
        <v>0</v>
      </c>
      <c r="AA594">
        <f>+IF(Z594=0,,K594-Z594)</f>
        <v>0</v>
      </c>
    </row>
    <row r="595" spans="1:27" hidden="1">
      <c r="A595" t="s">
        <v>1114</v>
      </c>
      <c r="B595">
        <v>-8.0041861111111103</v>
      </c>
      <c r="C595">
        <v>-78.307897222222195</v>
      </c>
      <c r="D595">
        <v>4047</v>
      </c>
      <c r="E595" t="s">
        <v>860</v>
      </c>
      <c r="F595" t="s">
        <v>679</v>
      </c>
      <c r="G595" t="s">
        <v>639</v>
      </c>
      <c r="H595" t="s">
        <v>640</v>
      </c>
      <c r="I595" t="s">
        <v>1115</v>
      </c>
      <c r="J595" t="s">
        <v>20</v>
      </c>
      <c r="K595">
        <f>+COUNTIF('est-sen-perc99-2018'!A:A,A595)</f>
        <v>0</v>
      </c>
      <c r="L595">
        <f>+COUNTIF('est-sen-perc99-2017'!A:A,A595)</f>
        <v>0</v>
      </c>
      <c r="M595">
        <f>+COUNTIFS(percentiles!M:M,"&gt;1/1/17",percentiles!N:N,"&gt;0",percentiles!A:A,A595,percentiles!M:M,"&lt;1/4/17")</f>
        <v>0</v>
      </c>
      <c r="N595" t="str">
        <f>IFERROR(VLOOKUP(A595,percentiles!A:Q,3,FALSE),"")</f>
        <v/>
      </c>
      <c r="O595" t="str">
        <f>IFERROR(VLOOKUP(A595,percentiles!A:Q,4,FALSE),"")</f>
        <v/>
      </c>
      <c r="P595" t="str">
        <f>IFERROR(VLOOKUP(A595,percentiles!A:Q,5,FALSE),"")</f>
        <v/>
      </c>
      <c r="Q595" t="str">
        <f>IFERROR(VLOOKUP(A595,percentiles!A:Q,6,FALSE),"")</f>
        <v/>
      </c>
      <c r="R595">
        <f>+COUNTIFS(percentiles!M:M,"&gt;1/1/18",percentiles!N:N,"&gt;0",percentiles!A:A,A595)</f>
        <v>0</v>
      </c>
      <c r="S595">
        <f>+COUNTIFS(percentiles!M:M,"&gt;1/1/18",percentiles!O:O,"&gt;0",percentiles!A:A,A595)</f>
        <v>0</v>
      </c>
      <c r="T595">
        <f>+COUNTIFS(percentiles!M:M,"&gt;1/1/18",percentiles!P:P,"&gt;0",percentiles!A:A,A595)</f>
        <v>0</v>
      </c>
      <c r="U595">
        <f>+COUNTIFS(percentiles!M:M,"&gt;1/1/18",percentiles!Q:Q,"&gt;0",percentiles!A:A,A595)</f>
        <v>0</v>
      </c>
      <c r="V595">
        <f>+COUNTIFS('est-sen-perc99-2018'!A:A,A595,'est-sen-perc99-2018'!G:G,"&gt;0")</f>
        <v>0</v>
      </c>
      <c r="W595">
        <f>+COUNTIFS('est-sen-perc99-2018'!A:A,A595,'est-sen-perc99-2018'!H:H,"&gt;0")</f>
        <v>0</v>
      </c>
      <c r="X595">
        <f>+COUNTIFS('est-sen-perc99-2018'!A:A,A595,'est-sen-perc99-2018'!I:I,"&gt;0")</f>
        <v>0</v>
      </c>
      <c r="Y595">
        <f>+COUNTIFS('est-sen-perc99-2018'!A:A,A595,'est-sen-perc99-2018'!J:J,"&gt;0")</f>
        <v>0</v>
      </c>
      <c r="Z595">
        <f>+SUM(V595:Y595)</f>
        <v>0</v>
      </c>
      <c r="AA595">
        <f>+IF(Z595=0,,K595-Z595)</f>
        <v>0</v>
      </c>
    </row>
    <row r="596" spans="1:27" hidden="1">
      <c r="A596" t="s">
        <v>1120</v>
      </c>
      <c r="B596">
        <v>-14.8726666666666</v>
      </c>
      <c r="C596">
        <v>-70.592888888888794</v>
      </c>
      <c r="D596">
        <v>3928</v>
      </c>
      <c r="E596" t="s">
        <v>440</v>
      </c>
      <c r="F596" t="s">
        <v>1062</v>
      </c>
      <c r="G596" t="s">
        <v>639</v>
      </c>
      <c r="H596" t="s">
        <v>640</v>
      </c>
      <c r="I596" t="s">
        <v>1121</v>
      </c>
      <c r="J596" t="s">
        <v>15</v>
      </c>
      <c r="K596">
        <f>+COUNTIF('est-sen-perc99-2018'!A:A,A596)</f>
        <v>0</v>
      </c>
      <c r="L596">
        <f>+COUNTIF('est-sen-perc99-2017'!A:A,A596)</f>
        <v>0</v>
      </c>
      <c r="M596">
        <f>+COUNTIFS(percentiles!M:M,"&gt;1/1/17",percentiles!N:N,"&gt;0",percentiles!A:A,A596,percentiles!M:M,"&lt;1/4/17")</f>
        <v>0</v>
      </c>
      <c r="N596" t="str">
        <f>IFERROR(VLOOKUP(A596,percentiles!A:Q,3,FALSE),"")</f>
        <v/>
      </c>
      <c r="O596" t="str">
        <f>IFERROR(VLOOKUP(A596,percentiles!A:Q,4,FALSE),"")</f>
        <v/>
      </c>
      <c r="P596" t="str">
        <f>IFERROR(VLOOKUP(A596,percentiles!A:Q,5,FALSE),"")</f>
        <v/>
      </c>
      <c r="Q596" t="str">
        <f>IFERROR(VLOOKUP(A596,percentiles!A:Q,6,FALSE),"")</f>
        <v/>
      </c>
      <c r="R596">
        <f>+COUNTIFS(percentiles!M:M,"&gt;1/1/18",percentiles!N:N,"&gt;0",percentiles!A:A,A596)</f>
        <v>0</v>
      </c>
      <c r="S596">
        <f>+COUNTIFS(percentiles!M:M,"&gt;1/1/18",percentiles!O:O,"&gt;0",percentiles!A:A,A596)</f>
        <v>0</v>
      </c>
      <c r="T596">
        <f>+COUNTIFS(percentiles!M:M,"&gt;1/1/18",percentiles!P:P,"&gt;0",percentiles!A:A,A596)</f>
        <v>0</v>
      </c>
      <c r="U596">
        <f>+COUNTIFS(percentiles!M:M,"&gt;1/1/18",percentiles!Q:Q,"&gt;0",percentiles!A:A,A596)</f>
        <v>0</v>
      </c>
      <c r="V596">
        <f>+COUNTIFS('est-sen-perc99-2018'!A:A,A596,'est-sen-perc99-2018'!G:G,"&gt;0")</f>
        <v>0</v>
      </c>
      <c r="W596">
        <f>+COUNTIFS('est-sen-perc99-2018'!A:A,A596,'est-sen-perc99-2018'!H:H,"&gt;0")</f>
        <v>0</v>
      </c>
      <c r="X596">
        <f>+COUNTIFS('est-sen-perc99-2018'!A:A,A596,'est-sen-perc99-2018'!I:I,"&gt;0")</f>
        <v>0</v>
      </c>
      <c r="Y596">
        <f>+COUNTIFS('est-sen-perc99-2018'!A:A,A596,'est-sen-perc99-2018'!J:J,"&gt;0")</f>
        <v>0</v>
      </c>
      <c r="Z596">
        <f>+SUM(V596:Y596)</f>
        <v>0</v>
      </c>
      <c r="AA596">
        <f>+IF(Z596=0,,K596-Z596)</f>
        <v>0</v>
      </c>
    </row>
    <row r="597" spans="1:27" hidden="1">
      <c r="A597" t="s">
        <v>1125</v>
      </c>
      <c r="B597">
        <v>-13.1319444444444</v>
      </c>
      <c r="C597">
        <v>-72.592500000000001</v>
      </c>
      <c r="D597">
        <v>1520</v>
      </c>
      <c r="E597" t="s">
        <v>1126</v>
      </c>
      <c r="F597" t="s">
        <v>679</v>
      </c>
      <c r="G597" t="s">
        <v>639</v>
      </c>
      <c r="H597" t="s">
        <v>640</v>
      </c>
      <c r="I597" t="s">
        <v>1127</v>
      </c>
      <c r="J597" t="s">
        <v>15</v>
      </c>
      <c r="K597">
        <f>+COUNTIF('est-sen-perc99-2018'!A:A,A597)</f>
        <v>0</v>
      </c>
      <c r="L597">
        <f>+COUNTIF('est-sen-perc99-2017'!A:A,A597)</f>
        <v>0</v>
      </c>
      <c r="M597">
        <f>+COUNTIFS(percentiles!M:M,"&gt;1/1/17",percentiles!N:N,"&gt;0",percentiles!A:A,A597,percentiles!M:M,"&lt;1/4/17")</f>
        <v>0</v>
      </c>
      <c r="N597" t="str">
        <f>IFERROR(VLOOKUP(A597,percentiles!A:Q,3,FALSE),"")</f>
        <v/>
      </c>
      <c r="O597" t="str">
        <f>IFERROR(VLOOKUP(A597,percentiles!A:Q,4,FALSE),"")</f>
        <v/>
      </c>
      <c r="P597" t="str">
        <f>IFERROR(VLOOKUP(A597,percentiles!A:Q,5,FALSE),"")</f>
        <v/>
      </c>
      <c r="Q597" t="str">
        <f>IFERROR(VLOOKUP(A597,percentiles!A:Q,6,FALSE),"")</f>
        <v/>
      </c>
      <c r="R597">
        <f>+COUNTIFS(percentiles!M:M,"&gt;1/1/18",percentiles!N:N,"&gt;0",percentiles!A:A,A597)</f>
        <v>0</v>
      </c>
      <c r="S597">
        <f>+COUNTIFS(percentiles!M:M,"&gt;1/1/18",percentiles!O:O,"&gt;0",percentiles!A:A,A597)</f>
        <v>0</v>
      </c>
      <c r="T597">
        <f>+COUNTIFS(percentiles!M:M,"&gt;1/1/18",percentiles!P:P,"&gt;0",percentiles!A:A,A597)</f>
        <v>0</v>
      </c>
      <c r="U597">
        <f>+COUNTIFS(percentiles!M:M,"&gt;1/1/18",percentiles!Q:Q,"&gt;0",percentiles!A:A,A597)</f>
        <v>0</v>
      </c>
      <c r="V597">
        <f>+COUNTIFS('est-sen-perc99-2018'!A:A,A597,'est-sen-perc99-2018'!G:G,"&gt;0")</f>
        <v>0</v>
      </c>
      <c r="W597">
        <f>+COUNTIFS('est-sen-perc99-2018'!A:A,A597,'est-sen-perc99-2018'!H:H,"&gt;0")</f>
        <v>0</v>
      </c>
      <c r="X597">
        <f>+COUNTIFS('est-sen-perc99-2018'!A:A,A597,'est-sen-perc99-2018'!I:I,"&gt;0")</f>
        <v>0</v>
      </c>
      <c r="Y597">
        <f>+COUNTIFS('est-sen-perc99-2018'!A:A,A597,'est-sen-perc99-2018'!J:J,"&gt;0")</f>
        <v>0</v>
      </c>
      <c r="Z597">
        <f>+SUM(V597:Y597)</f>
        <v>0</v>
      </c>
      <c r="AA597">
        <f>+IF(Z597=0,,K597-Z597)</f>
        <v>0</v>
      </c>
    </row>
    <row r="598" spans="1:27" hidden="1">
      <c r="A598" t="s">
        <v>1128</v>
      </c>
      <c r="B598">
        <v>-6.6666666666666599</v>
      </c>
      <c r="C598">
        <v>-78.733333333333306</v>
      </c>
      <c r="D598">
        <v>2744</v>
      </c>
      <c r="E598" t="s">
        <v>829</v>
      </c>
      <c r="F598" t="s">
        <v>679</v>
      </c>
      <c r="G598" t="s">
        <v>639</v>
      </c>
      <c r="H598" t="s">
        <v>640</v>
      </c>
      <c r="I598" t="s">
        <v>1129</v>
      </c>
      <c r="J598" t="s">
        <v>20</v>
      </c>
      <c r="K598">
        <f>+COUNTIF('est-sen-perc99-2018'!A:A,A598)</f>
        <v>11</v>
      </c>
      <c r="L598">
        <f>+COUNTIF('est-sen-perc99-2017'!A:A,A598)</f>
        <v>0</v>
      </c>
      <c r="M598">
        <f>+COUNTIFS(percentiles!M:M,"&gt;1/1/17",percentiles!N:N,"&gt;0",percentiles!A:A,A598,percentiles!M:M,"&lt;1/4/17")</f>
        <v>0</v>
      </c>
      <c r="N598" t="str">
        <f>IFERROR(VLOOKUP(A598,percentiles!A:Q,3,FALSE),"")</f>
        <v/>
      </c>
      <c r="O598" t="str">
        <f>IFERROR(VLOOKUP(A598,percentiles!A:Q,4,FALSE),"")</f>
        <v/>
      </c>
      <c r="P598" t="str">
        <f>IFERROR(VLOOKUP(A598,percentiles!A:Q,5,FALSE),"")</f>
        <v/>
      </c>
      <c r="Q598" t="str">
        <f>IFERROR(VLOOKUP(A598,percentiles!A:Q,6,FALSE),"")</f>
        <v/>
      </c>
      <c r="R598">
        <f>+COUNTIFS(percentiles!M:M,"&gt;1/1/18",percentiles!N:N,"&gt;0",percentiles!A:A,A598)</f>
        <v>0</v>
      </c>
      <c r="S598">
        <f>+COUNTIFS(percentiles!M:M,"&gt;1/1/18",percentiles!O:O,"&gt;0",percentiles!A:A,A598)</f>
        <v>0</v>
      </c>
      <c r="T598">
        <f>+COUNTIFS(percentiles!M:M,"&gt;1/1/18",percentiles!P:P,"&gt;0",percentiles!A:A,A598)</f>
        <v>0</v>
      </c>
      <c r="U598">
        <f>+COUNTIFS(percentiles!M:M,"&gt;1/1/18",percentiles!Q:Q,"&gt;0",percentiles!A:A,A598)</f>
        <v>0</v>
      </c>
      <c r="V598">
        <f>+COUNTIFS('est-sen-perc99-2018'!A:A,A598,'est-sen-perc99-2018'!G:G,"&gt;0")</f>
        <v>0</v>
      </c>
      <c r="W598">
        <f>+COUNTIFS('est-sen-perc99-2018'!A:A,A598,'est-sen-perc99-2018'!H:H,"&gt;0")</f>
        <v>0</v>
      </c>
      <c r="X598">
        <f>+COUNTIFS('est-sen-perc99-2018'!A:A,A598,'est-sen-perc99-2018'!I:I,"&gt;0")</f>
        <v>0</v>
      </c>
      <c r="Y598">
        <f>+COUNTIFS('est-sen-perc99-2018'!A:A,A598,'est-sen-perc99-2018'!J:J,"&gt;0")</f>
        <v>0</v>
      </c>
      <c r="Z598">
        <f>+SUM(V598:Y598)</f>
        <v>0</v>
      </c>
      <c r="AA598">
        <f>+IF(Z598=0,,K598-Z598)</f>
        <v>0</v>
      </c>
    </row>
    <row r="599" spans="1:27" hidden="1">
      <c r="A599">
        <v>47287402</v>
      </c>
      <c r="B599">
        <v>-7.3525388888888799</v>
      </c>
      <c r="C599">
        <v>-75.006319444444401</v>
      </c>
      <c r="D599">
        <v>185</v>
      </c>
      <c r="E599" t="s">
        <v>194</v>
      </c>
      <c r="F599" t="s">
        <v>1062</v>
      </c>
      <c r="G599" t="s">
        <v>639</v>
      </c>
      <c r="H599" t="s">
        <v>640</v>
      </c>
      <c r="I599" t="s">
        <v>1134</v>
      </c>
      <c r="J599" t="s">
        <v>15</v>
      </c>
      <c r="K599">
        <f>+COUNTIF('est-sen-perc99-2018'!A:A,A599)</f>
        <v>0</v>
      </c>
      <c r="L599">
        <f>+COUNTIF('est-sen-perc99-2017'!A:A,A599)</f>
        <v>0</v>
      </c>
      <c r="M599">
        <f>+COUNTIFS(percentiles!M:M,"&gt;1/1/17",percentiles!N:N,"&gt;0",percentiles!A:A,A599,percentiles!M:M,"&lt;1/4/17")</f>
        <v>0</v>
      </c>
      <c r="N599" t="str">
        <f>IFERROR(VLOOKUP(A599,percentiles!A:Q,3,FALSE),"")</f>
        <v/>
      </c>
      <c r="O599" t="str">
        <f>IFERROR(VLOOKUP(A599,percentiles!A:Q,4,FALSE),"")</f>
        <v/>
      </c>
      <c r="P599" t="str">
        <f>IFERROR(VLOOKUP(A599,percentiles!A:Q,5,FALSE),"")</f>
        <v/>
      </c>
      <c r="Q599" t="str">
        <f>IFERROR(VLOOKUP(A599,percentiles!A:Q,6,FALSE),"")</f>
        <v/>
      </c>
      <c r="R599">
        <f>+COUNTIFS(percentiles!M:M,"&gt;1/1/18",percentiles!N:N,"&gt;0",percentiles!A:A,A599)</f>
        <v>0</v>
      </c>
      <c r="S599">
        <f>+COUNTIFS(percentiles!M:M,"&gt;1/1/18",percentiles!O:O,"&gt;0",percentiles!A:A,A599)</f>
        <v>0</v>
      </c>
      <c r="T599">
        <f>+COUNTIFS(percentiles!M:M,"&gt;1/1/18",percentiles!P:P,"&gt;0",percentiles!A:A,A599)</f>
        <v>0</v>
      </c>
      <c r="U599">
        <f>+COUNTIFS(percentiles!M:M,"&gt;1/1/18",percentiles!Q:Q,"&gt;0",percentiles!A:A,A599)</f>
        <v>0</v>
      </c>
      <c r="V599">
        <f>+COUNTIFS('est-sen-perc99-2018'!A:A,A599,'est-sen-perc99-2018'!G:G,"&gt;0")</f>
        <v>0</v>
      </c>
      <c r="W599">
        <f>+COUNTIFS('est-sen-perc99-2018'!A:A,A599,'est-sen-perc99-2018'!H:H,"&gt;0")</f>
        <v>0</v>
      </c>
      <c r="X599">
        <f>+COUNTIFS('est-sen-perc99-2018'!A:A,A599,'est-sen-perc99-2018'!I:I,"&gt;0")</f>
        <v>0</v>
      </c>
      <c r="Y599">
        <f>+COUNTIFS('est-sen-perc99-2018'!A:A,A599,'est-sen-perc99-2018'!J:J,"&gt;0")</f>
        <v>0</v>
      </c>
      <c r="Z599">
        <f>+SUM(V599:Y599)</f>
        <v>0</v>
      </c>
      <c r="AA599">
        <f>+IF(Z599=0,,K599-Z599)</f>
        <v>0</v>
      </c>
    </row>
    <row r="600" spans="1:27" hidden="1">
      <c r="A600" t="s">
        <v>1138</v>
      </c>
      <c r="B600">
        <v>-13.0250555555555</v>
      </c>
      <c r="C600">
        <v>-72.619916666666597</v>
      </c>
      <c r="D600">
        <v>1237</v>
      </c>
      <c r="E600" t="s">
        <v>142</v>
      </c>
      <c r="F600" t="s">
        <v>679</v>
      </c>
      <c r="G600" t="s">
        <v>639</v>
      </c>
      <c r="H600" t="s">
        <v>640</v>
      </c>
      <c r="I600" t="s">
        <v>1139</v>
      </c>
      <c r="J600" t="s">
        <v>15</v>
      </c>
      <c r="K600">
        <f>+COUNTIF('est-sen-perc99-2018'!A:A,A600)</f>
        <v>0</v>
      </c>
      <c r="L600">
        <f>+COUNTIF('est-sen-perc99-2017'!A:A,A600)</f>
        <v>0</v>
      </c>
      <c r="M600">
        <f>+COUNTIFS(percentiles!M:M,"&gt;1/1/17",percentiles!N:N,"&gt;0",percentiles!A:A,A600,percentiles!M:M,"&lt;1/4/17")</f>
        <v>0</v>
      </c>
      <c r="N600" t="str">
        <f>IFERROR(VLOOKUP(A600,percentiles!A:Q,3,FALSE),"")</f>
        <v/>
      </c>
      <c r="O600" t="str">
        <f>IFERROR(VLOOKUP(A600,percentiles!A:Q,4,FALSE),"")</f>
        <v/>
      </c>
      <c r="P600" t="str">
        <f>IFERROR(VLOOKUP(A600,percentiles!A:Q,5,FALSE),"")</f>
        <v/>
      </c>
      <c r="Q600" t="str">
        <f>IFERROR(VLOOKUP(A600,percentiles!A:Q,6,FALSE),"")</f>
        <v/>
      </c>
      <c r="R600">
        <f>+COUNTIFS(percentiles!M:M,"&gt;1/1/18",percentiles!N:N,"&gt;0",percentiles!A:A,A600)</f>
        <v>0</v>
      </c>
      <c r="S600">
        <f>+COUNTIFS(percentiles!M:M,"&gt;1/1/18",percentiles!O:O,"&gt;0",percentiles!A:A,A600)</f>
        <v>0</v>
      </c>
      <c r="T600">
        <f>+COUNTIFS(percentiles!M:M,"&gt;1/1/18",percentiles!P:P,"&gt;0",percentiles!A:A,A600)</f>
        <v>0</v>
      </c>
      <c r="U600">
        <f>+COUNTIFS(percentiles!M:M,"&gt;1/1/18",percentiles!Q:Q,"&gt;0",percentiles!A:A,A600)</f>
        <v>0</v>
      </c>
      <c r="V600">
        <f>+COUNTIFS('est-sen-perc99-2018'!A:A,A600,'est-sen-perc99-2018'!G:G,"&gt;0")</f>
        <v>0</v>
      </c>
      <c r="W600">
        <f>+COUNTIFS('est-sen-perc99-2018'!A:A,A600,'est-sen-perc99-2018'!H:H,"&gt;0")</f>
        <v>0</v>
      </c>
      <c r="X600">
        <f>+COUNTIFS('est-sen-perc99-2018'!A:A,A600,'est-sen-perc99-2018'!I:I,"&gt;0")</f>
        <v>0</v>
      </c>
      <c r="Y600">
        <f>+COUNTIFS('est-sen-perc99-2018'!A:A,A600,'est-sen-perc99-2018'!J:J,"&gt;0")</f>
        <v>0</v>
      </c>
      <c r="Z600">
        <f>+SUM(V600:Y600)</f>
        <v>0</v>
      </c>
      <c r="AA600">
        <f>+IF(Z600=0,,K600-Z600)</f>
        <v>0</v>
      </c>
    </row>
    <row r="601" spans="1:27" hidden="1">
      <c r="A601" t="s">
        <v>1146</v>
      </c>
      <c r="B601">
        <v>-13.2342499999999</v>
      </c>
      <c r="C601">
        <v>-72.498472222222205</v>
      </c>
      <c r="D601">
        <v>3606</v>
      </c>
      <c r="E601" t="s">
        <v>1147</v>
      </c>
      <c r="F601" t="s">
        <v>11</v>
      </c>
      <c r="G601" t="s">
        <v>639</v>
      </c>
      <c r="H601" t="s">
        <v>640</v>
      </c>
      <c r="I601" t="s">
        <v>1148</v>
      </c>
      <c r="J601" t="s">
        <v>15</v>
      </c>
      <c r="K601">
        <f>+COUNTIF('est-sen-perc99-2018'!A:A,A601)</f>
        <v>9</v>
      </c>
      <c r="L601">
        <f>+COUNTIF('est-sen-perc99-2017'!A:A,A601)</f>
        <v>0</v>
      </c>
      <c r="M601">
        <f>+COUNTIFS(percentiles!M:M,"&gt;1/1/17",percentiles!N:N,"&gt;0",percentiles!A:A,A601,percentiles!M:M,"&lt;1/4/17")</f>
        <v>0</v>
      </c>
      <c r="N601" t="str">
        <f>IFERROR(VLOOKUP(A601,percentiles!A:Q,3,FALSE),"")</f>
        <v/>
      </c>
      <c r="O601" t="str">
        <f>IFERROR(VLOOKUP(A601,percentiles!A:Q,4,FALSE),"")</f>
        <v/>
      </c>
      <c r="P601" t="str">
        <f>IFERROR(VLOOKUP(A601,percentiles!A:Q,5,FALSE),"")</f>
        <v/>
      </c>
      <c r="Q601" t="str">
        <f>IFERROR(VLOOKUP(A601,percentiles!A:Q,6,FALSE),"")</f>
        <v/>
      </c>
      <c r="R601">
        <f>+COUNTIFS(percentiles!M:M,"&gt;1/1/18",percentiles!N:N,"&gt;0",percentiles!A:A,A601)</f>
        <v>0</v>
      </c>
      <c r="S601">
        <f>+COUNTIFS(percentiles!M:M,"&gt;1/1/18",percentiles!O:O,"&gt;0",percentiles!A:A,A601)</f>
        <v>0</v>
      </c>
      <c r="T601">
        <f>+COUNTIFS(percentiles!M:M,"&gt;1/1/18",percentiles!P:P,"&gt;0",percentiles!A:A,A601)</f>
        <v>0</v>
      </c>
      <c r="U601">
        <f>+COUNTIFS(percentiles!M:M,"&gt;1/1/18",percentiles!Q:Q,"&gt;0",percentiles!A:A,A601)</f>
        <v>0</v>
      </c>
      <c r="V601">
        <f>+COUNTIFS('est-sen-perc99-2018'!A:A,A601,'est-sen-perc99-2018'!G:G,"&gt;0")</f>
        <v>0</v>
      </c>
      <c r="W601">
        <f>+COUNTIFS('est-sen-perc99-2018'!A:A,A601,'est-sen-perc99-2018'!H:H,"&gt;0")</f>
        <v>0</v>
      </c>
      <c r="X601">
        <f>+COUNTIFS('est-sen-perc99-2018'!A:A,A601,'est-sen-perc99-2018'!I:I,"&gt;0")</f>
        <v>0</v>
      </c>
      <c r="Y601">
        <f>+COUNTIFS('est-sen-perc99-2018'!A:A,A601,'est-sen-perc99-2018'!J:J,"&gt;0")</f>
        <v>0</v>
      </c>
      <c r="Z601">
        <f>+SUM(V601:Y601)</f>
        <v>0</v>
      </c>
      <c r="AA601">
        <f>+IF(Z601=0,,K601-Z601)</f>
        <v>0</v>
      </c>
    </row>
    <row r="602" spans="1:27" hidden="1">
      <c r="A602" t="s">
        <v>1162</v>
      </c>
      <c r="B602">
        <v>-11.7760555555555</v>
      </c>
      <c r="C602">
        <v>-77.151388888888803</v>
      </c>
      <c r="D602">
        <v>47</v>
      </c>
      <c r="E602" t="s">
        <v>1163</v>
      </c>
      <c r="F602" t="s">
        <v>679</v>
      </c>
      <c r="G602" t="s">
        <v>639</v>
      </c>
      <c r="I602" t="s">
        <v>1164</v>
      </c>
      <c r="J602" t="s">
        <v>20</v>
      </c>
      <c r="K602">
        <f>+COUNTIF('est-sen-perc99-2018'!A:A,A602)</f>
        <v>0</v>
      </c>
      <c r="L602">
        <f>+COUNTIF('est-sen-perc99-2017'!A:A,A602)</f>
        <v>0</v>
      </c>
      <c r="M602">
        <f>+COUNTIFS(percentiles!M:M,"&gt;1/1/17",percentiles!N:N,"&gt;0",percentiles!A:A,A602,percentiles!M:M,"&lt;1/4/17")</f>
        <v>0</v>
      </c>
      <c r="N602" t="str">
        <f>IFERROR(VLOOKUP(A602,percentiles!A:Q,3,FALSE),"")</f>
        <v/>
      </c>
      <c r="O602" t="str">
        <f>IFERROR(VLOOKUP(A602,percentiles!A:Q,4,FALSE),"")</f>
        <v/>
      </c>
      <c r="P602" t="str">
        <f>IFERROR(VLOOKUP(A602,percentiles!A:Q,5,FALSE),"")</f>
        <v/>
      </c>
      <c r="Q602" t="str">
        <f>IFERROR(VLOOKUP(A602,percentiles!A:Q,6,FALSE),"")</f>
        <v/>
      </c>
      <c r="R602">
        <f>+COUNTIFS(percentiles!M:M,"&gt;1/1/18",percentiles!N:N,"&gt;0",percentiles!A:A,A602)</f>
        <v>0</v>
      </c>
      <c r="S602">
        <f>+COUNTIFS(percentiles!M:M,"&gt;1/1/18",percentiles!O:O,"&gt;0",percentiles!A:A,A602)</f>
        <v>0</v>
      </c>
      <c r="T602">
        <f>+COUNTIFS(percentiles!M:M,"&gt;1/1/18",percentiles!P:P,"&gt;0",percentiles!A:A,A602)</f>
        <v>0</v>
      </c>
      <c r="U602">
        <f>+COUNTIFS(percentiles!M:M,"&gt;1/1/18",percentiles!Q:Q,"&gt;0",percentiles!A:A,A602)</f>
        <v>0</v>
      </c>
      <c r="V602">
        <f>+COUNTIFS('est-sen-perc99-2018'!A:A,A602,'est-sen-perc99-2018'!G:G,"&gt;0")</f>
        <v>0</v>
      </c>
      <c r="W602">
        <f>+COUNTIFS('est-sen-perc99-2018'!A:A,A602,'est-sen-perc99-2018'!H:H,"&gt;0")</f>
        <v>0</v>
      </c>
      <c r="X602">
        <f>+COUNTIFS('est-sen-perc99-2018'!A:A,A602,'est-sen-perc99-2018'!I:I,"&gt;0")</f>
        <v>0</v>
      </c>
      <c r="Y602">
        <f>+COUNTIFS('est-sen-perc99-2018'!A:A,A602,'est-sen-perc99-2018'!J:J,"&gt;0")</f>
        <v>0</v>
      </c>
      <c r="Z602">
        <f>+SUM(V602:Y602)</f>
        <v>0</v>
      </c>
      <c r="AA602">
        <f>+IF(Z602=0,,K602-Z602)</f>
        <v>0</v>
      </c>
    </row>
    <row r="603" spans="1:27" hidden="1">
      <c r="A603" t="s">
        <v>1168</v>
      </c>
      <c r="B603">
        <v>-15.1825499999999</v>
      </c>
      <c r="C603">
        <v>-71.651238888888798</v>
      </c>
      <c r="D603">
        <v>4258</v>
      </c>
      <c r="E603" t="s">
        <v>1169</v>
      </c>
      <c r="F603" t="s">
        <v>11</v>
      </c>
      <c r="G603" t="s">
        <v>639</v>
      </c>
      <c r="H603" t="s">
        <v>640</v>
      </c>
      <c r="I603" t="s">
        <v>1170</v>
      </c>
      <c r="J603" t="s">
        <v>15</v>
      </c>
      <c r="K603">
        <f>+COUNTIF('est-sen-perc99-2018'!A:A,A603)</f>
        <v>2</v>
      </c>
      <c r="L603">
        <f>+COUNTIF('est-sen-perc99-2017'!A:A,A603)</f>
        <v>0</v>
      </c>
      <c r="M603">
        <f>+COUNTIFS(percentiles!M:M,"&gt;1/1/17",percentiles!N:N,"&gt;0",percentiles!A:A,A603,percentiles!M:M,"&lt;1/4/17")</f>
        <v>0</v>
      </c>
      <c r="N603" t="str">
        <f>IFERROR(VLOOKUP(A603,percentiles!A:Q,3,FALSE),"")</f>
        <v/>
      </c>
      <c r="O603" t="str">
        <f>IFERROR(VLOOKUP(A603,percentiles!A:Q,4,FALSE),"")</f>
        <v/>
      </c>
      <c r="P603" t="str">
        <f>IFERROR(VLOOKUP(A603,percentiles!A:Q,5,FALSE),"")</f>
        <v/>
      </c>
      <c r="Q603" t="str">
        <f>IFERROR(VLOOKUP(A603,percentiles!A:Q,6,FALSE),"")</f>
        <v/>
      </c>
      <c r="R603">
        <f>+COUNTIFS(percentiles!M:M,"&gt;1/1/18",percentiles!N:N,"&gt;0",percentiles!A:A,A603)</f>
        <v>0</v>
      </c>
      <c r="S603">
        <f>+COUNTIFS(percentiles!M:M,"&gt;1/1/18",percentiles!O:O,"&gt;0",percentiles!A:A,A603)</f>
        <v>0</v>
      </c>
      <c r="T603">
        <f>+COUNTIFS(percentiles!M:M,"&gt;1/1/18",percentiles!P:P,"&gt;0",percentiles!A:A,A603)</f>
        <v>0</v>
      </c>
      <c r="U603">
        <f>+COUNTIFS(percentiles!M:M,"&gt;1/1/18",percentiles!Q:Q,"&gt;0",percentiles!A:A,A603)</f>
        <v>0</v>
      </c>
      <c r="V603">
        <f>+COUNTIFS('est-sen-perc99-2018'!A:A,A603,'est-sen-perc99-2018'!G:G,"&gt;0")</f>
        <v>0</v>
      </c>
      <c r="W603">
        <f>+COUNTIFS('est-sen-perc99-2018'!A:A,A603,'est-sen-perc99-2018'!H:H,"&gt;0")</f>
        <v>0</v>
      </c>
      <c r="X603">
        <f>+COUNTIFS('est-sen-perc99-2018'!A:A,A603,'est-sen-perc99-2018'!I:I,"&gt;0")</f>
        <v>0</v>
      </c>
      <c r="Y603">
        <f>+COUNTIFS('est-sen-perc99-2018'!A:A,A603,'est-sen-perc99-2018'!J:J,"&gt;0")</f>
        <v>0</v>
      </c>
      <c r="Z603">
        <f>+SUM(V603:Y603)</f>
        <v>0</v>
      </c>
      <c r="AA603">
        <f>+IF(Z603=0,,K603-Z603)</f>
        <v>0</v>
      </c>
    </row>
    <row r="604" spans="1:27" hidden="1">
      <c r="A604" t="s">
        <v>1174</v>
      </c>
      <c r="B604">
        <v>-13.166783333333299</v>
      </c>
      <c r="C604">
        <v>-74.206361111111093</v>
      </c>
      <c r="D604">
        <v>2780</v>
      </c>
      <c r="E604" t="s">
        <v>1175</v>
      </c>
      <c r="F604" t="s">
        <v>679</v>
      </c>
      <c r="G604" t="s">
        <v>639</v>
      </c>
      <c r="H604" t="s">
        <v>640</v>
      </c>
      <c r="I604" t="s">
        <v>1176</v>
      </c>
      <c r="J604" t="s">
        <v>15</v>
      </c>
      <c r="K604">
        <f>+COUNTIF('est-sen-perc99-2018'!A:A,A604)</f>
        <v>0</v>
      </c>
      <c r="L604">
        <f>+COUNTIF('est-sen-perc99-2017'!A:A,A604)</f>
        <v>0</v>
      </c>
      <c r="M604">
        <f>+COUNTIFS(percentiles!M:M,"&gt;1/1/17",percentiles!N:N,"&gt;0",percentiles!A:A,A604,percentiles!M:M,"&lt;1/4/17")</f>
        <v>0</v>
      </c>
      <c r="N604" t="str">
        <f>IFERROR(VLOOKUP(A604,percentiles!A:Q,3,FALSE),"")</f>
        <v/>
      </c>
      <c r="O604" t="str">
        <f>IFERROR(VLOOKUP(A604,percentiles!A:Q,4,FALSE),"")</f>
        <v/>
      </c>
      <c r="P604" t="str">
        <f>IFERROR(VLOOKUP(A604,percentiles!A:Q,5,FALSE),"")</f>
        <v/>
      </c>
      <c r="Q604" t="str">
        <f>IFERROR(VLOOKUP(A604,percentiles!A:Q,6,FALSE),"")</f>
        <v/>
      </c>
      <c r="R604">
        <f>+COUNTIFS(percentiles!M:M,"&gt;1/1/18",percentiles!N:N,"&gt;0",percentiles!A:A,A604)</f>
        <v>0</v>
      </c>
      <c r="S604">
        <f>+COUNTIFS(percentiles!M:M,"&gt;1/1/18",percentiles!O:O,"&gt;0",percentiles!A:A,A604)</f>
        <v>0</v>
      </c>
      <c r="T604">
        <f>+COUNTIFS(percentiles!M:M,"&gt;1/1/18",percentiles!P:P,"&gt;0",percentiles!A:A,A604)</f>
        <v>0</v>
      </c>
      <c r="U604">
        <f>+COUNTIFS(percentiles!M:M,"&gt;1/1/18",percentiles!Q:Q,"&gt;0",percentiles!A:A,A604)</f>
        <v>0</v>
      </c>
      <c r="V604">
        <f>+COUNTIFS('est-sen-perc99-2018'!A:A,A604,'est-sen-perc99-2018'!G:G,"&gt;0")</f>
        <v>0</v>
      </c>
      <c r="W604">
        <f>+COUNTIFS('est-sen-perc99-2018'!A:A,A604,'est-sen-perc99-2018'!H:H,"&gt;0")</f>
        <v>0</v>
      </c>
      <c r="X604">
        <f>+COUNTIFS('est-sen-perc99-2018'!A:A,A604,'est-sen-perc99-2018'!I:I,"&gt;0")</f>
        <v>0</v>
      </c>
      <c r="Y604">
        <f>+COUNTIFS('est-sen-perc99-2018'!A:A,A604,'est-sen-perc99-2018'!J:J,"&gt;0")</f>
        <v>0</v>
      </c>
      <c r="Z604">
        <f>+SUM(V604:Y604)</f>
        <v>0</v>
      </c>
      <c r="AA604">
        <f>+IF(Z604=0,,K604-Z604)</f>
        <v>0</v>
      </c>
    </row>
    <row r="605" spans="1:27" hidden="1">
      <c r="A605" t="s">
        <v>1186</v>
      </c>
      <c r="B605">
        <v>-11.4125555555555</v>
      </c>
      <c r="C605">
        <v>-76.320055555555498</v>
      </c>
      <c r="D605">
        <v>4435</v>
      </c>
      <c r="E605" t="s">
        <v>1187</v>
      </c>
      <c r="F605" t="s">
        <v>11</v>
      </c>
      <c r="G605" t="s">
        <v>639</v>
      </c>
      <c r="H605" t="s">
        <v>640</v>
      </c>
      <c r="I605" t="s">
        <v>1188</v>
      </c>
      <c r="J605" t="s">
        <v>15</v>
      </c>
      <c r="K605">
        <f>+COUNTIF('est-sen-perc99-2018'!A:A,A605)</f>
        <v>0</v>
      </c>
      <c r="L605">
        <f>+COUNTIF('est-sen-perc99-2017'!A:A,A605)</f>
        <v>0</v>
      </c>
      <c r="M605">
        <f>+COUNTIFS(percentiles!M:M,"&gt;1/1/17",percentiles!N:N,"&gt;0",percentiles!A:A,A605,percentiles!M:M,"&lt;1/4/17")</f>
        <v>0</v>
      </c>
      <c r="N605" t="str">
        <f>IFERROR(VLOOKUP(A605,percentiles!A:Q,3,FALSE),"")</f>
        <v/>
      </c>
      <c r="O605" t="str">
        <f>IFERROR(VLOOKUP(A605,percentiles!A:Q,4,FALSE),"")</f>
        <v/>
      </c>
      <c r="P605" t="str">
        <f>IFERROR(VLOOKUP(A605,percentiles!A:Q,5,FALSE),"")</f>
        <v/>
      </c>
      <c r="Q605" t="str">
        <f>IFERROR(VLOOKUP(A605,percentiles!A:Q,6,FALSE),"")</f>
        <v/>
      </c>
      <c r="R605">
        <f>+COUNTIFS(percentiles!M:M,"&gt;1/1/18",percentiles!N:N,"&gt;0",percentiles!A:A,A605)</f>
        <v>0</v>
      </c>
      <c r="S605">
        <f>+COUNTIFS(percentiles!M:M,"&gt;1/1/18",percentiles!O:O,"&gt;0",percentiles!A:A,A605)</f>
        <v>0</v>
      </c>
      <c r="T605">
        <f>+COUNTIFS(percentiles!M:M,"&gt;1/1/18",percentiles!P:P,"&gt;0",percentiles!A:A,A605)</f>
        <v>0</v>
      </c>
      <c r="U605">
        <f>+COUNTIFS(percentiles!M:M,"&gt;1/1/18",percentiles!Q:Q,"&gt;0",percentiles!A:A,A605)</f>
        <v>0</v>
      </c>
      <c r="V605">
        <f>+COUNTIFS('est-sen-perc99-2018'!A:A,A605,'est-sen-perc99-2018'!G:G,"&gt;0")</f>
        <v>0</v>
      </c>
      <c r="W605">
        <f>+COUNTIFS('est-sen-perc99-2018'!A:A,A605,'est-sen-perc99-2018'!H:H,"&gt;0")</f>
        <v>0</v>
      </c>
      <c r="X605">
        <f>+COUNTIFS('est-sen-perc99-2018'!A:A,A605,'est-sen-perc99-2018'!I:I,"&gt;0")</f>
        <v>0</v>
      </c>
      <c r="Y605">
        <f>+COUNTIFS('est-sen-perc99-2018'!A:A,A605,'est-sen-perc99-2018'!J:J,"&gt;0")</f>
        <v>0</v>
      </c>
      <c r="Z605">
        <f>+SUM(V605:Y605)</f>
        <v>0</v>
      </c>
      <c r="AA605">
        <f>+IF(Z605=0,,K605-Z605)</f>
        <v>0</v>
      </c>
    </row>
    <row r="606" spans="1:27" hidden="1">
      <c r="A606" t="s">
        <v>1189</v>
      </c>
      <c r="B606">
        <v>-11.710527777777701</v>
      </c>
      <c r="C606">
        <v>-76.159444444444404</v>
      </c>
      <c r="D606">
        <v>4480</v>
      </c>
      <c r="E606" t="s">
        <v>1190</v>
      </c>
      <c r="F606" t="s">
        <v>11</v>
      </c>
      <c r="G606" t="s">
        <v>639</v>
      </c>
      <c r="H606" t="s">
        <v>640</v>
      </c>
      <c r="I606" t="s">
        <v>1191</v>
      </c>
      <c r="J606" t="s">
        <v>15</v>
      </c>
      <c r="K606">
        <f>+COUNTIF('est-sen-perc99-2018'!A:A,A606)</f>
        <v>1</v>
      </c>
      <c r="L606">
        <f>+COUNTIF('est-sen-perc99-2017'!A:A,A606)</f>
        <v>0</v>
      </c>
      <c r="M606">
        <f>+COUNTIFS(percentiles!M:M,"&gt;1/1/17",percentiles!N:N,"&gt;0",percentiles!A:A,A606,percentiles!M:M,"&lt;1/4/17")</f>
        <v>0</v>
      </c>
      <c r="N606" t="str">
        <f>IFERROR(VLOOKUP(A606,percentiles!A:Q,3,FALSE),"")</f>
        <v/>
      </c>
      <c r="O606" t="str">
        <f>IFERROR(VLOOKUP(A606,percentiles!A:Q,4,FALSE),"")</f>
        <v/>
      </c>
      <c r="P606" t="str">
        <f>IFERROR(VLOOKUP(A606,percentiles!A:Q,5,FALSE),"")</f>
        <v/>
      </c>
      <c r="Q606" t="str">
        <f>IFERROR(VLOOKUP(A606,percentiles!A:Q,6,FALSE),"")</f>
        <v/>
      </c>
      <c r="R606">
        <f>+COUNTIFS(percentiles!M:M,"&gt;1/1/18",percentiles!N:N,"&gt;0",percentiles!A:A,A606)</f>
        <v>0</v>
      </c>
      <c r="S606">
        <f>+COUNTIFS(percentiles!M:M,"&gt;1/1/18",percentiles!O:O,"&gt;0",percentiles!A:A,A606)</f>
        <v>0</v>
      </c>
      <c r="T606">
        <f>+COUNTIFS(percentiles!M:M,"&gt;1/1/18",percentiles!P:P,"&gt;0",percentiles!A:A,A606)</f>
        <v>0</v>
      </c>
      <c r="U606">
        <f>+COUNTIFS(percentiles!M:M,"&gt;1/1/18",percentiles!Q:Q,"&gt;0",percentiles!A:A,A606)</f>
        <v>0</v>
      </c>
      <c r="V606">
        <f>+COUNTIFS('est-sen-perc99-2018'!A:A,A606,'est-sen-perc99-2018'!G:G,"&gt;0")</f>
        <v>0</v>
      </c>
      <c r="W606">
        <f>+COUNTIFS('est-sen-perc99-2018'!A:A,A606,'est-sen-perc99-2018'!H:H,"&gt;0")</f>
        <v>0</v>
      </c>
      <c r="X606">
        <f>+COUNTIFS('est-sen-perc99-2018'!A:A,A606,'est-sen-perc99-2018'!I:I,"&gt;0")</f>
        <v>0</v>
      </c>
      <c r="Y606">
        <f>+COUNTIFS('est-sen-perc99-2018'!A:A,A606,'est-sen-perc99-2018'!J:J,"&gt;0")</f>
        <v>0</v>
      </c>
      <c r="Z606">
        <f>+SUM(V606:Y606)</f>
        <v>0</v>
      </c>
      <c r="AA606">
        <f>+IF(Z606=0,,K606-Z606)</f>
        <v>0</v>
      </c>
    </row>
    <row r="607" spans="1:27" hidden="1">
      <c r="A607" t="s">
        <v>1192</v>
      </c>
      <c r="B607">
        <v>-11.7398611111111</v>
      </c>
      <c r="C607">
        <v>-76.053277777777694</v>
      </c>
      <c r="D607">
        <v>4680</v>
      </c>
      <c r="E607" t="s">
        <v>1193</v>
      </c>
      <c r="F607" t="s">
        <v>11</v>
      </c>
      <c r="G607" t="s">
        <v>639</v>
      </c>
      <c r="H607" t="s">
        <v>640</v>
      </c>
      <c r="I607" t="s">
        <v>1194</v>
      </c>
      <c r="J607" t="s">
        <v>15</v>
      </c>
      <c r="K607">
        <f>+COUNTIF('est-sen-perc99-2018'!A:A,A607)</f>
        <v>0</v>
      </c>
      <c r="L607">
        <f>+COUNTIF('est-sen-perc99-2017'!A:A,A607)</f>
        <v>0</v>
      </c>
      <c r="M607">
        <f>+COUNTIFS(percentiles!M:M,"&gt;1/1/17",percentiles!N:N,"&gt;0",percentiles!A:A,A607,percentiles!M:M,"&lt;1/4/17")</f>
        <v>0</v>
      </c>
      <c r="N607" t="str">
        <f>IFERROR(VLOOKUP(A607,percentiles!A:Q,3,FALSE),"")</f>
        <v/>
      </c>
      <c r="O607" t="str">
        <f>IFERROR(VLOOKUP(A607,percentiles!A:Q,4,FALSE),"")</f>
        <v/>
      </c>
      <c r="P607" t="str">
        <f>IFERROR(VLOOKUP(A607,percentiles!A:Q,5,FALSE),"")</f>
        <v/>
      </c>
      <c r="Q607" t="str">
        <f>IFERROR(VLOOKUP(A607,percentiles!A:Q,6,FALSE),"")</f>
        <v/>
      </c>
      <c r="R607">
        <f>+COUNTIFS(percentiles!M:M,"&gt;1/1/18",percentiles!N:N,"&gt;0",percentiles!A:A,A607)</f>
        <v>0</v>
      </c>
      <c r="S607">
        <f>+COUNTIFS(percentiles!M:M,"&gt;1/1/18",percentiles!O:O,"&gt;0",percentiles!A:A,A607)</f>
        <v>0</v>
      </c>
      <c r="T607">
        <f>+COUNTIFS(percentiles!M:M,"&gt;1/1/18",percentiles!P:P,"&gt;0",percentiles!A:A,A607)</f>
        <v>0</v>
      </c>
      <c r="U607">
        <f>+COUNTIFS(percentiles!M:M,"&gt;1/1/18",percentiles!Q:Q,"&gt;0",percentiles!A:A,A607)</f>
        <v>0</v>
      </c>
      <c r="V607">
        <f>+COUNTIFS('est-sen-perc99-2018'!A:A,A607,'est-sen-perc99-2018'!G:G,"&gt;0")</f>
        <v>0</v>
      </c>
      <c r="W607">
        <f>+COUNTIFS('est-sen-perc99-2018'!A:A,A607,'est-sen-perc99-2018'!H:H,"&gt;0")</f>
        <v>0</v>
      </c>
      <c r="X607">
        <f>+COUNTIFS('est-sen-perc99-2018'!A:A,A607,'est-sen-perc99-2018'!I:I,"&gt;0")</f>
        <v>0</v>
      </c>
      <c r="Y607">
        <f>+COUNTIFS('est-sen-perc99-2018'!A:A,A607,'est-sen-perc99-2018'!J:J,"&gt;0")</f>
        <v>0</v>
      </c>
      <c r="Z607">
        <f>+SUM(V607:Y607)</f>
        <v>0</v>
      </c>
      <c r="AA607">
        <f>+IF(Z607=0,,K607-Z607)</f>
        <v>0</v>
      </c>
    </row>
    <row r="608" spans="1:27" hidden="1">
      <c r="A608" t="s">
        <v>1195</v>
      </c>
      <c r="B608">
        <v>-11.368</v>
      </c>
      <c r="C608">
        <v>-76.443277777777695</v>
      </c>
      <c r="D608">
        <v>4410</v>
      </c>
      <c r="E608" t="s">
        <v>1196</v>
      </c>
      <c r="F608" t="s">
        <v>11</v>
      </c>
      <c r="G608" t="s">
        <v>639</v>
      </c>
      <c r="H608" t="s">
        <v>640</v>
      </c>
      <c r="I608" t="s">
        <v>1197</v>
      </c>
      <c r="J608" t="s">
        <v>20</v>
      </c>
      <c r="K608">
        <f>+COUNTIF('est-sen-perc99-2018'!A:A,A608)</f>
        <v>0</v>
      </c>
      <c r="L608">
        <f>+COUNTIF('est-sen-perc99-2017'!A:A,A608)</f>
        <v>0</v>
      </c>
      <c r="M608">
        <f>+COUNTIFS(percentiles!M:M,"&gt;1/1/17",percentiles!N:N,"&gt;0",percentiles!A:A,A608,percentiles!M:M,"&lt;1/4/17")</f>
        <v>0</v>
      </c>
      <c r="N608" t="str">
        <f>IFERROR(VLOOKUP(A608,percentiles!A:Q,3,FALSE),"")</f>
        <v/>
      </c>
      <c r="O608" t="str">
        <f>IFERROR(VLOOKUP(A608,percentiles!A:Q,4,FALSE),"")</f>
        <v/>
      </c>
      <c r="P608" t="str">
        <f>IFERROR(VLOOKUP(A608,percentiles!A:Q,5,FALSE),"")</f>
        <v/>
      </c>
      <c r="Q608" t="str">
        <f>IFERROR(VLOOKUP(A608,percentiles!A:Q,6,FALSE),"")</f>
        <v/>
      </c>
      <c r="R608">
        <f>+COUNTIFS(percentiles!M:M,"&gt;1/1/18",percentiles!N:N,"&gt;0",percentiles!A:A,A608)</f>
        <v>0</v>
      </c>
      <c r="S608">
        <f>+COUNTIFS(percentiles!M:M,"&gt;1/1/18",percentiles!O:O,"&gt;0",percentiles!A:A,A608)</f>
        <v>0</v>
      </c>
      <c r="T608">
        <f>+COUNTIFS(percentiles!M:M,"&gt;1/1/18",percentiles!P:P,"&gt;0",percentiles!A:A,A608)</f>
        <v>0</v>
      </c>
      <c r="U608">
        <f>+COUNTIFS(percentiles!M:M,"&gt;1/1/18",percentiles!Q:Q,"&gt;0",percentiles!A:A,A608)</f>
        <v>0</v>
      </c>
      <c r="V608">
        <f>+COUNTIFS('est-sen-perc99-2018'!A:A,A608,'est-sen-perc99-2018'!G:G,"&gt;0")</f>
        <v>0</v>
      </c>
      <c r="W608">
        <f>+COUNTIFS('est-sen-perc99-2018'!A:A,A608,'est-sen-perc99-2018'!H:H,"&gt;0")</f>
        <v>0</v>
      </c>
      <c r="X608">
        <f>+COUNTIFS('est-sen-perc99-2018'!A:A,A608,'est-sen-perc99-2018'!I:I,"&gt;0")</f>
        <v>0</v>
      </c>
      <c r="Y608">
        <f>+COUNTIFS('est-sen-perc99-2018'!A:A,A608,'est-sen-perc99-2018'!J:J,"&gt;0")</f>
        <v>0</v>
      </c>
      <c r="Z608">
        <f>+SUM(V608:Y608)</f>
        <v>0</v>
      </c>
      <c r="AA608">
        <f>+IF(Z608=0,,K608-Z608)</f>
        <v>0</v>
      </c>
    </row>
    <row r="609" spans="1:27" hidden="1">
      <c r="A609" t="s">
        <v>1201</v>
      </c>
      <c r="B609">
        <v>-7.3813277777777699</v>
      </c>
      <c r="C609">
        <v>-78.903294444444398</v>
      </c>
      <c r="D609">
        <v>2464</v>
      </c>
      <c r="E609" t="s">
        <v>1202</v>
      </c>
      <c r="F609" t="s">
        <v>11</v>
      </c>
      <c r="G609" t="s">
        <v>639</v>
      </c>
      <c r="H609" t="s">
        <v>640</v>
      </c>
      <c r="I609" t="s">
        <v>1203</v>
      </c>
      <c r="J609" t="s">
        <v>20</v>
      </c>
      <c r="K609">
        <f>+COUNTIF('est-sen-perc99-2018'!A:A,A609)</f>
        <v>0</v>
      </c>
      <c r="L609">
        <f>+COUNTIF('est-sen-perc99-2017'!A:A,A609)</f>
        <v>0</v>
      </c>
      <c r="M609">
        <f>+COUNTIFS(percentiles!M:M,"&gt;1/1/17",percentiles!N:N,"&gt;0",percentiles!A:A,A609,percentiles!M:M,"&lt;1/4/17")</f>
        <v>0</v>
      </c>
      <c r="N609" t="str">
        <f>IFERROR(VLOOKUP(A609,percentiles!A:Q,3,FALSE),"")</f>
        <v/>
      </c>
      <c r="O609" t="str">
        <f>IFERROR(VLOOKUP(A609,percentiles!A:Q,4,FALSE),"")</f>
        <v/>
      </c>
      <c r="P609" t="str">
        <f>IFERROR(VLOOKUP(A609,percentiles!A:Q,5,FALSE),"")</f>
        <v/>
      </c>
      <c r="Q609" t="str">
        <f>IFERROR(VLOOKUP(A609,percentiles!A:Q,6,FALSE),"")</f>
        <v/>
      </c>
      <c r="R609">
        <f>+COUNTIFS(percentiles!M:M,"&gt;1/1/18",percentiles!N:N,"&gt;0",percentiles!A:A,A609)</f>
        <v>0</v>
      </c>
      <c r="S609">
        <f>+COUNTIFS(percentiles!M:M,"&gt;1/1/18",percentiles!O:O,"&gt;0",percentiles!A:A,A609)</f>
        <v>0</v>
      </c>
      <c r="T609">
        <f>+COUNTIFS(percentiles!M:M,"&gt;1/1/18",percentiles!P:P,"&gt;0",percentiles!A:A,A609)</f>
        <v>0</v>
      </c>
      <c r="U609">
        <f>+COUNTIFS(percentiles!M:M,"&gt;1/1/18",percentiles!Q:Q,"&gt;0",percentiles!A:A,A609)</f>
        <v>0</v>
      </c>
      <c r="V609">
        <f>+COUNTIFS('est-sen-perc99-2018'!A:A,A609,'est-sen-perc99-2018'!G:G,"&gt;0")</f>
        <v>0</v>
      </c>
      <c r="W609">
        <f>+COUNTIFS('est-sen-perc99-2018'!A:A,A609,'est-sen-perc99-2018'!H:H,"&gt;0")</f>
        <v>0</v>
      </c>
      <c r="X609">
        <f>+COUNTIFS('est-sen-perc99-2018'!A:A,A609,'est-sen-perc99-2018'!I:I,"&gt;0")</f>
        <v>0</v>
      </c>
      <c r="Y609">
        <f>+COUNTIFS('est-sen-perc99-2018'!A:A,A609,'est-sen-perc99-2018'!J:J,"&gt;0")</f>
        <v>0</v>
      </c>
      <c r="Z609">
        <f>+SUM(V609:Y609)</f>
        <v>0</v>
      </c>
      <c r="AA609">
        <f>+IF(Z609=0,,K609-Z609)</f>
        <v>0</v>
      </c>
    </row>
    <row r="610" spans="1:27" hidden="1">
      <c r="A610" t="s">
        <v>1204</v>
      </c>
      <c r="B610">
        <v>-7.3840722222222199</v>
      </c>
      <c r="C610">
        <v>-78.726816666666593</v>
      </c>
      <c r="D610">
        <v>3390</v>
      </c>
      <c r="E610" t="s">
        <v>1205</v>
      </c>
      <c r="F610" t="s">
        <v>11</v>
      </c>
      <c r="G610" t="s">
        <v>639</v>
      </c>
      <c r="H610" t="s">
        <v>640</v>
      </c>
      <c r="I610" t="s">
        <v>1206</v>
      </c>
      <c r="J610" t="s">
        <v>20</v>
      </c>
      <c r="K610">
        <f>+COUNTIF('est-sen-perc99-2018'!A:A,A610)</f>
        <v>4</v>
      </c>
      <c r="L610">
        <f>+COUNTIF('est-sen-perc99-2017'!A:A,A610)</f>
        <v>0</v>
      </c>
      <c r="M610">
        <f>+COUNTIFS(percentiles!M:M,"&gt;1/1/17",percentiles!N:N,"&gt;0",percentiles!A:A,A610,percentiles!M:M,"&lt;1/4/17")</f>
        <v>0</v>
      </c>
      <c r="N610" t="str">
        <f>IFERROR(VLOOKUP(A610,percentiles!A:Q,3,FALSE),"")</f>
        <v/>
      </c>
      <c r="O610" t="str">
        <f>IFERROR(VLOOKUP(A610,percentiles!A:Q,4,FALSE),"")</f>
        <v/>
      </c>
      <c r="P610" t="str">
        <f>IFERROR(VLOOKUP(A610,percentiles!A:Q,5,FALSE),"")</f>
        <v/>
      </c>
      <c r="Q610" t="str">
        <f>IFERROR(VLOOKUP(A610,percentiles!A:Q,6,FALSE),"")</f>
        <v/>
      </c>
      <c r="R610">
        <f>+COUNTIFS(percentiles!M:M,"&gt;1/1/18",percentiles!N:N,"&gt;0",percentiles!A:A,A610)</f>
        <v>0</v>
      </c>
      <c r="S610">
        <f>+COUNTIFS(percentiles!M:M,"&gt;1/1/18",percentiles!O:O,"&gt;0",percentiles!A:A,A610)</f>
        <v>0</v>
      </c>
      <c r="T610">
        <f>+COUNTIFS(percentiles!M:M,"&gt;1/1/18",percentiles!P:P,"&gt;0",percentiles!A:A,A610)</f>
        <v>0</v>
      </c>
      <c r="U610">
        <f>+COUNTIFS(percentiles!M:M,"&gt;1/1/18",percentiles!Q:Q,"&gt;0",percentiles!A:A,A610)</f>
        <v>0</v>
      </c>
      <c r="V610">
        <f>+COUNTIFS('est-sen-perc99-2018'!A:A,A610,'est-sen-perc99-2018'!G:G,"&gt;0")</f>
        <v>0</v>
      </c>
      <c r="W610">
        <f>+COUNTIFS('est-sen-perc99-2018'!A:A,A610,'est-sen-perc99-2018'!H:H,"&gt;0")</f>
        <v>0</v>
      </c>
      <c r="X610">
        <f>+COUNTIFS('est-sen-perc99-2018'!A:A,A610,'est-sen-perc99-2018'!I:I,"&gt;0")</f>
        <v>0</v>
      </c>
      <c r="Y610">
        <f>+COUNTIFS('est-sen-perc99-2018'!A:A,A610,'est-sen-perc99-2018'!J:J,"&gt;0")</f>
        <v>0</v>
      </c>
      <c r="Z610">
        <f>+SUM(V610:Y610)</f>
        <v>0</v>
      </c>
      <c r="AA610">
        <f>+IF(Z610=0,,K610-Z610)</f>
        <v>0</v>
      </c>
    </row>
    <row r="611" spans="1:27" hidden="1">
      <c r="A611" t="s">
        <v>1207</v>
      </c>
      <c r="B611">
        <v>-11.9831111111111</v>
      </c>
      <c r="C611">
        <v>-76.524147222222197</v>
      </c>
      <c r="D611">
        <v>2924</v>
      </c>
      <c r="E611" t="s">
        <v>913</v>
      </c>
      <c r="F611" t="s">
        <v>11</v>
      </c>
      <c r="G611" t="s">
        <v>639</v>
      </c>
      <c r="H611" t="s">
        <v>640</v>
      </c>
      <c r="I611" t="s">
        <v>1208</v>
      </c>
      <c r="J611" t="s">
        <v>15</v>
      </c>
      <c r="K611">
        <f>+COUNTIF('est-sen-perc99-2018'!A:A,A611)</f>
        <v>5</v>
      </c>
      <c r="L611">
        <f>+COUNTIF('est-sen-perc99-2017'!A:A,A611)</f>
        <v>0</v>
      </c>
      <c r="M611">
        <f>+COUNTIFS(percentiles!M:M,"&gt;1/1/17",percentiles!N:N,"&gt;0",percentiles!A:A,A611,percentiles!M:M,"&lt;1/4/17")</f>
        <v>0</v>
      </c>
      <c r="N611" t="str">
        <f>IFERROR(VLOOKUP(A611,percentiles!A:Q,3,FALSE),"")</f>
        <v/>
      </c>
      <c r="O611" t="str">
        <f>IFERROR(VLOOKUP(A611,percentiles!A:Q,4,FALSE),"")</f>
        <v/>
      </c>
      <c r="P611" t="str">
        <f>IFERROR(VLOOKUP(A611,percentiles!A:Q,5,FALSE),"")</f>
        <v/>
      </c>
      <c r="Q611" t="str">
        <f>IFERROR(VLOOKUP(A611,percentiles!A:Q,6,FALSE),"")</f>
        <v/>
      </c>
      <c r="R611">
        <f>+COUNTIFS(percentiles!M:M,"&gt;1/1/18",percentiles!N:N,"&gt;0",percentiles!A:A,A611)</f>
        <v>0</v>
      </c>
      <c r="S611">
        <f>+COUNTIFS(percentiles!M:M,"&gt;1/1/18",percentiles!O:O,"&gt;0",percentiles!A:A,A611)</f>
        <v>0</v>
      </c>
      <c r="T611">
        <f>+COUNTIFS(percentiles!M:M,"&gt;1/1/18",percentiles!P:P,"&gt;0",percentiles!A:A,A611)</f>
        <v>0</v>
      </c>
      <c r="U611">
        <f>+COUNTIFS(percentiles!M:M,"&gt;1/1/18",percentiles!Q:Q,"&gt;0",percentiles!A:A,A611)</f>
        <v>0</v>
      </c>
      <c r="V611">
        <f>+COUNTIFS('est-sen-perc99-2018'!A:A,A611,'est-sen-perc99-2018'!G:G,"&gt;0")</f>
        <v>0</v>
      </c>
      <c r="W611">
        <f>+COUNTIFS('est-sen-perc99-2018'!A:A,A611,'est-sen-perc99-2018'!H:H,"&gt;0")</f>
        <v>0</v>
      </c>
      <c r="X611">
        <f>+COUNTIFS('est-sen-perc99-2018'!A:A,A611,'est-sen-perc99-2018'!I:I,"&gt;0")</f>
        <v>0</v>
      </c>
      <c r="Y611">
        <f>+COUNTIFS('est-sen-perc99-2018'!A:A,A611,'est-sen-perc99-2018'!J:J,"&gt;0")</f>
        <v>0</v>
      </c>
      <c r="Z611">
        <f>+SUM(V611:Y611)</f>
        <v>0</v>
      </c>
      <c r="AA611">
        <f>+IF(Z611=0,,K611-Z611)</f>
        <v>0</v>
      </c>
    </row>
    <row r="612" spans="1:27" hidden="1">
      <c r="A612" t="s">
        <v>1209</v>
      </c>
      <c r="B612">
        <v>-16.135916666666599</v>
      </c>
      <c r="C612">
        <v>-70.045888888888797</v>
      </c>
      <c r="D612">
        <v>3928</v>
      </c>
      <c r="E612" t="s">
        <v>582</v>
      </c>
      <c r="F612" t="s">
        <v>11</v>
      </c>
      <c r="G612" t="s">
        <v>639</v>
      </c>
      <c r="H612" t="s">
        <v>640</v>
      </c>
      <c r="I612" t="s">
        <v>1210</v>
      </c>
      <c r="J612" t="s">
        <v>15</v>
      </c>
      <c r="K612">
        <f>+COUNTIF('est-sen-perc99-2018'!A:A,A612)</f>
        <v>0</v>
      </c>
      <c r="L612">
        <f>+COUNTIF('est-sen-perc99-2017'!A:A,A612)</f>
        <v>0</v>
      </c>
      <c r="M612">
        <f>+COUNTIFS(percentiles!M:M,"&gt;1/1/17",percentiles!N:N,"&gt;0",percentiles!A:A,A612,percentiles!M:M,"&lt;1/4/17")</f>
        <v>0</v>
      </c>
      <c r="N612" t="str">
        <f>IFERROR(VLOOKUP(A612,percentiles!A:Q,3,FALSE),"")</f>
        <v/>
      </c>
      <c r="O612" t="str">
        <f>IFERROR(VLOOKUP(A612,percentiles!A:Q,4,FALSE),"")</f>
        <v/>
      </c>
      <c r="P612" t="str">
        <f>IFERROR(VLOOKUP(A612,percentiles!A:Q,5,FALSE),"")</f>
        <v/>
      </c>
      <c r="Q612" t="str">
        <f>IFERROR(VLOOKUP(A612,percentiles!A:Q,6,FALSE),"")</f>
        <v/>
      </c>
      <c r="R612">
        <f>+COUNTIFS(percentiles!M:M,"&gt;1/1/18",percentiles!N:N,"&gt;0",percentiles!A:A,A612)</f>
        <v>0</v>
      </c>
      <c r="S612">
        <f>+COUNTIFS(percentiles!M:M,"&gt;1/1/18",percentiles!O:O,"&gt;0",percentiles!A:A,A612)</f>
        <v>0</v>
      </c>
      <c r="T612">
        <f>+COUNTIFS(percentiles!M:M,"&gt;1/1/18",percentiles!P:P,"&gt;0",percentiles!A:A,A612)</f>
        <v>0</v>
      </c>
      <c r="U612">
        <f>+COUNTIFS(percentiles!M:M,"&gt;1/1/18",percentiles!Q:Q,"&gt;0",percentiles!A:A,A612)</f>
        <v>0</v>
      </c>
      <c r="V612">
        <f>+COUNTIFS('est-sen-perc99-2018'!A:A,A612,'est-sen-perc99-2018'!G:G,"&gt;0")</f>
        <v>0</v>
      </c>
      <c r="W612">
        <f>+COUNTIFS('est-sen-perc99-2018'!A:A,A612,'est-sen-perc99-2018'!H:H,"&gt;0")</f>
        <v>0</v>
      </c>
      <c r="X612">
        <f>+COUNTIFS('est-sen-perc99-2018'!A:A,A612,'est-sen-perc99-2018'!I:I,"&gt;0")</f>
        <v>0</v>
      </c>
      <c r="Y612">
        <f>+COUNTIFS('est-sen-perc99-2018'!A:A,A612,'est-sen-perc99-2018'!J:J,"&gt;0")</f>
        <v>0</v>
      </c>
      <c r="Z612">
        <f>+SUM(V612:Y612)</f>
        <v>0</v>
      </c>
      <c r="AA612">
        <f>+IF(Z612=0,,K612-Z612)</f>
        <v>0</v>
      </c>
    </row>
    <row r="613" spans="1:27" hidden="1">
      <c r="A613" t="s">
        <v>1223</v>
      </c>
      <c r="B613">
        <v>-7.64333333333333</v>
      </c>
      <c r="C613">
        <v>-78.551352777777694</v>
      </c>
      <c r="D613">
        <v>2219</v>
      </c>
      <c r="E613" t="s">
        <v>1224</v>
      </c>
      <c r="F613" t="s">
        <v>11</v>
      </c>
      <c r="G613" t="s">
        <v>639</v>
      </c>
      <c r="H613" t="s">
        <v>640</v>
      </c>
      <c r="I613" t="s">
        <v>1225</v>
      </c>
      <c r="J613" t="s">
        <v>20</v>
      </c>
      <c r="K613">
        <f>+COUNTIF('est-sen-perc99-2018'!A:A,A613)</f>
        <v>1</v>
      </c>
      <c r="L613">
        <f>+COUNTIF('est-sen-perc99-2017'!A:A,A613)</f>
        <v>0</v>
      </c>
      <c r="M613">
        <f>+COUNTIFS(percentiles!M:M,"&gt;1/1/17",percentiles!N:N,"&gt;0",percentiles!A:A,A613,percentiles!M:M,"&lt;1/4/17")</f>
        <v>0</v>
      </c>
      <c r="N613" t="str">
        <f>IFERROR(VLOOKUP(A613,percentiles!A:Q,3,FALSE),"")</f>
        <v/>
      </c>
      <c r="O613" t="str">
        <f>IFERROR(VLOOKUP(A613,percentiles!A:Q,4,FALSE),"")</f>
        <v/>
      </c>
      <c r="P613" t="str">
        <f>IFERROR(VLOOKUP(A613,percentiles!A:Q,5,FALSE),"")</f>
        <v/>
      </c>
      <c r="Q613" t="str">
        <f>IFERROR(VLOOKUP(A613,percentiles!A:Q,6,FALSE),"")</f>
        <v/>
      </c>
      <c r="R613">
        <f>+COUNTIFS(percentiles!M:M,"&gt;1/1/18",percentiles!N:N,"&gt;0",percentiles!A:A,A613)</f>
        <v>0</v>
      </c>
      <c r="S613">
        <f>+COUNTIFS(percentiles!M:M,"&gt;1/1/18",percentiles!O:O,"&gt;0",percentiles!A:A,A613)</f>
        <v>0</v>
      </c>
      <c r="T613">
        <f>+COUNTIFS(percentiles!M:M,"&gt;1/1/18",percentiles!P:P,"&gt;0",percentiles!A:A,A613)</f>
        <v>0</v>
      </c>
      <c r="U613">
        <f>+COUNTIFS(percentiles!M:M,"&gt;1/1/18",percentiles!Q:Q,"&gt;0",percentiles!A:A,A613)</f>
        <v>0</v>
      </c>
      <c r="V613">
        <f>+COUNTIFS('est-sen-perc99-2018'!A:A,A613,'est-sen-perc99-2018'!G:G,"&gt;0")</f>
        <v>0</v>
      </c>
      <c r="W613">
        <f>+COUNTIFS('est-sen-perc99-2018'!A:A,A613,'est-sen-perc99-2018'!H:H,"&gt;0")</f>
        <v>0</v>
      </c>
      <c r="X613">
        <f>+COUNTIFS('est-sen-perc99-2018'!A:A,A613,'est-sen-perc99-2018'!I:I,"&gt;0")</f>
        <v>0</v>
      </c>
      <c r="Y613">
        <f>+COUNTIFS('est-sen-perc99-2018'!A:A,A613,'est-sen-perc99-2018'!J:J,"&gt;0")</f>
        <v>0</v>
      </c>
      <c r="Z613">
        <f>+SUM(V613:Y613)</f>
        <v>0</v>
      </c>
      <c r="AA613">
        <f>+IF(Z613=0,,K613-Z613)</f>
        <v>0</v>
      </c>
    </row>
    <row r="614" spans="1:27" hidden="1">
      <c r="A614" t="s">
        <v>1229</v>
      </c>
      <c r="B614">
        <v>-11.6380555555555</v>
      </c>
      <c r="C614">
        <v>-76.233333333333306</v>
      </c>
      <c r="D614">
        <v>4233</v>
      </c>
      <c r="E614" t="s">
        <v>925</v>
      </c>
      <c r="F614" t="s">
        <v>679</v>
      </c>
      <c r="G614" t="s">
        <v>639</v>
      </c>
      <c r="H614" t="s">
        <v>640</v>
      </c>
      <c r="I614" t="s">
        <v>1230</v>
      </c>
      <c r="J614" t="s">
        <v>20</v>
      </c>
      <c r="K614">
        <f>+COUNTIF('est-sen-perc99-2018'!A:A,A614)</f>
        <v>3</v>
      </c>
      <c r="L614">
        <f>+COUNTIF('est-sen-perc99-2017'!A:A,A614)</f>
        <v>0</v>
      </c>
      <c r="M614">
        <f>+COUNTIFS(percentiles!M:M,"&gt;1/1/17",percentiles!N:N,"&gt;0",percentiles!A:A,A614,percentiles!M:M,"&lt;1/4/17")</f>
        <v>0</v>
      </c>
      <c r="N614" t="str">
        <f>IFERROR(VLOOKUP(A614,percentiles!A:Q,3,FALSE),"")</f>
        <v/>
      </c>
      <c r="O614" t="str">
        <f>IFERROR(VLOOKUP(A614,percentiles!A:Q,4,FALSE),"")</f>
        <v/>
      </c>
      <c r="P614" t="str">
        <f>IFERROR(VLOOKUP(A614,percentiles!A:Q,5,FALSE),"")</f>
        <v/>
      </c>
      <c r="Q614" t="str">
        <f>IFERROR(VLOOKUP(A614,percentiles!A:Q,6,FALSE),"")</f>
        <v/>
      </c>
      <c r="R614">
        <f>+COUNTIFS(percentiles!M:M,"&gt;1/1/18",percentiles!N:N,"&gt;0",percentiles!A:A,A614)</f>
        <v>0</v>
      </c>
      <c r="S614">
        <f>+COUNTIFS(percentiles!M:M,"&gt;1/1/18",percentiles!O:O,"&gt;0",percentiles!A:A,A614)</f>
        <v>0</v>
      </c>
      <c r="T614">
        <f>+COUNTIFS(percentiles!M:M,"&gt;1/1/18",percentiles!P:P,"&gt;0",percentiles!A:A,A614)</f>
        <v>0</v>
      </c>
      <c r="U614">
        <f>+COUNTIFS(percentiles!M:M,"&gt;1/1/18",percentiles!Q:Q,"&gt;0",percentiles!A:A,A614)</f>
        <v>0</v>
      </c>
      <c r="V614">
        <f>+COUNTIFS('est-sen-perc99-2018'!A:A,A614,'est-sen-perc99-2018'!G:G,"&gt;0")</f>
        <v>0</v>
      </c>
      <c r="W614">
        <f>+COUNTIFS('est-sen-perc99-2018'!A:A,A614,'est-sen-perc99-2018'!H:H,"&gt;0")</f>
        <v>0</v>
      </c>
      <c r="X614">
        <f>+COUNTIFS('est-sen-perc99-2018'!A:A,A614,'est-sen-perc99-2018'!I:I,"&gt;0")</f>
        <v>0</v>
      </c>
      <c r="Y614">
        <f>+COUNTIFS('est-sen-perc99-2018'!A:A,A614,'est-sen-perc99-2018'!J:J,"&gt;0")</f>
        <v>0</v>
      </c>
      <c r="Z614">
        <f>+SUM(V614:Y614)</f>
        <v>0</v>
      </c>
      <c r="AA614">
        <f>+IF(Z614=0,,K614-Z614)</f>
        <v>0</v>
      </c>
    </row>
    <row r="615" spans="1:27" hidden="1">
      <c r="A615" t="s">
        <v>1233</v>
      </c>
      <c r="B615">
        <v>-11.4044333333333</v>
      </c>
      <c r="C615">
        <v>-76.325083333333296</v>
      </c>
      <c r="D615">
        <v>4447</v>
      </c>
      <c r="E615" t="s">
        <v>296</v>
      </c>
      <c r="F615" t="s">
        <v>11</v>
      </c>
      <c r="G615" t="s">
        <v>639</v>
      </c>
      <c r="H615" t="s">
        <v>640</v>
      </c>
      <c r="I615" t="s">
        <v>1234</v>
      </c>
      <c r="J615" t="s">
        <v>15</v>
      </c>
      <c r="K615">
        <f>+COUNTIF('est-sen-perc99-2018'!A:A,A615)</f>
        <v>3</v>
      </c>
      <c r="L615">
        <f>+COUNTIF('est-sen-perc99-2017'!A:A,A615)</f>
        <v>0</v>
      </c>
      <c r="M615">
        <f>+COUNTIFS(percentiles!M:M,"&gt;1/1/17",percentiles!N:N,"&gt;0",percentiles!A:A,A615,percentiles!M:M,"&lt;1/4/17")</f>
        <v>0</v>
      </c>
      <c r="N615" t="str">
        <f>IFERROR(VLOOKUP(A615,percentiles!A:Q,3,FALSE),"")</f>
        <v/>
      </c>
      <c r="O615" t="str">
        <f>IFERROR(VLOOKUP(A615,percentiles!A:Q,4,FALSE),"")</f>
        <v/>
      </c>
      <c r="P615" t="str">
        <f>IFERROR(VLOOKUP(A615,percentiles!A:Q,5,FALSE),"")</f>
        <v/>
      </c>
      <c r="Q615" t="str">
        <f>IFERROR(VLOOKUP(A615,percentiles!A:Q,6,FALSE),"")</f>
        <v/>
      </c>
      <c r="R615">
        <f>+COUNTIFS(percentiles!M:M,"&gt;1/1/18",percentiles!N:N,"&gt;0",percentiles!A:A,A615)</f>
        <v>0</v>
      </c>
      <c r="S615">
        <f>+COUNTIFS(percentiles!M:M,"&gt;1/1/18",percentiles!O:O,"&gt;0",percentiles!A:A,A615)</f>
        <v>0</v>
      </c>
      <c r="T615">
        <f>+COUNTIFS(percentiles!M:M,"&gt;1/1/18",percentiles!P:P,"&gt;0",percentiles!A:A,A615)</f>
        <v>0</v>
      </c>
      <c r="U615">
        <f>+COUNTIFS(percentiles!M:M,"&gt;1/1/18",percentiles!Q:Q,"&gt;0",percentiles!A:A,A615)</f>
        <v>0</v>
      </c>
      <c r="V615">
        <f>+COUNTIFS('est-sen-perc99-2018'!A:A,A615,'est-sen-perc99-2018'!G:G,"&gt;0")</f>
        <v>0</v>
      </c>
      <c r="W615">
        <f>+COUNTIFS('est-sen-perc99-2018'!A:A,A615,'est-sen-perc99-2018'!H:H,"&gt;0")</f>
        <v>0</v>
      </c>
      <c r="X615">
        <f>+COUNTIFS('est-sen-perc99-2018'!A:A,A615,'est-sen-perc99-2018'!I:I,"&gt;0")</f>
        <v>0</v>
      </c>
      <c r="Y615">
        <f>+COUNTIFS('est-sen-perc99-2018'!A:A,A615,'est-sen-perc99-2018'!J:J,"&gt;0")</f>
        <v>0</v>
      </c>
      <c r="Z615">
        <f>+SUM(V615:Y615)</f>
        <v>0</v>
      </c>
      <c r="AA615">
        <f>+IF(Z615=0,,K615-Z615)</f>
        <v>0</v>
      </c>
    </row>
    <row r="616" spans="1:27" hidden="1">
      <c r="A616" s="1" t="s">
        <v>1245</v>
      </c>
      <c r="B616">
        <v>-15.6833333333333</v>
      </c>
      <c r="C616">
        <v>-70.0833333333333</v>
      </c>
      <c r="D616">
        <v>3827</v>
      </c>
      <c r="E616" t="s">
        <v>1246</v>
      </c>
      <c r="F616" t="s">
        <v>11</v>
      </c>
      <c r="G616" t="s">
        <v>639</v>
      </c>
      <c r="H616" t="s">
        <v>640</v>
      </c>
      <c r="I616" t="s">
        <v>1247</v>
      </c>
      <c r="J616" t="s">
        <v>15</v>
      </c>
      <c r="K616">
        <f>+COUNTIF('est-sen-perc99-2018'!A:A,A616)</f>
        <v>3</v>
      </c>
      <c r="L616">
        <f>+COUNTIF('est-sen-perc99-2017'!A:A,A616)</f>
        <v>0</v>
      </c>
      <c r="M616">
        <f>+COUNTIFS(percentiles!M:M,"&gt;1/1/17",percentiles!N:N,"&gt;0",percentiles!A:A,A616,percentiles!M:M,"&lt;1/4/17")</f>
        <v>0</v>
      </c>
      <c r="N616" t="str">
        <f>IFERROR(VLOOKUP(A616,percentiles!A:Q,3,FALSE),"")</f>
        <v/>
      </c>
      <c r="O616" t="str">
        <f>IFERROR(VLOOKUP(A616,percentiles!A:Q,4,FALSE),"")</f>
        <v/>
      </c>
      <c r="P616" t="str">
        <f>IFERROR(VLOOKUP(A616,percentiles!A:Q,5,FALSE),"")</f>
        <v/>
      </c>
      <c r="Q616" t="str">
        <f>IFERROR(VLOOKUP(A616,percentiles!A:Q,6,FALSE),"")</f>
        <v/>
      </c>
      <c r="R616">
        <f>+COUNTIFS(percentiles!M:M,"&gt;1/1/18",percentiles!N:N,"&gt;0",percentiles!A:A,A616)</f>
        <v>0</v>
      </c>
      <c r="S616">
        <f>+COUNTIFS(percentiles!M:M,"&gt;1/1/18",percentiles!O:O,"&gt;0",percentiles!A:A,A616)</f>
        <v>0</v>
      </c>
      <c r="T616">
        <f>+COUNTIFS(percentiles!M:M,"&gt;1/1/18",percentiles!P:P,"&gt;0",percentiles!A:A,A616)</f>
        <v>0</v>
      </c>
      <c r="U616">
        <f>+COUNTIFS(percentiles!M:M,"&gt;1/1/18",percentiles!Q:Q,"&gt;0",percentiles!A:A,A616)</f>
        <v>0</v>
      </c>
      <c r="V616">
        <f>+COUNTIFS('est-sen-perc99-2018'!A:A,A616,'est-sen-perc99-2018'!G:G,"&gt;0")</f>
        <v>0</v>
      </c>
      <c r="W616">
        <f>+COUNTIFS('est-sen-perc99-2018'!A:A,A616,'est-sen-perc99-2018'!H:H,"&gt;0")</f>
        <v>0</v>
      </c>
      <c r="X616">
        <f>+COUNTIFS('est-sen-perc99-2018'!A:A,A616,'est-sen-perc99-2018'!I:I,"&gt;0")</f>
        <v>0</v>
      </c>
      <c r="Y616">
        <f>+COUNTIFS('est-sen-perc99-2018'!A:A,A616,'est-sen-perc99-2018'!J:J,"&gt;0")</f>
        <v>0</v>
      </c>
      <c r="Z616">
        <f>+SUM(V616:Y616)</f>
        <v>0</v>
      </c>
      <c r="AA616">
        <f>+IF(Z616=0,,K616-Z616)</f>
        <v>0</v>
      </c>
    </row>
    <row r="617" spans="1:27" hidden="1">
      <c r="A617" s="1" t="s">
        <v>1248</v>
      </c>
      <c r="B617">
        <v>-7.5491888888888798</v>
      </c>
      <c r="C617">
        <v>-78.810513888888806</v>
      </c>
      <c r="D617">
        <v>647</v>
      </c>
      <c r="E617" t="s">
        <v>1249</v>
      </c>
      <c r="F617" t="s">
        <v>11</v>
      </c>
      <c r="G617" t="s">
        <v>639</v>
      </c>
      <c r="H617" t="s">
        <v>640</v>
      </c>
      <c r="I617" t="s">
        <v>1250</v>
      </c>
      <c r="J617" t="s">
        <v>20</v>
      </c>
      <c r="K617">
        <f>+COUNTIF('est-sen-perc99-2018'!A:A,A617)</f>
        <v>0</v>
      </c>
      <c r="L617">
        <f>+COUNTIF('est-sen-perc99-2017'!A:A,A617)</f>
        <v>0</v>
      </c>
      <c r="M617">
        <f>+COUNTIFS(percentiles!M:M,"&gt;1/1/17",percentiles!N:N,"&gt;0",percentiles!A:A,A617,percentiles!M:M,"&lt;1/4/17")</f>
        <v>0</v>
      </c>
      <c r="N617" t="str">
        <f>IFERROR(VLOOKUP(A617,percentiles!A:Q,3,FALSE),"")</f>
        <v/>
      </c>
      <c r="O617" t="str">
        <f>IFERROR(VLOOKUP(A617,percentiles!A:Q,4,FALSE),"")</f>
        <v/>
      </c>
      <c r="P617" t="str">
        <f>IFERROR(VLOOKUP(A617,percentiles!A:Q,5,FALSE),"")</f>
        <v/>
      </c>
      <c r="Q617" t="str">
        <f>IFERROR(VLOOKUP(A617,percentiles!A:Q,6,FALSE),"")</f>
        <v/>
      </c>
      <c r="R617">
        <f>+COUNTIFS(percentiles!M:M,"&gt;1/1/18",percentiles!N:N,"&gt;0",percentiles!A:A,A617)</f>
        <v>0</v>
      </c>
      <c r="S617">
        <f>+COUNTIFS(percentiles!M:M,"&gt;1/1/18",percentiles!O:O,"&gt;0",percentiles!A:A,A617)</f>
        <v>0</v>
      </c>
      <c r="T617">
        <f>+COUNTIFS(percentiles!M:M,"&gt;1/1/18",percentiles!P:P,"&gt;0",percentiles!A:A,A617)</f>
        <v>0</v>
      </c>
      <c r="U617">
        <f>+COUNTIFS(percentiles!M:M,"&gt;1/1/18",percentiles!Q:Q,"&gt;0",percentiles!A:A,A617)</f>
        <v>0</v>
      </c>
      <c r="V617">
        <f>+COUNTIFS('est-sen-perc99-2018'!A:A,A617,'est-sen-perc99-2018'!G:G,"&gt;0")</f>
        <v>0</v>
      </c>
      <c r="W617">
        <f>+COUNTIFS('est-sen-perc99-2018'!A:A,A617,'est-sen-perc99-2018'!H:H,"&gt;0")</f>
        <v>0</v>
      </c>
      <c r="X617">
        <f>+COUNTIFS('est-sen-perc99-2018'!A:A,A617,'est-sen-perc99-2018'!I:I,"&gt;0")</f>
        <v>0</v>
      </c>
      <c r="Y617">
        <f>+COUNTIFS('est-sen-perc99-2018'!A:A,A617,'est-sen-perc99-2018'!J:J,"&gt;0")</f>
        <v>0</v>
      </c>
      <c r="Z617">
        <f>+SUM(V617:Y617)</f>
        <v>0</v>
      </c>
      <c r="AA617">
        <f>+IF(Z617=0,,K617-Z617)</f>
        <v>0</v>
      </c>
    </row>
    <row r="618" spans="1:27" hidden="1">
      <c r="A618" t="s">
        <v>1254</v>
      </c>
      <c r="B618">
        <v>-7.4798694444444402</v>
      </c>
      <c r="C618">
        <v>-78.823669444444405</v>
      </c>
      <c r="D618">
        <v>1251</v>
      </c>
      <c r="E618" t="s">
        <v>1255</v>
      </c>
      <c r="F618" t="s">
        <v>11</v>
      </c>
      <c r="G618" t="s">
        <v>639</v>
      </c>
      <c r="H618" t="s">
        <v>640</v>
      </c>
      <c r="I618" t="s">
        <v>1256</v>
      </c>
      <c r="J618" t="s">
        <v>20</v>
      </c>
      <c r="K618">
        <f>+COUNTIF('est-sen-perc99-2018'!A:A,A618)</f>
        <v>0</v>
      </c>
      <c r="L618">
        <f>+COUNTIF('est-sen-perc99-2017'!A:A,A618)</f>
        <v>0</v>
      </c>
      <c r="M618">
        <f>+COUNTIFS(percentiles!M:M,"&gt;1/1/17",percentiles!N:N,"&gt;0",percentiles!A:A,A618,percentiles!M:M,"&lt;1/4/17")</f>
        <v>0</v>
      </c>
      <c r="N618" t="str">
        <f>IFERROR(VLOOKUP(A618,percentiles!A:Q,3,FALSE),"")</f>
        <v/>
      </c>
      <c r="O618" t="str">
        <f>IFERROR(VLOOKUP(A618,percentiles!A:Q,4,FALSE),"")</f>
        <v/>
      </c>
      <c r="P618" t="str">
        <f>IFERROR(VLOOKUP(A618,percentiles!A:Q,5,FALSE),"")</f>
        <v/>
      </c>
      <c r="Q618" t="str">
        <f>IFERROR(VLOOKUP(A618,percentiles!A:Q,6,FALSE),"")</f>
        <v/>
      </c>
      <c r="R618">
        <f>+COUNTIFS(percentiles!M:M,"&gt;1/1/18",percentiles!N:N,"&gt;0",percentiles!A:A,A618)</f>
        <v>0</v>
      </c>
      <c r="S618">
        <f>+COUNTIFS(percentiles!M:M,"&gt;1/1/18",percentiles!O:O,"&gt;0",percentiles!A:A,A618)</f>
        <v>0</v>
      </c>
      <c r="T618">
        <f>+COUNTIFS(percentiles!M:M,"&gt;1/1/18",percentiles!P:P,"&gt;0",percentiles!A:A,A618)</f>
        <v>0</v>
      </c>
      <c r="U618">
        <f>+COUNTIFS(percentiles!M:M,"&gt;1/1/18",percentiles!Q:Q,"&gt;0",percentiles!A:A,A618)</f>
        <v>0</v>
      </c>
      <c r="V618">
        <f>+COUNTIFS('est-sen-perc99-2018'!A:A,A618,'est-sen-perc99-2018'!G:G,"&gt;0")</f>
        <v>0</v>
      </c>
      <c r="W618">
        <f>+COUNTIFS('est-sen-perc99-2018'!A:A,A618,'est-sen-perc99-2018'!H:H,"&gt;0")</f>
        <v>0</v>
      </c>
      <c r="X618">
        <f>+COUNTIFS('est-sen-perc99-2018'!A:A,A618,'est-sen-perc99-2018'!I:I,"&gt;0")</f>
        <v>0</v>
      </c>
      <c r="Y618">
        <f>+COUNTIFS('est-sen-perc99-2018'!A:A,A618,'est-sen-perc99-2018'!J:J,"&gt;0")</f>
        <v>0</v>
      </c>
      <c r="Z618">
        <f>+SUM(V618:Y618)</f>
        <v>0</v>
      </c>
      <c r="AA618">
        <f>+IF(Z618=0,,K618-Z618)</f>
        <v>0</v>
      </c>
    </row>
    <row r="619" spans="1:27" hidden="1">
      <c r="A619" t="s">
        <v>1260</v>
      </c>
      <c r="B619">
        <v>-11.8469555555555</v>
      </c>
      <c r="C619">
        <v>-76.563586111111107</v>
      </c>
      <c r="D619">
        <v>3513</v>
      </c>
      <c r="E619" t="s">
        <v>675</v>
      </c>
      <c r="F619" t="s">
        <v>11</v>
      </c>
      <c r="G619" t="s">
        <v>639</v>
      </c>
      <c r="H619" t="s">
        <v>640</v>
      </c>
      <c r="I619" t="s">
        <v>1261</v>
      </c>
      <c r="J619" t="s">
        <v>20</v>
      </c>
      <c r="K619">
        <f>+COUNTIF('est-sen-perc99-2018'!A:A,A619)</f>
        <v>0</v>
      </c>
      <c r="L619">
        <f>+COUNTIF('est-sen-perc99-2017'!A:A,A619)</f>
        <v>0</v>
      </c>
      <c r="M619">
        <f>+COUNTIFS(percentiles!M:M,"&gt;1/1/17",percentiles!N:N,"&gt;0",percentiles!A:A,A619,percentiles!M:M,"&lt;1/4/17")</f>
        <v>0</v>
      </c>
      <c r="N619" t="str">
        <f>IFERROR(VLOOKUP(A619,percentiles!A:Q,3,FALSE),"")</f>
        <v/>
      </c>
      <c r="O619" t="str">
        <f>IFERROR(VLOOKUP(A619,percentiles!A:Q,4,FALSE),"")</f>
        <v/>
      </c>
      <c r="P619" t="str">
        <f>IFERROR(VLOOKUP(A619,percentiles!A:Q,5,FALSE),"")</f>
        <v/>
      </c>
      <c r="Q619" t="str">
        <f>IFERROR(VLOOKUP(A619,percentiles!A:Q,6,FALSE),"")</f>
        <v/>
      </c>
      <c r="R619">
        <f>+COUNTIFS(percentiles!M:M,"&gt;1/1/18",percentiles!N:N,"&gt;0",percentiles!A:A,A619)</f>
        <v>0</v>
      </c>
      <c r="S619">
        <f>+COUNTIFS(percentiles!M:M,"&gt;1/1/18",percentiles!O:O,"&gt;0",percentiles!A:A,A619)</f>
        <v>0</v>
      </c>
      <c r="T619">
        <f>+COUNTIFS(percentiles!M:M,"&gt;1/1/18",percentiles!P:P,"&gt;0",percentiles!A:A,A619)</f>
        <v>0</v>
      </c>
      <c r="U619">
        <f>+COUNTIFS(percentiles!M:M,"&gt;1/1/18",percentiles!Q:Q,"&gt;0",percentiles!A:A,A619)</f>
        <v>0</v>
      </c>
      <c r="V619">
        <f>+COUNTIFS('est-sen-perc99-2018'!A:A,A619,'est-sen-perc99-2018'!G:G,"&gt;0")</f>
        <v>0</v>
      </c>
      <c r="W619">
        <f>+COUNTIFS('est-sen-perc99-2018'!A:A,A619,'est-sen-perc99-2018'!H:H,"&gt;0")</f>
        <v>0</v>
      </c>
      <c r="X619">
        <f>+COUNTIFS('est-sen-perc99-2018'!A:A,A619,'est-sen-perc99-2018'!I:I,"&gt;0")</f>
        <v>0</v>
      </c>
      <c r="Y619">
        <f>+COUNTIFS('est-sen-perc99-2018'!A:A,A619,'est-sen-perc99-2018'!J:J,"&gt;0")</f>
        <v>0</v>
      </c>
      <c r="Z619">
        <f>+SUM(V619:Y619)</f>
        <v>0</v>
      </c>
      <c r="AA619">
        <f>+IF(Z619=0,,K619-Z619)</f>
        <v>0</v>
      </c>
    </row>
    <row r="620" spans="1:27" hidden="1">
      <c r="A620" t="s">
        <v>1262</v>
      </c>
      <c r="B620">
        <v>-4.6428777777777697</v>
      </c>
      <c r="C620">
        <v>-80.547174999999896</v>
      </c>
      <c r="D620">
        <v>133</v>
      </c>
      <c r="E620" t="s">
        <v>767</v>
      </c>
      <c r="F620" t="s">
        <v>11</v>
      </c>
      <c r="G620" t="s">
        <v>639</v>
      </c>
      <c r="H620" t="s">
        <v>640</v>
      </c>
      <c r="I620" t="s">
        <v>1263</v>
      </c>
      <c r="J620" t="s">
        <v>20</v>
      </c>
      <c r="K620">
        <f>+COUNTIF('est-sen-perc99-2018'!A:A,A620)</f>
        <v>0</v>
      </c>
      <c r="L620">
        <f>+COUNTIF('est-sen-perc99-2017'!A:A,A620)</f>
        <v>0</v>
      </c>
      <c r="M620">
        <f>+COUNTIFS(percentiles!M:M,"&gt;1/1/17",percentiles!N:N,"&gt;0",percentiles!A:A,A620,percentiles!M:M,"&lt;1/4/17")</f>
        <v>0</v>
      </c>
      <c r="N620" t="str">
        <f>IFERROR(VLOOKUP(A620,percentiles!A:Q,3,FALSE),"")</f>
        <v/>
      </c>
      <c r="O620" t="str">
        <f>IFERROR(VLOOKUP(A620,percentiles!A:Q,4,FALSE),"")</f>
        <v/>
      </c>
      <c r="P620" t="str">
        <f>IFERROR(VLOOKUP(A620,percentiles!A:Q,5,FALSE),"")</f>
        <v/>
      </c>
      <c r="Q620" t="str">
        <f>IFERROR(VLOOKUP(A620,percentiles!A:Q,6,FALSE),"")</f>
        <v/>
      </c>
      <c r="R620">
        <f>+COUNTIFS(percentiles!M:M,"&gt;1/1/18",percentiles!N:N,"&gt;0",percentiles!A:A,A620)</f>
        <v>0</v>
      </c>
      <c r="S620">
        <f>+COUNTIFS(percentiles!M:M,"&gt;1/1/18",percentiles!O:O,"&gt;0",percentiles!A:A,A620)</f>
        <v>0</v>
      </c>
      <c r="T620">
        <f>+COUNTIFS(percentiles!M:M,"&gt;1/1/18",percentiles!P:P,"&gt;0",percentiles!A:A,A620)</f>
        <v>0</v>
      </c>
      <c r="U620">
        <f>+COUNTIFS(percentiles!M:M,"&gt;1/1/18",percentiles!Q:Q,"&gt;0",percentiles!A:A,A620)</f>
        <v>0</v>
      </c>
      <c r="V620">
        <f>+COUNTIFS('est-sen-perc99-2018'!A:A,A620,'est-sen-perc99-2018'!G:G,"&gt;0")</f>
        <v>0</v>
      </c>
      <c r="W620">
        <f>+COUNTIFS('est-sen-perc99-2018'!A:A,A620,'est-sen-perc99-2018'!H:H,"&gt;0")</f>
        <v>0</v>
      </c>
      <c r="X620">
        <f>+COUNTIFS('est-sen-perc99-2018'!A:A,A620,'est-sen-perc99-2018'!I:I,"&gt;0")</f>
        <v>0</v>
      </c>
      <c r="Y620">
        <f>+COUNTIFS('est-sen-perc99-2018'!A:A,A620,'est-sen-perc99-2018'!J:J,"&gt;0")</f>
        <v>0</v>
      </c>
      <c r="Z620">
        <f>+SUM(V620:Y620)</f>
        <v>0</v>
      </c>
      <c r="AA620">
        <f>+IF(Z620=0,,K620-Z620)</f>
        <v>0</v>
      </c>
    </row>
    <row r="621" spans="1:27" hidden="1">
      <c r="A621" t="s">
        <v>1264</v>
      </c>
      <c r="B621">
        <v>-5.2468055555555502</v>
      </c>
      <c r="C621">
        <v>-79.453991666666596</v>
      </c>
      <c r="D621">
        <v>1954</v>
      </c>
      <c r="E621" t="s">
        <v>75</v>
      </c>
      <c r="F621" t="s">
        <v>11</v>
      </c>
      <c r="G621" t="s">
        <v>639</v>
      </c>
      <c r="H621" t="s">
        <v>640</v>
      </c>
      <c r="I621" t="s">
        <v>1265</v>
      </c>
      <c r="J621" t="s">
        <v>15</v>
      </c>
      <c r="K621">
        <f>+COUNTIF('est-sen-perc99-2018'!A:A,A621)</f>
        <v>0</v>
      </c>
      <c r="L621">
        <f>+COUNTIF('est-sen-perc99-2017'!A:A,A621)</f>
        <v>0</v>
      </c>
      <c r="M621">
        <f>+COUNTIFS(percentiles!M:M,"&gt;1/1/17",percentiles!N:N,"&gt;0",percentiles!A:A,A621,percentiles!M:M,"&lt;1/4/17")</f>
        <v>0</v>
      </c>
      <c r="N621" t="str">
        <f>IFERROR(VLOOKUP(A621,percentiles!A:Q,3,FALSE),"")</f>
        <v/>
      </c>
      <c r="O621" t="str">
        <f>IFERROR(VLOOKUP(A621,percentiles!A:Q,4,FALSE),"")</f>
        <v/>
      </c>
      <c r="P621" t="str">
        <f>IFERROR(VLOOKUP(A621,percentiles!A:Q,5,FALSE),"")</f>
        <v/>
      </c>
      <c r="Q621" t="str">
        <f>IFERROR(VLOOKUP(A621,percentiles!A:Q,6,FALSE),"")</f>
        <v/>
      </c>
      <c r="R621">
        <f>+COUNTIFS(percentiles!M:M,"&gt;1/1/18",percentiles!N:N,"&gt;0",percentiles!A:A,A621)</f>
        <v>0</v>
      </c>
      <c r="S621">
        <f>+COUNTIFS(percentiles!M:M,"&gt;1/1/18",percentiles!O:O,"&gt;0",percentiles!A:A,A621)</f>
        <v>0</v>
      </c>
      <c r="T621">
        <f>+COUNTIFS(percentiles!M:M,"&gt;1/1/18",percentiles!P:P,"&gt;0",percentiles!A:A,A621)</f>
        <v>0</v>
      </c>
      <c r="U621">
        <f>+COUNTIFS(percentiles!M:M,"&gt;1/1/18",percentiles!Q:Q,"&gt;0",percentiles!A:A,A621)</f>
        <v>0</v>
      </c>
      <c r="V621">
        <f>+COUNTIFS('est-sen-perc99-2018'!A:A,A621,'est-sen-perc99-2018'!G:G,"&gt;0")</f>
        <v>0</v>
      </c>
      <c r="W621">
        <f>+COUNTIFS('est-sen-perc99-2018'!A:A,A621,'est-sen-perc99-2018'!H:H,"&gt;0")</f>
        <v>0</v>
      </c>
      <c r="X621">
        <f>+COUNTIFS('est-sen-perc99-2018'!A:A,A621,'est-sen-perc99-2018'!I:I,"&gt;0")</f>
        <v>0</v>
      </c>
      <c r="Y621">
        <f>+COUNTIFS('est-sen-perc99-2018'!A:A,A621,'est-sen-perc99-2018'!J:J,"&gt;0")</f>
        <v>0</v>
      </c>
      <c r="Z621">
        <f>+SUM(V621:Y621)</f>
        <v>0</v>
      </c>
      <c r="AA621">
        <f>+IF(Z621=0,,K621-Z621)</f>
        <v>0</v>
      </c>
    </row>
    <row r="622" spans="1:27" hidden="1">
      <c r="A622" s="1" t="s">
        <v>1266</v>
      </c>
      <c r="B622">
        <v>-5.1128055555555498</v>
      </c>
      <c r="C622">
        <v>-80.172961111111107</v>
      </c>
      <c r="D622">
        <v>91</v>
      </c>
      <c r="E622" t="s">
        <v>1073</v>
      </c>
      <c r="F622" t="s">
        <v>11</v>
      </c>
      <c r="G622" t="s">
        <v>639</v>
      </c>
      <c r="H622" t="s">
        <v>640</v>
      </c>
      <c r="I622" t="s">
        <v>1267</v>
      </c>
      <c r="J622" t="s">
        <v>20</v>
      </c>
      <c r="K622">
        <f>+COUNTIF('est-sen-perc99-2018'!A:A,A622)</f>
        <v>0</v>
      </c>
      <c r="L622">
        <f>+COUNTIF('est-sen-perc99-2017'!A:A,A622)</f>
        <v>0</v>
      </c>
      <c r="M622">
        <f>+COUNTIFS(percentiles!M:M,"&gt;1/1/17",percentiles!N:N,"&gt;0",percentiles!A:A,A622,percentiles!M:M,"&lt;1/4/17")</f>
        <v>0</v>
      </c>
      <c r="N622" t="str">
        <f>IFERROR(VLOOKUP(A622,percentiles!A:Q,3,FALSE),"")</f>
        <v/>
      </c>
      <c r="O622" t="str">
        <f>IFERROR(VLOOKUP(A622,percentiles!A:Q,4,FALSE),"")</f>
        <v/>
      </c>
      <c r="P622" t="str">
        <f>IFERROR(VLOOKUP(A622,percentiles!A:Q,5,FALSE),"")</f>
        <v/>
      </c>
      <c r="Q622" t="str">
        <f>IFERROR(VLOOKUP(A622,percentiles!A:Q,6,FALSE),"")</f>
        <v/>
      </c>
      <c r="R622">
        <f>+COUNTIFS(percentiles!M:M,"&gt;1/1/18",percentiles!N:N,"&gt;0",percentiles!A:A,A622)</f>
        <v>0</v>
      </c>
      <c r="S622">
        <f>+COUNTIFS(percentiles!M:M,"&gt;1/1/18",percentiles!O:O,"&gt;0",percentiles!A:A,A622)</f>
        <v>0</v>
      </c>
      <c r="T622">
        <f>+COUNTIFS(percentiles!M:M,"&gt;1/1/18",percentiles!P:P,"&gt;0",percentiles!A:A,A622)</f>
        <v>0</v>
      </c>
      <c r="U622">
        <f>+COUNTIFS(percentiles!M:M,"&gt;1/1/18",percentiles!Q:Q,"&gt;0",percentiles!A:A,A622)</f>
        <v>0</v>
      </c>
      <c r="V622">
        <f>+COUNTIFS('est-sen-perc99-2018'!A:A,A622,'est-sen-perc99-2018'!G:G,"&gt;0")</f>
        <v>0</v>
      </c>
      <c r="W622">
        <f>+COUNTIFS('est-sen-perc99-2018'!A:A,A622,'est-sen-perc99-2018'!H:H,"&gt;0")</f>
        <v>0</v>
      </c>
      <c r="X622">
        <f>+COUNTIFS('est-sen-perc99-2018'!A:A,A622,'est-sen-perc99-2018'!I:I,"&gt;0")</f>
        <v>0</v>
      </c>
      <c r="Y622">
        <f>+COUNTIFS('est-sen-perc99-2018'!A:A,A622,'est-sen-perc99-2018'!J:J,"&gt;0")</f>
        <v>0</v>
      </c>
      <c r="Z622">
        <f>+SUM(V622:Y622)</f>
        <v>0</v>
      </c>
      <c r="AA622">
        <f>+IF(Z622=0,,K622-Z622)</f>
        <v>0</v>
      </c>
    </row>
    <row r="623" spans="1:27" hidden="1">
      <c r="A623" s="1" t="s">
        <v>1268</v>
      </c>
      <c r="B623">
        <v>-4.9384805555555502</v>
      </c>
      <c r="C623">
        <v>-80.347030555555506</v>
      </c>
      <c r="D623">
        <v>60</v>
      </c>
      <c r="E623" t="s">
        <v>1269</v>
      </c>
      <c r="F623" t="s">
        <v>11</v>
      </c>
      <c r="G623" t="s">
        <v>639</v>
      </c>
      <c r="H623" t="s">
        <v>640</v>
      </c>
      <c r="I623" t="s">
        <v>1270</v>
      </c>
      <c r="J623" t="s">
        <v>20</v>
      </c>
      <c r="K623">
        <f>+COUNTIF('est-sen-perc99-2018'!A:A,A623)</f>
        <v>0</v>
      </c>
      <c r="L623">
        <f>+COUNTIF('est-sen-perc99-2017'!A:A,A623)</f>
        <v>0</v>
      </c>
      <c r="M623">
        <f>+COUNTIFS(percentiles!M:M,"&gt;1/1/17",percentiles!N:N,"&gt;0",percentiles!A:A,A623,percentiles!M:M,"&lt;1/4/17")</f>
        <v>0</v>
      </c>
      <c r="N623" t="str">
        <f>IFERROR(VLOOKUP(A623,percentiles!A:Q,3,FALSE),"")</f>
        <v/>
      </c>
      <c r="O623" t="str">
        <f>IFERROR(VLOOKUP(A623,percentiles!A:Q,4,FALSE),"")</f>
        <v/>
      </c>
      <c r="P623" t="str">
        <f>IFERROR(VLOOKUP(A623,percentiles!A:Q,5,FALSE),"")</f>
        <v/>
      </c>
      <c r="Q623" t="str">
        <f>IFERROR(VLOOKUP(A623,percentiles!A:Q,6,FALSE),"")</f>
        <v/>
      </c>
      <c r="R623">
        <f>+COUNTIFS(percentiles!M:M,"&gt;1/1/18",percentiles!N:N,"&gt;0",percentiles!A:A,A623)</f>
        <v>0</v>
      </c>
      <c r="S623">
        <f>+COUNTIFS(percentiles!M:M,"&gt;1/1/18",percentiles!O:O,"&gt;0",percentiles!A:A,A623)</f>
        <v>0</v>
      </c>
      <c r="T623">
        <f>+COUNTIFS(percentiles!M:M,"&gt;1/1/18",percentiles!P:P,"&gt;0",percentiles!A:A,A623)</f>
        <v>0</v>
      </c>
      <c r="U623">
        <f>+COUNTIFS(percentiles!M:M,"&gt;1/1/18",percentiles!Q:Q,"&gt;0",percentiles!A:A,A623)</f>
        <v>0</v>
      </c>
      <c r="V623">
        <f>+COUNTIFS('est-sen-perc99-2018'!A:A,A623,'est-sen-perc99-2018'!G:G,"&gt;0")</f>
        <v>0</v>
      </c>
      <c r="W623">
        <f>+COUNTIFS('est-sen-perc99-2018'!A:A,A623,'est-sen-perc99-2018'!H:H,"&gt;0")</f>
        <v>0</v>
      </c>
      <c r="X623">
        <f>+COUNTIFS('est-sen-perc99-2018'!A:A,A623,'est-sen-perc99-2018'!I:I,"&gt;0")</f>
        <v>0</v>
      </c>
      <c r="Y623">
        <f>+COUNTIFS('est-sen-perc99-2018'!A:A,A623,'est-sen-perc99-2018'!J:J,"&gt;0")</f>
        <v>0</v>
      </c>
      <c r="Z623">
        <f>+SUM(V623:Y623)</f>
        <v>0</v>
      </c>
      <c r="AA623">
        <f>+IF(Z623=0,,K623-Z623)</f>
        <v>0</v>
      </c>
    </row>
    <row r="624" spans="1:27" hidden="1">
      <c r="A624" s="1" t="s">
        <v>1271</v>
      </c>
      <c r="B624">
        <v>-4.4895555555555502</v>
      </c>
      <c r="C624">
        <v>-80.390144444444402</v>
      </c>
      <c r="D624">
        <v>116</v>
      </c>
      <c r="E624" t="s">
        <v>1272</v>
      </c>
      <c r="F624" t="s">
        <v>11</v>
      </c>
      <c r="G624" t="s">
        <v>639</v>
      </c>
      <c r="H624" t="s">
        <v>640</v>
      </c>
      <c r="I624" t="s">
        <v>1273</v>
      </c>
      <c r="J624" t="s">
        <v>20</v>
      </c>
      <c r="K624">
        <f>+COUNTIF('est-sen-perc99-2018'!A:A,A624)</f>
        <v>0</v>
      </c>
      <c r="L624">
        <f>+COUNTIF('est-sen-perc99-2017'!A:A,A624)</f>
        <v>0</v>
      </c>
      <c r="M624">
        <f>+COUNTIFS(percentiles!M:M,"&gt;1/1/17",percentiles!N:N,"&gt;0",percentiles!A:A,A624,percentiles!M:M,"&lt;1/4/17")</f>
        <v>0</v>
      </c>
      <c r="N624" t="str">
        <f>IFERROR(VLOOKUP(A624,percentiles!A:Q,3,FALSE),"")</f>
        <v/>
      </c>
      <c r="O624" t="str">
        <f>IFERROR(VLOOKUP(A624,percentiles!A:Q,4,FALSE),"")</f>
        <v/>
      </c>
      <c r="P624" t="str">
        <f>IFERROR(VLOOKUP(A624,percentiles!A:Q,5,FALSE),"")</f>
        <v/>
      </c>
      <c r="Q624" t="str">
        <f>IFERROR(VLOOKUP(A624,percentiles!A:Q,6,FALSE),"")</f>
        <v/>
      </c>
      <c r="R624">
        <f>+COUNTIFS(percentiles!M:M,"&gt;1/1/18",percentiles!N:N,"&gt;0",percentiles!A:A,A624)</f>
        <v>0</v>
      </c>
      <c r="S624">
        <f>+COUNTIFS(percentiles!M:M,"&gt;1/1/18",percentiles!O:O,"&gt;0",percentiles!A:A,A624)</f>
        <v>0</v>
      </c>
      <c r="T624">
        <f>+COUNTIFS(percentiles!M:M,"&gt;1/1/18",percentiles!P:P,"&gt;0",percentiles!A:A,A624)</f>
        <v>0</v>
      </c>
      <c r="U624">
        <f>+COUNTIFS(percentiles!M:M,"&gt;1/1/18",percentiles!Q:Q,"&gt;0",percentiles!A:A,A624)</f>
        <v>0</v>
      </c>
      <c r="V624">
        <f>+COUNTIFS('est-sen-perc99-2018'!A:A,A624,'est-sen-perc99-2018'!G:G,"&gt;0")</f>
        <v>0</v>
      </c>
      <c r="W624">
        <f>+COUNTIFS('est-sen-perc99-2018'!A:A,A624,'est-sen-perc99-2018'!H:H,"&gt;0")</f>
        <v>0</v>
      </c>
      <c r="X624">
        <f>+COUNTIFS('est-sen-perc99-2018'!A:A,A624,'est-sen-perc99-2018'!I:I,"&gt;0")</f>
        <v>0</v>
      </c>
      <c r="Y624">
        <f>+COUNTIFS('est-sen-perc99-2018'!A:A,A624,'est-sen-perc99-2018'!J:J,"&gt;0")</f>
        <v>0</v>
      </c>
      <c r="Z624">
        <f>+SUM(V624:Y624)</f>
        <v>0</v>
      </c>
      <c r="AA624">
        <f>+IF(Z624=0,,K624-Z624)</f>
        <v>0</v>
      </c>
    </row>
    <row r="625" spans="1:27" hidden="1">
      <c r="A625" t="s">
        <v>1274</v>
      </c>
      <c r="B625">
        <v>-4.7476666666666603</v>
      </c>
      <c r="C625">
        <v>-79.613174999999899</v>
      </c>
      <c r="D625">
        <v>1970</v>
      </c>
      <c r="E625" t="s">
        <v>1275</v>
      </c>
      <c r="F625" t="s">
        <v>11</v>
      </c>
      <c r="G625" t="s">
        <v>639</v>
      </c>
      <c r="H625" t="s">
        <v>640</v>
      </c>
      <c r="I625" t="s">
        <v>1276</v>
      </c>
      <c r="J625" t="s">
        <v>20</v>
      </c>
      <c r="K625">
        <f>+COUNTIF('est-sen-perc99-2018'!A:A,A625)</f>
        <v>0</v>
      </c>
      <c r="L625">
        <f>+COUNTIF('est-sen-perc99-2017'!A:A,A625)</f>
        <v>0</v>
      </c>
      <c r="M625">
        <f>+COUNTIFS(percentiles!M:M,"&gt;1/1/17",percentiles!N:N,"&gt;0",percentiles!A:A,A625,percentiles!M:M,"&lt;1/4/17")</f>
        <v>0</v>
      </c>
      <c r="N625" t="str">
        <f>IFERROR(VLOOKUP(A625,percentiles!A:Q,3,FALSE),"")</f>
        <v/>
      </c>
      <c r="O625" t="str">
        <f>IFERROR(VLOOKUP(A625,percentiles!A:Q,4,FALSE),"")</f>
        <v/>
      </c>
      <c r="P625" t="str">
        <f>IFERROR(VLOOKUP(A625,percentiles!A:Q,5,FALSE),"")</f>
        <v/>
      </c>
      <c r="Q625" t="str">
        <f>IFERROR(VLOOKUP(A625,percentiles!A:Q,6,FALSE),"")</f>
        <v/>
      </c>
      <c r="R625">
        <f>+COUNTIFS(percentiles!M:M,"&gt;1/1/18",percentiles!N:N,"&gt;0",percentiles!A:A,A625)</f>
        <v>0</v>
      </c>
      <c r="S625">
        <f>+COUNTIFS(percentiles!M:M,"&gt;1/1/18",percentiles!O:O,"&gt;0",percentiles!A:A,A625)</f>
        <v>0</v>
      </c>
      <c r="T625">
        <f>+COUNTIFS(percentiles!M:M,"&gt;1/1/18",percentiles!P:P,"&gt;0",percentiles!A:A,A625)</f>
        <v>0</v>
      </c>
      <c r="U625">
        <f>+COUNTIFS(percentiles!M:M,"&gt;1/1/18",percentiles!Q:Q,"&gt;0",percentiles!A:A,A625)</f>
        <v>0</v>
      </c>
      <c r="V625">
        <f>+COUNTIFS('est-sen-perc99-2018'!A:A,A625,'est-sen-perc99-2018'!G:G,"&gt;0")</f>
        <v>0</v>
      </c>
      <c r="W625">
        <f>+COUNTIFS('est-sen-perc99-2018'!A:A,A625,'est-sen-perc99-2018'!H:H,"&gt;0")</f>
        <v>0</v>
      </c>
      <c r="X625">
        <f>+COUNTIFS('est-sen-perc99-2018'!A:A,A625,'est-sen-perc99-2018'!I:I,"&gt;0")</f>
        <v>0</v>
      </c>
      <c r="Y625">
        <f>+COUNTIFS('est-sen-perc99-2018'!A:A,A625,'est-sen-perc99-2018'!J:J,"&gt;0")</f>
        <v>0</v>
      </c>
      <c r="Z625">
        <f>+SUM(V625:Y625)</f>
        <v>0</v>
      </c>
      <c r="AA625">
        <f>+IF(Z625=0,,K625-Z625)</f>
        <v>0</v>
      </c>
    </row>
    <row r="626" spans="1:27" hidden="1">
      <c r="A626" t="s">
        <v>1277</v>
      </c>
      <c r="B626">
        <v>-6.6548888888888804</v>
      </c>
      <c r="C626">
        <v>-79.427919444444399</v>
      </c>
      <c r="D626">
        <v>181</v>
      </c>
      <c r="E626" t="s">
        <v>158</v>
      </c>
      <c r="F626" t="s">
        <v>11</v>
      </c>
      <c r="G626" t="s">
        <v>639</v>
      </c>
      <c r="H626" t="s">
        <v>640</v>
      </c>
      <c r="I626" t="s">
        <v>1278</v>
      </c>
      <c r="J626" t="s">
        <v>20</v>
      </c>
      <c r="K626">
        <f>+COUNTIF('est-sen-perc99-2018'!A:A,A626)</f>
        <v>0</v>
      </c>
      <c r="L626">
        <f>+COUNTIF('est-sen-perc99-2017'!A:A,A626)</f>
        <v>0</v>
      </c>
      <c r="M626">
        <f>+COUNTIFS(percentiles!M:M,"&gt;1/1/17",percentiles!N:N,"&gt;0",percentiles!A:A,A626,percentiles!M:M,"&lt;1/4/17")</f>
        <v>0</v>
      </c>
      <c r="N626" t="str">
        <f>IFERROR(VLOOKUP(A626,percentiles!A:Q,3,FALSE),"")</f>
        <v/>
      </c>
      <c r="O626" t="str">
        <f>IFERROR(VLOOKUP(A626,percentiles!A:Q,4,FALSE),"")</f>
        <v/>
      </c>
      <c r="P626" t="str">
        <f>IFERROR(VLOOKUP(A626,percentiles!A:Q,5,FALSE),"")</f>
        <v/>
      </c>
      <c r="Q626" t="str">
        <f>IFERROR(VLOOKUP(A626,percentiles!A:Q,6,FALSE),"")</f>
        <v/>
      </c>
      <c r="R626">
        <f>+COUNTIFS(percentiles!M:M,"&gt;1/1/18",percentiles!N:N,"&gt;0",percentiles!A:A,A626)</f>
        <v>0</v>
      </c>
      <c r="S626">
        <f>+COUNTIFS(percentiles!M:M,"&gt;1/1/18",percentiles!O:O,"&gt;0",percentiles!A:A,A626)</f>
        <v>0</v>
      </c>
      <c r="T626">
        <f>+COUNTIFS(percentiles!M:M,"&gt;1/1/18",percentiles!P:P,"&gt;0",percentiles!A:A,A626)</f>
        <v>0</v>
      </c>
      <c r="U626">
        <f>+COUNTIFS(percentiles!M:M,"&gt;1/1/18",percentiles!Q:Q,"&gt;0",percentiles!A:A,A626)</f>
        <v>0</v>
      </c>
      <c r="V626">
        <f>+COUNTIFS('est-sen-perc99-2018'!A:A,A626,'est-sen-perc99-2018'!G:G,"&gt;0")</f>
        <v>0</v>
      </c>
      <c r="W626">
        <f>+COUNTIFS('est-sen-perc99-2018'!A:A,A626,'est-sen-perc99-2018'!H:H,"&gt;0")</f>
        <v>0</v>
      </c>
      <c r="X626">
        <f>+COUNTIFS('est-sen-perc99-2018'!A:A,A626,'est-sen-perc99-2018'!I:I,"&gt;0")</f>
        <v>0</v>
      </c>
      <c r="Y626">
        <f>+COUNTIFS('est-sen-perc99-2018'!A:A,A626,'est-sen-perc99-2018'!J:J,"&gt;0")</f>
        <v>0</v>
      </c>
      <c r="Z626">
        <f>+SUM(V626:Y626)</f>
        <v>0</v>
      </c>
      <c r="AA626">
        <f>+IF(Z626=0,,K626-Z626)</f>
        <v>0</v>
      </c>
    </row>
    <row r="627" spans="1:27" hidden="1">
      <c r="A627" s="1" t="s">
        <v>1279</v>
      </c>
      <c r="B627">
        <v>-6.5748916666666597</v>
      </c>
      <c r="C627">
        <v>-78.867211111111104</v>
      </c>
      <c r="D627">
        <v>1645</v>
      </c>
      <c r="E627" t="s">
        <v>204</v>
      </c>
      <c r="F627" t="s">
        <v>11</v>
      </c>
      <c r="G627" t="s">
        <v>639</v>
      </c>
      <c r="H627" t="s">
        <v>640</v>
      </c>
      <c r="I627" t="s">
        <v>1280</v>
      </c>
      <c r="J627" t="s">
        <v>20</v>
      </c>
      <c r="K627">
        <f>+COUNTIF('est-sen-perc99-2018'!A:A,A627)</f>
        <v>0</v>
      </c>
      <c r="L627">
        <f>+COUNTIF('est-sen-perc99-2017'!A:A,A627)</f>
        <v>0</v>
      </c>
      <c r="M627">
        <f>+COUNTIFS(percentiles!M:M,"&gt;1/1/17",percentiles!N:N,"&gt;0",percentiles!A:A,A627,percentiles!M:M,"&lt;1/4/17")</f>
        <v>0</v>
      </c>
      <c r="N627" t="str">
        <f>IFERROR(VLOOKUP(A627,percentiles!A:Q,3,FALSE),"")</f>
        <v/>
      </c>
      <c r="O627" t="str">
        <f>IFERROR(VLOOKUP(A627,percentiles!A:Q,4,FALSE),"")</f>
        <v/>
      </c>
      <c r="P627" t="str">
        <f>IFERROR(VLOOKUP(A627,percentiles!A:Q,5,FALSE),"")</f>
        <v/>
      </c>
      <c r="Q627" t="str">
        <f>IFERROR(VLOOKUP(A627,percentiles!A:Q,6,FALSE),"")</f>
        <v/>
      </c>
      <c r="R627">
        <f>+COUNTIFS(percentiles!M:M,"&gt;1/1/18",percentiles!N:N,"&gt;0",percentiles!A:A,A627)</f>
        <v>0</v>
      </c>
      <c r="S627">
        <f>+COUNTIFS(percentiles!M:M,"&gt;1/1/18",percentiles!O:O,"&gt;0",percentiles!A:A,A627)</f>
        <v>0</v>
      </c>
      <c r="T627">
        <f>+COUNTIFS(percentiles!M:M,"&gt;1/1/18",percentiles!P:P,"&gt;0",percentiles!A:A,A627)</f>
        <v>0</v>
      </c>
      <c r="U627">
        <f>+COUNTIFS(percentiles!M:M,"&gt;1/1/18",percentiles!Q:Q,"&gt;0",percentiles!A:A,A627)</f>
        <v>0</v>
      </c>
      <c r="V627">
        <f>+COUNTIFS('est-sen-perc99-2018'!A:A,A627,'est-sen-perc99-2018'!G:G,"&gt;0")</f>
        <v>0</v>
      </c>
      <c r="W627">
        <f>+COUNTIFS('est-sen-perc99-2018'!A:A,A627,'est-sen-perc99-2018'!H:H,"&gt;0")</f>
        <v>0</v>
      </c>
      <c r="X627">
        <f>+COUNTIFS('est-sen-perc99-2018'!A:A,A627,'est-sen-perc99-2018'!I:I,"&gt;0")</f>
        <v>0</v>
      </c>
      <c r="Y627">
        <f>+COUNTIFS('est-sen-perc99-2018'!A:A,A627,'est-sen-perc99-2018'!J:J,"&gt;0")</f>
        <v>0</v>
      </c>
      <c r="Z627">
        <f>+SUM(V627:Y627)</f>
        <v>0</v>
      </c>
      <c r="AA627">
        <f>+IF(Z627=0,,K627-Z627)</f>
        <v>0</v>
      </c>
    </row>
    <row r="628" spans="1:27" hidden="1">
      <c r="A628" s="1" t="s">
        <v>1281</v>
      </c>
      <c r="B628">
        <v>-11.348747222222199</v>
      </c>
      <c r="C628">
        <v>-76.807994444444404</v>
      </c>
      <c r="D628">
        <v>2367</v>
      </c>
      <c r="E628" t="s">
        <v>1282</v>
      </c>
      <c r="F628" t="s">
        <v>11</v>
      </c>
      <c r="G628" t="s">
        <v>639</v>
      </c>
      <c r="H628" t="s">
        <v>640</v>
      </c>
      <c r="I628" t="s">
        <v>1283</v>
      </c>
      <c r="J628" t="s">
        <v>20</v>
      </c>
      <c r="K628">
        <f>+COUNTIF('est-sen-perc99-2018'!A:A,A628)</f>
        <v>0</v>
      </c>
      <c r="L628">
        <f>+COUNTIF('est-sen-perc99-2017'!A:A,A628)</f>
        <v>0</v>
      </c>
      <c r="M628">
        <f>+COUNTIFS(percentiles!M:M,"&gt;1/1/17",percentiles!N:N,"&gt;0",percentiles!A:A,A628,percentiles!M:M,"&lt;1/4/17")</f>
        <v>0</v>
      </c>
      <c r="N628" t="str">
        <f>IFERROR(VLOOKUP(A628,percentiles!A:Q,3,FALSE),"")</f>
        <v/>
      </c>
      <c r="O628" t="str">
        <f>IFERROR(VLOOKUP(A628,percentiles!A:Q,4,FALSE),"")</f>
        <v/>
      </c>
      <c r="P628" t="str">
        <f>IFERROR(VLOOKUP(A628,percentiles!A:Q,5,FALSE),"")</f>
        <v/>
      </c>
      <c r="Q628" t="str">
        <f>IFERROR(VLOOKUP(A628,percentiles!A:Q,6,FALSE),"")</f>
        <v/>
      </c>
      <c r="R628">
        <f>+COUNTIFS(percentiles!M:M,"&gt;1/1/18",percentiles!N:N,"&gt;0",percentiles!A:A,A628)</f>
        <v>0</v>
      </c>
      <c r="S628">
        <f>+COUNTIFS(percentiles!M:M,"&gt;1/1/18",percentiles!O:O,"&gt;0",percentiles!A:A,A628)</f>
        <v>0</v>
      </c>
      <c r="T628">
        <f>+COUNTIFS(percentiles!M:M,"&gt;1/1/18",percentiles!P:P,"&gt;0",percentiles!A:A,A628)</f>
        <v>0</v>
      </c>
      <c r="U628">
        <f>+COUNTIFS(percentiles!M:M,"&gt;1/1/18",percentiles!Q:Q,"&gt;0",percentiles!A:A,A628)</f>
        <v>0</v>
      </c>
      <c r="V628">
        <f>+COUNTIFS('est-sen-perc99-2018'!A:A,A628,'est-sen-perc99-2018'!G:G,"&gt;0")</f>
        <v>0</v>
      </c>
      <c r="W628">
        <f>+COUNTIFS('est-sen-perc99-2018'!A:A,A628,'est-sen-perc99-2018'!H:H,"&gt;0")</f>
        <v>0</v>
      </c>
      <c r="X628">
        <f>+COUNTIFS('est-sen-perc99-2018'!A:A,A628,'est-sen-perc99-2018'!I:I,"&gt;0")</f>
        <v>0</v>
      </c>
      <c r="Y628">
        <f>+COUNTIFS('est-sen-perc99-2018'!A:A,A628,'est-sen-perc99-2018'!J:J,"&gt;0")</f>
        <v>0</v>
      </c>
      <c r="Z628">
        <f>+SUM(V628:Y628)</f>
        <v>0</v>
      </c>
      <c r="AA628">
        <f>+IF(Z628=0,,K628-Z628)</f>
        <v>0</v>
      </c>
    </row>
    <row r="629" spans="1:27" hidden="1">
      <c r="A629" s="1" t="s">
        <v>1284</v>
      </c>
      <c r="B629">
        <v>-11.1900527777777</v>
      </c>
      <c r="C629">
        <v>-76.779375000000002</v>
      </c>
      <c r="D629">
        <v>2646</v>
      </c>
      <c r="E629" t="s">
        <v>1285</v>
      </c>
      <c r="F629" t="s">
        <v>11</v>
      </c>
      <c r="G629" t="s">
        <v>639</v>
      </c>
      <c r="H629" t="s">
        <v>640</v>
      </c>
      <c r="I629" t="s">
        <v>1286</v>
      </c>
      <c r="J629" t="s">
        <v>20</v>
      </c>
      <c r="K629">
        <f>+COUNTIF('est-sen-perc99-2018'!A:A,A629)</f>
        <v>0</v>
      </c>
      <c r="L629">
        <f>+COUNTIF('est-sen-perc99-2017'!A:A,A629)</f>
        <v>0</v>
      </c>
      <c r="M629">
        <f>+COUNTIFS(percentiles!M:M,"&gt;1/1/17",percentiles!N:N,"&gt;0",percentiles!A:A,A629,percentiles!M:M,"&lt;1/4/17")</f>
        <v>0</v>
      </c>
      <c r="N629" t="str">
        <f>IFERROR(VLOOKUP(A629,percentiles!A:Q,3,FALSE),"")</f>
        <v/>
      </c>
      <c r="O629" t="str">
        <f>IFERROR(VLOOKUP(A629,percentiles!A:Q,4,FALSE),"")</f>
        <v/>
      </c>
      <c r="P629" t="str">
        <f>IFERROR(VLOOKUP(A629,percentiles!A:Q,5,FALSE),"")</f>
        <v/>
      </c>
      <c r="Q629" t="str">
        <f>IFERROR(VLOOKUP(A629,percentiles!A:Q,6,FALSE),"")</f>
        <v/>
      </c>
      <c r="R629">
        <f>+COUNTIFS(percentiles!M:M,"&gt;1/1/18",percentiles!N:N,"&gt;0",percentiles!A:A,A629)</f>
        <v>0</v>
      </c>
      <c r="S629">
        <f>+COUNTIFS(percentiles!M:M,"&gt;1/1/18",percentiles!O:O,"&gt;0",percentiles!A:A,A629)</f>
        <v>0</v>
      </c>
      <c r="T629">
        <f>+COUNTIFS(percentiles!M:M,"&gt;1/1/18",percentiles!P:P,"&gt;0",percentiles!A:A,A629)</f>
        <v>0</v>
      </c>
      <c r="U629">
        <f>+COUNTIFS(percentiles!M:M,"&gt;1/1/18",percentiles!Q:Q,"&gt;0",percentiles!A:A,A629)</f>
        <v>0</v>
      </c>
      <c r="V629">
        <f>+COUNTIFS('est-sen-perc99-2018'!A:A,A629,'est-sen-perc99-2018'!G:G,"&gt;0")</f>
        <v>0</v>
      </c>
      <c r="W629">
        <f>+COUNTIFS('est-sen-perc99-2018'!A:A,A629,'est-sen-perc99-2018'!H:H,"&gt;0")</f>
        <v>0</v>
      </c>
      <c r="X629">
        <f>+COUNTIFS('est-sen-perc99-2018'!A:A,A629,'est-sen-perc99-2018'!I:I,"&gt;0")</f>
        <v>0</v>
      </c>
      <c r="Y629">
        <f>+COUNTIFS('est-sen-perc99-2018'!A:A,A629,'est-sen-perc99-2018'!J:J,"&gt;0")</f>
        <v>0</v>
      </c>
      <c r="Z629">
        <f>+SUM(V629:Y629)</f>
        <v>0</v>
      </c>
      <c r="AA629">
        <f>+IF(Z629=0,,K629-Z629)</f>
        <v>0</v>
      </c>
    </row>
    <row r="630" spans="1:27" hidden="1">
      <c r="A630" s="1" t="s">
        <v>1287</v>
      </c>
      <c r="B630">
        <v>-11.198272222222201</v>
      </c>
      <c r="C630">
        <v>-76.634863888888901</v>
      </c>
      <c r="D630">
        <v>3583</v>
      </c>
      <c r="E630" t="s">
        <v>166</v>
      </c>
      <c r="F630" t="s">
        <v>11</v>
      </c>
      <c r="G630" t="s">
        <v>639</v>
      </c>
      <c r="H630" t="s">
        <v>640</v>
      </c>
      <c r="I630" t="s">
        <v>1288</v>
      </c>
      <c r="J630" t="s">
        <v>20</v>
      </c>
      <c r="K630">
        <f>+COUNTIF('est-sen-perc99-2018'!A:A,A630)</f>
        <v>0</v>
      </c>
      <c r="L630">
        <f>+COUNTIF('est-sen-perc99-2017'!A:A,A630)</f>
        <v>0</v>
      </c>
      <c r="M630">
        <f>+COUNTIFS(percentiles!M:M,"&gt;1/1/17",percentiles!N:N,"&gt;0",percentiles!A:A,A630,percentiles!M:M,"&lt;1/4/17")</f>
        <v>0</v>
      </c>
      <c r="N630" t="str">
        <f>IFERROR(VLOOKUP(A630,percentiles!A:Q,3,FALSE),"")</f>
        <v/>
      </c>
      <c r="O630" t="str">
        <f>IFERROR(VLOOKUP(A630,percentiles!A:Q,4,FALSE),"")</f>
        <v/>
      </c>
      <c r="P630" t="str">
        <f>IFERROR(VLOOKUP(A630,percentiles!A:Q,5,FALSE),"")</f>
        <v/>
      </c>
      <c r="Q630" t="str">
        <f>IFERROR(VLOOKUP(A630,percentiles!A:Q,6,FALSE),"")</f>
        <v/>
      </c>
      <c r="R630">
        <f>+COUNTIFS(percentiles!M:M,"&gt;1/1/18",percentiles!N:N,"&gt;0",percentiles!A:A,A630)</f>
        <v>0</v>
      </c>
      <c r="S630">
        <f>+COUNTIFS(percentiles!M:M,"&gt;1/1/18",percentiles!O:O,"&gt;0",percentiles!A:A,A630)</f>
        <v>0</v>
      </c>
      <c r="T630">
        <f>+COUNTIFS(percentiles!M:M,"&gt;1/1/18",percentiles!P:P,"&gt;0",percentiles!A:A,A630)</f>
        <v>0</v>
      </c>
      <c r="U630">
        <f>+COUNTIFS(percentiles!M:M,"&gt;1/1/18",percentiles!Q:Q,"&gt;0",percentiles!A:A,A630)</f>
        <v>0</v>
      </c>
      <c r="V630">
        <f>+COUNTIFS('est-sen-perc99-2018'!A:A,A630,'est-sen-perc99-2018'!G:G,"&gt;0")</f>
        <v>0</v>
      </c>
      <c r="W630">
        <f>+COUNTIFS('est-sen-perc99-2018'!A:A,A630,'est-sen-perc99-2018'!H:H,"&gt;0")</f>
        <v>0</v>
      </c>
      <c r="X630">
        <f>+COUNTIFS('est-sen-perc99-2018'!A:A,A630,'est-sen-perc99-2018'!I:I,"&gt;0")</f>
        <v>0</v>
      </c>
      <c r="Y630">
        <f>+COUNTIFS('est-sen-perc99-2018'!A:A,A630,'est-sen-perc99-2018'!J:J,"&gt;0")</f>
        <v>0</v>
      </c>
      <c r="Z630">
        <f>+SUM(V630:Y630)</f>
        <v>0</v>
      </c>
      <c r="AA630">
        <f>+IF(Z630=0,,K630-Z630)</f>
        <v>0</v>
      </c>
    </row>
    <row r="631" spans="1:27" hidden="1">
      <c r="A631" s="1" t="s">
        <v>1289</v>
      </c>
      <c r="B631">
        <v>-11.2328388888888</v>
      </c>
      <c r="C631">
        <v>-76.6551388888888</v>
      </c>
      <c r="D631">
        <v>3342</v>
      </c>
      <c r="E631" t="s">
        <v>905</v>
      </c>
      <c r="F631" t="s">
        <v>11</v>
      </c>
      <c r="G631" t="s">
        <v>639</v>
      </c>
      <c r="H631" t="s">
        <v>640</v>
      </c>
      <c r="I631" t="s">
        <v>1290</v>
      </c>
      <c r="J631" t="s">
        <v>20</v>
      </c>
      <c r="K631">
        <f>+COUNTIF('est-sen-perc99-2018'!A:A,A631)</f>
        <v>0</v>
      </c>
      <c r="L631">
        <f>+COUNTIF('est-sen-perc99-2017'!A:A,A631)</f>
        <v>0</v>
      </c>
      <c r="M631">
        <f>+COUNTIFS(percentiles!M:M,"&gt;1/1/17",percentiles!N:N,"&gt;0",percentiles!A:A,A631,percentiles!M:M,"&lt;1/4/17")</f>
        <v>0</v>
      </c>
      <c r="N631" t="str">
        <f>IFERROR(VLOOKUP(A631,percentiles!A:Q,3,FALSE),"")</f>
        <v/>
      </c>
      <c r="O631" t="str">
        <f>IFERROR(VLOOKUP(A631,percentiles!A:Q,4,FALSE),"")</f>
        <v/>
      </c>
      <c r="P631" t="str">
        <f>IFERROR(VLOOKUP(A631,percentiles!A:Q,5,FALSE),"")</f>
        <v/>
      </c>
      <c r="Q631" t="str">
        <f>IFERROR(VLOOKUP(A631,percentiles!A:Q,6,FALSE),"")</f>
        <v/>
      </c>
      <c r="R631">
        <f>+COUNTIFS(percentiles!M:M,"&gt;1/1/18",percentiles!N:N,"&gt;0",percentiles!A:A,A631)</f>
        <v>0</v>
      </c>
      <c r="S631">
        <f>+COUNTIFS(percentiles!M:M,"&gt;1/1/18",percentiles!O:O,"&gt;0",percentiles!A:A,A631)</f>
        <v>0</v>
      </c>
      <c r="T631">
        <f>+COUNTIFS(percentiles!M:M,"&gt;1/1/18",percentiles!P:P,"&gt;0",percentiles!A:A,A631)</f>
        <v>0</v>
      </c>
      <c r="U631">
        <f>+COUNTIFS(percentiles!M:M,"&gt;1/1/18",percentiles!Q:Q,"&gt;0",percentiles!A:A,A631)</f>
        <v>0</v>
      </c>
      <c r="V631">
        <f>+COUNTIFS('est-sen-perc99-2018'!A:A,A631,'est-sen-perc99-2018'!G:G,"&gt;0")</f>
        <v>0</v>
      </c>
      <c r="W631">
        <f>+COUNTIFS('est-sen-perc99-2018'!A:A,A631,'est-sen-perc99-2018'!H:H,"&gt;0")</f>
        <v>0</v>
      </c>
      <c r="X631">
        <f>+COUNTIFS('est-sen-perc99-2018'!A:A,A631,'est-sen-perc99-2018'!I:I,"&gt;0")</f>
        <v>0</v>
      </c>
      <c r="Y631">
        <f>+COUNTIFS('est-sen-perc99-2018'!A:A,A631,'est-sen-perc99-2018'!J:J,"&gt;0")</f>
        <v>0</v>
      </c>
      <c r="Z631">
        <f>+SUM(V631:Y631)</f>
        <v>0</v>
      </c>
      <c r="AA631">
        <f>+IF(Z631=0,,K631-Z631)</f>
        <v>0</v>
      </c>
    </row>
    <row r="632" spans="1:27" hidden="1">
      <c r="A632" s="1" t="s">
        <v>1291</v>
      </c>
      <c r="B632">
        <v>-9.1836083333333303</v>
      </c>
      <c r="C632">
        <v>-76.3502805555555</v>
      </c>
      <c r="D632">
        <v>1109</v>
      </c>
      <c r="E632" t="s">
        <v>1292</v>
      </c>
      <c r="F632" t="s">
        <v>11</v>
      </c>
      <c r="G632" t="s">
        <v>639</v>
      </c>
      <c r="H632" t="s">
        <v>640</v>
      </c>
      <c r="I632" t="s">
        <v>1293</v>
      </c>
      <c r="J632" t="s">
        <v>15</v>
      </c>
      <c r="K632">
        <f>+COUNTIF('est-sen-perc99-2018'!A:A,A632)</f>
        <v>2</v>
      </c>
      <c r="L632">
        <f>+COUNTIF('est-sen-perc99-2017'!A:A,A632)</f>
        <v>0</v>
      </c>
      <c r="M632">
        <f>+COUNTIFS(percentiles!M:M,"&gt;1/1/17",percentiles!N:N,"&gt;0",percentiles!A:A,A632,percentiles!M:M,"&lt;1/4/17")</f>
        <v>0</v>
      </c>
      <c r="N632" t="str">
        <f>IFERROR(VLOOKUP(A632,percentiles!A:Q,3,FALSE),"")</f>
        <v/>
      </c>
      <c r="O632" t="str">
        <f>IFERROR(VLOOKUP(A632,percentiles!A:Q,4,FALSE),"")</f>
        <v/>
      </c>
      <c r="P632" t="str">
        <f>IFERROR(VLOOKUP(A632,percentiles!A:Q,5,FALSE),"")</f>
        <v/>
      </c>
      <c r="Q632" t="str">
        <f>IFERROR(VLOOKUP(A632,percentiles!A:Q,6,FALSE),"")</f>
        <v/>
      </c>
      <c r="R632">
        <f>+COUNTIFS(percentiles!M:M,"&gt;1/1/18",percentiles!N:N,"&gt;0",percentiles!A:A,A632)</f>
        <v>0</v>
      </c>
      <c r="S632">
        <f>+COUNTIFS(percentiles!M:M,"&gt;1/1/18",percentiles!O:O,"&gt;0",percentiles!A:A,A632)</f>
        <v>0</v>
      </c>
      <c r="T632">
        <f>+COUNTIFS(percentiles!M:M,"&gt;1/1/18",percentiles!P:P,"&gt;0",percentiles!A:A,A632)</f>
        <v>0</v>
      </c>
      <c r="U632">
        <f>+COUNTIFS(percentiles!M:M,"&gt;1/1/18",percentiles!Q:Q,"&gt;0",percentiles!A:A,A632)</f>
        <v>0</v>
      </c>
      <c r="V632">
        <f>+COUNTIFS('est-sen-perc99-2018'!A:A,A632,'est-sen-perc99-2018'!G:G,"&gt;0")</f>
        <v>0</v>
      </c>
      <c r="W632">
        <f>+COUNTIFS('est-sen-perc99-2018'!A:A,A632,'est-sen-perc99-2018'!H:H,"&gt;0")</f>
        <v>0</v>
      </c>
      <c r="X632">
        <f>+COUNTIFS('est-sen-perc99-2018'!A:A,A632,'est-sen-perc99-2018'!I:I,"&gt;0")</f>
        <v>0</v>
      </c>
      <c r="Y632">
        <f>+COUNTIFS('est-sen-perc99-2018'!A:A,A632,'est-sen-perc99-2018'!J:J,"&gt;0")</f>
        <v>0</v>
      </c>
      <c r="Z632">
        <f>+SUM(V632:Y632)</f>
        <v>0</v>
      </c>
      <c r="AA632">
        <f>+IF(Z632=0,,K632-Z632)</f>
        <v>0</v>
      </c>
    </row>
    <row r="633" spans="1:27" hidden="1">
      <c r="A633" s="1" t="s">
        <v>1294</v>
      </c>
      <c r="B633">
        <v>-8.4983999999999895</v>
      </c>
      <c r="C633">
        <v>-75.559699999999907</v>
      </c>
      <c r="D633">
        <v>230</v>
      </c>
      <c r="E633" t="s">
        <v>258</v>
      </c>
      <c r="F633" t="s">
        <v>11</v>
      </c>
      <c r="G633" t="s">
        <v>639</v>
      </c>
      <c r="H633" t="s">
        <v>640</v>
      </c>
      <c r="I633" t="s">
        <v>1295</v>
      </c>
      <c r="J633" t="s">
        <v>15</v>
      </c>
      <c r="K633">
        <f>+COUNTIF('est-sen-perc99-2018'!A:A,A633)</f>
        <v>0</v>
      </c>
      <c r="L633">
        <f>+COUNTIF('est-sen-perc99-2017'!A:A,A633)</f>
        <v>0</v>
      </c>
      <c r="M633">
        <f>+COUNTIFS(percentiles!M:M,"&gt;1/1/17",percentiles!N:N,"&gt;0",percentiles!A:A,A633,percentiles!M:M,"&lt;1/4/17")</f>
        <v>0</v>
      </c>
      <c r="N633" t="str">
        <f>IFERROR(VLOOKUP(A633,percentiles!A:Q,3,FALSE),"")</f>
        <v/>
      </c>
      <c r="O633" t="str">
        <f>IFERROR(VLOOKUP(A633,percentiles!A:Q,4,FALSE),"")</f>
        <v/>
      </c>
      <c r="P633" t="str">
        <f>IFERROR(VLOOKUP(A633,percentiles!A:Q,5,FALSE),"")</f>
        <v/>
      </c>
      <c r="Q633" t="str">
        <f>IFERROR(VLOOKUP(A633,percentiles!A:Q,6,FALSE),"")</f>
        <v/>
      </c>
      <c r="R633">
        <f>+COUNTIFS(percentiles!M:M,"&gt;1/1/18",percentiles!N:N,"&gt;0",percentiles!A:A,A633)</f>
        <v>0</v>
      </c>
      <c r="S633">
        <f>+COUNTIFS(percentiles!M:M,"&gt;1/1/18",percentiles!O:O,"&gt;0",percentiles!A:A,A633)</f>
        <v>0</v>
      </c>
      <c r="T633">
        <f>+COUNTIFS(percentiles!M:M,"&gt;1/1/18",percentiles!P:P,"&gt;0",percentiles!A:A,A633)</f>
        <v>0</v>
      </c>
      <c r="U633">
        <f>+COUNTIFS(percentiles!M:M,"&gt;1/1/18",percentiles!Q:Q,"&gt;0",percentiles!A:A,A633)</f>
        <v>0</v>
      </c>
      <c r="V633">
        <f>+COUNTIFS('est-sen-perc99-2018'!A:A,A633,'est-sen-perc99-2018'!G:G,"&gt;0")</f>
        <v>0</v>
      </c>
      <c r="W633">
        <f>+COUNTIFS('est-sen-perc99-2018'!A:A,A633,'est-sen-perc99-2018'!H:H,"&gt;0")</f>
        <v>0</v>
      </c>
      <c r="X633">
        <f>+COUNTIFS('est-sen-perc99-2018'!A:A,A633,'est-sen-perc99-2018'!I:I,"&gt;0")</f>
        <v>0</v>
      </c>
      <c r="Y633">
        <f>+COUNTIFS('est-sen-perc99-2018'!A:A,A633,'est-sen-perc99-2018'!J:J,"&gt;0")</f>
        <v>0</v>
      </c>
      <c r="Z633">
        <f>+SUM(V633:Y633)</f>
        <v>0</v>
      </c>
      <c r="AA633">
        <f>+IF(Z633=0,,K633-Z633)</f>
        <v>0</v>
      </c>
    </row>
    <row r="634" spans="1:27" hidden="1">
      <c r="A634" s="1" t="s">
        <v>1296</v>
      </c>
      <c r="B634">
        <v>-7.8982499999999902</v>
      </c>
      <c r="C634">
        <v>-74.498861111111097</v>
      </c>
      <c r="D634">
        <v>165</v>
      </c>
      <c r="E634" t="s">
        <v>1297</v>
      </c>
      <c r="F634" t="s">
        <v>11</v>
      </c>
      <c r="G634" t="s">
        <v>639</v>
      </c>
      <c r="H634" t="s">
        <v>640</v>
      </c>
      <c r="I634" t="s">
        <v>1298</v>
      </c>
      <c r="J634" t="s">
        <v>15</v>
      </c>
      <c r="K634">
        <f>+COUNTIF('est-sen-perc99-2018'!A:A,A634)</f>
        <v>0</v>
      </c>
      <c r="L634">
        <f>+COUNTIF('est-sen-perc99-2017'!A:A,A634)</f>
        <v>0</v>
      </c>
      <c r="M634">
        <f>+COUNTIFS(percentiles!M:M,"&gt;1/1/17",percentiles!N:N,"&gt;0",percentiles!A:A,A634,percentiles!M:M,"&lt;1/4/17")</f>
        <v>0</v>
      </c>
      <c r="N634" t="str">
        <f>IFERROR(VLOOKUP(A634,percentiles!A:Q,3,FALSE),"")</f>
        <v/>
      </c>
      <c r="O634" t="str">
        <f>IFERROR(VLOOKUP(A634,percentiles!A:Q,4,FALSE),"")</f>
        <v/>
      </c>
      <c r="P634" t="str">
        <f>IFERROR(VLOOKUP(A634,percentiles!A:Q,5,FALSE),"")</f>
        <v/>
      </c>
      <c r="Q634" t="str">
        <f>IFERROR(VLOOKUP(A634,percentiles!A:Q,6,FALSE),"")</f>
        <v/>
      </c>
      <c r="R634">
        <f>+COUNTIFS(percentiles!M:M,"&gt;1/1/18",percentiles!N:N,"&gt;0",percentiles!A:A,A634)</f>
        <v>0</v>
      </c>
      <c r="S634">
        <f>+COUNTIFS(percentiles!M:M,"&gt;1/1/18",percentiles!O:O,"&gt;0",percentiles!A:A,A634)</f>
        <v>0</v>
      </c>
      <c r="T634">
        <f>+COUNTIFS(percentiles!M:M,"&gt;1/1/18",percentiles!P:P,"&gt;0",percentiles!A:A,A634)</f>
        <v>0</v>
      </c>
      <c r="U634">
        <f>+COUNTIFS(percentiles!M:M,"&gt;1/1/18",percentiles!Q:Q,"&gt;0",percentiles!A:A,A634)</f>
        <v>0</v>
      </c>
      <c r="V634">
        <f>+COUNTIFS('est-sen-perc99-2018'!A:A,A634,'est-sen-perc99-2018'!G:G,"&gt;0")</f>
        <v>0</v>
      </c>
      <c r="W634">
        <f>+COUNTIFS('est-sen-perc99-2018'!A:A,A634,'est-sen-perc99-2018'!H:H,"&gt;0")</f>
        <v>0</v>
      </c>
      <c r="X634">
        <f>+COUNTIFS('est-sen-perc99-2018'!A:A,A634,'est-sen-perc99-2018'!I:I,"&gt;0")</f>
        <v>0</v>
      </c>
      <c r="Y634">
        <f>+COUNTIFS('est-sen-perc99-2018'!A:A,A634,'est-sen-perc99-2018'!J:J,"&gt;0")</f>
        <v>0</v>
      </c>
      <c r="Z634">
        <f>+SUM(V634:Y634)</f>
        <v>0</v>
      </c>
      <c r="AA634">
        <f>+IF(Z634=0,,K634-Z634)</f>
        <v>0</v>
      </c>
    </row>
    <row r="635" spans="1:27" hidden="1">
      <c r="A635" t="s">
        <v>1305</v>
      </c>
      <c r="B635">
        <v>-15.2133111111111</v>
      </c>
      <c r="C635">
        <v>-71.38955</v>
      </c>
      <c r="D635">
        <v>4240</v>
      </c>
      <c r="E635" t="s">
        <v>1306</v>
      </c>
      <c r="F635" t="s">
        <v>11</v>
      </c>
      <c r="G635" t="s">
        <v>639</v>
      </c>
      <c r="H635" t="s">
        <v>640</v>
      </c>
      <c r="I635" t="s">
        <v>1307</v>
      </c>
      <c r="J635" t="s">
        <v>15</v>
      </c>
      <c r="K635">
        <f>+COUNTIF('est-sen-perc99-2018'!A:A,A635)</f>
        <v>0</v>
      </c>
      <c r="L635">
        <f>+COUNTIF('est-sen-perc99-2017'!A:A,A635)</f>
        <v>0</v>
      </c>
      <c r="M635">
        <f>+COUNTIFS(percentiles!M:M,"&gt;1/1/17",percentiles!N:N,"&gt;0",percentiles!A:A,A635,percentiles!M:M,"&lt;1/4/17")</f>
        <v>0</v>
      </c>
      <c r="N635" t="str">
        <f>IFERROR(VLOOKUP(A635,percentiles!A:Q,3,FALSE),"")</f>
        <v/>
      </c>
      <c r="O635" t="str">
        <f>IFERROR(VLOOKUP(A635,percentiles!A:Q,4,FALSE),"")</f>
        <v/>
      </c>
      <c r="P635" t="str">
        <f>IFERROR(VLOOKUP(A635,percentiles!A:Q,5,FALSE),"")</f>
        <v/>
      </c>
      <c r="Q635" t="str">
        <f>IFERROR(VLOOKUP(A635,percentiles!A:Q,6,FALSE),"")</f>
        <v/>
      </c>
      <c r="R635">
        <f>+COUNTIFS(percentiles!M:M,"&gt;1/1/18",percentiles!N:N,"&gt;0",percentiles!A:A,A635)</f>
        <v>0</v>
      </c>
      <c r="S635">
        <f>+COUNTIFS(percentiles!M:M,"&gt;1/1/18",percentiles!O:O,"&gt;0",percentiles!A:A,A635)</f>
        <v>0</v>
      </c>
      <c r="T635">
        <f>+COUNTIFS(percentiles!M:M,"&gt;1/1/18",percentiles!P:P,"&gt;0",percentiles!A:A,A635)</f>
        <v>0</v>
      </c>
      <c r="U635">
        <f>+COUNTIFS(percentiles!M:M,"&gt;1/1/18",percentiles!Q:Q,"&gt;0",percentiles!A:A,A635)</f>
        <v>0</v>
      </c>
      <c r="V635">
        <f>+COUNTIFS('est-sen-perc99-2018'!A:A,A635,'est-sen-perc99-2018'!G:G,"&gt;0")</f>
        <v>0</v>
      </c>
      <c r="W635">
        <f>+COUNTIFS('est-sen-perc99-2018'!A:A,A635,'est-sen-perc99-2018'!H:H,"&gt;0")</f>
        <v>0</v>
      </c>
      <c r="X635">
        <f>+COUNTIFS('est-sen-perc99-2018'!A:A,A635,'est-sen-perc99-2018'!I:I,"&gt;0")</f>
        <v>0</v>
      </c>
      <c r="Y635">
        <f>+COUNTIFS('est-sen-perc99-2018'!A:A,A635,'est-sen-perc99-2018'!J:J,"&gt;0")</f>
        <v>0</v>
      </c>
      <c r="Z635">
        <f>+SUM(V635:Y635)</f>
        <v>0</v>
      </c>
      <c r="AA635">
        <f>+IF(Z635=0,,K635-Z635)</f>
        <v>0</v>
      </c>
    </row>
    <row r="636" spans="1:27" hidden="1">
      <c r="A636" t="s">
        <v>1308</v>
      </c>
      <c r="B636">
        <v>-11.408669444444399</v>
      </c>
      <c r="C636">
        <v>-76.331180555555505</v>
      </c>
      <c r="D636">
        <v>4482.6000000000004</v>
      </c>
      <c r="E636" t="s">
        <v>1309</v>
      </c>
      <c r="F636" t="s">
        <v>11</v>
      </c>
      <c r="G636" t="s">
        <v>639</v>
      </c>
      <c r="I636" t="s">
        <v>1310</v>
      </c>
      <c r="J636" t="s">
        <v>15</v>
      </c>
      <c r="K636">
        <f>+COUNTIF('est-sen-perc99-2018'!A:A,A636)</f>
        <v>0</v>
      </c>
      <c r="L636">
        <f>+COUNTIF('est-sen-perc99-2017'!A:A,A636)</f>
        <v>0</v>
      </c>
      <c r="M636">
        <f>+COUNTIFS(percentiles!M:M,"&gt;1/1/17",percentiles!N:N,"&gt;0",percentiles!A:A,A636,percentiles!M:M,"&lt;1/4/17")</f>
        <v>0</v>
      </c>
      <c r="N636" t="str">
        <f>IFERROR(VLOOKUP(A636,percentiles!A:Q,3,FALSE),"")</f>
        <v/>
      </c>
      <c r="O636" t="str">
        <f>IFERROR(VLOOKUP(A636,percentiles!A:Q,4,FALSE),"")</f>
        <v/>
      </c>
      <c r="P636" t="str">
        <f>IFERROR(VLOOKUP(A636,percentiles!A:Q,5,FALSE),"")</f>
        <v/>
      </c>
      <c r="Q636" t="str">
        <f>IFERROR(VLOOKUP(A636,percentiles!A:Q,6,FALSE),"")</f>
        <v/>
      </c>
      <c r="R636">
        <f>+COUNTIFS(percentiles!M:M,"&gt;1/1/18",percentiles!N:N,"&gt;0",percentiles!A:A,A636)</f>
        <v>0</v>
      </c>
      <c r="S636">
        <f>+COUNTIFS(percentiles!M:M,"&gt;1/1/18",percentiles!O:O,"&gt;0",percentiles!A:A,A636)</f>
        <v>0</v>
      </c>
      <c r="T636">
        <f>+COUNTIFS(percentiles!M:M,"&gt;1/1/18",percentiles!P:P,"&gt;0",percentiles!A:A,A636)</f>
        <v>0</v>
      </c>
      <c r="U636">
        <f>+COUNTIFS(percentiles!M:M,"&gt;1/1/18",percentiles!Q:Q,"&gt;0",percentiles!A:A,A636)</f>
        <v>0</v>
      </c>
      <c r="V636">
        <f>+COUNTIFS('est-sen-perc99-2018'!A:A,A636,'est-sen-perc99-2018'!G:G,"&gt;0")</f>
        <v>0</v>
      </c>
      <c r="W636">
        <f>+COUNTIFS('est-sen-perc99-2018'!A:A,A636,'est-sen-perc99-2018'!H:H,"&gt;0")</f>
        <v>0</v>
      </c>
      <c r="X636">
        <f>+COUNTIFS('est-sen-perc99-2018'!A:A,A636,'est-sen-perc99-2018'!I:I,"&gt;0")</f>
        <v>0</v>
      </c>
      <c r="Y636">
        <f>+COUNTIFS('est-sen-perc99-2018'!A:A,A636,'est-sen-perc99-2018'!J:J,"&gt;0")</f>
        <v>0</v>
      </c>
      <c r="Z636">
        <f>+SUM(V636:Y636)</f>
        <v>0</v>
      </c>
      <c r="AA636">
        <f>+IF(Z636=0,,K636-Z636)</f>
        <v>0</v>
      </c>
    </row>
    <row r="637" spans="1:27" hidden="1">
      <c r="A637" s="1" t="s">
        <v>1311</v>
      </c>
      <c r="B637">
        <v>-6.4536416666666598</v>
      </c>
      <c r="C637">
        <v>-78.963186111111099</v>
      </c>
      <c r="D637">
        <v>2263</v>
      </c>
      <c r="E637" t="s">
        <v>162</v>
      </c>
      <c r="F637" t="s">
        <v>11</v>
      </c>
      <c r="G637" t="s">
        <v>639</v>
      </c>
      <c r="H637" t="s">
        <v>640</v>
      </c>
      <c r="I637" t="s">
        <v>1312</v>
      </c>
      <c r="J637" t="s">
        <v>20</v>
      </c>
      <c r="K637">
        <f>+COUNTIF('est-sen-perc99-2018'!A:A,A637)</f>
        <v>0</v>
      </c>
      <c r="L637">
        <f>+COUNTIF('est-sen-perc99-2017'!A:A,A637)</f>
        <v>0</v>
      </c>
      <c r="M637">
        <f>+COUNTIFS(percentiles!M:M,"&gt;1/1/17",percentiles!N:N,"&gt;0",percentiles!A:A,A637,percentiles!M:M,"&lt;1/4/17")</f>
        <v>0</v>
      </c>
      <c r="N637" t="str">
        <f>IFERROR(VLOOKUP(A637,percentiles!A:Q,3,FALSE),"")</f>
        <v/>
      </c>
      <c r="O637" t="str">
        <f>IFERROR(VLOOKUP(A637,percentiles!A:Q,4,FALSE),"")</f>
        <v/>
      </c>
      <c r="P637" t="str">
        <f>IFERROR(VLOOKUP(A637,percentiles!A:Q,5,FALSE),"")</f>
        <v/>
      </c>
      <c r="Q637" t="str">
        <f>IFERROR(VLOOKUP(A637,percentiles!A:Q,6,FALSE),"")</f>
        <v/>
      </c>
      <c r="R637">
        <f>+COUNTIFS(percentiles!M:M,"&gt;1/1/18",percentiles!N:N,"&gt;0",percentiles!A:A,A637)</f>
        <v>0</v>
      </c>
      <c r="S637">
        <f>+COUNTIFS(percentiles!M:M,"&gt;1/1/18",percentiles!O:O,"&gt;0",percentiles!A:A,A637)</f>
        <v>0</v>
      </c>
      <c r="T637">
        <f>+COUNTIFS(percentiles!M:M,"&gt;1/1/18",percentiles!P:P,"&gt;0",percentiles!A:A,A637)</f>
        <v>0</v>
      </c>
      <c r="U637">
        <f>+COUNTIFS(percentiles!M:M,"&gt;1/1/18",percentiles!Q:Q,"&gt;0",percentiles!A:A,A637)</f>
        <v>0</v>
      </c>
      <c r="V637">
        <f>+COUNTIFS('est-sen-perc99-2018'!A:A,A637,'est-sen-perc99-2018'!G:G,"&gt;0")</f>
        <v>0</v>
      </c>
      <c r="W637">
        <f>+COUNTIFS('est-sen-perc99-2018'!A:A,A637,'est-sen-perc99-2018'!H:H,"&gt;0")</f>
        <v>0</v>
      </c>
      <c r="X637">
        <f>+COUNTIFS('est-sen-perc99-2018'!A:A,A637,'est-sen-perc99-2018'!I:I,"&gt;0")</f>
        <v>0</v>
      </c>
      <c r="Y637">
        <f>+COUNTIFS('est-sen-perc99-2018'!A:A,A637,'est-sen-perc99-2018'!J:J,"&gt;0")</f>
        <v>0</v>
      </c>
      <c r="Z637">
        <f>+SUM(V637:Y637)</f>
        <v>0</v>
      </c>
      <c r="AA637">
        <f>+IF(Z637=0,,K637-Z637)</f>
        <v>0</v>
      </c>
    </row>
    <row r="638" spans="1:27" hidden="1">
      <c r="A638" t="s">
        <v>1318</v>
      </c>
      <c r="B638">
        <v>-9.1624944444444392</v>
      </c>
      <c r="C638">
        <v>-77.365769444444396</v>
      </c>
      <c r="D638">
        <v>3372</v>
      </c>
      <c r="E638" t="s">
        <v>1319</v>
      </c>
      <c r="F638" t="s">
        <v>679</v>
      </c>
      <c r="G638" t="s">
        <v>639</v>
      </c>
      <c r="H638" t="s">
        <v>640</v>
      </c>
      <c r="I638" t="s">
        <v>1320</v>
      </c>
      <c r="J638" t="s">
        <v>15</v>
      </c>
      <c r="K638">
        <f>+COUNTIF('est-sen-perc99-2018'!A:A,A638)</f>
        <v>0</v>
      </c>
      <c r="L638">
        <f>+COUNTIF('est-sen-perc99-2017'!A:A,A638)</f>
        <v>0</v>
      </c>
      <c r="M638">
        <f>+COUNTIFS(percentiles!M:M,"&gt;1/1/17",percentiles!N:N,"&gt;0",percentiles!A:A,A638,percentiles!M:M,"&lt;1/4/17")</f>
        <v>0</v>
      </c>
      <c r="N638" t="str">
        <f>IFERROR(VLOOKUP(A638,percentiles!A:Q,3,FALSE),"")</f>
        <v/>
      </c>
      <c r="O638" t="str">
        <f>IFERROR(VLOOKUP(A638,percentiles!A:Q,4,FALSE),"")</f>
        <v/>
      </c>
      <c r="P638" t="str">
        <f>IFERROR(VLOOKUP(A638,percentiles!A:Q,5,FALSE),"")</f>
        <v/>
      </c>
      <c r="Q638" t="str">
        <f>IFERROR(VLOOKUP(A638,percentiles!A:Q,6,FALSE),"")</f>
        <v/>
      </c>
      <c r="R638">
        <f>+COUNTIFS(percentiles!M:M,"&gt;1/1/18",percentiles!N:N,"&gt;0",percentiles!A:A,A638)</f>
        <v>0</v>
      </c>
      <c r="S638">
        <f>+COUNTIFS(percentiles!M:M,"&gt;1/1/18",percentiles!O:O,"&gt;0",percentiles!A:A,A638)</f>
        <v>0</v>
      </c>
      <c r="T638">
        <f>+COUNTIFS(percentiles!M:M,"&gt;1/1/18",percentiles!P:P,"&gt;0",percentiles!A:A,A638)</f>
        <v>0</v>
      </c>
      <c r="U638">
        <f>+COUNTIFS(percentiles!M:M,"&gt;1/1/18",percentiles!Q:Q,"&gt;0",percentiles!A:A,A638)</f>
        <v>0</v>
      </c>
      <c r="V638">
        <f>+COUNTIFS('est-sen-perc99-2018'!A:A,A638,'est-sen-perc99-2018'!G:G,"&gt;0")</f>
        <v>0</v>
      </c>
      <c r="W638">
        <f>+COUNTIFS('est-sen-perc99-2018'!A:A,A638,'est-sen-perc99-2018'!H:H,"&gt;0")</f>
        <v>0</v>
      </c>
      <c r="X638">
        <f>+COUNTIFS('est-sen-perc99-2018'!A:A,A638,'est-sen-perc99-2018'!I:I,"&gt;0")</f>
        <v>0</v>
      </c>
      <c r="Y638">
        <f>+COUNTIFS('est-sen-perc99-2018'!A:A,A638,'est-sen-perc99-2018'!J:J,"&gt;0")</f>
        <v>0</v>
      </c>
      <c r="Z638">
        <f>+SUM(V638:Y638)</f>
        <v>0</v>
      </c>
      <c r="AA638">
        <f>+IF(Z638=0,,K638-Z638)</f>
        <v>0</v>
      </c>
    </row>
    <row r="639" spans="1:27" hidden="1">
      <c r="A639" t="s">
        <v>1321</v>
      </c>
      <c r="B639">
        <v>-10.144313888888799</v>
      </c>
      <c r="C639">
        <v>-77.156791666666606</v>
      </c>
      <c r="D639">
        <v>3382</v>
      </c>
      <c r="E639" t="s">
        <v>278</v>
      </c>
      <c r="F639" t="s">
        <v>679</v>
      </c>
      <c r="G639" t="s">
        <v>639</v>
      </c>
      <c r="H639" t="s">
        <v>640</v>
      </c>
      <c r="I639" t="s">
        <v>1322</v>
      </c>
      <c r="J639" t="s">
        <v>20</v>
      </c>
      <c r="K639">
        <f>+COUNTIF('est-sen-perc99-2018'!A:A,A639)</f>
        <v>0</v>
      </c>
      <c r="L639">
        <f>+COUNTIF('est-sen-perc99-2017'!A:A,A639)</f>
        <v>0</v>
      </c>
      <c r="M639">
        <f>+COUNTIFS(percentiles!M:M,"&gt;1/1/17",percentiles!N:N,"&gt;0",percentiles!A:A,A639,percentiles!M:M,"&lt;1/4/17")</f>
        <v>0</v>
      </c>
      <c r="N639" t="str">
        <f>IFERROR(VLOOKUP(A639,percentiles!A:Q,3,FALSE),"")</f>
        <v/>
      </c>
      <c r="O639" t="str">
        <f>IFERROR(VLOOKUP(A639,percentiles!A:Q,4,FALSE),"")</f>
        <v/>
      </c>
      <c r="P639" t="str">
        <f>IFERROR(VLOOKUP(A639,percentiles!A:Q,5,FALSE),"")</f>
        <v/>
      </c>
      <c r="Q639" t="str">
        <f>IFERROR(VLOOKUP(A639,percentiles!A:Q,6,FALSE),"")</f>
        <v/>
      </c>
      <c r="R639">
        <f>+COUNTIFS(percentiles!M:M,"&gt;1/1/18",percentiles!N:N,"&gt;0",percentiles!A:A,A639)</f>
        <v>0</v>
      </c>
      <c r="S639">
        <f>+COUNTIFS(percentiles!M:M,"&gt;1/1/18",percentiles!O:O,"&gt;0",percentiles!A:A,A639)</f>
        <v>0</v>
      </c>
      <c r="T639">
        <f>+COUNTIFS(percentiles!M:M,"&gt;1/1/18",percentiles!P:P,"&gt;0",percentiles!A:A,A639)</f>
        <v>0</v>
      </c>
      <c r="U639">
        <f>+COUNTIFS(percentiles!M:M,"&gt;1/1/18",percentiles!Q:Q,"&gt;0",percentiles!A:A,A639)</f>
        <v>0</v>
      </c>
      <c r="V639">
        <f>+COUNTIFS('est-sen-perc99-2018'!A:A,A639,'est-sen-perc99-2018'!G:G,"&gt;0")</f>
        <v>0</v>
      </c>
      <c r="W639">
        <f>+COUNTIFS('est-sen-perc99-2018'!A:A,A639,'est-sen-perc99-2018'!H:H,"&gt;0")</f>
        <v>0</v>
      </c>
      <c r="X639">
        <f>+COUNTIFS('est-sen-perc99-2018'!A:A,A639,'est-sen-perc99-2018'!I:I,"&gt;0")</f>
        <v>0</v>
      </c>
      <c r="Y639">
        <f>+COUNTIFS('est-sen-perc99-2018'!A:A,A639,'est-sen-perc99-2018'!J:J,"&gt;0")</f>
        <v>0</v>
      </c>
      <c r="Z639">
        <f>+SUM(V639:Y639)</f>
        <v>0</v>
      </c>
      <c r="AA639">
        <f>+IF(Z639=0,,K639-Z639)</f>
        <v>0</v>
      </c>
    </row>
    <row r="640" spans="1:27" hidden="1">
      <c r="A640" t="s">
        <v>1329</v>
      </c>
      <c r="B640">
        <v>-8.5094166666666595</v>
      </c>
      <c r="C640">
        <v>-77.910186111111102</v>
      </c>
      <c r="D640">
        <v>3541</v>
      </c>
      <c r="E640" t="s">
        <v>1330</v>
      </c>
      <c r="F640" t="s">
        <v>679</v>
      </c>
      <c r="G640" t="s">
        <v>639</v>
      </c>
      <c r="H640" t="s">
        <v>640</v>
      </c>
      <c r="I640" t="s">
        <v>1331</v>
      </c>
      <c r="J640" t="s">
        <v>20</v>
      </c>
      <c r="K640">
        <f>+COUNTIF('est-sen-perc99-2018'!A:A,A640)</f>
        <v>0</v>
      </c>
      <c r="L640">
        <f>+COUNTIF('est-sen-perc99-2017'!A:A,A640)</f>
        <v>0</v>
      </c>
      <c r="M640">
        <f>+COUNTIFS(percentiles!M:M,"&gt;1/1/17",percentiles!N:N,"&gt;0",percentiles!A:A,A640,percentiles!M:M,"&lt;1/4/17")</f>
        <v>0</v>
      </c>
      <c r="N640" t="str">
        <f>IFERROR(VLOOKUP(A640,percentiles!A:Q,3,FALSE),"")</f>
        <v/>
      </c>
      <c r="O640" t="str">
        <f>IFERROR(VLOOKUP(A640,percentiles!A:Q,4,FALSE),"")</f>
        <v/>
      </c>
      <c r="P640" t="str">
        <f>IFERROR(VLOOKUP(A640,percentiles!A:Q,5,FALSE),"")</f>
        <v/>
      </c>
      <c r="Q640" t="str">
        <f>IFERROR(VLOOKUP(A640,percentiles!A:Q,6,FALSE),"")</f>
        <v/>
      </c>
      <c r="R640">
        <f>+COUNTIFS(percentiles!M:M,"&gt;1/1/18",percentiles!N:N,"&gt;0",percentiles!A:A,A640)</f>
        <v>0</v>
      </c>
      <c r="S640">
        <f>+COUNTIFS(percentiles!M:M,"&gt;1/1/18",percentiles!O:O,"&gt;0",percentiles!A:A,A640)</f>
        <v>0</v>
      </c>
      <c r="T640">
        <f>+COUNTIFS(percentiles!M:M,"&gt;1/1/18",percentiles!P:P,"&gt;0",percentiles!A:A,A640)</f>
        <v>0</v>
      </c>
      <c r="U640">
        <f>+COUNTIFS(percentiles!M:M,"&gt;1/1/18",percentiles!Q:Q,"&gt;0",percentiles!A:A,A640)</f>
        <v>0</v>
      </c>
      <c r="V640">
        <f>+COUNTIFS('est-sen-perc99-2018'!A:A,A640,'est-sen-perc99-2018'!G:G,"&gt;0")</f>
        <v>0</v>
      </c>
      <c r="W640">
        <f>+COUNTIFS('est-sen-perc99-2018'!A:A,A640,'est-sen-perc99-2018'!H:H,"&gt;0")</f>
        <v>0</v>
      </c>
      <c r="X640">
        <f>+COUNTIFS('est-sen-perc99-2018'!A:A,A640,'est-sen-perc99-2018'!I:I,"&gt;0")</f>
        <v>0</v>
      </c>
      <c r="Y640">
        <f>+COUNTIFS('est-sen-perc99-2018'!A:A,A640,'est-sen-perc99-2018'!J:J,"&gt;0")</f>
        <v>0</v>
      </c>
      <c r="Z640">
        <f>+SUM(V640:Y640)</f>
        <v>0</v>
      </c>
      <c r="AA640">
        <f>+IF(Z640=0,,K640-Z640)</f>
        <v>0</v>
      </c>
    </row>
    <row r="641" spans="1:27" hidden="1">
      <c r="A641" t="s">
        <v>1332</v>
      </c>
      <c r="B641">
        <v>-8.9803888888888803</v>
      </c>
      <c r="C641">
        <v>-77.184749999999994</v>
      </c>
      <c r="D641">
        <v>2386</v>
      </c>
      <c r="E641" t="s">
        <v>1333</v>
      </c>
      <c r="F641" t="s">
        <v>679</v>
      </c>
      <c r="G641" t="s">
        <v>639</v>
      </c>
      <c r="H641" t="s">
        <v>640</v>
      </c>
      <c r="I641" t="s">
        <v>1334</v>
      </c>
      <c r="J641" t="s">
        <v>15</v>
      </c>
      <c r="K641">
        <f>+COUNTIF('est-sen-perc99-2018'!A:A,A641)</f>
        <v>0</v>
      </c>
      <c r="L641">
        <f>+COUNTIF('est-sen-perc99-2017'!A:A,A641)</f>
        <v>0</v>
      </c>
      <c r="M641">
        <f>+COUNTIFS(percentiles!M:M,"&gt;1/1/17",percentiles!N:N,"&gt;0",percentiles!A:A,A641,percentiles!M:M,"&lt;1/4/17")</f>
        <v>0</v>
      </c>
      <c r="N641" t="str">
        <f>IFERROR(VLOOKUP(A641,percentiles!A:Q,3,FALSE),"")</f>
        <v/>
      </c>
      <c r="O641" t="str">
        <f>IFERROR(VLOOKUP(A641,percentiles!A:Q,4,FALSE),"")</f>
        <v/>
      </c>
      <c r="P641" t="str">
        <f>IFERROR(VLOOKUP(A641,percentiles!A:Q,5,FALSE),"")</f>
        <v/>
      </c>
      <c r="Q641" t="str">
        <f>IFERROR(VLOOKUP(A641,percentiles!A:Q,6,FALSE),"")</f>
        <v/>
      </c>
      <c r="R641">
        <f>+COUNTIFS(percentiles!M:M,"&gt;1/1/18",percentiles!N:N,"&gt;0",percentiles!A:A,A641)</f>
        <v>0</v>
      </c>
      <c r="S641">
        <f>+COUNTIFS(percentiles!M:M,"&gt;1/1/18",percentiles!O:O,"&gt;0",percentiles!A:A,A641)</f>
        <v>0</v>
      </c>
      <c r="T641">
        <f>+COUNTIFS(percentiles!M:M,"&gt;1/1/18",percentiles!P:P,"&gt;0",percentiles!A:A,A641)</f>
        <v>0</v>
      </c>
      <c r="U641">
        <f>+COUNTIFS(percentiles!M:M,"&gt;1/1/18",percentiles!Q:Q,"&gt;0",percentiles!A:A,A641)</f>
        <v>0</v>
      </c>
      <c r="V641">
        <f>+COUNTIFS('est-sen-perc99-2018'!A:A,A641,'est-sen-perc99-2018'!G:G,"&gt;0")</f>
        <v>0</v>
      </c>
      <c r="W641">
        <f>+COUNTIFS('est-sen-perc99-2018'!A:A,A641,'est-sen-perc99-2018'!H:H,"&gt;0")</f>
        <v>0</v>
      </c>
      <c r="X641">
        <f>+COUNTIFS('est-sen-perc99-2018'!A:A,A641,'est-sen-perc99-2018'!I:I,"&gt;0")</f>
        <v>0</v>
      </c>
      <c r="Y641">
        <f>+COUNTIFS('est-sen-perc99-2018'!A:A,A641,'est-sen-perc99-2018'!J:J,"&gt;0")</f>
        <v>0</v>
      </c>
      <c r="Z641">
        <f>+SUM(V641:Y641)</f>
        <v>0</v>
      </c>
      <c r="AA641">
        <f>+IF(Z641=0,,K641-Z641)</f>
        <v>0</v>
      </c>
    </row>
    <row r="642" spans="1:27" hidden="1">
      <c r="A642" t="s">
        <v>1335</v>
      </c>
      <c r="B642">
        <v>-9.3154249999999994</v>
      </c>
      <c r="C642">
        <v>-77.202338888888804</v>
      </c>
      <c r="D642">
        <v>3476</v>
      </c>
      <c r="E642" t="s">
        <v>1336</v>
      </c>
      <c r="F642" t="s">
        <v>679</v>
      </c>
      <c r="G642" t="s">
        <v>639</v>
      </c>
      <c r="H642" t="s">
        <v>640</v>
      </c>
      <c r="I642" t="s">
        <v>1337</v>
      </c>
      <c r="J642" t="s">
        <v>15</v>
      </c>
      <c r="K642">
        <f>+COUNTIF('est-sen-perc99-2018'!A:A,A642)</f>
        <v>0</v>
      </c>
      <c r="L642">
        <f>+COUNTIF('est-sen-perc99-2017'!A:A,A642)</f>
        <v>0</v>
      </c>
      <c r="M642">
        <f>+COUNTIFS(percentiles!M:M,"&gt;1/1/17",percentiles!N:N,"&gt;0",percentiles!A:A,A642,percentiles!M:M,"&lt;1/4/17")</f>
        <v>0</v>
      </c>
      <c r="N642" t="str">
        <f>IFERROR(VLOOKUP(A642,percentiles!A:Q,3,FALSE),"")</f>
        <v/>
      </c>
      <c r="O642" t="str">
        <f>IFERROR(VLOOKUP(A642,percentiles!A:Q,4,FALSE),"")</f>
        <v/>
      </c>
      <c r="P642" t="str">
        <f>IFERROR(VLOOKUP(A642,percentiles!A:Q,5,FALSE),"")</f>
        <v/>
      </c>
      <c r="Q642" t="str">
        <f>IFERROR(VLOOKUP(A642,percentiles!A:Q,6,FALSE),"")</f>
        <v/>
      </c>
      <c r="R642">
        <f>+COUNTIFS(percentiles!M:M,"&gt;1/1/18",percentiles!N:N,"&gt;0",percentiles!A:A,A642)</f>
        <v>0</v>
      </c>
      <c r="S642">
        <f>+COUNTIFS(percentiles!M:M,"&gt;1/1/18",percentiles!O:O,"&gt;0",percentiles!A:A,A642)</f>
        <v>0</v>
      </c>
      <c r="T642">
        <f>+COUNTIFS(percentiles!M:M,"&gt;1/1/18",percentiles!P:P,"&gt;0",percentiles!A:A,A642)</f>
        <v>0</v>
      </c>
      <c r="U642">
        <f>+COUNTIFS(percentiles!M:M,"&gt;1/1/18",percentiles!Q:Q,"&gt;0",percentiles!A:A,A642)</f>
        <v>0</v>
      </c>
      <c r="V642">
        <f>+COUNTIFS('est-sen-perc99-2018'!A:A,A642,'est-sen-perc99-2018'!G:G,"&gt;0")</f>
        <v>0</v>
      </c>
      <c r="W642">
        <f>+COUNTIFS('est-sen-perc99-2018'!A:A,A642,'est-sen-perc99-2018'!H:H,"&gt;0")</f>
        <v>0</v>
      </c>
      <c r="X642">
        <f>+COUNTIFS('est-sen-perc99-2018'!A:A,A642,'est-sen-perc99-2018'!I:I,"&gt;0")</f>
        <v>0</v>
      </c>
      <c r="Y642">
        <f>+COUNTIFS('est-sen-perc99-2018'!A:A,A642,'est-sen-perc99-2018'!J:J,"&gt;0")</f>
        <v>0</v>
      </c>
      <c r="Z642">
        <f>+SUM(V642:Y642)</f>
        <v>0</v>
      </c>
      <c r="AA642">
        <f>+IF(Z642=0,,K642-Z642)</f>
        <v>0</v>
      </c>
    </row>
    <row r="643" spans="1:27" hidden="1">
      <c r="A643" t="s">
        <v>1338</v>
      </c>
      <c r="B643">
        <v>-9.5168055555555497</v>
      </c>
      <c r="C643">
        <v>-77.525241666666602</v>
      </c>
      <c r="D643">
        <v>3078</v>
      </c>
      <c r="E643" t="s">
        <v>1339</v>
      </c>
      <c r="F643" t="s">
        <v>679</v>
      </c>
      <c r="G643" t="s">
        <v>639</v>
      </c>
      <c r="H643" t="s">
        <v>640</v>
      </c>
      <c r="I643" t="s">
        <v>1340</v>
      </c>
      <c r="J643" t="s">
        <v>20</v>
      </c>
      <c r="K643">
        <f>+COUNTIF('est-sen-perc99-2018'!A:A,A643)</f>
        <v>0</v>
      </c>
      <c r="L643">
        <f>+COUNTIF('est-sen-perc99-2017'!A:A,A643)</f>
        <v>0</v>
      </c>
      <c r="M643">
        <f>+COUNTIFS(percentiles!M:M,"&gt;1/1/17",percentiles!N:N,"&gt;0",percentiles!A:A,A643,percentiles!M:M,"&lt;1/4/17")</f>
        <v>0</v>
      </c>
      <c r="N643" t="str">
        <f>IFERROR(VLOOKUP(A643,percentiles!A:Q,3,FALSE),"")</f>
        <v/>
      </c>
      <c r="O643" t="str">
        <f>IFERROR(VLOOKUP(A643,percentiles!A:Q,4,FALSE),"")</f>
        <v/>
      </c>
      <c r="P643" t="str">
        <f>IFERROR(VLOOKUP(A643,percentiles!A:Q,5,FALSE),"")</f>
        <v/>
      </c>
      <c r="Q643" t="str">
        <f>IFERROR(VLOOKUP(A643,percentiles!A:Q,6,FALSE),"")</f>
        <v/>
      </c>
      <c r="R643">
        <f>+COUNTIFS(percentiles!M:M,"&gt;1/1/18",percentiles!N:N,"&gt;0",percentiles!A:A,A643)</f>
        <v>0</v>
      </c>
      <c r="S643">
        <f>+COUNTIFS(percentiles!M:M,"&gt;1/1/18",percentiles!O:O,"&gt;0",percentiles!A:A,A643)</f>
        <v>0</v>
      </c>
      <c r="T643">
        <f>+COUNTIFS(percentiles!M:M,"&gt;1/1/18",percentiles!P:P,"&gt;0",percentiles!A:A,A643)</f>
        <v>0</v>
      </c>
      <c r="U643">
        <f>+COUNTIFS(percentiles!M:M,"&gt;1/1/18",percentiles!Q:Q,"&gt;0",percentiles!A:A,A643)</f>
        <v>0</v>
      </c>
      <c r="V643">
        <f>+COUNTIFS('est-sen-perc99-2018'!A:A,A643,'est-sen-perc99-2018'!G:G,"&gt;0")</f>
        <v>0</v>
      </c>
      <c r="W643">
        <f>+COUNTIFS('est-sen-perc99-2018'!A:A,A643,'est-sen-perc99-2018'!H:H,"&gt;0")</f>
        <v>0</v>
      </c>
      <c r="X643">
        <f>+COUNTIFS('est-sen-perc99-2018'!A:A,A643,'est-sen-perc99-2018'!I:I,"&gt;0")</f>
        <v>0</v>
      </c>
      <c r="Y643">
        <f>+COUNTIFS('est-sen-perc99-2018'!A:A,A643,'est-sen-perc99-2018'!J:J,"&gt;0")</f>
        <v>0</v>
      </c>
      <c r="Z643">
        <f>+SUM(V643:Y643)</f>
        <v>0</v>
      </c>
      <c r="AA643">
        <f>+IF(Z643=0,,K643-Z643)</f>
        <v>0</v>
      </c>
    </row>
    <row r="644" spans="1:27" hidden="1">
      <c r="A644" t="s">
        <v>1341</v>
      </c>
      <c r="B644">
        <v>-10.083600000000001</v>
      </c>
      <c r="C644">
        <v>-78.166533333333305</v>
      </c>
      <c r="D644">
        <v>20</v>
      </c>
      <c r="E644" t="s">
        <v>272</v>
      </c>
      <c r="F644" t="s">
        <v>679</v>
      </c>
      <c r="G644" t="s">
        <v>639</v>
      </c>
      <c r="H644" t="s">
        <v>640</v>
      </c>
      <c r="I644" t="s">
        <v>1342</v>
      </c>
      <c r="J644" t="s">
        <v>20</v>
      </c>
      <c r="K644">
        <f>+COUNTIF('est-sen-perc99-2018'!A:A,A644)</f>
        <v>0</v>
      </c>
      <c r="L644">
        <f>+COUNTIF('est-sen-perc99-2017'!A:A,A644)</f>
        <v>0</v>
      </c>
      <c r="M644">
        <f>+COUNTIFS(percentiles!M:M,"&gt;1/1/17",percentiles!N:N,"&gt;0",percentiles!A:A,A644,percentiles!M:M,"&lt;1/4/17")</f>
        <v>0</v>
      </c>
      <c r="N644" t="str">
        <f>IFERROR(VLOOKUP(A644,percentiles!A:Q,3,FALSE),"")</f>
        <v/>
      </c>
      <c r="O644" t="str">
        <f>IFERROR(VLOOKUP(A644,percentiles!A:Q,4,FALSE),"")</f>
        <v/>
      </c>
      <c r="P644" t="str">
        <f>IFERROR(VLOOKUP(A644,percentiles!A:Q,5,FALSE),"")</f>
        <v/>
      </c>
      <c r="Q644" t="str">
        <f>IFERROR(VLOOKUP(A644,percentiles!A:Q,6,FALSE),"")</f>
        <v/>
      </c>
      <c r="R644">
        <f>+COUNTIFS(percentiles!M:M,"&gt;1/1/18",percentiles!N:N,"&gt;0",percentiles!A:A,A644)</f>
        <v>0</v>
      </c>
      <c r="S644">
        <f>+COUNTIFS(percentiles!M:M,"&gt;1/1/18",percentiles!O:O,"&gt;0",percentiles!A:A,A644)</f>
        <v>0</v>
      </c>
      <c r="T644">
        <f>+COUNTIFS(percentiles!M:M,"&gt;1/1/18",percentiles!P:P,"&gt;0",percentiles!A:A,A644)</f>
        <v>0</v>
      </c>
      <c r="U644">
        <f>+COUNTIFS(percentiles!M:M,"&gt;1/1/18",percentiles!Q:Q,"&gt;0",percentiles!A:A,A644)</f>
        <v>0</v>
      </c>
      <c r="V644">
        <f>+COUNTIFS('est-sen-perc99-2018'!A:A,A644,'est-sen-perc99-2018'!G:G,"&gt;0")</f>
        <v>0</v>
      </c>
      <c r="W644">
        <f>+COUNTIFS('est-sen-perc99-2018'!A:A,A644,'est-sen-perc99-2018'!H:H,"&gt;0")</f>
        <v>0</v>
      </c>
      <c r="X644">
        <f>+COUNTIFS('est-sen-perc99-2018'!A:A,A644,'est-sen-perc99-2018'!I:I,"&gt;0")</f>
        <v>0</v>
      </c>
      <c r="Y644">
        <f>+COUNTIFS('est-sen-perc99-2018'!A:A,A644,'est-sen-perc99-2018'!J:J,"&gt;0")</f>
        <v>0</v>
      </c>
      <c r="Z644">
        <f>+SUM(V644:Y644)</f>
        <v>0</v>
      </c>
      <c r="AA644">
        <f>+IF(Z644=0,,K644-Z644)</f>
        <v>0</v>
      </c>
    </row>
    <row r="645" spans="1:27" hidden="1">
      <c r="A645" t="s">
        <v>1343</v>
      </c>
      <c r="B645">
        <v>-8.8200194444444406</v>
      </c>
      <c r="C645">
        <v>-77.460519444444401</v>
      </c>
      <c r="D645">
        <v>3024</v>
      </c>
      <c r="E645" t="s">
        <v>222</v>
      </c>
      <c r="F645" t="s">
        <v>679</v>
      </c>
      <c r="G645" t="s">
        <v>639</v>
      </c>
      <c r="H645" t="s">
        <v>640</v>
      </c>
      <c r="I645" t="s">
        <v>1344</v>
      </c>
      <c r="J645" t="s">
        <v>15</v>
      </c>
      <c r="K645">
        <f>+COUNTIF('est-sen-perc99-2018'!A:A,A645)</f>
        <v>0</v>
      </c>
      <c r="L645">
        <f>+COUNTIF('est-sen-perc99-2017'!A:A,A645)</f>
        <v>0</v>
      </c>
      <c r="M645">
        <f>+COUNTIFS(percentiles!M:M,"&gt;1/1/17",percentiles!N:N,"&gt;0",percentiles!A:A,A645,percentiles!M:M,"&lt;1/4/17")</f>
        <v>0</v>
      </c>
      <c r="N645" t="str">
        <f>IFERROR(VLOOKUP(A645,percentiles!A:Q,3,FALSE),"")</f>
        <v/>
      </c>
      <c r="O645" t="str">
        <f>IFERROR(VLOOKUP(A645,percentiles!A:Q,4,FALSE),"")</f>
        <v/>
      </c>
      <c r="P645" t="str">
        <f>IFERROR(VLOOKUP(A645,percentiles!A:Q,5,FALSE),"")</f>
        <v/>
      </c>
      <c r="Q645" t="str">
        <f>IFERROR(VLOOKUP(A645,percentiles!A:Q,6,FALSE),"")</f>
        <v/>
      </c>
      <c r="R645">
        <f>+COUNTIFS(percentiles!M:M,"&gt;1/1/18",percentiles!N:N,"&gt;0",percentiles!A:A,A645)</f>
        <v>0</v>
      </c>
      <c r="S645">
        <f>+COUNTIFS(percentiles!M:M,"&gt;1/1/18",percentiles!O:O,"&gt;0",percentiles!A:A,A645)</f>
        <v>0</v>
      </c>
      <c r="T645">
        <f>+COUNTIFS(percentiles!M:M,"&gt;1/1/18",percentiles!P:P,"&gt;0",percentiles!A:A,A645)</f>
        <v>0</v>
      </c>
      <c r="U645">
        <f>+COUNTIFS(percentiles!M:M,"&gt;1/1/18",percentiles!Q:Q,"&gt;0",percentiles!A:A,A645)</f>
        <v>0</v>
      </c>
      <c r="V645">
        <f>+COUNTIFS('est-sen-perc99-2018'!A:A,A645,'est-sen-perc99-2018'!G:G,"&gt;0")</f>
        <v>0</v>
      </c>
      <c r="W645">
        <f>+COUNTIFS('est-sen-perc99-2018'!A:A,A645,'est-sen-perc99-2018'!H:H,"&gt;0")</f>
        <v>0</v>
      </c>
      <c r="X645">
        <f>+COUNTIFS('est-sen-perc99-2018'!A:A,A645,'est-sen-perc99-2018'!I:I,"&gt;0")</f>
        <v>0</v>
      </c>
      <c r="Y645">
        <f>+COUNTIFS('est-sen-perc99-2018'!A:A,A645,'est-sen-perc99-2018'!J:J,"&gt;0")</f>
        <v>0</v>
      </c>
      <c r="Z645">
        <f>+SUM(V645:Y645)</f>
        <v>0</v>
      </c>
      <c r="AA645">
        <f>+IF(Z645=0,,K645-Z645)</f>
        <v>0</v>
      </c>
    </row>
    <row r="646" spans="1:27" hidden="1">
      <c r="A646" t="s">
        <v>1354</v>
      </c>
      <c r="B646">
        <v>-9.4768249999999998</v>
      </c>
      <c r="C646">
        <v>-77.4464277777777</v>
      </c>
      <c r="D646">
        <v>3873</v>
      </c>
      <c r="E646" t="s">
        <v>1355</v>
      </c>
      <c r="F646" t="s">
        <v>679</v>
      </c>
      <c r="G646" t="s">
        <v>639</v>
      </c>
      <c r="H646" t="s">
        <v>640</v>
      </c>
      <c r="I646" t="s">
        <v>1356</v>
      </c>
      <c r="J646" t="s">
        <v>20</v>
      </c>
      <c r="K646">
        <f>+COUNTIF('est-sen-perc99-2018'!A:A,A646)</f>
        <v>0</v>
      </c>
      <c r="L646">
        <f>+COUNTIF('est-sen-perc99-2017'!A:A,A646)</f>
        <v>0</v>
      </c>
      <c r="M646">
        <f>+COUNTIFS(percentiles!M:M,"&gt;1/1/17",percentiles!N:N,"&gt;0",percentiles!A:A,A646,percentiles!M:M,"&lt;1/4/17")</f>
        <v>0</v>
      </c>
      <c r="N646" t="str">
        <f>IFERROR(VLOOKUP(A646,percentiles!A:Q,3,FALSE),"")</f>
        <v/>
      </c>
      <c r="O646" t="str">
        <f>IFERROR(VLOOKUP(A646,percentiles!A:Q,4,FALSE),"")</f>
        <v/>
      </c>
      <c r="P646" t="str">
        <f>IFERROR(VLOOKUP(A646,percentiles!A:Q,5,FALSE),"")</f>
        <v/>
      </c>
      <c r="Q646" t="str">
        <f>IFERROR(VLOOKUP(A646,percentiles!A:Q,6,FALSE),"")</f>
        <v/>
      </c>
      <c r="R646">
        <f>+COUNTIFS(percentiles!M:M,"&gt;1/1/18",percentiles!N:N,"&gt;0",percentiles!A:A,A646)</f>
        <v>0</v>
      </c>
      <c r="S646">
        <f>+COUNTIFS(percentiles!M:M,"&gt;1/1/18",percentiles!O:O,"&gt;0",percentiles!A:A,A646)</f>
        <v>0</v>
      </c>
      <c r="T646">
        <f>+COUNTIFS(percentiles!M:M,"&gt;1/1/18",percentiles!P:P,"&gt;0",percentiles!A:A,A646)</f>
        <v>0</v>
      </c>
      <c r="U646">
        <f>+COUNTIFS(percentiles!M:M,"&gt;1/1/18",percentiles!Q:Q,"&gt;0",percentiles!A:A,A646)</f>
        <v>0</v>
      </c>
      <c r="V646">
        <f>+COUNTIFS('est-sen-perc99-2018'!A:A,A646,'est-sen-perc99-2018'!G:G,"&gt;0")</f>
        <v>0</v>
      </c>
      <c r="W646">
        <f>+COUNTIFS('est-sen-perc99-2018'!A:A,A646,'est-sen-perc99-2018'!H:H,"&gt;0")</f>
        <v>0</v>
      </c>
      <c r="X646">
        <f>+COUNTIFS('est-sen-perc99-2018'!A:A,A646,'est-sen-perc99-2018'!I:I,"&gt;0")</f>
        <v>0</v>
      </c>
      <c r="Y646">
        <f>+COUNTIFS('est-sen-perc99-2018'!A:A,A646,'est-sen-perc99-2018'!J:J,"&gt;0")</f>
        <v>0</v>
      </c>
      <c r="Z646">
        <f>+SUM(V646:Y646)</f>
        <v>0</v>
      </c>
      <c r="AA646">
        <f>+IF(Z646=0,,K646-Z646)</f>
        <v>0</v>
      </c>
    </row>
  </sheetData>
  <autoFilter ref="A1:AA646">
    <filterColumn colId="9">
      <filters>
        <filter val="VNP"/>
      </filters>
    </filterColumn>
    <filterColumn colId="10"/>
    <filterColumn colId="11"/>
    <filterColumn colId="12"/>
    <filterColumn colId="13">
      <customFilters>
        <customFilter operator="notEqual" val=" "/>
      </customFilters>
    </filterColumn>
    <filterColumn colId="17"/>
    <sortState ref="A2:Z646">
      <sortCondition descending="1" ref="L1:L646"/>
    </sortState>
  </autoFilter>
  <conditionalFormatting sqref="Q1:Q1048576">
    <cfRule type="cellIs" dxfId="0" priority="1" operator="lessThan">
      <formula>300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51"/>
  <sheetViews>
    <sheetView workbookViewId="0">
      <selection activeCell="G3" sqref="G3"/>
    </sheetView>
  </sheetViews>
  <sheetFormatPr baseColWidth="10" defaultRowHeight="15"/>
  <cols>
    <col min="1" max="1" width="11.42578125" style="3"/>
  </cols>
  <sheetData>
    <row r="1" spans="1:10">
      <c r="A1" s="3" t="s">
        <v>1360</v>
      </c>
      <c r="B1" t="s">
        <v>1359</v>
      </c>
      <c r="C1" t="s">
        <v>1358</v>
      </c>
      <c r="D1" t="s">
        <v>1357</v>
      </c>
      <c r="E1" t="s">
        <v>1362</v>
      </c>
      <c r="F1" t="s">
        <v>1363</v>
      </c>
      <c r="G1" t="s">
        <v>1386</v>
      </c>
      <c r="H1" t="s">
        <v>1387</v>
      </c>
      <c r="I1" t="s">
        <v>1388</v>
      </c>
      <c r="J1" t="s">
        <v>1389</v>
      </c>
    </row>
    <row r="2" spans="1:10">
      <c r="A2" s="3">
        <v>648</v>
      </c>
      <c r="B2" s="2">
        <v>43101</v>
      </c>
      <c r="C2">
        <v>10.62</v>
      </c>
      <c r="D2">
        <v>9.7899999999999991</v>
      </c>
      <c r="E2" t="str">
        <f>+VLOOKUP(A2,'est-senamhi'!A:J,10,FALSE)</f>
        <v>RP</v>
      </c>
      <c r="F2">
        <f t="shared" ref="F2:F65" si="0">+C2-D2</f>
        <v>0.83000000000000007</v>
      </c>
      <c r="G2">
        <f>+COUNTIFS(percentiles!A:A,A2,percentiles!M:M,B2,percentiles!N:N,"&gt;0")</f>
        <v>0</v>
      </c>
      <c r="H2">
        <f>+COUNTIFS(percentiles!A:A,A2,percentiles!M:M,B2,percentiles!O:O,"&gt;0")</f>
        <v>0</v>
      </c>
      <c r="I2">
        <f>+COUNTIFS(percentiles!A:A,A2,percentiles!M:M,B2,percentiles!P:P,"&gt;0")</f>
        <v>0</v>
      </c>
      <c r="J2">
        <f>+COUNTIFS(percentiles!A:A,A2,percentiles!M:M,B2,percentiles!Q:Q,"&gt;0")</f>
        <v>0</v>
      </c>
    </row>
    <row r="3" spans="1:10">
      <c r="A3" s="3">
        <v>736</v>
      </c>
      <c r="B3" s="2">
        <v>43101</v>
      </c>
      <c r="C3">
        <v>28</v>
      </c>
      <c r="D3">
        <v>16.829999999999998</v>
      </c>
      <c r="E3" t="str">
        <f>+VLOOKUP(A3,'est-senamhi'!A:J,10,FALSE)</f>
        <v>RP</v>
      </c>
      <c r="F3">
        <f t="shared" si="0"/>
        <v>11.170000000000002</v>
      </c>
      <c r="G3">
        <f>+COUNTIFS(percentiles!A:A,A3,percentiles!M:M,B3,percentiles!N:N,"&gt;0")</f>
        <v>1</v>
      </c>
      <c r="H3">
        <f>+COUNTIFS(percentiles!A:A,A3,percentiles!M:M,B3,percentiles!O:O,"&gt;0")</f>
        <v>0</v>
      </c>
      <c r="I3">
        <f>+COUNTIFS(percentiles!A:A,A3,percentiles!M:M,B3,percentiles!P:P,"&gt;0")</f>
        <v>0</v>
      </c>
      <c r="J3">
        <f>+COUNTIFS(percentiles!A:A,A3,percentiles!M:M,B3,percentiles!Q:Q,"&gt;0")</f>
        <v>0</v>
      </c>
    </row>
    <row r="4" spans="1:10">
      <c r="A4" s="3" t="s">
        <v>1100</v>
      </c>
      <c r="B4" s="2">
        <v>43101</v>
      </c>
      <c r="C4">
        <v>30.1</v>
      </c>
      <c r="D4">
        <v>29.35</v>
      </c>
      <c r="E4" t="str">
        <f>+VLOOKUP(A4,'est-senamhi'!A:J,10,FALSE)</f>
        <v>RP</v>
      </c>
      <c r="F4">
        <f t="shared" si="0"/>
        <v>0.75</v>
      </c>
      <c r="G4">
        <f>+COUNTIFS(percentiles!A:A,A4,percentiles!M:M,B4,percentiles!N:N,"&gt;0")</f>
        <v>0</v>
      </c>
      <c r="H4">
        <f>+COUNTIFS(percentiles!A:A,A4,percentiles!M:M,B4,percentiles!O:O,"&gt;0")</f>
        <v>0</v>
      </c>
      <c r="I4">
        <f>+COUNTIFS(percentiles!A:A,A4,percentiles!M:M,B4,percentiles!P:P,"&gt;0")</f>
        <v>0</v>
      </c>
      <c r="J4">
        <f>+COUNTIFS(percentiles!A:A,A4,percentiles!M:M,B4,percentiles!Q:Q,"&gt;0")</f>
        <v>0</v>
      </c>
    </row>
    <row r="5" spans="1:10">
      <c r="A5" s="3" t="s">
        <v>1112</v>
      </c>
      <c r="B5" s="2">
        <v>43101</v>
      </c>
      <c r="C5">
        <v>18.100000000000001</v>
      </c>
      <c r="D5">
        <v>18.07</v>
      </c>
      <c r="E5" t="str">
        <f>+VLOOKUP(A5,'est-senamhi'!A:J,10,FALSE)</f>
        <v>RP</v>
      </c>
      <c r="F5">
        <f t="shared" si="0"/>
        <v>3.0000000000001137E-2</v>
      </c>
      <c r="G5">
        <f>+COUNTIFS(percentiles!A:A,A5,percentiles!M:M,B5,percentiles!N:N,"&gt;0")</f>
        <v>0</v>
      </c>
      <c r="H5">
        <f>+COUNTIFS(percentiles!A:A,A5,percentiles!M:M,B5,percentiles!O:O,"&gt;0")</f>
        <v>0</v>
      </c>
      <c r="I5">
        <f>+COUNTIFS(percentiles!A:A,A5,percentiles!M:M,B5,percentiles!P:P,"&gt;0")</f>
        <v>0</v>
      </c>
      <c r="J5">
        <f>+COUNTIFS(percentiles!A:A,A5,percentiles!M:M,B5,percentiles!Q:Q,"&gt;0")</f>
        <v>0</v>
      </c>
    </row>
    <row r="6" spans="1:10">
      <c r="A6" s="3" t="s">
        <v>1180</v>
      </c>
      <c r="B6" s="2">
        <v>43101</v>
      </c>
      <c r="C6">
        <v>15.6</v>
      </c>
      <c r="D6">
        <v>13.49</v>
      </c>
      <c r="E6" t="str">
        <f>+VLOOKUP(A6,'est-senamhi'!A:J,10,FALSE)</f>
        <v>RP</v>
      </c>
      <c r="F6">
        <f t="shared" si="0"/>
        <v>2.1099999999999994</v>
      </c>
      <c r="G6">
        <f>+COUNTIFS(percentiles!A:A,A6,percentiles!M:M,B6,percentiles!N:N,"&gt;0")</f>
        <v>0</v>
      </c>
      <c r="H6">
        <f>+COUNTIFS(percentiles!A:A,A6,percentiles!M:M,B6,percentiles!O:O,"&gt;0")</f>
        <v>0</v>
      </c>
      <c r="I6">
        <f>+COUNTIFS(percentiles!A:A,A6,percentiles!M:M,B6,percentiles!P:P,"&gt;0")</f>
        <v>0</v>
      </c>
      <c r="J6">
        <f>+COUNTIFS(percentiles!A:A,A6,percentiles!M:M,B6,percentiles!Q:Q,"&gt;0")</f>
        <v>0</v>
      </c>
    </row>
    <row r="7" spans="1:10">
      <c r="A7" s="3">
        <v>219</v>
      </c>
      <c r="B7" s="2">
        <v>43103</v>
      </c>
      <c r="C7">
        <v>56</v>
      </c>
      <c r="D7">
        <v>37.81</v>
      </c>
      <c r="E7" t="str">
        <f>+VLOOKUP(A7,'est-senamhi'!A:J,10,FALSE)</f>
        <v>RP</v>
      </c>
      <c r="F7">
        <f t="shared" si="0"/>
        <v>18.189999999999998</v>
      </c>
      <c r="G7">
        <f>+COUNTIFS(percentiles!A:A,A7,percentiles!M:M,B7,percentiles!N:N,"&gt;0")</f>
        <v>0</v>
      </c>
      <c r="H7">
        <f>+COUNTIFS(percentiles!A:A,A7,percentiles!M:M,B7,percentiles!O:O,"&gt;0")</f>
        <v>0</v>
      </c>
      <c r="I7">
        <f>+COUNTIFS(percentiles!A:A,A7,percentiles!M:M,B7,percentiles!P:P,"&gt;0")</f>
        <v>0</v>
      </c>
      <c r="J7">
        <f>+COUNTIFS(percentiles!A:A,A7,percentiles!M:M,B7,percentiles!Q:Q,"&gt;0")</f>
        <v>0</v>
      </c>
    </row>
    <row r="8" spans="1:10">
      <c r="A8" s="3" t="s">
        <v>1070</v>
      </c>
      <c r="B8" s="2">
        <v>43103</v>
      </c>
      <c r="C8">
        <v>55.8</v>
      </c>
      <c r="D8">
        <v>37.81</v>
      </c>
      <c r="E8" t="str">
        <f>+VLOOKUP(A8,'est-senamhi'!A:J,10,FALSE)</f>
        <v>RP</v>
      </c>
      <c r="F8">
        <f t="shared" si="0"/>
        <v>17.989999999999995</v>
      </c>
      <c r="G8">
        <f>+COUNTIFS(percentiles!A:A,A8,percentiles!M:M,B8,percentiles!N:N,"&gt;0")</f>
        <v>0</v>
      </c>
      <c r="H8">
        <f>+COUNTIFS(percentiles!A:A,A8,percentiles!M:M,B8,percentiles!O:O,"&gt;0")</f>
        <v>0</v>
      </c>
      <c r="I8">
        <f>+COUNTIFS(percentiles!A:A,A8,percentiles!M:M,B8,percentiles!P:P,"&gt;0")</f>
        <v>0</v>
      </c>
      <c r="J8">
        <f>+COUNTIFS(percentiles!A:A,A8,percentiles!M:M,B8,percentiles!Q:Q,"&gt;0")</f>
        <v>0</v>
      </c>
    </row>
    <row r="9" spans="1:10">
      <c r="A9" s="3">
        <v>453</v>
      </c>
      <c r="B9" s="2">
        <v>43104</v>
      </c>
      <c r="C9">
        <v>70.400000000000006</v>
      </c>
      <c r="D9">
        <v>59.79</v>
      </c>
      <c r="E9" t="str">
        <f>+VLOOKUP(A9,'est-senamhi'!A:J,10,FALSE)</f>
        <v>RP</v>
      </c>
      <c r="F9">
        <f t="shared" si="0"/>
        <v>10.610000000000007</v>
      </c>
      <c r="G9">
        <f>+COUNTIFS(percentiles!A:A,A9,percentiles!M:M,B9,percentiles!N:N,"&gt;0")</f>
        <v>0</v>
      </c>
      <c r="H9">
        <f>+COUNTIFS(percentiles!A:A,A9,percentiles!M:M,B9,percentiles!O:O,"&gt;0")</f>
        <v>0</v>
      </c>
      <c r="I9">
        <f>+COUNTIFS(percentiles!A:A,A9,percentiles!M:M,B9,percentiles!P:P,"&gt;0")</f>
        <v>0</v>
      </c>
      <c r="J9">
        <f>+COUNTIFS(percentiles!A:A,A9,percentiles!M:M,B9,percentiles!Q:Q,"&gt;0")</f>
        <v>0</v>
      </c>
    </row>
    <row r="10" spans="1:10">
      <c r="A10" s="3">
        <v>808</v>
      </c>
      <c r="B10" s="2">
        <v>43104</v>
      </c>
      <c r="C10">
        <v>79.7</v>
      </c>
      <c r="D10">
        <v>35.82</v>
      </c>
      <c r="E10" t="str">
        <f>+VLOOKUP(A10,'est-senamhi'!A:J,10,FALSE)</f>
        <v>RP</v>
      </c>
      <c r="F10">
        <f t="shared" si="0"/>
        <v>43.88</v>
      </c>
      <c r="G10">
        <f>+COUNTIFS(percentiles!A:A,A10,percentiles!M:M,B10,percentiles!N:N,"&gt;0")</f>
        <v>0</v>
      </c>
      <c r="H10">
        <f>+COUNTIFS(percentiles!A:A,A10,percentiles!M:M,B10,percentiles!O:O,"&gt;0")</f>
        <v>0</v>
      </c>
      <c r="I10">
        <f>+COUNTIFS(percentiles!A:A,A10,percentiles!M:M,B10,percentiles!P:P,"&gt;0")</f>
        <v>0</v>
      </c>
      <c r="J10">
        <f>+COUNTIFS(percentiles!A:A,A10,percentiles!M:M,B10,percentiles!Q:Q,"&gt;0")</f>
        <v>0</v>
      </c>
    </row>
    <row r="11" spans="1:10">
      <c r="A11" s="3">
        <v>844</v>
      </c>
      <c r="B11" s="2">
        <v>43104</v>
      </c>
      <c r="C11">
        <v>30.7</v>
      </c>
      <c r="D11">
        <v>17.98</v>
      </c>
      <c r="E11" t="str">
        <f>+VLOOKUP(A11,'est-senamhi'!A:J,10,FALSE)</f>
        <v>RP</v>
      </c>
      <c r="F11">
        <f t="shared" si="0"/>
        <v>12.719999999999999</v>
      </c>
      <c r="G11">
        <f>+COUNTIFS(percentiles!A:A,A11,percentiles!M:M,B11,percentiles!N:N,"&gt;0")</f>
        <v>0</v>
      </c>
      <c r="H11">
        <f>+COUNTIFS(percentiles!A:A,A11,percentiles!M:M,B11,percentiles!O:O,"&gt;0")</f>
        <v>0</v>
      </c>
      <c r="I11">
        <f>+COUNTIFS(percentiles!A:A,A11,percentiles!M:M,B11,percentiles!P:P,"&gt;0")</f>
        <v>0</v>
      </c>
      <c r="J11">
        <f>+COUNTIFS(percentiles!A:A,A11,percentiles!M:M,B11,percentiles!Q:Q,"&gt;0")</f>
        <v>0</v>
      </c>
    </row>
    <row r="12" spans="1:10">
      <c r="A12" s="3">
        <v>3304</v>
      </c>
      <c r="B12" s="2">
        <v>43104</v>
      </c>
      <c r="C12">
        <v>85.2</v>
      </c>
      <c r="D12">
        <v>59.55</v>
      </c>
      <c r="E12" t="str">
        <f>+VLOOKUP(A12,'est-senamhi'!A:J,10,FALSE)</f>
        <v>RP</v>
      </c>
      <c r="F12">
        <f t="shared" si="0"/>
        <v>25.650000000000006</v>
      </c>
      <c r="G12">
        <f>+COUNTIFS(percentiles!A:A,A12,percentiles!M:M,B12,percentiles!N:N,"&gt;0")</f>
        <v>0</v>
      </c>
      <c r="H12">
        <f>+COUNTIFS(percentiles!A:A,A12,percentiles!M:M,B12,percentiles!O:O,"&gt;0")</f>
        <v>0</v>
      </c>
      <c r="I12">
        <f>+COUNTIFS(percentiles!A:A,A12,percentiles!M:M,B12,percentiles!P:P,"&gt;0")</f>
        <v>0</v>
      </c>
      <c r="J12">
        <f>+COUNTIFS(percentiles!A:A,A12,percentiles!M:M,B12,percentiles!Q:Q,"&gt;0")</f>
        <v>0</v>
      </c>
    </row>
    <row r="13" spans="1:10">
      <c r="A13" s="3">
        <v>4450</v>
      </c>
      <c r="B13" s="2">
        <v>43104</v>
      </c>
      <c r="C13">
        <v>25.6</v>
      </c>
      <c r="D13">
        <v>25.32</v>
      </c>
      <c r="E13" t="str">
        <f>+VLOOKUP(A13,'est-senamhi'!A:J,10,FALSE)</f>
        <v>RP</v>
      </c>
      <c r="F13">
        <f t="shared" si="0"/>
        <v>0.28000000000000114</v>
      </c>
      <c r="G13">
        <f>+COUNTIFS(percentiles!A:A,A13,percentiles!M:M,B13,percentiles!N:N,"&gt;0")</f>
        <v>0</v>
      </c>
      <c r="H13">
        <f>+COUNTIFS(percentiles!A:A,A13,percentiles!M:M,B13,percentiles!O:O,"&gt;0")</f>
        <v>0</v>
      </c>
      <c r="I13">
        <f>+COUNTIFS(percentiles!A:A,A13,percentiles!M:M,B13,percentiles!P:P,"&gt;0")</f>
        <v>0</v>
      </c>
      <c r="J13">
        <f>+COUNTIFS(percentiles!A:A,A13,percentiles!M:M,B13,percentiles!Q:Q,"&gt;0")</f>
        <v>0</v>
      </c>
    </row>
    <row r="14" spans="1:10">
      <c r="A14" s="3">
        <v>153313</v>
      </c>
      <c r="B14" s="2">
        <v>43104</v>
      </c>
      <c r="C14">
        <v>36.9</v>
      </c>
      <c r="D14">
        <v>28.12</v>
      </c>
      <c r="E14" t="str">
        <f>+VLOOKUP(A14,'est-senamhi'!A:J,10,FALSE)</f>
        <v>RP</v>
      </c>
      <c r="F14">
        <f t="shared" si="0"/>
        <v>8.7799999999999976</v>
      </c>
      <c r="G14">
        <f>+COUNTIFS(percentiles!A:A,A14,percentiles!M:M,B14,percentiles!N:N,"&gt;0")</f>
        <v>0</v>
      </c>
      <c r="H14">
        <f>+COUNTIFS(percentiles!A:A,A14,percentiles!M:M,B14,percentiles!O:O,"&gt;0")</f>
        <v>0</v>
      </c>
      <c r="I14">
        <f>+COUNTIFS(percentiles!A:A,A14,percentiles!M:M,B14,percentiles!P:P,"&gt;0")</f>
        <v>1</v>
      </c>
      <c r="J14">
        <f>+COUNTIFS(percentiles!A:A,A14,percentiles!M:M,B14,percentiles!Q:Q,"&gt;0")</f>
        <v>0</v>
      </c>
    </row>
    <row r="15" spans="1:10">
      <c r="A15" s="3">
        <v>153320</v>
      </c>
      <c r="B15" s="2">
        <v>43104</v>
      </c>
      <c r="C15">
        <v>43.2</v>
      </c>
      <c r="D15">
        <v>33.61</v>
      </c>
      <c r="E15" t="str">
        <f>+VLOOKUP(A15,'est-senamhi'!A:J,10,FALSE)</f>
        <v>RP</v>
      </c>
      <c r="F15">
        <f t="shared" si="0"/>
        <v>9.5900000000000034</v>
      </c>
      <c r="G15">
        <f>+COUNTIFS(percentiles!A:A,A15,percentiles!M:M,B15,percentiles!N:N,"&gt;0")</f>
        <v>0</v>
      </c>
      <c r="H15">
        <f>+COUNTIFS(percentiles!A:A,A15,percentiles!M:M,B15,percentiles!O:O,"&gt;0")</f>
        <v>0</v>
      </c>
      <c r="I15">
        <f>+COUNTIFS(percentiles!A:A,A15,percentiles!M:M,B15,percentiles!P:P,"&gt;0")</f>
        <v>1</v>
      </c>
      <c r="J15">
        <f>+COUNTIFS(percentiles!A:A,A15,percentiles!M:M,B15,percentiles!Q:Q,"&gt;0")</f>
        <v>0</v>
      </c>
    </row>
    <row r="16" spans="1:10">
      <c r="A16" s="3">
        <v>153350</v>
      </c>
      <c r="B16" s="2">
        <v>43104</v>
      </c>
      <c r="C16">
        <v>59.4</v>
      </c>
      <c r="D16">
        <v>39.369999999999997</v>
      </c>
      <c r="E16" t="str">
        <f>+VLOOKUP(A16,'est-senamhi'!A:J,10,FALSE)</f>
        <v>RP</v>
      </c>
      <c r="F16">
        <f t="shared" si="0"/>
        <v>20.03</v>
      </c>
      <c r="G16">
        <f>+COUNTIFS(percentiles!A:A,A16,percentiles!M:M,B16,percentiles!N:N,"&gt;0")</f>
        <v>0</v>
      </c>
      <c r="H16">
        <f>+COUNTIFS(percentiles!A:A,A16,percentiles!M:M,B16,percentiles!O:O,"&gt;0")</f>
        <v>0</v>
      </c>
      <c r="I16">
        <f>+COUNTIFS(percentiles!A:A,A16,percentiles!M:M,B16,percentiles!P:P,"&gt;0")</f>
        <v>0</v>
      </c>
      <c r="J16">
        <f>+COUNTIFS(percentiles!A:A,A16,percentiles!M:M,B16,percentiles!Q:Q,"&gt;0")</f>
        <v>0</v>
      </c>
    </row>
    <row r="17" spans="1:10">
      <c r="A17" s="3">
        <v>154108</v>
      </c>
      <c r="B17" s="2">
        <v>43104</v>
      </c>
      <c r="C17">
        <v>9.4</v>
      </c>
      <c r="D17">
        <v>7.76</v>
      </c>
      <c r="E17" t="str">
        <f>+VLOOKUP(A17,'est-senamhi'!A:J,10,FALSE)</f>
        <v>VNP</v>
      </c>
      <c r="F17">
        <f t="shared" si="0"/>
        <v>1.6400000000000006</v>
      </c>
      <c r="G17">
        <f>+COUNTIFS(percentiles!A:A,A17,percentiles!M:M,B17,percentiles!N:N,"&gt;0")</f>
        <v>0</v>
      </c>
      <c r="H17">
        <f>+COUNTIFS(percentiles!A:A,A17,percentiles!M:M,B17,percentiles!O:O,"&gt;0")</f>
        <v>0</v>
      </c>
      <c r="I17">
        <f>+COUNTIFS(percentiles!A:A,A17,percentiles!M:M,B17,percentiles!P:P,"&gt;0")</f>
        <v>0</v>
      </c>
      <c r="J17">
        <f>+COUNTIFS(percentiles!A:A,A17,percentiles!M:M,B17,percentiles!Q:Q,"&gt;0")</f>
        <v>0</v>
      </c>
    </row>
    <row r="18" spans="1:10">
      <c r="A18" s="3">
        <v>153</v>
      </c>
      <c r="B18" s="2">
        <v>43105</v>
      </c>
      <c r="C18">
        <v>64</v>
      </c>
      <c r="D18">
        <v>59.22</v>
      </c>
      <c r="E18" t="str">
        <f>+VLOOKUP(A18,'est-senamhi'!A:J,10,FALSE)</f>
        <v>RP</v>
      </c>
      <c r="F18">
        <f t="shared" si="0"/>
        <v>4.7800000000000011</v>
      </c>
      <c r="G18">
        <f>+COUNTIFS(percentiles!A:A,A18,percentiles!M:M,B18,percentiles!N:N,"&gt;0")</f>
        <v>0</v>
      </c>
      <c r="H18">
        <f>+COUNTIFS(percentiles!A:A,A18,percentiles!M:M,B18,percentiles!O:O,"&gt;0")</f>
        <v>0</v>
      </c>
      <c r="I18">
        <f>+COUNTIFS(percentiles!A:A,A18,percentiles!M:M,B18,percentiles!P:P,"&gt;0")</f>
        <v>0</v>
      </c>
      <c r="J18">
        <f>+COUNTIFS(percentiles!A:A,A18,percentiles!M:M,B18,percentiles!Q:Q,"&gt;0")</f>
        <v>0</v>
      </c>
    </row>
    <row r="19" spans="1:10">
      <c r="A19" s="3">
        <v>455</v>
      </c>
      <c r="B19" s="2">
        <v>43105</v>
      </c>
      <c r="C19">
        <v>22.6</v>
      </c>
      <c r="D19">
        <v>16.59</v>
      </c>
      <c r="E19" t="str">
        <f>+VLOOKUP(A19,'est-senamhi'!A:J,10,FALSE)</f>
        <v>RP</v>
      </c>
      <c r="F19">
        <f t="shared" si="0"/>
        <v>6.0100000000000016</v>
      </c>
      <c r="G19">
        <f>+COUNTIFS(percentiles!A:A,A19,percentiles!M:M,B19,percentiles!N:N,"&gt;0")</f>
        <v>0</v>
      </c>
      <c r="H19">
        <f>+COUNTIFS(percentiles!A:A,A19,percentiles!M:M,B19,percentiles!O:O,"&gt;0")</f>
        <v>0</v>
      </c>
      <c r="I19">
        <f>+COUNTIFS(percentiles!A:A,A19,percentiles!M:M,B19,percentiles!P:P,"&gt;0")</f>
        <v>0</v>
      </c>
      <c r="J19">
        <f>+COUNTIFS(percentiles!A:A,A19,percentiles!M:M,B19,percentiles!Q:Q,"&gt;0")</f>
        <v>0</v>
      </c>
    </row>
    <row r="20" spans="1:10">
      <c r="A20" s="3">
        <v>552</v>
      </c>
      <c r="B20" s="2">
        <v>43105</v>
      </c>
      <c r="C20">
        <v>20.6</v>
      </c>
      <c r="D20">
        <v>18.04</v>
      </c>
      <c r="E20" t="str">
        <f>+VLOOKUP(A20,'est-senamhi'!A:J,10,FALSE)</f>
        <v>RP</v>
      </c>
      <c r="F20">
        <f t="shared" si="0"/>
        <v>2.5600000000000023</v>
      </c>
      <c r="G20">
        <f>+COUNTIFS(percentiles!A:A,A20,percentiles!M:M,B20,percentiles!N:N,"&gt;0")</f>
        <v>0</v>
      </c>
      <c r="H20">
        <f>+COUNTIFS(percentiles!A:A,A20,percentiles!M:M,B20,percentiles!O:O,"&gt;0")</f>
        <v>1</v>
      </c>
      <c r="I20">
        <f>+COUNTIFS(percentiles!A:A,A20,percentiles!M:M,B20,percentiles!P:P,"&gt;0")</f>
        <v>0</v>
      </c>
      <c r="J20">
        <f>+COUNTIFS(percentiles!A:A,A20,percentiles!M:M,B20,percentiles!Q:Q,"&gt;0")</f>
        <v>0</v>
      </c>
    </row>
    <row r="21" spans="1:10">
      <c r="A21" s="3" t="s">
        <v>1128</v>
      </c>
      <c r="B21" s="2">
        <v>43105</v>
      </c>
      <c r="C21">
        <v>80.400000000000006</v>
      </c>
      <c r="D21">
        <v>48.41</v>
      </c>
      <c r="E21" t="str">
        <f>+VLOOKUP(A21,'est-senamhi'!A:J,10,FALSE)</f>
        <v>VNP</v>
      </c>
      <c r="F21">
        <f t="shared" si="0"/>
        <v>31.990000000000009</v>
      </c>
      <c r="G21">
        <f>+COUNTIFS(percentiles!A:A,A21,percentiles!M:M,B21,percentiles!N:N,"&gt;0")</f>
        <v>0</v>
      </c>
      <c r="H21">
        <f>+COUNTIFS(percentiles!A:A,A21,percentiles!M:M,B21,percentiles!O:O,"&gt;0")</f>
        <v>0</v>
      </c>
      <c r="I21">
        <f>+COUNTIFS(percentiles!A:A,A21,percentiles!M:M,B21,percentiles!P:P,"&gt;0")</f>
        <v>0</v>
      </c>
      <c r="J21">
        <f>+COUNTIFS(percentiles!A:A,A21,percentiles!M:M,B21,percentiles!Q:Q,"&gt;0")</f>
        <v>0</v>
      </c>
    </row>
    <row r="22" spans="1:10">
      <c r="A22" s="3">
        <v>242</v>
      </c>
      <c r="B22" s="2">
        <v>43106</v>
      </c>
      <c r="C22">
        <v>33.4</v>
      </c>
      <c r="D22">
        <v>29.35</v>
      </c>
      <c r="E22" t="str">
        <f>+VLOOKUP(A22,'est-senamhi'!A:J,10,FALSE)</f>
        <v>RP</v>
      </c>
      <c r="F22">
        <f t="shared" si="0"/>
        <v>4.0499999999999972</v>
      </c>
      <c r="G22">
        <f>+COUNTIFS(percentiles!A:A,A22,percentiles!M:M,B22,percentiles!N:N,"&gt;0")</f>
        <v>0</v>
      </c>
      <c r="H22">
        <f>+COUNTIFS(percentiles!A:A,A22,percentiles!M:M,B22,percentiles!O:O,"&gt;0")</f>
        <v>0</v>
      </c>
      <c r="I22">
        <f>+COUNTIFS(percentiles!A:A,A22,percentiles!M:M,B22,percentiles!P:P,"&gt;0")</f>
        <v>0</v>
      </c>
      <c r="J22">
        <f>+COUNTIFS(percentiles!A:A,A22,percentiles!M:M,B22,percentiles!Q:Q,"&gt;0")</f>
        <v>0</v>
      </c>
    </row>
    <row r="23" spans="1:10">
      <c r="A23" s="3">
        <v>306</v>
      </c>
      <c r="B23" s="2">
        <v>43106</v>
      </c>
      <c r="C23">
        <v>5.2</v>
      </c>
      <c r="D23">
        <v>2.2400000000000002</v>
      </c>
      <c r="E23" t="str">
        <f>+VLOOKUP(A23,'est-senamhi'!A:J,10,FALSE)</f>
        <v>VNP</v>
      </c>
      <c r="F23">
        <f t="shared" si="0"/>
        <v>2.96</v>
      </c>
      <c r="G23">
        <f>+COUNTIFS(percentiles!A:A,A23,percentiles!M:M,B23,percentiles!N:N,"&gt;0")</f>
        <v>0</v>
      </c>
      <c r="H23">
        <f>+COUNTIFS(percentiles!A:A,A23,percentiles!M:M,B23,percentiles!O:O,"&gt;0")</f>
        <v>0</v>
      </c>
      <c r="I23">
        <f>+COUNTIFS(percentiles!A:A,A23,percentiles!M:M,B23,percentiles!P:P,"&gt;0")</f>
        <v>0</v>
      </c>
      <c r="J23">
        <f>+COUNTIFS(percentiles!A:A,A23,percentiles!M:M,B23,percentiles!Q:Q,"&gt;0")</f>
        <v>0</v>
      </c>
    </row>
    <row r="24" spans="1:10">
      <c r="A24" s="3">
        <v>320</v>
      </c>
      <c r="B24" s="2">
        <v>43106</v>
      </c>
      <c r="C24">
        <v>3.2</v>
      </c>
      <c r="D24">
        <v>2.75</v>
      </c>
      <c r="E24" t="str">
        <f>+VLOOKUP(A24,'est-senamhi'!A:J,10,FALSE)</f>
        <v>VNP</v>
      </c>
      <c r="F24">
        <f t="shared" si="0"/>
        <v>0.45000000000000018</v>
      </c>
      <c r="G24">
        <f>+COUNTIFS(percentiles!A:A,A24,percentiles!M:M,B24,percentiles!N:N,"&gt;0")</f>
        <v>0</v>
      </c>
      <c r="H24">
        <f>+COUNTIFS(percentiles!A:A,A24,percentiles!M:M,B24,percentiles!O:O,"&gt;0")</f>
        <v>0</v>
      </c>
      <c r="I24">
        <f>+COUNTIFS(percentiles!A:A,A24,percentiles!M:M,B24,percentiles!P:P,"&gt;0")</f>
        <v>0</v>
      </c>
      <c r="J24">
        <f>+COUNTIFS(percentiles!A:A,A24,percentiles!M:M,B24,percentiles!Q:Q,"&gt;0")</f>
        <v>0</v>
      </c>
    </row>
    <row r="25" spans="1:10">
      <c r="A25" s="3">
        <v>343</v>
      </c>
      <c r="B25" s="2">
        <v>43106</v>
      </c>
      <c r="C25">
        <v>27.8</v>
      </c>
      <c r="D25">
        <v>24.6</v>
      </c>
      <c r="E25" t="str">
        <f>+VLOOKUP(A25,'est-senamhi'!A:J,10,FALSE)</f>
        <v>VNP</v>
      </c>
      <c r="F25">
        <f t="shared" si="0"/>
        <v>3.1999999999999993</v>
      </c>
      <c r="G25">
        <f>+COUNTIFS(percentiles!A:A,A25,percentiles!M:M,B25,percentiles!N:N,"&gt;0")</f>
        <v>0</v>
      </c>
      <c r="H25">
        <f>+COUNTIFS(percentiles!A:A,A25,percentiles!M:M,B25,percentiles!O:O,"&gt;0")</f>
        <v>0</v>
      </c>
      <c r="I25">
        <f>+COUNTIFS(percentiles!A:A,A25,percentiles!M:M,B25,percentiles!P:P,"&gt;0")</f>
        <v>0</v>
      </c>
      <c r="J25">
        <f>+COUNTIFS(percentiles!A:A,A25,percentiles!M:M,B25,percentiles!Q:Q,"&gt;0")</f>
        <v>0</v>
      </c>
    </row>
    <row r="26" spans="1:10">
      <c r="A26" s="3">
        <v>353</v>
      </c>
      <c r="B26" s="2">
        <v>43106</v>
      </c>
      <c r="C26">
        <v>24.5</v>
      </c>
      <c r="D26">
        <v>19.920000000000002</v>
      </c>
      <c r="E26" t="str">
        <f>+VLOOKUP(A26,'est-senamhi'!A:J,10,FALSE)</f>
        <v>RP</v>
      </c>
      <c r="F26">
        <f t="shared" si="0"/>
        <v>4.5799999999999983</v>
      </c>
      <c r="G26">
        <f>+COUNTIFS(percentiles!A:A,A26,percentiles!M:M,B26,percentiles!N:N,"&gt;0")</f>
        <v>0</v>
      </c>
      <c r="H26">
        <f>+COUNTIFS(percentiles!A:A,A26,percentiles!M:M,B26,percentiles!O:O,"&gt;0")</f>
        <v>0</v>
      </c>
      <c r="I26">
        <f>+COUNTIFS(percentiles!A:A,A26,percentiles!M:M,B26,percentiles!P:P,"&gt;0")</f>
        <v>0</v>
      </c>
      <c r="J26">
        <f>+COUNTIFS(percentiles!A:A,A26,percentiles!M:M,B26,percentiles!Q:Q,"&gt;0")</f>
        <v>0</v>
      </c>
    </row>
    <row r="27" spans="1:10">
      <c r="A27" s="3">
        <v>373</v>
      </c>
      <c r="B27" s="2">
        <v>43106</v>
      </c>
      <c r="C27">
        <v>40.5</v>
      </c>
      <c r="D27">
        <v>33.69</v>
      </c>
      <c r="E27" t="str">
        <f>+VLOOKUP(A27,'est-senamhi'!A:J,10,FALSE)</f>
        <v>RP</v>
      </c>
      <c r="F27">
        <f t="shared" si="0"/>
        <v>6.8100000000000023</v>
      </c>
      <c r="G27">
        <f>+COUNTIFS(percentiles!A:A,A27,percentiles!M:M,B27,percentiles!N:N,"&gt;0")</f>
        <v>0</v>
      </c>
      <c r="H27">
        <f>+COUNTIFS(percentiles!A:A,A27,percentiles!M:M,B27,percentiles!O:O,"&gt;0")</f>
        <v>0</v>
      </c>
      <c r="I27">
        <f>+COUNTIFS(percentiles!A:A,A27,percentiles!M:M,B27,percentiles!P:P,"&gt;0")</f>
        <v>0</v>
      </c>
      <c r="J27">
        <f>+COUNTIFS(percentiles!A:A,A27,percentiles!M:M,B27,percentiles!Q:Q,"&gt;0")</f>
        <v>0</v>
      </c>
    </row>
    <row r="28" spans="1:10">
      <c r="A28" s="3">
        <v>444</v>
      </c>
      <c r="B28" s="2">
        <v>43106</v>
      </c>
      <c r="C28">
        <v>11.8</v>
      </c>
      <c r="D28">
        <v>10.02</v>
      </c>
      <c r="E28" t="str">
        <f>+VLOOKUP(A28,'est-senamhi'!A:J,10,FALSE)</f>
        <v>VNP</v>
      </c>
      <c r="F28">
        <f t="shared" si="0"/>
        <v>1.7800000000000011</v>
      </c>
      <c r="G28">
        <f>+COUNTIFS(percentiles!A:A,A28,percentiles!M:M,B28,percentiles!N:N,"&gt;0")</f>
        <v>0</v>
      </c>
      <c r="H28">
        <f>+COUNTIFS(percentiles!A:A,A28,percentiles!M:M,B28,percentiles!O:O,"&gt;0")</f>
        <v>0</v>
      </c>
      <c r="I28">
        <f>+COUNTIFS(percentiles!A:A,A28,percentiles!M:M,B28,percentiles!P:P,"&gt;0")</f>
        <v>0</v>
      </c>
      <c r="J28">
        <f>+COUNTIFS(percentiles!A:A,A28,percentiles!M:M,B28,percentiles!Q:Q,"&gt;0")</f>
        <v>0</v>
      </c>
    </row>
    <row r="29" spans="1:10">
      <c r="A29" s="3">
        <v>625</v>
      </c>
      <c r="B29" s="2">
        <v>43106</v>
      </c>
      <c r="C29">
        <v>14.8</v>
      </c>
      <c r="D29">
        <v>10.01</v>
      </c>
      <c r="E29" t="str">
        <f>+VLOOKUP(A29,'est-senamhi'!A:J,10,FALSE)</f>
        <v>RP</v>
      </c>
      <c r="F29">
        <f t="shared" si="0"/>
        <v>4.7900000000000009</v>
      </c>
      <c r="G29">
        <f>+COUNTIFS(percentiles!A:A,A29,percentiles!M:M,B29,percentiles!N:N,"&gt;0")</f>
        <v>0</v>
      </c>
      <c r="H29">
        <f>+COUNTIFS(percentiles!A:A,A29,percentiles!M:M,B29,percentiles!O:O,"&gt;0")</f>
        <v>0</v>
      </c>
      <c r="I29">
        <f>+COUNTIFS(percentiles!A:A,A29,percentiles!M:M,B29,percentiles!P:P,"&gt;0")</f>
        <v>0</v>
      </c>
      <c r="J29">
        <f>+COUNTIFS(percentiles!A:A,A29,percentiles!M:M,B29,percentiles!Q:Q,"&gt;0")</f>
        <v>1</v>
      </c>
    </row>
    <row r="30" spans="1:10">
      <c r="A30" s="3">
        <v>2129</v>
      </c>
      <c r="B30" s="2">
        <v>43106</v>
      </c>
      <c r="C30">
        <v>40.6</v>
      </c>
      <c r="D30">
        <v>22.5</v>
      </c>
      <c r="E30" t="str">
        <f>+VLOOKUP(A30,'est-senamhi'!A:J,10,FALSE)</f>
        <v>RP</v>
      </c>
      <c r="F30">
        <f t="shared" si="0"/>
        <v>18.100000000000001</v>
      </c>
      <c r="G30">
        <f>+COUNTIFS(percentiles!A:A,A30,percentiles!M:M,B30,percentiles!N:N,"&gt;0")</f>
        <v>0</v>
      </c>
      <c r="H30">
        <f>+COUNTIFS(percentiles!A:A,A30,percentiles!M:M,B30,percentiles!O:O,"&gt;0")</f>
        <v>0</v>
      </c>
      <c r="I30">
        <f>+COUNTIFS(percentiles!A:A,A30,percentiles!M:M,B30,percentiles!P:P,"&gt;0")</f>
        <v>0</v>
      </c>
      <c r="J30">
        <f>+COUNTIFS(percentiles!A:A,A30,percentiles!M:M,B30,percentiles!Q:Q,"&gt;0")</f>
        <v>0</v>
      </c>
    </row>
    <row r="31" spans="1:10">
      <c r="A31" s="3">
        <v>107130</v>
      </c>
      <c r="B31" s="2">
        <v>43106</v>
      </c>
      <c r="C31">
        <v>21.6</v>
      </c>
      <c r="D31">
        <v>17.72</v>
      </c>
      <c r="E31" t="str">
        <f>+VLOOKUP(A31,'est-senamhi'!A:J,10,FALSE)</f>
        <v>RP</v>
      </c>
      <c r="F31">
        <f t="shared" si="0"/>
        <v>3.8800000000000026</v>
      </c>
      <c r="G31">
        <f>+COUNTIFS(percentiles!A:A,A31,percentiles!M:M,B31,percentiles!N:N,"&gt;0")</f>
        <v>0</v>
      </c>
      <c r="H31">
        <f>+COUNTIFS(percentiles!A:A,A31,percentiles!M:M,B31,percentiles!O:O,"&gt;0")</f>
        <v>0</v>
      </c>
      <c r="I31">
        <f>+COUNTIFS(percentiles!A:A,A31,percentiles!M:M,B31,percentiles!P:P,"&gt;0")</f>
        <v>0</v>
      </c>
      <c r="J31">
        <f>+COUNTIFS(percentiles!A:A,A31,percentiles!M:M,B31,percentiles!Q:Q,"&gt;0")</f>
        <v>0</v>
      </c>
    </row>
    <row r="32" spans="1:10">
      <c r="A32" s="3">
        <v>107131</v>
      </c>
      <c r="B32" s="2">
        <v>43106</v>
      </c>
      <c r="C32">
        <v>18.899999999999999</v>
      </c>
      <c r="D32">
        <v>12.6</v>
      </c>
      <c r="E32" t="str">
        <f>+VLOOKUP(A32,'est-senamhi'!A:J,10,FALSE)</f>
        <v>VNP</v>
      </c>
      <c r="F32">
        <f t="shared" si="0"/>
        <v>6.2999999999999989</v>
      </c>
      <c r="G32">
        <f>+COUNTIFS(percentiles!A:A,A32,percentiles!M:M,B32,percentiles!N:N,"&gt;0")</f>
        <v>0</v>
      </c>
      <c r="H32">
        <f>+COUNTIFS(percentiles!A:A,A32,percentiles!M:M,B32,percentiles!O:O,"&gt;0")</f>
        <v>0</v>
      </c>
      <c r="I32">
        <f>+COUNTIFS(percentiles!A:A,A32,percentiles!M:M,B32,percentiles!P:P,"&gt;0")</f>
        <v>0</v>
      </c>
      <c r="J32">
        <f>+COUNTIFS(percentiles!A:A,A32,percentiles!M:M,B32,percentiles!Q:Q,"&gt;0")</f>
        <v>0</v>
      </c>
    </row>
    <row r="33" spans="1:10">
      <c r="A33" s="3">
        <v>109091</v>
      </c>
      <c r="B33" s="2">
        <v>43106</v>
      </c>
      <c r="C33">
        <v>68.5</v>
      </c>
      <c r="D33">
        <v>10.96</v>
      </c>
      <c r="E33" t="str">
        <f>+VLOOKUP(A33,'est-senamhi'!A:J,10,FALSE)</f>
        <v>VNP</v>
      </c>
      <c r="F33">
        <f t="shared" si="0"/>
        <v>57.54</v>
      </c>
      <c r="G33">
        <f>+COUNTIFS(percentiles!A:A,A33,percentiles!M:M,B33,percentiles!N:N,"&gt;0")</f>
        <v>0</v>
      </c>
      <c r="H33">
        <f>+COUNTIFS(percentiles!A:A,A33,percentiles!M:M,B33,percentiles!O:O,"&gt;0")</f>
        <v>0</v>
      </c>
      <c r="I33">
        <f>+COUNTIFS(percentiles!A:A,A33,percentiles!M:M,B33,percentiles!P:P,"&gt;0")</f>
        <v>0</v>
      </c>
      <c r="J33">
        <f>+COUNTIFS(percentiles!A:A,A33,percentiles!M:M,B33,percentiles!Q:Q,"&gt;0")</f>
        <v>0</v>
      </c>
    </row>
    <row r="34" spans="1:10">
      <c r="A34" s="3">
        <v>154107</v>
      </c>
      <c r="B34" s="2">
        <v>43106</v>
      </c>
      <c r="C34">
        <v>8.1</v>
      </c>
      <c r="D34">
        <v>6.11</v>
      </c>
      <c r="E34" t="str">
        <f>+VLOOKUP(A34,'est-senamhi'!A:J,10,FALSE)</f>
        <v>VNP</v>
      </c>
      <c r="F34">
        <f t="shared" si="0"/>
        <v>1.9899999999999993</v>
      </c>
      <c r="G34">
        <f>+COUNTIFS(percentiles!A:A,A34,percentiles!M:M,B34,percentiles!N:N,"&gt;0")</f>
        <v>0</v>
      </c>
      <c r="H34">
        <f>+COUNTIFS(percentiles!A:A,A34,percentiles!M:M,B34,percentiles!O:O,"&gt;0")</f>
        <v>0</v>
      </c>
      <c r="I34">
        <f>+COUNTIFS(percentiles!A:A,A34,percentiles!M:M,B34,percentiles!P:P,"&gt;0")</f>
        <v>0</v>
      </c>
      <c r="J34">
        <f>+COUNTIFS(percentiles!A:A,A34,percentiles!M:M,B34,percentiles!Q:Q,"&gt;0")</f>
        <v>1</v>
      </c>
    </row>
    <row r="35" spans="1:10">
      <c r="A35" s="3">
        <v>156126</v>
      </c>
      <c r="B35" s="2">
        <v>43106</v>
      </c>
      <c r="C35">
        <v>22.8</v>
      </c>
      <c r="D35">
        <v>19.2</v>
      </c>
      <c r="E35" t="str">
        <f>+VLOOKUP(A35,'est-senamhi'!A:J,10,FALSE)</f>
        <v>RP</v>
      </c>
      <c r="F35">
        <f t="shared" si="0"/>
        <v>3.6000000000000014</v>
      </c>
      <c r="G35">
        <f>+COUNTIFS(percentiles!A:A,A35,percentiles!M:M,B35,percentiles!N:N,"&gt;0")</f>
        <v>0</v>
      </c>
      <c r="H35">
        <f>+COUNTIFS(percentiles!A:A,A35,percentiles!M:M,B35,percentiles!O:O,"&gt;0")</f>
        <v>0</v>
      </c>
      <c r="I35">
        <f>+COUNTIFS(percentiles!A:A,A35,percentiles!M:M,B35,percentiles!P:P,"&gt;0")</f>
        <v>0</v>
      </c>
      <c r="J35">
        <f>+COUNTIFS(percentiles!A:A,A35,percentiles!M:M,B35,percentiles!Q:Q,"&gt;0")</f>
        <v>0</v>
      </c>
    </row>
    <row r="36" spans="1:10">
      <c r="A36" s="3" t="s">
        <v>1100</v>
      </c>
      <c r="B36" s="2">
        <v>43106</v>
      </c>
      <c r="C36">
        <v>40.5</v>
      </c>
      <c r="D36">
        <v>29.35</v>
      </c>
      <c r="E36" t="str">
        <f>+VLOOKUP(A36,'est-senamhi'!A:J,10,FALSE)</f>
        <v>RP</v>
      </c>
      <c r="F36">
        <f t="shared" si="0"/>
        <v>11.149999999999999</v>
      </c>
      <c r="G36">
        <f>+COUNTIFS(percentiles!A:A,A36,percentiles!M:M,B36,percentiles!N:N,"&gt;0")</f>
        <v>0</v>
      </c>
      <c r="H36">
        <f>+COUNTIFS(percentiles!A:A,A36,percentiles!M:M,B36,percentiles!O:O,"&gt;0")</f>
        <v>0</v>
      </c>
      <c r="I36">
        <f>+COUNTIFS(percentiles!A:A,A36,percentiles!M:M,B36,percentiles!P:P,"&gt;0")</f>
        <v>0</v>
      </c>
      <c r="J36">
        <f>+COUNTIFS(percentiles!A:A,A36,percentiles!M:M,B36,percentiles!Q:Q,"&gt;0")</f>
        <v>0</v>
      </c>
    </row>
    <row r="37" spans="1:10">
      <c r="A37" s="3" t="s">
        <v>1326</v>
      </c>
      <c r="B37" s="2">
        <v>43106</v>
      </c>
      <c r="C37">
        <v>21.7</v>
      </c>
      <c r="D37">
        <v>19.600000000000001</v>
      </c>
      <c r="E37" t="str">
        <f>+VLOOKUP(A37,'est-senamhi'!A:J,10,FALSE)</f>
        <v>VNP</v>
      </c>
      <c r="F37">
        <f t="shared" si="0"/>
        <v>2.0999999999999979</v>
      </c>
      <c r="G37">
        <f>+COUNTIFS(percentiles!A:A,A37,percentiles!M:M,B37,percentiles!N:N,"&gt;0")</f>
        <v>0</v>
      </c>
      <c r="H37">
        <f>+COUNTIFS(percentiles!A:A,A37,percentiles!M:M,B37,percentiles!O:O,"&gt;0")</f>
        <v>0</v>
      </c>
      <c r="I37">
        <f>+COUNTIFS(percentiles!A:A,A37,percentiles!M:M,B37,percentiles!P:P,"&gt;0")</f>
        <v>0</v>
      </c>
      <c r="J37">
        <f>+COUNTIFS(percentiles!A:A,A37,percentiles!M:M,B37,percentiles!Q:Q,"&gt;0")</f>
        <v>0</v>
      </c>
    </row>
    <row r="38" spans="1:10">
      <c r="A38" s="3">
        <v>353</v>
      </c>
      <c r="B38" s="2">
        <v>43107</v>
      </c>
      <c r="C38">
        <v>26.4</v>
      </c>
      <c r="D38">
        <v>19.920000000000002</v>
      </c>
      <c r="E38" t="str">
        <f>+VLOOKUP(A38,'est-senamhi'!A:J,10,FALSE)</f>
        <v>RP</v>
      </c>
      <c r="F38">
        <f t="shared" si="0"/>
        <v>6.4799999999999969</v>
      </c>
      <c r="G38">
        <f>+COUNTIFS(percentiles!A:A,A38,percentiles!M:M,B38,percentiles!N:N,"&gt;0")</f>
        <v>0</v>
      </c>
      <c r="H38">
        <f>+COUNTIFS(percentiles!A:A,A38,percentiles!M:M,B38,percentiles!O:O,"&gt;0")</f>
        <v>0</v>
      </c>
      <c r="I38">
        <f>+COUNTIFS(percentiles!A:A,A38,percentiles!M:M,B38,percentiles!P:P,"&gt;0")</f>
        <v>0</v>
      </c>
      <c r="J38">
        <f>+COUNTIFS(percentiles!A:A,A38,percentiles!M:M,B38,percentiles!Q:Q,"&gt;0")</f>
        <v>0</v>
      </c>
    </row>
    <row r="39" spans="1:10">
      <c r="A39" s="3">
        <v>371</v>
      </c>
      <c r="B39" s="2">
        <v>43107</v>
      </c>
      <c r="C39">
        <v>31.6</v>
      </c>
      <c r="D39">
        <v>31.56</v>
      </c>
      <c r="E39" t="str">
        <f>+VLOOKUP(A39,'est-senamhi'!A:J,10,FALSE)</f>
        <v>RP</v>
      </c>
      <c r="F39">
        <f t="shared" si="0"/>
        <v>4.00000000000027E-2</v>
      </c>
      <c r="G39">
        <f>+COUNTIFS(percentiles!A:A,A39,percentiles!M:M,B39,percentiles!N:N,"&gt;0")</f>
        <v>0</v>
      </c>
      <c r="H39">
        <f>+COUNTIFS(percentiles!A:A,A39,percentiles!M:M,B39,percentiles!O:O,"&gt;0")</f>
        <v>0</v>
      </c>
      <c r="I39">
        <f>+COUNTIFS(percentiles!A:A,A39,percentiles!M:M,B39,percentiles!P:P,"&gt;0")</f>
        <v>0</v>
      </c>
      <c r="J39">
        <f>+COUNTIFS(percentiles!A:A,A39,percentiles!M:M,B39,percentiles!Q:Q,"&gt;0")</f>
        <v>0</v>
      </c>
    </row>
    <row r="40" spans="1:10">
      <c r="A40" s="3">
        <v>395</v>
      </c>
      <c r="B40" s="2">
        <v>43107</v>
      </c>
      <c r="C40">
        <v>24.7</v>
      </c>
      <c r="D40">
        <v>22.64</v>
      </c>
      <c r="E40" t="str">
        <f>+VLOOKUP(A40,'est-senamhi'!A:J,10,FALSE)</f>
        <v>VNP</v>
      </c>
      <c r="F40">
        <f t="shared" si="0"/>
        <v>2.0599999999999987</v>
      </c>
      <c r="G40">
        <f>+COUNTIFS(percentiles!A:A,A40,percentiles!M:M,B40,percentiles!N:N,"&gt;0")</f>
        <v>0</v>
      </c>
      <c r="H40">
        <f>+COUNTIFS(percentiles!A:A,A40,percentiles!M:M,B40,percentiles!O:O,"&gt;0")</f>
        <v>0</v>
      </c>
      <c r="I40">
        <f>+COUNTIFS(percentiles!A:A,A40,percentiles!M:M,B40,percentiles!P:P,"&gt;0")</f>
        <v>0</v>
      </c>
      <c r="J40">
        <f>+COUNTIFS(percentiles!A:A,A40,percentiles!M:M,B40,percentiles!Q:Q,"&gt;0")</f>
        <v>0</v>
      </c>
    </row>
    <row r="41" spans="1:10">
      <c r="A41" s="3">
        <v>571</v>
      </c>
      <c r="B41" s="2">
        <v>43107</v>
      </c>
      <c r="C41">
        <v>60.5</v>
      </c>
      <c r="D41">
        <v>58.47</v>
      </c>
      <c r="E41" t="str">
        <f>+VLOOKUP(A41,'est-senamhi'!A:J,10,FALSE)</f>
        <v>RP</v>
      </c>
      <c r="F41">
        <f t="shared" si="0"/>
        <v>2.0300000000000011</v>
      </c>
      <c r="G41">
        <f>+COUNTIFS(percentiles!A:A,A41,percentiles!M:M,B41,percentiles!N:N,"&gt;0")</f>
        <v>0</v>
      </c>
      <c r="H41">
        <f>+COUNTIFS(percentiles!A:A,A41,percentiles!M:M,B41,percentiles!O:O,"&gt;0")</f>
        <v>0</v>
      </c>
      <c r="I41">
        <f>+COUNTIFS(percentiles!A:A,A41,percentiles!M:M,B41,percentiles!P:P,"&gt;0")</f>
        <v>0</v>
      </c>
      <c r="J41">
        <f>+COUNTIFS(percentiles!A:A,A41,percentiles!M:M,B41,percentiles!Q:Q,"&gt;0")</f>
        <v>0</v>
      </c>
    </row>
    <row r="42" spans="1:10">
      <c r="A42" s="3">
        <v>642</v>
      </c>
      <c r="B42" s="2">
        <v>43107</v>
      </c>
      <c r="C42">
        <v>23.4</v>
      </c>
      <c r="D42">
        <v>15.84</v>
      </c>
      <c r="E42" t="str">
        <f>+VLOOKUP(A42,'est-senamhi'!A:J,10,FALSE)</f>
        <v>RP</v>
      </c>
      <c r="F42">
        <f t="shared" si="0"/>
        <v>7.5599999999999987</v>
      </c>
      <c r="G42">
        <f>+COUNTIFS(percentiles!A:A,A42,percentiles!M:M,B42,percentiles!N:N,"&gt;0")</f>
        <v>0</v>
      </c>
      <c r="H42">
        <f>+COUNTIFS(percentiles!A:A,A42,percentiles!M:M,B42,percentiles!O:O,"&gt;0")</f>
        <v>0</v>
      </c>
      <c r="I42">
        <f>+COUNTIFS(percentiles!A:A,A42,percentiles!M:M,B42,percentiles!P:P,"&gt;0")</f>
        <v>0</v>
      </c>
      <c r="J42">
        <f>+COUNTIFS(percentiles!A:A,A42,percentiles!M:M,B42,percentiles!Q:Q,"&gt;0")</f>
        <v>0</v>
      </c>
    </row>
    <row r="43" spans="1:10">
      <c r="A43" s="3">
        <v>648</v>
      </c>
      <c r="B43" s="2">
        <v>43107</v>
      </c>
      <c r="C43">
        <v>11.31</v>
      </c>
      <c r="D43">
        <v>9.7899999999999991</v>
      </c>
      <c r="E43" t="str">
        <f>+VLOOKUP(A43,'est-senamhi'!A:J,10,FALSE)</f>
        <v>RP</v>
      </c>
      <c r="F43">
        <f t="shared" si="0"/>
        <v>1.5200000000000014</v>
      </c>
      <c r="G43">
        <f>+COUNTIFS(percentiles!A:A,A43,percentiles!M:M,B43,percentiles!N:N,"&gt;0")</f>
        <v>0</v>
      </c>
      <c r="H43">
        <f>+COUNTIFS(percentiles!A:A,A43,percentiles!M:M,B43,percentiles!O:O,"&gt;0")</f>
        <v>0</v>
      </c>
      <c r="I43">
        <f>+COUNTIFS(percentiles!A:A,A43,percentiles!M:M,B43,percentiles!P:P,"&gt;0")</f>
        <v>0</v>
      </c>
      <c r="J43">
        <f>+COUNTIFS(percentiles!A:A,A43,percentiles!M:M,B43,percentiles!Q:Q,"&gt;0")</f>
        <v>0</v>
      </c>
    </row>
    <row r="44" spans="1:10">
      <c r="A44" s="3">
        <v>2129</v>
      </c>
      <c r="B44" s="2">
        <v>43107</v>
      </c>
      <c r="C44">
        <v>31</v>
      </c>
      <c r="D44">
        <v>22.5</v>
      </c>
      <c r="E44" t="str">
        <f>+VLOOKUP(A44,'est-senamhi'!A:J,10,FALSE)</f>
        <v>RP</v>
      </c>
      <c r="F44">
        <f t="shared" si="0"/>
        <v>8.5</v>
      </c>
      <c r="G44">
        <f>+COUNTIFS(percentiles!A:A,A44,percentiles!M:M,B44,percentiles!N:N,"&gt;0")</f>
        <v>0</v>
      </c>
      <c r="H44">
        <f>+COUNTIFS(percentiles!A:A,A44,percentiles!M:M,B44,percentiles!O:O,"&gt;0")</f>
        <v>0</v>
      </c>
      <c r="I44">
        <f>+COUNTIFS(percentiles!A:A,A44,percentiles!M:M,B44,percentiles!P:P,"&gt;0")</f>
        <v>0</v>
      </c>
      <c r="J44">
        <f>+COUNTIFS(percentiles!A:A,A44,percentiles!M:M,B44,percentiles!Q:Q,"&gt;0")</f>
        <v>0</v>
      </c>
    </row>
    <row r="45" spans="1:10">
      <c r="A45" s="3">
        <v>109091</v>
      </c>
      <c r="B45" s="2">
        <v>43107</v>
      </c>
      <c r="C45">
        <v>108.9</v>
      </c>
      <c r="D45">
        <v>10.96</v>
      </c>
      <c r="E45" t="str">
        <f>+VLOOKUP(A45,'est-senamhi'!A:J,10,FALSE)</f>
        <v>VNP</v>
      </c>
      <c r="F45">
        <f t="shared" si="0"/>
        <v>97.94</v>
      </c>
      <c r="G45">
        <f>+COUNTIFS(percentiles!A:A,A45,percentiles!M:M,B45,percentiles!N:N,"&gt;0")</f>
        <v>0</v>
      </c>
      <c r="H45">
        <f>+COUNTIFS(percentiles!A:A,A45,percentiles!M:M,B45,percentiles!O:O,"&gt;0")</f>
        <v>0</v>
      </c>
      <c r="I45">
        <f>+COUNTIFS(percentiles!A:A,A45,percentiles!M:M,B45,percentiles!P:P,"&gt;0")</f>
        <v>0</v>
      </c>
      <c r="J45">
        <f>+COUNTIFS(percentiles!A:A,A45,percentiles!M:M,B45,percentiles!Q:Q,"&gt;0")</f>
        <v>0</v>
      </c>
    </row>
    <row r="46" spans="1:10">
      <c r="A46" s="3">
        <v>153108</v>
      </c>
      <c r="B46" s="2">
        <v>43107</v>
      </c>
      <c r="C46">
        <v>22.3</v>
      </c>
      <c r="D46">
        <v>18.57</v>
      </c>
      <c r="E46" t="str">
        <f>+VLOOKUP(A46,'est-senamhi'!A:J,10,FALSE)</f>
        <v>RP</v>
      </c>
      <c r="F46">
        <f t="shared" si="0"/>
        <v>3.7300000000000004</v>
      </c>
      <c r="G46">
        <f>+COUNTIFS(percentiles!A:A,A46,percentiles!M:M,B46,percentiles!N:N,"&gt;0")</f>
        <v>0</v>
      </c>
      <c r="H46">
        <f>+COUNTIFS(percentiles!A:A,A46,percentiles!M:M,B46,percentiles!O:O,"&gt;0")</f>
        <v>0</v>
      </c>
      <c r="I46">
        <f>+COUNTIFS(percentiles!A:A,A46,percentiles!M:M,B46,percentiles!P:P,"&gt;0")</f>
        <v>0</v>
      </c>
      <c r="J46">
        <f>+COUNTIFS(percentiles!A:A,A46,percentiles!M:M,B46,percentiles!Q:Q,"&gt;0")</f>
        <v>0</v>
      </c>
    </row>
    <row r="47" spans="1:10">
      <c r="A47" s="3" t="s">
        <v>1128</v>
      </c>
      <c r="B47" s="2">
        <v>43107</v>
      </c>
      <c r="C47">
        <v>57.9</v>
      </c>
      <c r="D47">
        <v>48.41</v>
      </c>
      <c r="E47" t="str">
        <f>+VLOOKUP(A47,'est-senamhi'!A:J,10,FALSE)</f>
        <v>VNP</v>
      </c>
      <c r="F47">
        <f t="shared" si="0"/>
        <v>9.490000000000002</v>
      </c>
      <c r="G47">
        <f>+COUNTIFS(percentiles!A:A,A47,percentiles!M:M,B47,percentiles!N:N,"&gt;0")</f>
        <v>0</v>
      </c>
      <c r="H47">
        <f>+COUNTIFS(percentiles!A:A,A47,percentiles!M:M,B47,percentiles!O:O,"&gt;0")</f>
        <v>0</v>
      </c>
      <c r="I47">
        <f>+COUNTIFS(percentiles!A:A,A47,percentiles!M:M,B47,percentiles!P:P,"&gt;0")</f>
        <v>0</v>
      </c>
      <c r="J47">
        <f>+COUNTIFS(percentiles!A:A,A47,percentiles!M:M,B47,percentiles!Q:Q,"&gt;0")</f>
        <v>0</v>
      </c>
    </row>
    <row r="48" spans="1:10">
      <c r="A48" s="3" t="s">
        <v>1159</v>
      </c>
      <c r="B48" s="2">
        <v>43107</v>
      </c>
      <c r="C48">
        <v>44.4</v>
      </c>
      <c r="D48">
        <v>27.36</v>
      </c>
      <c r="E48" t="str">
        <f>+VLOOKUP(A48,'est-senamhi'!A:J,10,FALSE)</f>
        <v>RP</v>
      </c>
      <c r="F48">
        <f t="shared" si="0"/>
        <v>17.04</v>
      </c>
      <c r="G48">
        <f>+COUNTIFS(percentiles!A:A,A48,percentiles!M:M,B48,percentiles!N:N,"&gt;0")</f>
        <v>0</v>
      </c>
      <c r="H48">
        <f>+COUNTIFS(percentiles!A:A,A48,percentiles!M:M,B48,percentiles!O:O,"&gt;0")</f>
        <v>0</v>
      </c>
      <c r="I48">
        <f>+COUNTIFS(percentiles!A:A,A48,percentiles!M:M,B48,percentiles!P:P,"&gt;0")</f>
        <v>0</v>
      </c>
      <c r="J48">
        <f>+COUNTIFS(percentiles!A:A,A48,percentiles!M:M,B48,percentiles!Q:Q,"&gt;0")</f>
        <v>0</v>
      </c>
    </row>
    <row r="49" spans="1:10">
      <c r="A49" s="3">
        <v>322</v>
      </c>
      <c r="B49" s="2">
        <v>43108</v>
      </c>
      <c r="C49">
        <v>40.200000000000003</v>
      </c>
      <c r="D49">
        <v>30.35</v>
      </c>
      <c r="E49" t="str">
        <f>+VLOOKUP(A49,'est-senamhi'!A:J,10,FALSE)</f>
        <v>RP</v>
      </c>
      <c r="F49">
        <f t="shared" si="0"/>
        <v>9.8500000000000014</v>
      </c>
      <c r="G49">
        <f>+COUNTIFS(percentiles!A:A,A49,percentiles!M:M,B49,percentiles!N:N,"&gt;0")</f>
        <v>0</v>
      </c>
      <c r="H49">
        <f>+COUNTIFS(percentiles!A:A,A49,percentiles!M:M,B49,percentiles!O:O,"&gt;0")</f>
        <v>1</v>
      </c>
      <c r="I49">
        <f>+COUNTIFS(percentiles!A:A,A49,percentiles!M:M,B49,percentiles!P:P,"&gt;0")</f>
        <v>0</v>
      </c>
      <c r="J49">
        <f>+COUNTIFS(percentiles!A:A,A49,percentiles!M:M,B49,percentiles!Q:Q,"&gt;0")</f>
        <v>0</v>
      </c>
    </row>
    <row r="50" spans="1:10">
      <c r="A50" s="3">
        <v>440</v>
      </c>
      <c r="B50" s="2">
        <v>43108</v>
      </c>
      <c r="C50">
        <v>14.4</v>
      </c>
      <c r="D50">
        <v>10.38</v>
      </c>
      <c r="E50" t="str">
        <f>+VLOOKUP(A50,'est-senamhi'!A:J,10,FALSE)</f>
        <v>VNP</v>
      </c>
      <c r="F50">
        <f t="shared" si="0"/>
        <v>4.0199999999999996</v>
      </c>
      <c r="G50">
        <f>+COUNTIFS(percentiles!A:A,A50,percentiles!M:M,B50,percentiles!N:N,"&gt;0")</f>
        <v>0</v>
      </c>
      <c r="H50">
        <f>+COUNTIFS(percentiles!A:A,A50,percentiles!M:M,B50,percentiles!O:O,"&gt;0")</f>
        <v>0</v>
      </c>
      <c r="I50">
        <f>+COUNTIFS(percentiles!A:A,A50,percentiles!M:M,B50,percentiles!P:P,"&gt;0")</f>
        <v>0</v>
      </c>
      <c r="J50">
        <f>+COUNTIFS(percentiles!A:A,A50,percentiles!M:M,B50,percentiles!Q:Q,"&gt;0")</f>
        <v>0</v>
      </c>
    </row>
    <row r="51" spans="1:10">
      <c r="A51" s="3">
        <v>455</v>
      </c>
      <c r="B51" s="2">
        <v>43108</v>
      </c>
      <c r="C51">
        <v>28.2</v>
      </c>
      <c r="D51">
        <v>16.59</v>
      </c>
      <c r="E51" t="str">
        <f>+VLOOKUP(A51,'est-senamhi'!A:J,10,FALSE)</f>
        <v>RP</v>
      </c>
      <c r="F51">
        <f t="shared" si="0"/>
        <v>11.61</v>
      </c>
      <c r="G51">
        <f>+COUNTIFS(percentiles!A:A,A51,percentiles!M:M,B51,percentiles!N:N,"&gt;0")</f>
        <v>0</v>
      </c>
      <c r="H51">
        <f>+COUNTIFS(percentiles!A:A,A51,percentiles!M:M,B51,percentiles!O:O,"&gt;0")</f>
        <v>0</v>
      </c>
      <c r="I51">
        <f>+COUNTIFS(percentiles!A:A,A51,percentiles!M:M,B51,percentiles!P:P,"&gt;0")</f>
        <v>0</v>
      </c>
      <c r="J51">
        <f>+COUNTIFS(percentiles!A:A,A51,percentiles!M:M,B51,percentiles!Q:Q,"&gt;0")</f>
        <v>0</v>
      </c>
    </row>
    <row r="52" spans="1:10">
      <c r="A52" s="3">
        <v>458</v>
      </c>
      <c r="B52" s="2">
        <v>43108</v>
      </c>
      <c r="C52">
        <v>107.6</v>
      </c>
      <c r="D52">
        <v>71.5</v>
      </c>
      <c r="E52" t="str">
        <f>+VLOOKUP(A52,'est-senamhi'!A:J,10,FALSE)</f>
        <v>RP</v>
      </c>
      <c r="F52">
        <f t="shared" si="0"/>
        <v>36.099999999999994</v>
      </c>
      <c r="G52">
        <f>+COUNTIFS(percentiles!A:A,A52,percentiles!M:M,B52,percentiles!N:N,"&gt;0")</f>
        <v>0</v>
      </c>
      <c r="H52">
        <f>+COUNTIFS(percentiles!A:A,A52,percentiles!M:M,B52,percentiles!O:O,"&gt;0")</f>
        <v>0</v>
      </c>
      <c r="I52">
        <f>+COUNTIFS(percentiles!A:A,A52,percentiles!M:M,B52,percentiles!P:P,"&gt;0")</f>
        <v>0</v>
      </c>
      <c r="J52">
        <f>+COUNTIFS(percentiles!A:A,A52,percentiles!M:M,B52,percentiles!Q:Q,"&gt;0")</f>
        <v>0</v>
      </c>
    </row>
    <row r="53" spans="1:10">
      <c r="A53" s="3">
        <v>459</v>
      </c>
      <c r="B53" s="2">
        <v>43108</v>
      </c>
      <c r="C53">
        <v>135.9</v>
      </c>
      <c r="D53">
        <v>80.62</v>
      </c>
      <c r="E53" t="str">
        <f>+VLOOKUP(A53,'est-senamhi'!A:J,10,FALSE)</f>
        <v>RP</v>
      </c>
      <c r="F53">
        <f t="shared" si="0"/>
        <v>55.28</v>
      </c>
      <c r="G53">
        <f>+COUNTIFS(percentiles!A:A,A53,percentiles!M:M,B53,percentiles!N:N,"&gt;0")</f>
        <v>0</v>
      </c>
      <c r="H53">
        <f>+COUNTIFS(percentiles!A:A,A53,percentiles!M:M,B53,percentiles!O:O,"&gt;0")</f>
        <v>0</v>
      </c>
      <c r="I53">
        <f>+COUNTIFS(percentiles!A:A,A53,percentiles!M:M,B53,percentiles!P:P,"&gt;0")</f>
        <v>0</v>
      </c>
      <c r="J53">
        <f>+COUNTIFS(percentiles!A:A,A53,percentiles!M:M,B53,percentiles!Q:Q,"&gt;0")</f>
        <v>0</v>
      </c>
    </row>
    <row r="54" spans="1:10">
      <c r="A54" s="3">
        <v>480</v>
      </c>
      <c r="B54" s="2">
        <v>43108</v>
      </c>
      <c r="C54">
        <v>75.3</v>
      </c>
      <c r="D54">
        <v>46.33</v>
      </c>
      <c r="E54" t="str">
        <f>+VLOOKUP(A54,'est-senamhi'!A:J,10,FALSE)</f>
        <v>RP</v>
      </c>
      <c r="F54">
        <f t="shared" si="0"/>
        <v>28.97</v>
      </c>
      <c r="G54">
        <f>+COUNTIFS(percentiles!A:A,A54,percentiles!M:M,B54,percentiles!N:N,"&gt;0")</f>
        <v>0</v>
      </c>
      <c r="H54">
        <f>+COUNTIFS(percentiles!A:A,A54,percentiles!M:M,B54,percentiles!O:O,"&gt;0")</f>
        <v>0</v>
      </c>
      <c r="I54">
        <f>+COUNTIFS(percentiles!A:A,A54,percentiles!M:M,B54,percentiles!P:P,"&gt;0")</f>
        <v>0</v>
      </c>
      <c r="J54">
        <f>+COUNTIFS(percentiles!A:A,A54,percentiles!M:M,B54,percentiles!Q:Q,"&gt;0")</f>
        <v>0</v>
      </c>
    </row>
    <row r="55" spans="1:10">
      <c r="A55" s="3">
        <v>503</v>
      </c>
      <c r="B55" s="2">
        <v>43108</v>
      </c>
      <c r="C55">
        <v>21</v>
      </c>
      <c r="D55">
        <v>17.66</v>
      </c>
      <c r="E55" t="str">
        <f>+VLOOKUP(A55,'est-senamhi'!A:J,10,FALSE)</f>
        <v>RP</v>
      </c>
      <c r="F55">
        <f t="shared" si="0"/>
        <v>3.34</v>
      </c>
      <c r="G55">
        <f>+COUNTIFS(percentiles!A:A,A55,percentiles!M:M,B55,percentiles!N:N,"&gt;0")</f>
        <v>0</v>
      </c>
      <c r="H55">
        <f>+COUNTIFS(percentiles!A:A,A55,percentiles!M:M,B55,percentiles!O:O,"&gt;0")</f>
        <v>1</v>
      </c>
      <c r="I55">
        <f>+COUNTIFS(percentiles!A:A,A55,percentiles!M:M,B55,percentiles!P:P,"&gt;0")</f>
        <v>0</v>
      </c>
      <c r="J55">
        <f>+COUNTIFS(percentiles!A:A,A55,percentiles!M:M,B55,percentiles!Q:Q,"&gt;0")</f>
        <v>0</v>
      </c>
    </row>
    <row r="56" spans="1:10">
      <c r="A56" s="3">
        <v>554</v>
      </c>
      <c r="B56" s="2">
        <v>43108</v>
      </c>
      <c r="C56">
        <v>20.8</v>
      </c>
      <c r="D56">
        <v>14.11</v>
      </c>
      <c r="E56" t="str">
        <f>+VLOOKUP(A56,'est-senamhi'!A:J,10,FALSE)</f>
        <v>RP</v>
      </c>
      <c r="F56">
        <f t="shared" si="0"/>
        <v>6.6900000000000013</v>
      </c>
      <c r="G56">
        <f>+COUNTIFS(percentiles!A:A,A56,percentiles!M:M,B56,percentiles!N:N,"&gt;0")</f>
        <v>0</v>
      </c>
      <c r="H56">
        <f>+COUNTIFS(percentiles!A:A,A56,percentiles!M:M,B56,percentiles!O:O,"&gt;0")</f>
        <v>0</v>
      </c>
      <c r="I56">
        <f>+COUNTIFS(percentiles!A:A,A56,percentiles!M:M,B56,percentiles!P:P,"&gt;0")</f>
        <v>0</v>
      </c>
      <c r="J56">
        <f>+COUNTIFS(percentiles!A:A,A56,percentiles!M:M,B56,percentiles!Q:Q,"&gt;0")</f>
        <v>0</v>
      </c>
    </row>
    <row r="57" spans="1:10">
      <c r="A57" s="3">
        <v>555</v>
      </c>
      <c r="B57" s="2">
        <v>43108</v>
      </c>
      <c r="C57">
        <v>22.8</v>
      </c>
      <c r="D57">
        <v>17.84</v>
      </c>
      <c r="E57" t="str">
        <f>+VLOOKUP(A57,'est-senamhi'!A:J,10,FALSE)</f>
        <v>RP</v>
      </c>
      <c r="F57">
        <f t="shared" si="0"/>
        <v>4.9600000000000009</v>
      </c>
      <c r="G57">
        <f>+COUNTIFS(percentiles!A:A,A57,percentiles!M:M,B57,percentiles!N:N,"&gt;0")</f>
        <v>0</v>
      </c>
      <c r="H57">
        <f>+COUNTIFS(percentiles!A:A,A57,percentiles!M:M,B57,percentiles!O:O,"&gt;0")</f>
        <v>0</v>
      </c>
      <c r="I57">
        <f>+COUNTIFS(percentiles!A:A,A57,percentiles!M:M,B57,percentiles!P:P,"&gt;0")</f>
        <v>0</v>
      </c>
      <c r="J57">
        <f>+COUNTIFS(percentiles!A:A,A57,percentiles!M:M,B57,percentiles!Q:Q,"&gt;0")</f>
        <v>0</v>
      </c>
    </row>
    <row r="58" spans="1:10">
      <c r="A58" s="3">
        <v>625</v>
      </c>
      <c r="B58" s="2">
        <v>43108</v>
      </c>
      <c r="C58">
        <v>14</v>
      </c>
      <c r="D58">
        <v>10.01</v>
      </c>
      <c r="E58" t="str">
        <f>+VLOOKUP(A58,'est-senamhi'!A:J,10,FALSE)</f>
        <v>RP</v>
      </c>
      <c r="F58">
        <f t="shared" si="0"/>
        <v>3.99</v>
      </c>
      <c r="G58">
        <f>+COUNTIFS(percentiles!A:A,A58,percentiles!M:M,B58,percentiles!N:N,"&gt;0")</f>
        <v>0</v>
      </c>
      <c r="H58">
        <f>+COUNTIFS(percentiles!A:A,A58,percentiles!M:M,B58,percentiles!O:O,"&gt;0")</f>
        <v>0</v>
      </c>
      <c r="I58">
        <f>+COUNTIFS(percentiles!A:A,A58,percentiles!M:M,B58,percentiles!P:P,"&gt;0")</f>
        <v>0</v>
      </c>
      <c r="J58">
        <f>+COUNTIFS(percentiles!A:A,A58,percentiles!M:M,B58,percentiles!Q:Q,"&gt;0")</f>
        <v>1</v>
      </c>
    </row>
    <row r="59" spans="1:10">
      <c r="A59" s="3">
        <v>642</v>
      </c>
      <c r="B59" s="2">
        <v>43108</v>
      </c>
      <c r="C59">
        <v>22.4</v>
      </c>
      <c r="D59">
        <v>15.84</v>
      </c>
      <c r="E59" t="str">
        <f>+VLOOKUP(A59,'est-senamhi'!A:J,10,FALSE)</f>
        <v>RP</v>
      </c>
      <c r="F59">
        <f t="shared" si="0"/>
        <v>6.5599999999999987</v>
      </c>
      <c r="G59">
        <f>+COUNTIFS(percentiles!A:A,A59,percentiles!M:M,B59,percentiles!N:N,"&gt;0")</f>
        <v>0</v>
      </c>
      <c r="H59">
        <f>+COUNTIFS(percentiles!A:A,A59,percentiles!M:M,B59,percentiles!O:O,"&gt;0")</f>
        <v>0</v>
      </c>
      <c r="I59">
        <f>+COUNTIFS(percentiles!A:A,A59,percentiles!M:M,B59,percentiles!P:P,"&gt;0")</f>
        <v>0</v>
      </c>
      <c r="J59">
        <f>+COUNTIFS(percentiles!A:A,A59,percentiles!M:M,B59,percentiles!Q:Q,"&gt;0")</f>
        <v>0</v>
      </c>
    </row>
    <row r="60" spans="1:10">
      <c r="A60" s="3">
        <v>822</v>
      </c>
      <c r="B60" s="2">
        <v>43108</v>
      </c>
      <c r="C60">
        <v>47.6</v>
      </c>
      <c r="D60">
        <v>31.97</v>
      </c>
      <c r="E60" t="str">
        <f>+VLOOKUP(A60,'est-senamhi'!A:J,10,FALSE)</f>
        <v>RP</v>
      </c>
      <c r="F60">
        <f t="shared" si="0"/>
        <v>15.630000000000003</v>
      </c>
      <c r="G60">
        <f>+COUNTIFS(percentiles!A:A,A60,percentiles!M:M,B60,percentiles!N:N,"&gt;0")</f>
        <v>1</v>
      </c>
      <c r="H60">
        <f>+COUNTIFS(percentiles!A:A,A60,percentiles!M:M,B60,percentiles!O:O,"&gt;0")</f>
        <v>0</v>
      </c>
      <c r="I60">
        <f>+COUNTIFS(percentiles!A:A,A60,percentiles!M:M,B60,percentiles!P:P,"&gt;0")</f>
        <v>0</v>
      </c>
      <c r="J60">
        <f>+COUNTIFS(percentiles!A:A,A60,percentiles!M:M,B60,percentiles!Q:Q,"&gt;0")</f>
        <v>0</v>
      </c>
    </row>
    <row r="61" spans="1:10">
      <c r="A61" s="3">
        <v>153320</v>
      </c>
      <c r="B61" s="2">
        <v>43108</v>
      </c>
      <c r="C61">
        <v>59.4</v>
      </c>
      <c r="D61">
        <v>33.61</v>
      </c>
      <c r="E61" t="str">
        <f>+VLOOKUP(A61,'est-senamhi'!A:J,10,FALSE)</f>
        <v>RP</v>
      </c>
      <c r="F61">
        <f t="shared" si="0"/>
        <v>25.79</v>
      </c>
      <c r="G61">
        <f>+COUNTIFS(percentiles!A:A,A61,percentiles!M:M,B61,percentiles!N:N,"&gt;0")</f>
        <v>0</v>
      </c>
      <c r="H61">
        <f>+COUNTIFS(percentiles!A:A,A61,percentiles!M:M,B61,percentiles!O:O,"&gt;0")</f>
        <v>0</v>
      </c>
      <c r="I61">
        <f>+COUNTIFS(percentiles!A:A,A61,percentiles!M:M,B61,percentiles!P:P,"&gt;0")</f>
        <v>1</v>
      </c>
      <c r="J61">
        <f>+COUNTIFS(percentiles!A:A,A61,percentiles!M:M,B61,percentiles!Q:Q,"&gt;0")</f>
        <v>0</v>
      </c>
    </row>
    <row r="62" spans="1:10">
      <c r="A62" s="3">
        <v>155205</v>
      </c>
      <c r="B62" s="2">
        <v>43108</v>
      </c>
      <c r="C62">
        <v>10</v>
      </c>
      <c r="D62">
        <v>8.41</v>
      </c>
      <c r="E62" t="str">
        <f>+VLOOKUP(A62,'est-senamhi'!A:J,10,FALSE)</f>
        <v>VNP</v>
      </c>
      <c r="F62">
        <f t="shared" si="0"/>
        <v>1.5899999999999999</v>
      </c>
      <c r="G62">
        <f>+COUNTIFS(percentiles!A:A,A62,percentiles!M:M,B62,percentiles!N:N,"&gt;0")</f>
        <v>0</v>
      </c>
      <c r="H62">
        <f>+COUNTIFS(percentiles!A:A,A62,percentiles!M:M,B62,percentiles!O:O,"&gt;0")</f>
        <v>0</v>
      </c>
      <c r="I62">
        <f>+COUNTIFS(percentiles!A:A,A62,percentiles!M:M,B62,percentiles!P:P,"&gt;0")</f>
        <v>1</v>
      </c>
      <c r="J62">
        <f>+COUNTIFS(percentiles!A:A,A62,percentiles!M:M,B62,percentiles!Q:Q,"&gt;0")</f>
        <v>0</v>
      </c>
    </row>
    <row r="63" spans="1:10">
      <c r="A63" s="3">
        <v>155229</v>
      </c>
      <c r="B63" s="2">
        <v>43108</v>
      </c>
      <c r="C63">
        <v>19.5</v>
      </c>
      <c r="D63">
        <v>19.11</v>
      </c>
      <c r="E63" t="str">
        <f>+VLOOKUP(A63,'est-senamhi'!A:J,10,FALSE)</f>
        <v>RP</v>
      </c>
      <c r="F63">
        <f t="shared" si="0"/>
        <v>0.39000000000000057</v>
      </c>
      <c r="G63">
        <f>+COUNTIFS(percentiles!A:A,A63,percentiles!M:M,B63,percentiles!N:N,"&gt;0")</f>
        <v>0</v>
      </c>
      <c r="H63">
        <f>+COUNTIFS(percentiles!A:A,A63,percentiles!M:M,B63,percentiles!O:O,"&gt;0")</f>
        <v>0</v>
      </c>
      <c r="I63">
        <f>+COUNTIFS(percentiles!A:A,A63,percentiles!M:M,B63,percentiles!P:P,"&gt;0")</f>
        <v>0</v>
      </c>
      <c r="J63">
        <f>+COUNTIFS(percentiles!A:A,A63,percentiles!M:M,B63,percentiles!Q:Q,"&gt;0")</f>
        <v>0</v>
      </c>
    </row>
    <row r="64" spans="1:10">
      <c r="A64" s="3">
        <v>156217</v>
      </c>
      <c r="B64" s="2">
        <v>43108</v>
      </c>
      <c r="C64">
        <v>28.6</v>
      </c>
      <c r="D64">
        <v>28</v>
      </c>
      <c r="E64" t="str">
        <f>+VLOOKUP(A64,'est-senamhi'!A:J,10,FALSE)</f>
        <v>RP</v>
      </c>
      <c r="F64">
        <f t="shared" si="0"/>
        <v>0.60000000000000142</v>
      </c>
      <c r="G64">
        <f>+COUNTIFS(percentiles!A:A,A64,percentiles!M:M,B64,percentiles!N:N,"&gt;0")</f>
        <v>0</v>
      </c>
      <c r="H64">
        <f>+COUNTIFS(percentiles!A:A,A64,percentiles!M:M,B64,percentiles!O:O,"&gt;0")</f>
        <v>0</v>
      </c>
      <c r="I64">
        <f>+COUNTIFS(percentiles!A:A,A64,percentiles!M:M,B64,percentiles!P:P,"&gt;0")</f>
        <v>0</v>
      </c>
      <c r="J64">
        <f>+COUNTIFS(percentiles!A:A,A64,percentiles!M:M,B64,percentiles!Q:Q,"&gt;0")</f>
        <v>0</v>
      </c>
    </row>
    <row r="65" spans="1:10">
      <c r="A65" s="3">
        <v>310</v>
      </c>
      <c r="B65" s="2">
        <v>43109</v>
      </c>
      <c r="C65">
        <v>47</v>
      </c>
      <c r="D65">
        <v>35.369999999999997</v>
      </c>
      <c r="E65" t="str">
        <f>+VLOOKUP(A65,'est-senamhi'!A:J,10,FALSE)</f>
        <v>RP</v>
      </c>
      <c r="F65">
        <f t="shared" si="0"/>
        <v>11.630000000000003</v>
      </c>
      <c r="G65">
        <f>+COUNTIFS(percentiles!A:A,A65,percentiles!M:M,B65,percentiles!N:N,"&gt;0")</f>
        <v>0</v>
      </c>
      <c r="H65">
        <f>+COUNTIFS(percentiles!A:A,A65,percentiles!M:M,B65,percentiles!O:O,"&gt;0")</f>
        <v>0</v>
      </c>
      <c r="I65">
        <f>+COUNTIFS(percentiles!A:A,A65,percentiles!M:M,B65,percentiles!P:P,"&gt;0")</f>
        <v>0</v>
      </c>
      <c r="J65">
        <f>+COUNTIFS(percentiles!A:A,A65,percentiles!M:M,B65,percentiles!Q:Q,"&gt;0")</f>
        <v>0</v>
      </c>
    </row>
    <row r="66" spans="1:10">
      <c r="A66" s="3">
        <v>322</v>
      </c>
      <c r="B66" s="2">
        <v>43109</v>
      </c>
      <c r="C66">
        <v>70.8</v>
      </c>
      <c r="D66">
        <v>30.35</v>
      </c>
      <c r="E66" t="str">
        <f>+VLOOKUP(A66,'est-senamhi'!A:J,10,FALSE)</f>
        <v>RP</v>
      </c>
      <c r="F66">
        <f t="shared" ref="F66:F129" si="1">+C66-D66</f>
        <v>40.449999999999996</v>
      </c>
      <c r="G66">
        <f>+COUNTIFS(percentiles!A:A,A66,percentiles!M:M,B66,percentiles!N:N,"&gt;0")</f>
        <v>1</v>
      </c>
      <c r="H66">
        <f>+COUNTIFS(percentiles!A:A,A66,percentiles!M:M,B66,percentiles!O:O,"&gt;0")</f>
        <v>0</v>
      </c>
      <c r="I66">
        <f>+COUNTIFS(percentiles!A:A,A66,percentiles!M:M,B66,percentiles!P:P,"&gt;0")</f>
        <v>0</v>
      </c>
      <c r="J66">
        <f>+COUNTIFS(percentiles!A:A,A66,percentiles!M:M,B66,percentiles!Q:Q,"&gt;0")</f>
        <v>0</v>
      </c>
    </row>
    <row r="67" spans="1:10">
      <c r="A67" s="3">
        <v>359</v>
      </c>
      <c r="B67" s="2">
        <v>43109</v>
      </c>
      <c r="C67">
        <v>30.5</v>
      </c>
      <c r="D67">
        <v>29.71</v>
      </c>
      <c r="E67" t="str">
        <f>+VLOOKUP(A67,'est-senamhi'!A:J,10,FALSE)</f>
        <v>VNP</v>
      </c>
      <c r="F67">
        <f t="shared" si="1"/>
        <v>0.78999999999999915</v>
      </c>
      <c r="G67">
        <f>+COUNTIFS(percentiles!A:A,A67,percentiles!M:M,B67,percentiles!N:N,"&gt;0")</f>
        <v>0</v>
      </c>
      <c r="H67">
        <f>+COUNTIFS(percentiles!A:A,A67,percentiles!M:M,B67,percentiles!O:O,"&gt;0")</f>
        <v>0</v>
      </c>
      <c r="I67">
        <f>+COUNTIFS(percentiles!A:A,A67,percentiles!M:M,B67,percentiles!P:P,"&gt;0")</f>
        <v>0</v>
      </c>
      <c r="J67">
        <f>+COUNTIFS(percentiles!A:A,A67,percentiles!M:M,B67,percentiles!Q:Q,"&gt;0")</f>
        <v>0</v>
      </c>
    </row>
    <row r="68" spans="1:10">
      <c r="A68" s="3">
        <v>736</v>
      </c>
      <c r="B68" s="2">
        <v>43109</v>
      </c>
      <c r="C68">
        <v>19</v>
      </c>
      <c r="D68">
        <v>16.829999999999998</v>
      </c>
      <c r="E68" t="str">
        <f>+VLOOKUP(A68,'est-senamhi'!A:J,10,FALSE)</f>
        <v>RP</v>
      </c>
      <c r="F68">
        <f t="shared" si="1"/>
        <v>2.1700000000000017</v>
      </c>
      <c r="G68">
        <f>+COUNTIFS(percentiles!A:A,A68,percentiles!M:M,B68,percentiles!N:N,"&gt;0")</f>
        <v>0</v>
      </c>
      <c r="H68">
        <f>+COUNTIFS(percentiles!A:A,A68,percentiles!M:M,B68,percentiles!O:O,"&gt;0")</f>
        <v>1</v>
      </c>
      <c r="I68">
        <f>+COUNTIFS(percentiles!A:A,A68,percentiles!M:M,B68,percentiles!P:P,"&gt;0")</f>
        <v>0</v>
      </c>
      <c r="J68">
        <f>+COUNTIFS(percentiles!A:A,A68,percentiles!M:M,B68,percentiles!Q:Q,"&gt;0")</f>
        <v>0</v>
      </c>
    </row>
    <row r="69" spans="1:10">
      <c r="A69" s="3">
        <v>107131</v>
      </c>
      <c r="B69" s="2">
        <v>43109</v>
      </c>
      <c r="C69">
        <v>15.3</v>
      </c>
      <c r="D69">
        <v>12.6</v>
      </c>
      <c r="E69" t="str">
        <f>+VLOOKUP(A69,'est-senamhi'!A:J,10,FALSE)</f>
        <v>VNP</v>
      </c>
      <c r="F69">
        <f t="shared" si="1"/>
        <v>2.7000000000000011</v>
      </c>
      <c r="G69">
        <f>+COUNTIFS(percentiles!A:A,A69,percentiles!M:M,B69,percentiles!N:N,"&gt;0")</f>
        <v>0</v>
      </c>
      <c r="H69">
        <f>+COUNTIFS(percentiles!A:A,A69,percentiles!M:M,B69,percentiles!O:O,"&gt;0")</f>
        <v>0</v>
      </c>
      <c r="I69">
        <f>+COUNTIFS(percentiles!A:A,A69,percentiles!M:M,B69,percentiles!P:P,"&gt;0")</f>
        <v>0</v>
      </c>
      <c r="J69">
        <f>+COUNTIFS(percentiles!A:A,A69,percentiles!M:M,B69,percentiles!Q:Q,"&gt;0")</f>
        <v>0</v>
      </c>
    </row>
    <row r="70" spans="1:10">
      <c r="A70" s="3">
        <v>109091</v>
      </c>
      <c r="B70" s="2">
        <v>43109</v>
      </c>
      <c r="C70">
        <v>16.3</v>
      </c>
      <c r="D70">
        <v>10.96</v>
      </c>
      <c r="E70" t="str">
        <f>+VLOOKUP(A70,'est-senamhi'!A:J,10,FALSE)</f>
        <v>VNP</v>
      </c>
      <c r="F70">
        <f t="shared" si="1"/>
        <v>5.34</v>
      </c>
      <c r="G70">
        <f>+COUNTIFS(percentiles!A:A,A70,percentiles!M:M,B70,percentiles!N:N,"&gt;0")</f>
        <v>0</v>
      </c>
      <c r="H70">
        <f>+COUNTIFS(percentiles!A:A,A70,percentiles!M:M,B70,percentiles!O:O,"&gt;0")</f>
        <v>0</v>
      </c>
      <c r="I70">
        <f>+COUNTIFS(percentiles!A:A,A70,percentiles!M:M,B70,percentiles!P:P,"&gt;0")</f>
        <v>0</v>
      </c>
      <c r="J70">
        <f>+COUNTIFS(percentiles!A:A,A70,percentiles!M:M,B70,percentiles!Q:Q,"&gt;0")</f>
        <v>0</v>
      </c>
    </row>
    <row r="71" spans="1:10">
      <c r="A71" s="3">
        <v>151208</v>
      </c>
      <c r="B71" s="2">
        <v>43109</v>
      </c>
      <c r="C71">
        <v>9.1</v>
      </c>
      <c r="D71">
        <v>7.33</v>
      </c>
      <c r="E71" t="str">
        <f>+VLOOKUP(A71,'est-senamhi'!A:J,10,FALSE)</f>
        <v>VNP</v>
      </c>
      <c r="F71">
        <f t="shared" si="1"/>
        <v>1.7699999999999996</v>
      </c>
      <c r="G71">
        <f>+COUNTIFS(percentiles!A:A,A71,percentiles!M:M,B71,percentiles!N:N,"&gt;0")</f>
        <v>0</v>
      </c>
      <c r="H71">
        <f>+COUNTIFS(percentiles!A:A,A71,percentiles!M:M,B71,percentiles!O:O,"&gt;0")</f>
        <v>0</v>
      </c>
      <c r="I71">
        <f>+COUNTIFS(percentiles!A:A,A71,percentiles!M:M,B71,percentiles!P:P,"&gt;0")</f>
        <v>0</v>
      </c>
      <c r="J71">
        <f>+COUNTIFS(percentiles!A:A,A71,percentiles!M:M,B71,percentiles!Q:Q,"&gt;0")</f>
        <v>0</v>
      </c>
    </row>
    <row r="72" spans="1:10">
      <c r="A72" s="3">
        <v>151212</v>
      </c>
      <c r="B72" s="2">
        <v>43109</v>
      </c>
      <c r="C72">
        <v>9.1</v>
      </c>
      <c r="D72">
        <v>8.83</v>
      </c>
      <c r="E72" t="str">
        <f>+VLOOKUP(A72,'est-senamhi'!A:J,10,FALSE)</f>
        <v>RP</v>
      </c>
      <c r="F72">
        <f t="shared" si="1"/>
        <v>0.26999999999999957</v>
      </c>
      <c r="G72">
        <f>+COUNTIFS(percentiles!A:A,A72,percentiles!M:M,B72,percentiles!N:N,"&gt;0")</f>
        <v>0</v>
      </c>
      <c r="H72">
        <f>+COUNTIFS(percentiles!A:A,A72,percentiles!M:M,B72,percentiles!O:O,"&gt;0")</f>
        <v>0</v>
      </c>
      <c r="I72">
        <f>+COUNTIFS(percentiles!A:A,A72,percentiles!M:M,B72,percentiles!P:P,"&gt;0")</f>
        <v>1</v>
      </c>
      <c r="J72">
        <f>+COUNTIFS(percentiles!A:A,A72,percentiles!M:M,B72,percentiles!Q:Q,"&gt;0")</f>
        <v>0</v>
      </c>
    </row>
    <row r="73" spans="1:10">
      <c r="A73" s="3">
        <v>153311</v>
      </c>
      <c r="B73" s="2">
        <v>43109</v>
      </c>
      <c r="C73">
        <v>33.6</v>
      </c>
      <c r="D73">
        <v>27.98</v>
      </c>
      <c r="E73" t="str">
        <f>+VLOOKUP(A73,'est-senamhi'!A:J,10,FALSE)</f>
        <v>RP</v>
      </c>
      <c r="F73">
        <f t="shared" si="1"/>
        <v>5.620000000000001</v>
      </c>
      <c r="G73">
        <f>+COUNTIFS(percentiles!A:A,A73,percentiles!M:M,B73,percentiles!N:N,"&gt;0")</f>
        <v>0</v>
      </c>
      <c r="H73">
        <f>+COUNTIFS(percentiles!A:A,A73,percentiles!M:M,B73,percentiles!O:O,"&gt;0")</f>
        <v>0</v>
      </c>
      <c r="I73">
        <f>+COUNTIFS(percentiles!A:A,A73,percentiles!M:M,B73,percentiles!P:P,"&gt;0")</f>
        <v>0</v>
      </c>
      <c r="J73">
        <f>+COUNTIFS(percentiles!A:A,A73,percentiles!M:M,B73,percentiles!Q:Q,"&gt;0")</f>
        <v>0</v>
      </c>
    </row>
    <row r="74" spans="1:10">
      <c r="A74" s="3">
        <v>153314</v>
      </c>
      <c r="B74" s="2">
        <v>43109</v>
      </c>
      <c r="C74">
        <v>54</v>
      </c>
      <c r="D74">
        <v>48.43</v>
      </c>
      <c r="E74" t="str">
        <f>+VLOOKUP(A74,'est-senamhi'!A:J,10,FALSE)</f>
        <v>RP</v>
      </c>
      <c r="F74">
        <f t="shared" si="1"/>
        <v>5.57</v>
      </c>
      <c r="G74">
        <f>+COUNTIFS(percentiles!A:A,A74,percentiles!M:M,B74,percentiles!N:N,"&gt;0")</f>
        <v>0</v>
      </c>
      <c r="H74">
        <f>+COUNTIFS(percentiles!A:A,A74,percentiles!M:M,B74,percentiles!O:O,"&gt;0")</f>
        <v>1</v>
      </c>
      <c r="I74">
        <f>+COUNTIFS(percentiles!A:A,A74,percentiles!M:M,B74,percentiles!P:P,"&gt;0")</f>
        <v>0</v>
      </c>
      <c r="J74">
        <f>+COUNTIFS(percentiles!A:A,A74,percentiles!M:M,B74,percentiles!Q:Q,"&gt;0")</f>
        <v>0</v>
      </c>
    </row>
    <row r="75" spans="1:10">
      <c r="A75" s="3">
        <v>153328</v>
      </c>
      <c r="B75" s="2">
        <v>43109</v>
      </c>
      <c r="C75">
        <v>33.700000000000003</v>
      </c>
      <c r="D75">
        <v>30.35</v>
      </c>
      <c r="E75" t="str">
        <f>+VLOOKUP(A75,'est-senamhi'!A:J,10,FALSE)</f>
        <v>RP</v>
      </c>
      <c r="F75">
        <f t="shared" si="1"/>
        <v>3.3500000000000014</v>
      </c>
      <c r="G75">
        <f>+COUNTIFS(percentiles!A:A,A75,percentiles!M:M,B75,percentiles!N:N,"&gt;0")</f>
        <v>0</v>
      </c>
      <c r="H75">
        <f>+COUNTIFS(percentiles!A:A,A75,percentiles!M:M,B75,percentiles!O:O,"&gt;0")</f>
        <v>0</v>
      </c>
      <c r="I75">
        <f>+COUNTIFS(percentiles!A:A,A75,percentiles!M:M,B75,percentiles!P:P,"&gt;0")</f>
        <v>0</v>
      </c>
      <c r="J75">
        <f>+COUNTIFS(percentiles!A:A,A75,percentiles!M:M,B75,percentiles!Q:Q,"&gt;0")</f>
        <v>0</v>
      </c>
    </row>
    <row r="76" spans="1:10">
      <c r="A76" s="3">
        <v>154108</v>
      </c>
      <c r="B76" s="2">
        <v>43109</v>
      </c>
      <c r="C76">
        <v>9.1999999999999993</v>
      </c>
      <c r="D76">
        <v>7.76</v>
      </c>
      <c r="E76" t="str">
        <f>+VLOOKUP(A76,'est-senamhi'!A:J,10,FALSE)</f>
        <v>VNP</v>
      </c>
      <c r="F76">
        <f t="shared" si="1"/>
        <v>1.4399999999999995</v>
      </c>
      <c r="G76">
        <f>+COUNTIFS(percentiles!A:A,A76,percentiles!M:M,B76,percentiles!N:N,"&gt;0")</f>
        <v>0</v>
      </c>
      <c r="H76">
        <f>+COUNTIFS(percentiles!A:A,A76,percentiles!M:M,B76,percentiles!O:O,"&gt;0")</f>
        <v>0</v>
      </c>
      <c r="I76">
        <f>+COUNTIFS(percentiles!A:A,A76,percentiles!M:M,B76,percentiles!P:P,"&gt;0")</f>
        <v>0</v>
      </c>
      <c r="J76">
        <f>+COUNTIFS(percentiles!A:A,A76,percentiles!M:M,B76,percentiles!Q:Q,"&gt;0")</f>
        <v>0</v>
      </c>
    </row>
    <row r="77" spans="1:10">
      <c r="A77" s="3">
        <v>154110</v>
      </c>
      <c r="B77" s="2">
        <v>43109</v>
      </c>
      <c r="C77">
        <v>7</v>
      </c>
      <c r="D77">
        <v>6.11</v>
      </c>
      <c r="E77" t="str">
        <f>+VLOOKUP(A77,'est-senamhi'!A:J,10,FALSE)</f>
        <v>VNP</v>
      </c>
      <c r="F77">
        <f t="shared" si="1"/>
        <v>0.88999999999999968</v>
      </c>
      <c r="G77">
        <f>+COUNTIFS(percentiles!A:A,A77,percentiles!M:M,B77,percentiles!N:N,"&gt;0")</f>
        <v>0</v>
      </c>
      <c r="H77">
        <f>+COUNTIFS(percentiles!A:A,A77,percentiles!M:M,B77,percentiles!O:O,"&gt;0")</f>
        <v>0</v>
      </c>
      <c r="I77">
        <f>+COUNTIFS(percentiles!A:A,A77,percentiles!M:M,B77,percentiles!P:P,"&gt;0")</f>
        <v>0</v>
      </c>
      <c r="J77">
        <f>+COUNTIFS(percentiles!A:A,A77,percentiles!M:M,B77,percentiles!Q:Q,"&gt;0")</f>
        <v>0</v>
      </c>
    </row>
    <row r="78" spans="1:10">
      <c r="A78" s="3">
        <v>155105</v>
      </c>
      <c r="B78" s="2">
        <v>43109</v>
      </c>
      <c r="C78">
        <v>10.3</v>
      </c>
      <c r="D78">
        <v>6.74</v>
      </c>
      <c r="E78" t="str">
        <f>+VLOOKUP(A78,'est-senamhi'!A:J,10,FALSE)</f>
        <v>VNP</v>
      </c>
      <c r="F78">
        <f t="shared" si="1"/>
        <v>3.5600000000000005</v>
      </c>
      <c r="G78">
        <f>+COUNTIFS(percentiles!A:A,A78,percentiles!M:M,B78,percentiles!N:N,"&gt;0")</f>
        <v>0</v>
      </c>
      <c r="H78">
        <f>+COUNTIFS(percentiles!A:A,A78,percentiles!M:M,B78,percentiles!O:O,"&gt;0")</f>
        <v>0</v>
      </c>
      <c r="I78">
        <f>+COUNTIFS(percentiles!A:A,A78,percentiles!M:M,B78,percentiles!P:P,"&gt;0")</f>
        <v>1</v>
      </c>
      <c r="J78">
        <f>+COUNTIFS(percentiles!A:A,A78,percentiles!M:M,B78,percentiles!Q:Q,"&gt;0")</f>
        <v>0</v>
      </c>
    </row>
    <row r="79" spans="1:10">
      <c r="A79" s="3">
        <v>156102</v>
      </c>
      <c r="B79" s="2">
        <v>43109</v>
      </c>
      <c r="C79">
        <v>19.2</v>
      </c>
      <c r="D79">
        <v>16.41</v>
      </c>
      <c r="E79" t="str">
        <f>+VLOOKUP(A79,'est-senamhi'!A:J,10,FALSE)</f>
        <v>RP</v>
      </c>
      <c r="F79">
        <f t="shared" si="1"/>
        <v>2.7899999999999991</v>
      </c>
      <c r="G79">
        <f>+COUNTIFS(percentiles!A:A,A79,percentiles!M:M,B79,percentiles!N:N,"&gt;0")</f>
        <v>0</v>
      </c>
      <c r="H79">
        <f>+COUNTIFS(percentiles!A:A,A79,percentiles!M:M,B79,percentiles!O:O,"&gt;0")</f>
        <v>0</v>
      </c>
      <c r="I79">
        <f>+COUNTIFS(percentiles!A:A,A79,percentiles!M:M,B79,percentiles!P:P,"&gt;0")</f>
        <v>0</v>
      </c>
      <c r="J79">
        <f>+COUNTIFS(percentiles!A:A,A79,percentiles!M:M,B79,percentiles!Q:Q,"&gt;0")</f>
        <v>0</v>
      </c>
    </row>
    <row r="80" spans="1:10">
      <c r="A80" s="3">
        <v>157223</v>
      </c>
      <c r="B80" s="2">
        <v>43109</v>
      </c>
      <c r="C80">
        <v>13.2</v>
      </c>
      <c r="D80">
        <v>12.97</v>
      </c>
      <c r="E80" t="str">
        <f>+VLOOKUP(A80,'est-senamhi'!A:J,10,FALSE)</f>
        <v>RP</v>
      </c>
      <c r="F80">
        <f t="shared" si="1"/>
        <v>0.22999999999999865</v>
      </c>
      <c r="G80">
        <f>+COUNTIFS(percentiles!A:A,A80,percentiles!M:M,B80,percentiles!N:N,"&gt;0")</f>
        <v>0</v>
      </c>
      <c r="H80">
        <f>+COUNTIFS(percentiles!A:A,A80,percentiles!M:M,B80,percentiles!O:O,"&gt;0")</f>
        <v>0</v>
      </c>
      <c r="I80">
        <f>+COUNTIFS(percentiles!A:A,A80,percentiles!M:M,B80,percentiles!P:P,"&gt;0")</f>
        <v>0</v>
      </c>
      <c r="J80">
        <f>+COUNTIFS(percentiles!A:A,A80,percentiles!M:M,B80,percentiles!Q:Q,"&gt;0")</f>
        <v>0</v>
      </c>
    </row>
    <row r="81" spans="1:10">
      <c r="A81" s="3" t="s">
        <v>1061</v>
      </c>
      <c r="B81" s="2">
        <v>43109</v>
      </c>
      <c r="C81">
        <v>47.4</v>
      </c>
      <c r="D81">
        <v>35.369999999999997</v>
      </c>
      <c r="E81" t="str">
        <f>+VLOOKUP(A81,'est-senamhi'!A:J,10,FALSE)</f>
        <v>RP</v>
      </c>
      <c r="F81">
        <f t="shared" si="1"/>
        <v>12.030000000000001</v>
      </c>
      <c r="G81">
        <f>+COUNTIFS(percentiles!A:A,A81,percentiles!M:M,B81,percentiles!N:N,"&gt;0")</f>
        <v>0</v>
      </c>
      <c r="H81">
        <f>+COUNTIFS(percentiles!A:A,A81,percentiles!M:M,B81,percentiles!O:O,"&gt;0")</f>
        <v>0</v>
      </c>
      <c r="I81">
        <f>+COUNTIFS(percentiles!A:A,A81,percentiles!M:M,B81,percentiles!P:P,"&gt;0")</f>
        <v>0</v>
      </c>
      <c r="J81">
        <f>+COUNTIFS(percentiles!A:A,A81,percentiles!M:M,B81,percentiles!Q:Q,"&gt;0")</f>
        <v>0</v>
      </c>
    </row>
    <row r="82" spans="1:10">
      <c r="A82" s="3" t="s">
        <v>1242</v>
      </c>
      <c r="B82" s="2">
        <v>43109</v>
      </c>
      <c r="C82">
        <v>29.2</v>
      </c>
      <c r="D82">
        <v>22.8</v>
      </c>
      <c r="E82" t="str">
        <f>+VLOOKUP(A82,'est-senamhi'!A:J,10,FALSE)</f>
        <v>RP</v>
      </c>
      <c r="F82">
        <f t="shared" si="1"/>
        <v>6.3999999999999986</v>
      </c>
      <c r="G82">
        <f>+COUNTIFS(percentiles!A:A,A82,percentiles!M:M,B82,percentiles!N:N,"&gt;0")</f>
        <v>0</v>
      </c>
      <c r="H82">
        <f>+COUNTIFS(percentiles!A:A,A82,percentiles!M:M,B82,percentiles!O:O,"&gt;0")</f>
        <v>0</v>
      </c>
      <c r="I82">
        <f>+COUNTIFS(percentiles!A:A,A82,percentiles!M:M,B82,percentiles!P:P,"&gt;0")</f>
        <v>0</v>
      </c>
      <c r="J82">
        <f>+COUNTIFS(percentiles!A:A,A82,percentiles!M:M,B82,percentiles!Q:Q,"&gt;0")</f>
        <v>0</v>
      </c>
    </row>
    <row r="83" spans="1:10">
      <c r="A83" s="3">
        <v>152</v>
      </c>
      <c r="B83" s="2">
        <v>43110</v>
      </c>
      <c r="C83">
        <v>85.5</v>
      </c>
      <c r="D83">
        <v>63.29</v>
      </c>
      <c r="E83" t="str">
        <f>+VLOOKUP(A83,'est-senamhi'!A:J,10,FALSE)</f>
        <v>RP</v>
      </c>
      <c r="F83">
        <f t="shared" si="1"/>
        <v>22.21</v>
      </c>
      <c r="G83">
        <f>+COUNTIFS(percentiles!A:A,A83,percentiles!M:M,B83,percentiles!N:N,"&gt;0")</f>
        <v>0</v>
      </c>
      <c r="H83">
        <f>+COUNTIFS(percentiles!A:A,A83,percentiles!M:M,B83,percentiles!O:O,"&gt;0")</f>
        <v>0</v>
      </c>
      <c r="I83">
        <f>+COUNTIFS(percentiles!A:A,A83,percentiles!M:M,B83,percentiles!P:P,"&gt;0")</f>
        <v>0</v>
      </c>
      <c r="J83">
        <f>+COUNTIFS(percentiles!A:A,A83,percentiles!M:M,B83,percentiles!Q:Q,"&gt;0")</f>
        <v>0</v>
      </c>
    </row>
    <row r="84" spans="1:10">
      <c r="A84" s="3">
        <v>229</v>
      </c>
      <c r="B84" s="2">
        <v>43110</v>
      </c>
      <c r="C84">
        <v>54.1</v>
      </c>
      <c r="D84">
        <v>48.13</v>
      </c>
      <c r="E84" t="str">
        <f>+VLOOKUP(A84,'est-senamhi'!A:J,10,FALSE)</f>
        <v>RP</v>
      </c>
      <c r="F84">
        <f t="shared" si="1"/>
        <v>5.9699999999999989</v>
      </c>
      <c r="G84">
        <f>+COUNTIFS(percentiles!A:A,A84,percentiles!M:M,B84,percentiles!N:N,"&gt;0")</f>
        <v>0</v>
      </c>
      <c r="H84">
        <f>+COUNTIFS(percentiles!A:A,A84,percentiles!M:M,B84,percentiles!O:O,"&gt;0")</f>
        <v>0</v>
      </c>
      <c r="I84">
        <f>+COUNTIFS(percentiles!A:A,A84,percentiles!M:M,B84,percentiles!P:P,"&gt;0")</f>
        <v>0</v>
      </c>
      <c r="J84">
        <f>+COUNTIFS(percentiles!A:A,A84,percentiles!M:M,B84,percentiles!Q:Q,"&gt;0")</f>
        <v>0</v>
      </c>
    </row>
    <row r="85" spans="1:10">
      <c r="A85" s="3">
        <v>307</v>
      </c>
      <c r="B85" s="2">
        <v>43110</v>
      </c>
      <c r="C85">
        <v>23.4</v>
      </c>
      <c r="D85">
        <v>18.84</v>
      </c>
      <c r="E85" t="str">
        <f>+VLOOKUP(A85,'est-senamhi'!A:J,10,FALSE)</f>
        <v>VNP</v>
      </c>
      <c r="F85">
        <f t="shared" si="1"/>
        <v>4.5599999999999987</v>
      </c>
      <c r="G85">
        <f>+COUNTIFS(percentiles!A:A,A85,percentiles!M:M,B85,percentiles!N:N,"&gt;0")</f>
        <v>0</v>
      </c>
      <c r="H85">
        <f>+COUNTIFS(percentiles!A:A,A85,percentiles!M:M,B85,percentiles!O:O,"&gt;0")</f>
        <v>0</v>
      </c>
      <c r="I85">
        <f>+COUNTIFS(percentiles!A:A,A85,percentiles!M:M,B85,percentiles!P:P,"&gt;0")</f>
        <v>0</v>
      </c>
      <c r="J85">
        <f>+COUNTIFS(percentiles!A:A,A85,percentiles!M:M,B85,percentiles!Q:Q,"&gt;0")</f>
        <v>0</v>
      </c>
    </row>
    <row r="86" spans="1:10">
      <c r="A86" s="3">
        <v>333</v>
      </c>
      <c r="B86" s="2">
        <v>43110</v>
      </c>
      <c r="C86">
        <v>1.7</v>
      </c>
      <c r="D86">
        <v>1.21</v>
      </c>
      <c r="E86" t="str">
        <f>+VLOOKUP(A86,'est-senamhi'!A:J,10,FALSE)</f>
        <v>VNP</v>
      </c>
      <c r="F86">
        <f t="shared" si="1"/>
        <v>0.49</v>
      </c>
      <c r="G86">
        <f>+COUNTIFS(percentiles!A:A,A86,percentiles!M:M,B86,percentiles!N:N,"&gt;0")</f>
        <v>0</v>
      </c>
      <c r="H86">
        <f>+COUNTIFS(percentiles!A:A,A86,percentiles!M:M,B86,percentiles!O:O,"&gt;0")</f>
        <v>0</v>
      </c>
      <c r="I86">
        <f>+COUNTIFS(percentiles!A:A,A86,percentiles!M:M,B86,percentiles!P:P,"&gt;0")</f>
        <v>0</v>
      </c>
      <c r="J86">
        <f>+COUNTIFS(percentiles!A:A,A86,percentiles!M:M,B86,percentiles!Q:Q,"&gt;0")</f>
        <v>0</v>
      </c>
    </row>
    <row r="87" spans="1:10">
      <c r="A87" s="3">
        <v>341</v>
      </c>
      <c r="B87" s="2">
        <v>43110</v>
      </c>
      <c r="C87">
        <v>22</v>
      </c>
      <c r="D87">
        <v>17.46</v>
      </c>
      <c r="E87" t="str">
        <f>+VLOOKUP(A87,'est-senamhi'!A:J,10,FALSE)</f>
        <v>VNP</v>
      </c>
      <c r="F87">
        <f t="shared" si="1"/>
        <v>4.5399999999999991</v>
      </c>
      <c r="G87">
        <f>+COUNTIFS(percentiles!A:A,A87,percentiles!M:M,B87,percentiles!N:N,"&gt;0")</f>
        <v>0</v>
      </c>
      <c r="H87">
        <f>+COUNTIFS(percentiles!A:A,A87,percentiles!M:M,B87,percentiles!O:O,"&gt;0")</f>
        <v>0</v>
      </c>
      <c r="I87">
        <f>+COUNTIFS(percentiles!A:A,A87,percentiles!M:M,B87,percentiles!P:P,"&gt;0")</f>
        <v>0</v>
      </c>
      <c r="J87">
        <f>+COUNTIFS(percentiles!A:A,A87,percentiles!M:M,B87,percentiles!Q:Q,"&gt;0")</f>
        <v>0</v>
      </c>
    </row>
    <row r="88" spans="1:10">
      <c r="A88" s="3">
        <v>349</v>
      </c>
      <c r="B88" s="2">
        <v>43110</v>
      </c>
      <c r="C88">
        <v>50.7</v>
      </c>
      <c r="D88">
        <v>38.11</v>
      </c>
      <c r="E88" t="str">
        <f>+VLOOKUP(A88,'est-senamhi'!A:J,10,FALSE)</f>
        <v>RP</v>
      </c>
      <c r="F88">
        <f t="shared" si="1"/>
        <v>12.590000000000003</v>
      </c>
      <c r="G88">
        <f>+COUNTIFS(percentiles!A:A,A88,percentiles!M:M,B88,percentiles!N:N,"&gt;0")</f>
        <v>1</v>
      </c>
      <c r="H88">
        <f>+COUNTIFS(percentiles!A:A,A88,percentiles!M:M,B88,percentiles!O:O,"&gt;0")</f>
        <v>0</v>
      </c>
      <c r="I88">
        <f>+COUNTIFS(percentiles!A:A,A88,percentiles!M:M,B88,percentiles!P:P,"&gt;0")</f>
        <v>0</v>
      </c>
      <c r="J88">
        <f>+COUNTIFS(percentiles!A:A,A88,percentiles!M:M,B88,percentiles!Q:Q,"&gt;0")</f>
        <v>0</v>
      </c>
    </row>
    <row r="89" spans="1:10">
      <c r="A89" s="3">
        <v>444</v>
      </c>
      <c r="B89" s="2">
        <v>43110</v>
      </c>
      <c r="C89">
        <v>13.6</v>
      </c>
      <c r="D89">
        <v>10.02</v>
      </c>
      <c r="E89" t="str">
        <f>+VLOOKUP(A89,'est-senamhi'!A:J,10,FALSE)</f>
        <v>VNP</v>
      </c>
      <c r="F89">
        <f t="shared" si="1"/>
        <v>3.58</v>
      </c>
      <c r="G89">
        <f>+COUNTIFS(percentiles!A:A,A89,percentiles!M:M,B89,percentiles!N:N,"&gt;0")</f>
        <v>0</v>
      </c>
      <c r="H89">
        <f>+COUNTIFS(percentiles!A:A,A89,percentiles!M:M,B89,percentiles!O:O,"&gt;0")</f>
        <v>0</v>
      </c>
      <c r="I89">
        <f>+COUNTIFS(percentiles!A:A,A89,percentiles!M:M,B89,percentiles!P:P,"&gt;0")</f>
        <v>0</v>
      </c>
      <c r="J89">
        <f>+COUNTIFS(percentiles!A:A,A89,percentiles!M:M,B89,percentiles!Q:Q,"&gt;0")</f>
        <v>0</v>
      </c>
    </row>
    <row r="90" spans="1:10">
      <c r="A90" s="3">
        <v>534</v>
      </c>
      <c r="B90" s="2">
        <v>43110</v>
      </c>
      <c r="C90">
        <v>0.6</v>
      </c>
      <c r="D90">
        <v>0.28000000000000003</v>
      </c>
      <c r="E90" t="str">
        <f>+VLOOKUP(A90,'est-senamhi'!A:J,10,FALSE)</f>
        <v>VNP</v>
      </c>
      <c r="F90">
        <f t="shared" si="1"/>
        <v>0.31999999999999995</v>
      </c>
      <c r="G90">
        <f>+COUNTIFS(percentiles!A:A,A90,percentiles!M:M,B90,percentiles!N:N,"&gt;0")</f>
        <v>0</v>
      </c>
      <c r="H90">
        <f>+COUNTIFS(percentiles!A:A,A90,percentiles!M:M,B90,percentiles!O:O,"&gt;0")</f>
        <v>0</v>
      </c>
      <c r="I90">
        <f>+COUNTIFS(percentiles!A:A,A90,percentiles!M:M,B90,percentiles!P:P,"&gt;0")</f>
        <v>0</v>
      </c>
      <c r="J90">
        <f>+COUNTIFS(percentiles!A:A,A90,percentiles!M:M,B90,percentiles!Q:Q,"&gt;0")</f>
        <v>0</v>
      </c>
    </row>
    <row r="91" spans="1:10">
      <c r="A91" s="3">
        <v>548</v>
      </c>
      <c r="B91" s="2">
        <v>43110</v>
      </c>
      <c r="C91">
        <v>13.1</v>
      </c>
      <c r="D91">
        <v>11.84</v>
      </c>
      <c r="E91" t="str">
        <f>+VLOOKUP(A91,'est-senamhi'!A:J,10,FALSE)</f>
        <v>VNP</v>
      </c>
      <c r="F91">
        <f t="shared" si="1"/>
        <v>1.2599999999999998</v>
      </c>
      <c r="G91">
        <f>+COUNTIFS(percentiles!A:A,A91,percentiles!M:M,B91,percentiles!N:N,"&gt;0")</f>
        <v>0</v>
      </c>
      <c r="H91">
        <f>+COUNTIFS(percentiles!A:A,A91,percentiles!M:M,B91,percentiles!O:O,"&gt;0")</f>
        <v>1</v>
      </c>
      <c r="I91">
        <f>+COUNTIFS(percentiles!A:A,A91,percentiles!M:M,B91,percentiles!P:P,"&gt;0")</f>
        <v>0</v>
      </c>
      <c r="J91">
        <f>+COUNTIFS(percentiles!A:A,A91,percentiles!M:M,B91,percentiles!Q:Q,"&gt;0")</f>
        <v>0</v>
      </c>
    </row>
    <row r="92" spans="1:10">
      <c r="A92" s="3">
        <v>761</v>
      </c>
      <c r="B92" s="2">
        <v>43110</v>
      </c>
      <c r="C92">
        <v>31</v>
      </c>
      <c r="D92">
        <v>24.88</v>
      </c>
      <c r="E92" t="str">
        <f>+VLOOKUP(A92,'est-senamhi'!A:J,10,FALSE)</f>
        <v>RP</v>
      </c>
      <c r="F92">
        <f t="shared" si="1"/>
        <v>6.120000000000001</v>
      </c>
      <c r="G92">
        <f>+COUNTIFS(percentiles!A:A,A92,percentiles!M:M,B92,percentiles!N:N,"&gt;0")</f>
        <v>0</v>
      </c>
      <c r="H92">
        <f>+COUNTIFS(percentiles!A:A,A92,percentiles!M:M,B92,percentiles!O:O,"&gt;0")</f>
        <v>0</v>
      </c>
      <c r="I92">
        <f>+COUNTIFS(percentiles!A:A,A92,percentiles!M:M,B92,percentiles!P:P,"&gt;0")</f>
        <v>0</v>
      </c>
      <c r="J92">
        <f>+COUNTIFS(percentiles!A:A,A92,percentiles!M:M,B92,percentiles!Q:Q,"&gt;0")</f>
        <v>0</v>
      </c>
    </row>
    <row r="93" spans="1:10">
      <c r="A93" s="3">
        <v>861</v>
      </c>
      <c r="B93" s="2">
        <v>43110</v>
      </c>
      <c r="C93">
        <v>18.399999999999999</v>
      </c>
      <c r="D93">
        <v>18.02</v>
      </c>
      <c r="E93" t="str">
        <f>+VLOOKUP(A93,'est-senamhi'!A:J,10,FALSE)</f>
        <v>RP</v>
      </c>
      <c r="F93">
        <f t="shared" si="1"/>
        <v>0.37999999999999901</v>
      </c>
      <c r="G93">
        <f>+COUNTIFS(percentiles!A:A,A93,percentiles!M:M,B93,percentiles!N:N,"&gt;0")</f>
        <v>0</v>
      </c>
      <c r="H93">
        <f>+COUNTIFS(percentiles!A:A,A93,percentiles!M:M,B93,percentiles!O:O,"&gt;0")</f>
        <v>0</v>
      </c>
      <c r="I93">
        <f>+COUNTIFS(percentiles!A:A,A93,percentiles!M:M,B93,percentiles!P:P,"&gt;0")</f>
        <v>0</v>
      </c>
      <c r="J93">
        <f>+COUNTIFS(percentiles!A:A,A93,percentiles!M:M,B93,percentiles!Q:Q,"&gt;0")</f>
        <v>0</v>
      </c>
    </row>
    <row r="94" spans="1:10">
      <c r="A94" s="3">
        <v>107131</v>
      </c>
      <c r="B94" s="2">
        <v>43110</v>
      </c>
      <c r="C94">
        <v>28.5</v>
      </c>
      <c r="D94">
        <v>12.6</v>
      </c>
      <c r="E94" t="str">
        <f>+VLOOKUP(A94,'est-senamhi'!A:J,10,FALSE)</f>
        <v>VNP</v>
      </c>
      <c r="F94">
        <f t="shared" si="1"/>
        <v>15.9</v>
      </c>
      <c r="G94">
        <f>+COUNTIFS(percentiles!A:A,A94,percentiles!M:M,B94,percentiles!N:N,"&gt;0")</f>
        <v>0</v>
      </c>
      <c r="H94">
        <f>+COUNTIFS(percentiles!A:A,A94,percentiles!M:M,B94,percentiles!O:O,"&gt;0")</f>
        <v>0</v>
      </c>
      <c r="I94">
        <f>+COUNTIFS(percentiles!A:A,A94,percentiles!M:M,B94,percentiles!P:P,"&gt;0")</f>
        <v>0</v>
      </c>
      <c r="J94">
        <f>+COUNTIFS(percentiles!A:A,A94,percentiles!M:M,B94,percentiles!Q:Q,"&gt;0")</f>
        <v>0</v>
      </c>
    </row>
    <row r="95" spans="1:10">
      <c r="A95" s="3">
        <v>109091</v>
      </c>
      <c r="B95" s="2">
        <v>43110</v>
      </c>
      <c r="C95">
        <v>25.6</v>
      </c>
      <c r="D95">
        <v>10.96</v>
      </c>
      <c r="E95" t="str">
        <f>+VLOOKUP(A95,'est-senamhi'!A:J,10,FALSE)</f>
        <v>VNP</v>
      </c>
      <c r="F95">
        <f t="shared" si="1"/>
        <v>14.64</v>
      </c>
      <c r="G95">
        <f>+COUNTIFS(percentiles!A:A,A95,percentiles!M:M,B95,percentiles!N:N,"&gt;0")</f>
        <v>0</v>
      </c>
      <c r="H95">
        <f>+COUNTIFS(percentiles!A:A,A95,percentiles!M:M,B95,percentiles!O:O,"&gt;0")</f>
        <v>0</v>
      </c>
      <c r="I95">
        <f>+COUNTIFS(percentiles!A:A,A95,percentiles!M:M,B95,percentiles!P:P,"&gt;0")</f>
        <v>0</v>
      </c>
      <c r="J95">
        <f>+COUNTIFS(percentiles!A:A,A95,percentiles!M:M,B95,percentiles!Q:Q,"&gt;0")</f>
        <v>0</v>
      </c>
    </row>
    <row r="96" spans="1:10">
      <c r="A96" s="3">
        <v>150900</v>
      </c>
      <c r="B96" s="2">
        <v>43110</v>
      </c>
      <c r="C96">
        <v>8.6999999999999993</v>
      </c>
      <c r="D96">
        <v>5.96</v>
      </c>
      <c r="E96" t="str">
        <f>+VLOOKUP(A96,'est-senamhi'!A:J,10,FALSE)</f>
        <v>VNP</v>
      </c>
      <c r="F96">
        <f t="shared" si="1"/>
        <v>2.7399999999999993</v>
      </c>
      <c r="G96">
        <f>+COUNTIFS(percentiles!A:A,A96,percentiles!M:M,B96,percentiles!N:N,"&gt;0")</f>
        <v>0</v>
      </c>
      <c r="H96">
        <f>+COUNTIFS(percentiles!A:A,A96,percentiles!M:M,B96,percentiles!O:O,"&gt;0")</f>
        <v>0</v>
      </c>
      <c r="I96">
        <f>+COUNTIFS(percentiles!A:A,A96,percentiles!M:M,B96,percentiles!P:P,"&gt;0")</f>
        <v>0</v>
      </c>
      <c r="J96">
        <f>+COUNTIFS(percentiles!A:A,A96,percentiles!M:M,B96,percentiles!Q:Q,"&gt;0")</f>
        <v>0</v>
      </c>
    </row>
    <row r="97" spans="1:10">
      <c r="A97" s="3">
        <v>150903</v>
      </c>
      <c r="B97" s="2">
        <v>43110</v>
      </c>
      <c r="C97">
        <v>20.8</v>
      </c>
      <c r="D97">
        <v>11.81</v>
      </c>
      <c r="E97" t="str">
        <f>+VLOOKUP(A97,'est-senamhi'!A:J,10,FALSE)</f>
        <v>VNP</v>
      </c>
      <c r="F97">
        <f t="shared" si="1"/>
        <v>8.99</v>
      </c>
      <c r="G97">
        <f>+COUNTIFS(percentiles!A:A,A97,percentiles!M:M,B97,percentiles!N:N,"&gt;0")</f>
        <v>1</v>
      </c>
      <c r="H97">
        <f>+COUNTIFS(percentiles!A:A,A97,percentiles!M:M,B97,percentiles!O:O,"&gt;0")</f>
        <v>0</v>
      </c>
      <c r="I97">
        <f>+COUNTIFS(percentiles!A:A,A97,percentiles!M:M,B97,percentiles!P:P,"&gt;0")</f>
        <v>0</v>
      </c>
      <c r="J97">
        <f>+COUNTIFS(percentiles!A:A,A97,percentiles!M:M,B97,percentiles!Q:Q,"&gt;0")</f>
        <v>0</v>
      </c>
    </row>
    <row r="98" spans="1:10">
      <c r="A98" s="3">
        <v>152204</v>
      </c>
      <c r="B98" s="2">
        <v>43110</v>
      </c>
      <c r="C98">
        <v>32.6</v>
      </c>
      <c r="D98">
        <v>20.43</v>
      </c>
      <c r="E98" t="str">
        <f>+VLOOKUP(A98,'est-senamhi'!A:J,10,FALSE)</f>
        <v>RP</v>
      </c>
      <c r="F98">
        <f t="shared" si="1"/>
        <v>12.170000000000002</v>
      </c>
      <c r="G98">
        <f>+COUNTIFS(percentiles!A:A,A98,percentiles!M:M,B98,percentiles!N:N,"&gt;0")</f>
        <v>0</v>
      </c>
      <c r="H98">
        <f>+COUNTIFS(percentiles!A:A,A98,percentiles!M:M,B98,percentiles!O:O,"&gt;0")</f>
        <v>0</v>
      </c>
      <c r="I98">
        <f>+COUNTIFS(percentiles!A:A,A98,percentiles!M:M,B98,percentiles!P:P,"&gt;0")</f>
        <v>0</v>
      </c>
      <c r="J98">
        <f>+COUNTIFS(percentiles!A:A,A98,percentiles!M:M,B98,percentiles!Q:Q,"&gt;0")</f>
        <v>0</v>
      </c>
    </row>
    <row r="99" spans="1:10">
      <c r="A99" s="3">
        <v>152409</v>
      </c>
      <c r="B99" s="2">
        <v>43110</v>
      </c>
      <c r="C99">
        <v>62.7</v>
      </c>
      <c r="D99">
        <v>58.07</v>
      </c>
      <c r="E99" t="str">
        <f>+VLOOKUP(A99,'est-senamhi'!A:J,10,FALSE)</f>
        <v>RP</v>
      </c>
      <c r="F99">
        <f t="shared" si="1"/>
        <v>4.6300000000000026</v>
      </c>
      <c r="G99">
        <f>+COUNTIFS(percentiles!A:A,A99,percentiles!M:M,B99,percentiles!N:N,"&gt;0")</f>
        <v>0</v>
      </c>
      <c r="H99">
        <f>+COUNTIFS(percentiles!A:A,A99,percentiles!M:M,B99,percentiles!O:O,"&gt;0")</f>
        <v>0</v>
      </c>
      <c r="I99">
        <f>+COUNTIFS(percentiles!A:A,A99,percentiles!M:M,B99,percentiles!P:P,"&gt;0")</f>
        <v>0</v>
      </c>
      <c r="J99">
        <f>+COUNTIFS(percentiles!A:A,A99,percentiles!M:M,B99,percentiles!Q:Q,"&gt;0")</f>
        <v>0</v>
      </c>
    </row>
    <row r="100" spans="1:10">
      <c r="A100" s="3">
        <v>153102</v>
      </c>
      <c r="B100" s="2">
        <v>43110</v>
      </c>
      <c r="C100">
        <v>27.1</v>
      </c>
      <c r="D100">
        <v>19.98</v>
      </c>
      <c r="E100" t="str">
        <f>+VLOOKUP(A100,'est-senamhi'!A:J,10,FALSE)</f>
        <v>RP</v>
      </c>
      <c r="F100">
        <f t="shared" si="1"/>
        <v>7.120000000000001</v>
      </c>
      <c r="G100">
        <f>+COUNTIFS(percentiles!A:A,A100,percentiles!M:M,B100,percentiles!N:N,"&gt;0")</f>
        <v>0</v>
      </c>
      <c r="H100">
        <f>+COUNTIFS(percentiles!A:A,A100,percentiles!M:M,B100,percentiles!O:O,"&gt;0")</f>
        <v>0</v>
      </c>
      <c r="I100">
        <f>+COUNTIFS(percentiles!A:A,A100,percentiles!M:M,B100,percentiles!P:P,"&gt;0")</f>
        <v>0</v>
      </c>
      <c r="J100">
        <f>+COUNTIFS(percentiles!A:A,A100,percentiles!M:M,B100,percentiles!Q:Q,"&gt;0")</f>
        <v>0</v>
      </c>
    </row>
    <row r="101" spans="1:10">
      <c r="A101" s="3">
        <v>153331</v>
      </c>
      <c r="B101" s="2">
        <v>43110</v>
      </c>
      <c r="C101">
        <v>27.8</v>
      </c>
      <c r="D101">
        <v>23.73</v>
      </c>
      <c r="E101" t="str">
        <f>+VLOOKUP(A101,'est-senamhi'!A:J,10,FALSE)</f>
        <v>RP</v>
      </c>
      <c r="F101">
        <f t="shared" si="1"/>
        <v>4.07</v>
      </c>
      <c r="G101">
        <f>+COUNTIFS(percentiles!A:A,A101,percentiles!M:M,B101,percentiles!N:N,"&gt;0")</f>
        <v>0</v>
      </c>
      <c r="H101">
        <f>+COUNTIFS(percentiles!A:A,A101,percentiles!M:M,B101,percentiles!O:O,"&gt;0")</f>
        <v>0</v>
      </c>
      <c r="I101">
        <f>+COUNTIFS(percentiles!A:A,A101,percentiles!M:M,B101,percentiles!P:P,"&gt;0")</f>
        <v>0</v>
      </c>
      <c r="J101">
        <f>+COUNTIFS(percentiles!A:A,A101,percentiles!M:M,B101,percentiles!Q:Q,"&gt;0")</f>
        <v>0</v>
      </c>
    </row>
    <row r="102" spans="1:10">
      <c r="A102" s="3">
        <v>154108</v>
      </c>
      <c r="B102" s="2">
        <v>43110</v>
      </c>
      <c r="C102">
        <v>10.6</v>
      </c>
      <c r="D102">
        <v>7.76</v>
      </c>
      <c r="E102" t="str">
        <f>+VLOOKUP(A102,'est-senamhi'!A:J,10,FALSE)</f>
        <v>VNP</v>
      </c>
      <c r="F102">
        <f t="shared" si="1"/>
        <v>2.84</v>
      </c>
      <c r="G102">
        <f>+COUNTIFS(percentiles!A:A,A102,percentiles!M:M,B102,percentiles!N:N,"&gt;0")</f>
        <v>0</v>
      </c>
      <c r="H102">
        <f>+COUNTIFS(percentiles!A:A,A102,percentiles!M:M,B102,percentiles!O:O,"&gt;0")</f>
        <v>0</v>
      </c>
      <c r="I102">
        <f>+COUNTIFS(percentiles!A:A,A102,percentiles!M:M,B102,percentiles!P:P,"&gt;0")</f>
        <v>0</v>
      </c>
      <c r="J102">
        <f>+COUNTIFS(percentiles!A:A,A102,percentiles!M:M,B102,percentiles!Q:Q,"&gt;0")</f>
        <v>0</v>
      </c>
    </row>
    <row r="103" spans="1:10">
      <c r="A103" s="3">
        <v>155122</v>
      </c>
      <c r="B103" s="2">
        <v>43110</v>
      </c>
      <c r="C103">
        <v>5.6</v>
      </c>
      <c r="D103">
        <v>5.52</v>
      </c>
      <c r="E103" t="str">
        <f>+VLOOKUP(A103,'est-senamhi'!A:J,10,FALSE)</f>
        <v>VNP</v>
      </c>
      <c r="F103">
        <f t="shared" si="1"/>
        <v>8.0000000000000071E-2</v>
      </c>
      <c r="G103">
        <f>+COUNTIFS(percentiles!A:A,A103,percentiles!M:M,B103,percentiles!N:N,"&gt;0")</f>
        <v>0</v>
      </c>
      <c r="H103">
        <f>+COUNTIFS(percentiles!A:A,A103,percentiles!M:M,B103,percentiles!O:O,"&gt;0")</f>
        <v>0</v>
      </c>
      <c r="I103">
        <f>+COUNTIFS(percentiles!A:A,A103,percentiles!M:M,B103,percentiles!P:P,"&gt;0")</f>
        <v>0</v>
      </c>
      <c r="J103">
        <f>+COUNTIFS(percentiles!A:A,A103,percentiles!M:M,B103,percentiles!Q:Q,"&gt;0")</f>
        <v>0</v>
      </c>
    </row>
    <row r="104" spans="1:10">
      <c r="A104" s="3">
        <v>155213</v>
      </c>
      <c r="B104" s="2">
        <v>43110</v>
      </c>
      <c r="C104">
        <v>5.0999999999999996</v>
      </c>
      <c r="D104">
        <v>4.16</v>
      </c>
      <c r="E104" t="str">
        <f>+VLOOKUP(A104,'est-senamhi'!A:J,10,FALSE)</f>
        <v>VNP</v>
      </c>
      <c r="F104">
        <f t="shared" si="1"/>
        <v>0.9399999999999995</v>
      </c>
      <c r="G104">
        <f>+COUNTIFS(percentiles!A:A,A104,percentiles!M:M,B104,percentiles!N:N,"&gt;0")</f>
        <v>0</v>
      </c>
      <c r="H104">
        <f>+COUNTIFS(percentiles!A:A,A104,percentiles!M:M,B104,percentiles!O:O,"&gt;0")</f>
        <v>0</v>
      </c>
      <c r="I104">
        <f>+COUNTIFS(percentiles!A:A,A104,percentiles!M:M,B104,percentiles!P:P,"&gt;0")</f>
        <v>0</v>
      </c>
      <c r="J104">
        <f>+COUNTIFS(percentiles!A:A,A104,percentiles!M:M,B104,percentiles!Q:Q,"&gt;0")</f>
        <v>0</v>
      </c>
    </row>
    <row r="105" spans="1:10">
      <c r="A105" s="3">
        <v>156103</v>
      </c>
      <c r="B105" s="2">
        <v>43110</v>
      </c>
      <c r="C105">
        <v>18.7</v>
      </c>
      <c r="D105">
        <v>15.57</v>
      </c>
      <c r="E105" t="str">
        <f>+VLOOKUP(A105,'est-senamhi'!A:J,10,FALSE)</f>
        <v>RP</v>
      </c>
      <c r="F105">
        <f t="shared" si="1"/>
        <v>3.129999999999999</v>
      </c>
      <c r="G105">
        <f>+COUNTIFS(percentiles!A:A,A105,percentiles!M:M,B105,percentiles!N:N,"&gt;0")</f>
        <v>0</v>
      </c>
      <c r="H105">
        <f>+COUNTIFS(percentiles!A:A,A105,percentiles!M:M,B105,percentiles!O:O,"&gt;0")</f>
        <v>0</v>
      </c>
      <c r="I105">
        <f>+COUNTIFS(percentiles!A:A,A105,percentiles!M:M,B105,percentiles!P:P,"&gt;0")</f>
        <v>0</v>
      </c>
      <c r="J105">
        <f>+COUNTIFS(percentiles!A:A,A105,percentiles!M:M,B105,percentiles!Q:Q,"&gt;0")</f>
        <v>0</v>
      </c>
    </row>
    <row r="106" spans="1:10">
      <c r="A106" s="3" t="s">
        <v>1128</v>
      </c>
      <c r="B106" s="2">
        <v>43110</v>
      </c>
      <c r="C106">
        <v>65.400000000000006</v>
      </c>
      <c r="D106">
        <v>48.41</v>
      </c>
      <c r="E106" t="str">
        <f>+VLOOKUP(A106,'est-senamhi'!A:J,10,FALSE)</f>
        <v>VNP</v>
      </c>
      <c r="F106">
        <f t="shared" si="1"/>
        <v>16.990000000000009</v>
      </c>
      <c r="G106">
        <f>+COUNTIFS(percentiles!A:A,A106,percentiles!M:M,B106,percentiles!N:N,"&gt;0")</f>
        <v>0</v>
      </c>
      <c r="H106">
        <f>+COUNTIFS(percentiles!A:A,A106,percentiles!M:M,B106,percentiles!O:O,"&gt;0")</f>
        <v>0</v>
      </c>
      <c r="I106">
        <f>+COUNTIFS(percentiles!A:A,A106,percentiles!M:M,B106,percentiles!P:P,"&gt;0")</f>
        <v>0</v>
      </c>
      <c r="J106">
        <f>+COUNTIFS(percentiles!A:A,A106,percentiles!M:M,B106,percentiles!Q:Q,"&gt;0")</f>
        <v>0</v>
      </c>
    </row>
    <row r="107" spans="1:10">
      <c r="A107" s="3" t="s">
        <v>1171</v>
      </c>
      <c r="B107" s="2">
        <v>43110</v>
      </c>
      <c r="C107">
        <v>0.6</v>
      </c>
      <c r="D107">
        <v>0.56000000000000005</v>
      </c>
      <c r="E107" t="str">
        <f>+VLOOKUP(A107,'est-senamhi'!A:J,10,FALSE)</f>
        <v>VNP</v>
      </c>
      <c r="F107">
        <f t="shared" si="1"/>
        <v>3.9999999999999925E-2</v>
      </c>
      <c r="G107">
        <f>+COUNTIFS(percentiles!A:A,A107,percentiles!M:M,B107,percentiles!N:N,"&gt;0")</f>
        <v>0</v>
      </c>
      <c r="H107">
        <f>+COUNTIFS(percentiles!A:A,A107,percentiles!M:M,B107,percentiles!O:O,"&gt;0")</f>
        <v>0</v>
      </c>
      <c r="I107">
        <f>+COUNTIFS(percentiles!A:A,A107,percentiles!M:M,B107,percentiles!P:P,"&gt;0")</f>
        <v>0</v>
      </c>
      <c r="J107">
        <f>+COUNTIFS(percentiles!A:A,A107,percentiles!M:M,B107,percentiles!Q:Q,"&gt;0")</f>
        <v>0</v>
      </c>
    </row>
    <row r="108" spans="1:10">
      <c r="A108" s="3" t="s">
        <v>1180</v>
      </c>
      <c r="B108" s="2">
        <v>43110</v>
      </c>
      <c r="C108">
        <v>28</v>
      </c>
      <c r="D108">
        <v>13.49</v>
      </c>
      <c r="E108" t="str">
        <f>+VLOOKUP(A108,'est-senamhi'!A:J,10,FALSE)</f>
        <v>RP</v>
      </c>
      <c r="F108">
        <f t="shared" si="1"/>
        <v>14.51</v>
      </c>
      <c r="G108">
        <f>+COUNTIFS(percentiles!A:A,A108,percentiles!M:M,B108,percentiles!N:N,"&gt;0")</f>
        <v>0</v>
      </c>
      <c r="H108">
        <f>+COUNTIFS(percentiles!A:A,A108,percentiles!M:M,B108,percentiles!O:O,"&gt;0")</f>
        <v>0</v>
      </c>
      <c r="I108">
        <f>+COUNTIFS(percentiles!A:A,A108,percentiles!M:M,B108,percentiles!P:P,"&gt;0")</f>
        <v>0</v>
      </c>
      <c r="J108">
        <f>+COUNTIFS(percentiles!A:A,A108,percentiles!M:M,B108,percentiles!Q:Q,"&gt;0")</f>
        <v>0</v>
      </c>
    </row>
    <row r="109" spans="1:10">
      <c r="A109" s="3" t="s">
        <v>1218</v>
      </c>
      <c r="B109" s="2">
        <v>43110</v>
      </c>
      <c r="C109">
        <v>4.7</v>
      </c>
      <c r="D109">
        <v>0.71</v>
      </c>
      <c r="E109" t="str">
        <f>+VLOOKUP(A109,'est-senamhi'!A:J,10,FALSE)</f>
        <v>VNP</v>
      </c>
      <c r="F109">
        <f t="shared" si="1"/>
        <v>3.99</v>
      </c>
      <c r="G109">
        <f>+COUNTIFS(percentiles!A:A,A109,percentiles!M:M,B109,percentiles!N:N,"&gt;0")</f>
        <v>0</v>
      </c>
      <c r="H109">
        <f>+COUNTIFS(percentiles!A:A,A109,percentiles!M:M,B109,percentiles!O:O,"&gt;0")</f>
        <v>0</v>
      </c>
      <c r="I109">
        <f>+COUNTIFS(percentiles!A:A,A109,percentiles!M:M,B109,percentiles!P:P,"&gt;0")</f>
        <v>0</v>
      </c>
      <c r="J109">
        <f>+COUNTIFS(percentiles!A:A,A109,percentiles!M:M,B109,percentiles!Q:Q,"&gt;0")</f>
        <v>0</v>
      </c>
    </row>
    <row r="110" spans="1:10">
      <c r="A110" s="3">
        <v>359</v>
      </c>
      <c r="B110" s="2">
        <v>43111</v>
      </c>
      <c r="C110">
        <v>65</v>
      </c>
      <c r="D110">
        <v>29.71</v>
      </c>
      <c r="E110" t="str">
        <f>+VLOOKUP(A110,'est-senamhi'!A:J,10,FALSE)</f>
        <v>VNP</v>
      </c>
      <c r="F110">
        <f t="shared" si="1"/>
        <v>35.29</v>
      </c>
      <c r="G110">
        <f>+COUNTIFS(percentiles!A:A,A110,percentiles!M:M,B110,percentiles!N:N,"&gt;0")</f>
        <v>0</v>
      </c>
      <c r="H110">
        <f>+COUNTIFS(percentiles!A:A,A110,percentiles!M:M,B110,percentiles!O:O,"&gt;0")</f>
        <v>0</v>
      </c>
      <c r="I110">
        <f>+COUNTIFS(percentiles!A:A,A110,percentiles!M:M,B110,percentiles!P:P,"&gt;0")</f>
        <v>0</v>
      </c>
      <c r="J110">
        <f>+COUNTIFS(percentiles!A:A,A110,percentiles!M:M,B110,percentiles!Q:Q,"&gt;0")</f>
        <v>0</v>
      </c>
    </row>
    <row r="111" spans="1:10">
      <c r="A111" s="3">
        <v>387</v>
      </c>
      <c r="B111" s="2">
        <v>43111</v>
      </c>
      <c r="C111">
        <v>43.4</v>
      </c>
      <c r="D111">
        <v>25.93</v>
      </c>
      <c r="E111" t="str">
        <f>+VLOOKUP(A111,'est-senamhi'!A:J,10,FALSE)</f>
        <v>RP</v>
      </c>
      <c r="F111">
        <f t="shared" si="1"/>
        <v>17.47</v>
      </c>
      <c r="G111">
        <f>+COUNTIFS(percentiles!A:A,A111,percentiles!M:M,B111,percentiles!N:N,"&gt;0")</f>
        <v>0</v>
      </c>
      <c r="H111">
        <f>+COUNTIFS(percentiles!A:A,A111,percentiles!M:M,B111,percentiles!O:O,"&gt;0")</f>
        <v>0</v>
      </c>
      <c r="I111">
        <f>+COUNTIFS(percentiles!A:A,A111,percentiles!M:M,B111,percentiles!P:P,"&gt;0")</f>
        <v>0</v>
      </c>
      <c r="J111">
        <f>+COUNTIFS(percentiles!A:A,A111,percentiles!M:M,B111,percentiles!Q:Q,"&gt;0")</f>
        <v>0</v>
      </c>
    </row>
    <row r="112" spans="1:10">
      <c r="A112" s="3">
        <v>642</v>
      </c>
      <c r="B112" s="2">
        <v>43111</v>
      </c>
      <c r="C112">
        <v>18.399999999999999</v>
      </c>
      <c r="D112">
        <v>15.84</v>
      </c>
      <c r="E112" t="str">
        <f>+VLOOKUP(A112,'est-senamhi'!A:J,10,FALSE)</f>
        <v>RP</v>
      </c>
      <c r="F112">
        <f t="shared" si="1"/>
        <v>2.5599999999999987</v>
      </c>
      <c r="G112">
        <f>+COUNTIFS(percentiles!A:A,A112,percentiles!M:M,B112,percentiles!N:N,"&gt;0")</f>
        <v>0</v>
      </c>
      <c r="H112">
        <f>+COUNTIFS(percentiles!A:A,A112,percentiles!M:M,B112,percentiles!O:O,"&gt;0")</f>
        <v>0</v>
      </c>
      <c r="I112">
        <f>+COUNTIFS(percentiles!A:A,A112,percentiles!M:M,B112,percentiles!P:P,"&gt;0")</f>
        <v>0</v>
      </c>
      <c r="J112">
        <f>+COUNTIFS(percentiles!A:A,A112,percentiles!M:M,B112,percentiles!Q:Q,"&gt;0")</f>
        <v>0</v>
      </c>
    </row>
    <row r="113" spans="1:10">
      <c r="A113" s="3">
        <v>648</v>
      </c>
      <c r="B113" s="2">
        <v>43111</v>
      </c>
      <c r="C113">
        <v>10.08</v>
      </c>
      <c r="D113">
        <v>9.7899999999999991</v>
      </c>
      <c r="E113" t="str">
        <f>+VLOOKUP(A113,'est-senamhi'!A:J,10,FALSE)</f>
        <v>RP</v>
      </c>
      <c r="F113">
        <f t="shared" si="1"/>
        <v>0.29000000000000092</v>
      </c>
      <c r="G113">
        <f>+COUNTIFS(percentiles!A:A,A113,percentiles!M:M,B113,percentiles!N:N,"&gt;0")</f>
        <v>0</v>
      </c>
      <c r="H113">
        <f>+COUNTIFS(percentiles!A:A,A113,percentiles!M:M,B113,percentiles!O:O,"&gt;0")</f>
        <v>0</v>
      </c>
      <c r="I113">
        <f>+COUNTIFS(percentiles!A:A,A113,percentiles!M:M,B113,percentiles!P:P,"&gt;0")</f>
        <v>0</v>
      </c>
      <c r="J113">
        <f>+COUNTIFS(percentiles!A:A,A113,percentiles!M:M,B113,percentiles!Q:Q,"&gt;0")</f>
        <v>0</v>
      </c>
    </row>
    <row r="114" spans="1:10">
      <c r="A114" s="3">
        <v>105121</v>
      </c>
      <c r="B114" s="2">
        <v>43111</v>
      </c>
      <c r="C114">
        <v>3</v>
      </c>
      <c r="D114">
        <v>1.1000000000000001</v>
      </c>
      <c r="E114" t="str">
        <f>+VLOOKUP(A114,'est-senamhi'!A:J,10,FALSE)</f>
        <v>VNP</v>
      </c>
      <c r="F114">
        <f t="shared" si="1"/>
        <v>1.9</v>
      </c>
      <c r="G114">
        <f>+COUNTIFS(percentiles!A:A,A114,percentiles!M:M,B114,percentiles!N:N,"&gt;0")</f>
        <v>0</v>
      </c>
      <c r="H114">
        <f>+COUNTIFS(percentiles!A:A,A114,percentiles!M:M,B114,percentiles!O:O,"&gt;0")</f>
        <v>0</v>
      </c>
      <c r="I114">
        <f>+COUNTIFS(percentiles!A:A,A114,percentiles!M:M,B114,percentiles!P:P,"&gt;0")</f>
        <v>0</v>
      </c>
      <c r="J114">
        <f>+COUNTIFS(percentiles!A:A,A114,percentiles!M:M,B114,percentiles!Q:Q,"&gt;0")</f>
        <v>0</v>
      </c>
    </row>
    <row r="115" spans="1:10">
      <c r="A115" s="3">
        <v>109091</v>
      </c>
      <c r="B115" s="2">
        <v>43111</v>
      </c>
      <c r="C115">
        <v>21.6</v>
      </c>
      <c r="D115">
        <v>10.96</v>
      </c>
      <c r="E115" t="str">
        <f>+VLOOKUP(A115,'est-senamhi'!A:J,10,FALSE)</f>
        <v>VNP</v>
      </c>
      <c r="F115">
        <f t="shared" si="1"/>
        <v>10.64</v>
      </c>
      <c r="G115">
        <f>+COUNTIFS(percentiles!A:A,A115,percentiles!M:M,B115,percentiles!N:N,"&gt;0")</f>
        <v>0</v>
      </c>
      <c r="H115">
        <f>+COUNTIFS(percentiles!A:A,A115,percentiles!M:M,B115,percentiles!O:O,"&gt;0")</f>
        <v>0</v>
      </c>
      <c r="I115">
        <f>+COUNTIFS(percentiles!A:A,A115,percentiles!M:M,B115,percentiles!P:P,"&gt;0")</f>
        <v>0</v>
      </c>
      <c r="J115">
        <f>+COUNTIFS(percentiles!A:A,A115,percentiles!M:M,B115,percentiles!Q:Q,"&gt;0")</f>
        <v>0</v>
      </c>
    </row>
    <row r="116" spans="1:10">
      <c r="A116" s="3">
        <v>114127</v>
      </c>
      <c r="B116" s="2">
        <v>43111</v>
      </c>
      <c r="C116">
        <v>24.5</v>
      </c>
      <c r="D116">
        <v>20.99</v>
      </c>
      <c r="E116" t="str">
        <f>+VLOOKUP(A116,'est-senamhi'!A:J,10,FALSE)</f>
        <v>RP</v>
      </c>
      <c r="F116">
        <f t="shared" si="1"/>
        <v>3.5100000000000016</v>
      </c>
      <c r="G116">
        <f>+COUNTIFS(percentiles!A:A,A116,percentiles!M:M,B116,percentiles!N:N,"&gt;0")</f>
        <v>0</v>
      </c>
      <c r="H116">
        <f>+COUNTIFS(percentiles!A:A,A116,percentiles!M:M,B116,percentiles!O:O,"&gt;0")</f>
        <v>0</v>
      </c>
      <c r="I116">
        <f>+COUNTIFS(percentiles!A:A,A116,percentiles!M:M,B116,percentiles!P:P,"&gt;0")</f>
        <v>0</v>
      </c>
      <c r="J116">
        <f>+COUNTIFS(percentiles!A:A,A116,percentiles!M:M,B116,percentiles!Q:Q,"&gt;0")</f>
        <v>0</v>
      </c>
    </row>
    <row r="117" spans="1:10">
      <c r="A117" s="3">
        <v>152409</v>
      </c>
      <c r="B117" s="2">
        <v>43111</v>
      </c>
      <c r="C117">
        <v>84.2</v>
      </c>
      <c r="D117">
        <v>58.07</v>
      </c>
      <c r="E117" t="str">
        <f>+VLOOKUP(A117,'est-senamhi'!A:J,10,FALSE)</f>
        <v>RP</v>
      </c>
      <c r="F117">
        <f t="shared" si="1"/>
        <v>26.130000000000003</v>
      </c>
      <c r="G117">
        <f>+COUNTIFS(percentiles!A:A,A117,percentiles!M:M,B117,percentiles!N:N,"&gt;0")</f>
        <v>0</v>
      </c>
      <c r="H117">
        <f>+COUNTIFS(percentiles!A:A,A117,percentiles!M:M,B117,percentiles!O:O,"&gt;0")</f>
        <v>0</v>
      </c>
      <c r="I117">
        <f>+COUNTIFS(percentiles!A:A,A117,percentiles!M:M,B117,percentiles!P:P,"&gt;0")</f>
        <v>0</v>
      </c>
      <c r="J117">
        <f>+COUNTIFS(percentiles!A:A,A117,percentiles!M:M,B117,percentiles!Q:Q,"&gt;0")</f>
        <v>0</v>
      </c>
    </row>
    <row r="118" spans="1:10">
      <c r="A118" s="3">
        <v>153307</v>
      </c>
      <c r="B118" s="2">
        <v>43111</v>
      </c>
      <c r="C118">
        <v>80.400000000000006</v>
      </c>
      <c r="D118">
        <v>49.66</v>
      </c>
      <c r="E118" t="str">
        <f>+VLOOKUP(A118,'est-senamhi'!A:J,10,FALSE)</f>
        <v>RP</v>
      </c>
      <c r="F118">
        <f t="shared" si="1"/>
        <v>30.740000000000009</v>
      </c>
      <c r="G118">
        <f>+COUNTIFS(percentiles!A:A,A118,percentiles!M:M,B118,percentiles!N:N,"&gt;0")</f>
        <v>0</v>
      </c>
      <c r="H118">
        <f>+COUNTIFS(percentiles!A:A,A118,percentiles!M:M,B118,percentiles!O:O,"&gt;0")</f>
        <v>0</v>
      </c>
      <c r="I118">
        <f>+COUNTIFS(percentiles!A:A,A118,percentiles!M:M,B118,percentiles!P:P,"&gt;0")</f>
        <v>0</v>
      </c>
      <c r="J118">
        <f>+COUNTIFS(percentiles!A:A,A118,percentiles!M:M,B118,percentiles!Q:Q,"&gt;0")</f>
        <v>0</v>
      </c>
    </row>
    <row r="119" spans="1:10">
      <c r="A119" s="3">
        <v>153313</v>
      </c>
      <c r="B119" s="2">
        <v>43111</v>
      </c>
      <c r="C119">
        <v>35.799999999999997</v>
      </c>
      <c r="D119">
        <v>28.12</v>
      </c>
      <c r="E119" t="str">
        <f>+VLOOKUP(A119,'est-senamhi'!A:J,10,FALSE)</f>
        <v>RP</v>
      </c>
      <c r="F119">
        <f t="shared" si="1"/>
        <v>7.6799999999999962</v>
      </c>
      <c r="G119">
        <f>+COUNTIFS(percentiles!A:A,A119,percentiles!M:M,B119,percentiles!N:N,"&gt;0")</f>
        <v>0</v>
      </c>
      <c r="H119">
        <f>+COUNTIFS(percentiles!A:A,A119,percentiles!M:M,B119,percentiles!O:O,"&gt;0")</f>
        <v>0</v>
      </c>
      <c r="I119">
        <f>+COUNTIFS(percentiles!A:A,A119,percentiles!M:M,B119,percentiles!P:P,"&gt;0")</f>
        <v>1</v>
      </c>
      <c r="J119">
        <f>+COUNTIFS(percentiles!A:A,A119,percentiles!M:M,B119,percentiles!Q:Q,"&gt;0")</f>
        <v>0</v>
      </c>
    </row>
    <row r="120" spans="1:10">
      <c r="A120" s="3">
        <v>153326</v>
      </c>
      <c r="B120" s="2">
        <v>43111</v>
      </c>
      <c r="C120">
        <v>52.4</v>
      </c>
      <c r="D120">
        <v>39.39</v>
      </c>
      <c r="E120" t="str">
        <f>+VLOOKUP(A120,'est-senamhi'!A:J,10,FALSE)</f>
        <v>RP</v>
      </c>
      <c r="F120">
        <f t="shared" si="1"/>
        <v>13.009999999999998</v>
      </c>
      <c r="G120">
        <f>+COUNTIFS(percentiles!A:A,A120,percentiles!M:M,B120,percentiles!N:N,"&gt;0")</f>
        <v>0</v>
      </c>
      <c r="H120">
        <f>+COUNTIFS(percentiles!A:A,A120,percentiles!M:M,B120,percentiles!O:O,"&gt;0")</f>
        <v>0</v>
      </c>
      <c r="I120">
        <f>+COUNTIFS(percentiles!A:A,A120,percentiles!M:M,B120,percentiles!P:P,"&gt;0")</f>
        <v>0</v>
      </c>
      <c r="J120">
        <f>+COUNTIFS(percentiles!A:A,A120,percentiles!M:M,B120,percentiles!Q:Q,"&gt;0")</f>
        <v>0</v>
      </c>
    </row>
    <row r="121" spans="1:10">
      <c r="A121" s="3">
        <v>154108</v>
      </c>
      <c r="B121" s="2">
        <v>43111</v>
      </c>
      <c r="C121">
        <v>12.8</v>
      </c>
      <c r="D121">
        <v>7.76</v>
      </c>
      <c r="E121" t="str">
        <f>+VLOOKUP(A121,'est-senamhi'!A:J,10,FALSE)</f>
        <v>VNP</v>
      </c>
      <c r="F121">
        <f t="shared" si="1"/>
        <v>5.0400000000000009</v>
      </c>
      <c r="G121">
        <f>+COUNTIFS(percentiles!A:A,A121,percentiles!M:M,B121,percentiles!N:N,"&gt;0")</f>
        <v>0</v>
      </c>
      <c r="H121">
        <f>+COUNTIFS(percentiles!A:A,A121,percentiles!M:M,B121,percentiles!O:O,"&gt;0")</f>
        <v>0</v>
      </c>
      <c r="I121">
        <f>+COUNTIFS(percentiles!A:A,A121,percentiles!M:M,B121,percentiles!P:P,"&gt;0")</f>
        <v>0</v>
      </c>
      <c r="J121">
        <f>+COUNTIFS(percentiles!A:A,A121,percentiles!M:M,B121,percentiles!Q:Q,"&gt;0")</f>
        <v>0</v>
      </c>
    </row>
    <row r="122" spans="1:10">
      <c r="A122" s="3">
        <v>154110</v>
      </c>
      <c r="B122" s="2">
        <v>43111</v>
      </c>
      <c r="C122">
        <v>6.8</v>
      </c>
      <c r="D122">
        <v>6.11</v>
      </c>
      <c r="E122" t="str">
        <f>+VLOOKUP(A122,'est-senamhi'!A:J,10,FALSE)</f>
        <v>VNP</v>
      </c>
      <c r="F122">
        <f t="shared" si="1"/>
        <v>0.6899999999999995</v>
      </c>
      <c r="G122">
        <f>+COUNTIFS(percentiles!A:A,A122,percentiles!M:M,B122,percentiles!N:N,"&gt;0")</f>
        <v>0</v>
      </c>
      <c r="H122">
        <f>+COUNTIFS(percentiles!A:A,A122,percentiles!M:M,B122,percentiles!O:O,"&gt;0")</f>
        <v>0</v>
      </c>
      <c r="I122">
        <f>+COUNTIFS(percentiles!A:A,A122,percentiles!M:M,B122,percentiles!P:P,"&gt;0")</f>
        <v>0</v>
      </c>
      <c r="J122">
        <f>+COUNTIFS(percentiles!A:A,A122,percentiles!M:M,B122,percentiles!Q:Q,"&gt;0")</f>
        <v>0</v>
      </c>
    </row>
    <row r="123" spans="1:10">
      <c r="A123" s="3">
        <v>155122</v>
      </c>
      <c r="B123" s="2">
        <v>43111</v>
      </c>
      <c r="C123">
        <v>5.8</v>
      </c>
      <c r="D123">
        <v>5.52</v>
      </c>
      <c r="E123" t="str">
        <f>+VLOOKUP(A123,'est-senamhi'!A:J,10,FALSE)</f>
        <v>VNP</v>
      </c>
      <c r="F123">
        <f t="shared" si="1"/>
        <v>0.28000000000000025</v>
      </c>
      <c r="G123">
        <f>+COUNTIFS(percentiles!A:A,A123,percentiles!M:M,B123,percentiles!N:N,"&gt;0")</f>
        <v>0</v>
      </c>
      <c r="H123">
        <f>+COUNTIFS(percentiles!A:A,A123,percentiles!M:M,B123,percentiles!O:O,"&gt;0")</f>
        <v>0</v>
      </c>
      <c r="I123">
        <f>+COUNTIFS(percentiles!A:A,A123,percentiles!M:M,B123,percentiles!P:P,"&gt;0")</f>
        <v>0</v>
      </c>
      <c r="J123">
        <f>+COUNTIFS(percentiles!A:A,A123,percentiles!M:M,B123,percentiles!Q:Q,"&gt;0")</f>
        <v>0</v>
      </c>
    </row>
    <row r="124" spans="1:10">
      <c r="A124" s="3">
        <v>155207</v>
      </c>
      <c r="B124" s="2">
        <v>43111</v>
      </c>
      <c r="C124">
        <v>9.1999999999999993</v>
      </c>
      <c r="D124">
        <v>6.75</v>
      </c>
      <c r="E124" t="str">
        <f>+VLOOKUP(A124,'est-senamhi'!A:J,10,FALSE)</f>
        <v>VNP</v>
      </c>
      <c r="F124">
        <f t="shared" si="1"/>
        <v>2.4499999999999993</v>
      </c>
      <c r="G124">
        <f>+COUNTIFS(percentiles!A:A,A124,percentiles!M:M,B124,percentiles!N:N,"&gt;0")</f>
        <v>0</v>
      </c>
      <c r="H124">
        <f>+COUNTIFS(percentiles!A:A,A124,percentiles!M:M,B124,percentiles!O:O,"&gt;0")</f>
        <v>0</v>
      </c>
      <c r="I124">
        <f>+COUNTIFS(percentiles!A:A,A124,percentiles!M:M,B124,percentiles!P:P,"&gt;0")</f>
        <v>0</v>
      </c>
      <c r="J124">
        <f>+COUNTIFS(percentiles!A:A,A124,percentiles!M:M,B124,percentiles!Q:Q,"&gt;0")</f>
        <v>0</v>
      </c>
    </row>
    <row r="125" spans="1:10">
      <c r="A125" s="3">
        <v>157206</v>
      </c>
      <c r="B125" s="2">
        <v>43111</v>
      </c>
      <c r="C125">
        <v>42.6</v>
      </c>
      <c r="D125">
        <v>25.81</v>
      </c>
      <c r="E125" t="str">
        <f>+VLOOKUP(A125,'est-senamhi'!A:J,10,FALSE)</f>
        <v>RP</v>
      </c>
      <c r="F125">
        <f t="shared" si="1"/>
        <v>16.790000000000003</v>
      </c>
      <c r="G125">
        <f>+COUNTIFS(percentiles!A:A,A125,percentiles!M:M,B125,percentiles!N:N,"&gt;0")</f>
        <v>0</v>
      </c>
      <c r="H125">
        <f>+COUNTIFS(percentiles!A:A,A125,percentiles!M:M,B125,percentiles!O:O,"&gt;0")</f>
        <v>0</v>
      </c>
      <c r="I125">
        <f>+COUNTIFS(percentiles!A:A,A125,percentiles!M:M,B125,percentiles!P:P,"&gt;0")</f>
        <v>0</v>
      </c>
      <c r="J125">
        <f>+COUNTIFS(percentiles!A:A,A125,percentiles!M:M,B125,percentiles!Q:Q,"&gt;0")</f>
        <v>0</v>
      </c>
    </row>
    <row r="126" spans="1:10">
      <c r="A126" s="3">
        <v>158331</v>
      </c>
      <c r="B126" s="2">
        <v>43111</v>
      </c>
      <c r="C126">
        <v>21.1</v>
      </c>
      <c r="D126">
        <v>17.64</v>
      </c>
      <c r="E126" t="str">
        <f>+VLOOKUP(A126,'est-senamhi'!A:J,10,FALSE)</f>
        <v>RP</v>
      </c>
      <c r="F126">
        <f t="shared" si="1"/>
        <v>3.4600000000000009</v>
      </c>
      <c r="G126">
        <f>+COUNTIFS(percentiles!A:A,A126,percentiles!M:M,B126,percentiles!N:N,"&gt;0")</f>
        <v>0</v>
      </c>
      <c r="H126">
        <f>+COUNTIFS(percentiles!A:A,A126,percentiles!M:M,B126,percentiles!O:O,"&gt;0")</f>
        <v>0</v>
      </c>
      <c r="I126">
        <f>+COUNTIFS(percentiles!A:A,A126,percentiles!M:M,B126,percentiles!P:P,"&gt;0")</f>
        <v>0</v>
      </c>
      <c r="J126">
        <f>+COUNTIFS(percentiles!A:A,A126,percentiles!M:M,B126,percentiles!Q:Q,"&gt;0")</f>
        <v>0</v>
      </c>
    </row>
    <row r="127" spans="1:10">
      <c r="A127" s="3">
        <v>158332</v>
      </c>
      <c r="B127" s="2">
        <v>43111</v>
      </c>
      <c r="C127">
        <v>17.899999999999999</v>
      </c>
      <c r="D127">
        <v>17.350000000000001</v>
      </c>
      <c r="E127" t="str">
        <f>+VLOOKUP(A127,'est-senamhi'!A:J,10,FALSE)</f>
        <v>RP</v>
      </c>
      <c r="F127">
        <f t="shared" si="1"/>
        <v>0.54999999999999716</v>
      </c>
      <c r="G127">
        <f>+COUNTIFS(percentiles!A:A,A127,percentiles!M:M,B127,percentiles!N:N,"&gt;0")</f>
        <v>0</v>
      </c>
      <c r="H127">
        <f>+COUNTIFS(percentiles!A:A,A127,percentiles!M:M,B127,percentiles!O:O,"&gt;0")</f>
        <v>0</v>
      </c>
      <c r="I127">
        <f>+COUNTIFS(percentiles!A:A,A127,percentiles!M:M,B127,percentiles!P:P,"&gt;0")</f>
        <v>0</v>
      </c>
      <c r="J127">
        <f>+COUNTIFS(percentiles!A:A,A127,percentiles!M:M,B127,percentiles!Q:Q,"&gt;0")</f>
        <v>0</v>
      </c>
    </row>
    <row r="128" spans="1:10">
      <c r="A128" s="3" t="s">
        <v>1058</v>
      </c>
      <c r="B128" s="2">
        <v>43111</v>
      </c>
      <c r="C128">
        <v>23.6</v>
      </c>
      <c r="D128">
        <v>18.329999999999998</v>
      </c>
      <c r="E128" t="str">
        <f>+VLOOKUP(A128,'est-senamhi'!A:J,10,FALSE)</f>
        <v>RP</v>
      </c>
      <c r="F128">
        <f t="shared" si="1"/>
        <v>5.2700000000000031</v>
      </c>
      <c r="G128">
        <f>+COUNTIFS(percentiles!A:A,A128,percentiles!M:M,B128,percentiles!N:N,"&gt;0")</f>
        <v>0</v>
      </c>
      <c r="H128">
        <f>+COUNTIFS(percentiles!A:A,A128,percentiles!M:M,B128,percentiles!O:O,"&gt;0")</f>
        <v>0</v>
      </c>
      <c r="I128">
        <f>+COUNTIFS(percentiles!A:A,A128,percentiles!M:M,B128,percentiles!P:P,"&gt;0")</f>
        <v>0</v>
      </c>
      <c r="J128">
        <f>+COUNTIFS(percentiles!A:A,A128,percentiles!M:M,B128,percentiles!Q:Q,"&gt;0")</f>
        <v>0</v>
      </c>
    </row>
    <row r="129" spans="1:10">
      <c r="A129" s="3" t="s">
        <v>1066</v>
      </c>
      <c r="B129" s="2">
        <v>43111</v>
      </c>
      <c r="C129">
        <v>22.2</v>
      </c>
      <c r="D129">
        <v>15.5</v>
      </c>
      <c r="E129" t="str">
        <f>+VLOOKUP(A129,'est-senamhi'!A:J,10,FALSE)</f>
        <v>RP</v>
      </c>
      <c r="F129">
        <f t="shared" si="1"/>
        <v>6.6999999999999993</v>
      </c>
      <c r="G129">
        <f>+COUNTIFS(percentiles!A:A,A129,percentiles!M:M,B129,percentiles!N:N,"&gt;0")</f>
        <v>0</v>
      </c>
      <c r="H129">
        <f>+COUNTIFS(percentiles!A:A,A129,percentiles!M:M,B129,percentiles!O:O,"&gt;0")</f>
        <v>0</v>
      </c>
      <c r="I129">
        <f>+COUNTIFS(percentiles!A:A,A129,percentiles!M:M,B129,percentiles!P:P,"&gt;0")</f>
        <v>0</v>
      </c>
      <c r="J129">
        <f>+COUNTIFS(percentiles!A:A,A129,percentiles!M:M,B129,percentiles!Q:Q,"&gt;0")</f>
        <v>0</v>
      </c>
    </row>
    <row r="130" spans="1:10">
      <c r="A130" s="3" t="s">
        <v>1128</v>
      </c>
      <c r="B130" s="2">
        <v>43111</v>
      </c>
      <c r="C130">
        <v>54.6</v>
      </c>
      <c r="D130">
        <v>48.41</v>
      </c>
      <c r="E130" t="str">
        <f>+VLOOKUP(A130,'est-senamhi'!A:J,10,FALSE)</f>
        <v>VNP</v>
      </c>
      <c r="F130">
        <f t="shared" ref="F130:F193" si="2">+C130-D130</f>
        <v>6.1900000000000048</v>
      </c>
      <c r="G130">
        <f>+COUNTIFS(percentiles!A:A,A130,percentiles!M:M,B130,percentiles!N:N,"&gt;0")</f>
        <v>0</v>
      </c>
      <c r="H130">
        <f>+COUNTIFS(percentiles!A:A,A130,percentiles!M:M,B130,percentiles!O:O,"&gt;0")</f>
        <v>0</v>
      </c>
      <c r="I130">
        <f>+COUNTIFS(percentiles!A:A,A130,percentiles!M:M,B130,percentiles!P:P,"&gt;0")</f>
        <v>0</v>
      </c>
      <c r="J130">
        <f>+COUNTIFS(percentiles!A:A,A130,percentiles!M:M,B130,percentiles!Q:Q,"&gt;0")</f>
        <v>0</v>
      </c>
    </row>
    <row r="131" spans="1:10">
      <c r="A131" s="3" t="s">
        <v>1177</v>
      </c>
      <c r="B131" s="2">
        <v>43111</v>
      </c>
      <c r="C131">
        <v>26.2</v>
      </c>
      <c r="D131">
        <v>21.33</v>
      </c>
      <c r="E131" t="str">
        <f>+VLOOKUP(A131,'est-senamhi'!A:J,10,FALSE)</f>
        <v>RP</v>
      </c>
      <c r="F131">
        <f t="shared" si="2"/>
        <v>4.870000000000001</v>
      </c>
      <c r="G131">
        <f>+COUNTIFS(percentiles!A:A,A131,percentiles!M:M,B131,percentiles!N:N,"&gt;0")</f>
        <v>0</v>
      </c>
      <c r="H131">
        <f>+COUNTIFS(percentiles!A:A,A131,percentiles!M:M,B131,percentiles!O:O,"&gt;0")</f>
        <v>0</v>
      </c>
      <c r="I131">
        <f>+COUNTIFS(percentiles!A:A,A131,percentiles!M:M,B131,percentiles!P:P,"&gt;0")</f>
        <v>0</v>
      </c>
      <c r="J131">
        <f>+COUNTIFS(percentiles!A:A,A131,percentiles!M:M,B131,percentiles!Q:Q,"&gt;0")</f>
        <v>0</v>
      </c>
    </row>
    <row r="132" spans="1:10">
      <c r="A132" s="3">
        <v>280</v>
      </c>
      <c r="B132" s="2">
        <v>43112</v>
      </c>
      <c r="C132">
        <v>167.2</v>
      </c>
      <c r="D132">
        <v>59.99</v>
      </c>
      <c r="E132" t="str">
        <f>+VLOOKUP(A132,'est-senamhi'!A:J,10,FALSE)</f>
        <v>RP</v>
      </c>
      <c r="F132">
        <f t="shared" si="2"/>
        <v>107.20999999999998</v>
      </c>
      <c r="G132">
        <f>+COUNTIFS(percentiles!A:A,A132,percentiles!M:M,B132,percentiles!N:N,"&gt;0")</f>
        <v>0</v>
      </c>
      <c r="H132">
        <f>+COUNTIFS(percentiles!A:A,A132,percentiles!M:M,B132,percentiles!O:O,"&gt;0")</f>
        <v>0</v>
      </c>
      <c r="I132">
        <f>+COUNTIFS(percentiles!A:A,A132,percentiles!M:M,B132,percentiles!P:P,"&gt;0")</f>
        <v>0</v>
      </c>
      <c r="J132">
        <f>+COUNTIFS(percentiles!A:A,A132,percentiles!M:M,B132,percentiles!Q:Q,"&gt;0")</f>
        <v>0</v>
      </c>
    </row>
    <row r="133" spans="1:10">
      <c r="A133" s="3">
        <v>444</v>
      </c>
      <c r="B133" s="2">
        <v>43112</v>
      </c>
      <c r="C133">
        <v>19.899999999999999</v>
      </c>
      <c r="D133">
        <v>10.02</v>
      </c>
      <c r="E133" t="str">
        <f>+VLOOKUP(A133,'est-senamhi'!A:J,10,FALSE)</f>
        <v>VNP</v>
      </c>
      <c r="F133">
        <f t="shared" si="2"/>
        <v>9.879999999999999</v>
      </c>
      <c r="G133">
        <f>+COUNTIFS(percentiles!A:A,A133,percentiles!M:M,B133,percentiles!N:N,"&gt;0")</f>
        <v>0</v>
      </c>
      <c r="H133">
        <f>+COUNTIFS(percentiles!A:A,A133,percentiles!M:M,B133,percentiles!O:O,"&gt;0")</f>
        <v>0</v>
      </c>
      <c r="I133">
        <f>+COUNTIFS(percentiles!A:A,A133,percentiles!M:M,B133,percentiles!P:P,"&gt;0")</f>
        <v>0</v>
      </c>
      <c r="J133">
        <f>+COUNTIFS(percentiles!A:A,A133,percentiles!M:M,B133,percentiles!Q:Q,"&gt;0")</f>
        <v>0</v>
      </c>
    </row>
    <row r="134" spans="1:10">
      <c r="A134" s="3">
        <v>736</v>
      </c>
      <c r="B134" s="2">
        <v>43112</v>
      </c>
      <c r="C134">
        <v>21.8</v>
      </c>
      <c r="D134">
        <v>16.829999999999998</v>
      </c>
      <c r="E134" t="str">
        <f>+VLOOKUP(A134,'est-senamhi'!A:J,10,FALSE)</f>
        <v>RP</v>
      </c>
      <c r="F134">
        <f t="shared" si="2"/>
        <v>4.9700000000000024</v>
      </c>
      <c r="G134">
        <f>+COUNTIFS(percentiles!A:A,A134,percentiles!M:M,B134,percentiles!N:N,"&gt;0")</f>
        <v>0</v>
      </c>
      <c r="H134">
        <f>+COUNTIFS(percentiles!A:A,A134,percentiles!M:M,B134,percentiles!O:O,"&gt;0")</f>
        <v>1</v>
      </c>
      <c r="I134">
        <f>+COUNTIFS(percentiles!A:A,A134,percentiles!M:M,B134,percentiles!P:P,"&gt;0")</f>
        <v>0</v>
      </c>
      <c r="J134">
        <f>+COUNTIFS(percentiles!A:A,A134,percentiles!M:M,B134,percentiles!Q:Q,"&gt;0")</f>
        <v>0</v>
      </c>
    </row>
    <row r="135" spans="1:10">
      <c r="A135" s="3">
        <v>752</v>
      </c>
      <c r="B135" s="2">
        <v>43112</v>
      </c>
      <c r="C135">
        <v>33.4</v>
      </c>
      <c r="D135">
        <v>26.3</v>
      </c>
      <c r="E135" t="str">
        <f>+VLOOKUP(A135,'est-senamhi'!A:J,10,FALSE)</f>
        <v>RP</v>
      </c>
      <c r="F135">
        <f t="shared" si="2"/>
        <v>7.0999999999999979</v>
      </c>
      <c r="G135">
        <f>+COUNTIFS(percentiles!A:A,A135,percentiles!M:M,B135,percentiles!N:N,"&gt;0")</f>
        <v>0</v>
      </c>
      <c r="H135">
        <f>+COUNTIFS(percentiles!A:A,A135,percentiles!M:M,B135,percentiles!O:O,"&gt;0")</f>
        <v>0</v>
      </c>
      <c r="I135">
        <f>+COUNTIFS(percentiles!A:A,A135,percentiles!M:M,B135,percentiles!P:P,"&gt;0")</f>
        <v>0</v>
      </c>
      <c r="J135">
        <f>+COUNTIFS(percentiles!A:A,A135,percentiles!M:M,B135,percentiles!Q:Q,"&gt;0")</f>
        <v>0</v>
      </c>
    </row>
    <row r="136" spans="1:10">
      <c r="A136" s="3">
        <v>755</v>
      </c>
      <c r="B136" s="2">
        <v>43112</v>
      </c>
      <c r="C136">
        <v>29.7</v>
      </c>
      <c r="D136">
        <v>28.71</v>
      </c>
      <c r="E136" t="str">
        <f>+VLOOKUP(A136,'est-senamhi'!A:J,10,FALSE)</f>
        <v>RP</v>
      </c>
      <c r="F136">
        <f t="shared" si="2"/>
        <v>0.98999999999999844</v>
      </c>
      <c r="G136">
        <f>+COUNTIFS(percentiles!A:A,A136,percentiles!M:M,B136,percentiles!N:N,"&gt;0")</f>
        <v>0</v>
      </c>
      <c r="H136">
        <f>+COUNTIFS(percentiles!A:A,A136,percentiles!M:M,B136,percentiles!O:O,"&gt;0")</f>
        <v>0</v>
      </c>
      <c r="I136">
        <f>+COUNTIFS(percentiles!A:A,A136,percentiles!M:M,B136,percentiles!P:P,"&gt;0")</f>
        <v>0</v>
      </c>
      <c r="J136">
        <f>+COUNTIFS(percentiles!A:A,A136,percentiles!M:M,B136,percentiles!Q:Q,"&gt;0")</f>
        <v>0</v>
      </c>
    </row>
    <row r="137" spans="1:10">
      <c r="A137" s="3">
        <v>757</v>
      </c>
      <c r="B137" s="2">
        <v>43112</v>
      </c>
      <c r="C137">
        <v>24.7</v>
      </c>
      <c r="D137">
        <v>22.06</v>
      </c>
      <c r="E137" t="str">
        <f>+VLOOKUP(A137,'est-senamhi'!A:J,10,FALSE)</f>
        <v>RP</v>
      </c>
      <c r="F137">
        <f t="shared" si="2"/>
        <v>2.6400000000000006</v>
      </c>
      <c r="G137">
        <f>+COUNTIFS(percentiles!A:A,A137,percentiles!M:M,B137,percentiles!N:N,"&gt;0")</f>
        <v>0</v>
      </c>
      <c r="H137">
        <f>+COUNTIFS(percentiles!A:A,A137,percentiles!M:M,B137,percentiles!O:O,"&gt;0")</f>
        <v>0</v>
      </c>
      <c r="I137">
        <f>+COUNTIFS(percentiles!A:A,A137,percentiles!M:M,B137,percentiles!P:P,"&gt;0")</f>
        <v>0</v>
      </c>
      <c r="J137">
        <f>+COUNTIFS(percentiles!A:A,A137,percentiles!M:M,B137,percentiles!Q:Q,"&gt;0")</f>
        <v>0</v>
      </c>
    </row>
    <row r="138" spans="1:10">
      <c r="A138" s="3">
        <v>758</v>
      </c>
      <c r="B138" s="2">
        <v>43112</v>
      </c>
      <c r="C138">
        <v>24.2</v>
      </c>
      <c r="D138">
        <v>15.5</v>
      </c>
      <c r="E138" t="str">
        <f>+VLOOKUP(A138,'est-senamhi'!A:J,10,FALSE)</f>
        <v>RP</v>
      </c>
      <c r="F138">
        <f t="shared" si="2"/>
        <v>8.6999999999999993</v>
      </c>
      <c r="G138">
        <f>+COUNTIFS(percentiles!A:A,A138,percentiles!M:M,B138,percentiles!N:N,"&gt;0")</f>
        <v>0</v>
      </c>
      <c r="H138">
        <f>+COUNTIFS(percentiles!A:A,A138,percentiles!M:M,B138,percentiles!O:O,"&gt;0")</f>
        <v>0</v>
      </c>
      <c r="I138">
        <f>+COUNTIFS(percentiles!A:A,A138,percentiles!M:M,B138,percentiles!P:P,"&gt;0")</f>
        <v>0</v>
      </c>
      <c r="J138">
        <f>+COUNTIFS(percentiles!A:A,A138,percentiles!M:M,B138,percentiles!Q:Q,"&gt;0")</f>
        <v>0</v>
      </c>
    </row>
    <row r="139" spans="1:10">
      <c r="A139" s="3">
        <v>105121</v>
      </c>
      <c r="B139" s="2">
        <v>43112</v>
      </c>
      <c r="C139">
        <v>2</v>
      </c>
      <c r="D139">
        <v>1.1000000000000001</v>
      </c>
      <c r="E139" t="str">
        <f>+VLOOKUP(A139,'est-senamhi'!A:J,10,FALSE)</f>
        <v>VNP</v>
      </c>
      <c r="F139">
        <f t="shared" si="2"/>
        <v>0.89999999999999991</v>
      </c>
      <c r="G139">
        <f>+COUNTIFS(percentiles!A:A,A139,percentiles!M:M,B139,percentiles!N:N,"&gt;0")</f>
        <v>0</v>
      </c>
      <c r="H139">
        <f>+COUNTIFS(percentiles!A:A,A139,percentiles!M:M,B139,percentiles!O:O,"&gt;0")</f>
        <v>0</v>
      </c>
      <c r="I139">
        <f>+COUNTIFS(percentiles!A:A,A139,percentiles!M:M,B139,percentiles!P:P,"&gt;0")</f>
        <v>0</v>
      </c>
      <c r="J139">
        <f>+COUNTIFS(percentiles!A:A,A139,percentiles!M:M,B139,percentiles!Q:Q,"&gt;0")</f>
        <v>0</v>
      </c>
    </row>
    <row r="140" spans="1:10">
      <c r="A140" s="3">
        <v>107131</v>
      </c>
      <c r="B140" s="2">
        <v>43112</v>
      </c>
      <c r="C140">
        <v>34.9</v>
      </c>
      <c r="D140">
        <v>12.6</v>
      </c>
      <c r="E140" t="str">
        <f>+VLOOKUP(A140,'est-senamhi'!A:J,10,FALSE)</f>
        <v>VNP</v>
      </c>
      <c r="F140">
        <f t="shared" si="2"/>
        <v>22.299999999999997</v>
      </c>
      <c r="G140">
        <f>+COUNTIFS(percentiles!A:A,A140,percentiles!M:M,B140,percentiles!N:N,"&gt;0")</f>
        <v>0</v>
      </c>
      <c r="H140">
        <f>+COUNTIFS(percentiles!A:A,A140,percentiles!M:M,B140,percentiles!O:O,"&gt;0")</f>
        <v>0</v>
      </c>
      <c r="I140">
        <f>+COUNTIFS(percentiles!A:A,A140,percentiles!M:M,B140,percentiles!P:P,"&gt;0")</f>
        <v>0</v>
      </c>
      <c r="J140">
        <f>+COUNTIFS(percentiles!A:A,A140,percentiles!M:M,B140,percentiles!Q:Q,"&gt;0")</f>
        <v>0</v>
      </c>
    </row>
    <row r="141" spans="1:10">
      <c r="A141" s="3">
        <v>109091</v>
      </c>
      <c r="B141" s="2">
        <v>43112</v>
      </c>
      <c r="C141">
        <v>48</v>
      </c>
      <c r="D141">
        <v>10.96</v>
      </c>
      <c r="E141" t="str">
        <f>+VLOOKUP(A141,'est-senamhi'!A:J,10,FALSE)</f>
        <v>VNP</v>
      </c>
      <c r="F141">
        <f t="shared" si="2"/>
        <v>37.04</v>
      </c>
      <c r="G141">
        <f>+COUNTIFS(percentiles!A:A,A141,percentiles!M:M,B141,percentiles!N:N,"&gt;0")</f>
        <v>0</v>
      </c>
      <c r="H141">
        <f>+COUNTIFS(percentiles!A:A,A141,percentiles!M:M,B141,percentiles!O:O,"&gt;0")</f>
        <v>0</v>
      </c>
      <c r="I141">
        <f>+COUNTIFS(percentiles!A:A,A141,percentiles!M:M,B141,percentiles!P:P,"&gt;0")</f>
        <v>0</v>
      </c>
      <c r="J141">
        <f>+COUNTIFS(percentiles!A:A,A141,percentiles!M:M,B141,percentiles!Q:Q,"&gt;0")</f>
        <v>0</v>
      </c>
    </row>
    <row r="142" spans="1:10">
      <c r="A142" s="3">
        <v>114123</v>
      </c>
      <c r="B142" s="2">
        <v>43112</v>
      </c>
      <c r="C142">
        <v>30.6</v>
      </c>
      <c r="D142">
        <v>17.96</v>
      </c>
      <c r="E142" t="str">
        <f>+VLOOKUP(A142,'est-senamhi'!A:J,10,FALSE)</f>
        <v>RP</v>
      </c>
      <c r="F142">
        <f t="shared" si="2"/>
        <v>12.64</v>
      </c>
      <c r="G142">
        <f>+COUNTIFS(percentiles!A:A,A142,percentiles!M:M,B142,percentiles!N:N,"&gt;0")</f>
        <v>0</v>
      </c>
      <c r="H142">
        <f>+COUNTIFS(percentiles!A:A,A142,percentiles!M:M,B142,percentiles!O:O,"&gt;0")</f>
        <v>0</v>
      </c>
      <c r="I142">
        <f>+COUNTIFS(percentiles!A:A,A142,percentiles!M:M,B142,percentiles!P:P,"&gt;0")</f>
        <v>0</v>
      </c>
      <c r="J142">
        <f>+COUNTIFS(percentiles!A:A,A142,percentiles!M:M,B142,percentiles!Q:Q,"&gt;0")</f>
        <v>0</v>
      </c>
    </row>
    <row r="143" spans="1:10">
      <c r="A143" s="3">
        <v>150903</v>
      </c>
      <c r="B143" s="2">
        <v>43112</v>
      </c>
      <c r="C143">
        <v>22</v>
      </c>
      <c r="D143">
        <v>11.81</v>
      </c>
      <c r="E143" t="str">
        <f>+VLOOKUP(A143,'est-senamhi'!A:J,10,FALSE)</f>
        <v>VNP</v>
      </c>
      <c r="F143">
        <f t="shared" si="2"/>
        <v>10.19</v>
      </c>
      <c r="G143">
        <f>+COUNTIFS(percentiles!A:A,A143,percentiles!M:M,B143,percentiles!N:N,"&gt;0")</f>
        <v>1</v>
      </c>
      <c r="H143">
        <f>+COUNTIFS(percentiles!A:A,A143,percentiles!M:M,B143,percentiles!O:O,"&gt;0")</f>
        <v>0</v>
      </c>
      <c r="I143">
        <f>+COUNTIFS(percentiles!A:A,A143,percentiles!M:M,B143,percentiles!P:P,"&gt;0")</f>
        <v>0</v>
      </c>
      <c r="J143">
        <f>+COUNTIFS(percentiles!A:A,A143,percentiles!M:M,B143,percentiles!Q:Q,"&gt;0")</f>
        <v>0</v>
      </c>
    </row>
    <row r="144" spans="1:10">
      <c r="A144" s="3">
        <v>151204</v>
      </c>
      <c r="B144" s="2">
        <v>43112</v>
      </c>
      <c r="C144">
        <v>21</v>
      </c>
      <c r="D144">
        <v>13.54</v>
      </c>
      <c r="E144" t="str">
        <f>+VLOOKUP(A144,'est-senamhi'!A:J,10,FALSE)</f>
        <v>VNP</v>
      </c>
      <c r="F144">
        <f t="shared" si="2"/>
        <v>7.4600000000000009</v>
      </c>
      <c r="G144">
        <f>+COUNTIFS(percentiles!A:A,A144,percentiles!M:M,B144,percentiles!N:N,"&gt;0")</f>
        <v>0</v>
      </c>
      <c r="H144">
        <f>+COUNTIFS(percentiles!A:A,A144,percentiles!M:M,B144,percentiles!O:O,"&gt;0")</f>
        <v>0</v>
      </c>
      <c r="I144">
        <f>+COUNTIFS(percentiles!A:A,A144,percentiles!M:M,B144,percentiles!P:P,"&gt;0")</f>
        <v>0</v>
      </c>
      <c r="J144">
        <f>+COUNTIFS(percentiles!A:A,A144,percentiles!M:M,B144,percentiles!Q:Q,"&gt;0")</f>
        <v>0</v>
      </c>
    </row>
    <row r="145" spans="1:10">
      <c r="A145" s="3">
        <v>154108</v>
      </c>
      <c r="B145" s="2">
        <v>43112</v>
      </c>
      <c r="C145">
        <v>12.4</v>
      </c>
      <c r="D145">
        <v>7.76</v>
      </c>
      <c r="E145" t="str">
        <f>+VLOOKUP(A145,'est-senamhi'!A:J,10,FALSE)</f>
        <v>VNP</v>
      </c>
      <c r="F145">
        <f t="shared" si="2"/>
        <v>4.6400000000000006</v>
      </c>
      <c r="G145">
        <f>+COUNTIFS(percentiles!A:A,A145,percentiles!M:M,B145,percentiles!N:N,"&gt;0")</f>
        <v>0</v>
      </c>
      <c r="H145">
        <f>+COUNTIFS(percentiles!A:A,A145,percentiles!M:M,B145,percentiles!O:O,"&gt;0")</f>
        <v>0</v>
      </c>
      <c r="I145">
        <f>+COUNTIFS(percentiles!A:A,A145,percentiles!M:M,B145,percentiles!P:P,"&gt;0")</f>
        <v>0</v>
      </c>
      <c r="J145">
        <f>+COUNTIFS(percentiles!A:A,A145,percentiles!M:M,B145,percentiles!Q:Q,"&gt;0")</f>
        <v>0</v>
      </c>
    </row>
    <row r="146" spans="1:10">
      <c r="A146" s="3">
        <v>154110</v>
      </c>
      <c r="B146" s="2">
        <v>43112</v>
      </c>
      <c r="C146">
        <v>8.6</v>
      </c>
      <c r="D146">
        <v>6.11</v>
      </c>
      <c r="E146" t="str">
        <f>+VLOOKUP(A146,'est-senamhi'!A:J,10,FALSE)</f>
        <v>VNP</v>
      </c>
      <c r="F146">
        <f t="shared" si="2"/>
        <v>2.4899999999999993</v>
      </c>
      <c r="G146">
        <f>+COUNTIFS(percentiles!A:A,A146,percentiles!M:M,B146,percentiles!N:N,"&gt;0")</f>
        <v>0</v>
      </c>
      <c r="H146">
        <f>+COUNTIFS(percentiles!A:A,A146,percentiles!M:M,B146,percentiles!O:O,"&gt;0")</f>
        <v>0</v>
      </c>
      <c r="I146">
        <f>+COUNTIFS(percentiles!A:A,A146,percentiles!M:M,B146,percentiles!P:P,"&gt;0")</f>
        <v>0</v>
      </c>
      <c r="J146">
        <f>+COUNTIFS(percentiles!A:A,A146,percentiles!M:M,B146,percentiles!Q:Q,"&gt;0")</f>
        <v>1</v>
      </c>
    </row>
    <row r="147" spans="1:10">
      <c r="A147" s="3">
        <v>155207</v>
      </c>
      <c r="B147" s="2">
        <v>43112</v>
      </c>
      <c r="C147">
        <v>8.3000000000000007</v>
      </c>
      <c r="D147">
        <v>6.75</v>
      </c>
      <c r="E147" t="str">
        <f>+VLOOKUP(A147,'est-senamhi'!A:J,10,FALSE)</f>
        <v>VNP</v>
      </c>
      <c r="F147">
        <f t="shared" si="2"/>
        <v>1.5500000000000007</v>
      </c>
      <c r="G147">
        <f>+COUNTIFS(percentiles!A:A,A147,percentiles!M:M,B147,percentiles!N:N,"&gt;0")</f>
        <v>0</v>
      </c>
      <c r="H147">
        <f>+COUNTIFS(percentiles!A:A,A147,percentiles!M:M,B147,percentiles!O:O,"&gt;0")</f>
        <v>0</v>
      </c>
      <c r="I147">
        <f>+COUNTIFS(percentiles!A:A,A147,percentiles!M:M,B147,percentiles!P:P,"&gt;0")</f>
        <v>0</v>
      </c>
      <c r="J147">
        <f>+COUNTIFS(percentiles!A:A,A147,percentiles!M:M,B147,percentiles!Q:Q,"&gt;0")</f>
        <v>0</v>
      </c>
    </row>
    <row r="148" spans="1:10">
      <c r="A148" s="3">
        <v>155209</v>
      </c>
      <c r="B148" s="2">
        <v>43112</v>
      </c>
      <c r="C148">
        <v>19.100000000000001</v>
      </c>
      <c r="D148">
        <v>14.69</v>
      </c>
      <c r="E148" t="str">
        <f>+VLOOKUP(A148,'est-senamhi'!A:J,10,FALSE)</f>
        <v>VNP</v>
      </c>
      <c r="F148">
        <f t="shared" si="2"/>
        <v>4.4100000000000019</v>
      </c>
      <c r="G148">
        <f>+COUNTIFS(percentiles!A:A,A148,percentiles!M:M,B148,percentiles!N:N,"&gt;0")</f>
        <v>0</v>
      </c>
      <c r="H148">
        <f>+COUNTIFS(percentiles!A:A,A148,percentiles!M:M,B148,percentiles!O:O,"&gt;0")</f>
        <v>0</v>
      </c>
      <c r="I148">
        <f>+COUNTIFS(percentiles!A:A,A148,percentiles!M:M,B148,percentiles!P:P,"&gt;0")</f>
        <v>0</v>
      </c>
      <c r="J148">
        <f>+COUNTIFS(percentiles!A:A,A148,percentiles!M:M,B148,percentiles!Q:Q,"&gt;0")</f>
        <v>0</v>
      </c>
    </row>
    <row r="149" spans="1:10">
      <c r="A149" s="3" t="s">
        <v>1122</v>
      </c>
      <c r="B149" s="2">
        <v>43112</v>
      </c>
      <c r="C149">
        <v>26.2</v>
      </c>
      <c r="D149">
        <v>20.149999999999999</v>
      </c>
      <c r="E149" t="str">
        <f>+VLOOKUP(A149,'est-senamhi'!A:J,10,FALSE)</f>
        <v>RP</v>
      </c>
      <c r="F149">
        <f t="shared" si="2"/>
        <v>6.0500000000000007</v>
      </c>
      <c r="G149">
        <f>+COUNTIFS(percentiles!A:A,A149,percentiles!M:M,B149,percentiles!N:N,"&gt;0")</f>
        <v>0</v>
      </c>
      <c r="H149">
        <f>+COUNTIFS(percentiles!A:A,A149,percentiles!M:M,B149,percentiles!O:O,"&gt;0")</f>
        <v>0</v>
      </c>
      <c r="I149">
        <f>+COUNTIFS(percentiles!A:A,A149,percentiles!M:M,B149,percentiles!P:P,"&gt;0")</f>
        <v>0</v>
      </c>
      <c r="J149">
        <f>+COUNTIFS(percentiles!A:A,A149,percentiles!M:M,B149,percentiles!Q:Q,"&gt;0")</f>
        <v>0</v>
      </c>
    </row>
    <row r="150" spans="1:10">
      <c r="A150" s="3" t="s">
        <v>1143</v>
      </c>
      <c r="B150" s="2">
        <v>43112</v>
      </c>
      <c r="C150">
        <v>25.8</v>
      </c>
      <c r="D150">
        <v>20.149999999999999</v>
      </c>
      <c r="E150" t="str">
        <f>+VLOOKUP(A150,'est-senamhi'!A:J,10,FALSE)</f>
        <v>RP</v>
      </c>
      <c r="F150">
        <f t="shared" si="2"/>
        <v>5.6500000000000021</v>
      </c>
      <c r="G150">
        <f>+COUNTIFS(percentiles!A:A,A150,percentiles!M:M,B150,percentiles!N:N,"&gt;0")</f>
        <v>0</v>
      </c>
      <c r="H150">
        <f>+COUNTIFS(percentiles!A:A,A150,percentiles!M:M,B150,percentiles!O:O,"&gt;0")</f>
        <v>0</v>
      </c>
      <c r="I150">
        <f>+COUNTIFS(percentiles!A:A,A150,percentiles!M:M,B150,percentiles!P:P,"&gt;0")</f>
        <v>0</v>
      </c>
      <c r="J150">
        <f>+COUNTIFS(percentiles!A:A,A150,percentiles!M:M,B150,percentiles!Q:Q,"&gt;0")</f>
        <v>0</v>
      </c>
    </row>
    <row r="151" spans="1:10">
      <c r="A151" s="3" t="s">
        <v>1146</v>
      </c>
      <c r="B151" s="2">
        <v>43112</v>
      </c>
      <c r="C151">
        <v>36.6</v>
      </c>
      <c r="D151">
        <v>20.149999999999999</v>
      </c>
      <c r="E151" t="str">
        <f>+VLOOKUP(A151,'est-senamhi'!A:J,10,FALSE)</f>
        <v>RP</v>
      </c>
      <c r="F151">
        <f t="shared" si="2"/>
        <v>16.450000000000003</v>
      </c>
      <c r="G151">
        <f>+COUNTIFS(percentiles!A:A,A151,percentiles!M:M,B151,percentiles!N:N,"&gt;0")</f>
        <v>0</v>
      </c>
      <c r="H151">
        <f>+COUNTIFS(percentiles!A:A,A151,percentiles!M:M,B151,percentiles!O:O,"&gt;0")</f>
        <v>0</v>
      </c>
      <c r="I151">
        <f>+COUNTIFS(percentiles!A:A,A151,percentiles!M:M,B151,percentiles!P:P,"&gt;0")</f>
        <v>0</v>
      </c>
      <c r="J151">
        <f>+COUNTIFS(percentiles!A:A,A151,percentiles!M:M,B151,percentiles!Q:Q,"&gt;0")</f>
        <v>0</v>
      </c>
    </row>
    <row r="152" spans="1:10">
      <c r="A152" s="3" t="s">
        <v>1149</v>
      </c>
      <c r="B152" s="2">
        <v>43112</v>
      </c>
      <c r="C152">
        <v>25.8</v>
      </c>
      <c r="D152">
        <v>20.97</v>
      </c>
      <c r="E152" t="str">
        <f>+VLOOKUP(A152,'est-senamhi'!A:J,10,FALSE)</f>
        <v>RP</v>
      </c>
      <c r="F152">
        <f t="shared" si="2"/>
        <v>4.8300000000000018</v>
      </c>
      <c r="G152">
        <f>+COUNTIFS(percentiles!A:A,A152,percentiles!M:M,B152,percentiles!N:N,"&gt;0")</f>
        <v>0</v>
      </c>
      <c r="H152">
        <f>+COUNTIFS(percentiles!A:A,A152,percentiles!M:M,B152,percentiles!O:O,"&gt;0")</f>
        <v>0</v>
      </c>
      <c r="I152">
        <f>+COUNTIFS(percentiles!A:A,A152,percentiles!M:M,B152,percentiles!P:P,"&gt;0")</f>
        <v>0</v>
      </c>
      <c r="J152">
        <f>+COUNTIFS(percentiles!A:A,A152,percentiles!M:M,B152,percentiles!Q:Q,"&gt;0")</f>
        <v>0</v>
      </c>
    </row>
    <row r="153" spans="1:10">
      <c r="A153" s="3" t="s">
        <v>1204</v>
      </c>
      <c r="B153" s="2">
        <v>43112</v>
      </c>
      <c r="C153">
        <v>24.4</v>
      </c>
      <c r="D153">
        <v>24.25</v>
      </c>
      <c r="E153" t="str">
        <f>+VLOOKUP(A153,'est-senamhi'!A:J,10,FALSE)</f>
        <v>VNP</v>
      </c>
      <c r="F153">
        <f t="shared" si="2"/>
        <v>0.14999999999999858</v>
      </c>
      <c r="G153">
        <f>+COUNTIFS(percentiles!A:A,A153,percentiles!M:M,B153,percentiles!N:N,"&gt;0")</f>
        <v>0</v>
      </c>
      <c r="H153">
        <f>+COUNTIFS(percentiles!A:A,A153,percentiles!M:M,B153,percentiles!O:O,"&gt;0")</f>
        <v>0</v>
      </c>
      <c r="I153">
        <f>+COUNTIFS(percentiles!A:A,A153,percentiles!M:M,B153,percentiles!P:P,"&gt;0")</f>
        <v>0</v>
      </c>
      <c r="J153">
        <f>+COUNTIFS(percentiles!A:A,A153,percentiles!M:M,B153,percentiles!Q:Q,"&gt;0")</f>
        <v>0</v>
      </c>
    </row>
    <row r="154" spans="1:10">
      <c r="A154" s="3" t="s">
        <v>1231</v>
      </c>
      <c r="B154" s="2">
        <v>43112</v>
      </c>
      <c r="C154">
        <v>17.100000000000001</v>
      </c>
      <c r="D154">
        <v>15.76</v>
      </c>
      <c r="E154" t="str">
        <f>+VLOOKUP(A154,'est-senamhi'!A:J,10,FALSE)</f>
        <v>VNP</v>
      </c>
      <c r="F154">
        <f t="shared" si="2"/>
        <v>1.3400000000000016</v>
      </c>
      <c r="G154">
        <f>+COUNTIFS(percentiles!A:A,A154,percentiles!M:M,B154,percentiles!N:N,"&gt;0")</f>
        <v>0</v>
      </c>
      <c r="H154">
        <f>+COUNTIFS(percentiles!A:A,A154,percentiles!M:M,B154,percentiles!O:O,"&gt;0")</f>
        <v>0</v>
      </c>
      <c r="I154">
        <f>+COUNTIFS(percentiles!A:A,A154,percentiles!M:M,B154,percentiles!P:P,"&gt;0")</f>
        <v>0</v>
      </c>
      <c r="J154">
        <f>+COUNTIFS(percentiles!A:A,A154,percentiles!M:M,B154,percentiles!Q:Q,"&gt;0")</f>
        <v>0</v>
      </c>
    </row>
    <row r="155" spans="1:10">
      <c r="A155" s="4" t="s">
        <v>1245</v>
      </c>
      <c r="B155" s="2">
        <v>43112</v>
      </c>
      <c r="C155">
        <v>26.9</v>
      </c>
      <c r="D155">
        <v>14.67</v>
      </c>
      <c r="E155" t="str">
        <f>+VLOOKUP(A155,'est-senamhi'!A:J,10,FALSE)</f>
        <v>RP</v>
      </c>
      <c r="F155">
        <f t="shared" si="2"/>
        <v>12.229999999999999</v>
      </c>
      <c r="G155">
        <f>+COUNTIFS(percentiles!A:A,A155,percentiles!M:M,B155,percentiles!N:N,"&gt;0")</f>
        <v>0</v>
      </c>
      <c r="H155">
        <f>+COUNTIFS(percentiles!A:A,A155,percentiles!M:M,B155,percentiles!O:O,"&gt;0")</f>
        <v>0</v>
      </c>
      <c r="I155">
        <f>+COUNTIFS(percentiles!A:A,A155,percentiles!M:M,B155,percentiles!P:P,"&gt;0")</f>
        <v>0</v>
      </c>
      <c r="J155">
        <f>+COUNTIFS(percentiles!A:A,A155,percentiles!M:M,B155,percentiles!Q:Q,"&gt;0")</f>
        <v>0</v>
      </c>
    </row>
    <row r="156" spans="1:10">
      <c r="A156" s="3">
        <v>370</v>
      </c>
      <c r="B156" s="2">
        <v>43113</v>
      </c>
      <c r="C156">
        <v>29.4</v>
      </c>
      <c r="D156">
        <v>22.39</v>
      </c>
      <c r="E156" t="str">
        <f>+VLOOKUP(A156,'est-senamhi'!A:J,10,FALSE)</f>
        <v>RP</v>
      </c>
      <c r="F156">
        <f t="shared" si="2"/>
        <v>7.009999999999998</v>
      </c>
      <c r="G156">
        <f>+COUNTIFS(percentiles!A:A,A156,percentiles!M:M,B156,percentiles!N:N,"&gt;0")</f>
        <v>0</v>
      </c>
      <c r="H156">
        <f>+COUNTIFS(percentiles!A:A,A156,percentiles!M:M,B156,percentiles!O:O,"&gt;0")</f>
        <v>0</v>
      </c>
      <c r="I156">
        <f>+COUNTIFS(percentiles!A:A,A156,percentiles!M:M,B156,percentiles!P:P,"&gt;0")</f>
        <v>0</v>
      </c>
      <c r="J156">
        <f>+COUNTIFS(percentiles!A:A,A156,percentiles!M:M,B156,percentiles!Q:Q,"&gt;0")</f>
        <v>0</v>
      </c>
    </row>
    <row r="157" spans="1:10">
      <c r="A157" s="3">
        <v>444</v>
      </c>
      <c r="B157" s="2">
        <v>43113</v>
      </c>
      <c r="C157">
        <v>11.4</v>
      </c>
      <c r="D157">
        <v>10.02</v>
      </c>
      <c r="E157" t="str">
        <f>+VLOOKUP(A157,'est-senamhi'!A:J,10,FALSE)</f>
        <v>VNP</v>
      </c>
      <c r="F157">
        <f t="shared" si="2"/>
        <v>1.3800000000000008</v>
      </c>
      <c r="G157">
        <f>+COUNTIFS(percentiles!A:A,A157,percentiles!M:M,B157,percentiles!N:N,"&gt;0")</f>
        <v>0</v>
      </c>
      <c r="H157">
        <f>+COUNTIFS(percentiles!A:A,A157,percentiles!M:M,B157,percentiles!O:O,"&gt;0")</f>
        <v>0</v>
      </c>
      <c r="I157">
        <f>+COUNTIFS(percentiles!A:A,A157,percentiles!M:M,B157,percentiles!P:P,"&gt;0")</f>
        <v>0</v>
      </c>
      <c r="J157">
        <f>+COUNTIFS(percentiles!A:A,A157,percentiles!M:M,B157,percentiles!Q:Q,"&gt;0")</f>
        <v>0</v>
      </c>
    </row>
    <row r="158" spans="1:10">
      <c r="A158" s="3">
        <v>109091</v>
      </c>
      <c r="B158" s="2">
        <v>43113</v>
      </c>
      <c r="C158">
        <v>111.5</v>
      </c>
      <c r="D158">
        <v>10.96</v>
      </c>
      <c r="E158" t="str">
        <f>+VLOOKUP(A158,'est-senamhi'!A:J,10,FALSE)</f>
        <v>VNP</v>
      </c>
      <c r="F158">
        <f t="shared" si="2"/>
        <v>100.53999999999999</v>
      </c>
      <c r="G158">
        <f>+COUNTIFS(percentiles!A:A,A158,percentiles!M:M,B158,percentiles!N:N,"&gt;0")</f>
        <v>0</v>
      </c>
      <c r="H158">
        <f>+COUNTIFS(percentiles!A:A,A158,percentiles!M:M,B158,percentiles!O:O,"&gt;0")</f>
        <v>0</v>
      </c>
      <c r="I158">
        <f>+COUNTIFS(percentiles!A:A,A158,percentiles!M:M,B158,percentiles!P:P,"&gt;0")</f>
        <v>0</v>
      </c>
      <c r="J158">
        <f>+COUNTIFS(percentiles!A:A,A158,percentiles!M:M,B158,percentiles!Q:Q,"&gt;0")</f>
        <v>0</v>
      </c>
    </row>
    <row r="159" spans="1:10">
      <c r="A159" s="3">
        <v>154107</v>
      </c>
      <c r="B159" s="2">
        <v>43113</v>
      </c>
      <c r="C159">
        <v>10.3</v>
      </c>
      <c r="D159">
        <v>6.11</v>
      </c>
      <c r="E159" t="str">
        <f>+VLOOKUP(A159,'est-senamhi'!A:J,10,FALSE)</f>
        <v>VNP</v>
      </c>
      <c r="F159">
        <f t="shared" si="2"/>
        <v>4.1900000000000004</v>
      </c>
      <c r="G159">
        <f>+COUNTIFS(percentiles!A:A,A159,percentiles!M:M,B159,percentiles!N:N,"&gt;0")</f>
        <v>0</v>
      </c>
      <c r="H159">
        <f>+COUNTIFS(percentiles!A:A,A159,percentiles!M:M,B159,percentiles!O:O,"&gt;0")</f>
        <v>0</v>
      </c>
      <c r="I159">
        <f>+COUNTIFS(percentiles!A:A,A159,percentiles!M:M,B159,percentiles!P:P,"&gt;0")</f>
        <v>1</v>
      </c>
      <c r="J159">
        <f>+COUNTIFS(percentiles!A:A,A159,percentiles!M:M,B159,percentiles!Q:Q,"&gt;0")</f>
        <v>0</v>
      </c>
    </row>
    <row r="160" spans="1:10">
      <c r="A160" s="3">
        <v>154108</v>
      </c>
      <c r="B160" s="2">
        <v>43113</v>
      </c>
      <c r="C160">
        <v>10.4</v>
      </c>
      <c r="D160">
        <v>7.76</v>
      </c>
      <c r="E160" t="str">
        <f>+VLOOKUP(A160,'est-senamhi'!A:J,10,FALSE)</f>
        <v>VNP</v>
      </c>
      <c r="F160">
        <f t="shared" si="2"/>
        <v>2.6400000000000006</v>
      </c>
      <c r="G160">
        <f>+COUNTIFS(percentiles!A:A,A160,percentiles!M:M,B160,percentiles!N:N,"&gt;0")</f>
        <v>0</v>
      </c>
      <c r="H160">
        <f>+COUNTIFS(percentiles!A:A,A160,percentiles!M:M,B160,percentiles!O:O,"&gt;0")</f>
        <v>0</v>
      </c>
      <c r="I160">
        <f>+COUNTIFS(percentiles!A:A,A160,percentiles!M:M,B160,percentiles!P:P,"&gt;0")</f>
        <v>0</v>
      </c>
      <c r="J160">
        <f>+COUNTIFS(percentiles!A:A,A160,percentiles!M:M,B160,percentiles!Q:Q,"&gt;0")</f>
        <v>0</v>
      </c>
    </row>
    <row r="161" spans="1:10">
      <c r="A161" s="3">
        <v>155224</v>
      </c>
      <c r="B161" s="2">
        <v>43113</v>
      </c>
      <c r="C161">
        <v>9</v>
      </c>
      <c r="D161">
        <v>6.09</v>
      </c>
      <c r="E161" t="str">
        <f>+VLOOKUP(A161,'est-senamhi'!A:J,10,FALSE)</f>
        <v>RP</v>
      </c>
      <c r="F161">
        <f t="shared" si="2"/>
        <v>2.91</v>
      </c>
      <c r="G161">
        <f>+COUNTIFS(percentiles!A:A,A161,percentiles!M:M,B161,percentiles!N:N,"&gt;0")</f>
        <v>0</v>
      </c>
      <c r="H161">
        <f>+COUNTIFS(percentiles!A:A,A161,percentiles!M:M,B161,percentiles!O:O,"&gt;0")</f>
        <v>0</v>
      </c>
      <c r="I161">
        <f>+COUNTIFS(percentiles!A:A,A161,percentiles!M:M,B161,percentiles!P:P,"&gt;0")</f>
        <v>0</v>
      </c>
      <c r="J161">
        <f>+COUNTIFS(percentiles!A:A,A161,percentiles!M:M,B161,percentiles!Q:Q,"&gt;0")</f>
        <v>1</v>
      </c>
    </row>
    <row r="162" spans="1:10">
      <c r="A162" s="3">
        <v>109091</v>
      </c>
      <c r="B162" s="2">
        <v>43114</v>
      </c>
      <c r="C162">
        <v>117.6</v>
      </c>
      <c r="D162">
        <v>10.96</v>
      </c>
      <c r="E162" t="str">
        <f>+VLOOKUP(A162,'est-senamhi'!A:J,10,FALSE)</f>
        <v>VNP</v>
      </c>
      <c r="F162">
        <f t="shared" si="2"/>
        <v>106.63999999999999</v>
      </c>
      <c r="G162">
        <f>+COUNTIFS(percentiles!A:A,A162,percentiles!M:M,B162,percentiles!N:N,"&gt;0")</f>
        <v>0</v>
      </c>
      <c r="H162">
        <f>+COUNTIFS(percentiles!A:A,A162,percentiles!M:M,B162,percentiles!O:O,"&gt;0")</f>
        <v>0</v>
      </c>
      <c r="I162">
        <f>+COUNTIFS(percentiles!A:A,A162,percentiles!M:M,B162,percentiles!P:P,"&gt;0")</f>
        <v>0</v>
      </c>
      <c r="J162">
        <f>+COUNTIFS(percentiles!A:A,A162,percentiles!M:M,B162,percentiles!Q:Q,"&gt;0")</f>
        <v>0</v>
      </c>
    </row>
    <row r="163" spans="1:10">
      <c r="A163" s="3">
        <v>150205</v>
      </c>
      <c r="B163" s="2">
        <v>43114</v>
      </c>
      <c r="C163">
        <v>49</v>
      </c>
      <c r="D163">
        <v>47.42</v>
      </c>
      <c r="E163" t="str">
        <f>+VLOOKUP(A163,'est-senamhi'!A:J,10,FALSE)</f>
        <v>RP</v>
      </c>
      <c r="F163">
        <f t="shared" si="2"/>
        <v>1.5799999999999983</v>
      </c>
      <c r="G163">
        <f>+COUNTIFS(percentiles!A:A,A163,percentiles!M:M,B163,percentiles!N:N,"&gt;0")</f>
        <v>0</v>
      </c>
      <c r="H163">
        <f>+COUNTIFS(percentiles!A:A,A163,percentiles!M:M,B163,percentiles!O:O,"&gt;0")</f>
        <v>0</v>
      </c>
      <c r="I163">
        <f>+COUNTIFS(percentiles!A:A,A163,percentiles!M:M,B163,percentiles!P:P,"&gt;0")</f>
        <v>0</v>
      </c>
      <c r="J163">
        <f>+COUNTIFS(percentiles!A:A,A163,percentiles!M:M,B163,percentiles!Q:Q,"&gt;0")</f>
        <v>0</v>
      </c>
    </row>
    <row r="164" spans="1:10">
      <c r="A164" s="3">
        <v>154107</v>
      </c>
      <c r="B164" s="2">
        <v>43114</v>
      </c>
      <c r="C164">
        <v>12.1</v>
      </c>
      <c r="D164">
        <v>6.11</v>
      </c>
      <c r="E164" t="str">
        <f>+VLOOKUP(A164,'est-senamhi'!A:J,10,FALSE)</f>
        <v>VNP</v>
      </c>
      <c r="F164">
        <f t="shared" si="2"/>
        <v>5.9899999999999993</v>
      </c>
      <c r="G164">
        <f>+COUNTIFS(percentiles!A:A,A164,percentiles!M:M,B164,percentiles!N:N,"&gt;0")</f>
        <v>0</v>
      </c>
      <c r="H164">
        <f>+COUNTIFS(percentiles!A:A,A164,percentiles!M:M,B164,percentiles!O:O,"&gt;0")</f>
        <v>1</v>
      </c>
      <c r="I164">
        <f>+COUNTIFS(percentiles!A:A,A164,percentiles!M:M,B164,percentiles!P:P,"&gt;0")</f>
        <v>0</v>
      </c>
      <c r="J164">
        <f>+COUNTIFS(percentiles!A:A,A164,percentiles!M:M,B164,percentiles!Q:Q,"&gt;0")</f>
        <v>0</v>
      </c>
    </row>
    <row r="165" spans="1:10">
      <c r="A165" s="3">
        <v>154108</v>
      </c>
      <c r="B165" s="2">
        <v>43114</v>
      </c>
      <c r="C165">
        <v>16.600000000000001</v>
      </c>
      <c r="D165">
        <v>7.76</v>
      </c>
      <c r="E165" t="str">
        <f>+VLOOKUP(A165,'est-senamhi'!A:J,10,FALSE)</f>
        <v>VNP</v>
      </c>
      <c r="F165">
        <f t="shared" si="2"/>
        <v>8.8400000000000016</v>
      </c>
      <c r="G165">
        <f>+COUNTIFS(percentiles!A:A,A165,percentiles!M:M,B165,percentiles!N:N,"&gt;0")</f>
        <v>0</v>
      </c>
      <c r="H165">
        <f>+COUNTIFS(percentiles!A:A,A165,percentiles!M:M,B165,percentiles!O:O,"&gt;0")</f>
        <v>0</v>
      </c>
      <c r="I165">
        <f>+COUNTIFS(percentiles!A:A,A165,percentiles!M:M,B165,percentiles!P:P,"&gt;0")</f>
        <v>0</v>
      </c>
      <c r="J165">
        <f>+COUNTIFS(percentiles!A:A,A165,percentiles!M:M,B165,percentiles!Q:Q,"&gt;0")</f>
        <v>0</v>
      </c>
    </row>
    <row r="166" spans="1:10">
      <c r="A166" s="3">
        <v>157101</v>
      </c>
      <c r="B166" s="2">
        <v>43114</v>
      </c>
      <c r="C166">
        <v>27.9</v>
      </c>
      <c r="D166">
        <v>22.92</v>
      </c>
      <c r="E166" t="str">
        <f>+VLOOKUP(A166,'est-senamhi'!A:J,10,FALSE)</f>
        <v>RP</v>
      </c>
      <c r="F166">
        <f t="shared" si="2"/>
        <v>4.9799999999999969</v>
      </c>
      <c r="G166">
        <f>+COUNTIFS(percentiles!A:A,A166,percentiles!M:M,B166,percentiles!N:N,"&gt;0")</f>
        <v>0</v>
      </c>
      <c r="H166">
        <f>+COUNTIFS(percentiles!A:A,A166,percentiles!M:M,B166,percentiles!O:O,"&gt;0")</f>
        <v>0</v>
      </c>
      <c r="I166">
        <f>+COUNTIFS(percentiles!A:A,A166,percentiles!M:M,B166,percentiles!P:P,"&gt;0")</f>
        <v>0</v>
      </c>
      <c r="J166">
        <f>+COUNTIFS(percentiles!A:A,A166,percentiles!M:M,B166,percentiles!Q:Q,"&gt;0")</f>
        <v>0</v>
      </c>
    </row>
    <row r="167" spans="1:10">
      <c r="A167" s="3">
        <v>322</v>
      </c>
      <c r="B167" s="2">
        <v>43115</v>
      </c>
      <c r="C167">
        <v>38.6</v>
      </c>
      <c r="D167">
        <v>30.35</v>
      </c>
      <c r="E167" t="str">
        <f>+VLOOKUP(A167,'est-senamhi'!A:J,10,FALSE)</f>
        <v>RP</v>
      </c>
      <c r="F167">
        <f t="shared" si="2"/>
        <v>8.25</v>
      </c>
      <c r="G167">
        <f>+COUNTIFS(percentiles!A:A,A167,percentiles!M:M,B167,percentiles!N:N,"&gt;0")</f>
        <v>0</v>
      </c>
      <c r="H167">
        <f>+COUNTIFS(percentiles!A:A,A167,percentiles!M:M,B167,percentiles!O:O,"&gt;0")</f>
        <v>1</v>
      </c>
      <c r="I167">
        <f>+COUNTIFS(percentiles!A:A,A167,percentiles!M:M,B167,percentiles!P:P,"&gt;0")</f>
        <v>0</v>
      </c>
      <c r="J167">
        <f>+COUNTIFS(percentiles!A:A,A167,percentiles!M:M,B167,percentiles!Q:Q,"&gt;0")</f>
        <v>0</v>
      </c>
    </row>
    <row r="168" spans="1:10">
      <c r="A168" s="3">
        <v>455</v>
      </c>
      <c r="B168" s="2">
        <v>43115</v>
      </c>
      <c r="C168">
        <v>31</v>
      </c>
      <c r="D168">
        <v>16.59</v>
      </c>
      <c r="E168" t="str">
        <f>+VLOOKUP(A168,'est-senamhi'!A:J,10,FALSE)</f>
        <v>RP</v>
      </c>
      <c r="F168">
        <f t="shared" si="2"/>
        <v>14.41</v>
      </c>
      <c r="G168">
        <f>+COUNTIFS(percentiles!A:A,A168,percentiles!M:M,B168,percentiles!N:N,"&gt;0")</f>
        <v>0</v>
      </c>
      <c r="H168">
        <f>+COUNTIFS(percentiles!A:A,A168,percentiles!M:M,B168,percentiles!O:O,"&gt;0")</f>
        <v>0</v>
      </c>
      <c r="I168">
        <f>+COUNTIFS(percentiles!A:A,A168,percentiles!M:M,B168,percentiles!P:P,"&gt;0")</f>
        <v>0</v>
      </c>
      <c r="J168">
        <f>+COUNTIFS(percentiles!A:A,A168,percentiles!M:M,B168,percentiles!Q:Q,"&gt;0")</f>
        <v>0</v>
      </c>
    </row>
    <row r="169" spans="1:10">
      <c r="A169" s="3">
        <v>590</v>
      </c>
      <c r="B169" s="2">
        <v>43115</v>
      </c>
      <c r="C169">
        <v>61.6</v>
      </c>
      <c r="D169">
        <v>42.84</v>
      </c>
      <c r="E169" t="str">
        <f>+VLOOKUP(A169,'est-senamhi'!A:J,10,FALSE)</f>
        <v>RP</v>
      </c>
      <c r="F169">
        <f t="shared" si="2"/>
        <v>18.759999999999998</v>
      </c>
      <c r="G169">
        <f>+COUNTIFS(percentiles!A:A,A169,percentiles!M:M,B169,percentiles!N:N,"&gt;0")</f>
        <v>0</v>
      </c>
      <c r="H169">
        <f>+COUNTIFS(percentiles!A:A,A169,percentiles!M:M,B169,percentiles!O:O,"&gt;0")</f>
        <v>0</v>
      </c>
      <c r="I169">
        <f>+COUNTIFS(percentiles!A:A,A169,percentiles!M:M,B169,percentiles!P:P,"&gt;0")</f>
        <v>0</v>
      </c>
      <c r="J169">
        <f>+COUNTIFS(percentiles!A:A,A169,percentiles!M:M,B169,percentiles!Q:Q,"&gt;0")</f>
        <v>0</v>
      </c>
    </row>
    <row r="170" spans="1:10">
      <c r="A170" s="3">
        <v>625</v>
      </c>
      <c r="B170" s="2">
        <v>43115</v>
      </c>
      <c r="C170">
        <v>10.4</v>
      </c>
      <c r="D170">
        <v>10.01</v>
      </c>
      <c r="E170" t="str">
        <f>+VLOOKUP(A170,'est-senamhi'!A:J,10,FALSE)</f>
        <v>RP</v>
      </c>
      <c r="F170">
        <f t="shared" si="2"/>
        <v>0.39000000000000057</v>
      </c>
      <c r="G170">
        <f>+COUNTIFS(percentiles!A:A,A170,percentiles!M:M,B170,percentiles!N:N,"&gt;0")</f>
        <v>0</v>
      </c>
      <c r="H170">
        <f>+COUNTIFS(percentiles!A:A,A170,percentiles!M:M,B170,percentiles!O:O,"&gt;0")</f>
        <v>0</v>
      </c>
      <c r="I170">
        <f>+COUNTIFS(percentiles!A:A,A170,percentiles!M:M,B170,percentiles!P:P,"&gt;0")</f>
        <v>0</v>
      </c>
      <c r="J170">
        <f>+COUNTIFS(percentiles!A:A,A170,percentiles!M:M,B170,percentiles!Q:Q,"&gt;0")</f>
        <v>0</v>
      </c>
    </row>
    <row r="171" spans="1:10">
      <c r="A171" s="3">
        <v>109091</v>
      </c>
      <c r="B171" s="2">
        <v>43115</v>
      </c>
      <c r="C171">
        <v>22.4</v>
      </c>
      <c r="D171">
        <v>10.96</v>
      </c>
      <c r="E171" t="str">
        <f>+VLOOKUP(A171,'est-senamhi'!A:J,10,FALSE)</f>
        <v>VNP</v>
      </c>
      <c r="F171">
        <f t="shared" si="2"/>
        <v>11.439999999999998</v>
      </c>
      <c r="G171">
        <f>+COUNTIFS(percentiles!A:A,A171,percentiles!M:M,B171,percentiles!N:N,"&gt;0")</f>
        <v>0</v>
      </c>
      <c r="H171">
        <f>+COUNTIFS(percentiles!A:A,A171,percentiles!M:M,B171,percentiles!O:O,"&gt;0")</f>
        <v>0</v>
      </c>
      <c r="I171">
        <f>+COUNTIFS(percentiles!A:A,A171,percentiles!M:M,B171,percentiles!P:P,"&gt;0")</f>
        <v>0</v>
      </c>
      <c r="J171">
        <f>+COUNTIFS(percentiles!A:A,A171,percentiles!M:M,B171,percentiles!Q:Q,"&gt;0")</f>
        <v>0</v>
      </c>
    </row>
    <row r="172" spans="1:10">
      <c r="A172" s="3">
        <v>152409</v>
      </c>
      <c r="B172" s="2">
        <v>43115</v>
      </c>
      <c r="C172">
        <v>101</v>
      </c>
      <c r="D172">
        <v>58.07</v>
      </c>
      <c r="E172" t="str">
        <f>+VLOOKUP(A172,'est-senamhi'!A:J,10,FALSE)</f>
        <v>RP</v>
      </c>
      <c r="F172">
        <f t="shared" si="2"/>
        <v>42.93</v>
      </c>
      <c r="G172">
        <f>+COUNTIFS(percentiles!A:A,A172,percentiles!M:M,B172,percentiles!N:N,"&gt;0")</f>
        <v>0</v>
      </c>
      <c r="H172">
        <f>+COUNTIFS(percentiles!A:A,A172,percentiles!M:M,B172,percentiles!O:O,"&gt;0")</f>
        <v>0</v>
      </c>
      <c r="I172">
        <f>+COUNTIFS(percentiles!A:A,A172,percentiles!M:M,B172,percentiles!P:P,"&gt;0")</f>
        <v>0</v>
      </c>
      <c r="J172">
        <f>+COUNTIFS(percentiles!A:A,A172,percentiles!M:M,B172,percentiles!Q:Q,"&gt;0")</f>
        <v>0</v>
      </c>
    </row>
    <row r="173" spans="1:10">
      <c r="A173" s="3">
        <v>154108</v>
      </c>
      <c r="B173" s="2">
        <v>43115</v>
      </c>
      <c r="C173">
        <v>14.4</v>
      </c>
      <c r="D173">
        <v>7.76</v>
      </c>
      <c r="E173" t="str">
        <f>+VLOOKUP(A173,'est-senamhi'!A:J,10,FALSE)</f>
        <v>VNP</v>
      </c>
      <c r="F173">
        <f t="shared" si="2"/>
        <v>6.6400000000000006</v>
      </c>
      <c r="G173">
        <f>+COUNTIFS(percentiles!A:A,A173,percentiles!M:M,B173,percentiles!N:N,"&gt;0")</f>
        <v>0</v>
      </c>
      <c r="H173">
        <f>+COUNTIFS(percentiles!A:A,A173,percentiles!M:M,B173,percentiles!O:O,"&gt;0")</f>
        <v>0</v>
      </c>
      <c r="I173">
        <f>+COUNTIFS(percentiles!A:A,A173,percentiles!M:M,B173,percentiles!P:P,"&gt;0")</f>
        <v>0</v>
      </c>
      <c r="J173">
        <f>+COUNTIFS(percentiles!A:A,A173,percentiles!M:M,B173,percentiles!Q:Q,"&gt;0")</f>
        <v>0</v>
      </c>
    </row>
    <row r="174" spans="1:10">
      <c r="A174" s="3">
        <v>154110</v>
      </c>
      <c r="B174" s="2">
        <v>43115</v>
      </c>
      <c r="C174">
        <v>7.9</v>
      </c>
      <c r="D174">
        <v>6.11</v>
      </c>
      <c r="E174" t="str">
        <f>+VLOOKUP(A174,'est-senamhi'!A:J,10,FALSE)</f>
        <v>VNP</v>
      </c>
      <c r="F174">
        <f t="shared" si="2"/>
        <v>1.79</v>
      </c>
      <c r="G174">
        <f>+COUNTIFS(percentiles!A:A,A174,percentiles!M:M,B174,percentiles!N:N,"&gt;0")</f>
        <v>0</v>
      </c>
      <c r="H174">
        <f>+COUNTIFS(percentiles!A:A,A174,percentiles!M:M,B174,percentiles!O:O,"&gt;0")</f>
        <v>0</v>
      </c>
      <c r="I174">
        <f>+COUNTIFS(percentiles!A:A,A174,percentiles!M:M,B174,percentiles!P:P,"&gt;0")</f>
        <v>0</v>
      </c>
      <c r="J174">
        <f>+COUNTIFS(percentiles!A:A,A174,percentiles!M:M,B174,percentiles!Q:Q,"&gt;0")</f>
        <v>0</v>
      </c>
    </row>
    <row r="175" spans="1:10">
      <c r="A175" s="3">
        <v>155224</v>
      </c>
      <c r="B175" s="2">
        <v>43115</v>
      </c>
      <c r="C175">
        <v>7.3</v>
      </c>
      <c r="D175">
        <v>6.09</v>
      </c>
      <c r="E175" t="str">
        <f>+VLOOKUP(A175,'est-senamhi'!A:J,10,FALSE)</f>
        <v>RP</v>
      </c>
      <c r="F175">
        <f t="shared" si="2"/>
        <v>1.21</v>
      </c>
      <c r="G175">
        <f>+COUNTIFS(percentiles!A:A,A175,percentiles!M:M,B175,percentiles!N:N,"&gt;0")</f>
        <v>0</v>
      </c>
      <c r="H175">
        <f>+COUNTIFS(percentiles!A:A,A175,percentiles!M:M,B175,percentiles!O:O,"&gt;0")</f>
        <v>0</v>
      </c>
      <c r="I175">
        <f>+COUNTIFS(percentiles!A:A,A175,percentiles!M:M,B175,percentiles!P:P,"&gt;0")</f>
        <v>0</v>
      </c>
      <c r="J175">
        <f>+COUNTIFS(percentiles!A:A,A175,percentiles!M:M,B175,percentiles!Q:Q,"&gt;0")</f>
        <v>1</v>
      </c>
    </row>
    <row r="176" spans="1:10">
      <c r="A176" s="3">
        <v>107130</v>
      </c>
      <c r="B176" s="2">
        <v>43116</v>
      </c>
      <c r="C176">
        <v>33.799999999999997</v>
      </c>
      <c r="D176">
        <v>17.72</v>
      </c>
      <c r="E176" t="str">
        <f>+VLOOKUP(A176,'est-senamhi'!A:J,10,FALSE)</f>
        <v>RP</v>
      </c>
      <c r="F176">
        <f t="shared" si="2"/>
        <v>16.079999999999998</v>
      </c>
      <c r="G176">
        <f>+COUNTIFS(percentiles!A:A,A176,percentiles!M:M,B176,percentiles!N:N,"&gt;0")</f>
        <v>0</v>
      </c>
      <c r="H176">
        <f>+COUNTIFS(percentiles!A:A,A176,percentiles!M:M,B176,percentiles!O:O,"&gt;0")</f>
        <v>0</v>
      </c>
      <c r="I176">
        <f>+COUNTIFS(percentiles!A:A,A176,percentiles!M:M,B176,percentiles!P:P,"&gt;0")</f>
        <v>0</v>
      </c>
      <c r="J176">
        <f>+COUNTIFS(percentiles!A:A,A176,percentiles!M:M,B176,percentiles!Q:Q,"&gt;0")</f>
        <v>0</v>
      </c>
    </row>
    <row r="177" spans="1:10">
      <c r="A177" s="3">
        <v>107131</v>
      </c>
      <c r="B177" s="2">
        <v>43116</v>
      </c>
      <c r="C177">
        <v>27</v>
      </c>
      <c r="D177">
        <v>12.6</v>
      </c>
      <c r="E177" t="str">
        <f>+VLOOKUP(A177,'est-senamhi'!A:J,10,FALSE)</f>
        <v>VNP</v>
      </c>
      <c r="F177">
        <f t="shared" si="2"/>
        <v>14.4</v>
      </c>
      <c r="G177">
        <f>+COUNTIFS(percentiles!A:A,A177,percentiles!M:M,B177,percentiles!N:N,"&gt;0")</f>
        <v>0</v>
      </c>
      <c r="H177">
        <f>+COUNTIFS(percentiles!A:A,A177,percentiles!M:M,B177,percentiles!O:O,"&gt;0")</f>
        <v>0</v>
      </c>
      <c r="I177">
        <f>+COUNTIFS(percentiles!A:A,A177,percentiles!M:M,B177,percentiles!P:P,"&gt;0")</f>
        <v>0</v>
      </c>
      <c r="J177">
        <f>+COUNTIFS(percentiles!A:A,A177,percentiles!M:M,B177,percentiles!Q:Q,"&gt;0")</f>
        <v>0</v>
      </c>
    </row>
    <row r="178" spans="1:10">
      <c r="A178" s="3">
        <v>109091</v>
      </c>
      <c r="B178" s="2">
        <v>43116</v>
      </c>
      <c r="C178">
        <v>57.6</v>
      </c>
      <c r="D178">
        <v>10.96</v>
      </c>
      <c r="E178" t="str">
        <f>+VLOOKUP(A178,'est-senamhi'!A:J,10,FALSE)</f>
        <v>VNP</v>
      </c>
      <c r="F178">
        <f t="shared" si="2"/>
        <v>46.64</v>
      </c>
      <c r="G178">
        <f>+COUNTIFS(percentiles!A:A,A178,percentiles!M:M,B178,percentiles!N:N,"&gt;0")</f>
        <v>0</v>
      </c>
      <c r="H178">
        <f>+COUNTIFS(percentiles!A:A,A178,percentiles!M:M,B178,percentiles!O:O,"&gt;0")</f>
        <v>0</v>
      </c>
      <c r="I178">
        <f>+COUNTIFS(percentiles!A:A,A178,percentiles!M:M,B178,percentiles!P:P,"&gt;0")</f>
        <v>0</v>
      </c>
      <c r="J178">
        <f>+COUNTIFS(percentiles!A:A,A178,percentiles!M:M,B178,percentiles!Q:Q,"&gt;0")</f>
        <v>0</v>
      </c>
    </row>
    <row r="179" spans="1:10">
      <c r="A179" s="3">
        <v>150209</v>
      </c>
      <c r="B179" s="2">
        <v>43116</v>
      </c>
      <c r="C179">
        <v>111.2</v>
      </c>
      <c r="D179">
        <v>51.58</v>
      </c>
      <c r="E179" t="str">
        <f>+VLOOKUP(A179,'est-senamhi'!A:J,10,FALSE)</f>
        <v>RP</v>
      </c>
      <c r="F179">
        <f t="shared" si="2"/>
        <v>59.620000000000005</v>
      </c>
      <c r="G179">
        <f>+COUNTIFS(percentiles!A:A,A179,percentiles!M:M,B179,percentiles!N:N,"&gt;0")</f>
        <v>0</v>
      </c>
      <c r="H179">
        <f>+COUNTIFS(percentiles!A:A,A179,percentiles!M:M,B179,percentiles!O:O,"&gt;0")</f>
        <v>0</v>
      </c>
      <c r="I179">
        <f>+COUNTIFS(percentiles!A:A,A179,percentiles!M:M,B179,percentiles!P:P,"&gt;0")</f>
        <v>0</v>
      </c>
      <c r="J179">
        <f>+COUNTIFS(percentiles!A:A,A179,percentiles!M:M,B179,percentiles!Q:Q,"&gt;0")</f>
        <v>0</v>
      </c>
    </row>
    <row r="180" spans="1:10">
      <c r="A180" s="3">
        <v>150903</v>
      </c>
      <c r="B180" s="2">
        <v>43116</v>
      </c>
      <c r="C180">
        <v>14.1</v>
      </c>
      <c r="D180">
        <v>11.81</v>
      </c>
      <c r="E180" t="str">
        <f>+VLOOKUP(A180,'est-senamhi'!A:J,10,FALSE)</f>
        <v>VNP</v>
      </c>
      <c r="F180">
        <f t="shared" si="2"/>
        <v>2.2899999999999991</v>
      </c>
      <c r="G180">
        <f>+COUNTIFS(percentiles!A:A,A180,percentiles!M:M,B180,percentiles!N:N,"&gt;0")</f>
        <v>0</v>
      </c>
      <c r="H180">
        <f>+COUNTIFS(percentiles!A:A,A180,percentiles!M:M,B180,percentiles!O:O,"&gt;0")</f>
        <v>1</v>
      </c>
      <c r="I180">
        <f>+COUNTIFS(percentiles!A:A,A180,percentiles!M:M,B180,percentiles!P:P,"&gt;0")</f>
        <v>0</v>
      </c>
      <c r="J180">
        <f>+COUNTIFS(percentiles!A:A,A180,percentiles!M:M,B180,percentiles!Q:Q,"&gt;0")</f>
        <v>0</v>
      </c>
    </row>
    <row r="181" spans="1:10">
      <c r="A181" s="3">
        <v>154103</v>
      </c>
      <c r="B181" s="2">
        <v>43116</v>
      </c>
      <c r="C181">
        <v>54.6</v>
      </c>
      <c r="D181">
        <v>49.5</v>
      </c>
      <c r="E181" t="str">
        <f>+VLOOKUP(A181,'est-senamhi'!A:J,10,FALSE)</f>
        <v>VNP</v>
      </c>
      <c r="F181">
        <f t="shared" si="2"/>
        <v>5.1000000000000014</v>
      </c>
      <c r="G181">
        <f>+COUNTIFS(percentiles!A:A,A181,percentiles!M:M,B181,percentiles!N:N,"&gt;0")</f>
        <v>0</v>
      </c>
      <c r="H181">
        <f>+COUNTIFS(percentiles!A:A,A181,percentiles!M:M,B181,percentiles!O:O,"&gt;0")</f>
        <v>0</v>
      </c>
      <c r="I181">
        <f>+COUNTIFS(percentiles!A:A,A181,percentiles!M:M,B181,percentiles!P:P,"&gt;0")</f>
        <v>0</v>
      </c>
      <c r="J181">
        <f>+COUNTIFS(percentiles!A:A,A181,percentiles!M:M,B181,percentiles!Q:Q,"&gt;0")</f>
        <v>0</v>
      </c>
    </row>
    <row r="182" spans="1:10">
      <c r="A182" s="3">
        <v>154108</v>
      </c>
      <c r="B182" s="2">
        <v>43116</v>
      </c>
      <c r="C182">
        <v>10.4</v>
      </c>
      <c r="D182">
        <v>7.76</v>
      </c>
      <c r="E182" t="str">
        <f>+VLOOKUP(A182,'est-senamhi'!A:J,10,FALSE)</f>
        <v>VNP</v>
      </c>
      <c r="F182">
        <f t="shared" si="2"/>
        <v>2.6400000000000006</v>
      </c>
      <c r="G182">
        <f>+COUNTIFS(percentiles!A:A,A182,percentiles!M:M,B182,percentiles!N:N,"&gt;0")</f>
        <v>0</v>
      </c>
      <c r="H182">
        <f>+COUNTIFS(percentiles!A:A,A182,percentiles!M:M,B182,percentiles!O:O,"&gt;0")</f>
        <v>0</v>
      </c>
      <c r="I182">
        <f>+COUNTIFS(percentiles!A:A,A182,percentiles!M:M,B182,percentiles!P:P,"&gt;0")</f>
        <v>0</v>
      </c>
      <c r="J182">
        <f>+COUNTIFS(percentiles!A:A,A182,percentiles!M:M,B182,percentiles!Q:Q,"&gt;0")</f>
        <v>0</v>
      </c>
    </row>
    <row r="183" spans="1:10">
      <c r="A183" s="3">
        <v>155122</v>
      </c>
      <c r="B183" s="2">
        <v>43116</v>
      </c>
      <c r="C183">
        <v>5.6</v>
      </c>
      <c r="D183">
        <v>5.52</v>
      </c>
      <c r="E183" t="str">
        <f>+VLOOKUP(A183,'est-senamhi'!A:J,10,FALSE)</f>
        <v>VNP</v>
      </c>
      <c r="F183">
        <f t="shared" si="2"/>
        <v>8.0000000000000071E-2</v>
      </c>
      <c r="G183">
        <f>+COUNTIFS(percentiles!A:A,A183,percentiles!M:M,B183,percentiles!N:N,"&gt;0")</f>
        <v>0</v>
      </c>
      <c r="H183">
        <f>+COUNTIFS(percentiles!A:A,A183,percentiles!M:M,B183,percentiles!O:O,"&gt;0")</f>
        <v>0</v>
      </c>
      <c r="I183">
        <f>+COUNTIFS(percentiles!A:A,A183,percentiles!M:M,B183,percentiles!P:P,"&gt;0")</f>
        <v>0</v>
      </c>
      <c r="J183">
        <f>+COUNTIFS(percentiles!A:A,A183,percentiles!M:M,B183,percentiles!Q:Q,"&gt;0")</f>
        <v>0</v>
      </c>
    </row>
    <row r="184" spans="1:10">
      <c r="A184" s="3">
        <v>158328</v>
      </c>
      <c r="B184" s="2">
        <v>43116</v>
      </c>
      <c r="C184">
        <v>20.5</v>
      </c>
      <c r="D184">
        <v>16.72</v>
      </c>
      <c r="E184" t="str">
        <f>+VLOOKUP(A184,'est-senamhi'!A:J,10,FALSE)</f>
        <v>RP</v>
      </c>
      <c r="F184">
        <f t="shared" si="2"/>
        <v>3.7800000000000011</v>
      </c>
      <c r="G184">
        <f>+COUNTIFS(percentiles!A:A,A184,percentiles!M:M,B184,percentiles!N:N,"&gt;0")</f>
        <v>0</v>
      </c>
      <c r="H184">
        <f>+COUNTIFS(percentiles!A:A,A184,percentiles!M:M,B184,percentiles!O:O,"&gt;0")</f>
        <v>0</v>
      </c>
      <c r="I184">
        <f>+COUNTIFS(percentiles!A:A,A184,percentiles!M:M,B184,percentiles!P:P,"&gt;0")</f>
        <v>0</v>
      </c>
      <c r="J184">
        <f>+COUNTIFS(percentiles!A:A,A184,percentiles!M:M,B184,percentiles!Q:Q,"&gt;0")</f>
        <v>0</v>
      </c>
    </row>
    <row r="185" spans="1:10">
      <c r="A185" s="3" t="s">
        <v>1066</v>
      </c>
      <c r="B185" s="2">
        <v>43116</v>
      </c>
      <c r="C185">
        <v>18.2</v>
      </c>
      <c r="D185">
        <v>15.5</v>
      </c>
      <c r="E185" t="str">
        <f>+VLOOKUP(A185,'est-senamhi'!A:J,10,FALSE)</f>
        <v>RP</v>
      </c>
      <c r="F185">
        <f t="shared" si="2"/>
        <v>2.6999999999999993</v>
      </c>
      <c r="G185">
        <f>+COUNTIFS(percentiles!A:A,A185,percentiles!M:M,B185,percentiles!N:N,"&gt;0")</f>
        <v>0</v>
      </c>
      <c r="H185">
        <f>+COUNTIFS(percentiles!A:A,A185,percentiles!M:M,B185,percentiles!O:O,"&gt;0")</f>
        <v>0</v>
      </c>
      <c r="I185">
        <f>+COUNTIFS(percentiles!A:A,A185,percentiles!M:M,B185,percentiles!P:P,"&gt;0")</f>
        <v>0</v>
      </c>
      <c r="J185">
        <f>+COUNTIFS(percentiles!A:A,A185,percentiles!M:M,B185,percentiles!Q:Q,"&gt;0")</f>
        <v>0</v>
      </c>
    </row>
    <row r="186" spans="1:10">
      <c r="A186" s="3" t="s">
        <v>1128</v>
      </c>
      <c r="B186" s="2">
        <v>43116</v>
      </c>
      <c r="C186">
        <v>76.2</v>
      </c>
      <c r="D186">
        <v>48.41</v>
      </c>
      <c r="E186" t="str">
        <f>+VLOOKUP(A186,'est-senamhi'!A:J,10,FALSE)</f>
        <v>VNP</v>
      </c>
      <c r="F186">
        <f t="shared" si="2"/>
        <v>27.790000000000006</v>
      </c>
      <c r="G186">
        <f>+COUNTIFS(percentiles!A:A,A186,percentiles!M:M,B186,percentiles!N:N,"&gt;0")</f>
        <v>0</v>
      </c>
      <c r="H186">
        <f>+COUNTIFS(percentiles!A:A,A186,percentiles!M:M,B186,percentiles!O:O,"&gt;0")</f>
        <v>0</v>
      </c>
      <c r="I186">
        <f>+COUNTIFS(percentiles!A:A,A186,percentiles!M:M,B186,percentiles!P:P,"&gt;0")</f>
        <v>0</v>
      </c>
      <c r="J186">
        <f>+COUNTIFS(percentiles!A:A,A186,percentiles!M:M,B186,percentiles!Q:Q,"&gt;0")</f>
        <v>0</v>
      </c>
    </row>
    <row r="187" spans="1:10">
      <c r="A187" s="3" t="s">
        <v>1180</v>
      </c>
      <c r="B187" s="2">
        <v>43116</v>
      </c>
      <c r="C187">
        <v>29.2</v>
      </c>
      <c r="D187">
        <v>13.49</v>
      </c>
      <c r="E187" t="str">
        <f>+VLOOKUP(A187,'est-senamhi'!A:J,10,FALSE)</f>
        <v>RP</v>
      </c>
      <c r="F187">
        <f t="shared" si="2"/>
        <v>15.709999999999999</v>
      </c>
      <c r="G187">
        <f>+COUNTIFS(percentiles!A:A,A187,percentiles!M:M,B187,percentiles!N:N,"&gt;0")</f>
        <v>0</v>
      </c>
      <c r="H187">
        <f>+COUNTIFS(percentiles!A:A,A187,percentiles!M:M,B187,percentiles!O:O,"&gt;0")</f>
        <v>0</v>
      </c>
      <c r="I187">
        <f>+COUNTIFS(percentiles!A:A,A187,percentiles!M:M,B187,percentiles!P:P,"&gt;0")</f>
        <v>0</v>
      </c>
      <c r="J187">
        <f>+COUNTIFS(percentiles!A:A,A187,percentiles!M:M,B187,percentiles!Q:Q,"&gt;0")</f>
        <v>0</v>
      </c>
    </row>
    <row r="188" spans="1:10">
      <c r="A188" s="3" t="s">
        <v>1226</v>
      </c>
      <c r="B188" s="2">
        <v>43116</v>
      </c>
      <c r="C188">
        <v>30.4</v>
      </c>
      <c r="D188">
        <v>27.48</v>
      </c>
      <c r="E188" t="str">
        <f>+VLOOKUP(A188,'est-senamhi'!A:J,10,FALSE)</f>
        <v>VNP</v>
      </c>
      <c r="F188">
        <f t="shared" si="2"/>
        <v>2.9199999999999982</v>
      </c>
      <c r="G188">
        <f>+COUNTIFS(percentiles!A:A,A188,percentiles!M:M,B188,percentiles!N:N,"&gt;0")</f>
        <v>0</v>
      </c>
      <c r="H188">
        <f>+COUNTIFS(percentiles!A:A,A188,percentiles!M:M,B188,percentiles!O:O,"&gt;0")</f>
        <v>0</v>
      </c>
      <c r="I188">
        <f>+COUNTIFS(percentiles!A:A,A188,percentiles!M:M,B188,percentiles!P:P,"&gt;0")</f>
        <v>0</v>
      </c>
      <c r="J188">
        <f>+COUNTIFS(percentiles!A:A,A188,percentiles!M:M,B188,percentiles!Q:Q,"&gt;0")</f>
        <v>0</v>
      </c>
    </row>
    <row r="189" spans="1:10">
      <c r="A189" s="3" t="s">
        <v>1231</v>
      </c>
      <c r="B189" s="2">
        <v>43116</v>
      </c>
      <c r="C189">
        <v>21.1</v>
      </c>
      <c r="D189">
        <v>15.76</v>
      </c>
      <c r="E189" t="str">
        <f>+VLOOKUP(A189,'est-senamhi'!A:J,10,FALSE)</f>
        <v>VNP</v>
      </c>
      <c r="F189">
        <f t="shared" si="2"/>
        <v>5.3400000000000016</v>
      </c>
      <c r="G189">
        <f>+COUNTIFS(percentiles!A:A,A189,percentiles!M:M,B189,percentiles!N:N,"&gt;0")</f>
        <v>0</v>
      </c>
      <c r="H189">
        <f>+COUNTIFS(percentiles!A:A,A189,percentiles!M:M,B189,percentiles!O:O,"&gt;0")</f>
        <v>0</v>
      </c>
      <c r="I189">
        <f>+COUNTIFS(percentiles!A:A,A189,percentiles!M:M,B189,percentiles!P:P,"&gt;0")</f>
        <v>0</v>
      </c>
      <c r="J189">
        <f>+COUNTIFS(percentiles!A:A,A189,percentiles!M:M,B189,percentiles!Q:Q,"&gt;0")</f>
        <v>0</v>
      </c>
    </row>
    <row r="190" spans="1:10">
      <c r="A190" s="3" t="s">
        <v>1233</v>
      </c>
      <c r="B190" s="2">
        <v>43116</v>
      </c>
      <c r="C190">
        <v>25.3</v>
      </c>
      <c r="D190">
        <v>23.48</v>
      </c>
      <c r="E190" t="str">
        <f>+VLOOKUP(A190,'est-senamhi'!A:J,10,FALSE)</f>
        <v>RP</v>
      </c>
      <c r="F190">
        <f t="shared" si="2"/>
        <v>1.8200000000000003</v>
      </c>
      <c r="G190">
        <f>+COUNTIFS(percentiles!A:A,A190,percentiles!M:M,B190,percentiles!N:N,"&gt;0")</f>
        <v>0</v>
      </c>
      <c r="H190">
        <f>+COUNTIFS(percentiles!A:A,A190,percentiles!M:M,B190,percentiles!O:O,"&gt;0")</f>
        <v>0</v>
      </c>
      <c r="I190">
        <f>+COUNTIFS(percentiles!A:A,A190,percentiles!M:M,B190,percentiles!P:P,"&gt;0")</f>
        <v>0</v>
      </c>
      <c r="J190">
        <f>+COUNTIFS(percentiles!A:A,A190,percentiles!M:M,B190,percentiles!Q:Q,"&gt;0")</f>
        <v>0</v>
      </c>
    </row>
    <row r="191" spans="1:10">
      <c r="A191" s="3" t="s">
        <v>1251</v>
      </c>
      <c r="B191" s="2">
        <v>43116</v>
      </c>
      <c r="C191">
        <v>18.100000000000001</v>
      </c>
      <c r="D191">
        <v>15.17</v>
      </c>
      <c r="E191" t="str">
        <f>+VLOOKUP(A191,'est-senamhi'!A:J,10,FALSE)</f>
        <v>VNP</v>
      </c>
      <c r="F191">
        <f t="shared" si="2"/>
        <v>2.9300000000000015</v>
      </c>
      <c r="G191">
        <f>+COUNTIFS(percentiles!A:A,A191,percentiles!M:M,B191,percentiles!N:N,"&gt;0")</f>
        <v>0</v>
      </c>
      <c r="H191">
        <f>+COUNTIFS(percentiles!A:A,A191,percentiles!M:M,B191,percentiles!O:O,"&gt;0")</f>
        <v>0</v>
      </c>
      <c r="I191">
        <f>+COUNTIFS(percentiles!A:A,A191,percentiles!M:M,B191,percentiles!P:P,"&gt;0")</f>
        <v>0</v>
      </c>
      <c r="J191">
        <f>+COUNTIFS(percentiles!A:A,A191,percentiles!M:M,B191,percentiles!Q:Q,"&gt;0")</f>
        <v>0</v>
      </c>
    </row>
    <row r="192" spans="1:10">
      <c r="A192" s="3">
        <v>262</v>
      </c>
      <c r="B192" s="2">
        <v>43117</v>
      </c>
      <c r="C192">
        <v>4.5</v>
      </c>
      <c r="D192">
        <v>4.0999999999999996</v>
      </c>
      <c r="E192" t="str">
        <f>+VLOOKUP(A192,'est-senamhi'!A:J,10,FALSE)</f>
        <v>VNP</v>
      </c>
      <c r="F192">
        <f t="shared" si="2"/>
        <v>0.40000000000000036</v>
      </c>
      <c r="G192">
        <f>+COUNTIFS(percentiles!A:A,A192,percentiles!M:M,B192,percentiles!N:N,"&gt;0")</f>
        <v>0</v>
      </c>
      <c r="H192">
        <f>+COUNTIFS(percentiles!A:A,A192,percentiles!M:M,B192,percentiles!O:O,"&gt;0")</f>
        <v>0</v>
      </c>
      <c r="I192">
        <f>+COUNTIFS(percentiles!A:A,A192,percentiles!M:M,B192,percentiles!P:P,"&gt;0")</f>
        <v>0</v>
      </c>
      <c r="J192">
        <f>+COUNTIFS(percentiles!A:A,A192,percentiles!M:M,B192,percentiles!Q:Q,"&gt;0")</f>
        <v>0</v>
      </c>
    </row>
    <row r="193" spans="1:10">
      <c r="A193" s="3">
        <v>305</v>
      </c>
      <c r="B193" s="2">
        <v>43117</v>
      </c>
      <c r="C193">
        <v>20.6</v>
      </c>
      <c r="D193">
        <v>18.23</v>
      </c>
      <c r="E193" t="str">
        <f>+VLOOKUP(A193,'est-senamhi'!A:J,10,FALSE)</f>
        <v>VNP</v>
      </c>
      <c r="F193">
        <f t="shared" si="2"/>
        <v>2.370000000000001</v>
      </c>
      <c r="G193">
        <f>+COUNTIFS(percentiles!A:A,A193,percentiles!M:M,B193,percentiles!N:N,"&gt;0")</f>
        <v>0</v>
      </c>
      <c r="H193">
        <f>+COUNTIFS(percentiles!A:A,A193,percentiles!M:M,B193,percentiles!O:O,"&gt;0")</f>
        <v>0</v>
      </c>
      <c r="I193">
        <f>+COUNTIFS(percentiles!A:A,A193,percentiles!M:M,B193,percentiles!P:P,"&gt;0")</f>
        <v>0</v>
      </c>
      <c r="J193">
        <f>+COUNTIFS(percentiles!A:A,A193,percentiles!M:M,B193,percentiles!Q:Q,"&gt;0")</f>
        <v>0</v>
      </c>
    </row>
    <row r="194" spans="1:10">
      <c r="A194" s="3">
        <v>444</v>
      </c>
      <c r="B194" s="2">
        <v>43117</v>
      </c>
      <c r="C194">
        <v>15.1</v>
      </c>
      <c r="D194">
        <v>10.02</v>
      </c>
      <c r="E194" t="str">
        <f>+VLOOKUP(A194,'est-senamhi'!A:J,10,FALSE)</f>
        <v>VNP</v>
      </c>
      <c r="F194">
        <f t="shared" ref="F194:F257" si="3">+C194-D194</f>
        <v>5.08</v>
      </c>
      <c r="G194">
        <f>+COUNTIFS(percentiles!A:A,A194,percentiles!M:M,B194,percentiles!N:N,"&gt;0")</f>
        <v>0</v>
      </c>
      <c r="H194">
        <f>+COUNTIFS(percentiles!A:A,A194,percentiles!M:M,B194,percentiles!O:O,"&gt;0")</f>
        <v>0</v>
      </c>
      <c r="I194">
        <f>+COUNTIFS(percentiles!A:A,A194,percentiles!M:M,B194,percentiles!P:P,"&gt;0")</f>
        <v>0</v>
      </c>
      <c r="J194">
        <f>+COUNTIFS(percentiles!A:A,A194,percentiles!M:M,B194,percentiles!Q:Q,"&gt;0")</f>
        <v>0</v>
      </c>
    </row>
    <row r="195" spans="1:10">
      <c r="A195" s="3">
        <v>477</v>
      </c>
      <c r="B195" s="2">
        <v>43117</v>
      </c>
      <c r="C195">
        <v>26.6</v>
      </c>
      <c r="D195">
        <v>18.440000000000001</v>
      </c>
      <c r="E195" t="str">
        <f>+VLOOKUP(A195,'est-senamhi'!A:J,10,FALSE)</f>
        <v>RP</v>
      </c>
      <c r="F195">
        <f t="shared" si="3"/>
        <v>8.16</v>
      </c>
      <c r="G195">
        <f>+COUNTIFS(percentiles!A:A,A195,percentiles!M:M,B195,percentiles!N:N,"&gt;0")</f>
        <v>0</v>
      </c>
      <c r="H195">
        <f>+COUNTIFS(percentiles!A:A,A195,percentiles!M:M,B195,percentiles!O:O,"&gt;0")</f>
        <v>0</v>
      </c>
      <c r="I195">
        <f>+COUNTIFS(percentiles!A:A,A195,percentiles!M:M,B195,percentiles!P:P,"&gt;0")</f>
        <v>0</v>
      </c>
      <c r="J195">
        <f>+COUNTIFS(percentiles!A:A,A195,percentiles!M:M,B195,percentiles!Q:Q,"&gt;0")</f>
        <v>0</v>
      </c>
    </row>
    <row r="196" spans="1:10">
      <c r="A196" s="3">
        <v>547</v>
      </c>
      <c r="B196" s="2">
        <v>43117</v>
      </c>
      <c r="C196">
        <v>12.3</v>
      </c>
      <c r="D196">
        <v>11.8</v>
      </c>
      <c r="E196" t="str">
        <f>+VLOOKUP(A196,'est-senamhi'!A:J,10,FALSE)</f>
        <v>VNP</v>
      </c>
      <c r="F196">
        <f t="shared" si="3"/>
        <v>0.5</v>
      </c>
      <c r="G196">
        <f>+COUNTIFS(percentiles!A:A,A196,percentiles!M:M,B196,percentiles!N:N,"&gt;0")</f>
        <v>0</v>
      </c>
      <c r="H196">
        <f>+COUNTIFS(percentiles!A:A,A196,percentiles!M:M,B196,percentiles!O:O,"&gt;0")</f>
        <v>0</v>
      </c>
      <c r="I196">
        <f>+COUNTIFS(percentiles!A:A,A196,percentiles!M:M,B196,percentiles!P:P,"&gt;0")</f>
        <v>0</v>
      </c>
      <c r="J196">
        <f>+COUNTIFS(percentiles!A:A,A196,percentiles!M:M,B196,percentiles!Q:Q,"&gt;0")</f>
        <v>0</v>
      </c>
    </row>
    <row r="197" spans="1:10">
      <c r="A197" s="3">
        <v>594</v>
      </c>
      <c r="B197" s="2">
        <v>43117</v>
      </c>
      <c r="C197">
        <v>16.899999999999999</v>
      </c>
      <c r="D197">
        <v>15.42</v>
      </c>
      <c r="E197" t="str">
        <f>+VLOOKUP(A197,'est-senamhi'!A:J,10,FALSE)</f>
        <v>RP</v>
      </c>
      <c r="F197">
        <f t="shared" si="3"/>
        <v>1.4799999999999986</v>
      </c>
      <c r="G197">
        <f>+COUNTIFS(percentiles!A:A,A197,percentiles!M:M,B197,percentiles!N:N,"&gt;0")</f>
        <v>0</v>
      </c>
      <c r="H197">
        <f>+COUNTIFS(percentiles!A:A,A197,percentiles!M:M,B197,percentiles!O:O,"&gt;0")</f>
        <v>0</v>
      </c>
      <c r="I197">
        <f>+COUNTIFS(percentiles!A:A,A197,percentiles!M:M,B197,percentiles!P:P,"&gt;0")</f>
        <v>0</v>
      </c>
      <c r="J197">
        <f>+COUNTIFS(percentiles!A:A,A197,percentiles!M:M,B197,percentiles!Q:Q,"&gt;0")</f>
        <v>0</v>
      </c>
    </row>
    <row r="198" spans="1:10">
      <c r="A198" s="3">
        <v>608</v>
      </c>
      <c r="B198" s="2">
        <v>43117</v>
      </c>
      <c r="C198">
        <v>23.1</v>
      </c>
      <c r="D198">
        <v>19.04</v>
      </c>
      <c r="E198" t="str">
        <f>+VLOOKUP(A198,'est-senamhi'!A:J,10,FALSE)</f>
        <v>RP</v>
      </c>
      <c r="F198">
        <f t="shared" si="3"/>
        <v>4.0600000000000023</v>
      </c>
      <c r="G198">
        <f>+COUNTIFS(percentiles!A:A,A198,percentiles!M:M,B198,percentiles!N:N,"&gt;0")</f>
        <v>0</v>
      </c>
      <c r="H198">
        <f>+COUNTIFS(percentiles!A:A,A198,percentiles!M:M,B198,percentiles!O:O,"&gt;0")</f>
        <v>0</v>
      </c>
      <c r="I198">
        <f>+COUNTIFS(percentiles!A:A,A198,percentiles!M:M,B198,percentiles!P:P,"&gt;0")</f>
        <v>0</v>
      </c>
      <c r="J198">
        <f>+COUNTIFS(percentiles!A:A,A198,percentiles!M:M,B198,percentiles!Q:Q,"&gt;0")</f>
        <v>0</v>
      </c>
    </row>
    <row r="199" spans="1:10">
      <c r="A199" s="3">
        <v>635</v>
      </c>
      <c r="B199" s="2">
        <v>43117</v>
      </c>
      <c r="C199">
        <v>31</v>
      </c>
      <c r="D199">
        <v>22.64</v>
      </c>
      <c r="E199" t="str">
        <f>+VLOOKUP(A199,'est-senamhi'!A:J,10,FALSE)</f>
        <v>RP</v>
      </c>
      <c r="F199">
        <f t="shared" si="3"/>
        <v>8.36</v>
      </c>
      <c r="G199">
        <f>+COUNTIFS(percentiles!A:A,A199,percentiles!M:M,B199,percentiles!N:N,"&gt;0")</f>
        <v>0</v>
      </c>
      <c r="H199">
        <f>+COUNTIFS(percentiles!A:A,A199,percentiles!M:M,B199,percentiles!O:O,"&gt;0")</f>
        <v>0</v>
      </c>
      <c r="I199">
        <f>+COUNTIFS(percentiles!A:A,A199,percentiles!M:M,B199,percentiles!P:P,"&gt;0")</f>
        <v>0</v>
      </c>
      <c r="J199">
        <f>+COUNTIFS(percentiles!A:A,A199,percentiles!M:M,B199,percentiles!Q:Q,"&gt;0")</f>
        <v>0</v>
      </c>
    </row>
    <row r="200" spans="1:10">
      <c r="A200" s="3">
        <v>648</v>
      </c>
      <c r="B200" s="2">
        <v>43117</v>
      </c>
      <c r="C200">
        <v>17.600000000000001</v>
      </c>
      <c r="D200">
        <v>9.7899999999999991</v>
      </c>
      <c r="E200" t="str">
        <f>+VLOOKUP(A200,'est-senamhi'!A:J,10,FALSE)</f>
        <v>RP</v>
      </c>
      <c r="F200">
        <f t="shared" si="3"/>
        <v>7.8100000000000023</v>
      </c>
      <c r="G200">
        <f>+COUNTIFS(percentiles!A:A,A200,percentiles!M:M,B200,percentiles!N:N,"&gt;0")</f>
        <v>0</v>
      </c>
      <c r="H200">
        <f>+COUNTIFS(percentiles!A:A,A200,percentiles!M:M,B200,percentiles!O:O,"&gt;0")</f>
        <v>0</v>
      </c>
      <c r="I200">
        <f>+COUNTIFS(percentiles!A:A,A200,percentiles!M:M,B200,percentiles!P:P,"&gt;0")</f>
        <v>0</v>
      </c>
      <c r="J200">
        <f>+COUNTIFS(percentiles!A:A,A200,percentiles!M:M,B200,percentiles!Q:Q,"&gt;0")</f>
        <v>0</v>
      </c>
    </row>
    <row r="201" spans="1:10">
      <c r="A201" s="3">
        <v>758</v>
      </c>
      <c r="B201" s="2">
        <v>43117</v>
      </c>
      <c r="C201">
        <v>17.600000000000001</v>
      </c>
      <c r="D201">
        <v>15.5</v>
      </c>
      <c r="E201" t="str">
        <f>+VLOOKUP(A201,'est-senamhi'!A:J,10,FALSE)</f>
        <v>RP</v>
      </c>
      <c r="F201">
        <f t="shared" si="3"/>
        <v>2.1000000000000014</v>
      </c>
      <c r="G201">
        <f>+COUNTIFS(percentiles!A:A,A201,percentiles!M:M,B201,percentiles!N:N,"&gt;0")</f>
        <v>0</v>
      </c>
      <c r="H201">
        <f>+COUNTIFS(percentiles!A:A,A201,percentiles!M:M,B201,percentiles!O:O,"&gt;0")</f>
        <v>0</v>
      </c>
      <c r="I201">
        <f>+COUNTIFS(percentiles!A:A,A201,percentiles!M:M,B201,percentiles!P:P,"&gt;0")</f>
        <v>0</v>
      </c>
      <c r="J201">
        <f>+COUNTIFS(percentiles!A:A,A201,percentiles!M:M,B201,percentiles!Q:Q,"&gt;0")</f>
        <v>0</v>
      </c>
    </row>
    <row r="202" spans="1:10">
      <c r="A202" s="3">
        <v>880</v>
      </c>
      <c r="B202" s="2">
        <v>43117</v>
      </c>
      <c r="C202">
        <v>40.700000000000003</v>
      </c>
      <c r="D202">
        <v>33.46</v>
      </c>
      <c r="E202" t="str">
        <f>+VLOOKUP(A202,'est-senamhi'!A:J,10,FALSE)</f>
        <v>RP</v>
      </c>
      <c r="F202">
        <f t="shared" si="3"/>
        <v>7.240000000000002</v>
      </c>
      <c r="G202">
        <f>+COUNTIFS(percentiles!A:A,A202,percentiles!M:M,B202,percentiles!N:N,"&gt;0")</f>
        <v>0</v>
      </c>
      <c r="H202">
        <f>+COUNTIFS(percentiles!A:A,A202,percentiles!M:M,B202,percentiles!O:O,"&gt;0")</f>
        <v>0</v>
      </c>
      <c r="I202">
        <f>+COUNTIFS(percentiles!A:A,A202,percentiles!M:M,B202,percentiles!P:P,"&gt;0")</f>
        <v>0</v>
      </c>
      <c r="J202">
        <f>+COUNTIFS(percentiles!A:A,A202,percentiles!M:M,B202,percentiles!Q:Q,"&gt;0")</f>
        <v>0</v>
      </c>
    </row>
    <row r="203" spans="1:10">
      <c r="A203" s="3">
        <v>107131</v>
      </c>
      <c r="B203" s="2">
        <v>43117</v>
      </c>
      <c r="C203">
        <v>24.2</v>
      </c>
      <c r="D203">
        <v>12.6</v>
      </c>
      <c r="E203" t="str">
        <f>+VLOOKUP(A203,'est-senamhi'!A:J,10,FALSE)</f>
        <v>VNP</v>
      </c>
      <c r="F203">
        <f t="shared" si="3"/>
        <v>11.6</v>
      </c>
      <c r="G203">
        <f>+COUNTIFS(percentiles!A:A,A203,percentiles!M:M,B203,percentiles!N:N,"&gt;0")</f>
        <v>0</v>
      </c>
      <c r="H203">
        <f>+COUNTIFS(percentiles!A:A,A203,percentiles!M:M,B203,percentiles!O:O,"&gt;0")</f>
        <v>0</v>
      </c>
      <c r="I203">
        <f>+COUNTIFS(percentiles!A:A,A203,percentiles!M:M,B203,percentiles!P:P,"&gt;0")</f>
        <v>0</v>
      </c>
      <c r="J203">
        <f>+COUNTIFS(percentiles!A:A,A203,percentiles!M:M,B203,percentiles!Q:Q,"&gt;0")</f>
        <v>0</v>
      </c>
    </row>
    <row r="204" spans="1:10">
      <c r="A204" s="3">
        <v>109091</v>
      </c>
      <c r="B204" s="2">
        <v>43117</v>
      </c>
      <c r="C204">
        <v>76.5</v>
      </c>
      <c r="D204">
        <v>10.96</v>
      </c>
      <c r="E204" t="str">
        <f>+VLOOKUP(A204,'est-senamhi'!A:J,10,FALSE)</f>
        <v>VNP</v>
      </c>
      <c r="F204">
        <f t="shared" si="3"/>
        <v>65.539999999999992</v>
      </c>
      <c r="G204">
        <f>+COUNTIFS(percentiles!A:A,A204,percentiles!M:M,B204,percentiles!N:N,"&gt;0")</f>
        <v>0</v>
      </c>
      <c r="H204">
        <f>+COUNTIFS(percentiles!A:A,A204,percentiles!M:M,B204,percentiles!O:O,"&gt;0")</f>
        <v>0</v>
      </c>
      <c r="I204">
        <f>+COUNTIFS(percentiles!A:A,A204,percentiles!M:M,B204,percentiles!P:P,"&gt;0")</f>
        <v>0</v>
      </c>
      <c r="J204">
        <f>+COUNTIFS(percentiles!A:A,A204,percentiles!M:M,B204,percentiles!Q:Q,"&gt;0")</f>
        <v>0</v>
      </c>
    </row>
    <row r="205" spans="1:10">
      <c r="A205" s="3">
        <v>114122</v>
      </c>
      <c r="B205" s="2">
        <v>43117</v>
      </c>
      <c r="C205">
        <v>28</v>
      </c>
      <c r="D205">
        <v>24.1</v>
      </c>
      <c r="E205" t="str">
        <f>+VLOOKUP(A205,'est-senamhi'!A:J,10,FALSE)</f>
        <v>RP</v>
      </c>
      <c r="F205">
        <f t="shared" si="3"/>
        <v>3.8999999999999986</v>
      </c>
      <c r="G205">
        <f>+COUNTIFS(percentiles!A:A,A205,percentiles!M:M,B205,percentiles!N:N,"&gt;0")</f>
        <v>0</v>
      </c>
      <c r="H205">
        <f>+COUNTIFS(percentiles!A:A,A205,percentiles!M:M,B205,percentiles!O:O,"&gt;0")</f>
        <v>0</v>
      </c>
      <c r="I205">
        <f>+COUNTIFS(percentiles!A:A,A205,percentiles!M:M,B205,percentiles!P:P,"&gt;0")</f>
        <v>0</v>
      </c>
      <c r="J205">
        <f>+COUNTIFS(percentiles!A:A,A205,percentiles!M:M,B205,percentiles!Q:Q,"&gt;0")</f>
        <v>0</v>
      </c>
    </row>
    <row r="206" spans="1:10">
      <c r="A206" s="3">
        <v>151207</v>
      </c>
      <c r="B206" s="2">
        <v>43117</v>
      </c>
      <c r="C206">
        <v>18.600000000000001</v>
      </c>
      <c r="D206">
        <v>18.23</v>
      </c>
      <c r="E206" t="str">
        <f>+VLOOKUP(A206,'est-senamhi'!A:J,10,FALSE)</f>
        <v>RP</v>
      </c>
      <c r="F206">
        <f t="shared" si="3"/>
        <v>0.37000000000000099</v>
      </c>
      <c r="G206">
        <f>+COUNTIFS(percentiles!A:A,A206,percentiles!M:M,B206,percentiles!N:N,"&gt;0")</f>
        <v>1</v>
      </c>
      <c r="H206">
        <f>+COUNTIFS(percentiles!A:A,A206,percentiles!M:M,B206,percentiles!O:O,"&gt;0")</f>
        <v>0</v>
      </c>
      <c r="I206">
        <f>+COUNTIFS(percentiles!A:A,A206,percentiles!M:M,B206,percentiles!P:P,"&gt;0")</f>
        <v>0</v>
      </c>
      <c r="J206">
        <f>+COUNTIFS(percentiles!A:A,A206,percentiles!M:M,B206,percentiles!Q:Q,"&gt;0")</f>
        <v>0</v>
      </c>
    </row>
    <row r="207" spans="1:10">
      <c r="A207" s="3">
        <v>151214</v>
      </c>
      <c r="B207" s="2">
        <v>43117</v>
      </c>
      <c r="C207">
        <v>9.6999999999999993</v>
      </c>
      <c r="D207">
        <v>7.22</v>
      </c>
      <c r="E207" t="str">
        <f>+VLOOKUP(A207,'est-senamhi'!A:J,10,FALSE)</f>
        <v>RP</v>
      </c>
      <c r="F207">
        <f t="shared" si="3"/>
        <v>2.4799999999999995</v>
      </c>
      <c r="G207">
        <f>+COUNTIFS(percentiles!A:A,A207,percentiles!M:M,B207,percentiles!N:N,"&gt;0")</f>
        <v>0</v>
      </c>
      <c r="H207">
        <f>+COUNTIFS(percentiles!A:A,A207,percentiles!M:M,B207,percentiles!O:O,"&gt;0")</f>
        <v>0</v>
      </c>
      <c r="I207">
        <f>+COUNTIFS(percentiles!A:A,A207,percentiles!M:M,B207,percentiles!P:P,"&gt;0")</f>
        <v>0</v>
      </c>
      <c r="J207">
        <f>+COUNTIFS(percentiles!A:A,A207,percentiles!M:M,B207,percentiles!Q:Q,"&gt;0")</f>
        <v>0</v>
      </c>
    </row>
    <row r="208" spans="1:10">
      <c r="A208" s="3">
        <v>153110</v>
      </c>
      <c r="B208" s="2">
        <v>43117</v>
      </c>
      <c r="C208">
        <v>25.6</v>
      </c>
      <c r="D208">
        <v>24.66</v>
      </c>
      <c r="E208" t="str">
        <f>+VLOOKUP(A208,'est-senamhi'!A:J,10,FALSE)</f>
        <v>VNP</v>
      </c>
      <c r="F208">
        <f t="shared" si="3"/>
        <v>0.94000000000000128</v>
      </c>
      <c r="G208">
        <f>+COUNTIFS(percentiles!A:A,A208,percentiles!M:M,B208,percentiles!N:N,"&gt;0")</f>
        <v>0</v>
      </c>
      <c r="H208">
        <f>+COUNTIFS(percentiles!A:A,A208,percentiles!M:M,B208,percentiles!O:O,"&gt;0")</f>
        <v>0</v>
      </c>
      <c r="I208">
        <f>+COUNTIFS(percentiles!A:A,A208,percentiles!M:M,B208,percentiles!P:P,"&gt;0")</f>
        <v>0</v>
      </c>
      <c r="J208">
        <f>+COUNTIFS(percentiles!A:A,A208,percentiles!M:M,B208,percentiles!Q:Q,"&gt;0")</f>
        <v>0</v>
      </c>
    </row>
    <row r="209" spans="1:10">
      <c r="A209" s="3">
        <v>154108</v>
      </c>
      <c r="B209" s="2">
        <v>43117</v>
      </c>
      <c r="C209">
        <v>12.6</v>
      </c>
      <c r="D209">
        <v>7.76</v>
      </c>
      <c r="E209" t="str">
        <f>+VLOOKUP(A209,'est-senamhi'!A:J,10,FALSE)</f>
        <v>VNP</v>
      </c>
      <c r="F209">
        <f t="shared" si="3"/>
        <v>4.84</v>
      </c>
      <c r="G209">
        <f>+COUNTIFS(percentiles!A:A,A209,percentiles!M:M,B209,percentiles!N:N,"&gt;0")</f>
        <v>0</v>
      </c>
      <c r="H209">
        <f>+COUNTIFS(percentiles!A:A,A209,percentiles!M:M,B209,percentiles!O:O,"&gt;0")</f>
        <v>0</v>
      </c>
      <c r="I209">
        <f>+COUNTIFS(percentiles!A:A,A209,percentiles!M:M,B209,percentiles!P:P,"&gt;0")</f>
        <v>0</v>
      </c>
      <c r="J209">
        <f>+COUNTIFS(percentiles!A:A,A209,percentiles!M:M,B209,percentiles!Q:Q,"&gt;0")</f>
        <v>0</v>
      </c>
    </row>
    <row r="210" spans="1:10">
      <c r="A210" s="3">
        <v>154110</v>
      </c>
      <c r="B210" s="2">
        <v>43117</v>
      </c>
      <c r="C210">
        <v>13.2</v>
      </c>
      <c r="D210">
        <v>6.11</v>
      </c>
      <c r="E210" t="str">
        <f>+VLOOKUP(A210,'est-senamhi'!A:J,10,FALSE)</f>
        <v>VNP</v>
      </c>
      <c r="F210">
        <f t="shared" si="3"/>
        <v>7.089999999999999</v>
      </c>
      <c r="G210">
        <f>+COUNTIFS(percentiles!A:A,A210,percentiles!M:M,B210,percentiles!N:N,"&gt;0")</f>
        <v>0</v>
      </c>
      <c r="H210">
        <f>+COUNTIFS(percentiles!A:A,A210,percentiles!M:M,B210,percentiles!O:O,"&gt;0")</f>
        <v>0</v>
      </c>
      <c r="I210">
        <f>+COUNTIFS(percentiles!A:A,A210,percentiles!M:M,B210,percentiles!P:P,"&gt;0")</f>
        <v>1</v>
      </c>
      <c r="J210">
        <f>+COUNTIFS(percentiles!A:A,A210,percentiles!M:M,B210,percentiles!Q:Q,"&gt;0")</f>
        <v>0</v>
      </c>
    </row>
    <row r="211" spans="1:10">
      <c r="A211" s="3">
        <v>155207</v>
      </c>
      <c r="B211" s="2">
        <v>43117</v>
      </c>
      <c r="C211">
        <v>8.9</v>
      </c>
      <c r="D211">
        <v>6.75</v>
      </c>
      <c r="E211" t="str">
        <f>+VLOOKUP(A211,'est-senamhi'!A:J,10,FALSE)</f>
        <v>VNP</v>
      </c>
      <c r="F211">
        <f t="shared" si="3"/>
        <v>2.1500000000000004</v>
      </c>
      <c r="G211">
        <f>+COUNTIFS(percentiles!A:A,A211,percentiles!M:M,B211,percentiles!N:N,"&gt;0")</f>
        <v>0</v>
      </c>
      <c r="H211">
        <f>+COUNTIFS(percentiles!A:A,A211,percentiles!M:M,B211,percentiles!O:O,"&gt;0")</f>
        <v>0</v>
      </c>
      <c r="I211">
        <f>+COUNTIFS(percentiles!A:A,A211,percentiles!M:M,B211,percentiles!P:P,"&gt;0")</f>
        <v>0</v>
      </c>
      <c r="J211">
        <f>+COUNTIFS(percentiles!A:A,A211,percentiles!M:M,B211,percentiles!Q:Q,"&gt;0")</f>
        <v>0</v>
      </c>
    </row>
    <row r="212" spans="1:10">
      <c r="A212" s="3">
        <v>155212</v>
      </c>
      <c r="B212" s="2">
        <v>43117</v>
      </c>
      <c r="C212">
        <v>17.2</v>
      </c>
      <c r="D212">
        <v>14.82</v>
      </c>
      <c r="E212" t="str">
        <f>+VLOOKUP(A212,'est-senamhi'!A:J,10,FALSE)</f>
        <v>VNP</v>
      </c>
      <c r="F212">
        <f t="shared" si="3"/>
        <v>2.379999999999999</v>
      </c>
      <c r="G212">
        <f>+COUNTIFS(percentiles!A:A,A212,percentiles!M:M,B212,percentiles!N:N,"&gt;0")</f>
        <v>0</v>
      </c>
      <c r="H212">
        <f>+COUNTIFS(percentiles!A:A,A212,percentiles!M:M,B212,percentiles!O:O,"&gt;0")</f>
        <v>0</v>
      </c>
      <c r="I212">
        <f>+COUNTIFS(percentiles!A:A,A212,percentiles!M:M,B212,percentiles!P:P,"&gt;0")</f>
        <v>0</v>
      </c>
      <c r="J212">
        <f>+COUNTIFS(percentiles!A:A,A212,percentiles!M:M,B212,percentiles!Q:Q,"&gt;0")</f>
        <v>0</v>
      </c>
    </row>
    <row r="213" spans="1:10">
      <c r="A213" s="3">
        <v>155224</v>
      </c>
      <c r="B213" s="2">
        <v>43117</v>
      </c>
      <c r="C213">
        <v>8</v>
      </c>
      <c r="D213">
        <v>6.09</v>
      </c>
      <c r="E213" t="str">
        <f>+VLOOKUP(A213,'est-senamhi'!A:J,10,FALSE)</f>
        <v>RP</v>
      </c>
      <c r="F213">
        <f t="shared" si="3"/>
        <v>1.9100000000000001</v>
      </c>
      <c r="G213">
        <f>+COUNTIFS(percentiles!A:A,A213,percentiles!M:M,B213,percentiles!N:N,"&gt;0")</f>
        <v>0</v>
      </c>
      <c r="H213">
        <f>+COUNTIFS(percentiles!A:A,A213,percentiles!M:M,B213,percentiles!O:O,"&gt;0")</f>
        <v>0</v>
      </c>
      <c r="I213">
        <f>+COUNTIFS(percentiles!A:A,A213,percentiles!M:M,B213,percentiles!P:P,"&gt;0")</f>
        <v>0</v>
      </c>
      <c r="J213">
        <f>+COUNTIFS(percentiles!A:A,A213,percentiles!M:M,B213,percentiles!Q:Q,"&gt;0")</f>
        <v>1</v>
      </c>
    </row>
    <row r="214" spans="1:10">
      <c r="A214" s="3">
        <v>155231</v>
      </c>
      <c r="B214" s="2">
        <v>43117</v>
      </c>
      <c r="C214">
        <v>24.8</v>
      </c>
      <c r="D214">
        <v>24.65</v>
      </c>
      <c r="E214" t="str">
        <f>+VLOOKUP(A214,'est-senamhi'!A:J,10,FALSE)</f>
        <v>RP</v>
      </c>
      <c r="F214">
        <f t="shared" si="3"/>
        <v>0.15000000000000213</v>
      </c>
      <c r="G214">
        <f>+COUNTIFS(percentiles!A:A,A214,percentiles!M:M,B214,percentiles!N:N,"&gt;0")</f>
        <v>0</v>
      </c>
      <c r="H214">
        <f>+COUNTIFS(percentiles!A:A,A214,percentiles!M:M,B214,percentiles!O:O,"&gt;0")</f>
        <v>0</v>
      </c>
      <c r="I214">
        <f>+COUNTIFS(percentiles!A:A,A214,percentiles!M:M,B214,percentiles!P:P,"&gt;0")</f>
        <v>0</v>
      </c>
      <c r="J214">
        <f>+COUNTIFS(percentiles!A:A,A214,percentiles!M:M,B214,percentiles!Q:Q,"&gt;0")</f>
        <v>0</v>
      </c>
    </row>
    <row r="215" spans="1:10">
      <c r="A215" s="3">
        <v>156103</v>
      </c>
      <c r="B215" s="2">
        <v>43117</v>
      </c>
      <c r="C215">
        <v>18</v>
      </c>
      <c r="D215">
        <v>15.57</v>
      </c>
      <c r="E215" t="str">
        <f>+VLOOKUP(A215,'est-senamhi'!A:J,10,FALSE)</f>
        <v>RP</v>
      </c>
      <c r="F215">
        <f t="shared" si="3"/>
        <v>2.4299999999999997</v>
      </c>
      <c r="G215">
        <f>+COUNTIFS(percentiles!A:A,A215,percentiles!M:M,B215,percentiles!N:N,"&gt;0")</f>
        <v>0</v>
      </c>
      <c r="H215">
        <f>+COUNTIFS(percentiles!A:A,A215,percentiles!M:M,B215,percentiles!O:O,"&gt;0")</f>
        <v>0</v>
      </c>
      <c r="I215">
        <f>+COUNTIFS(percentiles!A:A,A215,percentiles!M:M,B215,percentiles!P:P,"&gt;0")</f>
        <v>0</v>
      </c>
      <c r="J215">
        <f>+COUNTIFS(percentiles!A:A,A215,percentiles!M:M,B215,percentiles!Q:Q,"&gt;0")</f>
        <v>0</v>
      </c>
    </row>
    <row r="216" spans="1:10">
      <c r="A216" s="3">
        <v>156109</v>
      </c>
      <c r="B216" s="2">
        <v>43117</v>
      </c>
      <c r="C216">
        <v>19.600000000000001</v>
      </c>
      <c r="D216">
        <v>17.329999999999998</v>
      </c>
      <c r="E216" t="str">
        <f>+VLOOKUP(A216,'est-senamhi'!A:J,10,FALSE)</f>
        <v>RP</v>
      </c>
      <c r="F216">
        <f t="shared" si="3"/>
        <v>2.2700000000000031</v>
      </c>
      <c r="G216">
        <f>+COUNTIFS(percentiles!A:A,A216,percentiles!M:M,B216,percentiles!N:N,"&gt;0")</f>
        <v>0</v>
      </c>
      <c r="H216">
        <f>+COUNTIFS(percentiles!A:A,A216,percentiles!M:M,B216,percentiles!O:O,"&gt;0")</f>
        <v>1</v>
      </c>
      <c r="I216">
        <f>+COUNTIFS(percentiles!A:A,A216,percentiles!M:M,B216,percentiles!P:P,"&gt;0")</f>
        <v>0</v>
      </c>
      <c r="J216">
        <f>+COUNTIFS(percentiles!A:A,A216,percentiles!M:M,B216,percentiles!Q:Q,"&gt;0")</f>
        <v>0</v>
      </c>
    </row>
    <row r="217" spans="1:10">
      <c r="A217" s="3">
        <v>156121</v>
      </c>
      <c r="B217" s="2">
        <v>43117</v>
      </c>
      <c r="C217">
        <v>28.6</v>
      </c>
      <c r="D217">
        <v>18.29</v>
      </c>
      <c r="E217" t="str">
        <f>+VLOOKUP(A217,'est-senamhi'!A:J,10,FALSE)</f>
        <v>RP</v>
      </c>
      <c r="F217">
        <f t="shared" si="3"/>
        <v>10.310000000000002</v>
      </c>
      <c r="G217">
        <f>+COUNTIFS(percentiles!A:A,A217,percentiles!M:M,B217,percentiles!N:N,"&gt;0")</f>
        <v>0</v>
      </c>
      <c r="H217">
        <f>+COUNTIFS(percentiles!A:A,A217,percentiles!M:M,B217,percentiles!O:O,"&gt;0")</f>
        <v>0</v>
      </c>
      <c r="I217">
        <f>+COUNTIFS(percentiles!A:A,A217,percentiles!M:M,B217,percentiles!P:P,"&gt;0")</f>
        <v>0</v>
      </c>
      <c r="J217">
        <f>+COUNTIFS(percentiles!A:A,A217,percentiles!M:M,B217,percentiles!Q:Q,"&gt;0")</f>
        <v>0</v>
      </c>
    </row>
    <row r="218" spans="1:10">
      <c r="A218" s="3">
        <v>157200</v>
      </c>
      <c r="B218" s="2">
        <v>43117</v>
      </c>
      <c r="C218">
        <v>15.5</v>
      </c>
      <c r="D218">
        <v>12.63</v>
      </c>
      <c r="E218" t="str">
        <f>+VLOOKUP(A218,'est-senamhi'!A:J,10,FALSE)</f>
        <v>RP</v>
      </c>
      <c r="F218">
        <f t="shared" si="3"/>
        <v>2.8699999999999992</v>
      </c>
      <c r="G218">
        <f>+COUNTIFS(percentiles!A:A,A218,percentiles!M:M,B218,percentiles!N:N,"&gt;0")</f>
        <v>0</v>
      </c>
      <c r="H218">
        <f>+COUNTIFS(percentiles!A:A,A218,percentiles!M:M,B218,percentiles!O:O,"&gt;0")</f>
        <v>0</v>
      </c>
      <c r="I218">
        <f>+COUNTIFS(percentiles!A:A,A218,percentiles!M:M,B218,percentiles!P:P,"&gt;0")</f>
        <v>0</v>
      </c>
      <c r="J218">
        <f>+COUNTIFS(percentiles!A:A,A218,percentiles!M:M,B218,percentiles!Q:Q,"&gt;0")</f>
        <v>0</v>
      </c>
    </row>
    <row r="219" spans="1:10">
      <c r="A219" s="3">
        <v>158209</v>
      </c>
      <c r="B219" s="2">
        <v>43117</v>
      </c>
      <c r="C219">
        <v>21.2</v>
      </c>
      <c r="D219">
        <v>20.45</v>
      </c>
      <c r="E219" t="str">
        <f>+VLOOKUP(A219,'est-senamhi'!A:J,10,FALSE)</f>
        <v>RP</v>
      </c>
      <c r="F219">
        <f t="shared" si="3"/>
        <v>0.75</v>
      </c>
      <c r="G219">
        <f>+COUNTIFS(percentiles!A:A,A219,percentiles!M:M,B219,percentiles!N:N,"&gt;0")</f>
        <v>0</v>
      </c>
      <c r="H219">
        <f>+COUNTIFS(percentiles!A:A,A219,percentiles!M:M,B219,percentiles!O:O,"&gt;0")</f>
        <v>0</v>
      </c>
      <c r="I219">
        <f>+COUNTIFS(percentiles!A:A,A219,percentiles!M:M,B219,percentiles!P:P,"&gt;0")</f>
        <v>0</v>
      </c>
      <c r="J219">
        <f>+COUNTIFS(percentiles!A:A,A219,percentiles!M:M,B219,percentiles!Q:Q,"&gt;0")</f>
        <v>0</v>
      </c>
    </row>
    <row r="220" spans="1:10">
      <c r="A220" s="3" t="s">
        <v>1128</v>
      </c>
      <c r="B220" s="2">
        <v>43117</v>
      </c>
      <c r="C220">
        <v>88.8</v>
      </c>
      <c r="D220">
        <v>48.41</v>
      </c>
      <c r="E220" t="str">
        <f>+VLOOKUP(A220,'est-senamhi'!A:J,10,FALSE)</f>
        <v>VNP</v>
      </c>
      <c r="F220">
        <f t="shared" si="3"/>
        <v>40.39</v>
      </c>
      <c r="G220">
        <f>+COUNTIFS(percentiles!A:A,A220,percentiles!M:M,B220,percentiles!N:N,"&gt;0")</f>
        <v>0</v>
      </c>
      <c r="H220">
        <f>+COUNTIFS(percentiles!A:A,A220,percentiles!M:M,B220,percentiles!O:O,"&gt;0")</f>
        <v>0</v>
      </c>
      <c r="I220">
        <f>+COUNTIFS(percentiles!A:A,A220,percentiles!M:M,B220,percentiles!P:P,"&gt;0")</f>
        <v>0</v>
      </c>
      <c r="J220">
        <f>+COUNTIFS(percentiles!A:A,A220,percentiles!M:M,B220,percentiles!Q:Q,"&gt;0")</f>
        <v>0</v>
      </c>
    </row>
    <row r="221" spans="1:10">
      <c r="A221" s="3" t="s">
        <v>1180</v>
      </c>
      <c r="B221" s="2">
        <v>43117</v>
      </c>
      <c r="C221">
        <v>30.8</v>
      </c>
      <c r="D221">
        <v>13.49</v>
      </c>
      <c r="E221" t="str">
        <f>+VLOOKUP(A221,'est-senamhi'!A:J,10,FALSE)</f>
        <v>RP</v>
      </c>
      <c r="F221">
        <f t="shared" si="3"/>
        <v>17.310000000000002</v>
      </c>
      <c r="G221">
        <f>+COUNTIFS(percentiles!A:A,A221,percentiles!M:M,B221,percentiles!N:N,"&gt;0")</f>
        <v>0</v>
      </c>
      <c r="H221">
        <f>+COUNTIFS(percentiles!A:A,A221,percentiles!M:M,B221,percentiles!O:O,"&gt;0")</f>
        <v>0</v>
      </c>
      <c r="I221">
        <f>+COUNTIFS(percentiles!A:A,A221,percentiles!M:M,B221,percentiles!P:P,"&gt;0")</f>
        <v>0</v>
      </c>
      <c r="J221">
        <f>+COUNTIFS(percentiles!A:A,A221,percentiles!M:M,B221,percentiles!Q:Q,"&gt;0")</f>
        <v>0</v>
      </c>
    </row>
    <row r="222" spans="1:10">
      <c r="A222" s="3" t="s">
        <v>1207</v>
      </c>
      <c r="B222" s="2">
        <v>43117</v>
      </c>
      <c r="C222">
        <v>11.4</v>
      </c>
      <c r="D222">
        <v>6.09</v>
      </c>
      <c r="E222" t="str">
        <f>+VLOOKUP(A222,'est-senamhi'!A:J,10,FALSE)</f>
        <v>RP</v>
      </c>
      <c r="F222">
        <f t="shared" si="3"/>
        <v>5.3100000000000005</v>
      </c>
      <c r="G222">
        <f>+COUNTIFS(percentiles!A:A,A222,percentiles!M:M,B222,percentiles!N:N,"&gt;0")</f>
        <v>0</v>
      </c>
      <c r="H222">
        <f>+COUNTIFS(percentiles!A:A,A222,percentiles!M:M,B222,percentiles!O:O,"&gt;0")</f>
        <v>0</v>
      </c>
      <c r="I222">
        <f>+COUNTIFS(percentiles!A:A,A222,percentiles!M:M,B222,percentiles!P:P,"&gt;0")</f>
        <v>0</v>
      </c>
      <c r="J222">
        <f>+COUNTIFS(percentiles!A:A,A222,percentiles!M:M,B222,percentiles!Q:Q,"&gt;0")</f>
        <v>0</v>
      </c>
    </row>
    <row r="223" spans="1:10">
      <c r="A223" s="3" t="s">
        <v>1211</v>
      </c>
      <c r="B223" s="2">
        <v>43117</v>
      </c>
      <c r="C223">
        <v>26.1</v>
      </c>
      <c r="D223">
        <v>22.54</v>
      </c>
      <c r="E223" t="str">
        <f>+VLOOKUP(A223,'est-senamhi'!A:J,10,FALSE)</f>
        <v>VNP</v>
      </c>
      <c r="F223">
        <f t="shared" si="3"/>
        <v>3.5600000000000023</v>
      </c>
      <c r="G223">
        <f>+COUNTIFS(percentiles!A:A,A223,percentiles!M:M,B223,percentiles!N:N,"&gt;0")</f>
        <v>0</v>
      </c>
      <c r="H223">
        <f>+COUNTIFS(percentiles!A:A,A223,percentiles!M:M,B223,percentiles!O:O,"&gt;0")</f>
        <v>0</v>
      </c>
      <c r="I223">
        <f>+COUNTIFS(percentiles!A:A,A223,percentiles!M:M,B223,percentiles!P:P,"&gt;0")</f>
        <v>0</v>
      </c>
      <c r="J223">
        <f>+COUNTIFS(percentiles!A:A,A223,percentiles!M:M,B223,percentiles!Q:Q,"&gt;0")</f>
        <v>0</v>
      </c>
    </row>
    <row r="224" spans="1:10">
      <c r="A224" s="3" t="s">
        <v>1221</v>
      </c>
      <c r="B224" s="2">
        <v>43117</v>
      </c>
      <c r="C224">
        <v>28.7</v>
      </c>
      <c r="D224">
        <v>27.22</v>
      </c>
      <c r="E224" t="str">
        <f>+VLOOKUP(A224,'est-senamhi'!A:J,10,FALSE)</f>
        <v>VNP</v>
      </c>
      <c r="F224">
        <f t="shared" si="3"/>
        <v>1.4800000000000004</v>
      </c>
      <c r="G224">
        <f>+COUNTIFS(percentiles!A:A,A224,percentiles!M:M,B224,percentiles!N:N,"&gt;0")</f>
        <v>0</v>
      </c>
      <c r="H224">
        <f>+COUNTIFS(percentiles!A:A,A224,percentiles!M:M,B224,percentiles!O:O,"&gt;0")</f>
        <v>0</v>
      </c>
      <c r="I224">
        <f>+COUNTIFS(percentiles!A:A,A224,percentiles!M:M,B224,percentiles!P:P,"&gt;0")</f>
        <v>0</v>
      </c>
      <c r="J224">
        <f>+COUNTIFS(percentiles!A:A,A224,percentiles!M:M,B224,percentiles!Q:Q,"&gt;0")</f>
        <v>0</v>
      </c>
    </row>
    <row r="225" spans="1:10">
      <c r="A225" s="3" t="s">
        <v>1226</v>
      </c>
      <c r="B225" s="2">
        <v>43117</v>
      </c>
      <c r="C225">
        <v>42.5</v>
      </c>
      <c r="D225">
        <v>27.48</v>
      </c>
      <c r="E225" t="str">
        <f>+VLOOKUP(A225,'est-senamhi'!A:J,10,FALSE)</f>
        <v>VNP</v>
      </c>
      <c r="F225">
        <f t="shared" si="3"/>
        <v>15.02</v>
      </c>
      <c r="G225">
        <f>+COUNTIFS(percentiles!A:A,A225,percentiles!M:M,B225,percentiles!N:N,"&gt;0")</f>
        <v>0</v>
      </c>
      <c r="H225">
        <f>+COUNTIFS(percentiles!A:A,A225,percentiles!M:M,B225,percentiles!O:O,"&gt;0")</f>
        <v>0</v>
      </c>
      <c r="I225">
        <f>+COUNTIFS(percentiles!A:A,A225,percentiles!M:M,B225,percentiles!P:P,"&gt;0")</f>
        <v>0</v>
      </c>
      <c r="J225">
        <f>+COUNTIFS(percentiles!A:A,A225,percentiles!M:M,B225,percentiles!Q:Q,"&gt;0")</f>
        <v>0</v>
      </c>
    </row>
    <row r="226" spans="1:10">
      <c r="A226" s="3" t="s">
        <v>1239</v>
      </c>
      <c r="B226" s="2">
        <v>43117</v>
      </c>
      <c r="C226">
        <v>27.89</v>
      </c>
      <c r="D226">
        <v>19.45</v>
      </c>
      <c r="E226" t="str">
        <f>+VLOOKUP(A226,'est-senamhi'!A:J,10,FALSE)</f>
        <v>RP</v>
      </c>
      <c r="F226">
        <f t="shared" si="3"/>
        <v>8.4400000000000013</v>
      </c>
      <c r="G226">
        <f>+COUNTIFS(percentiles!A:A,A226,percentiles!M:M,B226,percentiles!N:N,"&gt;0")</f>
        <v>0</v>
      </c>
      <c r="H226">
        <f>+COUNTIFS(percentiles!A:A,A226,percentiles!M:M,B226,percentiles!O:O,"&gt;0")</f>
        <v>0</v>
      </c>
      <c r="I226">
        <f>+COUNTIFS(percentiles!A:A,A226,percentiles!M:M,B226,percentiles!P:P,"&gt;0")</f>
        <v>0</v>
      </c>
      <c r="J226">
        <f>+COUNTIFS(percentiles!A:A,A226,percentiles!M:M,B226,percentiles!Q:Q,"&gt;0")</f>
        <v>0</v>
      </c>
    </row>
    <row r="227" spans="1:10">
      <c r="A227" s="3" t="s">
        <v>1313</v>
      </c>
      <c r="B227" s="2">
        <v>43117</v>
      </c>
      <c r="C227">
        <v>22</v>
      </c>
      <c r="D227">
        <v>20.57</v>
      </c>
      <c r="E227" t="str">
        <f>+VLOOKUP(A227,'est-senamhi'!A:J,10,FALSE)</f>
        <v>RP</v>
      </c>
      <c r="F227">
        <f t="shared" si="3"/>
        <v>1.4299999999999997</v>
      </c>
      <c r="G227">
        <f>+COUNTIFS(percentiles!A:A,A227,percentiles!M:M,B227,percentiles!N:N,"&gt;0")</f>
        <v>0</v>
      </c>
      <c r="H227">
        <f>+COUNTIFS(percentiles!A:A,A227,percentiles!M:M,B227,percentiles!O:O,"&gt;0")</f>
        <v>0</v>
      </c>
      <c r="I227">
        <f>+COUNTIFS(percentiles!A:A,A227,percentiles!M:M,B227,percentiles!P:P,"&gt;0")</f>
        <v>0</v>
      </c>
      <c r="J227">
        <f>+COUNTIFS(percentiles!A:A,A227,percentiles!M:M,B227,percentiles!Q:Q,"&gt;0")</f>
        <v>0</v>
      </c>
    </row>
    <row r="228" spans="1:10">
      <c r="A228" s="3">
        <v>302</v>
      </c>
      <c r="B228" s="2">
        <v>43118</v>
      </c>
      <c r="C228">
        <v>10.4</v>
      </c>
      <c r="D228">
        <v>8.58</v>
      </c>
      <c r="E228" t="str">
        <f>+VLOOKUP(A228,'est-senamhi'!A:J,10,FALSE)</f>
        <v>VNP</v>
      </c>
      <c r="F228">
        <f t="shared" si="3"/>
        <v>1.8200000000000003</v>
      </c>
      <c r="G228">
        <f>+COUNTIFS(percentiles!A:A,A228,percentiles!M:M,B228,percentiles!N:N,"&gt;0")</f>
        <v>0</v>
      </c>
      <c r="H228">
        <f>+COUNTIFS(percentiles!A:A,A228,percentiles!M:M,B228,percentiles!O:O,"&gt;0")</f>
        <v>0</v>
      </c>
      <c r="I228">
        <f>+COUNTIFS(percentiles!A:A,A228,percentiles!M:M,B228,percentiles!P:P,"&gt;0")</f>
        <v>0</v>
      </c>
      <c r="J228">
        <f>+COUNTIFS(percentiles!A:A,A228,percentiles!M:M,B228,percentiles!Q:Q,"&gt;0")</f>
        <v>0</v>
      </c>
    </row>
    <row r="229" spans="1:10">
      <c r="A229" s="3">
        <v>305</v>
      </c>
      <c r="B229" s="2">
        <v>43118</v>
      </c>
      <c r="C229">
        <v>27.8</v>
      </c>
      <c r="D229">
        <v>18.23</v>
      </c>
      <c r="E229" t="str">
        <f>+VLOOKUP(A229,'est-senamhi'!A:J,10,FALSE)</f>
        <v>VNP</v>
      </c>
      <c r="F229">
        <f t="shared" si="3"/>
        <v>9.57</v>
      </c>
      <c r="G229">
        <f>+COUNTIFS(percentiles!A:A,A229,percentiles!M:M,B229,percentiles!N:N,"&gt;0")</f>
        <v>0</v>
      </c>
      <c r="H229">
        <f>+COUNTIFS(percentiles!A:A,A229,percentiles!M:M,B229,percentiles!O:O,"&gt;0")</f>
        <v>0</v>
      </c>
      <c r="I229">
        <f>+COUNTIFS(percentiles!A:A,A229,percentiles!M:M,B229,percentiles!P:P,"&gt;0")</f>
        <v>0</v>
      </c>
      <c r="J229">
        <f>+COUNTIFS(percentiles!A:A,A229,percentiles!M:M,B229,percentiles!Q:Q,"&gt;0")</f>
        <v>0</v>
      </c>
    </row>
    <row r="230" spans="1:10">
      <c r="A230" s="3">
        <v>306</v>
      </c>
      <c r="B230" s="2">
        <v>43118</v>
      </c>
      <c r="C230">
        <v>3.5</v>
      </c>
      <c r="D230">
        <v>2.2400000000000002</v>
      </c>
      <c r="E230" t="str">
        <f>+VLOOKUP(A230,'est-senamhi'!A:J,10,FALSE)</f>
        <v>VNP</v>
      </c>
      <c r="F230">
        <f t="shared" si="3"/>
        <v>1.2599999999999998</v>
      </c>
      <c r="G230">
        <f>+COUNTIFS(percentiles!A:A,A230,percentiles!M:M,B230,percentiles!N:N,"&gt;0")</f>
        <v>0</v>
      </c>
      <c r="H230">
        <f>+COUNTIFS(percentiles!A:A,A230,percentiles!M:M,B230,percentiles!O:O,"&gt;0")</f>
        <v>0</v>
      </c>
      <c r="I230">
        <f>+COUNTIFS(percentiles!A:A,A230,percentiles!M:M,B230,percentiles!P:P,"&gt;0")</f>
        <v>0</v>
      </c>
      <c r="J230">
        <f>+COUNTIFS(percentiles!A:A,A230,percentiles!M:M,B230,percentiles!Q:Q,"&gt;0")</f>
        <v>0</v>
      </c>
    </row>
    <row r="231" spans="1:10">
      <c r="A231" s="3">
        <v>320</v>
      </c>
      <c r="B231" s="2">
        <v>43118</v>
      </c>
      <c r="C231">
        <v>3.7</v>
      </c>
      <c r="D231">
        <v>2.75</v>
      </c>
      <c r="E231" t="str">
        <f>+VLOOKUP(A231,'est-senamhi'!A:J,10,FALSE)</f>
        <v>VNP</v>
      </c>
      <c r="F231">
        <f t="shared" si="3"/>
        <v>0.95000000000000018</v>
      </c>
      <c r="G231">
        <f>+COUNTIFS(percentiles!A:A,A231,percentiles!M:M,B231,percentiles!N:N,"&gt;0")</f>
        <v>0</v>
      </c>
      <c r="H231">
        <f>+COUNTIFS(percentiles!A:A,A231,percentiles!M:M,B231,percentiles!O:O,"&gt;0")</f>
        <v>0</v>
      </c>
      <c r="I231">
        <f>+COUNTIFS(percentiles!A:A,A231,percentiles!M:M,B231,percentiles!P:P,"&gt;0")</f>
        <v>0</v>
      </c>
      <c r="J231">
        <f>+COUNTIFS(percentiles!A:A,A231,percentiles!M:M,B231,percentiles!Q:Q,"&gt;0")</f>
        <v>0</v>
      </c>
    </row>
    <row r="232" spans="1:10">
      <c r="A232" s="3">
        <v>426</v>
      </c>
      <c r="B232" s="2">
        <v>43118</v>
      </c>
      <c r="C232">
        <v>23.7</v>
      </c>
      <c r="D232">
        <v>21.29</v>
      </c>
      <c r="E232" t="str">
        <f>+VLOOKUP(A232,'est-senamhi'!A:J,10,FALSE)</f>
        <v>VNP</v>
      </c>
      <c r="F232">
        <f t="shared" si="3"/>
        <v>2.41</v>
      </c>
      <c r="G232">
        <f>+COUNTIFS(percentiles!A:A,A232,percentiles!M:M,B232,percentiles!N:N,"&gt;0")</f>
        <v>0</v>
      </c>
      <c r="H232">
        <f>+COUNTIFS(percentiles!A:A,A232,percentiles!M:M,B232,percentiles!O:O,"&gt;0")</f>
        <v>0</v>
      </c>
      <c r="I232">
        <f>+COUNTIFS(percentiles!A:A,A232,percentiles!M:M,B232,percentiles!P:P,"&gt;0")</f>
        <v>0</v>
      </c>
      <c r="J232">
        <f>+COUNTIFS(percentiles!A:A,A232,percentiles!M:M,B232,percentiles!Q:Q,"&gt;0")</f>
        <v>0</v>
      </c>
    </row>
    <row r="233" spans="1:10">
      <c r="A233" s="3">
        <v>440</v>
      </c>
      <c r="B233" s="2">
        <v>43118</v>
      </c>
      <c r="C233">
        <v>12.4</v>
      </c>
      <c r="D233">
        <v>10.38</v>
      </c>
      <c r="E233" t="str">
        <f>+VLOOKUP(A233,'est-senamhi'!A:J,10,FALSE)</f>
        <v>VNP</v>
      </c>
      <c r="F233">
        <f t="shared" si="3"/>
        <v>2.0199999999999996</v>
      </c>
      <c r="G233">
        <f>+COUNTIFS(percentiles!A:A,A233,percentiles!M:M,B233,percentiles!N:N,"&gt;0")</f>
        <v>0</v>
      </c>
      <c r="H233">
        <f>+COUNTIFS(percentiles!A:A,A233,percentiles!M:M,B233,percentiles!O:O,"&gt;0")</f>
        <v>0</v>
      </c>
      <c r="I233">
        <f>+COUNTIFS(percentiles!A:A,A233,percentiles!M:M,B233,percentiles!P:P,"&gt;0")</f>
        <v>0</v>
      </c>
      <c r="J233">
        <f>+COUNTIFS(percentiles!A:A,A233,percentiles!M:M,B233,percentiles!Q:Q,"&gt;0")</f>
        <v>0</v>
      </c>
    </row>
    <row r="234" spans="1:10">
      <c r="A234" s="3">
        <v>445</v>
      </c>
      <c r="B234" s="2">
        <v>43118</v>
      </c>
      <c r="C234">
        <v>21.2</v>
      </c>
      <c r="D234">
        <v>17.93</v>
      </c>
      <c r="E234" t="str">
        <f>+VLOOKUP(A234,'est-senamhi'!A:J,10,FALSE)</f>
        <v>RP</v>
      </c>
      <c r="F234">
        <f t="shared" si="3"/>
        <v>3.2699999999999996</v>
      </c>
      <c r="G234">
        <f>+COUNTIFS(percentiles!A:A,A234,percentiles!M:M,B234,percentiles!N:N,"&gt;0")</f>
        <v>0</v>
      </c>
      <c r="H234">
        <f>+COUNTIFS(percentiles!A:A,A234,percentiles!M:M,B234,percentiles!O:O,"&gt;0")</f>
        <v>0</v>
      </c>
      <c r="I234">
        <f>+COUNTIFS(percentiles!A:A,A234,percentiles!M:M,B234,percentiles!P:P,"&gt;0")</f>
        <v>0</v>
      </c>
      <c r="J234">
        <f>+COUNTIFS(percentiles!A:A,A234,percentiles!M:M,B234,percentiles!Q:Q,"&gt;0")</f>
        <v>0</v>
      </c>
    </row>
    <row r="235" spans="1:10">
      <c r="A235" s="3">
        <v>455</v>
      </c>
      <c r="B235" s="2">
        <v>43118</v>
      </c>
      <c r="C235">
        <v>23.4</v>
      </c>
      <c r="D235">
        <v>16.59</v>
      </c>
      <c r="E235" t="str">
        <f>+VLOOKUP(A235,'est-senamhi'!A:J,10,FALSE)</f>
        <v>RP</v>
      </c>
      <c r="F235">
        <f t="shared" si="3"/>
        <v>6.8099999999999987</v>
      </c>
      <c r="G235">
        <f>+COUNTIFS(percentiles!A:A,A235,percentiles!M:M,B235,percentiles!N:N,"&gt;0")</f>
        <v>0</v>
      </c>
      <c r="H235">
        <f>+COUNTIFS(percentiles!A:A,A235,percentiles!M:M,B235,percentiles!O:O,"&gt;0")</f>
        <v>0</v>
      </c>
      <c r="I235">
        <f>+COUNTIFS(percentiles!A:A,A235,percentiles!M:M,B235,percentiles!P:P,"&gt;0")</f>
        <v>0</v>
      </c>
      <c r="J235">
        <f>+COUNTIFS(percentiles!A:A,A235,percentiles!M:M,B235,percentiles!Q:Q,"&gt;0")</f>
        <v>0</v>
      </c>
    </row>
    <row r="236" spans="1:10">
      <c r="A236" s="3">
        <v>475</v>
      </c>
      <c r="B236" s="2">
        <v>43118</v>
      </c>
      <c r="C236">
        <v>22.7</v>
      </c>
      <c r="D236">
        <v>21.21</v>
      </c>
      <c r="E236" t="str">
        <f>+VLOOKUP(A236,'est-senamhi'!A:J,10,FALSE)</f>
        <v>RP</v>
      </c>
      <c r="F236">
        <f t="shared" si="3"/>
        <v>1.4899999999999984</v>
      </c>
      <c r="G236">
        <f>+COUNTIFS(percentiles!A:A,A236,percentiles!M:M,B236,percentiles!N:N,"&gt;0")</f>
        <v>0</v>
      </c>
      <c r="H236">
        <f>+COUNTIFS(percentiles!A:A,A236,percentiles!M:M,B236,percentiles!O:O,"&gt;0")</f>
        <v>0</v>
      </c>
      <c r="I236">
        <f>+COUNTIFS(percentiles!A:A,A236,percentiles!M:M,B236,percentiles!P:P,"&gt;0")</f>
        <v>0</v>
      </c>
      <c r="J236">
        <f>+COUNTIFS(percentiles!A:A,A236,percentiles!M:M,B236,percentiles!Q:Q,"&gt;0")</f>
        <v>0</v>
      </c>
    </row>
    <row r="237" spans="1:10">
      <c r="A237" s="3">
        <v>477</v>
      </c>
      <c r="B237" s="2">
        <v>43118</v>
      </c>
      <c r="C237">
        <v>24</v>
      </c>
      <c r="D237">
        <v>18.440000000000001</v>
      </c>
      <c r="E237" t="str">
        <f>+VLOOKUP(A237,'est-senamhi'!A:J,10,FALSE)</f>
        <v>RP</v>
      </c>
      <c r="F237">
        <f t="shared" si="3"/>
        <v>5.5599999999999987</v>
      </c>
      <c r="G237">
        <f>+COUNTIFS(percentiles!A:A,A237,percentiles!M:M,B237,percentiles!N:N,"&gt;0")</f>
        <v>0</v>
      </c>
      <c r="H237">
        <f>+COUNTIFS(percentiles!A:A,A237,percentiles!M:M,B237,percentiles!O:O,"&gt;0")</f>
        <v>0</v>
      </c>
      <c r="I237">
        <f>+COUNTIFS(percentiles!A:A,A237,percentiles!M:M,B237,percentiles!P:P,"&gt;0")</f>
        <v>0</v>
      </c>
      <c r="J237">
        <f>+COUNTIFS(percentiles!A:A,A237,percentiles!M:M,B237,percentiles!Q:Q,"&gt;0")</f>
        <v>0</v>
      </c>
    </row>
    <row r="238" spans="1:10">
      <c r="A238" s="3">
        <v>590</v>
      </c>
      <c r="B238" s="2">
        <v>43118</v>
      </c>
      <c r="C238">
        <v>46</v>
      </c>
      <c r="D238">
        <v>42.84</v>
      </c>
      <c r="E238" t="str">
        <f>+VLOOKUP(A238,'est-senamhi'!A:J,10,FALSE)</f>
        <v>RP</v>
      </c>
      <c r="F238">
        <f t="shared" si="3"/>
        <v>3.1599999999999966</v>
      </c>
      <c r="G238">
        <f>+COUNTIFS(percentiles!A:A,A238,percentiles!M:M,B238,percentiles!N:N,"&gt;0")</f>
        <v>0</v>
      </c>
      <c r="H238">
        <f>+COUNTIFS(percentiles!A:A,A238,percentiles!M:M,B238,percentiles!O:O,"&gt;0")</f>
        <v>0</v>
      </c>
      <c r="I238">
        <f>+COUNTIFS(percentiles!A:A,A238,percentiles!M:M,B238,percentiles!P:P,"&gt;0")</f>
        <v>0</v>
      </c>
      <c r="J238">
        <f>+COUNTIFS(percentiles!A:A,A238,percentiles!M:M,B238,percentiles!Q:Q,"&gt;0")</f>
        <v>0</v>
      </c>
    </row>
    <row r="239" spans="1:10">
      <c r="A239" s="3">
        <v>594</v>
      </c>
      <c r="B239" s="2">
        <v>43118</v>
      </c>
      <c r="C239">
        <v>32</v>
      </c>
      <c r="D239">
        <v>15.42</v>
      </c>
      <c r="E239" t="str">
        <f>+VLOOKUP(A239,'est-senamhi'!A:J,10,FALSE)</f>
        <v>RP</v>
      </c>
      <c r="F239">
        <f t="shared" si="3"/>
        <v>16.579999999999998</v>
      </c>
      <c r="G239">
        <f>+COUNTIFS(percentiles!A:A,A239,percentiles!M:M,B239,percentiles!N:N,"&gt;0")</f>
        <v>0</v>
      </c>
      <c r="H239">
        <f>+COUNTIFS(percentiles!A:A,A239,percentiles!M:M,B239,percentiles!O:O,"&gt;0")</f>
        <v>0</v>
      </c>
      <c r="I239">
        <f>+COUNTIFS(percentiles!A:A,A239,percentiles!M:M,B239,percentiles!P:P,"&gt;0")</f>
        <v>0</v>
      </c>
      <c r="J239">
        <f>+COUNTIFS(percentiles!A:A,A239,percentiles!M:M,B239,percentiles!Q:Q,"&gt;0")</f>
        <v>0</v>
      </c>
    </row>
    <row r="240" spans="1:10">
      <c r="A240" s="3">
        <v>608</v>
      </c>
      <c r="B240" s="2">
        <v>43118</v>
      </c>
      <c r="C240">
        <v>20.3</v>
      </c>
      <c r="D240">
        <v>19.04</v>
      </c>
      <c r="E240" t="str">
        <f>+VLOOKUP(A240,'est-senamhi'!A:J,10,FALSE)</f>
        <v>RP</v>
      </c>
      <c r="F240">
        <f t="shared" si="3"/>
        <v>1.2600000000000016</v>
      </c>
      <c r="G240">
        <f>+COUNTIFS(percentiles!A:A,A240,percentiles!M:M,B240,percentiles!N:N,"&gt;0")</f>
        <v>0</v>
      </c>
      <c r="H240">
        <f>+COUNTIFS(percentiles!A:A,A240,percentiles!M:M,B240,percentiles!O:O,"&gt;0")</f>
        <v>0</v>
      </c>
      <c r="I240">
        <f>+COUNTIFS(percentiles!A:A,A240,percentiles!M:M,B240,percentiles!P:P,"&gt;0")</f>
        <v>0</v>
      </c>
      <c r="J240">
        <f>+COUNTIFS(percentiles!A:A,A240,percentiles!M:M,B240,percentiles!Q:Q,"&gt;0")</f>
        <v>0</v>
      </c>
    </row>
    <row r="241" spans="1:10">
      <c r="A241" s="3">
        <v>635</v>
      </c>
      <c r="B241" s="2">
        <v>43118</v>
      </c>
      <c r="C241">
        <v>38.700000000000003</v>
      </c>
      <c r="D241">
        <v>22.64</v>
      </c>
      <c r="E241" t="str">
        <f>+VLOOKUP(A241,'est-senamhi'!A:J,10,FALSE)</f>
        <v>RP</v>
      </c>
      <c r="F241">
        <f t="shared" si="3"/>
        <v>16.060000000000002</v>
      </c>
      <c r="G241">
        <f>+COUNTIFS(percentiles!A:A,A241,percentiles!M:M,B241,percentiles!N:N,"&gt;0")</f>
        <v>0</v>
      </c>
      <c r="H241">
        <f>+COUNTIFS(percentiles!A:A,A241,percentiles!M:M,B241,percentiles!O:O,"&gt;0")</f>
        <v>0</v>
      </c>
      <c r="I241">
        <f>+COUNTIFS(percentiles!A:A,A241,percentiles!M:M,B241,percentiles!P:P,"&gt;0")</f>
        <v>0</v>
      </c>
      <c r="J241">
        <f>+COUNTIFS(percentiles!A:A,A241,percentiles!M:M,B241,percentiles!Q:Q,"&gt;0")</f>
        <v>0</v>
      </c>
    </row>
    <row r="242" spans="1:10">
      <c r="A242" s="3">
        <v>642</v>
      </c>
      <c r="B242" s="2">
        <v>43118</v>
      </c>
      <c r="C242">
        <v>20.2</v>
      </c>
      <c r="D242">
        <v>15.84</v>
      </c>
      <c r="E242" t="str">
        <f>+VLOOKUP(A242,'est-senamhi'!A:J,10,FALSE)</f>
        <v>RP</v>
      </c>
      <c r="F242">
        <f t="shared" si="3"/>
        <v>4.3599999999999994</v>
      </c>
      <c r="G242">
        <f>+COUNTIFS(percentiles!A:A,A242,percentiles!M:M,B242,percentiles!N:N,"&gt;0")</f>
        <v>0</v>
      </c>
      <c r="H242">
        <f>+COUNTIFS(percentiles!A:A,A242,percentiles!M:M,B242,percentiles!O:O,"&gt;0")</f>
        <v>0</v>
      </c>
      <c r="I242">
        <f>+COUNTIFS(percentiles!A:A,A242,percentiles!M:M,B242,percentiles!P:P,"&gt;0")</f>
        <v>0</v>
      </c>
      <c r="J242">
        <f>+COUNTIFS(percentiles!A:A,A242,percentiles!M:M,B242,percentiles!Q:Q,"&gt;0")</f>
        <v>0</v>
      </c>
    </row>
    <row r="243" spans="1:10">
      <c r="A243" s="3">
        <v>648</v>
      </c>
      <c r="B243" s="2">
        <v>43118</v>
      </c>
      <c r="C243">
        <v>10.9</v>
      </c>
      <c r="D243">
        <v>9.7899999999999991</v>
      </c>
      <c r="E243" t="str">
        <f>+VLOOKUP(A243,'est-senamhi'!A:J,10,FALSE)</f>
        <v>RP</v>
      </c>
      <c r="F243">
        <f t="shared" si="3"/>
        <v>1.1100000000000012</v>
      </c>
      <c r="G243">
        <f>+COUNTIFS(percentiles!A:A,A243,percentiles!M:M,B243,percentiles!N:N,"&gt;0")</f>
        <v>0</v>
      </c>
      <c r="H243">
        <f>+COUNTIFS(percentiles!A:A,A243,percentiles!M:M,B243,percentiles!O:O,"&gt;0")</f>
        <v>0</v>
      </c>
      <c r="I243">
        <f>+COUNTIFS(percentiles!A:A,A243,percentiles!M:M,B243,percentiles!P:P,"&gt;0")</f>
        <v>0</v>
      </c>
      <c r="J243">
        <f>+COUNTIFS(percentiles!A:A,A243,percentiles!M:M,B243,percentiles!Q:Q,"&gt;0")</f>
        <v>0</v>
      </c>
    </row>
    <row r="244" spans="1:10">
      <c r="A244" s="3">
        <v>758</v>
      </c>
      <c r="B244" s="2">
        <v>43118</v>
      </c>
      <c r="C244">
        <v>18.7</v>
      </c>
      <c r="D244">
        <v>15.5</v>
      </c>
      <c r="E244" t="str">
        <f>+VLOOKUP(A244,'est-senamhi'!A:J,10,FALSE)</f>
        <v>RP</v>
      </c>
      <c r="F244">
        <f t="shared" si="3"/>
        <v>3.1999999999999993</v>
      </c>
      <c r="G244">
        <f>+COUNTIFS(percentiles!A:A,A244,percentiles!M:M,B244,percentiles!N:N,"&gt;0")</f>
        <v>0</v>
      </c>
      <c r="H244">
        <f>+COUNTIFS(percentiles!A:A,A244,percentiles!M:M,B244,percentiles!O:O,"&gt;0")</f>
        <v>0</v>
      </c>
      <c r="I244">
        <f>+COUNTIFS(percentiles!A:A,A244,percentiles!M:M,B244,percentiles!P:P,"&gt;0")</f>
        <v>0</v>
      </c>
      <c r="J244">
        <f>+COUNTIFS(percentiles!A:A,A244,percentiles!M:M,B244,percentiles!Q:Q,"&gt;0")</f>
        <v>0</v>
      </c>
    </row>
    <row r="245" spans="1:10">
      <c r="A245" s="3">
        <v>105122</v>
      </c>
      <c r="B245" s="2">
        <v>43118</v>
      </c>
      <c r="C245">
        <v>1.8</v>
      </c>
      <c r="D245">
        <v>1.49</v>
      </c>
      <c r="E245" t="str">
        <f>+VLOOKUP(A245,'est-senamhi'!A:J,10,FALSE)</f>
        <v>VNP</v>
      </c>
      <c r="F245">
        <f t="shared" si="3"/>
        <v>0.31000000000000005</v>
      </c>
      <c r="G245">
        <f>+COUNTIFS(percentiles!A:A,A245,percentiles!M:M,B245,percentiles!N:N,"&gt;0")</f>
        <v>0</v>
      </c>
      <c r="H245">
        <f>+COUNTIFS(percentiles!A:A,A245,percentiles!M:M,B245,percentiles!O:O,"&gt;0")</f>
        <v>0</v>
      </c>
      <c r="I245">
        <f>+COUNTIFS(percentiles!A:A,A245,percentiles!M:M,B245,percentiles!P:P,"&gt;0")</f>
        <v>0</v>
      </c>
      <c r="J245">
        <f>+COUNTIFS(percentiles!A:A,A245,percentiles!M:M,B245,percentiles!Q:Q,"&gt;0")</f>
        <v>0</v>
      </c>
    </row>
    <row r="246" spans="1:10">
      <c r="A246" s="3">
        <v>107130</v>
      </c>
      <c r="B246" s="2">
        <v>43118</v>
      </c>
      <c r="C246">
        <v>24</v>
      </c>
      <c r="D246">
        <v>17.72</v>
      </c>
      <c r="E246" t="str">
        <f>+VLOOKUP(A246,'est-senamhi'!A:J,10,FALSE)</f>
        <v>RP</v>
      </c>
      <c r="F246">
        <f t="shared" si="3"/>
        <v>6.2800000000000011</v>
      </c>
      <c r="G246">
        <f>+COUNTIFS(percentiles!A:A,A246,percentiles!M:M,B246,percentiles!N:N,"&gt;0")</f>
        <v>0</v>
      </c>
      <c r="H246">
        <f>+COUNTIFS(percentiles!A:A,A246,percentiles!M:M,B246,percentiles!O:O,"&gt;0")</f>
        <v>0</v>
      </c>
      <c r="I246">
        <f>+COUNTIFS(percentiles!A:A,A246,percentiles!M:M,B246,percentiles!P:P,"&gt;0")</f>
        <v>0</v>
      </c>
      <c r="J246">
        <f>+COUNTIFS(percentiles!A:A,A246,percentiles!M:M,B246,percentiles!Q:Q,"&gt;0")</f>
        <v>0</v>
      </c>
    </row>
    <row r="247" spans="1:10">
      <c r="A247" s="3">
        <v>107131</v>
      </c>
      <c r="B247" s="2">
        <v>43118</v>
      </c>
      <c r="C247">
        <v>20.6</v>
      </c>
      <c r="D247">
        <v>12.6</v>
      </c>
      <c r="E247" t="str">
        <f>+VLOOKUP(A247,'est-senamhi'!A:J,10,FALSE)</f>
        <v>VNP</v>
      </c>
      <c r="F247">
        <f t="shared" si="3"/>
        <v>8.0000000000000018</v>
      </c>
      <c r="G247">
        <f>+COUNTIFS(percentiles!A:A,A247,percentiles!M:M,B247,percentiles!N:N,"&gt;0")</f>
        <v>0</v>
      </c>
      <c r="H247">
        <f>+COUNTIFS(percentiles!A:A,A247,percentiles!M:M,B247,percentiles!O:O,"&gt;0")</f>
        <v>0</v>
      </c>
      <c r="I247">
        <f>+COUNTIFS(percentiles!A:A,A247,percentiles!M:M,B247,percentiles!P:P,"&gt;0")</f>
        <v>0</v>
      </c>
      <c r="J247">
        <f>+COUNTIFS(percentiles!A:A,A247,percentiles!M:M,B247,percentiles!Q:Q,"&gt;0")</f>
        <v>0</v>
      </c>
    </row>
    <row r="248" spans="1:10">
      <c r="A248" s="3">
        <v>109091</v>
      </c>
      <c r="B248" s="2">
        <v>43118</v>
      </c>
      <c r="C248">
        <v>43.3</v>
      </c>
      <c r="D248">
        <v>10.96</v>
      </c>
      <c r="E248" t="str">
        <f>+VLOOKUP(A248,'est-senamhi'!A:J,10,FALSE)</f>
        <v>VNP</v>
      </c>
      <c r="F248">
        <f t="shared" si="3"/>
        <v>32.339999999999996</v>
      </c>
      <c r="G248">
        <f>+COUNTIFS(percentiles!A:A,A248,percentiles!M:M,B248,percentiles!N:N,"&gt;0")</f>
        <v>0</v>
      </c>
      <c r="H248">
        <f>+COUNTIFS(percentiles!A:A,A248,percentiles!M:M,B248,percentiles!O:O,"&gt;0")</f>
        <v>0</v>
      </c>
      <c r="I248">
        <f>+COUNTIFS(percentiles!A:A,A248,percentiles!M:M,B248,percentiles!P:P,"&gt;0")</f>
        <v>0</v>
      </c>
      <c r="J248">
        <f>+COUNTIFS(percentiles!A:A,A248,percentiles!M:M,B248,percentiles!Q:Q,"&gt;0")</f>
        <v>0</v>
      </c>
    </row>
    <row r="249" spans="1:10">
      <c r="A249" s="3">
        <v>114131</v>
      </c>
      <c r="B249" s="2">
        <v>43118</v>
      </c>
      <c r="C249">
        <v>26</v>
      </c>
      <c r="D249">
        <v>24.9</v>
      </c>
      <c r="E249" t="str">
        <f>+VLOOKUP(A249,'est-senamhi'!A:J,10,FALSE)</f>
        <v>RP</v>
      </c>
      <c r="F249">
        <f t="shared" si="3"/>
        <v>1.1000000000000014</v>
      </c>
      <c r="G249">
        <f>+COUNTIFS(percentiles!A:A,A249,percentiles!M:M,B249,percentiles!N:N,"&gt;0")</f>
        <v>0</v>
      </c>
      <c r="H249">
        <f>+COUNTIFS(percentiles!A:A,A249,percentiles!M:M,B249,percentiles!O:O,"&gt;0")</f>
        <v>0</v>
      </c>
      <c r="I249">
        <f>+COUNTIFS(percentiles!A:A,A249,percentiles!M:M,B249,percentiles!P:P,"&gt;0")</f>
        <v>0</v>
      </c>
      <c r="J249">
        <f>+COUNTIFS(percentiles!A:A,A249,percentiles!M:M,B249,percentiles!Q:Q,"&gt;0")</f>
        <v>0</v>
      </c>
    </row>
    <row r="250" spans="1:10">
      <c r="A250" s="3">
        <v>151214</v>
      </c>
      <c r="B250" s="2">
        <v>43118</v>
      </c>
      <c r="C250">
        <v>11.3</v>
      </c>
      <c r="D250">
        <v>7.22</v>
      </c>
      <c r="E250" t="str">
        <f>+VLOOKUP(A250,'est-senamhi'!A:J,10,FALSE)</f>
        <v>RP</v>
      </c>
      <c r="F250">
        <f t="shared" si="3"/>
        <v>4.080000000000001</v>
      </c>
      <c r="G250">
        <f>+COUNTIFS(percentiles!A:A,A250,percentiles!M:M,B250,percentiles!N:N,"&gt;0")</f>
        <v>0</v>
      </c>
      <c r="H250">
        <f>+COUNTIFS(percentiles!A:A,A250,percentiles!M:M,B250,percentiles!O:O,"&gt;0")</f>
        <v>0</v>
      </c>
      <c r="I250">
        <f>+COUNTIFS(percentiles!A:A,A250,percentiles!M:M,B250,percentiles!P:P,"&gt;0")</f>
        <v>0</v>
      </c>
      <c r="J250">
        <f>+COUNTIFS(percentiles!A:A,A250,percentiles!M:M,B250,percentiles!Q:Q,"&gt;0")</f>
        <v>0</v>
      </c>
    </row>
    <row r="251" spans="1:10">
      <c r="A251" s="3">
        <v>151503</v>
      </c>
      <c r="B251" s="2">
        <v>43118</v>
      </c>
      <c r="C251">
        <v>23.4</v>
      </c>
      <c r="D251">
        <v>19.91</v>
      </c>
      <c r="E251" t="str">
        <f>+VLOOKUP(A251,'est-senamhi'!A:J,10,FALSE)</f>
        <v>RP</v>
      </c>
      <c r="F251">
        <f t="shared" si="3"/>
        <v>3.4899999999999984</v>
      </c>
      <c r="G251">
        <f>+COUNTIFS(percentiles!A:A,A251,percentiles!M:M,B251,percentiles!N:N,"&gt;0")</f>
        <v>1</v>
      </c>
      <c r="H251">
        <f>+COUNTIFS(percentiles!A:A,A251,percentiles!M:M,B251,percentiles!O:O,"&gt;0")</f>
        <v>0</v>
      </c>
      <c r="I251">
        <f>+COUNTIFS(percentiles!A:A,A251,percentiles!M:M,B251,percentiles!P:P,"&gt;0")</f>
        <v>0</v>
      </c>
      <c r="J251">
        <f>+COUNTIFS(percentiles!A:A,A251,percentiles!M:M,B251,percentiles!Q:Q,"&gt;0")</f>
        <v>0</v>
      </c>
    </row>
    <row r="252" spans="1:10">
      <c r="A252" s="3">
        <v>153110</v>
      </c>
      <c r="B252" s="2">
        <v>43118</v>
      </c>
      <c r="C252">
        <v>33.9</v>
      </c>
      <c r="D252">
        <v>24.66</v>
      </c>
      <c r="E252" t="str">
        <f>+VLOOKUP(A252,'est-senamhi'!A:J,10,FALSE)</f>
        <v>VNP</v>
      </c>
      <c r="F252">
        <f t="shared" si="3"/>
        <v>9.2399999999999984</v>
      </c>
      <c r="G252">
        <f>+COUNTIFS(percentiles!A:A,A252,percentiles!M:M,B252,percentiles!N:N,"&gt;0")</f>
        <v>0</v>
      </c>
      <c r="H252">
        <f>+COUNTIFS(percentiles!A:A,A252,percentiles!M:M,B252,percentiles!O:O,"&gt;0")</f>
        <v>0</v>
      </c>
      <c r="I252">
        <f>+COUNTIFS(percentiles!A:A,A252,percentiles!M:M,B252,percentiles!P:P,"&gt;0")</f>
        <v>0</v>
      </c>
      <c r="J252">
        <f>+COUNTIFS(percentiles!A:A,A252,percentiles!M:M,B252,percentiles!Q:Q,"&gt;0")</f>
        <v>0</v>
      </c>
    </row>
    <row r="253" spans="1:10">
      <c r="A253" s="3">
        <v>154108</v>
      </c>
      <c r="B253" s="2">
        <v>43118</v>
      </c>
      <c r="C253">
        <v>19.600000000000001</v>
      </c>
      <c r="D253">
        <v>7.76</v>
      </c>
      <c r="E253" t="str">
        <f>+VLOOKUP(A253,'est-senamhi'!A:J,10,FALSE)</f>
        <v>VNP</v>
      </c>
      <c r="F253">
        <f t="shared" si="3"/>
        <v>11.840000000000002</v>
      </c>
      <c r="G253">
        <f>+COUNTIFS(percentiles!A:A,A253,percentiles!M:M,B253,percentiles!N:N,"&gt;0")</f>
        <v>0</v>
      </c>
      <c r="H253">
        <f>+COUNTIFS(percentiles!A:A,A253,percentiles!M:M,B253,percentiles!O:O,"&gt;0")</f>
        <v>0</v>
      </c>
      <c r="I253">
        <f>+COUNTIFS(percentiles!A:A,A253,percentiles!M:M,B253,percentiles!P:P,"&gt;0")</f>
        <v>0</v>
      </c>
      <c r="J253">
        <f>+COUNTIFS(percentiles!A:A,A253,percentiles!M:M,B253,percentiles!Q:Q,"&gt;0")</f>
        <v>0</v>
      </c>
    </row>
    <row r="254" spans="1:10">
      <c r="A254" s="3">
        <v>154110</v>
      </c>
      <c r="B254" s="2">
        <v>43118</v>
      </c>
      <c r="C254">
        <v>26.6</v>
      </c>
      <c r="D254">
        <v>6.11</v>
      </c>
      <c r="E254" t="str">
        <f>+VLOOKUP(A254,'est-senamhi'!A:J,10,FALSE)</f>
        <v>VNP</v>
      </c>
      <c r="F254">
        <f t="shared" si="3"/>
        <v>20.490000000000002</v>
      </c>
      <c r="G254">
        <f>+COUNTIFS(percentiles!A:A,A254,percentiles!M:M,B254,percentiles!N:N,"&gt;0")</f>
        <v>1</v>
      </c>
      <c r="H254">
        <f>+COUNTIFS(percentiles!A:A,A254,percentiles!M:M,B254,percentiles!O:O,"&gt;0")</f>
        <v>0</v>
      </c>
      <c r="I254">
        <f>+COUNTIFS(percentiles!A:A,A254,percentiles!M:M,B254,percentiles!P:P,"&gt;0")</f>
        <v>0</v>
      </c>
      <c r="J254">
        <f>+COUNTIFS(percentiles!A:A,A254,percentiles!M:M,B254,percentiles!Q:Q,"&gt;0")</f>
        <v>0</v>
      </c>
    </row>
    <row r="255" spans="1:10">
      <c r="A255" s="3">
        <v>155105</v>
      </c>
      <c r="B255" s="2">
        <v>43118</v>
      </c>
      <c r="C255">
        <v>7.4</v>
      </c>
      <c r="D255">
        <v>6.74</v>
      </c>
      <c r="E255" t="str">
        <f>+VLOOKUP(A255,'est-senamhi'!A:J,10,FALSE)</f>
        <v>VNP</v>
      </c>
      <c r="F255">
        <f t="shared" si="3"/>
        <v>0.66000000000000014</v>
      </c>
      <c r="G255">
        <f>+COUNTIFS(percentiles!A:A,A255,percentiles!M:M,B255,percentiles!N:N,"&gt;0")</f>
        <v>0</v>
      </c>
      <c r="H255">
        <f>+COUNTIFS(percentiles!A:A,A255,percentiles!M:M,B255,percentiles!O:O,"&gt;0")</f>
        <v>0</v>
      </c>
      <c r="I255">
        <f>+COUNTIFS(percentiles!A:A,A255,percentiles!M:M,B255,percentiles!P:P,"&gt;0")</f>
        <v>0</v>
      </c>
      <c r="J255">
        <f>+COUNTIFS(percentiles!A:A,A255,percentiles!M:M,B255,percentiles!Q:Q,"&gt;0")</f>
        <v>1</v>
      </c>
    </row>
    <row r="256" spans="1:10">
      <c r="A256" s="3">
        <v>155207</v>
      </c>
      <c r="B256" s="2">
        <v>43118</v>
      </c>
      <c r="C256">
        <v>8</v>
      </c>
      <c r="D256">
        <v>6.75</v>
      </c>
      <c r="E256" t="str">
        <f>+VLOOKUP(A256,'est-senamhi'!A:J,10,FALSE)</f>
        <v>VNP</v>
      </c>
      <c r="F256">
        <f t="shared" si="3"/>
        <v>1.25</v>
      </c>
      <c r="G256">
        <f>+COUNTIFS(percentiles!A:A,A256,percentiles!M:M,B256,percentiles!N:N,"&gt;0")</f>
        <v>0</v>
      </c>
      <c r="H256">
        <f>+COUNTIFS(percentiles!A:A,A256,percentiles!M:M,B256,percentiles!O:O,"&gt;0")</f>
        <v>0</v>
      </c>
      <c r="I256">
        <f>+COUNTIFS(percentiles!A:A,A256,percentiles!M:M,B256,percentiles!P:P,"&gt;0")</f>
        <v>0</v>
      </c>
      <c r="J256">
        <f>+COUNTIFS(percentiles!A:A,A256,percentiles!M:M,B256,percentiles!Q:Q,"&gt;0")</f>
        <v>0</v>
      </c>
    </row>
    <row r="257" spans="1:10">
      <c r="A257" s="3">
        <v>156113</v>
      </c>
      <c r="B257" s="2">
        <v>43118</v>
      </c>
      <c r="C257">
        <v>10.3</v>
      </c>
      <c r="D257">
        <v>5.73</v>
      </c>
      <c r="E257" t="str">
        <f>+VLOOKUP(A257,'est-senamhi'!A:J,10,FALSE)</f>
        <v>RP</v>
      </c>
      <c r="F257">
        <f t="shared" si="3"/>
        <v>4.57</v>
      </c>
      <c r="G257">
        <f>+COUNTIFS(percentiles!A:A,A257,percentiles!M:M,B257,percentiles!N:N,"&gt;0")</f>
        <v>0</v>
      </c>
      <c r="H257">
        <f>+COUNTIFS(percentiles!A:A,A257,percentiles!M:M,B257,percentiles!O:O,"&gt;0")</f>
        <v>1</v>
      </c>
      <c r="I257">
        <f>+COUNTIFS(percentiles!A:A,A257,percentiles!M:M,B257,percentiles!P:P,"&gt;0")</f>
        <v>0</v>
      </c>
      <c r="J257">
        <f>+COUNTIFS(percentiles!A:A,A257,percentiles!M:M,B257,percentiles!Q:Q,"&gt;0")</f>
        <v>0</v>
      </c>
    </row>
    <row r="258" spans="1:10">
      <c r="A258" s="3">
        <v>157312</v>
      </c>
      <c r="B258" s="2">
        <v>43118</v>
      </c>
      <c r="C258">
        <v>12.3</v>
      </c>
      <c r="D258">
        <v>10.3</v>
      </c>
      <c r="E258" t="str">
        <f>+VLOOKUP(A258,'est-senamhi'!A:J,10,FALSE)</f>
        <v>RP</v>
      </c>
      <c r="F258">
        <f t="shared" ref="F258:F321" si="4">+C258-D258</f>
        <v>2</v>
      </c>
      <c r="G258">
        <f>+COUNTIFS(percentiles!A:A,A258,percentiles!M:M,B258,percentiles!N:N,"&gt;0")</f>
        <v>0</v>
      </c>
      <c r="H258">
        <f>+COUNTIFS(percentiles!A:A,A258,percentiles!M:M,B258,percentiles!O:O,"&gt;0")</f>
        <v>0</v>
      </c>
      <c r="I258">
        <f>+COUNTIFS(percentiles!A:A,A258,percentiles!M:M,B258,percentiles!P:P,"&gt;0")</f>
        <v>0</v>
      </c>
      <c r="J258">
        <f>+COUNTIFS(percentiles!A:A,A258,percentiles!M:M,B258,percentiles!Q:Q,"&gt;0")</f>
        <v>0</v>
      </c>
    </row>
    <row r="259" spans="1:10">
      <c r="A259" s="3">
        <v>157418</v>
      </c>
      <c r="B259" s="2">
        <v>43118</v>
      </c>
      <c r="C259">
        <v>13.6</v>
      </c>
      <c r="D259">
        <v>12.86</v>
      </c>
      <c r="E259" t="str">
        <f>+VLOOKUP(A259,'est-senamhi'!A:J,10,FALSE)</f>
        <v>RP</v>
      </c>
      <c r="F259">
        <f t="shared" si="4"/>
        <v>0.74000000000000021</v>
      </c>
      <c r="G259">
        <f>+COUNTIFS(percentiles!A:A,A259,percentiles!M:M,B259,percentiles!N:N,"&gt;0")</f>
        <v>0</v>
      </c>
      <c r="H259">
        <f>+COUNTIFS(percentiles!A:A,A259,percentiles!M:M,B259,percentiles!O:O,"&gt;0")</f>
        <v>0</v>
      </c>
      <c r="I259">
        <f>+COUNTIFS(percentiles!A:A,A259,percentiles!M:M,B259,percentiles!P:P,"&gt;0")</f>
        <v>1</v>
      </c>
      <c r="J259">
        <f>+COUNTIFS(percentiles!A:A,A259,percentiles!M:M,B259,percentiles!Q:Q,"&gt;0")</f>
        <v>0</v>
      </c>
    </row>
    <row r="260" spans="1:10">
      <c r="A260" s="3" t="s">
        <v>1066</v>
      </c>
      <c r="B260" s="2">
        <v>43118</v>
      </c>
      <c r="C260">
        <v>23</v>
      </c>
      <c r="D260">
        <v>15.5</v>
      </c>
      <c r="E260" t="str">
        <f>+VLOOKUP(A260,'est-senamhi'!A:J,10,FALSE)</f>
        <v>RP</v>
      </c>
      <c r="F260">
        <f t="shared" si="4"/>
        <v>7.5</v>
      </c>
      <c r="G260">
        <f>+COUNTIFS(percentiles!A:A,A260,percentiles!M:M,B260,percentiles!N:N,"&gt;0")</f>
        <v>0</v>
      </c>
      <c r="H260">
        <f>+COUNTIFS(percentiles!A:A,A260,percentiles!M:M,B260,percentiles!O:O,"&gt;0")</f>
        <v>0</v>
      </c>
      <c r="I260">
        <f>+COUNTIFS(percentiles!A:A,A260,percentiles!M:M,B260,percentiles!P:P,"&gt;0")</f>
        <v>0</v>
      </c>
      <c r="J260">
        <f>+COUNTIFS(percentiles!A:A,A260,percentiles!M:M,B260,percentiles!Q:Q,"&gt;0")</f>
        <v>0</v>
      </c>
    </row>
    <row r="261" spans="1:10">
      <c r="A261" s="3">
        <v>47263360</v>
      </c>
      <c r="B261" s="2">
        <v>43118</v>
      </c>
      <c r="C261">
        <v>28.4</v>
      </c>
      <c r="D261">
        <v>26.93</v>
      </c>
      <c r="E261" t="str">
        <f>+VLOOKUP(A261,'est-senamhi'!A:J,10,FALSE)</f>
        <v>RP</v>
      </c>
      <c r="F261">
        <f t="shared" si="4"/>
        <v>1.4699999999999989</v>
      </c>
      <c r="G261">
        <f>+COUNTIFS(percentiles!A:A,A261,percentiles!M:M,B261,percentiles!N:N,"&gt;0")</f>
        <v>0</v>
      </c>
      <c r="H261">
        <f>+COUNTIFS(percentiles!A:A,A261,percentiles!M:M,B261,percentiles!O:O,"&gt;0")</f>
        <v>0</v>
      </c>
      <c r="I261">
        <f>+COUNTIFS(percentiles!A:A,A261,percentiles!M:M,B261,percentiles!P:P,"&gt;0")</f>
        <v>0</v>
      </c>
      <c r="J261">
        <f>+COUNTIFS(percentiles!A:A,A261,percentiles!M:M,B261,percentiles!Q:Q,"&gt;0")</f>
        <v>0</v>
      </c>
    </row>
    <row r="262" spans="1:10">
      <c r="A262" s="3" t="s">
        <v>1128</v>
      </c>
      <c r="B262" s="2">
        <v>43118</v>
      </c>
      <c r="C262">
        <v>50.7</v>
      </c>
      <c r="D262">
        <v>48.41</v>
      </c>
      <c r="E262" t="str">
        <f>+VLOOKUP(A262,'est-senamhi'!A:J,10,FALSE)</f>
        <v>VNP</v>
      </c>
      <c r="F262">
        <f t="shared" si="4"/>
        <v>2.2900000000000063</v>
      </c>
      <c r="G262">
        <f>+COUNTIFS(percentiles!A:A,A262,percentiles!M:M,B262,percentiles!N:N,"&gt;0")</f>
        <v>0</v>
      </c>
      <c r="H262">
        <f>+COUNTIFS(percentiles!A:A,A262,percentiles!M:M,B262,percentiles!O:O,"&gt;0")</f>
        <v>0</v>
      </c>
      <c r="I262">
        <f>+COUNTIFS(percentiles!A:A,A262,percentiles!M:M,B262,percentiles!P:P,"&gt;0")</f>
        <v>0</v>
      </c>
      <c r="J262">
        <f>+COUNTIFS(percentiles!A:A,A262,percentiles!M:M,B262,percentiles!Q:Q,"&gt;0")</f>
        <v>0</v>
      </c>
    </row>
    <row r="263" spans="1:10">
      <c r="A263" s="3" t="s">
        <v>1146</v>
      </c>
      <c r="B263" s="2">
        <v>43118</v>
      </c>
      <c r="C263">
        <v>26.2</v>
      </c>
      <c r="D263">
        <v>20.149999999999999</v>
      </c>
      <c r="E263" t="str">
        <f>+VLOOKUP(A263,'est-senamhi'!A:J,10,FALSE)</f>
        <v>RP</v>
      </c>
      <c r="F263">
        <f t="shared" si="4"/>
        <v>6.0500000000000007</v>
      </c>
      <c r="G263">
        <f>+COUNTIFS(percentiles!A:A,A263,percentiles!M:M,B263,percentiles!N:N,"&gt;0")</f>
        <v>0</v>
      </c>
      <c r="H263">
        <f>+COUNTIFS(percentiles!A:A,A263,percentiles!M:M,B263,percentiles!O:O,"&gt;0")</f>
        <v>0</v>
      </c>
      <c r="I263">
        <f>+COUNTIFS(percentiles!A:A,A263,percentiles!M:M,B263,percentiles!P:P,"&gt;0")</f>
        <v>0</v>
      </c>
      <c r="J263">
        <f>+COUNTIFS(percentiles!A:A,A263,percentiles!M:M,B263,percentiles!Q:Q,"&gt;0")</f>
        <v>0</v>
      </c>
    </row>
    <row r="264" spans="1:10">
      <c r="A264" s="3" t="s">
        <v>1218</v>
      </c>
      <c r="B264" s="2">
        <v>43118</v>
      </c>
      <c r="C264">
        <v>4.2</v>
      </c>
      <c r="D264">
        <v>0.71</v>
      </c>
      <c r="E264" t="str">
        <f>+VLOOKUP(A264,'est-senamhi'!A:J,10,FALSE)</f>
        <v>VNP</v>
      </c>
      <c r="F264">
        <f t="shared" si="4"/>
        <v>3.49</v>
      </c>
      <c r="G264">
        <f>+COUNTIFS(percentiles!A:A,A264,percentiles!M:M,B264,percentiles!N:N,"&gt;0")</f>
        <v>0</v>
      </c>
      <c r="H264">
        <f>+COUNTIFS(percentiles!A:A,A264,percentiles!M:M,B264,percentiles!O:O,"&gt;0")</f>
        <v>0</v>
      </c>
      <c r="I264">
        <f>+COUNTIFS(percentiles!A:A,A264,percentiles!M:M,B264,percentiles!P:P,"&gt;0")</f>
        <v>0</v>
      </c>
      <c r="J264">
        <f>+COUNTIFS(percentiles!A:A,A264,percentiles!M:M,B264,percentiles!Q:Q,"&gt;0")</f>
        <v>0</v>
      </c>
    </row>
    <row r="265" spans="1:10">
      <c r="A265" s="3" t="s">
        <v>1226</v>
      </c>
      <c r="B265" s="2">
        <v>43118</v>
      </c>
      <c r="C265">
        <v>29.6</v>
      </c>
      <c r="D265">
        <v>27.48</v>
      </c>
      <c r="E265" t="str">
        <f>+VLOOKUP(A265,'est-senamhi'!A:J,10,FALSE)</f>
        <v>VNP</v>
      </c>
      <c r="F265">
        <f t="shared" si="4"/>
        <v>2.120000000000001</v>
      </c>
      <c r="G265">
        <f>+COUNTIFS(percentiles!A:A,A265,percentiles!M:M,B265,percentiles!N:N,"&gt;0")</f>
        <v>0</v>
      </c>
      <c r="H265">
        <f>+COUNTIFS(percentiles!A:A,A265,percentiles!M:M,B265,percentiles!O:O,"&gt;0")</f>
        <v>0</v>
      </c>
      <c r="I265">
        <f>+COUNTIFS(percentiles!A:A,A265,percentiles!M:M,B265,percentiles!P:P,"&gt;0")</f>
        <v>0</v>
      </c>
      <c r="J265">
        <f>+COUNTIFS(percentiles!A:A,A265,percentiles!M:M,B265,percentiles!Q:Q,"&gt;0")</f>
        <v>0</v>
      </c>
    </row>
    <row r="266" spans="1:10">
      <c r="A266" s="3" t="s">
        <v>1251</v>
      </c>
      <c r="B266" s="2">
        <v>43118</v>
      </c>
      <c r="C266">
        <v>18.899999999999999</v>
      </c>
      <c r="D266">
        <v>15.17</v>
      </c>
      <c r="E266" t="str">
        <f>+VLOOKUP(A266,'est-senamhi'!A:J,10,FALSE)</f>
        <v>VNP</v>
      </c>
      <c r="F266">
        <f t="shared" si="4"/>
        <v>3.7299999999999986</v>
      </c>
      <c r="G266">
        <f>+COUNTIFS(percentiles!A:A,A266,percentiles!M:M,B266,percentiles!N:N,"&gt;0")</f>
        <v>0</v>
      </c>
      <c r="H266">
        <f>+COUNTIFS(percentiles!A:A,A266,percentiles!M:M,B266,percentiles!O:O,"&gt;0")</f>
        <v>0</v>
      </c>
      <c r="I266">
        <f>+COUNTIFS(percentiles!A:A,A266,percentiles!M:M,B266,percentiles!P:P,"&gt;0")</f>
        <v>0</v>
      </c>
      <c r="J266">
        <f>+COUNTIFS(percentiles!A:A,A266,percentiles!M:M,B266,percentiles!Q:Q,"&gt;0")</f>
        <v>0</v>
      </c>
    </row>
    <row r="267" spans="1:10">
      <c r="A267" s="3">
        <v>262</v>
      </c>
      <c r="B267" s="2">
        <v>43119</v>
      </c>
      <c r="C267">
        <v>5.6</v>
      </c>
      <c r="D267">
        <v>4.0999999999999996</v>
      </c>
      <c r="E267" t="str">
        <f>+VLOOKUP(A267,'est-senamhi'!A:J,10,FALSE)</f>
        <v>VNP</v>
      </c>
      <c r="F267">
        <f t="shared" si="4"/>
        <v>1.5</v>
      </c>
      <c r="G267">
        <f>+COUNTIFS(percentiles!A:A,A267,percentiles!M:M,B267,percentiles!N:N,"&gt;0")</f>
        <v>0</v>
      </c>
      <c r="H267">
        <f>+COUNTIFS(percentiles!A:A,A267,percentiles!M:M,B267,percentiles!O:O,"&gt;0")</f>
        <v>0</v>
      </c>
      <c r="I267">
        <f>+COUNTIFS(percentiles!A:A,A267,percentiles!M:M,B267,percentiles!P:P,"&gt;0")</f>
        <v>0</v>
      </c>
      <c r="J267">
        <f>+COUNTIFS(percentiles!A:A,A267,percentiles!M:M,B267,percentiles!Q:Q,"&gt;0")</f>
        <v>0</v>
      </c>
    </row>
    <row r="268" spans="1:10">
      <c r="A268" s="3">
        <v>305</v>
      </c>
      <c r="B268" s="2">
        <v>43119</v>
      </c>
      <c r="C268">
        <v>19.8</v>
      </c>
      <c r="D268">
        <v>18.23</v>
      </c>
      <c r="E268" t="str">
        <f>+VLOOKUP(A268,'est-senamhi'!A:J,10,FALSE)</f>
        <v>VNP</v>
      </c>
      <c r="F268">
        <f t="shared" si="4"/>
        <v>1.5700000000000003</v>
      </c>
      <c r="G268">
        <f>+COUNTIFS(percentiles!A:A,A268,percentiles!M:M,B268,percentiles!N:N,"&gt;0")</f>
        <v>0</v>
      </c>
      <c r="H268">
        <f>+COUNTIFS(percentiles!A:A,A268,percentiles!M:M,B268,percentiles!O:O,"&gt;0")</f>
        <v>0</v>
      </c>
      <c r="I268">
        <f>+COUNTIFS(percentiles!A:A,A268,percentiles!M:M,B268,percentiles!P:P,"&gt;0")</f>
        <v>0</v>
      </c>
      <c r="J268">
        <f>+COUNTIFS(percentiles!A:A,A268,percentiles!M:M,B268,percentiles!Q:Q,"&gt;0")</f>
        <v>0</v>
      </c>
    </row>
    <row r="269" spans="1:10">
      <c r="A269" s="3">
        <v>306</v>
      </c>
      <c r="B269" s="2">
        <v>43119</v>
      </c>
      <c r="C269">
        <v>3</v>
      </c>
      <c r="D269">
        <v>2.2400000000000002</v>
      </c>
      <c r="E269" t="str">
        <f>+VLOOKUP(A269,'est-senamhi'!A:J,10,FALSE)</f>
        <v>VNP</v>
      </c>
      <c r="F269">
        <f t="shared" si="4"/>
        <v>0.75999999999999979</v>
      </c>
      <c r="G269">
        <f>+COUNTIFS(percentiles!A:A,A269,percentiles!M:M,B269,percentiles!N:N,"&gt;0")</f>
        <v>0</v>
      </c>
      <c r="H269">
        <f>+COUNTIFS(percentiles!A:A,A269,percentiles!M:M,B269,percentiles!O:O,"&gt;0")</f>
        <v>0</v>
      </c>
      <c r="I269">
        <f>+COUNTIFS(percentiles!A:A,A269,percentiles!M:M,B269,percentiles!P:P,"&gt;0")</f>
        <v>0</v>
      </c>
      <c r="J269">
        <f>+COUNTIFS(percentiles!A:A,A269,percentiles!M:M,B269,percentiles!Q:Q,"&gt;0")</f>
        <v>0</v>
      </c>
    </row>
    <row r="270" spans="1:10">
      <c r="A270" s="3">
        <v>320</v>
      </c>
      <c r="B270" s="2">
        <v>43119</v>
      </c>
      <c r="C270">
        <v>2.8</v>
      </c>
      <c r="D270">
        <v>2.75</v>
      </c>
      <c r="E270" t="str">
        <f>+VLOOKUP(A270,'est-senamhi'!A:J,10,FALSE)</f>
        <v>VNP</v>
      </c>
      <c r="F270">
        <f t="shared" si="4"/>
        <v>4.9999999999999822E-2</v>
      </c>
      <c r="G270">
        <f>+COUNTIFS(percentiles!A:A,A270,percentiles!M:M,B270,percentiles!N:N,"&gt;0")</f>
        <v>0</v>
      </c>
      <c r="H270">
        <f>+COUNTIFS(percentiles!A:A,A270,percentiles!M:M,B270,percentiles!O:O,"&gt;0")</f>
        <v>0</v>
      </c>
      <c r="I270">
        <f>+COUNTIFS(percentiles!A:A,A270,percentiles!M:M,B270,percentiles!P:P,"&gt;0")</f>
        <v>0</v>
      </c>
      <c r="J270">
        <f>+COUNTIFS(percentiles!A:A,A270,percentiles!M:M,B270,percentiles!Q:Q,"&gt;0")</f>
        <v>0</v>
      </c>
    </row>
    <row r="271" spans="1:10">
      <c r="A271" s="3">
        <v>534</v>
      </c>
      <c r="B271" s="2">
        <v>43119</v>
      </c>
      <c r="C271">
        <v>0.5</v>
      </c>
      <c r="D271">
        <v>0.28000000000000003</v>
      </c>
      <c r="E271" t="str">
        <f>+VLOOKUP(A271,'est-senamhi'!A:J,10,FALSE)</f>
        <v>VNP</v>
      </c>
      <c r="F271">
        <f t="shared" si="4"/>
        <v>0.21999999999999997</v>
      </c>
      <c r="G271">
        <f>+COUNTIFS(percentiles!A:A,A271,percentiles!M:M,B271,percentiles!N:N,"&gt;0")</f>
        <v>0</v>
      </c>
      <c r="H271">
        <f>+COUNTIFS(percentiles!A:A,A271,percentiles!M:M,B271,percentiles!O:O,"&gt;0")</f>
        <v>0</v>
      </c>
      <c r="I271">
        <f>+COUNTIFS(percentiles!A:A,A271,percentiles!M:M,B271,percentiles!P:P,"&gt;0")</f>
        <v>0</v>
      </c>
      <c r="J271">
        <f>+COUNTIFS(percentiles!A:A,A271,percentiles!M:M,B271,percentiles!Q:Q,"&gt;0")</f>
        <v>0</v>
      </c>
    </row>
    <row r="272" spans="1:10">
      <c r="A272" s="3">
        <v>878</v>
      </c>
      <c r="B272" s="2">
        <v>43119</v>
      </c>
      <c r="C272">
        <v>23.6</v>
      </c>
      <c r="D272">
        <v>23.49</v>
      </c>
      <c r="E272" t="str">
        <f>+VLOOKUP(A272,'est-senamhi'!A:J,10,FALSE)</f>
        <v>RP</v>
      </c>
      <c r="F272">
        <f t="shared" si="4"/>
        <v>0.11000000000000298</v>
      </c>
      <c r="G272">
        <f>+COUNTIFS(percentiles!A:A,A272,percentiles!M:M,B272,percentiles!N:N,"&gt;0")</f>
        <v>0</v>
      </c>
      <c r="H272">
        <f>+COUNTIFS(percentiles!A:A,A272,percentiles!M:M,B272,percentiles!O:O,"&gt;0")</f>
        <v>0</v>
      </c>
      <c r="I272">
        <f>+COUNTIFS(percentiles!A:A,A272,percentiles!M:M,B272,percentiles!P:P,"&gt;0")</f>
        <v>0</v>
      </c>
      <c r="J272">
        <f>+COUNTIFS(percentiles!A:A,A272,percentiles!M:M,B272,percentiles!Q:Q,"&gt;0")</f>
        <v>0</v>
      </c>
    </row>
    <row r="273" spans="1:10">
      <c r="A273" s="3">
        <v>109091</v>
      </c>
      <c r="B273" s="2">
        <v>43119</v>
      </c>
      <c r="C273">
        <v>15.9</v>
      </c>
      <c r="D273">
        <v>10.96</v>
      </c>
      <c r="E273" t="str">
        <f>+VLOOKUP(A273,'est-senamhi'!A:J,10,FALSE)</f>
        <v>VNP</v>
      </c>
      <c r="F273">
        <f t="shared" si="4"/>
        <v>4.9399999999999995</v>
      </c>
      <c r="G273">
        <f>+COUNTIFS(percentiles!A:A,A273,percentiles!M:M,B273,percentiles!N:N,"&gt;0")</f>
        <v>0</v>
      </c>
      <c r="H273">
        <f>+COUNTIFS(percentiles!A:A,A273,percentiles!M:M,B273,percentiles!O:O,"&gt;0")</f>
        <v>0</v>
      </c>
      <c r="I273">
        <f>+COUNTIFS(percentiles!A:A,A273,percentiles!M:M,B273,percentiles!P:P,"&gt;0")</f>
        <v>0</v>
      </c>
      <c r="J273">
        <f>+COUNTIFS(percentiles!A:A,A273,percentiles!M:M,B273,percentiles!Q:Q,"&gt;0")</f>
        <v>0</v>
      </c>
    </row>
    <row r="274" spans="1:10">
      <c r="A274" s="3">
        <v>154108</v>
      </c>
      <c r="B274" s="2">
        <v>43119</v>
      </c>
      <c r="C274">
        <v>9.6</v>
      </c>
      <c r="D274">
        <v>7.76</v>
      </c>
      <c r="E274" t="str">
        <f>+VLOOKUP(A274,'est-senamhi'!A:J,10,FALSE)</f>
        <v>VNP</v>
      </c>
      <c r="F274">
        <f t="shared" si="4"/>
        <v>1.8399999999999999</v>
      </c>
      <c r="G274">
        <f>+COUNTIFS(percentiles!A:A,A274,percentiles!M:M,B274,percentiles!N:N,"&gt;0")</f>
        <v>0</v>
      </c>
      <c r="H274">
        <f>+COUNTIFS(percentiles!A:A,A274,percentiles!M:M,B274,percentiles!O:O,"&gt;0")</f>
        <v>0</v>
      </c>
      <c r="I274">
        <f>+COUNTIFS(percentiles!A:A,A274,percentiles!M:M,B274,percentiles!P:P,"&gt;0")</f>
        <v>0</v>
      </c>
      <c r="J274">
        <f>+COUNTIFS(percentiles!A:A,A274,percentiles!M:M,B274,percentiles!Q:Q,"&gt;0")</f>
        <v>0</v>
      </c>
    </row>
    <row r="275" spans="1:10">
      <c r="A275" s="3" t="s">
        <v>1204</v>
      </c>
      <c r="B275" s="2">
        <v>43119</v>
      </c>
      <c r="C275">
        <v>24.6</v>
      </c>
      <c r="D275">
        <v>24.25</v>
      </c>
      <c r="E275" t="str">
        <f>+VLOOKUP(A275,'est-senamhi'!A:J,10,FALSE)</f>
        <v>VNP</v>
      </c>
      <c r="F275">
        <f t="shared" si="4"/>
        <v>0.35000000000000142</v>
      </c>
      <c r="G275">
        <f>+COUNTIFS(percentiles!A:A,A275,percentiles!M:M,B275,percentiles!N:N,"&gt;0")</f>
        <v>0</v>
      </c>
      <c r="H275">
        <f>+COUNTIFS(percentiles!A:A,A275,percentiles!M:M,B275,percentiles!O:O,"&gt;0")</f>
        <v>0</v>
      </c>
      <c r="I275">
        <f>+COUNTIFS(percentiles!A:A,A275,percentiles!M:M,B275,percentiles!P:P,"&gt;0")</f>
        <v>0</v>
      </c>
      <c r="J275">
        <f>+COUNTIFS(percentiles!A:A,A275,percentiles!M:M,B275,percentiles!Q:Q,"&gt;0")</f>
        <v>0</v>
      </c>
    </row>
    <row r="276" spans="1:10">
      <c r="A276" s="3" t="s">
        <v>1207</v>
      </c>
      <c r="B276" s="2">
        <v>43119</v>
      </c>
      <c r="C276">
        <v>6.3</v>
      </c>
      <c r="D276">
        <v>6.09</v>
      </c>
      <c r="E276" t="str">
        <f>+VLOOKUP(A276,'est-senamhi'!A:J,10,FALSE)</f>
        <v>RP</v>
      </c>
      <c r="F276">
        <f t="shared" si="4"/>
        <v>0.20999999999999996</v>
      </c>
      <c r="G276">
        <f>+COUNTIFS(percentiles!A:A,A276,percentiles!M:M,B276,percentiles!N:N,"&gt;0")</f>
        <v>0</v>
      </c>
      <c r="H276">
        <f>+COUNTIFS(percentiles!A:A,A276,percentiles!M:M,B276,percentiles!O:O,"&gt;0")</f>
        <v>0</v>
      </c>
      <c r="I276">
        <f>+COUNTIFS(percentiles!A:A,A276,percentiles!M:M,B276,percentiles!P:P,"&gt;0")</f>
        <v>0</v>
      </c>
      <c r="J276">
        <f>+COUNTIFS(percentiles!A:A,A276,percentiles!M:M,B276,percentiles!Q:Q,"&gt;0")</f>
        <v>0</v>
      </c>
    </row>
    <row r="277" spans="1:10">
      <c r="A277" s="3" t="s">
        <v>1218</v>
      </c>
      <c r="B277" s="2">
        <v>43119</v>
      </c>
      <c r="C277">
        <v>1.9</v>
      </c>
      <c r="D277">
        <v>0.71</v>
      </c>
      <c r="E277" t="str">
        <f>+VLOOKUP(A277,'est-senamhi'!A:J,10,FALSE)</f>
        <v>VNP</v>
      </c>
      <c r="F277">
        <f t="shared" si="4"/>
        <v>1.19</v>
      </c>
      <c r="G277">
        <f>+COUNTIFS(percentiles!A:A,A277,percentiles!M:M,B277,percentiles!N:N,"&gt;0")</f>
        <v>0</v>
      </c>
      <c r="H277">
        <f>+COUNTIFS(percentiles!A:A,A277,percentiles!M:M,B277,percentiles!O:O,"&gt;0")</f>
        <v>0</v>
      </c>
      <c r="I277">
        <f>+COUNTIFS(percentiles!A:A,A277,percentiles!M:M,B277,percentiles!P:P,"&gt;0")</f>
        <v>0</v>
      </c>
      <c r="J277">
        <f>+COUNTIFS(percentiles!A:A,A277,percentiles!M:M,B277,percentiles!Q:Q,"&gt;0")</f>
        <v>0</v>
      </c>
    </row>
    <row r="278" spans="1:10">
      <c r="A278" s="3">
        <v>455</v>
      </c>
      <c r="B278" s="2">
        <v>43120</v>
      </c>
      <c r="C278">
        <v>22.2</v>
      </c>
      <c r="D278">
        <v>16.59</v>
      </c>
      <c r="E278" t="str">
        <f>+VLOOKUP(A278,'est-senamhi'!A:J,10,FALSE)</f>
        <v>RP</v>
      </c>
      <c r="F278">
        <f t="shared" si="4"/>
        <v>5.6099999999999994</v>
      </c>
      <c r="G278">
        <f>+COUNTIFS(percentiles!A:A,A278,percentiles!M:M,B278,percentiles!N:N,"&gt;0")</f>
        <v>0</v>
      </c>
      <c r="H278">
        <f>+COUNTIFS(percentiles!A:A,A278,percentiles!M:M,B278,percentiles!O:O,"&gt;0")</f>
        <v>0</v>
      </c>
      <c r="I278">
        <f>+COUNTIFS(percentiles!A:A,A278,percentiles!M:M,B278,percentiles!P:P,"&gt;0")</f>
        <v>0</v>
      </c>
      <c r="J278">
        <f>+COUNTIFS(percentiles!A:A,A278,percentiles!M:M,B278,percentiles!Q:Q,"&gt;0")</f>
        <v>0</v>
      </c>
    </row>
    <row r="279" spans="1:10">
      <c r="A279" s="3">
        <v>625</v>
      </c>
      <c r="B279" s="2">
        <v>43120</v>
      </c>
      <c r="C279">
        <v>11.8</v>
      </c>
      <c r="D279">
        <v>10.01</v>
      </c>
      <c r="E279" t="str">
        <f>+VLOOKUP(A279,'est-senamhi'!A:J,10,FALSE)</f>
        <v>RP</v>
      </c>
      <c r="F279">
        <f t="shared" si="4"/>
        <v>1.7900000000000009</v>
      </c>
      <c r="G279">
        <f>+COUNTIFS(percentiles!A:A,A279,percentiles!M:M,B279,percentiles!N:N,"&gt;0")</f>
        <v>0</v>
      </c>
      <c r="H279">
        <f>+COUNTIFS(percentiles!A:A,A279,percentiles!M:M,B279,percentiles!O:O,"&gt;0")</f>
        <v>0</v>
      </c>
      <c r="I279">
        <f>+COUNTIFS(percentiles!A:A,A279,percentiles!M:M,B279,percentiles!P:P,"&gt;0")</f>
        <v>0</v>
      </c>
      <c r="J279">
        <f>+COUNTIFS(percentiles!A:A,A279,percentiles!M:M,B279,percentiles!Q:Q,"&gt;0")</f>
        <v>1</v>
      </c>
    </row>
    <row r="280" spans="1:10">
      <c r="A280" s="3">
        <v>648</v>
      </c>
      <c r="B280" s="2">
        <v>43120</v>
      </c>
      <c r="C280">
        <v>11.9</v>
      </c>
      <c r="D280">
        <v>9.7899999999999991</v>
      </c>
      <c r="E280" t="str">
        <f>+VLOOKUP(A280,'est-senamhi'!A:J,10,FALSE)</f>
        <v>RP</v>
      </c>
      <c r="F280">
        <f t="shared" si="4"/>
        <v>2.1100000000000012</v>
      </c>
      <c r="G280">
        <f>+COUNTIFS(percentiles!A:A,A280,percentiles!M:M,B280,percentiles!N:N,"&gt;0")</f>
        <v>0</v>
      </c>
      <c r="H280">
        <f>+COUNTIFS(percentiles!A:A,A280,percentiles!M:M,B280,percentiles!O:O,"&gt;0")</f>
        <v>0</v>
      </c>
      <c r="I280">
        <f>+COUNTIFS(percentiles!A:A,A280,percentiles!M:M,B280,percentiles!P:P,"&gt;0")</f>
        <v>0</v>
      </c>
      <c r="J280">
        <f>+COUNTIFS(percentiles!A:A,A280,percentiles!M:M,B280,percentiles!Q:Q,"&gt;0")</f>
        <v>0</v>
      </c>
    </row>
    <row r="281" spans="1:10">
      <c r="A281" s="3">
        <v>660</v>
      </c>
      <c r="B281" s="2">
        <v>43120</v>
      </c>
      <c r="C281">
        <v>20.5</v>
      </c>
      <c r="D281">
        <v>19.68</v>
      </c>
      <c r="E281" t="str">
        <f>+VLOOKUP(A281,'est-senamhi'!A:J,10,FALSE)</f>
        <v>RP</v>
      </c>
      <c r="F281">
        <f t="shared" si="4"/>
        <v>0.82000000000000028</v>
      </c>
      <c r="G281">
        <f>+COUNTIFS(percentiles!A:A,A281,percentiles!M:M,B281,percentiles!N:N,"&gt;0")</f>
        <v>0</v>
      </c>
      <c r="H281">
        <f>+COUNTIFS(percentiles!A:A,A281,percentiles!M:M,B281,percentiles!O:O,"&gt;0")</f>
        <v>0</v>
      </c>
      <c r="I281">
        <f>+COUNTIFS(percentiles!A:A,A281,percentiles!M:M,B281,percentiles!P:P,"&gt;0")</f>
        <v>0</v>
      </c>
      <c r="J281">
        <f>+COUNTIFS(percentiles!A:A,A281,percentiles!M:M,B281,percentiles!Q:Q,"&gt;0")</f>
        <v>0</v>
      </c>
    </row>
    <row r="282" spans="1:10">
      <c r="A282" s="3">
        <v>663</v>
      </c>
      <c r="B282" s="2">
        <v>43120</v>
      </c>
      <c r="C282">
        <v>22.3</v>
      </c>
      <c r="D282">
        <v>18.52</v>
      </c>
      <c r="E282" t="str">
        <f>+VLOOKUP(A282,'est-senamhi'!A:J,10,FALSE)</f>
        <v>RP</v>
      </c>
      <c r="F282">
        <f t="shared" si="4"/>
        <v>3.7800000000000011</v>
      </c>
      <c r="G282">
        <f>+COUNTIFS(percentiles!A:A,A282,percentiles!M:M,B282,percentiles!N:N,"&gt;0")</f>
        <v>0</v>
      </c>
      <c r="H282">
        <f>+COUNTIFS(percentiles!A:A,A282,percentiles!M:M,B282,percentiles!O:O,"&gt;0")</f>
        <v>0</v>
      </c>
      <c r="I282">
        <f>+COUNTIFS(percentiles!A:A,A282,percentiles!M:M,B282,percentiles!P:P,"&gt;0")</f>
        <v>0</v>
      </c>
      <c r="J282">
        <f>+COUNTIFS(percentiles!A:A,A282,percentiles!M:M,B282,percentiles!Q:Q,"&gt;0")</f>
        <v>0</v>
      </c>
    </row>
    <row r="283" spans="1:10">
      <c r="A283" s="3">
        <v>689</v>
      </c>
      <c r="B283" s="2">
        <v>43120</v>
      </c>
      <c r="C283">
        <v>38.4</v>
      </c>
      <c r="D283">
        <v>24.95</v>
      </c>
      <c r="E283" t="str">
        <f>+VLOOKUP(A283,'est-senamhi'!A:J,10,FALSE)</f>
        <v>RP</v>
      </c>
      <c r="F283">
        <f t="shared" si="4"/>
        <v>13.45</v>
      </c>
      <c r="G283">
        <f>+COUNTIFS(percentiles!A:A,A283,percentiles!M:M,B283,percentiles!N:N,"&gt;0")</f>
        <v>0</v>
      </c>
      <c r="H283">
        <f>+COUNTIFS(percentiles!A:A,A283,percentiles!M:M,B283,percentiles!O:O,"&gt;0")</f>
        <v>0</v>
      </c>
      <c r="I283">
        <f>+COUNTIFS(percentiles!A:A,A283,percentiles!M:M,B283,percentiles!P:P,"&gt;0")</f>
        <v>0</v>
      </c>
      <c r="J283">
        <f>+COUNTIFS(percentiles!A:A,A283,percentiles!M:M,B283,percentiles!Q:Q,"&gt;0")</f>
        <v>0</v>
      </c>
    </row>
    <row r="284" spans="1:10">
      <c r="A284" s="3">
        <v>811</v>
      </c>
      <c r="B284" s="2">
        <v>43120</v>
      </c>
      <c r="C284">
        <v>33</v>
      </c>
      <c r="D284">
        <v>32.630000000000003</v>
      </c>
      <c r="E284" t="str">
        <f>+VLOOKUP(A284,'est-senamhi'!A:J,10,FALSE)</f>
        <v>RP</v>
      </c>
      <c r="F284">
        <f t="shared" si="4"/>
        <v>0.36999999999999744</v>
      </c>
      <c r="G284">
        <f>+COUNTIFS(percentiles!A:A,A284,percentiles!M:M,B284,percentiles!N:N,"&gt;0")</f>
        <v>0</v>
      </c>
      <c r="H284">
        <f>+COUNTIFS(percentiles!A:A,A284,percentiles!M:M,B284,percentiles!O:O,"&gt;0")</f>
        <v>0</v>
      </c>
      <c r="I284">
        <f>+COUNTIFS(percentiles!A:A,A284,percentiles!M:M,B284,percentiles!P:P,"&gt;0")</f>
        <v>0</v>
      </c>
      <c r="J284">
        <f>+COUNTIFS(percentiles!A:A,A284,percentiles!M:M,B284,percentiles!Q:Q,"&gt;0")</f>
        <v>0</v>
      </c>
    </row>
    <row r="285" spans="1:10">
      <c r="A285" s="3">
        <v>820</v>
      </c>
      <c r="B285" s="2">
        <v>43120</v>
      </c>
      <c r="C285">
        <v>28.4</v>
      </c>
      <c r="D285">
        <v>15.33</v>
      </c>
      <c r="E285" t="str">
        <f>+VLOOKUP(A285,'est-senamhi'!A:J,10,FALSE)</f>
        <v>RP</v>
      </c>
      <c r="F285">
        <f t="shared" si="4"/>
        <v>13.069999999999999</v>
      </c>
      <c r="G285">
        <f>+COUNTIFS(percentiles!A:A,A285,percentiles!M:M,B285,percentiles!N:N,"&gt;0")</f>
        <v>0</v>
      </c>
      <c r="H285">
        <f>+COUNTIFS(percentiles!A:A,A285,percentiles!M:M,B285,percentiles!O:O,"&gt;0")</f>
        <v>0</v>
      </c>
      <c r="I285">
        <f>+COUNTIFS(percentiles!A:A,A285,percentiles!M:M,B285,percentiles!P:P,"&gt;0")</f>
        <v>0</v>
      </c>
      <c r="J285">
        <f>+COUNTIFS(percentiles!A:A,A285,percentiles!M:M,B285,percentiles!Q:Q,"&gt;0")</f>
        <v>0</v>
      </c>
    </row>
    <row r="286" spans="1:10">
      <c r="A286" s="3">
        <v>6205</v>
      </c>
      <c r="B286" s="2">
        <v>43120</v>
      </c>
      <c r="C286">
        <v>22.2</v>
      </c>
      <c r="D286">
        <v>21.65</v>
      </c>
      <c r="E286" t="str">
        <f>+VLOOKUP(A286,'est-senamhi'!A:J,10,FALSE)</f>
        <v>RP</v>
      </c>
      <c r="F286">
        <f t="shared" si="4"/>
        <v>0.55000000000000071</v>
      </c>
      <c r="G286">
        <f>+COUNTIFS(percentiles!A:A,A286,percentiles!M:M,B286,percentiles!N:N,"&gt;0")</f>
        <v>0</v>
      </c>
      <c r="H286">
        <f>+COUNTIFS(percentiles!A:A,A286,percentiles!M:M,B286,percentiles!O:O,"&gt;0")</f>
        <v>0</v>
      </c>
      <c r="I286">
        <f>+COUNTIFS(percentiles!A:A,A286,percentiles!M:M,B286,percentiles!P:P,"&gt;0")</f>
        <v>0</v>
      </c>
      <c r="J286">
        <f>+COUNTIFS(percentiles!A:A,A286,percentiles!M:M,B286,percentiles!Q:Q,"&gt;0")</f>
        <v>0</v>
      </c>
    </row>
    <row r="287" spans="1:10">
      <c r="A287" s="3">
        <v>6670</v>
      </c>
      <c r="B287" s="2">
        <v>43120</v>
      </c>
      <c r="C287">
        <v>50.7</v>
      </c>
      <c r="D287">
        <v>30.23</v>
      </c>
      <c r="E287" t="str">
        <f>+VLOOKUP(A287,'est-senamhi'!A:J,10,FALSE)</f>
        <v>RP</v>
      </c>
      <c r="F287">
        <f t="shared" si="4"/>
        <v>20.470000000000002</v>
      </c>
      <c r="G287">
        <f>+COUNTIFS(percentiles!A:A,A287,percentiles!M:M,B287,percentiles!N:N,"&gt;0")</f>
        <v>0</v>
      </c>
      <c r="H287">
        <f>+COUNTIFS(percentiles!A:A,A287,percentiles!M:M,B287,percentiles!O:O,"&gt;0")</f>
        <v>0</v>
      </c>
      <c r="I287">
        <f>+COUNTIFS(percentiles!A:A,A287,percentiles!M:M,B287,percentiles!P:P,"&gt;0")</f>
        <v>0</v>
      </c>
      <c r="J287">
        <f>+COUNTIFS(percentiles!A:A,A287,percentiles!M:M,B287,percentiles!Q:Q,"&gt;0")</f>
        <v>0</v>
      </c>
    </row>
    <row r="288" spans="1:10">
      <c r="A288" s="3">
        <v>151209</v>
      </c>
      <c r="B288" s="2">
        <v>43120</v>
      </c>
      <c r="C288">
        <v>4.5</v>
      </c>
      <c r="D288">
        <v>4.16</v>
      </c>
      <c r="E288" t="str">
        <f>+VLOOKUP(A288,'est-senamhi'!A:J,10,FALSE)</f>
        <v>VNP</v>
      </c>
      <c r="F288">
        <f t="shared" si="4"/>
        <v>0.33999999999999986</v>
      </c>
      <c r="G288">
        <f>+COUNTIFS(percentiles!A:A,A288,percentiles!M:M,B288,percentiles!N:N,"&gt;0")</f>
        <v>0</v>
      </c>
      <c r="H288">
        <f>+COUNTIFS(percentiles!A:A,A288,percentiles!M:M,B288,percentiles!O:O,"&gt;0")</f>
        <v>0</v>
      </c>
      <c r="I288">
        <f>+COUNTIFS(percentiles!A:A,A288,percentiles!M:M,B288,percentiles!P:P,"&gt;0")</f>
        <v>0</v>
      </c>
      <c r="J288">
        <f>+COUNTIFS(percentiles!A:A,A288,percentiles!M:M,B288,percentiles!Q:Q,"&gt;0")</f>
        <v>0</v>
      </c>
    </row>
    <row r="289" spans="1:10">
      <c r="A289" s="3">
        <v>155105</v>
      </c>
      <c r="B289" s="2">
        <v>43120</v>
      </c>
      <c r="C289">
        <v>11.4</v>
      </c>
      <c r="D289">
        <v>6.74</v>
      </c>
      <c r="E289" t="str">
        <f>+VLOOKUP(A289,'est-senamhi'!A:J,10,FALSE)</f>
        <v>VNP</v>
      </c>
      <c r="F289">
        <f t="shared" si="4"/>
        <v>4.66</v>
      </c>
      <c r="G289">
        <f>+COUNTIFS(percentiles!A:A,A289,percentiles!M:M,B289,percentiles!N:N,"&gt;0")</f>
        <v>0</v>
      </c>
      <c r="H289">
        <f>+COUNTIFS(percentiles!A:A,A289,percentiles!M:M,B289,percentiles!O:O,"&gt;0")</f>
        <v>0</v>
      </c>
      <c r="I289">
        <f>+COUNTIFS(percentiles!A:A,A289,percentiles!M:M,B289,percentiles!P:P,"&gt;0")</f>
        <v>1</v>
      </c>
      <c r="J289">
        <f>+COUNTIFS(percentiles!A:A,A289,percentiles!M:M,B289,percentiles!Q:Q,"&gt;0")</f>
        <v>0</v>
      </c>
    </row>
    <row r="290" spans="1:10">
      <c r="A290" s="3">
        <v>155115</v>
      </c>
      <c r="B290" s="2">
        <v>43120</v>
      </c>
      <c r="C290">
        <v>19.5</v>
      </c>
      <c r="D290">
        <v>18.13</v>
      </c>
      <c r="E290" t="str">
        <f>+VLOOKUP(A290,'est-senamhi'!A:J,10,FALSE)</f>
        <v>RP</v>
      </c>
      <c r="F290">
        <f t="shared" si="4"/>
        <v>1.370000000000001</v>
      </c>
      <c r="G290">
        <f>+COUNTIFS(percentiles!A:A,A290,percentiles!M:M,B290,percentiles!N:N,"&gt;0")</f>
        <v>0</v>
      </c>
      <c r="H290">
        <f>+COUNTIFS(percentiles!A:A,A290,percentiles!M:M,B290,percentiles!O:O,"&gt;0")</f>
        <v>0</v>
      </c>
      <c r="I290">
        <f>+COUNTIFS(percentiles!A:A,A290,percentiles!M:M,B290,percentiles!P:P,"&gt;0")</f>
        <v>0</v>
      </c>
      <c r="J290">
        <f>+COUNTIFS(percentiles!A:A,A290,percentiles!M:M,B290,percentiles!Q:Q,"&gt;0")</f>
        <v>0</v>
      </c>
    </row>
    <row r="291" spans="1:10">
      <c r="A291" s="3">
        <v>155446</v>
      </c>
      <c r="B291" s="2">
        <v>43120</v>
      </c>
      <c r="C291">
        <v>21</v>
      </c>
      <c r="D291">
        <v>18.39</v>
      </c>
      <c r="E291" t="str">
        <f>+VLOOKUP(A291,'est-senamhi'!A:J,10,FALSE)</f>
        <v>VNP</v>
      </c>
      <c r="F291">
        <f t="shared" si="4"/>
        <v>2.6099999999999994</v>
      </c>
      <c r="G291">
        <f>+COUNTIFS(percentiles!A:A,A291,percentiles!M:M,B291,percentiles!N:N,"&gt;0")</f>
        <v>0</v>
      </c>
      <c r="H291">
        <f>+COUNTIFS(percentiles!A:A,A291,percentiles!M:M,B291,percentiles!O:O,"&gt;0")</f>
        <v>0</v>
      </c>
      <c r="I291">
        <f>+COUNTIFS(percentiles!A:A,A291,percentiles!M:M,B291,percentiles!P:P,"&gt;0")</f>
        <v>0</v>
      </c>
      <c r="J291">
        <f>+COUNTIFS(percentiles!A:A,A291,percentiles!M:M,B291,percentiles!Q:Q,"&gt;0")</f>
        <v>0</v>
      </c>
    </row>
    <row r="292" spans="1:10">
      <c r="A292" s="3">
        <v>155518</v>
      </c>
      <c r="B292" s="2">
        <v>43120</v>
      </c>
      <c r="C292">
        <v>51.5</v>
      </c>
      <c r="D292">
        <v>32.79</v>
      </c>
      <c r="E292" t="str">
        <f>+VLOOKUP(A292,'est-senamhi'!A:J,10,FALSE)</f>
        <v>RP</v>
      </c>
      <c r="F292">
        <f t="shared" si="4"/>
        <v>18.71</v>
      </c>
      <c r="G292">
        <f>+COUNTIFS(percentiles!A:A,A292,percentiles!M:M,B292,percentiles!N:N,"&gt;0")</f>
        <v>0</v>
      </c>
      <c r="H292">
        <f>+COUNTIFS(percentiles!A:A,A292,percentiles!M:M,B292,percentiles!O:O,"&gt;0")</f>
        <v>0</v>
      </c>
      <c r="I292">
        <f>+COUNTIFS(percentiles!A:A,A292,percentiles!M:M,B292,percentiles!P:P,"&gt;0")</f>
        <v>0</v>
      </c>
      <c r="J292">
        <f>+COUNTIFS(percentiles!A:A,A292,percentiles!M:M,B292,percentiles!Q:Q,"&gt;0")</f>
        <v>0</v>
      </c>
    </row>
    <row r="293" spans="1:10">
      <c r="A293" s="3">
        <v>156306</v>
      </c>
      <c r="B293" s="2">
        <v>43120</v>
      </c>
      <c r="C293">
        <v>35.700000000000003</v>
      </c>
      <c r="D293">
        <v>25.23</v>
      </c>
      <c r="E293" t="str">
        <f>+VLOOKUP(A293,'est-senamhi'!A:J,10,FALSE)</f>
        <v>RP</v>
      </c>
      <c r="F293">
        <f t="shared" si="4"/>
        <v>10.470000000000002</v>
      </c>
      <c r="G293">
        <f>+COUNTIFS(percentiles!A:A,A293,percentiles!M:M,B293,percentiles!N:N,"&gt;0")</f>
        <v>0</v>
      </c>
      <c r="H293">
        <f>+COUNTIFS(percentiles!A:A,A293,percentiles!M:M,B293,percentiles!O:O,"&gt;0")</f>
        <v>0</v>
      </c>
      <c r="I293">
        <f>+COUNTIFS(percentiles!A:A,A293,percentiles!M:M,B293,percentiles!P:P,"&gt;0")</f>
        <v>0</v>
      </c>
      <c r="J293">
        <f>+COUNTIFS(percentiles!A:A,A293,percentiles!M:M,B293,percentiles!Q:Q,"&gt;0")</f>
        <v>0</v>
      </c>
    </row>
    <row r="294" spans="1:10">
      <c r="A294" s="3">
        <v>157418</v>
      </c>
      <c r="B294" s="2">
        <v>43120</v>
      </c>
      <c r="C294">
        <v>13.7</v>
      </c>
      <c r="D294">
        <v>12.86</v>
      </c>
      <c r="E294" t="str">
        <f>+VLOOKUP(A294,'est-senamhi'!A:J,10,FALSE)</f>
        <v>RP</v>
      </c>
      <c r="F294">
        <f t="shared" si="4"/>
        <v>0.83999999999999986</v>
      </c>
      <c r="G294">
        <f>+COUNTIFS(percentiles!A:A,A294,percentiles!M:M,B294,percentiles!N:N,"&gt;0")</f>
        <v>0</v>
      </c>
      <c r="H294">
        <f>+COUNTIFS(percentiles!A:A,A294,percentiles!M:M,B294,percentiles!O:O,"&gt;0")</f>
        <v>0</v>
      </c>
      <c r="I294">
        <f>+COUNTIFS(percentiles!A:A,A294,percentiles!M:M,B294,percentiles!P:P,"&gt;0")</f>
        <v>1</v>
      </c>
      <c r="J294">
        <f>+COUNTIFS(percentiles!A:A,A294,percentiles!M:M,B294,percentiles!Q:Q,"&gt;0")</f>
        <v>0</v>
      </c>
    </row>
    <row r="295" spans="1:10">
      <c r="A295" s="3" t="s">
        <v>1058</v>
      </c>
      <c r="B295" s="2">
        <v>43120</v>
      </c>
      <c r="C295">
        <v>34.200000000000003</v>
      </c>
      <c r="D295">
        <v>18.329999999999998</v>
      </c>
      <c r="E295" t="str">
        <f>+VLOOKUP(A295,'est-senamhi'!A:J,10,FALSE)</f>
        <v>RP</v>
      </c>
      <c r="F295">
        <f t="shared" si="4"/>
        <v>15.870000000000005</v>
      </c>
      <c r="G295">
        <f>+COUNTIFS(percentiles!A:A,A295,percentiles!M:M,B295,percentiles!N:N,"&gt;0")</f>
        <v>0</v>
      </c>
      <c r="H295">
        <f>+COUNTIFS(percentiles!A:A,A295,percentiles!M:M,B295,percentiles!O:O,"&gt;0")</f>
        <v>0</v>
      </c>
      <c r="I295">
        <f>+COUNTIFS(percentiles!A:A,A295,percentiles!M:M,B295,percentiles!P:P,"&gt;0")</f>
        <v>0</v>
      </c>
      <c r="J295">
        <f>+COUNTIFS(percentiles!A:A,A295,percentiles!M:M,B295,percentiles!Q:Q,"&gt;0")</f>
        <v>0</v>
      </c>
    </row>
    <row r="296" spans="1:10">
      <c r="A296" s="3" t="s">
        <v>1159</v>
      </c>
      <c r="B296" s="2">
        <v>43120</v>
      </c>
      <c r="C296">
        <v>32.799999999999997</v>
      </c>
      <c r="D296">
        <v>27.36</v>
      </c>
      <c r="E296" t="str">
        <f>+VLOOKUP(A296,'est-senamhi'!A:J,10,FALSE)</f>
        <v>RP</v>
      </c>
      <c r="F296">
        <f t="shared" si="4"/>
        <v>5.4399999999999977</v>
      </c>
      <c r="G296">
        <f>+COUNTIFS(percentiles!A:A,A296,percentiles!M:M,B296,percentiles!N:N,"&gt;0")</f>
        <v>0</v>
      </c>
      <c r="H296">
        <f>+COUNTIFS(percentiles!A:A,A296,percentiles!M:M,B296,percentiles!O:O,"&gt;0")</f>
        <v>0</v>
      </c>
      <c r="I296">
        <f>+COUNTIFS(percentiles!A:A,A296,percentiles!M:M,B296,percentiles!P:P,"&gt;0")</f>
        <v>0</v>
      </c>
      <c r="J296">
        <f>+COUNTIFS(percentiles!A:A,A296,percentiles!M:M,B296,percentiles!Q:Q,"&gt;0")</f>
        <v>0</v>
      </c>
    </row>
    <row r="297" spans="1:10">
      <c r="A297" s="3" t="s">
        <v>1180</v>
      </c>
      <c r="B297" s="2">
        <v>43120</v>
      </c>
      <c r="C297">
        <v>16</v>
      </c>
      <c r="D297">
        <v>13.49</v>
      </c>
      <c r="E297" t="str">
        <f>+VLOOKUP(A297,'est-senamhi'!A:J,10,FALSE)</f>
        <v>RP</v>
      </c>
      <c r="F297">
        <f t="shared" si="4"/>
        <v>2.5099999999999998</v>
      </c>
      <c r="G297">
        <f>+COUNTIFS(percentiles!A:A,A297,percentiles!M:M,B297,percentiles!N:N,"&gt;0")</f>
        <v>0</v>
      </c>
      <c r="H297">
        <f>+COUNTIFS(percentiles!A:A,A297,percentiles!M:M,B297,percentiles!O:O,"&gt;0")</f>
        <v>0</v>
      </c>
      <c r="I297">
        <f>+COUNTIFS(percentiles!A:A,A297,percentiles!M:M,B297,percentiles!P:P,"&gt;0")</f>
        <v>0</v>
      </c>
      <c r="J297">
        <f>+COUNTIFS(percentiles!A:A,A297,percentiles!M:M,B297,percentiles!Q:Q,"&gt;0")</f>
        <v>0</v>
      </c>
    </row>
    <row r="298" spans="1:10">
      <c r="A298" s="3" t="s">
        <v>1235</v>
      </c>
      <c r="B298" s="2">
        <v>43120</v>
      </c>
      <c r="C298">
        <v>51.6</v>
      </c>
      <c r="D298">
        <v>25.9</v>
      </c>
      <c r="E298" t="str">
        <f>+VLOOKUP(A298,'est-senamhi'!A:J,10,FALSE)</f>
        <v>RP</v>
      </c>
      <c r="F298">
        <f t="shared" si="4"/>
        <v>25.700000000000003</v>
      </c>
      <c r="G298">
        <f>+COUNTIFS(percentiles!A:A,A298,percentiles!M:M,B298,percentiles!N:N,"&gt;0")</f>
        <v>0</v>
      </c>
      <c r="H298">
        <f>+COUNTIFS(percentiles!A:A,A298,percentiles!M:M,B298,percentiles!O:O,"&gt;0")</f>
        <v>0</v>
      </c>
      <c r="I298">
        <f>+COUNTIFS(percentiles!A:A,A298,percentiles!M:M,B298,percentiles!P:P,"&gt;0")</f>
        <v>0</v>
      </c>
      <c r="J298">
        <f>+COUNTIFS(percentiles!A:A,A298,percentiles!M:M,B298,percentiles!Q:Q,"&gt;0")</f>
        <v>0</v>
      </c>
    </row>
    <row r="299" spans="1:10">
      <c r="A299" s="4" t="s">
        <v>1245</v>
      </c>
      <c r="B299" s="2">
        <v>43120</v>
      </c>
      <c r="C299">
        <v>39.5</v>
      </c>
      <c r="D299">
        <v>14.67</v>
      </c>
      <c r="E299" t="str">
        <f>+VLOOKUP(A299,'est-senamhi'!A:J,10,FALSE)</f>
        <v>RP</v>
      </c>
      <c r="F299">
        <f t="shared" si="4"/>
        <v>24.83</v>
      </c>
      <c r="G299">
        <f>+COUNTIFS(percentiles!A:A,A299,percentiles!M:M,B299,percentiles!N:N,"&gt;0")</f>
        <v>0</v>
      </c>
      <c r="H299">
        <f>+COUNTIFS(percentiles!A:A,A299,percentiles!M:M,B299,percentiles!O:O,"&gt;0")</f>
        <v>0</v>
      </c>
      <c r="I299">
        <f>+COUNTIFS(percentiles!A:A,A299,percentiles!M:M,B299,percentiles!P:P,"&gt;0")</f>
        <v>0</v>
      </c>
      <c r="J299">
        <f>+COUNTIFS(percentiles!A:A,A299,percentiles!M:M,B299,percentiles!Q:Q,"&gt;0")</f>
        <v>0</v>
      </c>
    </row>
    <row r="300" spans="1:10">
      <c r="A300" s="3">
        <v>708</v>
      </c>
      <c r="B300" s="2">
        <v>43121</v>
      </c>
      <c r="C300">
        <v>36.299999999999997</v>
      </c>
      <c r="D300">
        <v>25.9</v>
      </c>
      <c r="E300" t="str">
        <f>+VLOOKUP(A300,'est-senamhi'!A:J,10,FALSE)</f>
        <v>RP</v>
      </c>
      <c r="F300">
        <f t="shared" si="4"/>
        <v>10.399999999999999</v>
      </c>
      <c r="G300">
        <f>+COUNTIFS(percentiles!A:A,A300,percentiles!M:M,B300,percentiles!N:N,"&gt;0")</f>
        <v>0</v>
      </c>
      <c r="H300">
        <f>+COUNTIFS(percentiles!A:A,A300,percentiles!M:M,B300,percentiles!O:O,"&gt;0")</f>
        <v>0</v>
      </c>
      <c r="I300">
        <f>+COUNTIFS(percentiles!A:A,A300,percentiles!M:M,B300,percentiles!P:P,"&gt;0")</f>
        <v>0</v>
      </c>
      <c r="J300">
        <f>+COUNTIFS(percentiles!A:A,A300,percentiles!M:M,B300,percentiles!Q:Q,"&gt;0")</f>
        <v>0</v>
      </c>
    </row>
    <row r="301" spans="1:10">
      <c r="A301" s="3">
        <v>736</v>
      </c>
      <c r="B301" s="2">
        <v>43121</v>
      </c>
      <c r="C301">
        <v>19.2</v>
      </c>
      <c r="D301">
        <v>16.829999999999998</v>
      </c>
      <c r="E301" t="str">
        <f>+VLOOKUP(A301,'est-senamhi'!A:J,10,FALSE)</f>
        <v>RP</v>
      </c>
      <c r="F301">
        <f t="shared" si="4"/>
        <v>2.370000000000001</v>
      </c>
      <c r="G301">
        <f>+COUNTIFS(percentiles!A:A,A301,percentiles!M:M,B301,percentiles!N:N,"&gt;0")</f>
        <v>0</v>
      </c>
      <c r="H301">
        <f>+COUNTIFS(percentiles!A:A,A301,percentiles!M:M,B301,percentiles!O:O,"&gt;0")</f>
        <v>1</v>
      </c>
      <c r="I301">
        <f>+COUNTIFS(percentiles!A:A,A301,percentiles!M:M,B301,percentiles!P:P,"&gt;0")</f>
        <v>0</v>
      </c>
      <c r="J301">
        <f>+COUNTIFS(percentiles!A:A,A301,percentiles!M:M,B301,percentiles!Q:Q,"&gt;0")</f>
        <v>0</v>
      </c>
    </row>
    <row r="302" spans="1:10">
      <c r="A302" s="3">
        <v>743</v>
      </c>
      <c r="B302" s="2">
        <v>43121</v>
      </c>
      <c r="C302">
        <v>20.8</v>
      </c>
      <c r="D302">
        <v>20.309999999999999</v>
      </c>
      <c r="E302" t="str">
        <f>+VLOOKUP(A302,'est-senamhi'!A:J,10,FALSE)</f>
        <v>RP</v>
      </c>
      <c r="F302">
        <f t="shared" si="4"/>
        <v>0.49000000000000199</v>
      </c>
      <c r="G302">
        <f>+COUNTIFS(percentiles!A:A,A302,percentiles!M:M,B302,percentiles!N:N,"&gt;0")</f>
        <v>0</v>
      </c>
      <c r="H302">
        <f>+COUNTIFS(percentiles!A:A,A302,percentiles!M:M,B302,percentiles!O:O,"&gt;0")</f>
        <v>0</v>
      </c>
      <c r="I302">
        <f>+COUNTIFS(percentiles!A:A,A302,percentiles!M:M,B302,percentiles!P:P,"&gt;0")</f>
        <v>0</v>
      </c>
      <c r="J302">
        <f>+COUNTIFS(percentiles!A:A,A302,percentiles!M:M,B302,percentiles!Q:Q,"&gt;0")</f>
        <v>0</v>
      </c>
    </row>
    <row r="303" spans="1:10">
      <c r="A303" s="3">
        <v>761</v>
      </c>
      <c r="B303" s="2">
        <v>43121</v>
      </c>
      <c r="C303">
        <v>28.2</v>
      </c>
      <c r="D303">
        <v>24.88</v>
      </c>
      <c r="E303" t="str">
        <f>+VLOOKUP(A303,'est-senamhi'!A:J,10,FALSE)</f>
        <v>RP</v>
      </c>
      <c r="F303">
        <f t="shared" si="4"/>
        <v>3.3200000000000003</v>
      </c>
      <c r="G303">
        <f>+COUNTIFS(percentiles!A:A,A303,percentiles!M:M,B303,percentiles!N:N,"&gt;0")</f>
        <v>0</v>
      </c>
      <c r="H303">
        <f>+COUNTIFS(percentiles!A:A,A303,percentiles!M:M,B303,percentiles!O:O,"&gt;0")</f>
        <v>0</v>
      </c>
      <c r="I303">
        <f>+COUNTIFS(percentiles!A:A,A303,percentiles!M:M,B303,percentiles!P:P,"&gt;0")</f>
        <v>0</v>
      </c>
      <c r="J303">
        <f>+COUNTIFS(percentiles!A:A,A303,percentiles!M:M,B303,percentiles!Q:Q,"&gt;0")</f>
        <v>0</v>
      </c>
    </row>
    <row r="304" spans="1:10">
      <c r="A304" s="3">
        <v>780</v>
      </c>
      <c r="B304" s="2">
        <v>43121</v>
      </c>
      <c r="C304">
        <v>30.2</v>
      </c>
      <c r="D304">
        <v>21.1</v>
      </c>
      <c r="E304" t="str">
        <f>+VLOOKUP(A304,'est-senamhi'!A:J,10,FALSE)</f>
        <v>RP</v>
      </c>
      <c r="F304">
        <f t="shared" si="4"/>
        <v>9.0999999999999979</v>
      </c>
      <c r="G304">
        <f>+COUNTIFS(percentiles!A:A,A304,percentiles!M:M,B304,percentiles!N:N,"&gt;0")</f>
        <v>1</v>
      </c>
      <c r="H304">
        <f>+COUNTIFS(percentiles!A:A,A304,percentiles!M:M,B304,percentiles!O:O,"&gt;0")</f>
        <v>0</v>
      </c>
      <c r="I304">
        <f>+COUNTIFS(percentiles!A:A,A304,percentiles!M:M,B304,percentiles!P:P,"&gt;0")</f>
        <v>0</v>
      </c>
      <c r="J304">
        <f>+COUNTIFS(percentiles!A:A,A304,percentiles!M:M,B304,percentiles!Q:Q,"&gt;0")</f>
        <v>0</v>
      </c>
    </row>
    <row r="305" spans="1:10">
      <c r="A305" s="3">
        <v>782</v>
      </c>
      <c r="B305" s="2">
        <v>43121</v>
      </c>
      <c r="C305">
        <v>27.4</v>
      </c>
      <c r="D305">
        <v>25.31</v>
      </c>
      <c r="E305" t="str">
        <f>+VLOOKUP(A305,'est-senamhi'!A:J,10,FALSE)</f>
        <v>RP</v>
      </c>
      <c r="F305">
        <f t="shared" si="4"/>
        <v>2.09</v>
      </c>
      <c r="G305">
        <f>+COUNTIFS(percentiles!A:A,A305,percentiles!M:M,B305,percentiles!N:N,"&gt;0")</f>
        <v>0</v>
      </c>
      <c r="H305">
        <f>+COUNTIFS(percentiles!A:A,A305,percentiles!M:M,B305,percentiles!O:O,"&gt;0")</f>
        <v>0</v>
      </c>
      <c r="I305">
        <f>+COUNTIFS(percentiles!A:A,A305,percentiles!M:M,B305,percentiles!P:P,"&gt;0")</f>
        <v>0</v>
      </c>
      <c r="J305">
        <f>+COUNTIFS(percentiles!A:A,A305,percentiles!M:M,B305,percentiles!Q:Q,"&gt;0")</f>
        <v>0</v>
      </c>
    </row>
    <row r="306" spans="1:10">
      <c r="A306" s="3">
        <v>155105</v>
      </c>
      <c r="B306" s="2">
        <v>43121</v>
      </c>
      <c r="C306">
        <v>10.5</v>
      </c>
      <c r="D306">
        <v>6.74</v>
      </c>
      <c r="E306" t="str">
        <f>+VLOOKUP(A306,'est-senamhi'!A:J,10,FALSE)</f>
        <v>VNP</v>
      </c>
      <c r="F306">
        <f t="shared" si="4"/>
        <v>3.76</v>
      </c>
      <c r="G306">
        <f>+COUNTIFS(percentiles!A:A,A306,percentiles!M:M,B306,percentiles!N:N,"&gt;0")</f>
        <v>0</v>
      </c>
      <c r="H306">
        <f>+COUNTIFS(percentiles!A:A,A306,percentiles!M:M,B306,percentiles!O:O,"&gt;0")</f>
        <v>0</v>
      </c>
      <c r="I306">
        <f>+COUNTIFS(percentiles!A:A,A306,percentiles!M:M,B306,percentiles!P:P,"&gt;0")</f>
        <v>1</v>
      </c>
      <c r="J306">
        <f>+COUNTIFS(percentiles!A:A,A306,percentiles!M:M,B306,percentiles!Q:Q,"&gt;0")</f>
        <v>0</v>
      </c>
    </row>
    <row r="307" spans="1:10">
      <c r="A307" s="3">
        <v>155207</v>
      </c>
      <c r="B307" s="2">
        <v>43121</v>
      </c>
      <c r="C307">
        <v>7.6</v>
      </c>
      <c r="D307">
        <v>6.75</v>
      </c>
      <c r="E307" t="str">
        <f>+VLOOKUP(A307,'est-senamhi'!A:J,10,FALSE)</f>
        <v>VNP</v>
      </c>
      <c r="F307">
        <f t="shared" si="4"/>
        <v>0.84999999999999964</v>
      </c>
      <c r="G307">
        <f>+COUNTIFS(percentiles!A:A,A307,percentiles!M:M,B307,percentiles!N:N,"&gt;0")</f>
        <v>0</v>
      </c>
      <c r="H307">
        <f>+COUNTIFS(percentiles!A:A,A307,percentiles!M:M,B307,percentiles!O:O,"&gt;0")</f>
        <v>0</v>
      </c>
      <c r="I307">
        <f>+COUNTIFS(percentiles!A:A,A307,percentiles!M:M,B307,percentiles!P:P,"&gt;0")</f>
        <v>0</v>
      </c>
      <c r="J307">
        <f>+COUNTIFS(percentiles!A:A,A307,percentiles!M:M,B307,percentiles!Q:Q,"&gt;0")</f>
        <v>0</v>
      </c>
    </row>
    <row r="308" spans="1:10">
      <c r="A308" s="3">
        <v>156104</v>
      </c>
      <c r="B308" s="2">
        <v>43121</v>
      </c>
      <c r="C308">
        <v>20</v>
      </c>
      <c r="D308">
        <v>14.63</v>
      </c>
      <c r="E308" t="str">
        <f>+VLOOKUP(A308,'est-senamhi'!A:J,10,FALSE)</f>
        <v>RP</v>
      </c>
      <c r="F308">
        <f t="shared" si="4"/>
        <v>5.3699999999999992</v>
      </c>
      <c r="G308">
        <f>+COUNTIFS(percentiles!A:A,A308,percentiles!M:M,B308,percentiles!N:N,"&gt;0")</f>
        <v>0</v>
      </c>
      <c r="H308">
        <f>+COUNTIFS(percentiles!A:A,A308,percentiles!M:M,B308,percentiles!O:O,"&gt;0")</f>
        <v>1</v>
      </c>
      <c r="I308">
        <f>+COUNTIFS(percentiles!A:A,A308,percentiles!M:M,B308,percentiles!P:P,"&gt;0")</f>
        <v>0</v>
      </c>
      <c r="J308">
        <f>+COUNTIFS(percentiles!A:A,A308,percentiles!M:M,B308,percentiles!Q:Q,"&gt;0")</f>
        <v>0</v>
      </c>
    </row>
    <row r="309" spans="1:10">
      <c r="A309" s="3">
        <v>47262016</v>
      </c>
      <c r="B309" s="2">
        <v>43121</v>
      </c>
      <c r="C309">
        <v>25.1</v>
      </c>
      <c r="D309">
        <v>20.309999999999999</v>
      </c>
      <c r="E309" t="str">
        <f>+VLOOKUP(A309,'est-senamhi'!A:J,10,FALSE)</f>
        <v>RP</v>
      </c>
      <c r="F309">
        <f t="shared" si="4"/>
        <v>4.7900000000000027</v>
      </c>
      <c r="G309">
        <f>+COUNTIFS(percentiles!A:A,A309,percentiles!M:M,B309,percentiles!N:N,"&gt;0")</f>
        <v>0</v>
      </c>
      <c r="H309">
        <f>+COUNTIFS(percentiles!A:A,A309,percentiles!M:M,B309,percentiles!O:O,"&gt;0")</f>
        <v>0</v>
      </c>
      <c r="I309">
        <f>+COUNTIFS(percentiles!A:A,A309,percentiles!M:M,B309,percentiles!P:P,"&gt;0")</f>
        <v>0</v>
      </c>
      <c r="J309">
        <f>+COUNTIFS(percentiles!A:A,A309,percentiles!M:M,B309,percentiles!Q:Q,"&gt;0")</f>
        <v>0</v>
      </c>
    </row>
    <row r="310" spans="1:10">
      <c r="A310" s="3" t="s">
        <v>1149</v>
      </c>
      <c r="B310" s="2">
        <v>43121</v>
      </c>
      <c r="C310">
        <v>25</v>
      </c>
      <c r="D310">
        <v>20.97</v>
      </c>
      <c r="E310" t="str">
        <f>+VLOOKUP(A310,'est-senamhi'!A:J,10,FALSE)</f>
        <v>RP</v>
      </c>
      <c r="F310">
        <f t="shared" si="4"/>
        <v>4.0300000000000011</v>
      </c>
      <c r="G310">
        <f>+COUNTIFS(percentiles!A:A,A310,percentiles!M:M,B310,percentiles!N:N,"&gt;0")</f>
        <v>0</v>
      </c>
      <c r="H310">
        <f>+COUNTIFS(percentiles!A:A,A310,percentiles!M:M,B310,percentiles!O:O,"&gt;0")</f>
        <v>0</v>
      </c>
      <c r="I310">
        <f>+COUNTIFS(percentiles!A:A,A310,percentiles!M:M,B310,percentiles!P:P,"&gt;0")</f>
        <v>0</v>
      </c>
      <c r="J310">
        <f>+COUNTIFS(percentiles!A:A,A310,percentiles!M:M,B310,percentiles!Q:Q,"&gt;0")</f>
        <v>0</v>
      </c>
    </row>
    <row r="311" spans="1:10">
      <c r="A311" s="3">
        <v>440</v>
      </c>
      <c r="B311" s="2">
        <v>43122</v>
      </c>
      <c r="C311">
        <v>11.7</v>
      </c>
      <c r="D311">
        <v>10.38</v>
      </c>
      <c r="E311" t="str">
        <f>+VLOOKUP(A311,'est-senamhi'!A:J,10,FALSE)</f>
        <v>VNP</v>
      </c>
      <c r="F311">
        <f t="shared" si="4"/>
        <v>1.3199999999999985</v>
      </c>
      <c r="G311">
        <f>+COUNTIFS(percentiles!A:A,A311,percentiles!M:M,B311,percentiles!N:N,"&gt;0")</f>
        <v>0</v>
      </c>
      <c r="H311">
        <f>+COUNTIFS(percentiles!A:A,A311,percentiles!M:M,B311,percentiles!O:O,"&gt;0")</f>
        <v>0</v>
      </c>
      <c r="I311">
        <f>+COUNTIFS(percentiles!A:A,A311,percentiles!M:M,B311,percentiles!P:P,"&gt;0")</f>
        <v>0</v>
      </c>
      <c r="J311">
        <f>+COUNTIFS(percentiles!A:A,A311,percentiles!M:M,B311,percentiles!Q:Q,"&gt;0")</f>
        <v>0</v>
      </c>
    </row>
    <row r="312" spans="1:10">
      <c r="A312" s="3">
        <v>441</v>
      </c>
      <c r="B312" s="2">
        <v>43122</v>
      </c>
      <c r="C312">
        <v>29</v>
      </c>
      <c r="D312">
        <v>22.91</v>
      </c>
      <c r="E312" t="str">
        <f>+VLOOKUP(A312,'est-senamhi'!A:J,10,FALSE)</f>
        <v>VNP</v>
      </c>
      <c r="F312">
        <f t="shared" si="4"/>
        <v>6.09</v>
      </c>
      <c r="G312">
        <f>+COUNTIFS(percentiles!A:A,A312,percentiles!M:M,B312,percentiles!N:N,"&gt;0")</f>
        <v>0</v>
      </c>
      <c r="H312">
        <f>+COUNTIFS(percentiles!A:A,A312,percentiles!M:M,B312,percentiles!O:O,"&gt;0")</f>
        <v>0</v>
      </c>
      <c r="I312">
        <f>+COUNTIFS(percentiles!A:A,A312,percentiles!M:M,B312,percentiles!P:P,"&gt;0")</f>
        <v>0</v>
      </c>
      <c r="J312">
        <f>+COUNTIFS(percentiles!A:A,A312,percentiles!M:M,B312,percentiles!Q:Q,"&gt;0")</f>
        <v>0</v>
      </c>
    </row>
    <row r="313" spans="1:10">
      <c r="A313" s="3">
        <v>444</v>
      </c>
      <c r="B313" s="2">
        <v>43122</v>
      </c>
      <c r="C313">
        <v>14.6</v>
      </c>
      <c r="D313">
        <v>10.02</v>
      </c>
      <c r="E313" t="str">
        <f>+VLOOKUP(A313,'est-senamhi'!A:J,10,FALSE)</f>
        <v>VNP</v>
      </c>
      <c r="F313">
        <f t="shared" si="4"/>
        <v>4.58</v>
      </c>
      <c r="G313">
        <f>+COUNTIFS(percentiles!A:A,A313,percentiles!M:M,B313,percentiles!N:N,"&gt;0")</f>
        <v>0</v>
      </c>
      <c r="H313">
        <f>+COUNTIFS(percentiles!A:A,A313,percentiles!M:M,B313,percentiles!O:O,"&gt;0")</f>
        <v>0</v>
      </c>
      <c r="I313">
        <f>+COUNTIFS(percentiles!A:A,A313,percentiles!M:M,B313,percentiles!P:P,"&gt;0")</f>
        <v>0</v>
      </c>
      <c r="J313">
        <f>+COUNTIFS(percentiles!A:A,A313,percentiles!M:M,B313,percentiles!Q:Q,"&gt;0")</f>
        <v>0</v>
      </c>
    </row>
    <row r="314" spans="1:10">
      <c r="A314" s="3">
        <v>475</v>
      </c>
      <c r="B314" s="2">
        <v>43122</v>
      </c>
      <c r="C314">
        <v>21.7</v>
      </c>
      <c r="D314">
        <v>21.21</v>
      </c>
      <c r="E314" t="str">
        <f>+VLOOKUP(A314,'est-senamhi'!A:J,10,FALSE)</f>
        <v>RP</v>
      </c>
      <c r="F314">
        <f t="shared" si="4"/>
        <v>0.48999999999999844</v>
      </c>
      <c r="G314">
        <f>+COUNTIFS(percentiles!A:A,A314,percentiles!M:M,B314,percentiles!N:N,"&gt;0")</f>
        <v>0</v>
      </c>
      <c r="H314">
        <f>+COUNTIFS(percentiles!A:A,A314,percentiles!M:M,B314,percentiles!O:O,"&gt;0")</f>
        <v>0</v>
      </c>
      <c r="I314">
        <f>+COUNTIFS(percentiles!A:A,A314,percentiles!M:M,B314,percentiles!P:P,"&gt;0")</f>
        <v>0</v>
      </c>
      <c r="J314">
        <f>+COUNTIFS(percentiles!A:A,A314,percentiles!M:M,B314,percentiles!Q:Q,"&gt;0")</f>
        <v>0</v>
      </c>
    </row>
    <row r="315" spans="1:10">
      <c r="A315" s="3">
        <v>508</v>
      </c>
      <c r="B315" s="2">
        <v>43122</v>
      </c>
      <c r="C315">
        <v>23.5</v>
      </c>
      <c r="D315">
        <v>20.68</v>
      </c>
      <c r="E315" t="str">
        <f>+VLOOKUP(A315,'est-senamhi'!A:J,10,FALSE)</f>
        <v>RP</v>
      </c>
      <c r="F315">
        <f t="shared" si="4"/>
        <v>2.8200000000000003</v>
      </c>
      <c r="G315">
        <f>+COUNTIFS(percentiles!A:A,A315,percentiles!M:M,B315,percentiles!N:N,"&gt;0")</f>
        <v>0</v>
      </c>
      <c r="H315">
        <f>+COUNTIFS(percentiles!A:A,A315,percentiles!M:M,B315,percentiles!O:O,"&gt;0")</f>
        <v>0</v>
      </c>
      <c r="I315">
        <f>+COUNTIFS(percentiles!A:A,A315,percentiles!M:M,B315,percentiles!P:P,"&gt;0")</f>
        <v>0</v>
      </c>
      <c r="J315">
        <f>+COUNTIFS(percentiles!A:A,A315,percentiles!M:M,B315,percentiles!Q:Q,"&gt;0")</f>
        <v>0</v>
      </c>
    </row>
    <row r="316" spans="1:10">
      <c r="A316" s="3">
        <v>534</v>
      </c>
      <c r="B316" s="2">
        <v>43122</v>
      </c>
      <c r="C316">
        <v>3.4</v>
      </c>
      <c r="D316">
        <v>0.28000000000000003</v>
      </c>
      <c r="E316" t="str">
        <f>+VLOOKUP(A316,'est-senamhi'!A:J,10,FALSE)</f>
        <v>VNP</v>
      </c>
      <c r="F316">
        <f t="shared" si="4"/>
        <v>3.12</v>
      </c>
      <c r="G316">
        <f>+COUNTIFS(percentiles!A:A,A316,percentiles!M:M,B316,percentiles!N:N,"&gt;0")</f>
        <v>0</v>
      </c>
      <c r="H316">
        <f>+COUNTIFS(percentiles!A:A,A316,percentiles!M:M,B316,percentiles!O:O,"&gt;0")</f>
        <v>0</v>
      </c>
      <c r="I316">
        <f>+COUNTIFS(percentiles!A:A,A316,percentiles!M:M,B316,percentiles!P:P,"&gt;0")</f>
        <v>0</v>
      </c>
      <c r="J316">
        <f>+COUNTIFS(percentiles!A:A,A316,percentiles!M:M,B316,percentiles!Q:Q,"&gt;0")</f>
        <v>0</v>
      </c>
    </row>
    <row r="317" spans="1:10">
      <c r="A317" s="3">
        <v>539</v>
      </c>
      <c r="B317" s="2">
        <v>43122</v>
      </c>
      <c r="C317">
        <v>5.9</v>
      </c>
      <c r="D317">
        <v>2.38</v>
      </c>
      <c r="E317" t="str">
        <f>+VLOOKUP(A317,'est-senamhi'!A:J,10,FALSE)</f>
        <v>VNP</v>
      </c>
      <c r="F317">
        <f t="shared" si="4"/>
        <v>3.5200000000000005</v>
      </c>
      <c r="G317">
        <f>+COUNTIFS(percentiles!A:A,A317,percentiles!M:M,B317,percentiles!N:N,"&gt;0")</f>
        <v>0</v>
      </c>
      <c r="H317">
        <f>+COUNTIFS(percentiles!A:A,A317,percentiles!M:M,B317,percentiles!O:O,"&gt;0")</f>
        <v>0</v>
      </c>
      <c r="I317">
        <f>+COUNTIFS(percentiles!A:A,A317,percentiles!M:M,B317,percentiles!P:P,"&gt;0")</f>
        <v>0</v>
      </c>
      <c r="J317">
        <f>+COUNTIFS(percentiles!A:A,A317,percentiles!M:M,B317,percentiles!Q:Q,"&gt;0")</f>
        <v>0</v>
      </c>
    </row>
    <row r="318" spans="1:10">
      <c r="A318" s="3">
        <v>540</v>
      </c>
      <c r="B318" s="2">
        <v>43122</v>
      </c>
      <c r="C318">
        <v>24.1</v>
      </c>
      <c r="D318">
        <v>18.86</v>
      </c>
      <c r="E318" t="str">
        <f>+VLOOKUP(A318,'est-senamhi'!A:J,10,FALSE)</f>
        <v>VNP</v>
      </c>
      <c r="F318">
        <f t="shared" si="4"/>
        <v>5.240000000000002</v>
      </c>
      <c r="G318">
        <f>+COUNTIFS(percentiles!A:A,A318,percentiles!M:M,B318,percentiles!N:N,"&gt;0")</f>
        <v>0</v>
      </c>
      <c r="H318">
        <f>+COUNTIFS(percentiles!A:A,A318,percentiles!M:M,B318,percentiles!O:O,"&gt;0")</f>
        <v>0</v>
      </c>
      <c r="I318">
        <f>+COUNTIFS(percentiles!A:A,A318,percentiles!M:M,B318,percentiles!P:P,"&gt;0")</f>
        <v>0</v>
      </c>
      <c r="J318">
        <f>+COUNTIFS(percentiles!A:A,A318,percentiles!M:M,B318,percentiles!Q:Q,"&gt;0")</f>
        <v>0</v>
      </c>
    </row>
    <row r="319" spans="1:10">
      <c r="A319" s="3">
        <v>541</v>
      </c>
      <c r="B319" s="2">
        <v>43122</v>
      </c>
      <c r="C319">
        <v>21.9</v>
      </c>
      <c r="D319">
        <v>17.260000000000002</v>
      </c>
      <c r="E319" t="str">
        <f>+VLOOKUP(A319,'est-senamhi'!A:J,10,FALSE)</f>
        <v>VNP</v>
      </c>
      <c r="F319">
        <f t="shared" si="4"/>
        <v>4.639999999999997</v>
      </c>
      <c r="G319">
        <f>+COUNTIFS(percentiles!A:A,A319,percentiles!M:M,B319,percentiles!N:N,"&gt;0")</f>
        <v>0</v>
      </c>
      <c r="H319">
        <f>+COUNTIFS(percentiles!A:A,A319,percentiles!M:M,B319,percentiles!O:O,"&gt;0")</f>
        <v>0</v>
      </c>
      <c r="I319">
        <f>+COUNTIFS(percentiles!A:A,A319,percentiles!M:M,B319,percentiles!P:P,"&gt;0")</f>
        <v>0</v>
      </c>
      <c r="J319">
        <f>+COUNTIFS(percentiles!A:A,A319,percentiles!M:M,B319,percentiles!Q:Q,"&gt;0")</f>
        <v>0</v>
      </c>
    </row>
    <row r="320" spans="1:10">
      <c r="A320" s="3">
        <v>543</v>
      </c>
      <c r="B320" s="2">
        <v>43122</v>
      </c>
      <c r="C320">
        <v>2.4</v>
      </c>
      <c r="D320">
        <v>2.34</v>
      </c>
      <c r="E320" t="str">
        <f>+VLOOKUP(A320,'est-senamhi'!A:J,10,FALSE)</f>
        <v>VNP</v>
      </c>
      <c r="F320">
        <f t="shared" si="4"/>
        <v>6.0000000000000053E-2</v>
      </c>
      <c r="G320">
        <f>+COUNTIFS(percentiles!A:A,A320,percentiles!M:M,B320,percentiles!N:N,"&gt;0")</f>
        <v>0</v>
      </c>
      <c r="H320">
        <f>+COUNTIFS(percentiles!A:A,A320,percentiles!M:M,B320,percentiles!O:O,"&gt;0")</f>
        <v>0</v>
      </c>
      <c r="I320">
        <f>+COUNTIFS(percentiles!A:A,A320,percentiles!M:M,B320,percentiles!P:P,"&gt;0")</f>
        <v>0</v>
      </c>
      <c r="J320">
        <f>+COUNTIFS(percentiles!A:A,A320,percentiles!M:M,B320,percentiles!Q:Q,"&gt;0")</f>
        <v>0</v>
      </c>
    </row>
    <row r="321" spans="1:10">
      <c r="A321" s="3">
        <v>547</v>
      </c>
      <c r="B321" s="2">
        <v>43122</v>
      </c>
      <c r="C321">
        <v>16.600000000000001</v>
      </c>
      <c r="D321">
        <v>11.8</v>
      </c>
      <c r="E321" t="str">
        <f>+VLOOKUP(A321,'est-senamhi'!A:J,10,FALSE)</f>
        <v>VNP</v>
      </c>
      <c r="F321">
        <f t="shared" si="4"/>
        <v>4.8000000000000007</v>
      </c>
      <c r="G321">
        <f>+COUNTIFS(percentiles!A:A,A321,percentiles!M:M,B321,percentiles!N:N,"&gt;0")</f>
        <v>0</v>
      </c>
      <c r="H321">
        <f>+COUNTIFS(percentiles!A:A,A321,percentiles!M:M,B321,percentiles!O:O,"&gt;0")</f>
        <v>0</v>
      </c>
      <c r="I321">
        <f>+COUNTIFS(percentiles!A:A,A321,percentiles!M:M,B321,percentiles!P:P,"&gt;0")</f>
        <v>0</v>
      </c>
      <c r="J321">
        <f>+COUNTIFS(percentiles!A:A,A321,percentiles!M:M,B321,percentiles!Q:Q,"&gt;0")</f>
        <v>0</v>
      </c>
    </row>
    <row r="322" spans="1:10">
      <c r="A322" s="3">
        <v>548</v>
      </c>
      <c r="B322" s="2">
        <v>43122</v>
      </c>
      <c r="C322">
        <v>13.5</v>
      </c>
      <c r="D322">
        <v>11.84</v>
      </c>
      <c r="E322" t="str">
        <f>+VLOOKUP(A322,'est-senamhi'!A:J,10,FALSE)</f>
        <v>VNP</v>
      </c>
      <c r="F322">
        <f t="shared" ref="F322:F385" si="5">+C322-D322</f>
        <v>1.6600000000000001</v>
      </c>
      <c r="G322">
        <f>+COUNTIFS(percentiles!A:A,A322,percentiles!M:M,B322,percentiles!N:N,"&gt;0")</f>
        <v>0</v>
      </c>
      <c r="H322">
        <f>+COUNTIFS(percentiles!A:A,A322,percentiles!M:M,B322,percentiles!O:O,"&gt;0")</f>
        <v>1</v>
      </c>
      <c r="I322">
        <f>+COUNTIFS(percentiles!A:A,A322,percentiles!M:M,B322,percentiles!P:P,"&gt;0")</f>
        <v>0</v>
      </c>
      <c r="J322">
        <f>+COUNTIFS(percentiles!A:A,A322,percentiles!M:M,B322,percentiles!Q:Q,"&gt;0")</f>
        <v>0</v>
      </c>
    </row>
    <row r="323" spans="1:10">
      <c r="A323" s="3">
        <v>625</v>
      </c>
      <c r="B323" s="2">
        <v>43122</v>
      </c>
      <c r="C323">
        <v>24.8</v>
      </c>
      <c r="D323">
        <v>10.01</v>
      </c>
      <c r="E323" t="str">
        <f>+VLOOKUP(A323,'est-senamhi'!A:J,10,FALSE)</f>
        <v>RP</v>
      </c>
      <c r="F323">
        <f t="shared" si="5"/>
        <v>14.790000000000001</v>
      </c>
      <c r="G323">
        <f>+COUNTIFS(percentiles!A:A,A323,percentiles!M:M,B323,percentiles!N:N,"&gt;0")</f>
        <v>0</v>
      </c>
      <c r="H323">
        <f>+COUNTIFS(percentiles!A:A,A323,percentiles!M:M,B323,percentiles!O:O,"&gt;0")</f>
        <v>1</v>
      </c>
      <c r="I323">
        <f>+COUNTIFS(percentiles!A:A,A323,percentiles!M:M,B323,percentiles!P:P,"&gt;0")</f>
        <v>0</v>
      </c>
      <c r="J323">
        <f>+COUNTIFS(percentiles!A:A,A323,percentiles!M:M,B323,percentiles!Q:Q,"&gt;0")</f>
        <v>0</v>
      </c>
    </row>
    <row r="324" spans="1:10">
      <c r="A324" s="3">
        <v>642</v>
      </c>
      <c r="B324" s="2">
        <v>43122</v>
      </c>
      <c r="C324">
        <v>20.399999999999999</v>
      </c>
      <c r="D324">
        <v>15.84</v>
      </c>
      <c r="E324" t="str">
        <f>+VLOOKUP(A324,'est-senamhi'!A:J,10,FALSE)</f>
        <v>RP</v>
      </c>
      <c r="F324">
        <f t="shared" si="5"/>
        <v>4.5599999999999987</v>
      </c>
      <c r="G324">
        <f>+COUNTIFS(percentiles!A:A,A324,percentiles!M:M,B324,percentiles!N:N,"&gt;0")</f>
        <v>0</v>
      </c>
      <c r="H324">
        <f>+COUNTIFS(percentiles!A:A,A324,percentiles!M:M,B324,percentiles!O:O,"&gt;0")</f>
        <v>0</v>
      </c>
      <c r="I324">
        <f>+COUNTIFS(percentiles!A:A,A324,percentiles!M:M,B324,percentiles!P:P,"&gt;0")</f>
        <v>0</v>
      </c>
      <c r="J324">
        <f>+COUNTIFS(percentiles!A:A,A324,percentiles!M:M,B324,percentiles!Q:Q,"&gt;0")</f>
        <v>0</v>
      </c>
    </row>
    <row r="325" spans="1:10">
      <c r="A325" s="3">
        <v>648</v>
      </c>
      <c r="B325" s="2">
        <v>43122</v>
      </c>
      <c r="C325">
        <v>21.9</v>
      </c>
      <c r="D325">
        <v>9.7899999999999991</v>
      </c>
      <c r="E325" t="str">
        <f>+VLOOKUP(A325,'est-senamhi'!A:J,10,FALSE)</f>
        <v>RP</v>
      </c>
      <c r="F325">
        <f t="shared" si="5"/>
        <v>12.11</v>
      </c>
      <c r="G325">
        <f>+COUNTIFS(percentiles!A:A,A325,percentiles!M:M,B325,percentiles!N:N,"&gt;0")</f>
        <v>0</v>
      </c>
      <c r="H325">
        <f>+COUNTIFS(percentiles!A:A,A325,percentiles!M:M,B325,percentiles!O:O,"&gt;0")</f>
        <v>0</v>
      </c>
      <c r="I325">
        <f>+COUNTIFS(percentiles!A:A,A325,percentiles!M:M,B325,percentiles!P:P,"&gt;0")</f>
        <v>0</v>
      </c>
      <c r="J325">
        <f>+COUNTIFS(percentiles!A:A,A325,percentiles!M:M,B325,percentiles!Q:Q,"&gt;0")</f>
        <v>0</v>
      </c>
    </row>
    <row r="326" spans="1:10">
      <c r="A326" s="3">
        <v>660</v>
      </c>
      <c r="B326" s="2">
        <v>43122</v>
      </c>
      <c r="C326">
        <v>22.8</v>
      </c>
      <c r="D326">
        <v>19.68</v>
      </c>
      <c r="E326" t="str">
        <f>+VLOOKUP(A326,'est-senamhi'!A:J,10,FALSE)</f>
        <v>RP</v>
      </c>
      <c r="F326">
        <f t="shared" si="5"/>
        <v>3.120000000000001</v>
      </c>
      <c r="G326">
        <f>+COUNTIFS(percentiles!A:A,A326,percentiles!M:M,B326,percentiles!N:N,"&gt;0")</f>
        <v>0</v>
      </c>
      <c r="H326">
        <f>+COUNTIFS(percentiles!A:A,A326,percentiles!M:M,B326,percentiles!O:O,"&gt;0")</f>
        <v>0</v>
      </c>
      <c r="I326">
        <f>+COUNTIFS(percentiles!A:A,A326,percentiles!M:M,B326,percentiles!P:P,"&gt;0")</f>
        <v>0</v>
      </c>
      <c r="J326">
        <f>+COUNTIFS(percentiles!A:A,A326,percentiles!M:M,B326,percentiles!Q:Q,"&gt;0")</f>
        <v>0</v>
      </c>
    </row>
    <row r="327" spans="1:10">
      <c r="A327" s="3">
        <v>663</v>
      </c>
      <c r="B327" s="2">
        <v>43122</v>
      </c>
      <c r="C327">
        <v>19.899999999999999</v>
      </c>
      <c r="D327">
        <v>18.52</v>
      </c>
      <c r="E327" t="str">
        <f>+VLOOKUP(A327,'est-senamhi'!A:J,10,FALSE)</f>
        <v>RP</v>
      </c>
      <c r="F327">
        <f t="shared" si="5"/>
        <v>1.379999999999999</v>
      </c>
      <c r="G327">
        <f>+COUNTIFS(percentiles!A:A,A327,percentiles!M:M,B327,percentiles!N:N,"&gt;0")</f>
        <v>0</v>
      </c>
      <c r="H327">
        <f>+COUNTIFS(percentiles!A:A,A327,percentiles!M:M,B327,percentiles!O:O,"&gt;0")</f>
        <v>0</v>
      </c>
      <c r="I327">
        <f>+COUNTIFS(percentiles!A:A,A327,percentiles!M:M,B327,percentiles!P:P,"&gt;0")</f>
        <v>0</v>
      </c>
      <c r="J327">
        <f>+COUNTIFS(percentiles!A:A,A327,percentiles!M:M,B327,percentiles!Q:Q,"&gt;0")</f>
        <v>0</v>
      </c>
    </row>
    <row r="328" spans="1:10">
      <c r="A328" s="3">
        <v>743</v>
      </c>
      <c r="B328" s="2">
        <v>43122</v>
      </c>
      <c r="C328">
        <v>26.5</v>
      </c>
      <c r="D328">
        <v>20.309999999999999</v>
      </c>
      <c r="E328" t="str">
        <f>+VLOOKUP(A328,'est-senamhi'!A:J,10,FALSE)</f>
        <v>RP</v>
      </c>
      <c r="F328">
        <f t="shared" si="5"/>
        <v>6.1900000000000013</v>
      </c>
      <c r="G328">
        <f>+COUNTIFS(percentiles!A:A,A328,percentiles!M:M,B328,percentiles!N:N,"&gt;0")</f>
        <v>0</v>
      </c>
      <c r="H328">
        <f>+COUNTIFS(percentiles!A:A,A328,percentiles!M:M,B328,percentiles!O:O,"&gt;0")</f>
        <v>0</v>
      </c>
      <c r="I328">
        <f>+COUNTIFS(percentiles!A:A,A328,percentiles!M:M,B328,percentiles!P:P,"&gt;0")</f>
        <v>0</v>
      </c>
      <c r="J328">
        <f>+COUNTIFS(percentiles!A:A,A328,percentiles!M:M,B328,percentiles!Q:Q,"&gt;0")</f>
        <v>0</v>
      </c>
    </row>
    <row r="329" spans="1:10">
      <c r="A329" s="3">
        <v>799</v>
      </c>
      <c r="B329" s="2">
        <v>43122</v>
      </c>
      <c r="C329">
        <v>8.3000000000000007</v>
      </c>
      <c r="D329">
        <v>7.72</v>
      </c>
      <c r="E329" t="str">
        <f>+VLOOKUP(A329,'est-senamhi'!A:J,10,FALSE)</f>
        <v>RP</v>
      </c>
      <c r="F329">
        <f t="shared" si="5"/>
        <v>0.58000000000000096</v>
      </c>
      <c r="G329">
        <f>+COUNTIFS(percentiles!A:A,A329,percentiles!M:M,B329,percentiles!N:N,"&gt;0")</f>
        <v>0</v>
      </c>
      <c r="H329">
        <f>+COUNTIFS(percentiles!A:A,A329,percentiles!M:M,B329,percentiles!O:O,"&gt;0")</f>
        <v>0</v>
      </c>
      <c r="I329">
        <f>+COUNTIFS(percentiles!A:A,A329,percentiles!M:M,B329,percentiles!P:P,"&gt;0")</f>
        <v>0</v>
      </c>
      <c r="J329">
        <f>+COUNTIFS(percentiles!A:A,A329,percentiles!M:M,B329,percentiles!Q:Q,"&gt;0")</f>
        <v>0</v>
      </c>
    </row>
    <row r="330" spans="1:10">
      <c r="A330" s="3">
        <v>6205</v>
      </c>
      <c r="B330" s="2">
        <v>43122</v>
      </c>
      <c r="C330">
        <v>26.6</v>
      </c>
      <c r="D330">
        <v>21.65</v>
      </c>
      <c r="E330" t="str">
        <f>+VLOOKUP(A330,'est-senamhi'!A:J,10,FALSE)</f>
        <v>RP</v>
      </c>
      <c r="F330">
        <f t="shared" si="5"/>
        <v>4.9500000000000028</v>
      </c>
      <c r="G330">
        <f>+COUNTIFS(percentiles!A:A,A330,percentiles!M:M,B330,percentiles!N:N,"&gt;0")</f>
        <v>0</v>
      </c>
      <c r="H330">
        <f>+COUNTIFS(percentiles!A:A,A330,percentiles!M:M,B330,percentiles!O:O,"&gt;0")</f>
        <v>0</v>
      </c>
      <c r="I330">
        <f>+COUNTIFS(percentiles!A:A,A330,percentiles!M:M,B330,percentiles!P:P,"&gt;0")</f>
        <v>0</v>
      </c>
      <c r="J330">
        <f>+COUNTIFS(percentiles!A:A,A330,percentiles!M:M,B330,percentiles!Q:Q,"&gt;0")</f>
        <v>0</v>
      </c>
    </row>
    <row r="331" spans="1:10">
      <c r="A331" s="3">
        <v>7308</v>
      </c>
      <c r="B331" s="2">
        <v>43122</v>
      </c>
      <c r="C331">
        <v>37</v>
      </c>
      <c r="D331">
        <v>13.05</v>
      </c>
      <c r="E331" t="str">
        <f>+VLOOKUP(A331,'est-senamhi'!A:J,10,FALSE)</f>
        <v>RP</v>
      </c>
      <c r="F331">
        <f t="shared" si="5"/>
        <v>23.95</v>
      </c>
      <c r="G331">
        <f>+COUNTIFS(percentiles!A:A,A331,percentiles!M:M,B331,percentiles!N:N,"&gt;0")</f>
        <v>0</v>
      </c>
      <c r="H331">
        <f>+COUNTIFS(percentiles!A:A,A331,percentiles!M:M,B331,percentiles!O:O,"&gt;0")</f>
        <v>0</v>
      </c>
      <c r="I331">
        <f>+COUNTIFS(percentiles!A:A,A331,percentiles!M:M,B331,percentiles!P:P,"&gt;0")</f>
        <v>0</v>
      </c>
      <c r="J331">
        <f>+COUNTIFS(percentiles!A:A,A331,percentiles!M:M,B331,percentiles!Q:Q,"&gt;0")</f>
        <v>0</v>
      </c>
    </row>
    <row r="332" spans="1:10">
      <c r="A332" s="3">
        <v>109091</v>
      </c>
      <c r="B332" s="2">
        <v>43122</v>
      </c>
      <c r="C332">
        <v>45.5</v>
      </c>
      <c r="D332">
        <v>10.96</v>
      </c>
      <c r="E332" t="str">
        <f>+VLOOKUP(A332,'est-senamhi'!A:J,10,FALSE)</f>
        <v>VNP</v>
      </c>
      <c r="F332">
        <f t="shared" si="5"/>
        <v>34.54</v>
      </c>
      <c r="G332">
        <f>+COUNTIFS(percentiles!A:A,A332,percentiles!M:M,B332,percentiles!N:N,"&gt;0")</f>
        <v>0</v>
      </c>
      <c r="H332">
        <f>+COUNTIFS(percentiles!A:A,A332,percentiles!M:M,B332,percentiles!O:O,"&gt;0")</f>
        <v>0</v>
      </c>
      <c r="I332">
        <f>+COUNTIFS(percentiles!A:A,A332,percentiles!M:M,B332,percentiles!P:P,"&gt;0")</f>
        <v>0</v>
      </c>
      <c r="J332">
        <f>+COUNTIFS(percentiles!A:A,A332,percentiles!M:M,B332,percentiles!Q:Q,"&gt;0")</f>
        <v>0</v>
      </c>
    </row>
    <row r="333" spans="1:10">
      <c r="A333" s="3">
        <v>109095</v>
      </c>
      <c r="B333" s="2">
        <v>43122</v>
      </c>
      <c r="C333">
        <v>26.6</v>
      </c>
      <c r="D333">
        <v>24.08</v>
      </c>
      <c r="E333" t="str">
        <f>+VLOOKUP(A333,'est-senamhi'!A:J,10,FALSE)</f>
        <v>VNP</v>
      </c>
      <c r="F333">
        <f t="shared" si="5"/>
        <v>2.5200000000000031</v>
      </c>
      <c r="G333">
        <f>+COUNTIFS(percentiles!A:A,A333,percentiles!M:M,B333,percentiles!N:N,"&gt;0")</f>
        <v>0</v>
      </c>
      <c r="H333">
        <f>+COUNTIFS(percentiles!A:A,A333,percentiles!M:M,B333,percentiles!O:O,"&gt;0")</f>
        <v>0</v>
      </c>
      <c r="I333">
        <f>+COUNTIFS(percentiles!A:A,A333,percentiles!M:M,B333,percentiles!P:P,"&gt;0")</f>
        <v>0</v>
      </c>
      <c r="J333">
        <f>+COUNTIFS(percentiles!A:A,A333,percentiles!M:M,B333,percentiles!Q:Q,"&gt;0")</f>
        <v>0</v>
      </c>
    </row>
    <row r="334" spans="1:10">
      <c r="A334" s="3">
        <v>111175</v>
      </c>
      <c r="B334" s="2">
        <v>43122</v>
      </c>
      <c r="C334">
        <v>18.2</v>
      </c>
      <c r="D334">
        <v>13.6</v>
      </c>
      <c r="E334" t="str">
        <f>+VLOOKUP(A334,'est-senamhi'!A:J,10,FALSE)</f>
        <v>VNP</v>
      </c>
      <c r="F334">
        <f t="shared" si="5"/>
        <v>4.5999999999999996</v>
      </c>
      <c r="G334">
        <f>+COUNTIFS(percentiles!A:A,A334,percentiles!M:M,B334,percentiles!N:N,"&gt;0")</f>
        <v>0</v>
      </c>
      <c r="H334">
        <f>+COUNTIFS(percentiles!A:A,A334,percentiles!M:M,B334,percentiles!O:O,"&gt;0")</f>
        <v>0</v>
      </c>
      <c r="I334">
        <f>+COUNTIFS(percentiles!A:A,A334,percentiles!M:M,B334,percentiles!P:P,"&gt;0")</f>
        <v>0</v>
      </c>
      <c r="J334">
        <f>+COUNTIFS(percentiles!A:A,A334,percentiles!M:M,B334,percentiles!Q:Q,"&gt;0")</f>
        <v>0</v>
      </c>
    </row>
    <row r="335" spans="1:10">
      <c r="A335" s="3">
        <v>111290</v>
      </c>
      <c r="B335" s="2">
        <v>43122</v>
      </c>
      <c r="C335">
        <v>2.5</v>
      </c>
      <c r="D335">
        <v>2.34</v>
      </c>
      <c r="E335" t="str">
        <f>+VLOOKUP(A335,'est-senamhi'!A:J,10,FALSE)</f>
        <v>VNP</v>
      </c>
      <c r="F335">
        <f t="shared" si="5"/>
        <v>0.16000000000000014</v>
      </c>
      <c r="G335">
        <f>+COUNTIFS(percentiles!A:A,A335,percentiles!M:M,B335,percentiles!N:N,"&gt;0")</f>
        <v>0</v>
      </c>
      <c r="H335">
        <f>+COUNTIFS(percentiles!A:A,A335,percentiles!M:M,B335,percentiles!O:O,"&gt;0")</f>
        <v>0</v>
      </c>
      <c r="I335">
        <f>+COUNTIFS(percentiles!A:A,A335,percentiles!M:M,B335,percentiles!P:P,"&gt;0")</f>
        <v>0</v>
      </c>
      <c r="J335">
        <f>+COUNTIFS(percentiles!A:A,A335,percentiles!M:M,B335,percentiles!Q:Q,"&gt;0")</f>
        <v>0</v>
      </c>
    </row>
    <row r="336" spans="1:10">
      <c r="A336" s="3">
        <v>150903</v>
      </c>
      <c r="B336" s="2">
        <v>43122</v>
      </c>
      <c r="C336">
        <v>14</v>
      </c>
      <c r="D336">
        <v>11.81</v>
      </c>
      <c r="E336" t="str">
        <f>+VLOOKUP(A336,'est-senamhi'!A:J,10,FALSE)</f>
        <v>VNP</v>
      </c>
      <c r="F336">
        <f t="shared" si="5"/>
        <v>2.1899999999999995</v>
      </c>
      <c r="G336">
        <f>+COUNTIFS(percentiles!A:A,A336,percentiles!M:M,B336,percentiles!N:N,"&gt;0")</f>
        <v>0</v>
      </c>
      <c r="H336">
        <f>+COUNTIFS(percentiles!A:A,A336,percentiles!M:M,B336,percentiles!O:O,"&gt;0")</f>
        <v>1</v>
      </c>
      <c r="I336">
        <f>+COUNTIFS(percentiles!A:A,A336,percentiles!M:M,B336,percentiles!P:P,"&gt;0")</f>
        <v>0</v>
      </c>
      <c r="J336">
        <f>+COUNTIFS(percentiles!A:A,A336,percentiles!M:M,B336,percentiles!Q:Q,"&gt;0")</f>
        <v>0</v>
      </c>
    </row>
    <row r="337" spans="1:10">
      <c r="A337" s="3">
        <v>151210</v>
      </c>
      <c r="B337" s="2">
        <v>43122</v>
      </c>
      <c r="C337">
        <v>25</v>
      </c>
      <c r="D337">
        <v>15.81</v>
      </c>
      <c r="E337" t="str">
        <f>+VLOOKUP(A337,'est-senamhi'!A:J,10,FALSE)</f>
        <v>VNP</v>
      </c>
      <c r="F337">
        <f t="shared" si="5"/>
        <v>9.19</v>
      </c>
      <c r="G337">
        <f>+COUNTIFS(percentiles!A:A,A337,percentiles!M:M,B337,percentiles!N:N,"&gt;0")</f>
        <v>0</v>
      </c>
      <c r="H337">
        <f>+COUNTIFS(percentiles!A:A,A337,percentiles!M:M,B337,percentiles!O:O,"&gt;0")</f>
        <v>0</v>
      </c>
      <c r="I337">
        <f>+COUNTIFS(percentiles!A:A,A337,percentiles!M:M,B337,percentiles!P:P,"&gt;0")</f>
        <v>0</v>
      </c>
      <c r="J337">
        <f>+COUNTIFS(percentiles!A:A,A337,percentiles!M:M,B337,percentiles!Q:Q,"&gt;0")</f>
        <v>0</v>
      </c>
    </row>
    <row r="338" spans="1:10">
      <c r="A338" s="3">
        <v>153307</v>
      </c>
      <c r="B338" s="2">
        <v>43122</v>
      </c>
      <c r="C338">
        <v>55.2</v>
      </c>
      <c r="D338">
        <v>49.66</v>
      </c>
      <c r="E338" t="str">
        <f>+VLOOKUP(A338,'est-senamhi'!A:J,10,FALSE)</f>
        <v>RP</v>
      </c>
      <c r="F338">
        <f t="shared" si="5"/>
        <v>5.5400000000000063</v>
      </c>
      <c r="G338">
        <f>+COUNTIFS(percentiles!A:A,A338,percentiles!M:M,B338,percentiles!N:N,"&gt;0")</f>
        <v>0</v>
      </c>
      <c r="H338">
        <f>+COUNTIFS(percentiles!A:A,A338,percentiles!M:M,B338,percentiles!O:O,"&gt;0")</f>
        <v>0</v>
      </c>
      <c r="I338">
        <f>+COUNTIFS(percentiles!A:A,A338,percentiles!M:M,B338,percentiles!P:P,"&gt;0")</f>
        <v>0</v>
      </c>
      <c r="J338">
        <f>+COUNTIFS(percentiles!A:A,A338,percentiles!M:M,B338,percentiles!Q:Q,"&gt;0")</f>
        <v>0</v>
      </c>
    </row>
    <row r="339" spans="1:10">
      <c r="A339" s="3">
        <v>154110</v>
      </c>
      <c r="B339" s="2">
        <v>43122</v>
      </c>
      <c r="C339">
        <v>10.6</v>
      </c>
      <c r="D339">
        <v>6.11</v>
      </c>
      <c r="E339" t="str">
        <f>+VLOOKUP(A339,'est-senamhi'!A:J,10,FALSE)</f>
        <v>VNP</v>
      </c>
      <c r="F339">
        <f t="shared" si="5"/>
        <v>4.4899999999999993</v>
      </c>
      <c r="G339">
        <f>+COUNTIFS(percentiles!A:A,A339,percentiles!M:M,B339,percentiles!N:N,"&gt;0")</f>
        <v>0</v>
      </c>
      <c r="H339">
        <f>+COUNTIFS(percentiles!A:A,A339,percentiles!M:M,B339,percentiles!O:O,"&gt;0")</f>
        <v>0</v>
      </c>
      <c r="I339">
        <f>+COUNTIFS(percentiles!A:A,A339,percentiles!M:M,B339,percentiles!P:P,"&gt;0")</f>
        <v>0</v>
      </c>
      <c r="J339">
        <f>+COUNTIFS(percentiles!A:A,A339,percentiles!M:M,B339,percentiles!Q:Q,"&gt;0")</f>
        <v>1</v>
      </c>
    </row>
    <row r="340" spans="1:10">
      <c r="A340" s="3">
        <v>155111</v>
      </c>
      <c r="B340" s="2">
        <v>43122</v>
      </c>
      <c r="C340">
        <v>29</v>
      </c>
      <c r="D340">
        <v>19.309999999999999</v>
      </c>
      <c r="E340" t="str">
        <f>+VLOOKUP(A340,'est-senamhi'!A:J,10,FALSE)</f>
        <v>VNP</v>
      </c>
      <c r="F340">
        <f t="shared" si="5"/>
        <v>9.6900000000000013</v>
      </c>
      <c r="G340">
        <f>+COUNTIFS(percentiles!A:A,A340,percentiles!M:M,B340,percentiles!N:N,"&gt;0")</f>
        <v>0</v>
      </c>
      <c r="H340">
        <f>+COUNTIFS(percentiles!A:A,A340,percentiles!M:M,B340,percentiles!O:O,"&gt;0")</f>
        <v>0</v>
      </c>
      <c r="I340">
        <f>+COUNTIFS(percentiles!A:A,A340,percentiles!M:M,B340,percentiles!P:P,"&gt;0")</f>
        <v>0</v>
      </c>
      <c r="J340">
        <f>+COUNTIFS(percentiles!A:A,A340,percentiles!M:M,B340,percentiles!Q:Q,"&gt;0")</f>
        <v>0</v>
      </c>
    </row>
    <row r="341" spans="1:10">
      <c r="A341" s="3">
        <v>155207</v>
      </c>
      <c r="B341" s="2">
        <v>43122</v>
      </c>
      <c r="C341">
        <v>12.5</v>
      </c>
      <c r="D341">
        <v>6.75</v>
      </c>
      <c r="E341" t="str">
        <f>+VLOOKUP(A341,'est-senamhi'!A:J,10,FALSE)</f>
        <v>VNP</v>
      </c>
      <c r="F341">
        <f t="shared" si="5"/>
        <v>5.75</v>
      </c>
      <c r="G341">
        <f>+COUNTIFS(percentiles!A:A,A341,percentiles!M:M,B341,percentiles!N:N,"&gt;0")</f>
        <v>0</v>
      </c>
      <c r="H341">
        <f>+COUNTIFS(percentiles!A:A,A341,percentiles!M:M,B341,percentiles!O:O,"&gt;0")</f>
        <v>0</v>
      </c>
      <c r="I341">
        <f>+COUNTIFS(percentiles!A:A,A341,percentiles!M:M,B341,percentiles!P:P,"&gt;0")</f>
        <v>1</v>
      </c>
      <c r="J341">
        <f>+COUNTIFS(percentiles!A:A,A341,percentiles!M:M,B341,percentiles!Q:Q,"&gt;0")</f>
        <v>0</v>
      </c>
    </row>
    <row r="342" spans="1:10">
      <c r="A342" s="3">
        <v>155212</v>
      </c>
      <c r="B342" s="2">
        <v>43122</v>
      </c>
      <c r="C342">
        <v>24.8</v>
      </c>
      <c r="D342">
        <v>14.82</v>
      </c>
      <c r="E342" t="str">
        <f>+VLOOKUP(A342,'est-senamhi'!A:J,10,FALSE)</f>
        <v>VNP</v>
      </c>
      <c r="F342">
        <f t="shared" si="5"/>
        <v>9.98</v>
      </c>
      <c r="G342">
        <f>+COUNTIFS(percentiles!A:A,A342,percentiles!M:M,B342,percentiles!N:N,"&gt;0")</f>
        <v>0</v>
      </c>
      <c r="H342">
        <f>+COUNTIFS(percentiles!A:A,A342,percentiles!M:M,B342,percentiles!O:O,"&gt;0")</f>
        <v>0</v>
      </c>
      <c r="I342">
        <f>+COUNTIFS(percentiles!A:A,A342,percentiles!M:M,B342,percentiles!P:P,"&gt;0")</f>
        <v>0</v>
      </c>
      <c r="J342">
        <f>+COUNTIFS(percentiles!A:A,A342,percentiles!M:M,B342,percentiles!Q:Q,"&gt;0")</f>
        <v>0</v>
      </c>
    </row>
    <row r="343" spans="1:10">
      <c r="A343" s="3">
        <v>155214</v>
      </c>
      <c r="B343" s="2">
        <v>43122</v>
      </c>
      <c r="C343">
        <v>17.100000000000001</v>
      </c>
      <c r="D343">
        <v>14.18</v>
      </c>
      <c r="E343" t="str">
        <f>+VLOOKUP(A343,'est-senamhi'!A:J,10,FALSE)</f>
        <v>VNP</v>
      </c>
      <c r="F343">
        <f t="shared" si="5"/>
        <v>2.9200000000000017</v>
      </c>
      <c r="G343">
        <f>+COUNTIFS(percentiles!A:A,A343,percentiles!M:M,B343,percentiles!N:N,"&gt;0")</f>
        <v>0</v>
      </c>
      <c r="H343">
        <f>+COUNTIFS(percentiles!A:A,A343,percentiles!M:M,B343,percentiles!O:O,"&gt;0")</f>
        <v>0</v>
      </c>
      <c r="I343">
        <f>+COUNTIFS(percentiles!A:A,A343,percentiles!M:M,B343,percentiles!P:P,"&gt;0")</f>
        <v>0</v>
      </c>
      <c r="J343">
        <f>+COUNTIFS(percentiles!A:A,A343,percentiles!M:M,B343,percentiles!Q:Q,"&gt;0")</f>
        <v>0</v>
      </c>
    </row>
    <row r="344" spans="1:10">
      <c r="A344" s="3">
        <v>155223</v>
      </c>
      <c r="B344" s="2">
        <v>43122</v>
      </c>
      <c r="C344">
        <v>24.3</v>
      </c>
      <c r="D344">
        <v>16.38</v>
      </c>
      <c r="E344" t="str">
        <f>+VLOOKUP(A344,'est-senamhi'!A:J,10,FALSE)</f>
        <v>VNP</v>
      </c>
      <c r="F344">
        <f t="shared" si="5"/>
        <v>7.9200000000000017</v>
      </c>
      <c r="G344">
        <f>+COUNTIFS(percentiles!A:A,A344,percentiles!M:M,B344,percentiles!N:N,"&gt;0")</f>
        <v>1</v>
      </c>
      <c r="H344">
        <f>+COUNTIFS(percentiles!A:A,A344,percentiles!M:M,B344,percentiles!O:O,"&gt;0")</f>
        <v>0</v>
      </c>
      <c r="I344">
        <f>+COUNTIFS(percentiles!A:A,A344,percentiles!M:M,B344,percentiles!P:P,"&gt;0")</f>
        <v>0</v>
      </c>
      <c r="J344">
        <f>+COUNTIFS(percentiles!A:A,A344,percentiles!M:M,B344,percentiles!Q:Q,"&gt;0")</f>
        <v>0</v>
      </c>
    </row>
    <row r="345" spans="1:10">
      <c r="A345" s="3">
        <v>155225</v>
      </c>
      <c r="B345" s="2">
        <v>43122</v>
      </c>
      <c r="C345">
        <v>22.9</v>
      </c>
      <c r="D345">
        <v>19.100000000000001</v>
      </c>
      <c r="E345" t="str">
        <f>+VLOOKUP(A345,'est-senamhi'!A:J,10,FALSE)</f>
        <v>VNP</v>
      </c>
      <c r="F345">
        <f t="shared" si="5"/>
        <v>3.7999999999999972</v>
      </c>
      <c r="G345">
        <f>+COUNTIFS(percentiles!A:A,A345,percentiles!M:M,B345,percentiles!N:N,"&gt;0")</f>
        <v>0</v>
      </c>
      <c r="H345">
        <f>+COUNTIFS(percentiles!A:A,A345,percentiles!M:M,B345,percentiles!O:O,"&gt;0")</f>
        <v>0</v>
      </c>
      <c r="I345">
        <f>+COUNTIFS(percentiles!A:A,A345,percentiles!M:M,B345,percentiles!P:P,"&gt;0")</f>
        <v>0</v>
      </c>
      <c r="J345">
        <f>+COUNTIFS(percentiles!A:A,A345,percentiles!M:M,B345,percentiles!Q:Q,"&gt;0")</f>
        <v>0</v>
      </c>
    </row>
    <row r="346" spans="1:10">
      <c r="A346" s="3">
        <v>156104</v>
      </c>
      <c r="B346" s="2">
        <v>43122</v>
      </c>
      <c r="C346">
        <v>18.3</v>
      </c>
      <c r="D346">
        <v>14.63</v>
      </c>
      <c r="E346" t="str">
        <f>+VLOOKUP(A346,'est-senamhi'!A:J,10,FALSE)</f>
        <v>RP</v>
      </c>
      <c r="F346">
        <f t="shared" si="5"/>
        <v>3.67</v>
      </c>
      <c r="G346">
        <f>+COUNTIFS(percentiles!A:A,A346,percentiles!M:M,B346,percentiles!N:N,"&gt;0")</f>
        <v>0</v>
      </c>
      <c r="H346">
        <f>+COUNTIFS(percentiles!A:A,A346,percentiles!M:M,B346,percentiles!O:O,"&gt;0")</f>
        <v>1</v>
      </c>
      <c r="I346">
        <f>+COUNTIFS(percentiles!A:A,A346,percentiles!M:M,B346,percentiles!P:P,"&gt;0")</f>
        <v>0</v>
      </c>
      <c r="J346">
        <f>+COUNTIFS(percentiles!A:A,A346,percentiles!M:M,B346,percentiles!Q:Q,"&gt;0")</f>
        <v>0</v>
      </c>
    </row>
    <row r="347" spans="1:10">
      <c r="A347" s="3">
        <v>156109</v>
      </c>
      <c r="B347" s="2">
        <v>43122</v>
      </c>
      <c r="C347">
        <v>19.600000000000001</v>
      </c>
      <c r="D347">
        <v>17.329999999999998</v>
      </c>
      <c r="E347" t="str">
        <f>+VLOOKUP(A347,'est-senamhi'!A:J,10,FALSE)</f>
        <v>RP</v>
      </c>
      <c r="F347">
        <f t="shared" si="5"/>
        <v>2.2700000000000031</v>
      </c>
      <c r="G347">
        <f>+COUNTIFS(percentiles!A:A,A347,percentiles!M:M,B347,percentiles!N:N,"&gt;0")</f>
        <v>0</v>
      </c>
      <c r="H347">
        <f>+COUNTIFS(percentiles!A:A,A347,percentiles!M:M,B347,percentiles!O:O,"&gt;0")</f>
        <v>1</v>
      </c>
      <c r="I347">
        <f>+COUNTIFS(percentiles!A:A,A347,percentiles!M:M,B347,percentiles!P:P,"&gt;0")</f>
        <v>0</v>
      </c>
      <c r="J347">
        <f>+COUNTIFS(percentiles!A:A,A347,percentiles!M:M,B347,percentiles!Q:Q,"&gt;0")</f>
        <v>0</v>
      </c>
    </row>
    <row r="348" spans="1:10">
      <c r="A348" s="3">
        <v>156110</v>
      </c>
      <c r="B348" s="2">
        <v>43122</v>
      </c>
      <c r="C348">
        <v>13.6</v>
      </c>
      <c r="D348">
        <v>10.42</v>
      </c>
      <c r="E348" t="str">
        <f>+VLOOKUP(A348,'est-senamhi'!A:J,10,FALSE)</f>
        <v>RP</v>
      </c>
      <c r="F348">
        <f t="shared" si="5"/>
        <v>3.1799999999999997</v>
      </c>
      <c r="G348">
        <f>+COUNTIFS(percentiles!A:A,A348,percentiles!M:M,B348,percentiles!N:N,"&gt;0")</f>
        <v>0</v>
      </c>
      <c r="H348">
        <f>+COUNTIFS(percentiles!A:A,A348,percentiles!M:M,B348,percentiles!O:O,"&gt;0")</f>
        <v>0</v>
      </c>
      <c r="I348">
        <f>+COUNTIFS(percentiles!A:A,A348,percentiles!M:M,B348,percentiles!P:P,"&gt;0")</f>
        <v>0</v>
      </c>
      <c r="J348">
        <f>+COUNTIFS(percentiles!A:A,A348,percentiles!M:M,B348,percentiles!Q:Q,"&gt;0")</f>
        <v>0</v>
      </c>
    </row>
    <row r="349" spans="1:10">
      <c r="A349" s="3">
        <v>156111</v>
      </c>
      <c r="B349" s="2">
        <v>43122</v>
      </c>
      <c r="C349">
        <v>28.6</v>
      </c>
      <c r="D349">
        <v>20.77</v>
      </c>
      <c r="E349" t="str">
        <f>+VLOOKUP(A349,'est-senamhi'!A:J,10,FALSE)</f>
        <v>RP</v>
      </c>
      <c r="F349">
        <f t="shared" si="5"/>
        <v>7.8300000000000018</v>
      </c>
      <c r="G349">
        <f>+COUNTIFS(percentiles!A:A,A349,percentiles!M:M,B349,percentiles!N:N,"&gt;0")</f>
        <v>0</v>
      </c>
      <c r="H349">
        <f>+COUNTIFS(percentiles!A:A,A349,percentiles!M:M,B349,percentiles!O:O,"&gt;0")</f>
        <v>0</v>
      </c>
      <c r="I349">
        <f>+COUNTIFS(percentiles!A:A,A349,percentiles!M:M,B349,percentiles!P:P,"&gt;0")</f>
        <v>0</v>
      </c>
      <c r="J349">
        <f>+COUNTIFS(percentiles!A:A,A349,percentiles!M:M,B349,percentiles!Q:Q,"&gt;0")</f>
        <v>0</v>
      </c>
    </row>
    <row r="350" spans="1:10">
      <c r="A350" s="3">
        <v>157312</v>
      </c>
      <c r="B350" s="2">
        <v>43122</v>
      </c>
      <c r="C350">
        <v>11.9</v>
      </c>
      <c r="D350">
        <v>10.3</v>
      </c>
      <c r="E350" t="str">
        <f>+VLOOKUP(A350,'est-senamhi'!A:J,10,FALSE)</f>
        <v>RP</v>
      </c>
      <c r="F350">
        <f t="shared" si="5"/>
        <v>1.5999999999999996</v>
      </c>
      <c r="G350">
        <f>+COUNTIFS(percentiles!A:A,A350,percentiles!M:M,B350,percentiles!N:N,"&gt;0")</f>
        <v>0</v>
      </c>
      <c r="H350">
        <f>+COUNTIFS(percentiles!A:A,A350,percentiles!M:M,B350,percentiles!O:O,"&gt;0")</f>
        <v>0</v>
      </c>
      <c r="I350">
        <f>+COUNTIFS(percentiles!A:A,A350,percentiles!M:M,B350,percentiles!P:P,"&gt;0")</f>
        <v>0</v>
      </c>
      <c r="J350">
        <f>+COUNTIFS(percentiles!A:A,A350,percentiles!M:M,B350,percentiles!Q:Q,"&gt;0")</f>
        <v>0</v>
      </c>
    </row>
    <row r="351" spans="1:10">
      <c r="A351" s="3">
        <v>157314</v>
      </c>
      <c r="B351" s="2">
        <v>43122</v>
      </c>
      <c r="C351">
        <v>18.399999999999999</v>
      </c>
      <c r="D351">
        <v>16.989999999999998</v>
      </c>
      <c r="E351" t="str">
        <f>+VLOOKUP(A351,'est-senamhi'!A:J,10,FALSE)</f>
        <v>RP</v>
      </c>
      <c r="F351">
        <f t="shared" si="5"/>
        <v>1.4100000000000001</v>
      </c>
      <c r="G351">
        <f>+COUNTIFS(percentiles!A:A,A351,percentiles!M:M,B351,percentiles!N:N,"&gt;0")</f>
        <v>0</v>
      </c>
      <c r="H351">
        <f>+COUNTIFS(percentiles!A:A,A351,percentiles!M:M,B351,percentiles!O:O,"&gt;0")</f>
        <v>0</v>
      </c>
      <c r="I351">
        <f>+COUNTIFS(percentiles!A:A,A351,percentiles!M:M,B351,percentiles!P:P,"&gt;0")</f>
        <v>0</v>
      </c>
      <c r="J351">
        <f>+COUNTIFS(percentiles!A:A,A351,percentiles!M:M,B351,percentiles!Q:Q,"&gt;0")</f>
        <v>0</v>
      </c>
    </row>
    <row r="352" spans="1:10">
      <c r="A352" s="3">
        <v>158302</v>
      </c>
      <c r="B352" s="2">
        <v>43122</v>
      </c>
      <c r="C352">
        <v>4.8</v>
      </c>
      <c r="D352">
        <v>3.79</v>
      </c>
      <c r="E352" t="str">
        <f>+VLOOKUP(A352,'est-senamhi'!A:J,10,FALSE)</f>
        <v>RP</v>
      </c>
      <c r="F352">
        <f t="shared" si="5"/>
        <v>1.0099999999999998</v>
      </c>
      <c r="G352">
        <f>+COUNTIFS(percentiles!A:A,A352,percentiles!M:M,B352,percentiles!N:N,"&gt;0")</f>
        <v>0</v>
      </c>
      <c r="H352">
        <f>+COUNTIFS(percentiles!A:A,A352,percentiles!M:M,B352,percentiles!O:O,"&gt;0")</f>
        <v>0</v>
      </c>
      <c r="I352">
        <f>+COUNTIFS(percentiles!A:A,A352,percentiles!M:M,B352,percentiles!P:P,"&gt;0")</f>
        <v>0</v>
      </c>
      <c r="J352">
        <f>+COUNTIFS(percentiles!A:A,A352,percentiles!M:M,B352,percentiles!Q:Q,"&gt;0")</f>
        <v>0</v>
      </c>
    </row>
    <row r="353" spans="1:10">
      <c r="A353" s="3" t="s">
        <v>1064</v>
      </c>
      <c r="B353" s="2">
        <v>43122</v>
      </c>
      <c r="C353">
        <v>23.2</v>
      </c>
      <c r="D353">
        <v>17.329999999999998</v>
      </c>
      <c r="E353" t="str">
        <f>+VLOOKUP(A353,'est-senamhi'!A:J,10,FALSE)</f>
        <v>RP</v>
      </c>
      <c r="F353">
        <f t="shared" si="5"/>
        <v>5.870000000000001</v>
      </c>
      <c r="G353">
        <f>+COUNTIFS(percentiles!A:A,A353,percentiles!M:M,B353,percentiles!N:N,"&gt;0")</f>
        <v>0</v>
      </c>
      <c r="H353">
        <f>+COUNTIFS(percentiles!A:A,A353,percentiles!M:M,B353,percentiles!O:O,"&gt;0")</f>
        <v>0</v>
      </c>
      <c r="I353">
        <f>+COUNTIFS(percentiles!A:A,A353,percentiles!M:M,B353,percentiles!P:P,"&gt;0")</f>
        <v>0</v>
      </c>
      <c r="J353">
        <f>+COUNTIFS(percentiles!A:A,A353,percentiles!M:M,B353,percentiles!Q:Q,"&gt;0")</f>
        <v>0</v>
      </c>
    </row>
    <row r="354" spans="1:10">
      <c r="A354" s="3" t="s">
        <v>1180</v>
      </c>
      <c r="B354" s="2">
        <v>43122</v>
      </c>
      <c r="C354">
        <v>14</v>
      </c>
      <c r="D354">
        <v>13.49</v>
      </c>
      <c r="E354" t="str">
        <f>+VLOOKUP(A354,'est-senamhi'!A:J,10,FALSE)</f>
        <v>RP</v>
      </c>
      <c r="F354">
        <f t="shared" si="5"/>
        <v>0.50999999999999979</v>
      </c>
      <c r="G354">
        <f>+COUNTIFS(percentiles!A:A,A354,percentiles!M:M,B354,percentiles!N:N,"&gt;0")</f>
        <v>0</v>
      </c>
      <c r="H354">
        <f>+COUNTIFS(percentiles!A:A,A354,percentiles!M:M,B354,percentiles!O:O,"&gt;0")</f>
        <v>0</v>
      </c>
      <c r="I354">
        <f>+COUNTIFS(percentiles!A:A,A354,percentiles!M:M,B354,percentiles!P:P,"&gt;0")</f>
        <v>0</v>
      </c>
      <c r="J354">
        <f>+COUNTIFS(percentiles!A:A,A354,percentiles!M:M,B354,percentiles!Q:Q,"&gt;0")</f>
        <v>0</v>
      </c>
    </row>
    <row r="355" spans="1:10">
      <c r="A355" s="3" t="s">
        <v>1207</v>
      </c>
      <c r="B355" s="2">
        <v>43122</v>
      </c>
      <c r="C355">
        <v>11.9</v>
      </c>
      <c r="D355">
        <v>6.09</v>
      </c>
      <c r="E355" t="str">
        <f>+VLOOKUP(A355,'est-senamhi'!A:J,10,FALSE)</f>
        <v>RP</v>
      </c>
      <c r="F355">
        <f t="shared" si="5"/>
        <v>5.8100000000000005</v>
      </c>
      <c r="G355">
        <f>+COUNTIFS(percentiles!A:A,A355,percentiles!M:M,B355,percentiles!N:N,"&gt;0")</f>
        <v>0</v>
      </c>
      <c r="H355">
        <f>+COUNTIFS(percentiles!A:A,A355,percentiles!M:M,B355,percentiles!O:O,"&gt;0")</f>
        <v>0</v>
      </c>
      <c r="I355">
        <f>+COUNTIFS(percentiles!A:A,A355,percentiles!M:M,B355,percentiles!P:P,"&gt;0")</f>
        <v>0</v>
      </c>
      <c r="J355">
        <f>+COUNTIFS(percentiles!A:A,A355,percentiles!M:M,B355,percentiles!Q:Q,"&gt;0")</f>
        <v>0</v>
      </c>
    </row>
    <row r="356" spans="1:10">
      <c r="A356" s="3" t="s">
        <v>1226</v>
      </c>
      <c r="B356" s="2">
        <v>43122</v>
      </c>
      <c r="C356">
        <v>38.200000000000003</v>
      </c>
      <c r="D356">
        <v>27.48</v>
      </c>
      <c r="E356" t="str">
        <f>+VLOOKUP(A356,'est-senamhi'!A:J,10,FALSE)</f>
        <v>VNP</v>
      </c>
      <c r="F356">
        <f t="shared" si="5"/>
        <v>10.720000000000002</v>
      </c>
      <c r="G356">
        <f>+COUNTIFS(percentiles!A:A,A356,percentiles!M:M,B356,percentiles!N:N,"&gt;0")</f>
        <v>0</v>
      </c>
      <c r="H356">
        <f>+COUNTIFS(percentiles!A:A,A356,percentiles!M:M,B356,percentiles!O:O,"&gt;0")</f>
        <v>0</v>
      </c>
      <c r="I356">
        <f>+COUNTIFS(percentiles!A:A,A356,percentiles!M:M,B356,percentiles!P:P,"&gt;0")</f>
        <v>0</v>
      </c>
      <c r="J356">
        <f>+COUNTIFS(percentiles!A:A,A356,percentiles!M:M,B356,percentiles!Q:Q,"&gt;0")</f>
        <v>0</v>
      </c>
    </row>
    <row r="357" spans="1:10">
      <c r="A357" s="3" t="s">
        <v>1229</v>
      </c>
      <c r="B357" s="2">
        <v>43122</v>
      </c>
      <c r="C357">
        <v>25.9</v>
      </c>
      <c r="D357">
        <v>18.39</v>
      </c>
      <c r="E357" t="str">
        <f>+VLOOKUP(A357,'est-senamhi'!A:J,10,FALSE)</f>
        <v>VNP</v>
      </c>
      <c r="F357">
        <f t="shared" si="5"/>
        <v>7.509999999999998</v>
      </c>
      <c r="G357">
        <f>+COUNTIFS(percentiles!A:A,A357,percentiles!M:M,B357,percentiles!N:N,"&gt;0")</f>
        <v>0</v>
      </c>
      <c r="H357">
        <f>+COUNTIFS(percentiles!A:A,A357,percentiles!M:M,B357,percentiles!O:O,"&gt;0")</f>
        <v>0</v>
      </c>
      <c r="I357">
        <f>+COUNTIFS(percentiles!A:A,A357,percentiles!M:M,B357,percentiles!P:P,"&gt;0")</f>
        <v>0</v>
      </c>
      <c r="J357">
        <f>+COUNTIFS(percentiles!A:A,A357,percentiles!M:M,B357,percentiles!Q:Q,"&gt;0")</f>
        <v>0</v>
      </c>
    </row>
    <row r="358" spans="1:10">
      <c r="A358" s="3" t="s">
        <v>1251</v>
      </c>
      <c r="B358" s="2">
        <v>43122</v>
      </c>
      <c r="C358">
        <v>25.4</v>
      </c>
      <c r="D358">
        <v>15.17</v>
      </c>
      <c r="E358" t="str">
        <f>+VLOOKUP(A358,'est-senamhi'!A:J,10,FALSE)</f>
        <v>VNP</v>
      </c>
      <c r="F358">
        <f t="shared" si="5"/>
        <v>10.229999999999999</v>
      </c>
      <c r="G358">
        <f>+COUNTIFS(percentiles!A:A,A358,percentiles!M:M,B358,percentiles!N:N,"&gt;0")</f>
        <v>0</v>
      </c>
      <c r="H358">
        <f>+COUNTIFS(percentiles!A:A,A358,percentiles!M:M,B358,percentiles!O:O,"&gt;0")</f>
        <v>0</v>
      </c>
      <c r="I358">
        <f>+COUNTIFS(percentiles!A:A,A358,percentiles!M:M,B358,percentiles!P:P,"&gt;0")</f>
        <v>0</v>
      </c>
      <c r="J358">
        <f>+COUNTIFS(percentiles!A:A,A358,percentiles!M:M,B358,percentiles!Q:Q,"&gt;0")</f>
        <v>0</v>
      </c>
    </row>
    <row r="359" spans="1:10">
      <c r="A359" s="4" t="s">
        <v>1302</v>
      </c>
      <c r="B359" s="2">
        <v>43122</v>
      </c>
      <c r="C359">
        <v>24.8</v>
      </c>
      <c r="D359">
        <v>24.08</v>
      </c>
      <c r="E359" t="str">
        <f>+VLOOKUP(A359,'est-senamhi'!A:J,10,FALSE)</f>
        <v>VNP</v>
      </c>
      <c r="F359">
        <f t="shared" si="5"/>
        <v>0.72000000000000242</v>
      </c>
      <c r="G359">
        <f>+COUNTIFS(percentiles!A:A,A359,percentiles!M:M,B359,percentiles!N:N,"&gt;0")</f>
        <v>0</v>
      </c>
      <c r="H359">
        <f>+COUNTIFS(percentiles!A:A,A359,percentiles!M:M,B359,percentiles!O:O,"&gt;0")</f>
        <v>0</v>
      </c>
      <c r="I359">
        <f>+COUNTIFS(percentiles!A:A,A359,percentiles!M:M,B359,percentiles!P:P,"&gt;0")</f>
        <v>0</v>
      </c>
      <c r="J359">
        <f>+COUNTIFS(percentiles!A:A,A359,percentiles!M:M,B359,percentiles!Q:Q,"&gt;0")</f>
        <v>0</v>
      </c>
    </row>
    <row r="360" spans="1:10">
      <c r="A360" s="3" t="s">
        <v>1326</v>
      </c>
      <c r="B360" s="2">
        <v>43122</v>
      </c>
      <c r="C360">
        <v>20.100000000000001</v>
      </c>
      <c r="D360">
        <v>19.600000000000001</v>
      </c>
      <c r="E360" t="str">
        <f>+VLOOKUP(A360,'est-senamhi'!A:J,10,FALSE)</f>
        <v>VNP</v>
      </c>
      <c r="F360">
        <f t="shared" si="5"/>
        <v>0.5</v>
      </c>
      <c r="G360">
        <f>+COUNTIFS(percentiles!A:A,A360,percentiles!M:M,B360,percentiles!N:N,"&gt;0")</f>
        <v>0</v>
      </c>
      <c r="H360">
        <f>+COUNTIFS(percentiles!A:A,A360,percentiles!M:M,B360,percentiles!O:O,"&gt;0")</f>
        <v>0</v>
      </c>
      <c r="I360">
        <f>+COUNTIFS(percentiles!A:A,A360,percentiles!M:M,B360,percentiles!P:P,"&gt;0")</f>
        <v>0</v>
      </c>
      <c r="J360">
        <f>+COUNTIFS(percentiles!A:A,A360,percentiles!M:M,B360,percentiles!Q:Q,"&gt;0")</f>
        <v>0</v>
      </c>
    </row>
    <row r="361" spans="1:10">
      <c r="A361" s="3" t="s">
        <v>1345</v>
      </c>
      <c r="B361" s="2">
        <v>43122</v>
      </c>
      <c r="C361">
        <v>18.7</v>
      </c>
      <c r="D361">
        <v>16.71</v>
      </c>
      <c r="E361" t="str">
        <f>+VLOOKUP(A361,'est-senamhi'!A:J,10,FALSE)</f>
        <v>VNP</v>
      </c>
      <c r="F361">
        <f t="shared" si="5"/>
        <v>1.9899999999999984</v>
      </c>
      <c r="G361">
        <f>+COUNTIFS(percentiles!A:A,A361,percentiles!M:M,B361,percentiles!N:N,"&gt;0")</f>
        <v>0</v>
      </c>
      <c r="H361">
        <f>+COUNTIFS(percentiles!A:A,A361,percentiles!M:M,B361,percentiles!O:O,"&gt;0")</f>
        <v>0</v>
      </c>
      <c r="I361">
        <f>+COUNTIFS(percentiles!A:A,A361,percentiles!M:M,B361,percentiles!P:P,"&gt;0")</f>
        <v>0</v>
      </c>
      <c r="J361">
        <f>+COUNTIFS(percentiles!A:A,A361,percentiles!M:M,B361,percentiles!Q:Q,"&gt;0")</f>
        <v>0</v>
      </c>
    </row>
    <row r="362" spans="1:10">
      <c r="A362" s="3">
        <v>538</v>
      </c>
      <c r="B362" s="2">
        <v>43123</v>
      </c>
      <c r="C362">
        <v>18.399999999999999</v>
      </c>
      <c r="D362">
        <v>15.49</v>
      </c>
      <c r="E362" t="str">
        <f>+VLOOKUP(A362,'est-senamhi'!A:J,10,FALSE)</f>
        <v>VNP</v>
      </c>
      <c r="F362">
        <f t="shared" si="5"/>
        <v>2.9099999999999984</v>
      </c>
      <c r="G362">
        <f>+COUNTIFS(percentiles!A:A,A362,percentiles!M:M,B362,percentiles!N:N,"&gt;0")</f>
        <v>0</v>
      </c>
      <c r="H362">
        <f>+COUNTIFS(percentiles!A:A,A362,percentiles!M:M,B362,percentiles!O:O,"&gt;0")</f>
        <v>0</v>
      </c>
      <c r="I362">
        <f>+COUNTIFS(percentiles!A:A,A362,percentiles!M:M,B362,percentiles!P:P,"&gt;0")</f>
        <v>0</v>
      </c>
      <c r="J362">
        <f>+COUNTIFS(percentiles!A:A,A362,percentiles!M:M,B362,percentiles!Q:Q,"&gt;0")</f>
        <v>0</v>
      </c>
    </row>
    <row r="363" spans="1:10">
      <c r="A363" s="3">
        <v>741</v>
      </c>
      <c r="B363" s="2">
        <v>43123</v>
      </c>
      <c r="C363">
        <v>4.9000000000000004</v>
      </c>
      <c r="D363">
        <v>3.05</v>
      </c>
      <c r="E363" t="str">
        <f>+VLOOKUP(A363,'est-senamhi'!A:J,10,FALSE)</f>
        <v>RP</v>
      </c>
      <c r="F363">
        <f t="shared" si="5"/>
        <v>1.8500000000000005</v>
      </c>
      <c r="G363">
        <f>+COUNTIFS(percentiles!A:A,A363,percentiles!M:M,B363,percentiles!N:N,"&gt;0")</f>
        <v>0</v>
      </c>
      <c r="H363">
        <f>+COUNTIFS(percentiles!A:A,A363,percentiles!M:M,B363,percentiles!O:O,"&gt;0")</f>
        <v>0</v>
      </c>
      <c r="I363">
        <f>+COUNTIFS(percentiles!A:A,A363,percentiles!M:M,B363,percentiles!P:P,"&gt;0")</f>
        <v>0</v>
      </c>
      <c r="J363">
        <f>+COUNTIFS(percentiles!A:A,A363,percentiles!M:M,B363,percentiles!Q:Q,"&gt;0")</f>
        <v>0</v>
      </c>
    </row>
    <row r="364" spans="1:10">
      <c r="A364" s="3">
        <v>745</v>
      </c>
      <c r="B364" s="2">
        <v>43123</v>
      </c>
      <c r="C364">
        <v>39.4</v>
      </c>
      <c r="D364">
        <v>19.920000000000002</v>
      </c>
      <c r="E364" t="str">
        <f>+VLOOKUP(A364,'est-senamhi'!A:J,10,FALSE)</f>
        <v>RP</v>
      </c>
      <c r="F364">
        <f t="shared" si="5"/>
        <v>19.479999999999997</v>
      </c>
      <c r="G364">
        <f>+COUNTIFS(percentiles!A:A,A364,percentiles!M:M,B364,percentiles!N:N,"&gt;0")</f>
        <v>0</v>
      </c>
      <c r="H364">
        <f>+COUNTIFS(percentiles!A:A,A364,percentiles!M:M,B364,percentiles!O:O,"&gt;0")</f>
        <v>0</v>
      </c>
      <c r="I364">
        <f>+COUNTIFS(percentiles!A:A,A364,percentiles!M:M,B364,percentiles!P:P,"&gt;0")</f>
        <v>0</v>
      </c>
      <c r="J364">
        <f>+COUNTIFS(percentiles!A:A,A364,percentiles!M:M,B364,percentiles!Q:Q,"&gt;0")</f>
        <v>0</v>
      </c>
    </row>
    <row r="365" spans="1:10">
      <c r="A365" s="3">
        <v>751</v>
      </c>
      <c r="B365" s="2">
        <v>43123</v>
      </c>
      <c r="C365">
        <v>21.5</v>
      </c>
      <c r="D365">
        <v>15.53</v>
      </c>
      <c r="E365" t="str">
        <f>+VLOOKUP(A365,'est-senamhi'!A:J,10,FALSE)</f>
        <v>RP</v>
      </c>
      <c r="F365">
        <f t="shared" si="5"/>
        <v>5.9700000000000006</v>
      </c>
      <c r="G365">
        <f>+COUNTIFS(percentiles!A:A,A365,percentiles!M:M,B365,percentiles!N:N,"&gt;0")</f>
        <v>0</v>
      </c>
      <c r="H365">
        <f>+COUNTIFS(percentiles!A:A,A365,percentiles!M:M,B365,percentiles!O:O,"&gt;0")</f>
        <v>0</v>
      </c>
      <c r="I365">
        <f>+COUNTIFS(percentiles!A:A,A365,percentiles!M:M,B365,percentiles!P:P,"&gt;0")</f>
        <v>0</v>
      </c>
      <c r="J365">
        <f>+COUNTIFS(percentiles!A:A,A365,percentiles!M:M,B365,percentiles!Q:Q,"&gt;0")</f>
        <v>0</v>
      </c>
    </row>
    <row r="366" spans="1:10">
      <c r="A366" s="3">
        <v>820</v>
      </c>
      <c r="B366" s="2">
        <v>43123</v>
      </c>
      <c r="C366">
        <v>18</v>
      </c>
      <c r="D366">
        <v>15.33</v>
      </c>
      <c r="E366" t="str">
        <f>+VLOOKUP(A366,'est-senamhi'!A:J,10,FALSE)</f>
        <v>RP</v>
      </c>
      <c r="F366">
        <f t="shared" si="5"/>
        <v>2.67</v>
      </c>
      <c r="G366">
        <f>+COUNTIFS(percentiles!A:A,A366,percentiles!M:M,B366,percentiles!N:N,"&gt;0")</f>
        <v>0</v>
      </c>
      <c r="H366">
        <f>+COUNTIFS(percentiles!A:A,A366,percentiles!M:M,B366,percentiles!O:O,"&gt;0")</f>
        <v>0</v>
      </c>
      <c r="I366">
        <f>+COUNTIFS(percentiles!A:A,A366,percentiles!M:M,B366,percentiles!P:P,"&gt;0")</f>
        <v>0</v>
      </c>
      <c r="J366">
        <f>+COUNTIFS(percentiles!A:A,A366,percentiles!M:M,B366,percentiles!Q:Q,"&gt;0")</f>
        <v>0</v>
      </c>
    </row>
    <row r="367" spans="1:10">
      <c r="A367" s="3">
        <v>7308</v>
      </c>
      <c r="B367" s="2">
        <v>43123</v>
      </c>
      <c r="C367">
        <v>24.1</v>
      </c>
      <c r="D367">
        <v>13.05</v>
      </c>
      <c r="E367" t="str">
        <f>+VLOOKUP(A367,'est-senamhi'!A:J,10,FALSE)</f>
        <v>RP</v>
      </c>
      <c r="F367">
        <f t="shared" si="5"/>
        <v>11.05</v>
      </c>
      <c r="G367">
        <f>+COUNTIFS(percentiles!A:A,A367,percentiles!M:M,B367,percentiles!N:N,"&gt;0")</f>
        <v>0</v>
      </c>
      <c r="H367">
        <f>+COUNTIFS(percentiles!A:A,A367,percentiles!M:M,B367,percentiles!O:O,"&gt;0")</f>
        <v>0</v>
      </c>
      <c r="I367">
        <f>+COUNTIFS(percentiles!A:A,A367,percentiles!M:M,B367,percentiles!P:P,"&gt;0")</f>
        <v>0</v>
      </c>
      <c r="J367">
        <f>+COUNTIFS(percentiles!A:A,A367,percentiles!M:M,B367,percentiles!Q:Q,"&gt;0")</f>
        <v>0</v>
      </c>
    </row>
    <row r="368" spans="1:10">
      <c r="A368" s="3">
        <v>111583</v>
      </c>
      <c r="B368" s="2">
        <v>43123</v>
      </c>
      <c r="C368">
        <v>16.399999999999999</v>
      </c>
      <c r="D368">
        <v>11.69</v>
      </c>
      <c r="E368" t="str">
        <f>+VLOOKUP(A368,'est-senamhi'!A:J,10,FALSE)</f>
        <v>RP</v>
      </c>
      <c r="F368">
        <f t="shared" si="5"/>
        <v>4.7099999999999991</v>
      </c>
      <c r="G368">
        <f>+COUNTIFS(percentiles!A:A,A368,percentiles!M:M,B368,percentiles!N:N,"&gt;0")</f>
        <v>0</v>
      </c>
      <c r="H368">
        <f>+COUNTIFS(percentiles!A:A,A368,percentiles!M:M,B368,percentiles!O:O,"&gt;0")</f>
        <v>0</v>
      </c>
      <c r="I368">
        <f>+COUNTIFS(percentiles!A:A,A368,percentiles!M:M,B368,percentiles!P:P,"&gt;0")</f>
        <v>0</v>
      </c>
      <c r="J368">
        <f>+COUNTIFS(percentiles!A:A,A368,percentiles!M:M,B368,percentiles!Q:Q,"&gt;0")</f>
        <v>0</v>
      </c>
    </row>
    <row r="369" spans="1:10">
      <c r="A369" s="3">
        <v>114127</v>
      </c>
      <c r="B369" s="2">
        <v>43123</v>
      </c>
      <c r="C369">
        <v>26</v>
      </c>
      <c r="D369">
        <v>20.99</v>
      </c>
      <c r="E369" t="str">
        <f>+VLOOKUP(A369,'est-senamhi'!A:J,10,FALSE)</f>
        <v>RP</v>
      </c>
      <c r="F369">
        <f t="shared" si="5"/>
        <v>5.0100000000000016</v>
      </c>
      <c r="G369">
        <f>+COUNTIFS(percentiles!A:A,A369,percentiles!M:M,B369,percentiles!N:N,"&gt;0")</f>
        <v>0</v>
      </c>
      <c r="H369">
        <f>+COUNTIFS(percentiles!A:A,A369,percentiles!M:M,B369,percentiles!O:O,"&gt;0")</f>
        <v>0</v>
      </c>
      <c r="I369">
        <f>+COUNTIFS(percentiles!A:A,A369,percentiles!M:M,B369,percentiles!P:P,"&gt;0")</f>
        <v>0</v>
      </c>
      <c r="J369">
        <f>+COUNTIFS(percentiles!A:A,A369,percentiles!M:M,B369,percentiles!Q:Q,"&gt;0")</f>
        <v>0</v>
      </c>
    </row>
    <row r="370" spans="1:10">
      <c r="A370" s="3">
        <v>151213</v>
      </c>
      <c r="B370" s="2">
        <v>43123</v>
      </c>
      <c r="C370">
        <v>17.600000000000001</v>
      </c>
      <c r="D370">
        <v>16.38</v>
      </c>
      <c r="E370" t="str">
        <f>+VLOOKUP(A370,'est-senamhi'!A:J,10,FALSE)</f>
        <v>VNP</v>
      </c>
      <c r="F370">
        <f t="shared" si="5"/>
        <v>1.2200000000000024</v>
      </c>
      <c r="G370">
        <f>+COUNTIFS(percentiles!A:A,A370,percentiles!M:M,B370,percentiles!N:N,"&gt;0")</f>
        <v>0</v>
      </c>
      <c r="H370">
        <f>+COUNTIFS(percentiles!A:A,A370,percentiles!M:M,B370,percentiles!O:O,"&gt;0")</f>
        <v>0</v>
      </c>
      <c r="I370">
        <f>+COUNTIFS(percentiles!A:A,A370,percentiles!M:M,B370,percentiles!P:P,"&gt;0")</f>
        <v>0</v>
      </c>
      <c r="J370">
        <f>+COUNTIFS(percentiles!A:A,A370,percentiles!M:M,B370,percentiles!Q:Q,"&gt;0")</f>
        <v>0</v>
      </c>
    </row>
    <row r="371" spans="1:10">
      <c r="A371" s="3">
        <v>151500</v>
      </c>
      <c r="B371" s="2">
        <v>43123</v>
      </c>
      <c r="C371">
        <v>80</v>
      </c>
      <c r="D371">
        <v>76.16</v>
      </c>
      <c r="E371" t="str">
        <f>+VLOOKUP(A371,'est-senamhi'!A:J,10,FALSE)</f>
        <v>RP</v>
      </c>
      <c r="F371">
        <f t="shared" si="5"/>
        <v>3.8400000000000034</v>
      </c>
      <c r="G371">
        <f>+COUNTIFS(percentiles!A:A,A371,percentiles!M:M,B371,percentiles!N:N,"&gt;0")</f>
        <v>0</v>
      </c>
      <c r="H371">
        <f>+COUNTIFS(percentiles!A:A,A371,percentiles!M:M,B371,percentiles!O:O,"&gt;0")</f>
        <v>0</v>
      </c>
      <c r="I371">
        <f>+COUNTIFS(percentiles!A:A,A371,percentiles!M:M,B371,percentiles!P:P,"&gt;0")</f>
        <v>0</v>
      </c>
      <c r="J371">
        <f>+COUNTIFS(percentiles!A:A,A371,percentiles!M:M,B371,percentiles!Q:Q,"&gt;0")</f>
        <v>0</v>
      </c>
    </row>
    <row r="372" spans="1:10">
      <c r="A372" s="3">
        <v>154108</v>
      </c>
      <c r="B372" s="2">
        <v>43123</v>
      </c>
      <c r="C372">
        <v>12.6</v>
      </c>
      <c r="D372">
        <v>7.76</v>
      </c>
      <c r="E372" t="str">
        <f>+VLOOKUP(A372,'est-senamhi'!A:J,10,FALSE)</f>
        <v>VNP</v>
      </c>
      <c r="F372">
        <f t="shared" si="5"/>
        <v>4.84</v>
      </c>
      <c r="G372">
        <f>+COUNTIFS(percentiles!A:A,A372,percentiles!M:M,B372,percentiles!N:N,"&gt;0")</f>
        <v>0</v>
      </c>
      <c r="H372">
        <f>+COUNTIFS(percentiles!A:A,A372,percentiles!M:M,B372,percentiles!O:O,"&gt;0")</f>
        <v>0</v>
      </c>
      <c r="I372">
        <f>+COUNTIFS(percentiles!A:A,A372,percentiles!M:M,B372,percentiles!P:P,"&gt;0")</f>
        <v>0</v>
      </c>
      <c r="J372">
        <f>+COUNTIFS(percentiles!A:A,A372,percentiles!M:M,B372,percentiles!Q:Q,"&gt;0")</f>
        <v>0</v>
      </c>
    </row>
    <row r="373" spans="1:10">
      <c r="A373" s="3">
        <v>156114</v>
      </c>
      <c r="B373" s="2">
        <v>43123</v>
      </c>
      <c r="C373">
        <v>13.6</v>
      </c>
      <c r="D373">
        <v>10.130000000000001</v>
      </c>
      <c r="E373" t="str">
        <f>+VLOOKUP(A373,'est-senamhi'!A:J,10,FALSE)</f>
        <v>RP</v>
      </c>
      <c r="F373">
        <f t="shared" si="5"/>
        <v>3.4699999999999989</v>
      </c>
      <c r="G373">
        <f>+COUNTIFS(percentiles!A:A,A373,percentiles!M:M,B373,percentiles!N:N,"&gt;0")</f>
        <v>0</v>
      </c>
      <c r="H373">
        <f>+COUNTIFS(percentiles!A:A,A373,percentiles!M:M,B373,percentiles!O:O,"&gt;0")</f>
        <v>0</v>
      </c>
      <c r="I373">
        <f>+COUNTIFS(percentiles!A:A,A373,percentiles!M:M,B373,percentiles!P:P,"&gt;0")</f>
        <v>0</v>
      </c>
      <c r="J373">
        <f>+COUNTIFS(percentiles!A:A,A373,percentiles!M:M,B373,percentiles!Q:Q,"&gt;0")</f>
        <v>0</v>
      </c>
    </row>
    <row r="374" spans="1:10">
      <c r="A374" s="3">
        <v>157200</v>
      </c>
      <c r="B374" s="2">
        <v>43123</v>
      </c>
      <c r="C374">
        <v>13.2</v>
      </c>
      <c r="D374">
        <v>12.63</v>
      </c>
      <c r="E374" t="str">
        <f>+VLOOKUP(A374,'est-senamhi'!A:J,10,FALSE)</f>
        <v>RP</v>
      </c>
      <c r="F374">
        <f t="shared" si="5"/>
        <v>0.56999999999999851</v>
      </c>
      <c r="G374">
        <f>+COUNTIFS(percentiles!A:A,A374,percentiles!M:M,B374,percentiles!N:N,"&gt;0")</f>
        <v>0</v>
      </c>
      <c r="H374">
        <f>+COUNTIFS(percentiles!A:A,A374,percentiles!M:M,B374,percentiles!O:O,"&gt;0")</f>
        <v>0</v>
      </c>
      <c r="I374">
        <f>+COUNTIFS(percentiles!A:A,A374,percentiles!M:M,B374,percentiles!P:P,"&gt;0")</f>
        <v>0</v>
      </c>
      <c r="J374">
        <f>+COUNTIFS(percentiles!A:A,A374,percentiles!M:M,B374,percentiles!Q:Q,"&gt;0")</f>
        <v>0</v>
      </c>
    </row>
    <row r="375" spans="1:10">
      <c r="A375" s="4" t="s">
        <v>1245</v>
      </c>
      <c r="B375" s="2">
        <v>43123</v>
      </c>
      <c r="C375">
        <v>14.7</v>
      </c>
      <c r="D375">
        <v>14.67</v>
      </c>
      <c r="E375" t="str">
        <f>+VLOOKUP(A375,'est-senamhi'!A:J,10,FALSE)</f>
        <v>RP</v>
      </c>
      <c r="F375">
        <f t="shared" si="5"/>
        <v>2.9999999999999361E-2</v>
      </c>
      <c r="G375">
        <f>+COUNTIFS(percentiles!A:A,A375,percentiles!M:M,B375,percentiles!N:N,"&gt;0")</f>
        <v>0</v>
      </c>
      <c r="H375">
        <f>+COUNTIFS(percentiles!A:A,A375,percentiles!M:M,B375,percentiles!O:O,"&gt;0")</f>
        <v>0</v>
      </c>
      <c r="I375">
        <f>+COUNTIFS(percentiles!A:A,A375,percentiles!M:M,B375,percentiles!P:P,"&gt;0")</f>
        <v>0</v>
      </c>
      <c r="J375">
        <f>+COUNTIFS(percentiles!A:A,A375,percentiles!M:M,B375,percentiles!Q:Q,"&gt;0")</f>
        <v>0</v>
      </c>
    </row>
    <row r="376" spans="1:10">
      <c r="A376" s="3">
        <v>741</v>
      </c>
      <c r="B376" s="2">
        <v>43124</v>
      </c>
      <c r="C376">
        <v>3.8</v>
      </c>
      <c r="D376">
        <v>3.05</v>
      </c>
      <c r="E376" t="str">
        <f>+VLOOKUP(A376,'est-senamhi'!A:J,10,FALSE)</f>
        <v>RP</v>
      </c>
      <c r="F376">
        <f t="shared" si="5"/>
        <v>0.75</v>
      </c>
      <c r="G376">
        <f>+COUNTIFS(percentiles!A:A,A376,percentiles!M:M,B376,percentiles!N:N,"&gt;0")</f>
        <v>0</v>
      </c>
      <c r="H376">
        <f>+COUNTIFS(percentiles!A:A,A376,percentiles!M:M,B376,percentiles!O:O,"&gt;0")</f>
        <v>0</v>
      </c>
      <c r="I376">
        <f>+COUNTIFS(percentiles!A:A,A376,percentiles!M:M,B376,percentiles!P:P,"&gt;0")</f>
        <v>0</v>
      </c>
      <c r="J376">
        <f>+COUNTIFS(percentiles!A:A,A376,percentiles!M:M,B376,percentiles!Q:Q,"&gt;0")</f>
        <v>0</v>
      </c>
    </row>
    <row r="377" spans="1:10">
      <c r="A377" s="3">
        <v>753</v>
      </c>
      <c r="B377" s="2">
        <v>43124</v>
      </c>
      <c r="C377">
        <v>29</v>
      </c>
      <c r="D377">
        <v>23.85</v>
      </c>
      <c r="E377" t="str">
        <f>+VLOOKUP(A377,'est-senamhi'!A:J,10,FALSE)</f>
        <v>RP</v>
      </c>
      <c r="F377">
        <f t="shared" si="5"/>
        <v>5.1499999999999986</v>
      </c>
      <c r="G377">
        <f>+COUNTIFS(percentiles!A:A,A377,percentiles!M:M,B377,percentiles!N:N,"&gt;0")</f>
        <v>0</v>
      </c>
      <c r="H377">
        <f>+COUNTIFS(percentiles!A:A,A377,percentiles!M:M,B377,percentiles!O:O,"&gt;0")</f>
        <v>0</v>
      </c>
      <c r="I377">
        <f>+COUNTIFS(percentiles!A:A,A377,percentiles!M:M,B377,percentiles!P:P,"&gt;0")</f>
        <v>0</v>
      </c>
      <c r="J377">
        <f>+COUNTIFS(percentiles!A:A,A377,percentiles!M:M,B377,percentiles!Q:Q,"&gt;0")</f>
        <v>0</v>
      </c>
    </row>
    <row r="378" spans="1:10">
      <c r="A378" s="3">
        <v>795</v>
      </c>
      <c r="B378" s="2">
        <v>43124</v>
      </c>
      <c r="C378">
        <v>24</v>
      </c>
      <c r="D378">
        <v>22.53</v>
      </c>
      <c r="E378" t="str">
        <f>+VLOOKUP(A378,'est-senamhi'!A:J,10,FALSE)</f>
        <v>RP</v>
      </c>
      <c r="F378">
        <f t="shared" si="5"/>
        <v>1.4699999999999989</v>
      </c>
      <c r="G378">
        <f>+COUNTIFS(percentiles!A:A,A378,percentiles!M:M,B378,percentiles!N:N,"&gt;0")</f>
        <v>0</v>
      </c>
      <c r="H378">
        <f>+COUNTIFS(percentiles!A:A,A378,percentiles!M:M,B378,percentiles!O:O,"&gt;0")</f>
        <v>0</v>
      </c>
      <c r="I378">
        <f>+COUNTIFS(percentiles!A:A,A378,percentiles!M:M,B378,percentiles!P:P,"&gt;0")</f>
        <v>0</v>
      </c>
      <c r="J378">
        <f>+COUNTIFS(percentiles!A:A,A378,percentiles!M:M,B378,percentiles!Q:Q,"&gt;0")</f>
        <v>0</v>
      </c>
    </row>
    <row r="379" spans="1:10">
      <c r="A379" s="3">
        <v>8203</v>
      </c>
      <c r="B379" s="2">
        <v>43124</v>
      </c>
      <c r="C379">
        <v>19.100000000000001</v>
      </c>
      <c r="D379">
        <v>16.920000000000002</v>
      </c>
      <c r="E379" t="str">
        <f>+VLOOKUP(A379,'est-senamhi'!A:J,10,FALSE)</f>
        <v>RP</v>
      </c>
      <c r="F379">
        <f t="shared" si="5"/>
        <v>2.1799999999999997</v>
      </c>
      <c r="G379">
        <f>+COUNTIFS(percentiles!A:A,A379,percentiles!M:M,B379,percentiles!N:N,"&gt;0")</f>
        <v>0</v>
      </c>
      <c r="H379">
        <f>+COUNTIFS(percentiles!A:A,A379,percentiles!M:M,B379,percentiles!O:O,"&gt;0")</f>
        <v>0</v>
      </c>
      <c r="I379">
        <f>+COUNTIFS(percentiles!A:A,A379,percentiles!M:M,B379,percentiles!P:P,"&gt;0")</f>
        <v>0</v>
      </c>
      <c r="J379">
        <f>+COUNTIFS(percentiles!A:A,A379,percentiles!M:M,B379,percentiles!Q:Q,"&gt;0")</f>
        <v>0</v>
      </c>
    </row>
    <row r="380" spans="1:10">
      <c r="A380" s="3">
        <v>154108</v>
      </c>
      <c r="B380" s="2">
        <v>43124</v>
      </c>
      <c r="C380">
        <v>25</v>
      </c>
      <c r="D380">
        <v>7.76</v>
      </c>
      <c r="E380" t="str">
        <f>+VLOOKUP(A380,'est-senamhi'!A:J,10,FALSE)</f>
        <v>VNP</v>
      </c>
      <c r="F380">
        <f t="shared" si="5"/>
        <v>17.240000000000002</v>
      </c>
      <c r="G380">
        <f>+COUNTIFS(percentiles!A:A,A380,percentiles!M:M,B380,percentiles!N:N,"&gt;0")</f>
        <v>0</v>
      </c>
      <c r="H380">
        <f>+COUNTIFS(percentiles!A:A,A380,percentiles!M:M,B380,percentiles!O:O,"&gt;0")</f>
        <v>0</v>
      </c>
      <c r="I380">
        <f>+COUNTIFS(percentiles!A:A,A380,percentiles!M:M,B380,percentiles!P:P,"&gt;0")</f>
        <v>0</v>
      </c>
      <c r="J380">
        <f>+COUNTIFS(percentiles!A:A,A380,percentiles!M:M,B380,percentiles!Q:Q,"&gt;0")</f>
        <v>0</v>
      </c>
    </row>
    <row r="381" spans="1:10">
      <c r="A381" s="3">
        <v>157310</v>
      </c>
      <c r="B381" s="2">
        <v>43124</v>
      </c>
      <c r="C381">
        <v>16.5</v>
      </c>
      <c r="D381">
        <v>13.13</v>
      </c>
      <c r="E381" t="str">
        <f>+VLOOKUP(A381,'est-senamhi'!A:J,10,FALSE)</f>
        <v>RP</v>
      </c>
      <c r="F381">
        <f t="shared" si="5"/>
        <v>3.3699999999999992</v>
      </c>
      <c r="G381">
        <f>+COUNTIFS(percentiles!A:A,A381,percentiles!M:M,B381,percentiles!N:N,"&gt;0")</f>
        <v>0</v>
      </c>
      <c r="H381">
        <f>+COUNTIFS(percentiles!A:A,A381,percentiles!M:M,B381,percentiles!O:O,"&gt;0")</f>
        <v>0</v>
      </c>
      <c r="I381">
        <f>+COUNTIFS(percentiles!A:A,A381,percentiles!M:M,B381,percentiles!P:P,"&gt;0")</f>
        <v>0</v>
      </c>
      <c r="J381">
        <f>+COUNTIFS(percentiles!A:A,A381,percentiles!M:M,B381,percentiles!Q:Q,"&gt;0")</f>
        <v>0</v>
      </c>
    </row>
    <row r="382" spans="1:10">
      <c r="A382" s="3">
        <v>157312</v>
      </c>
      <c r="B382" s="2">
        <v>43124</v>
      </c>
      <c r="C382">
        <v>17.7</v>
      </c>
      <c r="D382">
        <v>10.3</v>
      </c>
      <c r="E382" t="str">
        <f>+VLOOKUP(A382,'est-senamhi'!A:J,10,FALSE)</f>
        <v>RP</v>
      </c>
      <c r="F382">
        <f t="shared" si="5"/>
        <v>7.3999999999999986</v>
      </c>
      <c r="G382">
        <f>+COUNTIFS(percentiles!A:A,A382,percentiles!M:M,B382,percentiles!N:N,"&gt;0")</f>
        <v>0</v>
      </c>
      <c r="H382">
        <f>+COUNTIFS(percentiles!A:A,A382,percentiles!M:M,B382,percentiles!O:O,"&gt;0")</f>
        <v>0</v>
      </c>
      <c r="I382">
        <f>+COUNTIFS(percentiles!A:A,A382,percentiles!M:M,B382,percentiles!P:P,"&gt;0")</f>
        <v>0</v>
      </c>
      <c r="J382">
        <f>+COUNTIFS(percentiles!A:A,A382,percentiles!M:M,B382,percentiles!Q:Q,"&gt;0")</f>
        <v>0</v>
      </c>
    </row>
    <row r="383" spans="1:10">
      <c r="A383" s="3">
        <v>158302</v>
      </c>
      <c r="B383" s="2">
        <v>43124</v>
      </c>
      <c r="C383">
        <v>6.2</v>
      </c>
      <c r="D383">
        <v>3.79</v>
      </c>
      <c r="E383" t="str">
        <f>+VLOOKUP(A383,'est-senamhi'!A:J,10,FALSE)</f>
        <v>RP</v>
      </c>
      <c r="F383">
        <f t="shared" si="5"/>
        <v>2.41</v>
      </c>
      <c r="G383">
        <f>+COUNTIFS(percentiles!A:A,A383,percentiles!M:M,B383,percentiles!N:N,"&gt;0")</f>
        <v>0</v>
      </c>
      <c r="H383">
        <f>+COUNTIFS(percentiles!A:A,A383,percentiles!M:M,B383,percentiles!O:O,"&gt;0")</f>
        <v>0</v>
      </c>
      <c r="I383">
        <f>+COUNTIFS(percentiles!A:A,A383,percentiles!M:M,B383,percentiles!P:P,"&gt;0")</f>
        <v>0</v>
      </c>
      <c r="J383">
        <f>+COUNTIFS(percentiles!A:A,A383,percentiles!M:M,B383,percentiles!Q:Q,"&gt;0")</f>
        <v>0</v>
      </c>
    </row>
    <row r="384" spans="1:10">
      <c r="A384" s="3">
        <v>751</v>
      </c>
      <c r="B384" s="2">
        <v>43125</v>
      </c>
      <c r="C384">
        <v>16.8</v>
      </c>
      <c r="D384">
        <v>15.53</v>
      </c>
      <c r="E384" t="str">
        <f>+VLOOKUP(A384,'est-senamhi'!A:J,10,FALSE)</f>
        <v>RP</v>
      </c>
      <c r="F384">
        <f t="shared" si="5"/>
        <v>1.2700000000000014</v>
      </c>
      <c r="G384">
        <f>+COUNTIFS(percentiles!A:A,A384,percentiles!M:M,B384,percentiles!N:N,"&gt;0")</f>
        <v>0</v>
      </c>
      <c r="H384">
        <f>+COUNTIFS(percentiles!A:A,A384,percentiles!M:M,B384,percentiles!O:O,"&gt;0")</f>
        <v>0</v>
      </c>
      <c r="I384">
        <f>+COUNTIFS(percentiles!A:A,A384,percentiles!M:M,B384,percentiles!P:P,"&gt;0")</f>
        <v>0</v>
      </c>
      <c r="J384">
        <f>+COUNTIFS(percentiles!A:A,A384,percentiles!M:M,B384,percentiles!Q:Q,"&gt;0")</f>
        <v>0</v>
      </c>
    </row>
    <row r="385" spans="1:10">
      <c r="A385" s="3">
        <v>109094</v>
      </c>
      <c r="B385" s="2">
        <v>43125</v>
      </c>
      <c r="C385">
        <v>50.1</v>
      </c>
      <c r="D385">
        <v>25.04</v>
      </c>
      <c r="E385" t="str">
        <f>+VLOOKUP(A385,'est-senamhi'!A:J,10,FALSE)</f>
        <v>RP</v>
      </c>
      <c r="F385">
        <f t="shared" si="5"/>
        <v>25.060000000000002</v>
      </c>
      <c r="G385">
        <f>+COUNTIFS(percentiles!A:A,A385,percentiles!M:M,B385,percentiles!N:N,"&gt;0")</f>
        <v>0</v>
      </c>
      <c r="H385">
        <f>+COUNTIFS(percentiles!A:A,A385,percentiles!M:M,B385,percentiles!O:O,"&gt;0")</f>
        <v>0</v>
      </c>
      <c r="I385">
        <f>+COUNTIFS(percentiles!A:A,A385,percentiles!M:M,B385,percentiles!P:P,"&gt;0")</f>
        <v>0</v>
      </c>
      <c r="J385">
        <f>+COUNTIFS(percentiles!A:A,A385,percentiles!M:M,B385,percentiles!Q:Q,"&gt;0")</f>
        <v>0</v>
      </c>
    </row>
    <row r="386" spans="1:10">
      <c r="A386" s="3">
        <v>154108</v>
      </c>
      <c r="B386" s="2">
        <v>43125</v>
      </c>
      <c r="C386">
        <v>13.6</v>
      </c>
      <c r="D386">
        <v>7.76</v>
      </c>
      <c r="E386" t="str">
        <f>+VLOOKUP(A386,'est-senamhi'!A:J,10,FALSE)</f>
        <v>VNP</v>
      </c>
      <c r="F386">
        <f t="shared" ref="F386:F449" si="6">+C386-D386</f>
        <v>5.84</v>
      </c>
      <c r="G386">
        <f>+COUNTIFS(percentiles!A:A,A386,percentiles!M:M,B386,percentiles!N:N,"&gt;0")</f>
        <v>0</v>
      </c>
      <c r="H386">
        <f>+COUNTIFS(percentiles!A:A,A386,percentiles!M:M,B386,percentiles!O:O,"&gt;0")</f>
        <v>0</v>
      </c>
      <c r="I386">
        <f>+COUNTIFS(percentiles!A:A,A386,percentiles!M:M,B386,percentiles!P:P,"&gt;0")</f>
        <v>0</v>
      </c>
      <c r="J386">
        <f>+COUNTIFS(percentiles!A:A,A386,percentiles!M:M,B386,percentiles!Q:Q,"&gt;0")</f>
        <v>0</v>
      </c>
    </row>
    <row r="387" spans="1:10">
      <c r="A387" s="3">
        <v>154110</v>
      </c>
      <c r="B387" s="2">
        <v>43125</v>
      </c>
      <c r="C387">
        <v>10.5</v>
      </c>
      <c r="D387">
        <v>6.11</v>
      </c>
      <c r="E387" t="str">
        <f>+VLOOKUP(A387,'est-senamhi'!A:J,10,FALSE)</f>
        <v>VNP</v>
      </c>
      <c r="F387">
        <f t="shared" si="6"/>
        <v>4.3899999999999997</v>
      </c>
      <c r="G387">
        <f>+COUNTIFS(percentiles!A:A,A387,percentiles!M:M,B387,percentiles!N:N,"&gt;0")</f>
        <v>0</v>
      </c>
      <c r="H387">
        <f>+COUNTIFS(percentiles!A:A,A387,percentiles!M:M,B387,percentiles!O:O,"&gt;0")</f>
        <v>0</v>
      </c>
      <c r="I387">
        <f>+COUNTIFS(percentiles!A:A,A387,percentiles!M:M,B387,percentiles!P:P,"&gt;0")</f>
        <v>0</v>
      </c>
      <c r="J387">
        <f>+COUNTIFS(percentiles!A:A,A387,percentiles!M:M,B387,percentiles!Q:Q,"&gt;0")</f>
        <v>1</v>
      </c>
    </row>
    <row r="388" spans="1:10">
      <c r="A388" s="3">
        <v>155105</v>
      </c>
      <c r="B388" s="2">
        <v>43125</v>
      </c>
      <c r="C388">
        <v>8.5</v>
      </c>
      <c r="D388">
        <v>6.74</v>
      </c>
      <c r="E388" t="str">
        <f>+VLOOKUP(A388,'est-senamhi'!A:J,10,FALSE)</f>
        <v>VNP</v>
      </c>
      <c r="F388">
        <f t="shared" si="6"/>
        <v>1.7599999999999998</v>
      </c>
      <c r="G388">
        <f>+COUNTIFS(percentiles!A:A,A388,percentiles!M:M,B388,percentiles!N:N,"&gt;0")</f>
        <v>0</v>
      </c>
      <c r="H388">
        <f>+COUNTIFS(percentiles!A:A,A388,percentiles!M:M,B388,percentiles!O:O,"&gt;0")</f>
        <v>0</v>
      </c>
      <c r="I388">
        <f>+COUNTIFS(percentiles!A:A,A388,percentiles!M:M,B388,percentiles!P:P,"&gt;0")</f>
        <v>0</v>
      </c>
      <c r="J388">
        <f>+COUNTIFS(percentiles!A:A,A388,percentiles!M:M,B388,percentiles!Q:Q,"&gt;0")</f>
        <v>1</v>
      </c>
    </row>
    <row r="389" spans="1:10">
      <c r="A389" s="3" t="s">
        <v>1226</v>
      </c>
      <c r="B389" s="2">
        <v>43125</v>
      </c>
      <c r="C389">
        <v>38.1</v>
      </c>
      <c r="D389">
        <v>27.48</v>
      </c>
      <c r="E389" t="str">
        <f>+VLOOKUP(A389,'est-senamhi'!A:J,10,FALSE)</f>
        <v>VNP</v>
      </c>
      <c r="F389">
        <f t="shared" si="6"/>
        <v>10.620000000000001</v>
      </c>
      <c r="G389">
        <f>+COUNTIFS(percentiles!A:A,A389,percentiles!M:M,B389,percentiles!N:N,"&gt;0")</f>
        <v>0</v>
      </c>
      <c r="H389">
        <f>+COUNTIFS(percentiles!A:A,A389,percentiles!M:M,B389,percentiles!O:O,"&gt;0")</f>
        <v>0</v>
      </c>
      <c r="I389">
        <f>+COUNTIFS(percentiles!A:A,A389,percentiles!M:M,B389,percentiles!P:P,"&gt;0")</f>
        <v>0</v>
      </c>
      <c r="J389">
        <f>+COUNTIFS(percentiles!A:A,A389,percentiles!M:M,B389,percentiles!Q:Q,"&gt;0")</f>
        <v>0</v>
      </c>
    </row>
    <row r="390" spans="1:10">
      <c r="A390" s="3">
        <v>538</v>
      </c>
      <c r="B390" s="2">
        <v>43126</v>
      </c>
      <c r="C390">
        <v>26</v>
      </c>
      <c r="D390">
        <v>15.49</v>
      </c>
      <c r="E390" t="str">
        <f>+VLOOKUP(A390,'est-senamhi'!A:J,10,FALSE)</f>
        <v>VNP</v>
      </c>
      <c r="F390">
        <f t="shared" si="6"/>
        <v>10.51</v>
      </c>
      <c r="G390">
        <f>+COUNTIFS(percentiles!A:A,A390,percentiles!M:M,B390,percentiles!N:N,"&gt;0")</f>
        <v>0</v>
      </c>
      <c r="H390">
        <f>+COUNTIFS(percentiles!A:A,A390,percentiles!M:M,B390,percentiles!O:O,"&gt;0")</f>
        <v>0</v>
      </c>
      <c r="I390">
        <f>+COUNTIFS(percentiles!A:A,A390,percentiles!M:M,B390,percentiles!P:P,"&gt;0")</f>
        <v>0</v>
      </c>
      <c r="J390">
        <f>+COUNTIFS(percentiles!A:A,A390,percentiles!M:M,B390,percentiles!Q:Q,"&gt;0")</f>
        <v>0</v>
      </c>
    </row>
    <row r="391" spans="1:10">
      <c r="A391" s="3">
        <v>547</v>
      </c>
      <c r="B391" s="2">
        <v>43126</v>
      </c>
      <c r="C391">
        <v>19.399999999999999</v>
      </c>
      <c r="D391">
        <v>11.8</v>
      </c>
      <c r="E391" t="str">
        <f>+VLOOKUP(A391,'est-senamhi'!A:J,10,FALSE)</f>
        <v>VNP</v>
      </c>
      <c r="F391">
        <f t="shared" si="6"/>
        <v>7.5999999999999979</v>
      </c>
      <c r="G391">
        <f>+COUNTIFS(percentiles!A:A,A391,percentiles!M:M,B391,percentiles!N:N,"&gt;0")</f>
        <v>0</v>
      </c>
      <c r="H391">
        <f>+COUNTIFS(percentiles!A:A,A391,percentiles!M:M,B391,percentiles!O:O,"&gt;0")</f>
        <v>0</v>
      </c>
      <c r="I391">
        <f>+COUNTIFS(percentiles!A:A,A391,percentiles!M:M,B391,percentiles!P:P,"&gt;0")</f>
        <v>0</v>
      </c>
      <c r="J391">
        <f>+COUNTIFS(percentiles!A:A,A391,percentiles!M:M,B391,percentiles!Q:Q,"&gt;0")</f>
        <v>0</v>
      </c>
    </row>
    <row r="392" spans="1:10">
      <c r="A392" s="3">
        <v>321</v>
      </c>
      <c r="B392" s="2">
        <v>43127</v>
      </c>
      <c r="C392">
        <v>36.6</v>
      </c>
      <c r="D392">
        <v>26.41</v>
      </c>
      <c r="E392" t="str">
        <f>+VLOOKUP(A392,'est-senamhi'!A:J,10,FALSE)</f>
        <v>RP</v>
      </c>
      <c r="F392">
        <f t="shared" si="6"/>
        <v>10.190000000000001</v>
      </c>
      <c r="G392">
        <f>+COUNTIFS(percentiles!A:A,A392,percentiles!M:M,B392,percentiles!N:N,"&gt;0")</f>
        <v>0</v>
      </c>
      <c r="H392">
        <f>+COUNTIFS(percentiles!A:A,A392,percentiles!M:M,B392,percentiles!O:O,"&gt;0")</f>
        <v>0</v>
      </c>
      <c r="I392">
        <f>+COUNTIFS(percentiles!A:A,A392,percentiles!M:M,B392,percentiles!P:P,"&gt;0")</f>
        <v>0</v>
      </c>
      <c r="J392">
        <f>+COUNTIFS(percentiles!A:A,A392,percentiles!M:M,B392,percentiles!Q:Q,"&gt;0")</f>
        <v>0</v>
      </c>
    </row>
    <row r="393" spans="1:10">
      <c r="A393" s="3">
        <v>648</v>
      </c>
      <c r="B393" s="2">
        <v>43127</v>
      </c>
      <c r="C393">
        <v>12.78</v>
      </c>
      <c r="D393">
        <v>9.7899999999999991</v>
      </c>
      <c r="E393" t="str">
        <f>+VLOOKUP(A393,'est-senamhi'!A:J,10,FALSE)</f>
        <v>RP</v>
      </c>
      <c r="F393">
        <f t="shared" si="6"/>
        <v>2.99</v>
      </c>
      <c r="G393">
        <f>+COUNTIFS(percentiles!A:A,A393,percentiles!M:M,B393,percentiles!N:N,"&gt;0")</f>
        <v>0</v>
      </c>
      <c r="H393">
        <f>+COUNTIFS(percentiles!A:A,A393,percentiles!M:M,B393,percentiles!O:O,"&gt;0")</f>
        <v>0</v>
      </c>
      <c r="I393">
        <f>+COUNTIFS(percentiles!A:A,A393,percentiles!M:M,B393,percentiles!P:P,"&gt;0")</f>
        <v>0</v>
      </c>
      <c r="J393">
        <f>+COUNTIFS(percentiles!A:A,A393,percentiles!M:M,B393,percentiles!Q:Q,"&gt;0")</f>
        <v>0</v>
      </c>
    </row>
    <row r="394" spans="1:10">
      <c r="A394" s="3" t="s">
        <v>1233</v>
      </c>
      <c r="B394" s="2">
        <v>43127</v>
      </c>
      <c r="C394">
        <v>26.1</v>
      </c>
      <c r="D394">
        <v>23.48</v>
      </c>
      <c r="E394" t="str">
        <f>+VLOOKUP(A394,'est-senamhi'!A:J,10,FALSE)</f>
        <v>RP</v>
      </c>
      <c r="F394">
        <f t="shared" si="6"/>
        <v>2.620000000000001</v>
      </c>
      <c r="G394">
        <f>+COUNTIFS(percentiles!A:A,A394,percentiles!M:M,B394,percentiles!N:N,"&gt;0")</f>
        <v>0</v>
      </c>
      <c r="H394">
        <f>+COUNTIFS(percentiles!A:A,A394,percentiles!M:M,B394,percentiles!O:O,"&gt;0")</f>
        <v>0</v>
      </c>
      <c r="I394">
        <f>+COUNTIFS(percentiles!A:A,A394,percentiles!M:M,B394,percentiles!P:P,"&gt;0")</f>
        <v>0</v>
      </c>
      <c r="J394">
        <f>+COUNTIFS(percentiles!A:A,A394,percentiles!M:M,B394,percentiles!Q:Q,"&gt;0")</f>
        <v>0</v>
      </c>
    </row>
    <row r="395" spans="1:10">
      <c r="A395" s="3">
        <v>114128</v>
      </c>
      <c r="B395" s="2">
        <v>43128</v>
      </c>
      <c r="C395">
        <v>39</v>
      </c>
      <c r="D395">
        <v>31.09</v>
      </c>
      <c r="E395" t="str">
        <f>+VLOOKUP(A395,'est-senamhi'!A:J,10,FALSE)</f>
        <v>RP</v>
      </c>
      <c r="F395">
        <f t="shared" si="6"/>
        <v>7.91</v>
      </c>
      <c r="G395">
        <f>+COUNTIFS(percentiles!A:A,A395,percentiles!M:M,B395,percentiles!N:N,"&gt;0")</f>
        <v>0</v>
      </c>
      <c r="H395">
        <f>+COUNTIFS(percentiles!A:A,A395,percentiles!M:M,B395,percentiles!O:O,"&gt;0")</f>
        <v>0</v>
      </c>
      <c r="I395">
        <f>+COUNTIFS(percentiles!A:A,A395,percentiles!M:M,B395,percentiles!P:P,"&gt;0")</f>
        <v>0</v>
      </c>
      <c r="J395">
        <f>+COUNTIFS(percentiles!A:A,A395,percentiles!M:M,B395,percentiles!Q:Q,"&gt;0")</f>
        <v>0</v>
      </c>
    </row>
    <row r="396" spans="1:10">
      <c r="A396" s="3">
        <v>693</v>
      </c>
      <c r="B396" s="2">
        <v>43129</v>
      </c>
      <c r="C396">
        <v>104.1</v>
      </c>
      <c r="D396">
        <v>93.09</v>
      </c>
      <c r="E396" t="str">
        <f>+VLOOKUP(A396,'est-senamhi'!A:J,10,FALSE)</f>
        <v>RP</v>
      </c>
      <c r="F396">
        <f t="shared" si="6"/>
        <v>11.009999999999991</v>
      </c>
      <c r="G396">
        <f>+COUNTIFS(percentiles!A:A,A396,percentiles!M:M,B396,percentiles!N:N,"&gt;0")</f>
        <v>0</v>
      </c>
      <c r="H396">
        <f>+COUNTIFS(percentiles!A:A,A396,percentiles!M:M,B396,percentiles!O:O,"&gt;0")</f>
        <v>0</v>
      </c>
      <c r="I396">
        <f>+COUNTIFS(percentiles!A:A,A396,percentiles!M:M,B396,percentiles!P:P,"&gt;0")</f>
        <v>0</v>
      </c>
      <c r="J396">
        <f>+COUNTIFS(percentiles!A:A,A396,percentiles!M:M,B396,percentiles!Q:Q,"&gt;0")</f>
        <v>0</v>
      </c>
    </row>
    <row r="397" spans="1:10">
      <c r="A397" s="3">
        <v>808</v>
      </c>
      <c r="B397" s="2">
        <v>43129</v>
      </c>
      <c r="C397">
        <v>45.3</v>
      </c>
      <c r="D397">
        <v>35.82</v>
      </c>
      <c r="E397" t="str">
        <f>+VLOOKUP(A397,'est-senamhi'!A:J,10,FALSE)</f>
        <v>RP</v>
      </c>
      <c r="F397">
        <f t="shared" si="6"/>
        <v>9.4799999999999969</v>
      </c>
      <c r="G397">
        <f>+COUNTIFS(percentiles!A:A,A397,percentiles!M:M,B397,percentiles!N:N,"&gt;0")</f>
        <v>0</v>
      </c>
      <c r="H397">
        <f>+COUNTIFS(percentiles!A:A,A397,percentiles!M:M,B397,percentiles!O:O,"&gt;0")</f>
        <v>0</v>
      </c>
      <c r="I397">
        <f>+COUNTIFS(percentiles!A:A,A397,percentiles!M:M,B397,percentiles!P:P,"&gt;0")</f>
        <v>0</v>
      </c>
      <c r="J397">
        <f>+COUNTIFS(percentiles!A:A,A397,percentiles!M:M,B397,percentiles!Q:Q,"&gt;0")</f>
        <v>0</v>
      </c>
    </row>
    <row r="398" spans="1:10">
      <c r="A398" s="3">
        <v>154107</v>
      </c>
      <c r="B398" s="2">
        <v>43129</v>
      </c>
      <c r="C398">
        <v>7.1</v>
      </c>
      <c r="D398">
        <v>6.11</v>
      </c>
      <c r="E398" t="str">
        <f>+VLOOKUP(A398,'est-senamhi'!A:J,10,FALSE)</f>
        <v>VNP</v>
      </c>
      <c r="F398">
        <f t="shared" si="6"/>
        <v>0.98999999999999932</v>
      </c>
      <c r="G398">
        <f>+COUNTIFS(percentiles!A:A,A398,percentiles!M:M,B398,percentiles!N:N,"&gt;0")</f>
        <v>0</v>
      </c>
      <c r="H398">
        <f>+COUNTIFS(percentiles!A:A,A398,percentiles!M:M,B398,percentiles!O:O,"&gt;0")</f>
        <v>0</v>
      </c>
      <c r="I398">
        <f>+COUNTIFS(percentiles!A:A,A398,percentiles!M:M,B398,percentiles!P:P,"&gt;0")</f>
        <v>0</v>
      </c>
      <c r="J398">
        <f>+COUNTIFS(percentiles!A:A,A398,percentiles!M:M,B398,percentiles!Q:Q,"&gt;0")</f>
        <v>1</v>
      </c>
    </row>
    <row r="399" spans="1:10">
      <c r="A399" s="3">
        <v>808</v>
      </c>
      <c r="B399" s="2">
        <v>43130</v>
      </c>
      <c r="C399">
        <v>68.7</v>
      </c>
      <c r="D399">
        <v>35.82</v>
      </c>
      <c r="E399" t="str">
        <f>+VLOOKUP(A399,'est-senamhi'!A:J,10,FALSE)</f>
        <v>RP</v>
      </c>
      <c r="F399">
        <f t="shared" si="6"/>
        <v>32.880000000000003</v>
      </c>
      <c r="G399">
        <f>+COUNTIFS(percentiles!A:A,A399,percentiles!M:M,B399,percentiles!N:N,"&gt;0")</f>
        <v>0</v>
      </c>
      <c r="H399">
        <f>+COUNTIFS(percentiles!A:A,A399,percentiles!M:M,B399,percentiles!O:O,"&gt;0")</f>
        <v>0</v>
      </c>
      <c r="I399">
        <f>+COUNTIFS(percentiles!A:A,A399,percentiles!M:M,B399,percentiles!P:P,"&gt;0")</f>
        <v>0</v>
      </c>
      <c r="J399">
        <f>+COUNTIFS(percentiles!A:A,A399,percentiles!M:M,B399,percentiles!Q:Q,"&gt;0")</f>
        <v>0</v>
      </c>
    </row>
    <row r="400" spans="1:10">
      <c r="A400" s="3">
        <v>477</v>
      </c>
      <c r="B400" s="2">
        <v>43132</v>
      </c>
      <c r="C400">
        <v>28</v>
      </c>
      <c r="D400">
        <v>21.33</v>
      </c>
      <c r="E400" t="str">
        <f>+VLOOKUP(A400,'est-senamhi'!A:J,10,FALSE)</f>
        <v>RP</v>
      </c>
      <c r="F400">
        <f t="shared" si="6"/>
        <v>6.6700000000000017</v>
      </c>
      <c r="G400">
        <f>+COUNTIFS(percentiles!A:A,A400,percentiles!M:M,B400,percentiles!N:N,"&gt;0")</f>
        <v>0</v>
      </c>
      <c r="H400">
        <f>+COUNTIFS(percentiles!A:A,A400,percentiles!M:M,B400,percentiles!O:O,"&gt;0")</f>
        <v>0</v>
      </c>
      <c r="I400">
        <f>+COUNTIFS(percentiles!A:A,A400,percentiles!M:M,B400,percentiles!P:P,"&gt;0")</f>
        <v>0</v>
      </c>
      <c r="J400">
        <f>+COUNTIFS(percentiles!A:A,A400,percentiles!M:M,B400,percentiles!Q:Q,"&gt;0")</f>
        <v>0</v>
      </c>
    </row>
    <row r="401" spans="1:10">
      <c r="A401" s="3">
        <v>109091</v>
      </c>
      <c r="B401" s="2">
        <v>43132</v>
      </c>
      <c r="C401">
        <v>14.6</v>
      </c>
      <c r="D401">
        <v>7.38</v>
      </c>
      <c r="E401" t="str">
        <f>+VLOOKUP(A401,'est-senamhi'!A:J,10,FALSE)</f>
        <v>VNP</v>
      </c>
      <c r="F401">
        <f t="shared" si="6"/>
        <v>7.22</v>
      </c>
      <c r="G401">
        <f>+COUNTIFS(percentiles!A:A,A401,percentiles!M:M,B401,percentiles!N:N,"&gt;0")</f>
        <v>0</v>
      </c>
      <c r="H401">
        <f>+COUNTIFS(percentiles!A:A,A401,percentiles!M:M,B401,percentiles!O:O,"&gt;0")</f>
        <v>0</v>
      </c>
      <c r="I401">
        <f>+COUNTIFS(percentiles!A:A,A401,percentiles!M:M,B401,percentiles!P:P,"&gt;0")</f>
        <v>0</v>
      </c>
      <c r="J401">
        <f>+COUNTIFS(percentiles!A:A,A401,percentiles!M:M,B401,percentiles!Q:Q,"&gt;0")</f>
        <v>0</v>
      </c>
    </row>
    <row r="402" spans="1:10">
      <c r="A402" s="3">
        <v>648</v>
      </c>
      <c r="B402" s="2">
        <v>43133</v>
      </c>
      <c r="C402">
        <v>13.8</v>
      </c>
      <c r="D402">
        <v>13.37</v>
      </c>
      <c r="E402" t="str">
        <f>+VLOOKUP(A402,'est-senamhi'!A:J,10,FALSE)</f>
        <v>RP</v>
      </c>
      <c r="F402">
        <f t="shared" si="6"/>
        <v>0.43000000000000149</v>
      </c>
      <c r="G402">
        <f>+COUNTIFS(percentiles!A:A,A402,percentiles!M:M,B402,percentiles!N:N,"&gt;0")</f>
        <v>0</v>
      </c>
      <c r="H402">
        <f>+COUNTIFS(percentiles!A:A,A402,percentiles!M:M,B402,percentiles!O:O,"&gt;0")</f>
        <v>0</v>
      </c>
      <c r="I402">
        <f>+COUNTIFS(percentiles!A:A,A402,percentiles!M:M,B402,percentiles!P:P,"&gt;0")</f>
        <v>0</v>
      </c>
      <c r="J402">
        <f>+COUNTIFS(percentiles!A:A,A402,percentiles!M:M,B402,percentiles!Q:Q,"&gt;0")</f>
        <v>0</v>
      </c>
    </row>
    <row r="403" spans="1:10">
      <c r="A403" s="3">
        <v>821</v>
      </c>
      <c r="B403" s="2">
        <v>43133</v>
      </c>
      <c r="C403">
        <v>26</v>
      </c>
      <c r="D403">
        <v>24.51</v>
      </c>
      <c r="E403" t="str">
        <f>+VLOOKUP(A403,'est-senamhi'!A:J,10,FALSE)</f>
        <v>RP</v>
      </c>
      <c r="F403">
        <f t="shared" si="6"/>
        <v>1.4899999999999984</v>
      </c>
      <c r="G403">
        <f>+COUNTIFS(percentiles!A:A,A403,percentiles!M:M,B403,percentiles!N:N,"&gt;0")</f>
        <v>0</v>
      </c>
      <c r="H403">
        <f>+COUNTIFS(percentiles!A:A,A403,percentiles!M:M,B403,percentiles!O:O,"&gt;0")</f>
        <v>0</v>
      </c>
      <c r="I403">
        <f>+COUNTIFS(percentiles!A:A,A403,percentiles!M:M,B403,percentiles!P:P,"&gt;0")</f>
        <v>0</v>
      </c>
      <c r="J403">
        <f>+COUNTIFS(percentiles!A:A,A403,percentiles!M:M,B403,percentiles!Q:Q,"&gt;0")</f>
        <v>0</v>
      </c>
    </row>
    <row r="404" spans="1:10">
      <c r="A404" s="3">
        <v>826</v>
      </c>
      <c r="B404" s="2">
        <v>43133</v>
      </c>
      <c r="C404">
        <v>26.9</v>
      </c>
      <c r="D404">
        <v>19.670000000000002</v>
      </c>
      <c r="E404" t="str">
        <f>+VLOOKUP(A404,'est-senamhi'!A:J,10,FALSE)</f>
        <v>RP</v>
      </c>
      <c r="F404">
        <f t="shared" si="6"/>
        <v>7.2299999999999969</v>
      </c>
      <c r="G404">
        <f>+COUNTIFS(percentiles!A:A,A404,percentiles!M:M,B404,percentiles!N:N,"&gt;0")</f>
        <v>0</v>
      </c>
      <c r="H404">
        <f>+COUNTIFS(percentiles!A:A,A404,percentiles!M:M,B404,percentiles!O:O,"&gt;0")</f>
        <v>0</v>
      </c>
      <c r="I404">
        <f>+COUNTIFS(percentiles!A:A,A404,percentiles!M:M,B404,percentiles!P:P,"&gt;0")</f>
        <v>0</v>
      </c>
      <c r="J404">
        <f>+COUNTIFS(percentiles!A:A,A404,percentiles!M:M,B404,percentiles!Q:Q,"&gt;0")</f>
        <v>0</v>
      </c>
    </row>
    <row r="405" spans="1:10">
      <c r="A405" s="3">
        <v>109091</v>
      </c>
      <c r="B405" s="2">
        <v>43133</v>
      </c>
      <c r="C405">
        <v>25.2</v>
      </c>
      <c r="D405">
        <v>7.38</v>
      </c>
      <c r="E405" t="str">
        <f>+VLOOKUP(A405,'est-senamhi'!A:J,10,FALSE)</f>
        <v>VNP</v>
      </c>
      <c r="F405">
        <f t="shared" si="6"/>
        <v>17.82</v>
      </c>
      <c r="G405">
        <f>+COUNTIFS(percentiles!A:A,A405,percentiles!M:M,B405,percentiles!N:N,"&gt;0")</f>
        <v>0</v>
      </c>
      <c r="H405">
        <f>+COUNTIFS(percentiles!A:A,A405,percentiles!M:M,B405,percentiles!O:O,"&gt;0")</f>
        <v>0</v>
      </c>
      <c r="I405">
        <f>+COUNTIFS(percentiles!A:A,A405,percentiles!M:M,B405,percentiles!P:P,"&gt;0")</f>
        <v>0</v>
      </c>
      <c r="J405">
        <f>+COUNTIFS(percentiles!A:A,A405,percentiles!M:M,B405,percentiles!Q:Q,"&gt;0")</f>
        <v>0</v>
      </c>
    </row>
    <row r="406" spans="1:10">
      <c r="A406" s="3">
        <v>155212</v>
      </c>
      <c r="B406" s="2">
        <v>43133</v>
      </c>
      <c r="C406">
        <v>18.5</v>
      </c>
      <c r="D406">
        <v>18.309999999999999</v>
      </c>
      <c r="E406" t="str">
        <f>+VLOOKUP(A406,'est-senamhi'!A:J,10,FALSE)</f>
        <v>VNP</v>
      </c>
      <c r="F406">
        <f t="shared" si="6"/>
        <v>0.19000000000000128</v>
      </c>
      <c r="G406">
        <f>+COUNTIFS(percentiles!A:A,A406,percentiles!M:M,B406,percentiles!N:N,"&gt;0")</f>
        <v>0</v>
      </c>
      <c r="H406">
        <f>+COUNTIFS(percentiles!A:A,A406,percentiles!M:M,B406,percentiles!O:O,"&gt;0")</f>
        <v>0</v>
      </c>
      <c r="I406">
        <f>+COUNTIFS(percentiles!A:A,A406,percentiles!M:M,B406,percentiles!P:P,"&gt;0")</f>
        <v>0</v>
      </c>
      <c r="J406">
        <f>+COUNTIFS(percentiles!A:A,A406,percentiles!M:M,B406,percentiles!Q:Q,"&gt;0")</f>
        <v>0</v>
      </c>
    </row>
    <row r="407" spans="1:10">
      <c r="A407" s="3">
        <v>625</v>
      </c>
      <c r="B407" s="2">
        <v>43134</v>
      </c>
      <c r="C407">
        <v>15.7</v>
      </c>
      <c r="D407">
        <v>12.03</v>
      </c>
      <c r="E407" t="str">
        <f>+VLOOKUP(A407,'est-senamhi'!A:J,10,FALSE)</f>
        <v>RP</v>
      </c>
      <c r="F407">
        <f t="shared" si="6"/>
        <v>3.67</v>
      </c>
      <c r="G407">
        <f>+COUNTIFS(percentiles!A:A,A407,percentiles!M:M,B407,percentiles!N:N,"&gt;0")</f>
        <v>0</v>
      </c>
      <c r="H407">
        <f>+COUNTIFS(percentiles!A:A,A407,percentiles!M:M,B407,percentiles!O:O,"&gt;0")</f>
        <v>0</v>
      </c>
      <c r="I407">
        <f>+COUNTIFS(percentiles!A:A,A407,percentiles!M:M,B407,percentiles!P:P,"&gt;0")</f>
        <v>1</v>
      </c>
      <c r="J407">
        <f>+COUNTIFS(percentiles!A:A,A407,percentiles!M:M,B407,percentiles!Q:Q,"&gt;0")</f>
        <v>0</v>
      </c>
    </row>
    <row r="408" spans="1:10">
      <c r="A408" s="3">
        <v>808</v>
      </c>
      <c r="B408" s="2">
        <v>43134</v>
      </c>
      <c r="C408">
        <v>52.4</v>
      </c>
      <c r="D408">
        <v>40.11</v>
      </c>
      <c r="E408" t="str">
        <f>+VLOOKUP(A408,'est-senamhi'!A:J,10,FALSE)</f>
        <v>RP</v>
      </c>
      <c r="F408">
        <f t="shared" si="6"/>
        <v>12.29</v>
      </c>
      <c r="G408">
        <f>+COUNTIFS(percentiles!A:A,A408,percentiles!M:M,B408,percentiles!N:N,"&gt;0")</f>
        <v>0</v>
      </c>
      <c r="H408">
        <f>+COUNTIFS(percentiles!A:A,A408,percentiles!M:M,B408,percentiles!O:O,"&gt;0")</f>
        <v>0</v>
      </c>
      <c r="I408">
        <f>+COUNTIFS(percentiles!A:A,A408,percentiles!M:M,B408,percentiles!P:P,"&gt;0")</f>
        <v>0</v>
      </c>
      <c r="J408">
        <f>+COUNTIFS(percentiles!A:A,A408,percentiles!M:M,B408,percentiles!Q:Q,"&gt;0")</f>
        <v>0</v>
      </c>
    </row>
    <row r="409" spans="1:10">
      <c r="A409" s="3">
        <v>878</v>
      </c>
      <c r="B409" s="2">
        <v>43134</v>
      </c>
      <c r="C409">
        <v>38.6</v>
      </c>
      <c r="D409">
        <v>24.06</v>
      </c>
      <c r="E409" t="str">
        <f>+VLOOKUP(A409,'est-senamhi'!A:J,10,FALSE)</f>
        <v>RP</v>
      </c>
      <c r="F409">
        <f t="shared" si="6"/>
        <v>14.540000000000003</v>
      </c>
      <c r="G409">
        <f>+COUNTIFS(percentiles!A:A,A409,percentiles!M:M,B409,percentiles!N:N,"&gt;0")</f>
        <v>0</v>
      </c>
      <c r="H409">
        <f>+COUNTIFS(percentiles!A:A,A409,percentiles!M:M,B409,percentiles!O:O,"&gt;0")</f>
        <v>0</v>
      </c>
      <c r="I409">
        <f>+COUNTIFS(percentiles!A:A,A409,percentiles!M:M,B409,percentiles!P:P,"&gt;0")</f>
        <v>0</v>
      </c>
      <c r="J409">
        <f>+COUNTIFS(percentiles!A:A,A409,percentiles!M:M,B409,percentiles!Q:Q,"&gt;0")</f>
        <v>0</v>
      </c>
    </row>
    <row r="410" spans="1:10">
      <c r="A410" s="3">
        <v>480</v>
      </c>
      <c r="B410" s="2">
        <v>43135</v>
      </c>
      <c r="C410">
        <v>50.7</v>
      </c>
      <c r="D410">
        <v>43.91</v>
      </c>
      <c r="E410" t="str">
        <f>+VLOOKUP(A410,'est-senamhi'!A:J,10,FALSE)</f>
        <v>RP</v>
      </c>
      <c r="F410">
        <f t="shared" si="6"/>
        <v>6.7900000000000063</v>
      </c>
      <c r="G410">
        <f>+COUNTIFS(percentiles!A:A,A410,percentiles!M:M,B410,percentiles!N:N,"&gt;0")</f>
        <v>0</v>
      </c>
      <c r="H410">
        <f>+COUNTIFS(percentiles!A:A,A410,percentiles!M:M,B410,percentiles!O:O,"&gt;0")</f>
        <v>0</v>
      </c>
      <c r="I410">
        <f>+COUNTIFS(percentiles!A:A,A410,percentiles!M:M,B410,percentiles!P:P,"&gt;0")</f>
        <v>0</v>
      </c>
      <c r="J410">
        <f>+COUNTIFS(percentiles!A:A,A410,percentiles!M:M,B410,percentiles!Q:Q,"&gt;0")</f>
        <v>0</v>
      </c>
    </row>
    <row r="411" spans="1:10">
      <c r="A411" s="3">
        <v>861</v>
      </c>
      <c r="B411" s="2">
        <v>43135</v>
      </c>
      <c r="C411">
        <v>28</v>
      </c>
      <c r="D411">
        <v>23.31</v>
      </c>
      <c r="E411" t="str">
        <f>+VLOOKUP(A411,'est-senamhi'!A:J,10,FALSE)</f>
        <v>RP</v>
      </c>
      <c r="F411">
        <f t="shared" si="6"/>
        <v>4.6900000000000013</v>
      </c>
      <c r="G411">
        <f>+COUNTIFS(percentiles!A:A,A411,percentiles!M:M,B411,percentiles!N:N,"&gt;0")</f>
        <v>0</v>
      </c>
      <c r="H411">
        <f>+COUNTIFS(percentiles!A:A,A411,percentiles!M:M,B411,percentiles!O:O,"&gt;0")</f>
        <v>0</v>
      </c>
      <c r="I411">
        <f>+COUNTIFS(percentiles!A:A,A411,percentiles!M:M,B411,percentiles!P:P,"&gt;0")</f>
        <v>0</v>
      </c>
      <c r="J411">
        <f>+COUNTIFS(percentiles!A:A,A411,percentiles!M:M,B411,percentiles!Q:Q,"&gt;0")</f>
        <v>0</v>
      </c>
    </row>
    <row r="412" spans="1:10">
      <c r="A412" s="3">
        <v>105130</v>
      </c>
      <c r="B412" s="2">
        <v>43135</v>
      </c>
      <c r="C412">
        <v>32.799999999999997</v>
      </c>
      <c r="D412">
        <v>23.43</v>
      </c>
      <c r="E412" t="str">
        <f>+VLOOKUP(A412,'est-senamhi'!A:J,10,FALSE)</f>
        <v>RP</v>
      </c>
      <c r="F412">
        <f t="shared" si="6"/>
        <v>9.3699999999999974</v>
      </c>
      <c r="G412">
        <f>+COUNTIFS(percentiles!A:A,A412,percentiles!M:M,B412,percentiles!N:N,"&gt;0")</f>
        <v>0</v>
      </c>
      <c r="H412">
        <f>+COUNTIFS(percentiles!A:A,A412,percentiles!M:M,B412,percentiles!O:O,"&gt;0")</f>
        <v>0</v>
      </c>
      <c r="I412">
        <f>+COUNTIFS(percentiles!A:A,A412,percentiles!M:M,B412,percentiles!P:P,"&gt;0")</f>
        <v>0</v>
      </c>
      <c r="J412">
        <f>+COUNTIFS(percentiles!A:A,A412,percentiles!M:M,B412,percentiles!Q:Q,"&gt;0")</f>
        <v>0</v>
      </c>
    </row>
    <row r="413" spans="1:10">
      <c r="A413" s="3">
        <v>114128</v>
      </c>
      <c r="B413" s="2">
        <v>43135</v>
      </c>
      <c r="C413">
        <v>75.2</v>
      </c>
      <c r="D413">
        <v>21.61</v>
      </c>
      <c r="E413" t="str">
        <f>+VLOOKUP(A413,'est-senamhi'!A:J,10,FALSE)</f>
        <v>RP</v>
      </c>
      <c r="F413">
        <f t="shared" si="6"/>
        <v>53.59</v>
      </c>
      <c r="G413">
        <f>+COUNTIFS(percentiles!A:A,A413,percentiles!M:M,B413,percentiles!N:N,"&gt;0")</f>
        <v>0</v>
      </c>
      <c r="H413">
        <f>+COUNTIFS(percentiles!A:A,A413,percentiles!M:M,B413,percentiles!O:O,"&gt;0")</f>
        <v>0</v>
      </c>
      <c r="I413">
        <f>+COUNTIFS(percentiles!A:A,A413,percentiles!M:M,B413,percentiles!P:P,"&gt;0")</f>
        <v>0</v>
      </c>
      <c r="J413">
        <f>+COUNTIFS(percentiles!A:A,A413,percentiles!M:M,B413,percentiles!Q:Q,"&gt;0")</f>
        <v>0</v>
      </c>
    </row>
    <row r="414" spans="1:10">
      <c r="A414" s="3">
        <v>153350</v>
      </c>
      <c r="B414" s="2">
        <v>43135</v>
      </c>
      <c r="C414">
        <v>43.4</v>
      </c>
      <c r="D414">
        <v>35.369999999999997</v>
      </c>
      <c r="E414" t="str">
        <f>+VLOOKUP(A414,'est-senamhi'!A:J,10,FALSE)</f>
        <v>RP</v>
      </c>
      <c r="F414">
        <f t="shared" si="6"/>
        <v>8.0300000000000011</v>
      </c>
      <c r="G414">
        <f>+COUNTIFS(percentiles!A:A,A414,percentiles!M:M,B414,percentiles!N:N,"&gt;0")</f>
        <v>0</v>
      </c>
      <c r="H414">
        <f>+COUNTIFS(percentiles!A:A,A414,percentiles!M:M,B414,percentiles!O:O,"&gt;0")</f>
        <v>0</v>
      </c>
      <c r="I414">
        <f>+COUNTIFS(percentiles!A:A,A414,percentiles!M:M,B414,percentiles!P:P,"&gt;0")</f>
        <v>0</v>
      </c>
      <c r="J414">
        <f>+COUNTIFS(percentiles!A:A,A414,percentiles!M:M,B414,percentiles!Q:Q,"&gt;0")</f>
        <v>0</v>
      </c>
    </row>
    <row r="415" spans="1:10">
      <c r="A415" s="3">
        <v>158326</v>
      </c>
      <c r="B415" s="2">
        <v>43135</v>
      </c>
      <c r="C415">
        <v>25.4</v>
      </c>
      <c r="D415">
        <v>15.16</v>
      </c>
      <c r="E415" t="str">
        <f>+VLOOKUP(A415,'est-senamhi'!A:J,10,FALSE)</f>
        <v>RP</v>
      </c>
      <c r="F415">
        <f t="shared" si="6"/>
        <v>10.239999999999998</v>
      </c>
      <c r="G415">
        <f>+COUNTIFS(percentiles!A:A,A415,percentiles!M:M,B415,percentiles!N:N,"&gt;0")</f>
        <v>0</v>
      </c>
      <c r="H415">
        <f>+COUNTIFS(percentiles!A:A,A415,percentiles!M:M,B415,percentiles!O:O,"&gt;0")</f>
        <v>0</v>
      </c>
      <c r="I415">
        <f>+COUNTIFS(percentiles!A:A,A415,percentiles!M:M,B415,percentiles!P:P,"&gt;0")</f>
        <v>0</v>
      </c>
      <c r="J415">
        <f>+COUNTIFS(percentiles!A:A,A415,percentiles!M:M,B415,percentiles!Q:Q,"&gt;0")</f>
        <v>0</v>
      </c>
    </row>
    <row r="416" spans="1:10">
      <c r="A416" s="4" t="s">
        <v>1299</v>
      </c>
      <c r="B416" s="2">
        <v>43135</v>
      </c>
      <c r="C416">
        <v>50.9</v>
      </c>
      <c r="D416">
        <v>39.01</v>
      </c>
      <c r="E416" t="str">
        <f>+VLOOKUP(A416,'est-senamhi'!A:J,10,FALSE)</f>
        <v>RP</v>
      </c>
      <c r="F416">
        <f t="shared" si="6"/>
        <v>11.89</v>
      </c>
      <c r="G416">
        <f>+COUNTIFS(percentiles!A:A,A416,percentiles!M:M,B416,percentiles!N:N,"&gt;0")</f>
        <v>0</v>
      </c>
      <c r="H416">
        <f>+COUNTIFS(percentiles!A:A,A416,percentiles!M:M,B416,percentiles!O:O,"&gt;0")</f>
        <v>0</v>
      </c>
      <c r="I416">
        <f>+COUNTIFS(percentiles!A:A,A416,percentiles!M:M,B416,percentiles!P:P,"&gt;0")</f>
        <v>0</v>
      </c>
      <c r="J416">
        <f>+COUNTIFS(percentiles!A:A,A416,percentiles!M:M,B416,percentiles!Q:Q,"&gt;0")</f>
        <v>0</v>
      </c>
    </row>
    <row r="417" spans="1:10">
      <c r="A417" s="3">
        <v>6200</v>
      </c>
      <c r="B417" s="2">
        <v>43136</v>
      </c>
      <c r="C417">
        <v>35</v>
      </c>
      <c r="D417">
        <v>32.19</v>
      </c>
      <c r="E417" t="str">
        <f>+VLOOKUP(A417,'est-senamhi'!A:J,10,FALSE)</f>
        <v>RP</v>
      </c>
      <c r="F417">
        <f t="shared" si="6"/>
        <v>2.8100000000000023</v>
      </c>
      <c r="G417">
        <f>+COUNTIFS(percentiles!A:A,A417,percentiles!M:M,B417,percentiles!N:N,"&gt;0")</f>
        <v>0</v>
      </c>
      <c r="H417">
        <f>+COUNTIFS(percentiles!A:A,A417,percentiles!M:M,B417,percentiles!O:O,"&gt;0")</f>
        <v>0</v>
      </c>
      <c r="I417">
        <f>+COUNTIFS(percentiles!A:A,A417,percentiles!M:M,B417,percentiles!P:P,"&gt;0")</f>
        <v>0</v>
      </c>
      <c r="J417">
        <f>+COUNTIFS(percentiles!A:A,A417,percentiles!M:M,B417,percentiles!Q:Q,"&gt;0")</f>
        <v>0</v>
      </c>
    </row>
    <row r="418" spans="1:10">
      <c r="A418" s="3">
        <v>114128</v>
      </c>
      <c r="B418" s="2">
        <v>43136</v>
      </c>
      <c r="C418">
        <v>51.2</v>
      </c>
      <c r="D418">
        <v>21.61</v>
      </c>
      <c r="E418" t="str">
        <f>+VLOOKUP(A418,'est-senamhi'!A:J,10,FALSE)</f>
        <v>RP</v>
      </c>
      <c r="F418">
        <f t="shared" si="6"/>
        <v>29.590000000000003</v>
      </c>
      <c r="G418">
        <f>+COUNTIFS(percentiles!A:A,A418,percentiles!M:M,B418,percentiles!N:N,"&gt;0")</f>
        <v>0</v>
      </c>
      <c r="H418">
        <f>+COUNTIFS(percentiles!A:A,A418,percentiles!M:M,B418,percentiles!O:O,"&gt;0")</f>
        <v>0</v>
      </c>
      <c r="I418">
        <f>+COUNTIFS(percentiles!A:A,A418,percentiles!M:M,B418,percentiles!P:P,"&gt;0")</f>
        <v>0</v>
      </c>
      <c r="J418">
        <f>+COUNTIFS(percentiles!A:A,A418,percentiles!M:M,B418,percentiles!Q:Q,"&gt;0")</f>
        <v>0</v>
      </c>
    </row>
    <row r="419" spans="1:10">
      <c r="A419" s="3">
        <v>150209</v>
      </c>
      <c r="B419" s="2">
        <v>43136</v>
      </c>
      <c r="C419">
        <v>70.599999999999994</v>
      </c>
      <c r="D419">
        <v>36.9</v>
      </c>
      <c r="E419" t="str">
        <f>+VLOOKUP(A419,'est-senamhi'!A:J,10,FALSE)</f>
        <v>RP</v>
      </c>
      <c r="F419">
        <f t="shared" si="6"/>
        <v>33.699999999999996</v>
      </c>
      <c r="G419">
        <f>+COUNTIFS(percentiles!A:A,A419,percentiles!M:M,B419,percentiles!N:N,"&gt;0")</f>
        <v>0</v>
      </c>
      <c r="H419">
        <f>+COUNTIFS(percentiles!A:A,A419,percentiles!M:M,B419,percentiles!O:O,"&gt;0")</f>
        <v>0</v>
      </c>
      <c r="I419">
        <f>+COUNTIFS(percentiles!A:A,A419,percentiles!M:M,B419,percentiles!P:P,"&gt;0")</f>
        <v>0</v>
      </c>
      <c r="J419">
        <f>+COUNTIFS(percentiles!A:A,A419,percentiles!M:M,B419,percentiles!Q:Q,"&gt;0")</f>
        <v>0</v>
      </c>
    </row>
    <row r="420" spans="1:10">
      <c r="A420" s="3">
        <v>153313</v>
      </c>
      <c r="B420" s="2">
        <v>43136</v>
      </c>
      <c r="C420">
        <v>47.5</v>
      </c>
      <c r="D420">
        <v>44.91</v>
      </c>
      <c r="E420" t="str">
        <f>+VLOOKUP(A420,'est-senamhi'!A:J,10,FALSE)</f>
        <v>RP</v>
      </c>
      <c r="F420">
        <f t="shared" si="6"/>
        <v>2.5900000000000034</v>
      </c>
      <c r="G420">
        <f>+COUNTIFS(percentiles!A:A,A420,percentiles!M:M,B420,percentiles!N:N,"&gt;0")</f>
        <v>0</v>
      </c>
      <c r="H420">
        <f>+COUNTIFS(percentiles!A:A,A420,percentiles!M:M,B420,percentiles!O:O,"&gt;0")</f>
        <v>1</v>
      </c>
      <c r="I420">
        <f>+COUNTIFS(percentiles!A:A,A420,percentiles!M:M,B420,percentiles!P:P,"&gt;0")</f>
        <v>0</v>
      </c>
      <c r="J420">
        <f>+COUNTIFS(percentiles!A:A,A420,percentiles!M:M,B420,percentiles!Q:Q,"&gt;0")</f>
        <v>0</v>
      </c>
    </row>
    <row r="421" spans="1:10">
      <c r="A421" s="3">
        <v>153320</v>
      </c>
      <c r="B421" s="2">
        <v>43136</v>
      </c>
      <c r="C421">
        <v>78.7</v>
      </c>
      <c r="D421">
        <v>56.95</v>
      </c>
      <c r="E421" t="str">
        <f>+VLOOKUP(A421,'est-senamhi'!A:J,10,FALSE)</f>
        <v>RP</v>
      </c>
      <c r="F421">
        <f t="shared" si="6"/>
        <v>21.75</v>
      </c>
      <c r="G421">
        <f>+COUNTIFS(percentiles!A:A,A421,percentiles!M:M,B421,percentiles!N:N,"&gt;0")</f>
        <v>0</v>
      </c>
      <c r="H421">
        <f>+COUNTIFS(percentiles!A:A,A421,percentiles!M:M,B421,percentiles!O:O,"&gt;0")</f>
        <v>1</v>
      </c>
      <c r="I421">
        <f>+COUNTIFS(percentiles!A:A,A421,percentiles!M:M,B421,percentiles!P:P,"&gt;0")</f>
        <v>0</v>
      </c>
      <c r="J421">
        <f>+COUNTIFS(percentiles!A:A,A421,percentiles!M:M,B421,percentiles!Q:Q,"&gt;0")</f>
        <v>0</v>
      </c>
    </row>
    <row r="422" spans="1:10">
      <c r="A422" s="3" t="s">
        <v>1070</v>
      </c>
      <c r="B422" s="2">
        <v>43136</v>
      </c>
      <c r="C422">
        <v>49.8</v>
      </c>
      <c r="D422">
        <v>16.37</v>
      </c>
      <c r="E422" t="str">
        <f>+VLOOKUP(A422,'est-senamhi'!A:J,10,FALSE)</f>
        <v>RP</v>
      </c>
      <c r="F422">
        <f t="shared" si="6"/>
        <v>33.429999999999993</v>
      </c>
      <c r="G422">
        <f>+COUNTIFS(percentiles!A:A,A422,percentiles!M:M,B422,percentiles!N:N,"&gt;0")</f>
        <v>0</v>
      </c>
      <c r="H422">
        <f>+COUNTIFS(percentiles!A:A,A422,percentiles!M:M,B422,percentiles!O:O,"&gt;0")</f>
        <v>0</v>
      </c>
      <c r="I422">
        <f>+COUNTIFS(percentiles!A:A,A422,percentiles!M:M,B422,percentiles!P:P,"&gt;0")</f>
        <v>0</v>
      </c>
      <c r="J422">
        <f>+COUNTIFS(percentiles!A:A,A422,percentiles!M:M,B422,percentiles!Q:Q,"&gt;0")</f>
        <v>0</v>
      </c>
    </row>
    <row r="423" spans="1:10">
      <c r="A423" s="3" t="s">
        <v>1118</v>
      </c>
      <c r="B423" s="2">
        <v>43136</v>
      </c>
      <c r="C423">
        <v>97.5</v>
      </c>
      <c r="D423">
        <v>77.37</v>
      </c>
      <c r="E423" t="str">
        <f>+VLOOKUP(A423,'est-senamhi'!A:J,10,FALSE)</f>
        <v>RP</v>
      </c>
      <c r="F423">
        <f t="shared" si="6"/>
        <v>20.129999999999995</v>
      </c>
      <c r="G423">
        <f>+COUNTIFS(percentiles!A:A,A423,percentiles!M:M,B423,percentiles!N:N,"&gt;0")</f>
        <v>0</v>
      </c>
      <c r="H423">
        <f>+COUNTIFS(percentiles!A:A,A423,percentiles!M:M,B423,percentiles!O:O,"&gt;0")</f>
        <v>0</v>
      </c>
      <c r="I423">
        <f>+COUNTIFS(percentiles!A:A,A423,percentiles!M:M,B423,percentiles!P:P,"&gt;0")</f>
        <v>0</v>
      </c>
      <c r="J423">
        <f>+COUNTIFS(percentiles!A:A,A423,percentiles!M:M,B423,percentiles!Q:Q,"&gt;0")</f>
        <v>0</v>
      </c>
    </row>
    <row r="424" spans="1:10">
      <c r="A424" s="4" t="s">
        <v>1291</v>
      </c>
      <c r="B424" s="2">
        <v>43136</v>
      </c>
      <c r="C424">
        <v>82.7</v>
      </c>
      <c r="D424">
        <v>71.91</v>
      </c>
      <c r="E424" t="str">
        <f>+VLOOKUP(A424,'est-senamhi'!A:J,10,FALSE)</f>
        <v>RP</v>
      </c>
      <c r="F424">
        <f t="shared" si="6"/>
        <v>10.790000000000006</v>
      </c>
      <c r="G424">
        <f>+COUNTIFS(percentiles!A:A,A424,percentiles!M:M,B424,percentiles!N:N,"&gt;0")</f>
        <v>0</v>
      </c>
      <c r="H424">
        <f>+COUNTIFS(percentiles!A:A,A424,percentiles!M:M,B424,percentiles!O:O,"&gt;0")</f>
        <v>0</v>
      </c>
      <c r="I424">
        <f>+COUNTIFS(percentiles!A:A,A424,percentiles!M:M,B424,percentiles!P:P,"&gt;0")</f>
        <v>0</v>
      </c>
      <c r="J424">
        <f>+COUNTIFS(percentiles!A:A,A424,percentiles!M:M,B424,percentiles!Q:Q,"&gt;0")</f>
        <v>0</v>
      </c>
    </row>
    <row r="425" spans="1:10">
      <c r="A425" s="3">
        <v>211</v>
      </c>
      <c r="B425" s="2">
        <v>43137</v>
      </c>
      <c r="C425">
        <v>113</v>
      </c>
      <c r="D425">
        <v>44.22</v>
      </c>
      <c r="E425" t="str">
        <f>+VLOOKUP(A425,'est-senamhi'!A:J,10,FALSE)</f>
        <v>RP</v>
      </c>
      <c r="F425">
        <f t="shared" si="6"/>
        <v>68.78</v>
      </c>
      <c r="G425">
        <f>+COUNTIFS(percentiles!A:A,A425,percentiles!M:M,B425,percentiles!N:N,"&gt;0")</f>
        <v>0</v>
      </c>
      <c r="H425">
        <f>+COUNTIFS(percentiles!A:A,A425,percentiles!M:M,B425,percentiles!O:O,"&gt;0")</f>
        <v>0</v>
      </c>
      <c r="I425">
        <f>+COUNTIFS(percentiles!A:A,A425,percentiles!M:M,B425,percentiles!P:P,"&gt;0")</f>
        <v>0</v>
      </c>
      <c r="J425">
        <f>+COUNTIFS(percentiles!A:A,A425,percentiles!M:M,B425,percentiles!Q:Q,"&gt;0")</f>
        <v>0</v>
      </c>
    </row>
    <row r="426" spans="1:10">
      <c r="A426" s="3">
        <v>219</v>
      </c>
      <c r="B426" s="2">
        <v>43137</v>
      </c>
      <c r="C426">
        <v>57.2</v>
      </c>
      <c r="D426">
        <v>16.37</v>
      </c>
      <c r="E426" t="str">
        <f>+VLOOKUP(A426,'est-senamhi'!A:J,10,FALSE)</f>
        <v>RP</v>
      </c>
      <c r="F426">
        <f t="shared" si="6"/>
        <v>40.83</v>
      </c>
      <c r="G426">
        <f>+COUNTIFS(percentiles!A:A,A426,percentiles!M:M,B426,percentiles!N:N,"&gt;0")</f>
        <v>0</v>
      </c>
      <c r="H426">
        <f>+COUNTIFS(percentiles!A:A,A426,percentiles!M:M,B426,percentiles!O:O,"&gt;0")</f>
        <v>0</v>
      </c>
      <c r="I426">
        <f>+COUNTIFS(percentiles!A:A,A426,percentiles!M:M,B426,percentiles!P:P,"&gt;0")</f>
        <v>0</v>
      </c>
      <c r="J426">
        <f>+COUNTIFS(percentiles!A:A,A426,percentiles!M:M,B426,percentiles!Q:Q,"&gt;0")</f>
        <v>0</v>
      </c>
    </row>
    <row r="427" spans="1:10">
      <c r="A427" s="3">
        <v>322</v>
      </c>
      <c r="B427" s="2">
        <v>43137</v>
      </c>
      <c r="C427">
        <v>59.8</v>
      </c>
      <c r="D427">
        <v>31.65</v>
      </c>
      <c r="E427" t="str">
        <f>+VLOOKUP(A427,'est-senamhi'!A:J,10,FALSE)</f>
        <v>RP</v>
      </c>
      <c r="F427">
        <f t="shared" si="6"/>
        <v>28.15</v>
      </c>
      <c r="G427">
        <f>+COUNTIFS(percentiles!A:A,A427,percentiles!M:M,B427,percentiles!N:N,"&gt;0")</f>
        <v>0</v>
      </c>
      <c r="H427">
        <f>+COUNTIFS(percentiles!A:A,A427,percentiles!M:M,B427,percentiles!O:O,"&gt;0")</f>
        <v>1</v>
      </c>
      <c r="I427">
        <f>+COUNTIFS(percentiles!A:A,A427,percentiles!M:M,B427,percentiles!P:P,"&gt;0")</f>
        <v>0</v>
      </c>
      <c r="J427">
        <f>+COUNTIFS(percentiles!A:A,A427,percentiles!M:M,B427,percentiles!Q:Q,"&gt;0")</f>
        <v>0</v>
      </c>
    </row>
    <row r="428" spans="1:10">
      <c r="A428" s="3">
        <v>349</v>
      </c>
      <c r="B428" s="2">
        <v>43137</v>
      </c>
      <c r="C428">
        <v>18.600000000000001</v>
      </c>
      <c r="D428">
        <v>15.68</v>
      </c>
      <c r="E428" t="str">
        <f>+VLOOKUP(A428,'est-senamhi'!A:J,10,FALSE)</f>
        <v>RP</v>
      </c>
      <c r="F428">
        <f t="shared" si="6"/>
        <v>2.9200000000000017</v>
      </c>
      <c r="G428">
        <f>+COUNTIFS(percentiles!A:A,A428,percentiles!M:M,B428,percentiles!N:N,"&gt;0")</f>
        <v>0</v>
      </c>
      <c r="H428">
        <f>+COUNTIFS(percentiles!A:A,A428,percentiles!M:M,B428,percentiles!O:O,"&gt;0")</f>
        <v>0</v>
      </c>
      <c r="I428">
        <f>+COUNTIFS(percentiles!A:A,A428,percentiles!M:M,B428,percentiles!P:P,"&gt;0")</f>
        <v>0</v>
      </c>
      <c r="J428">
        <f>+COUNTIFS(percentiles!A:A,A428,percentiles!M:M,B428,percentiles!Q:Q,"&gt;0")</f>
        <v>1</v>
      </c>
    </row>
    <row r="429" spans="1:10">
      <c r="A429" s="3">
        <v>362</v>
      </c>
      <c r="B429" s="2">
        <v>43137</v>
      </c>
      <c r="C429">
        <v>27.1</v>
      </c>
      <c r="D429">
        <v>24.7</v>
      </c>
      <c r="E429" t="str">
        <f>+VLOOKUP(A429,'est-senamhi'!A:J,10,FALSE)</f>
        <v>RP</v>
      </c>
      <c r="F429">
        <f t="shared" si="6"/>
        <v>2.4000000000000021</v>
      </c>
      <c r="G429">
        <f>+COUNTIFS(percentiles!A:A,A429,percentiles!M:M,B429,percentiles!N:N,"&gt;0")</f>
        <v>0</v>
      </c>
      <c r="H429">
        <f>+COUNTIFS(percentiles!A:A,A429,percentiles!M:M,B429,percentiles!O:O,"&gt;0")</f>
        <v>0</v>
      </c>
      <c r="I429">
        <f>+COUNTIFS(percentiles!A:A,A429,percentiles!M:M,B429,percentiles!P:P,"&gt;0")</f>
        <v>0</v>
      </c>
      <c r="J429">
        <f>+COUNTIFS(percentiles!A:A,A429,percentiles!M:M,B429,percentiles!Q:Q,"&gt;0")</f>
        <v>0</v>
      </c>
    </row>
    <row r="430" spans="1:10">
      <c r="A430" s="3">
        <v>478</v>
      </c>
      <c r="B430" s="2">
        <v>43137</v>
      </c>
      <c r="C430">
        <v>84.7</v>
      </c>
      <c r="D430">
        <v>77.37</v>
      </c>
      <c r="E430" t="str">
        <f>+VLOOKUP(A430,'est-senamhi'!A:J,10,FALSE)</f>
        <v>RP</v>
      </c>
      <c r="F430">
        <f t="shared" si="6"/>
        <v>7.3299999999999983</v>
      </c>
      <c r="G430">
        <f>+COUNTIFS(percentiles!A:A,A430,percentiles!M:M,B430,percentiles!N:N,"&gt;0")</f>
        <v>0</v>
      </c>
      <c r="H430">
        <f>+COUNTIFS(percentiles!A:A,A430,percentiles!M:M,B430,percentiles!O:O,"&gt;0")</f>
        <v>0</v>
      </c>
      <c r="I430">
        <f>+COUNTIFS(percentiles!A:A,A430,percentiles!M:M,B430,percentiles!P:P,"&gt;0")</f>
        <v>0</v>
      </c>
      <c r="J430">
        <f>+COUNTIFS(percentiles!A:A,A430,percentiles!M:M,B430,percentiles!Q:Q,"&gt;0")</f>
        <v>0</v>
      </c>
    </row>
    <row r="431" spans="1:10">
      <c r="A431" s="3">
        <v>795</v>
      </c>
      <c r="B431" s="2">
        <v>43137</v>
      </c>
      <c r="C431">
        <v>23.6</v>
      </c>
      <c r="D431">
        <v>23.53</v>
      </c>
      <c r="E431" t="str">
        <f>+VLOOKUP(A431,'est-senamhi'!A:J,10,FALSE)</f>
        <v>RP</v>
      </c>
      <c r="F431">
        <f t="shared" si="6"/>
        <v>7.0000000000000284E-2</v>
      </c>
      <c r="G431">
        <f>+COUNTIFS(percentiles!A:A,A431,percentiles!M:M,B431,percentiles!N:N,"&gt;0")</f>
        <v>0</v>
      </c>
      <c r="H431">
        <f>+COUNTIFS(percentiles!A:A,A431,percentiles!M:M,B431,percentiles!O:O,"&gt;0")</f>
        <v>0</v>
      </c>
      <c r="I431">
        <f>+COUNTIFS(percentiles!A:A,A431,percentiles!M:M,B431,percentiles!P:P,"&gt;0")</f>
        <v>0</v>
      </c>
      <c r="J431">
        <f>+COUNTIFS(percentiles!A:A,A431,percentiles!M:M,B431,percentiles!Q:Q,"&gt;0")</f>
        <v>0</v>
      </c>
    </row>
    <row r="432" spans="1:10">
      <c r="A432" s="3">
        <v>153226</v>
      </c>
      <c r="B432" s="2">
        <v>43137</v>
      </c>
      <c r="C432">
        <v>130.80000000000001</v>
      </c>
      <c r="D432">
        <v>42.7</v>
      </c>
      <c r="E432" t="str">
        <f>+VLOOKUP(A432,'est-senamhi'!A:J,10,FALSE)</f>
        <v>RP</v>
      </c>
      <c r="F432">
        <f t="shared" si="6"/>
        <v>88.100000000000009</v>
      </c>
      <c r="G432">
        <f>+COUNTIFS(percentiles!A:A,A432,percentiles!M:M,B432,percentiles!N:N,"&gt;0")</f>
        <v>0</v>
      </c>
      <c r="H432">
        <f>+COUNTIFS(percentiles!A:A,A432,percentiles!M:M,B432,percentiles!O:O,"&gt;0")</f>
        <v>0</v>
      </c>
      <c r="I432">
        <f>+COUNTIFS(percentiles!A:A,A432,percentiles!M:M,B432,percentiles!P:P,"&gt;0")</f>
        <v>0</v>
      </c>
      <c r="J432">
        <f>+COUNTIFS(percentiles!A:A,A432,percentiles!M:M,B432,percentiles!Q:Q,"&gt;0")</f>
        <v>0</v>
      </c>
    </row>
    <row r="433" spans="1:10">
      <c r="A433" s="3">
        <v>153307</v>
      </c>
      <c r="B433" s="2">
        <v>43137</v>
      </c>
      <c r="C433">
        <v>53.2</v>
      </c>
      <c r="D433">
        <v>47.26</v>
      </c>
      <c r="E433" t="str">
        <f>+VLOOKUP(A433,'est-senamhi'!A:J,10,FALSE)</f>
        <v>RP</v>
      </c>
      <c r="F433">
        <f t="shared" si="6"/>
        <v>5.9400000000000048</v>
      </c>
      <c r="G433">
        <f>+COUNTIFS(percentiles!A:A,A433,percentiles!M:M,B433,percentiles!N:N,"&gt;0")</f>
        <v>0</v>
      </c>
      <c r="H433">
        <f>+COUNTIFS(percentiles!A:A,A433,percentiles!M:M,B433,percentiles!O:O,"&gt;0")</f>
        <v>0</v>
      </c>
      <c r="I433">
        <f>+COUNTIFS(percentiles!A:A,A433,percentiles!M:M,B433,percentiles!P:P,"&gt;0")</f>
        <v>0</v>
      </c>
      <c r="J433">
        <f>+COUNTIFS(percentiles!A:A,A433,percentiles!M:M,B433,percentiles!Q:Q,"&gt;0")</f>
        <v>0</v>
      </c>
    </row>
    <row r="434" spans="1:10">
      <c r="A434" s="3">
        <v>153313</v>
      </c>
      <c r="B434" s="2">
        <v>43137</v>
      </c>
      <c r="C434">
        <v>60.5</v>
      </c>
      <c r="D434">
        <v>44.91</v>
      </c>
      <c r="E434" t="str">
        <f>+VLOOKUP(A434,'est-senamhi'!A:J,10,FALSE)</f>
        <v>RP</v>
      </c>
      <c r="F434">
        <f t="shared" si="6"/>
        <v>15.590000000000003</v>
      </c>
      <c r="G434">
        <f>+COUNTIFS(percentiles!A:A,A434,percentiles!M:M,B434,percentiles!N:N,"&gt;0")</f>
        <v>0</v>
      </c>
      <c r="H434">
        <f>+COUNTIFS(percentiles!A:A,A434,percentiles!M:M,B434,percentiles!O:O,"&gt;0")</f>
        <v>1</v>
      </c>
      <c r="I434">
        <f>+COUNTIFS(percentiles!A:A,A434,percentiles!M:M,B434,percentiles!P:P,"&gt;0")</f>
        <v>0</v>
      </c>
      <c r="J434">
        <f>+COUNTIFS(percentiles!A:A,A434,percentiles!M:M,B434,percentiles!Q:Q,"&gt;0")</f>
        <v>0</v>
      </c>
    </row>
    <row r="435" spans="1:10">
      <c r="A435" s="3">
        <v>153314</v>
      </c>
      <c r="B435" s="2">
        <v>43137</v>
      </c>
      <c r="C435">
        <v>73.900000000000006</v>
      </c>
      <c r="D435">
        <v>67.58</v>
      </c>
      <c r="E435" t="str">
        <f>+VLOOKUP(A435,'est-senamhi'!A:J,10,FALSE)</f>
        <v>RP</v>
      </c>
      <c r="F435">
        <f t="shared" si="6"/>
        <v>6.3200000000000074</v>
      </c>
      <c r="G435">
        <f>+COUNTIFS(percentiles!A:A,A435,percentiles!M:M,B435,percentiles!N:N,"&gt;0")</f>
        <v>1</v>
      </c>
      <c r="H435">
        <f>+COUNTIFS(percentiles!A:A,A435,percentiles!M:M,B435,percentiles!O:O,"&gt;0")</f>
        <v>0</v>
      </c>
      <c r="I435">
        <f>+COUNTIFS(percentiles!A:A,A435,percentiles!M:M,B435,percentiles!P:P,"&gt;0")</f>
        <v>0</v>
      </c>
      <c r="J435">
        <f>+COUNTIFS(percentiles!A:A,A435,percentiles!M:M,B435,percentiles!Q:Q,"&gt;0")</f>
        <v>0</v>
      </c>
    </row>
    <row r="436" spans="1:10">
      <c r="A436" s="3">
        <v>153328</v>
      </c>
      <c r="B436" s="2">
        <v>43137</v>
      </c>
      <c r="C436">
        <v>38.6</v>
      </c>
      <c r="D436">
        <v>31.65</v>
      </c>
      <c r="E436" t="str">
        <f>+VLOOKUP(A436,'est-senamhi'!A:J,10,FALSE)</f>
        <v>RP</v>
      </c>
      <c r="F436">
        <f t="shared" si="6"/>
        <v>6.9500000000000028</v>
      </c>
      <c r="G436">
        <f>+COUNTIFS(percentiles!A:A,A436,percentiles!M:M,B436,percentiles!N:N,"&gt;0")</f>
        <v>0</v>
      </c>
      <c r="H436">
        <f>+COUNTIFS(percentiles!A:A,A436,percentiles!M:M,B436,percentiles!O:O,"&gt;0")</f>
        <v>0</v>
      </c>
      <c r="I436">
        <f>+COUNTIFS(percentiles!A:A,A436,percentiles!M:M,B436,percentiles!P:P,"&gt;0")</f>
        <v>0</v>
      </c>
      <c r="J436">
        <f>+COUNTIFS(percentiles!A:A,A436,percentiles!M:M,B436,percentiles!Q:Q,"&gt;0")</f>
        <v>0</v>
      </c>
    </row>
    <row r="437" spans="1:10">
      <c r="A437" s="3">
        <v>153350</v>
      </c>
      <c r="B437" s="2">
        <v>43137</v>
      </c>
      <c r="C437">
        <v>60.9</v>
      </c>
      <c r="D437">
        <v>35.369999999999997</v>
      </c>
      <c r="E437" t="str">
        <f>+VLOOKUP(A437,'est-senamhi'!A:J,10,FALSE)</f>
        <v>RP</v>
      </c>
      <c r="F437">
        <f t="shared" si="6"/>
        <v>25.53</v>
      </c>
      <c r="G437">
        <f>+COUNTIFS(percentiles!A:A,A437,percentiles!M:M,B437,percentiles!N:N,"&gt;0")</f>
        <v>0</v>
      </c>
      <c r="H437">
        <f>+COUNTIFS(percentiles!A:A,A437,percentiles!M:M,B437,percentiles!O:O,"&gt;0")</f>
        <v>0</v>
      </c>
      <c r="I437">
        <f>+COUNTIFS(percentiles!A:A,A437,percentiles!M:M,B437,percentiles!P:P,"&gt;0")</f>
        <v>0</v>
      </c>
      <c r="J437">
        <f>+COUNTIFS(percentiles!A:A,A437,percentiles!M:M,B437,percentiles!Q:Q,"&gt;0")</f>
        <v>0</v>
      </c>
    </row>
    <row r="438" spans="1:10">
      <c r="A438" s="3" t="s">
        <v>1128</v>
      </c>
      <c r="B438" s="2">
        <v>43137</v>
      </c>
      <c r="C438">
        <v>57.6</v>
      </c>
      <c r="D438">
        <v>48.82</v>
      </c>
      <c r="E438" t="str">
        <f>+VLOOKUP(A438,'est-senamhi'!A:J,10,FALSE)</f>
        <v>VNP</v>
      </c>
      <c r="F438">
        <f t="shared" si="6"/>
        <v>8.7800000000000011</v>
      </c>
      <c r="G438">
        <f>+COUNTIFS(percentiles!A:A,A438,percentiles!M:M,B438,percentiles!N:N,"&gt;0")</f>
        <v>0</v>
      </c>
      <c r="H438">
        <f>+COUNTIFS(percentiles!A:A,A438,percentiles!M:M,B438,percentiles!O:O,"&gt;0")</f>
        <v>0</v>
      </c>
      <c r="I438">
        <f>+COUNTIFS(percentiles!A:A,A438,percentiles!M:M,B438,percentiles!P:P,"&gt;0")</f>
        <v>0</v>
      </c>
      <c r="J438">
        <f>+COUNTIFS(percentiles!A:A,A438,percentiles!M:M,B438,percentiles!Q:Q,"&gt;0")</f>
        <v>0</v>
      </c>
    </row>
    <row r="439" spans="1:10">
      <c r="A439" s="3">
        <v>349</v>
      </c>
      <c r="B439" s="2">
        <v>43138</v>
      </c>
      <c r="C439">
        <v>48.8</v>
      </c>
      <c r="D439">
        <v>15.68</v>
      </c>
      <c r="E439" t="str">
        <f>+VLOOKUP(A439,'est-senamhi'!A:J,10,FALSE)</f>
        <v>RP</v>
      </c>
      <c r="F439">
        <f t="shared" si="6"/>
        <v>33.119999999999997</v>
      </c>
      <c r="G439">
        <f>+COUNTIFS(percentiles!A:A,A439,percentiles!M:M,B439,percentiles!N:N,"&gt;0")</f>
        <v>0</v>
      </c>
      <c r="H439">
        <f>+COUNTIFS(percentiles!A:A,A439,percentiles!M:M,B439,percentiles!O:O,"&gt;0")</f>
        <v>1</v>
      </c>
      <c r="I439">
        <f>+COUNTIFS(percentiles!A:A,A439,percentiles!M:M,B439,percentiles!P:P,"&gt;0")</f>
        <v>0</v>
      </c>
      <c r="J439">
        <f>+COUNTIFS(percentiles!A:A,A439,percentiles!M:M,B439,percentiles!Q:Q,"&gt;0")</f>
        <v>0</v>
      </c>
    </row>
    <row r="440" spans="1:10">
      <c r="A440" s="3">
        <v>153108</v>
      </c>
      <c r="B440" s="2">
        <v>43138</v>
      </c>
      <c r="C440">
        <v>25.8</v>
      </c>
      <c r="D440">
        <v>22.86</v>
      </c>
      <c r="E440" t="str">
        <f>+VLOOKUP(A440,'est-senamhi'!A:J,10,FALSE)</f>
        <v>RP</v>
      </c>
      <c r="F440">
        <f t="shared" si="6"/>
        <v>2.9400000000000013</v>
      </c>
      <c r="G440">
        <f>+COUNTIFS(percentiles!A:A,A440,percentiles!M:M,B440,percentiles!N:N,"&gt;0")</f>
        <v>0</v>
      </c>
      <c r="H440">
        <f>+COUNTIFS(percentiles!A:A,A440,percentiles!M:M,B440,percentiles!O:O,"&gt;0")</f>
        <v>0</v>
      </c>
      <c r="I440">
        <f>+COUNTIFS(percentiles!A:A,A440,percentiles!M:M,B440,percentiles!P:P,"&gt;0")</f>
        <v>0</v>
      </c>
      <c r="J440">
        <f>+COUNTIFS(percentiles!A:A,A440,percentiles!M:M,B440,percentiles!Q:Q,"&gt;0")</f>
        <v>0</v>
      </c>
    </row>
    <row r="441" spans="1:10">
      <c r="A441" s="3">
        <v>153226</v>
      </c>
      <c r="B441" s="2">
        <v>43138</v>
      </c>
      <c r="C441">
        <v>48.6</v>
      </c>
      <c r="D441">
        <v>42.7</v>
      </c>
      <c r="E441" t="str">
        <f>+VLOOKUP(A441,'est-senamhi'!A:J,10,FALSE)</f>
        <v>RP</v>
      </c>
      <c r="F441">
        <f t="shared" si="6"/>
        <v>5.8999999999999986</v>
      </c>
      <c r="G441">
        <f>+COUNTIFS(percentiles!A:A,A441,percentiles!M:M,B441,percentiles!N:N,"&gt;0")</f>
        <v>0</v>
      </c>
      <c r="H441">
        <f>+COUNTIFS(percentiles!A:A,A441,percentiles!M:M,B441,percentiles!O:O,"&gt;0")</f>
        <v>0</v>
      </c>
      <c r="I441">
        <f>+COUNTIFS(percentiles!A:A,A441,percentiles!M:M,B441,percentiles!P:P,"&gt;0")</f>
        <v>0</v>
      </c>
      <c r="J441">
        <f>+COUNTIFS(percentiles!A:A,A441,percentiles!M:M,B441,percentiles!Q:Q,"&gt;0")</f>
        <v>0</v>
      </c>
    </row>
    <row r="442" spans="1:10">
      <c r="A442" s="3">
        <v>690</v>
      </c>
      <c r="B442" s="2">
        <v>43139</v>
      </c>
      <c r="C442">
        <v>38.700000000000003</v>
      </c>
      <c r="D442">
        <v>23.37</v>
      </c>
      <c r="E442" t="str">
        <f>+VLOOKUP(A442,'est-senamhi'!A:J,10,FALSE)</f>
        <v>RP</v>
      </c>
      <c r="F442">
        <f t="shared" si="6"/>
        <v>15.330000000000002</v>
      </c>
      <c r="G442">
        <f>+COUNTIFS(percentiles!A:A,A442,percentiles!M:M,B442,percentiles!N:N,"&gt;0")</f>
        <v>0</v>
      </c>
      <c r="H442">
        <f>+COUNTIFS(percentiles!A:A,A442,percentiles!M:M,B442,percentiles!O:O,"&gt;0")</f>
        <v>0</v>
      </c>
      <c r="I442">
        <f>+COUNTIFS(percentiles!A:A,A442,percentiles!M:M,B442,percentiles!P:P,"&gt;0")</f>
        <v>0</v>
      </c>
      <c r="J442">
        <f>+COUNTIFS(percentiles!A:A,A442,percentiles!M:M,B442,percentiles!Q:Q,"&gt;0")</f>
        <v>0</v>
      </c>
    </row>
    <row r="443" spans="1:10">
      <c r="A443" s="3">
        <v>785</v>
      </c>
      <c r="B443" s="2">
        <v>43139</v>
      </c>
      <c r="C443">
        <v>32.4</v>
      </c>
      <c r="D443">
        <v>20.29</v>
      </c>
      <c r="E443" t="str">
        <f>+VLOOKUP(A443,'est-senamhi'!A:J,10,FALSE)</f>
        <v>RP</v>
      </c>
      <c r="F443">
        <f t="shared" si="6"/>
        <v>12.11</v>
      </c>
      <c r="G443">
        <f>+COUNTIFS(percentiles!A:A,A443,percentiles!M:M,B443,percentiles!N:N,"&gt;0")</f>
        <v>0</v>
      </c>
      <c r="H443">
        <f>+COUNTIFS(percentiles!A:A,A443,percentiles!M:M,B443,percentiles!O:O,"&gt;0")</f>
        <v>0</v>
      </c>
      <c r="I443">
        <f>+COUNTIFS(percentiles!A:A,A443,percentiles!M:M,B443,percentiles!P:P,"&gt;0")</f>
        <v>0</v>
      </c>
      <c r="J443">
        <f>+COUNTIFS(percentiles!A:A,A443,percentiles!M:M,B443,percentiles!Q:Q,"&gt;0")</f>
        <v>0</v>
      </c>
    </row>
    <row r="444" spans="1:10">
      <c r="A444" s="3">
        <v>154108</v>
      </c>
      <c r="B444" s="2">
        <v>43139</v>
      </c>
      <c r="C444">
        <v>10.6</v>
      </c>
      <c r="D444">
        <v>10.06</v>
      </c>
      <c r="E444" t="str">
        <f>+VLOOKUP(A444,'est-senamhi'!A:J,10,FALSE)</f>
        <v>VNP</v>
      </c>
      <c r="F444">
        <f t="shared" si="6"/>
        <v>0.53999999999999915</v>
      </c>
      <c r="G444">
        <f>+COUNTIFS(percentiles!A:A,A444,percentiles!M:M,B444,percentiles!N:N,"&gt;0")</f>
        <v>0</v>
      </c>
      <c r="H444">
        <f>+COUNTIFS(percentiles!A:A,A444,percentiles!M:M,B444,percentiles!O:O,"&gt;0")</f>
        <v>0</v>
      </c>
      <c r="I444">
        <f>+COUNTIFS(percentiles!A:A,A444,percentiles!M:M,B444,percentiles!P:P,"&gt;0")</f>
        <v>0</v>
      </c>
      <c r="J444">
        <f>+COUNTIFS(percentiles!A:A,A444,percentiles!M:M,B444,percentiles!Q:Q,"&gt;0")</f>
        <v>0</v>
      </c>
    </row>
    <row r="445" spans="1:10">
      <c r="A445" s="3">
        <v>157414</v>
      </c>
      <c r="B445" s="2">
        <v>43139</v>
      </c>
      <c r="C445">
        <v>29.1</v>
      </c>
      <c r="D445">
        <v>24.38</v>
      </c>
      <c r="E445" t="str">
        <f>+VLOOKUP(A445,'est-senamhi'!A:J,10,FALSE)</f>
        <v>RP</v>
      </c>
      <c r="F445">
        <f t="shared" si="6"/>
        <v>4.7200000000000024</v>
      </c>
      <c r="G445">
        <f>+COUNTIFS(percentiles!A:A,A445,percentiles!M:M,B445,percentiles!N:N,"&gt;0")</f>
        <v>0</v>
      </c>
      <c r="H445">
        <f>+COUNTIFS(percentiles!A:A,A445,percentiles!M:M,B445,percentiles!O:O,"&gt;0")</f>
        <v>0</v>
      </c>
      <c r="I445">
        <f>+COUNTIFS(percentiles!A:A,A445,percentiles!M:M,B445,percentiles!P:P,"&gt;0")</f>
        <v>0</v>
      </c>
      <c r="J445">
        <f>+COUNTIFS(percentiles!A:A,A445,percentiles!M:M,B445,percentiles!Q:Q,"&gt;0")</f>
        <v>0</v>
      </c>
    </row>
    <row r="446" spans="1:10">
      <c r="A446" s="3" t="s">
        <v>1146</v>
      </c>
      <c r="B446" s="2">
        <v>43139</v>
      </c>
      <c r="C446">
        <v>29.8</v>
      </c>
      <c r="D446">
        <v>20.82</v>
      </c>
      <c r="E446" t="str">
        <f>+VLOOKUP(A446,'est-senamhi'!A:J,10,FALSE)</f>
        <v>RP</v>
      </c>
      <c r="F446">
        <f t="shared" si="6"/>
        <v>8.98</v>
      </c>
      <c r="G446">
        <f>+COUNTIFS(percentiles!A:A,A446,percentiles!M:M,B446,percentiles!N:N,"&gt;0")</f>
        <v>0</v>
      </c>
      <c r="H446">
        <f>+COUNTIFS(percentiles!A:A,A446,percentiles!M:M,B446,percentiles!O:O,"&gt;0")</f>
        <v>0</v>
      </c>
      <c r="I446">
        <f>+COUNTIFS(percentiles!A:A,A446,percentiles!M:M,B446,percentiles!P:P,"&gt;0")</f>
        <v>0</v>
      </c>
      <c r="J446">
        <f>+COUNTIFS(percentiles!A:A,A446,percentiles!M:M,B446,percentiles!Q:Q,"&gt;0")</f>
        <v>0</v>
      </c>
    </row>
    <row r="447" spans="1:10">
      <c r="A447" s="3">
        <v>261</v>
      </c>
      <c r="B447" s="2">
        <v>43140</v>
      </c>
      <c r="C447">
        <v>34.5</v>
      </c>
      <c r="D447">
        <v>27.05</v>
      </c>
      <c r="E447" t="str">
        <f>+VLOOKUP(A447,'est-senamhi'!A:J,10,FALSE)</f>
        <v>RP</v>
      </c>
      <c r="F447">
        <f t="shared" si="6"/>
        <v>7.4499999999999993</v>
      </c>
      <c r="G447">
        <f>+COUNTIFS(percentiles!A:A,A447,percentiles!M:M,B447,percentiles!N:N,"&gt;0")</f>
        <v>0</v>
      </c>
      <c r="H447">
        <f>+COUNTIFS(percentiles!A:A,A447,percentiles!M:M,B447,percentiles!O:O,"&gt;0")</f>
        <v>0</v>
      </c>
      <c r="I447">
        <f>+COUNTIFS(percentiles!A:A,A447,percentiles!M:M,B447,percentiles!P:P,"&gt;0")</f>
        <v>0</v>
      </c>
      <c r="J447">
        <f>+COUNTIFS(percentiles!A:A,A447,percentiles!M:M,B447,percentiles!Q:Q,"&gt;0")</f>
        <v>0</v>
      </c>
    </row>
    <row r="448" spans="1:10">
      <c r="A448" s="3">
        <v>571</v>
      </c>
      <c r="B448" s="2">
        <v>43140</v>
      </c>
      <c r="C448">
        <v>69.900000000000006</v>
      </c>
      <c r="D448">
        <v>61.44</v>
      </c>
      <c r="E448" t="str">
        <f>+VLOOKUP(A448,'est-senamhi'!A:J,10,FALSE)</f>
        <v>RP</v>
      </c>
      <c r="F448">
        <f t="shared" si="6"/>
        <v>8.460000000000008</v>
      </c>
      <c r="G448">
        <f>+COUNTIFS(percentiles!A:A,A448,percentiles!M:M,B448,percentiles!N:N,"&gt;0")</f>
        <v>0</v>
      </c>
      <c r="H448">
        <f>+COUNTIFS(percentiles!A:A,A448,percentiles!M:M,B448,percentiles!O:O,"&gt;0")</f>
        <v>0</v>
      </c>
      <c r="I448">
        <f>+COUNTIFS(percentiles!A:A,A448,percentiles!M:M,B448,percentiles!P:P,"&gt;0")</f>
        <v>0</v>
      </c>
      <c r="J448">
        <f>+COUNTIFS(percentiles!A:A,A448,percentiles!M:M,B448,percentiles!Q:Q,"&gt;0")</f>
        <v>0</v>
      </c>
    </row>
    <row r="449" spans="1:10">
      <c r="A449" s="3">
        <v>590</v>
      </c>
      <c r="B449" s="2">
        <v>43140</v>
      </c>
      <c r="C449">
        <v>99</v>
      </c>
      <c r="D449">
        <v>42.51</v>
      </c>
      <c r="E449" t="str">
        <f>+VLOOKUP(A449,'est-senamhi'!A:J,10,FALSE)</f>
        <v>RP</v>
      </c>
      <c r="F449">
        <f t="shared" si="6"/>
        <v>56.49</v>
      </c>
      <c r="G449">
        <f>+COUNTIFS(percentiles!A:A,A449,percentiles!M:M,B449,percentiles!N:N,"&gt;0")</f>
        <v>0</v>
      </c>
      <c r="H449">
        <f>+COUNTIFS(percentiles!A:A,A449,percentiles!M:M,B449,percentiles!O:O,"&gt;0")</f>
        <v>0</v>
      </c>
      <c r="I449">
        <f>+COUNTIFS(percentiles!A:A,A449,percentiles!M:M,B449,percentiles!P:P,"&gt;0")</f>
        <v>0</v>
      </c>
      <c r="J449">
        <f>+COUNTIFS(percentiles!A:A,A449,percentiles!M:M,B449,percentiles!Q:Q,"&gt;0")</f>
        <v>0</v>
      </c>
    </row>
    <row r="450" spans="1:10">
      <c r="A450" s="3">
        <v>780</v>
      </c>
      <c r="B450" s="2">
        <v>43140</v>
      </c>
      <c r="C450">
        <v>24.9</v>
      </c>
      <c r="D450">
        <v>16.54</v>
      </c>
      <c r="E450" t="str">
        <f>+VLOOKUP(A450,'est-senamhi'!A:J,10,FALSE)</f>
        <v>RP</v>
      </c>
      <c r="F450">
        <f t="shared" ref="F450:F513" si="7">+C450-D450</f>
        <v>8.36</v>
      </c>
      <c r="G450">
        <f>+COUNTIFS(percentiles!A:A,A450,percentiles!M:M,B450,percentiles!N:N,"&gt;0")</f>
        <v>0</v>
      </c>
      <c r="H450">
        <f>+COUNTIFS(percentiles!A:A,A450,percentiles!M:M,B450,percentiles!O:O,"&gt;0")</f>
        <v>1</v>
      </c>
      <c r="I450">
        <f>+COUNTIFS(percentiles!A:A,A450,percentiles!M:M,B450,percentiles!P:P,"&gt;0")</f>
        <v>0</v>
      </c>
      <c r="J450">
        <f>+COUNTIFS(percentiles!A:A,A450,percentiles!M:M,B450,percentiles!Q:Q,"&gt;0")</f>
        <v>0</v>
      </c>
    </row>
    <row r="451" spans="1:10">
      <c r="A451" s="3">
        <v>808</v>
      </c>
      <c r="B451" s="2">
        <v>43140</v>
      </c>
      <c r="C451">
        <v>47.2</v>
      </c>
      <c r="D451">
        <v>40.11</v>
      </c>
      <c r="E451" t="str">
        <f>+VLOOKUP(A451,'est-senamhi'!A:J,10,FALSE)</f>
        <v>RP</v>
      </c>
      <c r="F451">
        <f t="shared" si="7"/>
        <v>7.0900000000000034</v>
      </c>
      <c r="G451">
        <f>+COUNTIFS(percentiles!A:A,A451,percentiles!M:M,B451,percentiles!N:N,"&gt;0")</f>
        <v>0</v>
      </c>
      <c r="H451">
        <f>+COUNTIFS(percentiles!A:A,A451,percentiles!M:M,B451,percentiles!O:O,"&gt;0")</f>
        <v>0</v>
      </c>
      <c r="I451">
        <f>+COUNTIFS(percentiles!A:A,A451,percentiles!M:M,B451,percentiles!P:P,"&gt;0")</f>
        <v>0</v>
      </c>
      <c r="J451">
        <f>+COUNTIFS(percentiles!A:A,A451,percentiles!M:M,B451,percentiles!Q:Q,"&gt;0")</f>
        <v>0</v>
      </c>
    </row>
    <row r="452" spans="1:10">
      <c r="A452" s="3">
        <v>811</v>
      </c>
      <c r="B452" s="2">
        <v>43140</v>
      </c>
      <c r="C452">
        <v>50</v>
      </c>
      <c r="D452">
        <v>33.36</v>
      </c>
      <c r="E452" t="str">
        <f>+VLOOKUP(A452,'est-senamhi'!A:J,10,FALSE)</f>
        <v>RP</v>
      </c>
      <c r="F452">
        <f t="shared" si="7"/>
        <v>16.64</v>
      </c>
      <c r="G452">
        <f>+COUNTIFS(percentiles!A:A,A452,percentiles!M:M,B452,percentiles!N:N,"&gt;0")</f>
        <v>0</v>
      </c>
      <c r="H452">
        <f>+COUNTIFS(percentiles!A:A,A452,percentiles!M:M,B452,percentiles!O:O,"&gt;0")</f>
        <v>0</v>
      </c>
      <c r="I452">
        <f>+COUNTIFS(percentiles!A:A,A452,percentiles!M:M,B452,percentiles!P:P,"&gt;0")</f>
        <v>0</v>
      </c>
      <c r="J452">
        <f>+COUNTIFS(percentiles!A:A,A452,percentiles!M:M,B452,percentiles!Q:Q,"&gt;0")</f>
        <v>0</v>
      </c>
    </row>
    <row r="453" spans="1:10">
      <c r="A453" s="3">
        <v>881</v>
      </c>
      <c r="B453" s="2">
        <v>43140</v>
      </c>
      <c r="C453">
        <v>26.9</v>
      </c>
      <c r="D453">
        <v>16.96</v>
      </c>
      <c r="E453" t="str">
        <f>+VLOOKUP(A453,'est-senamhi'!A:J,10,FALSE)</f>
        <v>RP</v>
      </c>
      <c r="F453">
        <f t="shared" si="7"/>
        <v>9.9399999999999977</v>
      </c>
      <c r="G453">
        <f>+COUNTIFS(percentiles!A:A,A453,percentiles!M:M,B453,percentiles!N:N,"&gt;0")</f>
        <v>0</v>
      </c>
      <c r="H453">
        <f>+COUNTIFS(percentiles!A:A,A453,percentiles!M:M,B453,percentiles!O:O,"&gt;0")</f>
        <v>0</v>
      </c>
      <c r="I453">
        <f>+COUNTIFS(percentiles!A:A,A453,percentiles!M:M,B453,percentiles!P:P,"&gt;0")</f>
        <v>0</v>
      </c>
      <c r="J453">
        <f>+COUNTIFS(percentiles!A:A,A453,percentiles!M:M,B453,percentiles!Q:Q,"&gt;0")</f>
        <v>0</v>
      </c>
    </row>
    <row r="454" spans="1:10">
      <c r="A454" s="3">
        <v>889</v>
      </c>
      <c r="B454" s="2">
        <v>43140</v>
      </c>
      <c r="C454">
        <v>33.299999999999997</v>
      </c>
      <c r="D454">
        <v>33.29</v>
      </c>
      <c r="E454" t="str">
        <f>+VLOOKUP(A454,'est-senamhi'!A:J,10,FALSE)</f>
        <v>RP</v>
      </c>
      <c r="F454">
        <f t="shared" si="7"/>
        <v>9.9999999999980105E-3</v>
      </c>
      <c r="G454">
        <f>+COUNTIFS(percentiles!A:A,A454,percentiles!M:M,B454,percentiles!N:N,"&gt;0")</f>
        <v>0</v>
      </c>
      <c r="H454">
        <f>+COUNTIFS(percentiles!A:A,A454,percentiles!M:M,B454,percentiles!O:O,"&gt;0")</f>
        <v>0</v>
      </c>
      <c r="I454">
        <f>+COUNTIFS(percentiles!A:A,A454,percentiles!M:M,B454,percentiles!P:P,"&gt;0")</f>
        <v>0</v>
      </c>
      <c r="J454">
        <f>+COUNTIFS(percentiles!A:A,A454,percentiles!M:M,B454,percentiles!Q:Q,"&gt;0")</f>
        <v>0</v>
      </c>
    </row>
    <row r="455" spans="1:10">
      <c r="A455" s="3">
        <v>152212</v>
      </c>
      <c r="B455" s="2">
        <v>43140</v>
      </c>
      <c r="C455">
        <v>22.6</v>
      </c>
      <c r="D455">
        <v>18.579999999999998</v>
      </c>
      <c r="E455" t="str">
        <f>+VLOOKUP(A455,'est-senamhi'!A:J,10,FALSE)</f>
        <v>RP</v>
      </c>
      <c r="F455">
        <f t="shared" si="7"/>
        <v>4.0200000000000031</v>
      </c>
      <c r="G455">
        <f>+COUNTIFS(percentiles!A:A,A455,percentiles!M:M,B455,percentiles!N:N,"&gt;0")</f>
        <v>0</v>
      </c>
      <c r="H455">
        <f>+COUNTIFS(percentiles!A:A,A455,percentiles!M:M,B455,percentiles!O:O,"&gt;0")</f>
        <v>0</v>
      </c>
      <c r="I455">
        <f>+COUNTIFS(percentiles!A:A,A455,percentiles!M:M,B455,percentiles!P:P,"&gt;0")</f>
        <v>0</v>
      </c>
      <c r="J455">
        <f>+COUNTIFS(percentiles!A:A,A455,percentiles!M:M,B455,percentiles!Q:Q,"&gt;0")</f>
        <v>0</v>
      </c>
    </row>
    <row r="456" spans="1:10">
      <c r="A456" s="3" t="s">
        <v>1146</v>
      </c>
      <c r="B456" s="2">
        <v>43140</v>
      </c>
      <c r="C456">
        <v>21.2</v>
      </c>
      <c r="D456">
        <v>20.82</v>
      </c>
      <c r="E456" t="str">
        <f>+VLOOKUP(A456,'est-senamhi'!A:J,10,FALSE)</f>
        <v>RP</v>
      </c>
      <c r="F456">
        <f t="shared" si="7"/>
        <v>0.37999999999999901</v>
      </c>
      <c r="G456">
        <f>+COUNTIFS(percentiles!A:A,A456,percentiles!M:M,B456,percentiles!N:N,"&gt;0")</f>
        <v>0</v>
      </c>
      <c r="H456">
        <f>+COUNTIFS(percentiles!A:A,A456,percentiles!M:M,B456,percentiles!O:O,"&gt;0")</f>
        <v>0</v>
      </c>
      <c r="I456">
        <f>+COUNTIFS(percentiles!A:A,A456,percentiles!M:M,B456,percentiles!P:P,"&gt;0")</f>
        <v>0</v>
      </c>
      <c r="J456">
        <f>+COUNTIFS(percentiles!A:A,A456,percentiles!M:M,B456,percentiles!Q:Q,"&gt;0")</f>
        <v>0</v>
      </c>
    </row>
    <row r="457" spans="1:10">
      <c r="A457" s="3">
        <v>260</v>
      </c>
      <c r="B457" s="2">
        <v>43141</v>
      </c>
      <c r="C457">
        <v>15.9</v>
      </c>
      <c r="D457">
        <v>14.77</v>
      </c>
      <c r="E457" t="str">
        <f>+VLOOKUP(A457,'est-senamhi'!A:J,10,FALSE)</f>
        <v>RP</v>
      </c>
      <c r="F457">
        <f t="shared" si="7"/>
        <v>1.1300000000000008</v>
      </c>
      <c r="G457">
        <f>+COUNTIFS(percentiles!A:A,A457,percentiles!M:M,B457,percentiles!N:N,"&gt;0")</f>
        <v>0</v>
      </c>
      <c r="H457">
        <f>+COUNTIFS(percentiles!A:A,A457,percentiles!M:M,B457,percentiles!O:O,"&gt;0")</f>
        <v>0</v>
      </c>
      <c r="I457">
        <f>+COUNTIFS(percentiles!A:A,A457,percentiles!M:M,B457,percentiles!P:P,"&gt;0")</f>
        <v>0</v>
      </c>
      <c r="J457">
        <f>+COUNTIFS(percentiles!A:A,A457,percentiles!M:M,B457,percentiles!Q:Q,"&gt;0")</f>
        <v>0</v>
      </c>
    </row>
    <row r="458" spans="1:10">
      <c r="A458" s="3">
        <v>105130</v>
      </c>
      <c r="B458" s="2">
        <v>43141</v>
      </c>
      <c r="C458">
        <v>34.4</v>
      </c>
      <c r="D458">
        <v>23.43</v>
      </c>
      <c r="E458" t="str">
        <f>+VLOOKUP(A458,'est-senamhi'!A:J,10,FALSE)</f>
        <v>RP</v>
      </c>
      <c r="F458">
        <f t="shared" si="7"/>
        <v>10.969999999999999</v>
      </c>
      <c r="G458">
        <f>+COUNTIFS(percentiles!A:A,A458,percentiles!M:M,B458,percentiles!N:N,"&gt;0")</f>
        <v>0</v>
      </c>
      <c r="H458">
        <f>+COUNTIFS(percentiles!A:A,A458,percentiles!M:M,B458,percentiles!O:O,"&gt;0")</f>
        <v>0</v>
      </c>
      <c r="I458">
        <f>+COUNTIFS(percentiles!A:A,A458,percentiles!M:M,B458,percentiles!P:P,"&gt;0")</f>
        <v>0</v>
      </c>
      <c r="J458">
        <f>+COUNTIFS(percentiles!A:A,A458,percentiles!M:M,B458,percentiles!Q:Q,"&gt;0")</f>
        <v>0</v>
      </c>
    </row>
    <row r="459" spans="1:10">
      <c r="A459" s="3">
        <v>154108</v>
      </c>
      <c r="B459" s="2">
        <v>43141</v>
      </c>
      <c r="C459">
        <v>20.399999999999999</v>
      </c>
      <c r="D459">
        <v>10.06</v>
      </c>
      <c r="E459" t="str">
        <f>+VLOOKUP(A459,'est-senamhi'!A:J,10,FALSE)</f>
        <v>VNP</v>
      </c>
      <c r="F459">
        <f t="shared" si="7"/>
        <v>10.339999999999998</v>
      </c>
      <c r="G459">
        <f>+COUNTIFS(percentiles!A:A,A459,percentiles!M:M,B459,percentiles!N:N,"&gt;0")</f>
        <v>0</v>
      </c>
      <c r="H459">
        <f>+COUNTIFS(percentiles!A:A,A459,percentiles!M:M,B459,percentiles!O:O,"&gt;0")</f>
        <v>0</v>
      </c>
      <c r="I459">
        <f>+COUNTIFS(percentiles!A:A,A459,percentiles!M:M,B459,percentiles!P:P,"&gt;0")</f>
        <v>0</v>
      </c>
      <c r="J459">
        <f>+COUNTIFS(percentiles!A:A,A459,percentiles!M:M,B459,percentiles!Q:Q,"&gt;0")</f>
        <v>0</v>
      </c>
    </row>
    <row r="460" spans="1:10">
      <c r="A460" s="3">
        <v>156104</v>
      </c>
      <c r="B460" s="2">
        <v>43141</v>
      </c>
      <c r="C460">
        <v>30</v>
      </c>
      <c r="D460">
        <v>24.96</v>
      </c>
      <c r="E460" t="str">
        <f>+VLOOKUP(A460,'est-senamhi'!A:J,10,FALSE)</f>
        <v>RP</v>
      </c>
      <c r="F460">
        <f t="shared" si="7"/>
        <v>5.0399999999999991</v>
      </c>
      <c r="G460">
        <f>+COUNTIFS(percentiles!A:A,A460,percentiles!M:M,B460,percentiles!N:N,"&gt;0")</f>
        <v>1</v>
      </c>
      <c r="H460">
        <f>+COUNTIFS(percentiles!A:A,A460,percentiles!M:M,B460,percentiles!O:O,"&gt;0")</f>
        <v>0</v>
      </c>
      <c r="I460">
        <f>+COUNTIFS(percentiles!A:A,A460,percentiles!M:M,B460,percentiles!P:P,"&gt;0")</f>
        <v>0</v>
      </c>
      <c r="J460">
        <f>+COUNTIFS(percentiles!A:A,A460,percentiles!M:M,B460,percentiles!Q:Q,"&gt;0")</f>
        <v>0</v>
      </c>
    </row>
    <row r="461" spans="1:10">
      <c r="A461" s="3" t="s">
        <v>1168</v>
      </c>
      <c r="B461" s="2">
        <v>43141</v>
      </c>
      <c r="C461">
        <v>31.8</v>
      </c>
      <c r="D461">
        <v>30.97</v>
      </c>
      <c r="E461" t="str">
        <f>+VLOOKUP(A461,'est-senamhi'!A:J,10,FALSE)</f>
        <v>RP</v>
      </c>
      <c r="F461">
        <f t="shared" si="7"/>
        <v>0.83000000000000185</v>
      </c>
      <c r="G461">
        <f>+COUNTIFS(percentiles!A:A,A461,percentiles!M:M,B461,percentiles!N:N,"&gt;0")</f>
        <v>0</v>
      </c>
      <c r="H461">
        <f>+COUNTIFS(percentiles!A:A,A461,percentiles!M:M,B461,percentiles!O:O,"&gt;0")</f>
        <v>0</v>
      </c>
      <c r="I461">
        <f>+COUNTIFS(percentiles!A:A,A461,percentiles!M:M,B461,percentiles!P:P,"&gt;0")</f>
        <v>0</v>
      </c>
      <c r="J461">
        <f>+COUNTIFS(percentiles!A:A,A461,percentiles!M:M,B461,percentiles!Q:Q,"&gt;0")</f>
        <v>0</v>
      </c>
    </row>
    <row r="462" spans="1:10">
      <c r="A462" s="4" t="s">
        <v>1291</v>
      </c>
      <c r="B462" s="2">
        <v>43141</v>
      </c>
      <c r="C462">
        <v>85.8</v>
      </c>
      <c r="D462">
        <v>71.91</v>
      </c>
      <c r="E462" t="str">
        <f>+VLOOKUP(A462,'est-senamhi'!A:J,10,FALSE)</f>
        <v>RP</v>
      </c>
      <c r="F462">
        <f t="shared" si="7"/>
        <v>13.89</v>
      </c>
      <c r="G462">
        <f>+COUNTIFS(percentiles!A:A,A462,percentiles!M:M,B462,percentiles!N:N,"&gt;0")</f>
        <v>0</v>
      </c>
      <c r="H462">
        <f>+COUNTIFS(percentiles!A:A,A462,percentiles!M:M,B462,percentiles!O:O,"&gt;0")</f>
        <v>0</v>
      </c>
      <c r="I462">
        <f>+COUNTIFS(percentiles!A:A,A462,percentiles!M:M,B462,percentiles!P:P,"&gt;0")</f>
        <v>0</v>
      </c>
      <c r="J462">
        <f>+COUNTIFS(percentiles!A:A,A462,percentiles!M:M,B462,percentiles!Q:Q,"&gt;0")</f>
        <v>0</v>
      </c>
    </row>
    <row r="463" spans="1:10">
      <c r="A463" s="3">
        <v>686</v>
      </c>
      <c r="B463" s="2">
        <v>43142</v>
      </c>
      <c r="C463">
        <v>33.4</v>
      </c>
      <c r="D463">
        <v>29.74</v>
      </c>
      <c r="E463" t="str">
        <f>+VLOOKUP(A463,'est-senamhi'!A:J,10,FALSE)</f>
        <v>RP</v>
      </c>
      <c r="F463">
        <f t="shared" si="7"/>
        <v>3.66</v>
      </c>
      <c r="G463">
        <f>+COUNTIFS(percentiles!A:A,A463,percentiles!M:M,B463,percentiles!N:N,"&gt;0")</f>
        <v>0</v>
      </c>
      <c r="H463">
        <f>+COUNTIFS(percentiles!A:A,A463,percentiles!M:M,B463,percentiles!O:O,"&gt;0")</f>
        <v>0</v>
      </c>
      <c r="I463">
        <f>+COUNTIFS(percentiles!A:A,A463,percentiles!M:M,B463,percentiles!P:P,"&gt;0")</f>
        <v>0</v>
      </c>
      <c r="J463">
        <f>+COUNTIFS(percentiles!A:A,A463,percentiles!M:M,B463,percentiles!Q:Q,"&gt;0")</f>
        <v>0</v>
      </c>
    </row>
    <row r="464" spans="1:10">
      <c r="A464" s="3">
        <v>689</v>
      </c>
      <c r="B464" s="2">
        <v>43142</v>
      </c>
      <c r="C464">
        <v>23</v>
      </c>
      <c r="D464">
        <v>21.26</v>
      </c>
      <c r="E464" t="str">
        <f>+VLOOKUP(A464,'est-senamhi'!A:J,10,FALSE)</f>
        <v>RP</v>
      </c>
      <c r="F464">
        <f t="shared" si="7"/>
        <v>1.7399999999999984</v>
      </c>
      <c r="G464">
        <f>+COUNTIFS(percentiles!A:A,A464,percentiles!M:M,B464,percentiles!N:N,"&gt;0")</f>
        <v>0</v>
      </c>
      <c r="H464">
        <f>+COUNTIFS(percentiles!A:A,A464,percentiles!M:M,B464,percentiles!O:O,"&gt;0")</f>
        <v>0</v>
      </c>
      <c r="I464">
        <f>+COUNTIFS(percentiles!A:A,A464,percentiles!M:M,B464,percentiles!P:P,"&gt;0")</f>
        <v>0</v>
      </c>
      <c r="J464">
        <f>+COUNTIFS(percentiles!A:A,A464,percentiles!M:M,B464,percentiles!Q:Q,"&gt;0")</f>
        <v>0</v>
      </c>
    </row>
    <row r="465" spans="1:10">
      <c r="A465" s="3">
        <v>759</v>
      </c>
      <c r="B465" s="2">
        <v>43142</v>
      </c>
      <c r="C465">
        <v>35.9</v>
      </c>
      <c r="D465">
        <v>26.43</v>
      </c>
      <c r="E465" t="str">
        <f>+VLOOKUP(A465,'est-senamhi'!A:J,10,FALSE)</f>
        <v>RP</v>
      </c>
      <c r="F465">
        <f t="shared" si="7"/>
        <v>9.4699999999999989</v>
      </c>
      <c r="G465">
        <f>+COUNTIFS(percentiles!A:A,A465,percentiles!M:M,B465,percentiles!N:N,"&gt;0")</f>
        <v>0</v>
      </c>
      <c r="H465">
        <f>+COUNTIFS(percentiles!A:A,A465,percentiles!M:M,B465,percentiles!O:O,"&gt;0")</f>
        <v>0</v>
      </c>
      <c r="I465">
        <f>+COUNTIFS(percentiles!A:A,A465,percentiles!M:M,B465,percentiles!P:P,"&gt;0")</f>
        <v>0</v>
      </c>
      <c r="J465">
        <f>+COUNTIFS(percentiles!A:A,A465,percentiles!M:M,B465,percentiles!Q:Q,"&gt;0")</f>
        <v>0</v>
      </c>
    </row>
    <row r="466" spans="1:10">
      <c r="A466" s="3">
        <v>761</v>
      </c>
      <c r="B466" s="2">
        <v>43142</v>
      </c>
      <c r="C466">
        <v>25.5</v>
      </c>
      <c r="D466">
        <v>23.41</v>
      </c>
      <c r="E466" t="str">
        <f>+VLOOKUP(A466,'est-senamhi'!A:J,10,FALSE)</f>
        <v>RP</v>
      </c>
      <c r="F466">
        <f t="shared" si="7"/>
        <v>2.09</v>
      </c>
      <c r="G466">
        <f>+COUNTIFS(percentiles!A:A,A466,percentiles!M:M,B466,percentiles!N:N,"&gt;0")</f>
        <v>0</v>
      </c>
      <c r="H466">
        <f>+COUNTIFS(percentiles!A:A,A466,percentiles!M:M,B466,percentiles!O:O,"&gt;0")</f>
        <v>0</v>
      </c>
      <c r="I466">
        <f>+COUNTIFS(percentiles!A:A,A466,percentiles!M:M,B466,percentiles!P:P,"&gt;0")</f>
        <v>0</v>
      </c>
      <c r="J466">
        <f>+COUNTIFS(percentiles!A:A,A466,percentiles!M:M,B466,percentiles!Q:Q,"&gt;0")</f>
        <v>0</v>
      </c>
    </row>
    <row r="467" spans="1:10">
      <c r="A467" s="3">
        <v>780</v>
      </c>
      <c r="B467" s="2">
        <v>43142</v>
      </c>
      <c r="C467">
        <v>18.600000000000001</v>
      </c>
      <c r="D467">
        <v>16.54</v>
      </c>
      <c r="E467" t="str">
        <f>+VLOOKUP(A467,'est-senamhi'!A:J,10,FALSE)</f>
        <v>RP</v>
      </c>
      <c r="F467">
        <f t="shared" si="7"/>
        <v>2.0600000000000023</v>
      </c>
      <c r="G467">
        <f>+COUNTIFS(percentiles!A:A,A467,percentiles!M:M,B467,percentiles!N:N,"&gt;0")</f>
        <v>0</v>
      </c>
      <c r="H467">
        <f>+COUNTIFS(percentiles!A:A,A467,percentiles!M:M,B467,percentiles!O:O,"&gt;0")</f>
        <v>0</v>
      </c>
      <c r="I467">
        <f>+COUNTIFS(percentiles!A:A,A467,percentiles!M:M,B467,percentiles!P:P,"&gt;0")</f>
        <v>1</v>
      </c>
      <c r="J467">
        <f>+COUNTIFS(percentiles!A:A,A467,percentiles!M:M,B467,percentiles!Q:Q,"&gt;0")</f>
        <v>0</v>
      </c>
    </row>
    <row r="468" spans="1:10">
      <c r="A468" s="3">
        <v>809</v>
      </c>
      <c r="B468" s="2">
        <v>43142</v>
      </c>
      <c r="C468">
        <v>26.8</v>
      </c>
      <c r="D468">
        <v>23.44</v>
      </c>
      <c r="E468" t="str">
        <f>+VLOOKUP(A468,'est-senamhi'!A:J,10,FALSE)</f>
        <v>RP</v>
      </c>
      <c r="F468">
        <f t="shared" si="7"/>
        <v>3.3599999999999994</v>
      </c>
      <c r="G468">
        <f>+COUNTIFS(percentiles!A:A,A468,percentiles!M:M,B468,percentiles!N:N,"&gt;0")</f>
        <v>0</v>
      </c>
      <c r="H468">
        <f>+COUNTIFS(percentiles!A:A,A468,percentiles!M:M,B468,percentiles!O:O,"&gt;0")</f>
        <v>0</v>
      </c>
      <c r="I468">
        <f>+COUNTIFS(percentiles!A:A,A468,percentiles!M:M,B468,percentiles!P:P,"&gt;0")</f>
        <v>0</v>
      </c>
      <c r="J468">
        <f>+COUNTIFS(percentiles!A:A,A468,percentiles!M:M,B468,percentiles!Q:Q,"&gt;0")</f>
        <v>0</v>
      </c>
    </row>
    <row r="469" spans="1:10">
      <c r="A469" s="3">
        <v>811</v>
      </c>
      <c r="B469" s="2">
        <v>43142</v>
      </c>
      <c r="C469">
        <v>38</v>
      </c>
      <c r="D469">
        <v>33.36</v>
      </c>
      <c r="E469" t="str">
        <f>+VLOOKUP(A469,'est-senamhi'!A:J,10,FALSE)</f>
        <v>RP</v>
      </c>
      <c r="F469">
        <f t="shared" si="7"/>
        <v>4.6400000000000006</v>
      </c>
      <c r="G469">
        <f>+COUNTIFS(percentiles!A:A,A469,percentiles!M:M,B469,percentiles!N:N,"&gt;0")</f>
        <v>0</v>
      </c>
      <c r="H469">
        <f>+COUNTIFS(percentiles!A:A,A469,percentiles!M:M,B469,percentiles!O:O,"&gt;0")</f>
        <v>0</v>
      </c>
      <c r="I469">
        <f>+COUNTIFS(percentiles!A:A,A469,percentiles!M:M,B469,percentiles!P:P,"&gt;0")</f>
        <v>0</v>
      </c>
      <c r="J469">
        <f>+COUNTIFS(percentiles!A:A,A469,percentiles!M:M,B469,percentiles!Q:Q,"&gt;0")</f>
        <v>0</v>
      </c>
    </row>
    <row r="470" spans="1:10">
      <c r="A470" s="3">
        <v>7454</v>
      </c>
      <c r="B470" s="2">
        <v>43142</v>
      </c>
      <c r="C470">
        <v>32.4</v>
      </c>
      <c r="D470">
        <v>19.2</v>
      </c>
      <c r="E470" t="str">
        <f>+VLOOKUP(A470,'est-senamhi'!A:J,10,FALSE)</f>
        <v>RP</v>
      </c>
      <c r="F470">
        <f t="shared" si="7"/>
        <v>13.2</v>
      </c>
      <c r="G470">
        <f>+COUNTIFS(percentiles!A:A,A470,percentiles!M:M,B470,percentiles!N:N,"&gt;0")</f>
        <v>0</v>
      </c>
      <c r="H470">
        <f>+COUNTIFS(percentiles!A:A,A470,percentiles!M:M,B470,percentiles!O:O,"&gt;0")</f>
        <v>0</v>
      </c>
      <c r="I470">
        <f>+COUNTIFS(percentiles!A:A,A470,percentiles!M:M,B470,percentiles!P:P,"&gt;0")</f>
        <v>0</v>
      </c>
      <c r="J470">
        <f>+COUNTIFS(percentiles!A:A,A470,percentiles!M:M,B470,percentiles!Q:Q,"&gt;0")</f>
        <v>0</v>
      </c>
    </row>
    <row r="471" spans="1:10">
      <c r="A471" s="3">
        <v>109091</v>
      </c>
      <c r="B471" s="2">
        <v>43142</v>
      </c>
      <c r="C471">
        <v>8.1</v>
      </c>
      <c r="D471">
        <v>7.38</v>
      </c>
      <c r="E471" t="str">
        <f>+VLOOKUP(A471,'est-senamhi'!A:J,10,FALSE)</f>
        <v>VNP</v>
      </c>
      <c r="F471">
        <f t="shared" si="7"/>
        <v>0.71999999999999975</v>
      </c>
      <c r="G471">
        <f>+COUNTIFS(percentiles!A:A,A471,percentiles!M:M,B471,percentiles!N:N,"&gt;0")</f>
        <v>0</v>
      </c>
      <c r="H471">
        <f>+COUNTIFS(percentiles!A:A,A471,percentiles!M:M,B471,percentiles!O:O,"&gt;0")</f>
        <v>0</v>
      </c>
      <c r="I471">
        <f>+COUNTIFS(percentiles!A:A,A471,percentiles!M:M,B471,percentiles!P:P,"&gt;0")</f>
        <v>0</v>
      </c>
      <c r="J471">
        <f>+COUNTIFS(percentiles!A:A,A471,percentiles!M:M,B471,percentiles!Q:Q,"&gt;0")</f>
        <v>0</v>
      </c>
    </row>
    <row r="472" spans="1:10">
      <c r="A472" s="3">
        <v>114131</v>
      </c>
      <c r="B472" s="2">
        <v>43142</v>
      </c>
      <c r="C472">
        <v>40.700000000000003</v>
      </c>
      <c r="D472">
        <v>23.57</v>
      </c>
      <c r="E472" t="str">
        <f>+VLOOKUP(A472,'est-senamhi'!A:J,10,FALSE)</f>
        <v>RP</v>
      </c>
      <c r="F472">
        <f t="shared" si="7"/>
        <v>17.130000000000003</v>
      </c>
      <c r="G472">
        <f>+COUNTIFS(percentiles!A:A,A472,percentiles!M:M,B472,percentiles!N:N,"&gt;0")</f>
        <v>0</v>
      </c>
      <c r="H472">
        <f>+COUNTIFS(percentiles!A:A,A472,percentiles!M:M,B472,percentiles!O:O,"&gt;0")</f>
        <v>0</v>
      </c>
      <c r="I472">
        <f>+COUNTIFS(percentiles!A:A,A472,percentiles!M:M,B472,percentiles!P:P,"&gt;0")</f>
        <v>0</v>
      </c>
      <c r="J472">
        <f>+COUNTIFS(percentiles!A:A,A472,percentiles!M:M,B472,percentiles!Q:Q,"&gt;0")</f>
        <v>0</v>
      </c>
    </row>
    <row r="473" spans="1:10">
      <c r="A473" s="3">
        <v>150209</v>
      </c>
      <c r="B473" s="2">
        <v>43142</v>
      </c>
      <c r="C473">
        <v>62.8</v>
      </c>
      <c r="D473">
        <v>36.9</v>
      </c>
      <c r="E473" t="str">
        <f>+VLOOKUP(A473,'est-senamhi'!A:J,10,FALSE)</f>
        <v>RP</v>
      </c>
      <c r="F473">
        <f t="shared" si="7"/>
        <v>25.9</v>
      </c>
      <c r="G473">
        <f>+COUNTIFS(percentiles!A:A,A473,percentiles!M:M,B473,percentiles!N:N,"&gt;0")</f>
        <v>0</v>
      </c>
      <c r="H473">
        <f>+COUNTIFS(percentiles!A:A,A473,percentiles!M:M,B473,percentiles!O:O,"&gt;0")</f>
        <v>0</v>
      </c>
      <c r="I473">
        <f>+COUNTIFS(percentiles!A:A,A473,percentiles!M:M,B473,percentiles!P:P,"&gt;0")</f>
        <v>0</v>
      </c>
      <c r="J473">
        <f>+COUNTIFS(percentiles!A:A,A473,percentiles!M:M,B473,percentiles!Q:Q,"&gt;0")</f>
        <v>0</v>
      </c>
    </row>
    <row r="474" spans="1:10">
      <c r="A474" s="3">
        <v>154108</v>
      </c>
      <c r="B474" s="2">
        <v>43142</v>
      </c>
      <c r="C474">
        <v>12.8</v>
      </c>
      <c r="D474">
        <v>10.06</v>
      </c>
      <c r="E474" t="str">
        <f>+VLOOKUP(A474,'est-senamhi'!A:J,10,FALSE)</f>
        <v>VNP</v>
      </c>
      <c r="F474">
        <f t="shared" si="7"/>
        <v>2.74</v>
      </c>
      <c r="G474">
        <f>+COUNTIFS(percentiles!A:A,A474,percentiles!M:M,B474,percentiles!N:N,"&gt;0")</f>
        <v>0</v>
      </c>
      <c r="H474">
        <f>+COUNTIFS(percentiles!A:A,A474,percentiles!M:M,B474,percentiles!O:O,"&gt;0")</f>
        <v>0</v>
      </c>
      <c r="I474">
        <f>+COUNTIFS(percentiles!A:A,A474,percentiles!M:M,B474,percentiles!P:P,"&gt;0")</f>
        <v>0</v>
      </c>
      <c r="J474">
        <f>+COUNTIFS(percentiles!A:A,A474,percentiles!M:M,B474,percentiles!Q:Q,"&gt;0")</f>
        <v>0</v>
      </c>
    </row>
    <row r="475" spans="1:10">
      <c r="A475" s="3">
        <v>156306</v>
      </c>
      <c r="B475" s="2">
        <v>43142</v>
      </c>
      <c r="C475">
        <v>30.6</v>
      </c>
      <c r="D475">
        <v>25.24</v>
      </c>
      <c r="E475" t="str">
        <f>+VLOOKUP(A475,'est-senamhi'!A:J,10,FALSE)</f>
        <v>RP</v>
      </c>
      <c r="F475">
        <f t="shared" si="7"/>
        <v>5.360000000000003</v>
      </c>
      <c r="G475">
        <f>+COUNTIFS(percentiles!A:A,A475,percentiles!M:M,B475,percentiles!N:N,"&gt;0")</f>
        <v>0</v>
      </c>
      <c r="H475">
        <f>+COUNTIFS(percentiles!A:A,A475,percentiles!M:M,B475,percentiles!O:O,"&gt;0")</f>
        <v>0</v>
      </c>
      <c r="I475">
        <f>+COUNTIFS(percentiles!A:A,A475,percentiles!M:M,B475,percentiles!P:P,"&gt;0")</f>
        <v>0</v>
      </c>
      <c r="J475">
        <f>+COUNTIFS(percentiles!A:A,A475,percentiles!M:M,B475,percentiles!Q:Q,"&gt;0")</f>
        <v>0</v>
      </c>
    </row>
    <row r="476" spans="1:10">
      <c r="A476" s="3" t="s">
        <v>1088</v>
      </c>
      <c r="B476" s="2">
        <v>43142</v>
      </c>
      <c r="C476">
        <v>28.2</v>
      </c>
      <c r="D476">
        <v>26.43</v>
      </c>
      <c r="E476" t="str">
        <f>+VLOOKUP(A476,'est-senamhi'!A:J,10,FALSE)</f>
        <v>RP</v>
      </c>
      <c r="F476">
        <f t="shared" si="7"/>
        <v>1.7699999999999996</v>
      </c>
      <c r="G476">
        <f>+COUNTIFS(percentiles!A:A,A476,percentiles!M:M,B476,percentiles!N:N,"&gt;0")</f>
        <v>0</v>
      </c>
      <c r="H476">
        <f>+COUNTIFS(percentiles!A:A,A476,percentiles!M:M,B476,percentiles!O:O,"&gt;0")</f>
        <v>0</v>
      </c>
      <c r="I476">
        <f>+COUNTIFS(percentiles!A:A,A476,percentiles!M:M,B476,percentiles!P:P,"&gt;0")</f>
        <v>0</v>
      </c>
      <c r="J476">
        <f>+COUNTIFS(percentiles!A:A,A476,percentiles!M:M,B476,percentiles!Q:Q,"&gt;0")</f>
        <v>0</v>
      </c>
    </row>
    <row r="477" spans="1:10">
      <c r="A477" s="3" t="s">
        <v>1216</v>
      </c>
      <c r="B477" s="2">
        <v>43142</v>
      </c>
      <c r="C477">
        <v>29.1</v>
      </c>
      <c r="D477">
        <v>19.2</v>
      </c>
      <c r="E477" t="str">
        <f>+VLOOKUP(A477,'est-senamhi'!A:J,10,FALSE)</f>
        <v>RP</v>
      </c>
      <c r="F477">
        <f t="shared" si="7"/>
        <v>9.9000000000000021</v>
      </c>
      <c r="G477">
        <f>+COUNTIFS(percentiles!A:A,A477,percentiles!M:M,B477,percentiles!N:N,"&gt;0")</f>
        <v>0</v>
      </c>
      <c r="H477">
        <f>+COUNTIFS(percentiles!A:A,A477,percentiles!M:M,B477,percentiles!O:O,"&gt;0")</f>
        <v>0</v>
      </c>
      <c r="I477">
        <f>+COUNTIFS(percentiles!A:A,A477,percentiles!M:M,B477,percentiles!P:P,"&gt;0")</f>
        <v>0</v>
      </c>
      <c r="J477">
        <f>+COUNTIFS(percentiles!A:A,A477,percentiles!M:M,B477,percentiles!Q:Q,"&gt;0")</f>
        <v>0</v>
      </c>
    </row>
    <row r="478" spans="1:10">
      <c r="A478" s="3">
        <v>462</v>
      </c>
      <c r="B478" s="2">
        <v>43143</v>
      </c>
      <c r="C478">
        <v>113.8</v>
      </c>
      <c r="D478">
        <v>103.12</v>
      </c>
      <c r="E478" t="str">
        <f>+VLOOKUP(A478,'est-senamhi'!A:J,10,FALSE)</f>
        <v>RP</v>
      </c>
      <c r="F478">
        <f t="shared" si="7"/>
        <v>10.679999999999993</v>
      </c>
      <c r="G478">
        <f>+COUNTIFS(percentiles!A:A,A478,percentiles!M:M,B478,percentiles!N:N,"&gt;0")</f>
        <v>0</v>
      </c>
      <c r="H478">
        <f>+COUNTIFS(percentiles!A:A,A478,percentiles!M:M,B478,percentiles!O:O,"&gt;0")</f>
        <v>0</v>
      </c>
      <c r="I478">
        <f>+COUNTIFS(percentiles!A:A,A478,percentiles!M:M,B478,percentiles!P:P,"&gt;0")</f>
        <v>0</v>
      </c>
      <c r="J478">
        <f>+COUNTIFS(percentiles!A:A,A478,percentiles!M:M,B478,percentiles!Q:Q,"&gt;0")</f>
        <v>0</v>
      </c>
    </row>
    <row r="479" spans="1:10">
      <c r="A479" s="3">
        <v>154108</v>
      </c>
      <c r="B479" s="2">
        <v>43143</v>
      </c>
      <c r="C479">
        <v>17.600000000000001</v>
      </c>
      <c r="D479">
        <v>10.06</v>
      </c>
      <c r="E479" t="str">
        <f>+VLOOKUP(A479,'est-senamhi'!A:J,10,FALSE)</f>
        <v>VNP</v>
      </c>
      <c r="F479">
        <f t="shared" si="7"/>
        <v>7.5400000000000009</v>
      </c>
      <c r="G479">
        <f>+COUNTIFS(percentiles!A:A,A479,percentiles!M:M,B479,percentiles!N:N,"&gt;0")</f>
        <v>0</v>
      </c>
      <c r="H479">
        <f>+COUNTIFS(percentiles!A:A,A479,percentiles!M:M,B479,percentiles!O:O,"&gt;0")</f>
        <v>0</v>
      </c>
      <c r="I479">
        <f>+COUNTIFS(percentiles!A:A,A479,percentiles!M:M,B479,percentiles!P:P,"&gt;0")</f>
        <v>0</v>
      </c>
      <c r="J479">
        <f>+COUNTIFS(percentiles!A:A,A479,percentiles!M:M,B479,percentiles!Q:Q,"&gt;0")</f>
        <v>0</v>
      </c>
    </row>
    <row r="480" spans="1:10">
      <c r="A480" s="3">
        <v>158331</v>
      </c>
      <c r="B480" s="2">
        <v>43143</v>
      </c>
      <c r="C480">
        <v>22.4</v>
      </c>
      <c r="D480">
        <v>20.75</v>
      </c>
      <c r="E480" t="str">
        <f>+VLOOKUP(A480,'est-senamhi'!A:J,10,FALSE)</f>
        <v>RP</v>
      </c>
      <c r="F480">
        <f t="shared" si="7"/>
        <v>1.6499999999999986</v>
      </c>
      <c r="G480">
        <f>+COUNTIFS(percentiles!A:A,A480,percentiles!M:M,B480,percentiles!N:N,"&gt;0")</f>
        <v>0</v>
      </c>
      <c r="H480">
        <f>+COUNTIFS(percentiles!A:A,A480,percentiles!M:M,B480,percentiles!O:O,"&gt;0")</f>
        <v>0</v>
      </c>
      <c r="I480">
        <f>+COUNTIFS(percentiles!A:A,A480,percentiles!M:M,B480,percentiles!P:P,"&gt;0")</f>
        <v>0</v>
      </c>
      <c r="J480">
        <f>+COUNTIFS(percentiles!A:A,A480,percentiles!M:M,B480,percentiles!Q:Q,"&gt;0")</f>
        <v>0</v>
      </c>
    </row>
    <row r="481" spans="1:10">
      <c r="A481" s="3">
        <v>762</v>
      </c>
      <c r="B481" s="2">
        <v>43144</v>
      </c>
      <c r="C481">
        <v>29.3</v>
      </c>
      <c r="D481">
        <v>28.36</v>
      </c>
      <c r="E481" t="str">
        <f>+VLOOKUP(A481,'est-senamhi'!A:J,10,FALSE)</f>
        <v>RP</v>
      </c>
      <c r="F481">
        <f t="shared" si="7"/>
        <v>0.94000000000000128</v>
      </c>
      <c r="G481">
        <f>+COUNTIFS(percentiles!A:A,A481,percentiles!M:M,B481,percentiles!N:N,"&gt;0")</f>
        <v>0</v>
      </c>
      <c r="H481">
        <f>+COUNTIFS(percentiles!A:A,A481,percentiles!M:M,B481,percentiles!O:O,"&gt;0")</f>
        <v>0</v>
      </c>
      <c r="I481">
        <f>+COUNTIFS(percentiles!A:A,A481,percentiles!M:M,B481,percentiles!P:P,"&gt;0")</f>
        <v>0</v>
      </c>
      <c r="J481">
        <f>+COUNTIFS(percentiles!A:A,A481,percentiles!M:M,B481,percentiles!Q:Q,"&gt;0")</f>
        <v>0</v>
      </c>
    </row>
    <row r="482" spans="1:10">
      <c r="A482" s="3">
        <v>7454</v>
      </c>
      <c r="B482" s="2">
        <v>43144</v>
      </c>
      <c r="C482">
        <v>23.6</v>
      </c>
      <c r="D482">
        <v>19.2</v>
      </c>
      <c r="E482" t="str">
        <f>+VLOOKUP(A482,'est-senamhi'!A:J,10,FALSE)</f>
        <v>RP</v>
      </c>
      <c r="F482">
        <f t="shared" si="7"/>
        <v>4.4000000000000021</v>
      </c>
      <c r="G482">
        <f>+COUNTIFS(percentiles!A:A,A482,percentiles!M:M,B482,percentiles!N:N,"&gt;0")</f>
        <v>0</v>
      </c>
      <c r="H482">
        <f>+COUNTIFS(percentiles!A:A,A482,percentiles!M:M,B482,percentiles!O:O,"&gt;0")</f>
        <v>0</v>
      </c>
      <c r="I482">
        <f>+COUNTIFS(percentiles!A:A,A482,percentiles!M:M,B482,percentiles!P:P,"&gt;0")</f>
        <v>0</v>
      </c>
      <c r="J482">
        <f>+COUNTIFS(percentiles!A:A,A482,percentiles!M:M,B482,percentiles!Q:Q,"&gt;0")</f>
        <v>0</v>
      </c>
    </row>
    <row r="483" spans="1:10">
      <c r="A483" s="3">
        <v>150209</v>
      </c>
      <c r="B483" s="2">
        <v>43144</v>
      </c>
      <c r="C483">
        <v>49</v>
      </c>
      <c r="D483">
        <v>36.9</v>
      </c>
      <c r="E483" t="str">
        <f>+VLOOKUP(A483,'est-senamhi'!A:J,10,FALSE)</f>
        <v>RP</v>
      </c>
      <c r="F483">
        <f t="shared" si="7"/>
        <v>12.100000000000001</v>
      </c>
      <c r="G483">
        <f>+COUNTIFS(percentiles!A:A,A483,percentiles!M:M,B483,percentiles!N:N,"&gt;0")</f>
        <v>0</v>
      </c>
      <c r="H483">
        <f>+COUNTIFS(percentiles!A:A,A483,percentiles!M:M,B483,percentiles!O:O,"&gt;0")</f>
        <v>0</v>
      </c>
      <c r="I483">
        <f>+COUNTIFS(percentiles!A:A,A483,percentiles!M:M,B483,percentiles!P:P,"&gt;0")</f>
        <v>0</v>
      </c>
      <c r="J483">
        <f>+COUNTIFS(percentiles!A:A,A483,percentiles!M:M,B483,percentiles!Q:Q,"&gt;0")</f>
        <v>0</v>
      </c>
    </row>
    <row r="484" spans="1:10">
      <c r="A484" s="3">
        <v>154108</v>
      </c>
      <c r="B484" s="2">
        <v>43144</v>
      </c>
      <c r="C484">
        <v>18</v>
      </c>
      <c r="D484">
        <v>10.06</v>
      </c>
      <c r="E484" t="str">
        <f>+VLOOKUP(A484,'est-senamhi'!A:J,10,FALSE)</f>
        <v>VNP</v>
      </c>
      <c r="F484">
        <f t="shared" si="7"/>
        <v>7.9399999999999995</v>
      </c>
      <c r="G484">
        <f>+COUNTIFS(percentiles!A:A,A484,percentiles!M:M,B484,percentiles!N:N,"&gt;0")</f>
        <v>0</v>
      </c>
      <c r="H484">
        <f>+COUNTIFS(percentiles!A:A,A484,percentiles!M:M,B484,percentiles!O:O,"&gt;0")</f>
        <v>0</v>
      </c>
      <c r="I484">
        <f>+COUNTIFS(percentiles!A:A,A484,percentiles!M:M,B484,percentiles!P:P,"&gt;0")</f>
        <v>0</v>
      </c>
      <c r="J484">
        <f>+COUNTIFS(percentiles!A:A,A484,percentiles!M:M,B484,percentiles!Q:Q,"&gt;0")</f>
        <v>0</v>
      </c>
    </row>
    <row r="485" spans="1:10">
      <c r="A485" s="3">
        <v>156217</v>
      </c>
      <c r="B485" s="2">
        <v>43144</v>
      </c>
      <c r="C485">
        <v>41.6</v>
      </c>
      <c r="D485">
        <v>20.93</v>
      </c>
      <c r="E485" t="str">
        <f>+VLOOKUP(A485,'est-senamhi'!A:J,10,FALSE)</f>
        <v>RP</v>
      </c>
      <c r="F485">
        <f t="shared" si="7"/>
        <v>20.67</v>
      </c>
      <c r="G485">
        <f>+COUNTIFS(percentiles!A:A,A485,percentiles!M:M,B485,percentiles!N:N,"&gt;0")</f>
        <v>0</v>
      </c>
      <c r="H485">
        <f>+COUNTIFS(percentiles!A:A,A485,percentiles!M:M,B485,percentiles!O:O,"&gt;0")</f>
        <v>0</v>
      </c>
      <c r="I485">
        <f>+COUNTIFS(percentiles!A:A,A485,percentiles!M:M,B485,percentiles!P:P,"&gt;0")</f>
        <v>0</v>
      </c>
      <c r="J485">
        <f>+COUNTIFS(percentiles!A:A,A485,percentiles!M:M,B485,percentiles!Q:Q,"&gt;0")</f>
        <v>0</v>
      </c>
    </row>
    <row r="486" spans="1:10">
      <c r="A486" s="3">
        <v>219</v>
      </c>
      <c r="B486" s="2">
        <v>43145</v>
      </c>
      <c r="C486">
        <v>17.399999999999999</v>
      </c>
      <c r="D486">
        <v>16.37</v>
      </c>
      <c r="E486" t="str">
        <f>+VLOOKUP(A486,'est-senamhi'!A:J,10,FALSE)</f>
        <v>RP</v>
      </c>
      <c r="F486">
        <f t="shared" si="7"/>
        <v>1.0299999999999976</v>
      </c>
      <c r="G486">
        <f>+COUNTIFS(percentiles!A:A,A486,percentiles!M:M,B486,percentiles!N:N,"&gt;0")</f>
        <v>0</v>
      </c>
      <c r="H486">
        <f>+COUNTIFS(percentiles!A:A,A486,percentiles!M:M,B486,percentiles!O:O,"&gt;0")</f>
        <v>0</v>
      </c>
      <c r="I486">
        <f>+COUNTIFS(percentiles!A:A,A486,percentiles!M:M,B486,percentiles!P:P,"&gt;0")</f>
        <v>0</v>
      </c>
      <c r="J486">
        <f>+COUNTIFS(percentiles!A:A,A486,percentiles!M:M,B486,percentiles!Q:Q,"&gt;0")</f>
        <v>0</v>
      </c>
    </row>
    <row r="487" spans="1:10">
      <c r="A487" s="3">
        <v>444</v>
      </c>
      <c r="B487" s="2">
        <v>43145</v>
      </c>
      <c r="C487">
        <v>10.199999999999999</v>
      </c>
      <c r="D487">
        <v>7.24</v>
      </c>
      <c r="E487" t="str">
        <f>+VLOOKUP(A487,'est-senamhi'!A:J,10,FALSE)</f>
        <v>VNP</v>
      </c>
      <c r="F487">
        <f t="shared" si="7"/>
        <v>2.9599999999999991</v>
      </c>
      <c r="G487">
        <f>+COUNTIFS(percentiles!A:A,A487,percentiles!M:M,B487,percentiles!N:N,"&gt;0")</f>
        <v>0</v>
      </c>
      <c r="H487">
        <f>+COUNTIFS(percentiles!A:A,A487,percentiles!M:M,B487,percentiles!O:O,"&gt;0")</f>
        <v>0</v>
      </c>
      <c r="I487">
        <f>+COUNTIFS(percentiles!A:A,A487,percentiles!M:M,B487,percentiles!P:P,"&gt;0")</f>
        <v>0</v>
      </c>
      <c r="J487">
        <f>+COUNTIFS(percentiles!A:A,A487,percentiles!M:M,B487,percentiles!Q:Q,"&gt;0")</f>
        <v>0</v>
      </c>
    </row>
    <row r="488" spans="1:10">
      <c r="A488" s="3">
        <v>480</v>
      </c>
      <c r="B488" s="2">
        <v>43145</v>
      </c>
      <c r="C488">
        <v>48.7</v>
      </c>
      <c r="D488">
        <v>43.91</v>
      </c>
      <c r="E488" t="str">
        <f>+VLOOKUP(A488,'est-senamhi'!A:J,10,FALSE)</f>
        <v>RP</v>
      </c>
      <c r="F488">
        <f t="shared" si="7"/>
        <v>4.7900000000000063</v>
      </c>
      <c r="G488">
        <f>+COUNTIFS(percentiles!A:A,A488,percentiles!M:M,B488,percentiles!N:N,"&gt;0")</f>
        <v>0</v>
      </c>
      <c r="H488">
        <f>+COUNTIFS(percentiles!A:A,A488,percentiles!M:M,B488,percentiles!O:O,"&gt;0")</f>
        <v>0</v>
      </c>
      <c r="I488">
        <f>+COUNTIFS(percentiles!A:A,A488,percentiles!M:M,B488,percentiles!P:P,"&gt;0")</f>
        <v>0</v>
      </c>
      <c r="J488">
        <f>+COUNTIFS(percentiles!A:A,A488,percentiles!M:M,B488,percentiles!Q:Q,"&gt;0")</f>
        <v>0</v>
      </c>
    </row>
    <row r="489" spans="1:10">
      <c r="A489" s="3">
        <v>503</v>
      </c>
      <c r="B489" s="2">
        <v>43145</v>
      </c>
      <c r="C489">
        <v>29.5</v>
      </c>
      <c r="D489">
        <v>24.39</v>
      </c>
      <c r="E489" t="str">
        <f>+VLOOKUP(A489,'est-senamhi'!A:J,10,FALSE)</f>
        <v>RP</v>
      </c>
      <c r="F489">
        <f t="shared" si="7"/>
        <v>5.1099999999999994</v>
      </c>
      <c r="G489">
        <f>+COUNTIFS(percentiles!A:A,A489,percentiles!M:M,B489,percentiles!N:N,"&gt;0")</f>
        <v>1</v>
      </c>
      <c r="H489">
        <f>+COUNTIFS(percentiles!A:A,A489,percentiles!M:M,B489,percentiles!O:O,"&gt;0")</f>
        <v>0</v>
      </c>
      <c r="I489">
        <f>+COUNTIFS(percentiles!A:A,A489,percentiles!M:M,B489,percentiles!P:P,"&gt;0")</f>
        <v>0</v>
      </c>
      <c r="J489">
        <f>+COUNTIFS(percentiles!A:A,A489,percentiles!M:M,B489,percentiles!Q:Q,"&gt;0")</f>
        <v>0</v>
      </c>
    </row>
    <row r="490" spans="1:10">
      <c r="A490" s="3">
        <v>556</v>
      </c>
      <c r="B490" s="2">
        <v>43145</v>
      </c>
      <c r="C490">
        <v>71.7</v>
      </c>
      <c r="D490">
        <v>63.14</v>
      </c>
      <c r="E490" t="str">
        <f>+VLOOKUP(A490,'est-senamhi'!A:J,10,FALSE)</f>
        <v>RP</v>
      </c>
      <c r="F490">
        <f t="shared" si="7"/>
        <v>8.5600000000000023</v>
      </c>
      <c r="G490">
        <f>+COUNTIFS(percentiles!A:A,A490,percentiles!M:M,B490,percentiles!N:N,"&gt;0")</f>
        <v>0</v>
      </c>
      <c r="H490">
        <f>+COUNTIFS(percentiles!A:A,A490,percentiles!M:M,B490,percentiles!O:O,"&gt;0")</f>
        <v>0</v>
      </c>
      <c r="I490">
        <f>+COUNTIFS(percentiles!A:A,A490,percentiles!M:M,B490,percentiles!P:P,"&gt;0")</f>
        <v>0</v>
      </c>
      <c r="J490">
        <f>+COUNTIFS(percentiles!A:A,A490,percentiles!M:M,B490,percentiles!Q:Q,"&gt;0")</f>
        <v>0</v>
      </c>
    </row>
    <row r="491" spans="1:10">
      <c r="A491" s="3">
        <v>695</v>
      </c>
      <c r="B491" s="2">
        <v>43145</v>
      </c>
      <c r="C491">
        <v>44.8</v>
      </c>
      <c r="D491">
        <v>36.4</v>
      </c>
      <c r="E491" t="str">
        <f>+VLOOKUP(A491,'est-senamhi'!A:J,10,FALSE)</f>
        <v>RP</v>
      </c>
      <c r="F491">
        <f t="shared" si="7"/>
        <v>8.3999999999999986</v>
      </c>
      <c r="G491">
        <f>+COUNTIFS(percentiles!A:A,A491,percentiles!M:M,B491,percentiles!N:N,"&gt;0")</f>
        <v>0</v>
      </c>
      <c r="H491">
        <f>+COUNTIFS(percentiles!A:A,A491,percentiles!M:M,B491,percentiles!O:O,"&gt;0")</f>
        <v>0</v>
      </c>
      <c r="I491">
        <f>+COUNTIFS(percentiles!A:A,A491,percentiles!M:M,B491,percentiles!P:P,"&gt;0")</f>
        <v>0</v>
      </c>
      <c r="J491">
        <f>+COUNTIFS(percentiles!A:A,A491,percentiles!M:M,B491,percentiles!Q:Q,"&gt;0")</f>
        <v>0</v>
      </c>
    </row>
    <row r="492" spans="1:10">
      <c r="A492" s="3">
        <v>878</v>
      </c>
      <c r="B492" s="2">
        <v>43145</v>
      </c>
      <c r="C492">
        <v>31.2</v>
      </c>
      <c r="D492">
        <v>24.06</v>
      </c>
      <c r="E492" t="str">
        <f>+VLOOKUP(A492,'est-senamhi'!A:J,10,FALSE)</f>
        <v>RP</v>
      </c>
      <c r="F492">
        <f t="shared" si="7"/>
        <v>7.1400000000000006</v>
      </c>
      <c r="G492">
        <f>+COUNTIFS(percentiles!A:A,A492,percentiles!M:M,B492,percentiles!N:N,"&gt;0")</f>
        <v>0</v>
      </c>
      <c r="H492">
        <f>+COUNTIFS(percentiles!A:A,A492,percentiles!M:M,B492,percentiles!O:O,"&gt;0")</f>
        <v>0</v>
      </c>
      <c r="I492">
        <f>+COUNTIFS(percentiles!A:A,A492,percentiles!M:M,B492,percentiles!P:P,"&gt;0")</f>
        <v>0</v>
      </c>
      <c r="J492">
        <f>+COUNTIFS(percentiles!A:A,A492,percentiles!M:M,B492,percentiles!Q:Q,"&gt;0")</f>
        <v>0</v>
      </c>
    </row>
    <row r="493" spans="1:10">
      <c r="A493" s="3">
        <v>109091</v>
      </c>
      <c r="B493" s="2">
        <v>43145</v>
      </c>
      <c r="C493">
        <v>83.6</v>
      </c>
      <c r="D493">
        <v>7.38</v>
      </c>
      <c r="E493" t="str">
        <f>+VLOOKUP(A493,'est-senamhi'!A:J,10,FALSE)</f>
        <v>VNP</v>
      </c>
      <c r="F493">
        <f t="shared" si="7"/>
        <v>76.22</v>
      </c>
      <c r="G493">
        <f>+COUNTIFS(percentiles!A:A,A493,percentiles!M:M,B493,percentiles!N:N,"&gt;0")</f>
        <v>0</v>
      </c>
      <c r="H493">
        <f>+COUNTIFS(percentiles!A:A,A493,percentiles!M:M,B493,percentiles!O:O,"&gt;0")</f>
        <v>0</v>
      </c>
      <c r="I493">
        <f>+COUNTIFS(percentiles!A:A,A493,percentiles!M:M,B493,percentiles!P:P,"&gt;0")</f>
        <v>0</v>
      </c>
      <c r="J493">
        <f>+COUNTIFS(percentiles!A:A,A493,percentiles!M:M,B493,percentiles!Q:Q,"&gt;0")</f>
        <v>0</v>
      </c>
    </row>
    <row r="494" spans="1:10">
      <c r="A494" s="3">
        <v>111288</v>
      </c>
      <c r="B494" s="2">
        <v>43145</v>
      </c>
      <c r="C494">
        <v>25.5</v>
      </c>
      <c r="D494">
        <v>20.170000000000002</v>
      </c>
      <c r="E494" t="str">
        <f>+VLOOKUP(A494,'est-senamhi'!A:J,10,FALSE)</f>
        <v>RP</v>
      </c>
      <c r="F494">
        <f t="shared" si="7"/>
        <v>5.3299999999999983</v>
      </c>
      <c r="G494">
        <f>+COUNTIFS(percentiles!A:A,A494,percentiles!M:M,B494,percentiles!N:N,"&gt;0")</f>
        <v>0</v>
      </c>
      <c r="H494">
        <f>+COUNTIFS(percentiles!A:A,A494,percentiles!M:M,B494,percentiles!O:O,"&gt;0")</f>
        <v>0</v>
      </c>
      <c r="I494">
        <f>+COUNTIFS(percentiles!A:A,A494,percentiles!M:M,B494,percentiles!P:P,"&gt;0")</f>
        <v>0</v>
      </c>
      <c r="J494">
        <f>+COUNTIFS(percentiles!A:A,A494,percentiles!M:M,B494,percentiles!Q:Q,"&gt;0")</f>
        <v>0</v>
      </c>
    </row>
    <row r="495" spans="1:10">
      <c r="A495" s="3">
        <v>154108</v>
      </c>
      <c r="B495" s="2">
        <v>43145</v>
      </c>
      <c r="C495">
        <v>24.8</v>
      </c>
      <c r="D495">
        <v>10.06</v>
      </c>
      <c r="E495" t="str">
        <f>+VLOOKUP(A495,'est-senamhi'!A:J,10,FALSE)</f>
        <v>VNP</v>
      </c>
      <c r="F495">
        <f t="shared" si="7"/>
        <v>14.74</v>
      </c>
      <c r="G495">
        <f>+COUNTIFS(percentiles!A:A,A495,percentiles!M:M,B495,percentiles!N:N,"&gt;0")</f>
        <v>0</v>
      </c>
      <c r="H495">
        <f>+COUNTIFS(percentiles!A:A,A495,percentiles!M:M,B495,percentiles!O:O,"&gt;0")</f>
        <v>0</v>
      </c>
      <c r="I495">
        <f>+COUNTIFS(percentiles!A:A,A495,percentiles!M:M,B495,percentiles!P:P,"&gt;0")</f>
        <v>0</v>
      </c>
      <c r="J495">
        <f>+COUNTIFS(percentiles!A:A,A495,percentiles!M:M,B495,percentiles!Q:Q,"&gt;0")</f>
        <v>0</v>
      </c>
    </row>
    <row r="496" spans="1:10">
      <c r="A496" s="3">
        <v>157418</v>
      </c>
      <c r="B496" s="2">
        <v>43145</v>
      </c>
      <c r="C496">
        <v>10.9</v>
      </c>
      <c r="D496">
        <v>10.65</v>
      </c>
      <c r="E496" t="str">
        <f>+VLOOKUP(A496,'est-senamhi'!A:J,10,FALSE)</f>
        <v>RP</v>
      </c>
      <c r="F496">
        <f t="shared" si="7"/>
        <v>0.25</v>
      </c>
      <c r="G496">
        <f>+COUNTIFS(percentiles!A:A,A496,percentiles!M:M,B496,percentiles!N:N,"&gt;0")</f>
        <v>0</v>
      </c>
      <c r="H496">
        <f>+COUNTIFS(percentiles!A:A,A496,percentiles!M:M,B496,percentiles!O:O,"&gt;0")</f>
        <v>0</v>
      </c>
      <c r="I496">
        <f>+COUNTIFS(percentiles!A:A,A496,percentiles!M:M,B496,percentiles!P:P,"&gt;0")</f>
        <v>0</v>
      </c>
      <c r="J496">
        <f>+COUNTIFS(percentiles!A:A,A496,percentiles!M:M,B496,percentiles!Q:Q,"&gt;0")</f>
        <v>1</v>
      </c>
    </row>
    <row r="497" spans="1:10">
      <c r="A497" s="3" t="s">
        <v>1218</v>
      </c>
      <c r="B497" s="2">
        <v>43145</v>
      </c>
      <c r="C497">
        <v>1.4</v>
      </c>
      <c r="D497">
        <v>1.1100000000000001</v>
      </c>
      <c r="E497" t="str">
        <f>+VLOOKUP(A497,'est-senamhi'!A:J,10,FALSE)</f>
        <v>VNP</v>
      </c>
      <c r="F497">
        <f t="shared" si="7"/>
        <v>0.28999999999999981</v>
      </c>
      <c r="G497">
        <f>+COUNTIFS(percentiles!A:A,A497,percentiles!M:M,B497,percentiles!N:N,"&gt;0")</f>
        <v>0</v>
      </c>
      <c r="H497">
        <f>+COUNTIFS(percentiles!A:A,A497,percentiles!M:M,B497,percentiles!O:O,"&gt;0")</f>
        <v>0</v>
      </c>
      <c r="I497">
        <f>+COUNTIFS(percentiles!A:A,A497,percentiles!M:M,B497,percentiles!P:P,"&gt;0")</f>
        <v>0</v>
      </c>
      <c r="J497">
        <f>+COUNTIFS(percentiles!A:A,A497,percentiles!M:M,B497,percentiles!Q:Q,"&gt;0")</f>
        <v>0</v>
      </c>
    </row>
    <row r="498" spans="1:10">
      <c r="A498" s="3" t="s">
        <v>1242</v>
      </c>
      <c r="B498" s="2">
        <v>43145</v>
      </c>
      <c r="C498">
        <v>21.7</v>
      </c>
      <c r="D498">
        <v>19.5</v>
      </c>
      <c r="E498" t="str">
        <f>+VLOOKUP(A498,'est-senamhi'!A:J,10,FALSE)</f>
        <v>RP</v>
      </c>
      <c r="F498">
        <f t="shared" si="7"/>
        <v>2.1999999999999993</v>
      </c>
      <c r="G498">
        <f>+COUNTIFS(percentiles!A:A,A498,percentiles!M:M,B498,percentiles!N:N,"&gt;0")</f>
        <v>0</v>
      </c>
      <c r="H498">
        <f>+COUNTIFS(percentiles!A:A,A498,percentiles!M:M,B498,percentiles!O:O,"&gt;0")</f>
        <v>0</v>
      </c>
      <c r="I498">
        <f>+COUNTIFS(percentiles!A:A,A498,percentiles!M:M,B498,percentiles!P:P,"&gt;0")</f>
        <v>0</v>
      </c>
      <c r="J498">
        <f>+COUNTIFS(percentiles!A:A,A498,percentiles!M:M,B498,percentiles!Q:Q,"&gt;0")</f>
        <v>0</v>
      </c>
    </row>
    <row r="499" spans="1:10">
      <c r="A499" s="4" t="s">
        <v>1299</v>
      </c>
      <c r="B499" s="2">
        <v>43145</v>
      </c>
      <c r="C499">
        <v>76.400000000000006</v>
      </c>
      <c r="D499">
        <v>39.01</v>
      </c>
      <c r="E499" t="str">
        <f>+VLOOKUP(A499,'est-senamhi'!A:J,10,FALSE)</f>
        <v>RP</v>
      </c>
      <c r="F499">
        <f t="shared" si="7"/>
        <v>37.390000000000008</v>
      </c>
      <c r="G499">
        <f>+COUNTIFS(percentiles!A:A,A499,percentiles!M:M,B499,percentiles!N:N,"&gt;0")</f>
        <v>0</v>
      </c>
      <c r="H499">
        <f>+COUNTIFS(percentiles!A:A,A499,percentiles!M:M,B499,percentiles!O:O,"&gt;0")</f>
        <v>0</v>
      </c>
      <c r="I499">
        <f>+COUNTIFS(percentiles!A:A,A499,percentiles!M:M,B499,percentiles!P:P,"&gt;0")</f>
        <v>0</v>
      </c>
      <c r="J499">
        <f>+COUNTIFS(percentiles!A:A,A499,percentiles!M:M,B499,percentiles!Q:Q,"&gt;0")</f>
        <v>0</v>
      </c>
    </row>
    <row r="500" spans="1:10">
      <c r="A500" s="3" t="s">
        <v>1326</v>
      </c>
      <c r="B500" s="2">
        <v>43145</v>
      </c>
      <c r="C500">
        <v>22.6</v>
      </c>
      <c r="D500">
        <v>16.8</v>
      </c>
      <c r="E500" t="str">
        <f>+VLOOKUP(A500,'est-senamhi'!A:J,10,FALSE)</f>
        <v>VNP</v>
      </c>
      <c r="F500">
        <f t="shared" si="7"/>
        <v>5.8000000000000007</v>
      </c>
      <c r="G500">
        <f>+COUNTIFS(percentiles!A:A,A500,percentiles!M:M,B500,percentiles!N:N,"&gt;0")</f>
        <v>0</v>
      </c>
      <c r="H500">
        <f>+COUNTIFS(percentiles!A:A,A500,percentiles!M:M,B500,percentiles!O:O,"&gt;0")</f>
        <v>0</v>
      </c>
      <c r="I500">
        <f>+COUNTIFS(percentiles!A:A,A500,percentiles!M:M,B500,percentiles!P:P,"&gt;0")</f>
        <v>0</v>
      </c>
      <c r="J500">
        <f>+COUNTIFS(percentiles!A:A,A500,percentiles!M:M,B500,percentiles!Q:Q,"&gt;0")</f>
        <v>0</v>
      </c>
    </row>
    <row r="501" spans="1:10">
      <c r="A501" s="3">
        <v>319</v>
      </c>
      <c r="B501" s="2">
        <v>43146</v>
      </c>
      <c r="C501">
        <v>20.3</v>
      </c>
      <c r="D501">
        <v>19.7</v>
      </c>
      <c r="E501" t="str">
        <f>+VLOOKUP(A501,'est-senamhi'!A:J,10,FALSE)</f>
        <v>VNP</v>
      </c>
      <c r="F501">
        <f t="shared" si="7"/>
        <v>0.60000000000000142</v>
      </c>
      <c r="G501">
        <f>+COUNTIFS(percentiles!A:A,A501,percentiles!M:M,B501,percentiles!N:N,"&gt;0")</f>
        <v>0</v>
      </c>
      <c r="H501">
        <f>+COUNTIFS(percentiles!A:A,A501,percentiles!M:M,B501,percentiles!O:O,"&gt;0")</f>
        <v>0</v>
      </c>
      <c r="I501">
        <f>+COUNTIFS(percentiles!A:A,A501,percentiles!M:M,B501,percentiles!P:P,"&gt;0")</f>
        <v>0</v>
      </c>
      <c r="J501">
        <f>+COUNTIFS(percentiles!A:A,A501,percentiles!M:M,B501,percentiles!Q:Q,"&gt;0")</f>
        <v>0</v>
      </c>
    </row>
    <row r="502" spans="1:10">
      <c r="A502" s="3">
        <v>369</v>
      </c>
      <c r="B502" s="2">
        <v>43146</v>
      </c>
      <c r="C502">
        <v>24</v>
      </c>
      <c r="D502">
        <v>17.27</v>
      </c>
      <c r="E502" t="str">
        <f>+VLOOKUP(A502,'est-senamhi'!A:J,10,FALSE)</f>
        <v>VNP</v>
      </c>
      <c r="F502">
        <f t="shared" si="7"/>
        <v>6.73</v>
      </c>
      <c r="G502">
        <f>+COUNTIFS(percentiles!A:A,A502,percentiles!M:M,B502,percentiles!N:N,"&gt;0")</f>
        <v>0</v>
      </c>
      <c r="H502">
        <f>+COUNTIFS(percentiles!A:A,A502,percentiles!M:M,B502,percentiles!O:O,"&gt;0")</f>
        <v>0</v>
      </c>
      <c r="I502">
        <f>+COUNTIFS(percentiles!A:A,A502,percentiles!M:M,B502,percentiles!P:P,"&gt;0")</f>
        <v>0</v>
      </c>
      <c r="J502">
        <f>+COUNTIFS(percentiles!A:A,A502,percentiles!M:M,B502,percentiles!Q:Q,"&gt;0")</f>
        <v>0</v>
      </c>
    </row>
    <row r="503" spans="1:10">
      <c r="A503" s="3">
        <v>444</v>
      </c>
      <c r="B503" s="2">
        <v>43146</v>
      </c>
      <c r="C503">
        <v>11.1</v>
      </c>
      <c r="D503">
        <v>7.24</v>
      </c>
      <c r="E503" t="str">
        <f>+VLOOKUP(A503,'est-senamhi'!A:J,10,FALSE)</f>
        <v>VNP</v>
      </c>
      <c r="F503">
        <f t="shared" si="7"/>
        <v>3.8599999999999994</v>
      </c>
      <c r="G503">
        <f>+COUNTIFS(percentiles!A:A,A503,percentiles!M:M,B503,percentiles!N:N,"&gt;0")</f>
        <v>0</v>
      </c>
      <c r="H503">
        <f>+COUNTIFS(percentiles!A:A,A503,percentiles!M:M,B503,percentiles!O:O,"&gt;0")</f>
        <v>0</v>
      </c>
      <c r="I503">
        <f>+COUNTIFS(percentiles!A:A,A503,percentiles!M:M,B503,percentiles!P:P,"&gt;0")</f>
        <v>0</v>
      </c>
      <c r="J503">
        <f>+COUNTIFS(percentiles!A:A,A503,percentiles!M:M,B503,percentiles!Q:Q,"&gt;0")</f>
        <v>0</v>
      </c>
    </row>
    <row r="504" spans="1:10">
      <c r="A504" s="3">
        <v>805</v>
      </c>
      <c r="B504" s="2">
        <v>43146</v>
      </c>
      <c r="C504">
        <v>2.9</v>
      </c>
      <c r="D504">
        <v>1.76</v>
      </c>
      <c r="E504" t="str">
        <f>+VLOOKUP(A504,'est-senamhi'!A:J,10,FALSE)</f>
        <v>RP</v>
      </c>
      <c r="F504">
        <f t="shared" si="7"/>
        <v>1.1399999999999999</v>
      </c>
      <c r="G504">
        <f>+COUNTIFS(percentiles!A:A,A504,percentiles!M:M,B504,percentiles!N:N,"&gt;0")</f>
        <v>0</v>
      </c>
      <c r="H504">
        <f>+COUNTIFS(percentiles!A:A,A504,percentiles!M:M,B504,percentiles!O:O,"&gt;0")</f>
        <v>0</v>
      </c>
      <c r="I504">
        <f>+COUNTIFS(percentiles!A:A,A504,percentiles!M:M,B504,percentiles!P:P,"&gt;0")</f>
        <v>1</v>
      </c>
      <c r="J504">
        <f>+COUNTIFS(percentiles!A:A,A504,percentiles!M:M,B504,percentiles!Q:Q,"&gt;0")</f>
        <v>0</v>
      </c>
    </row>
    <row r="505" spans="1:10">
      <c r="A505" s="3">
        <v>858</v>
      </c>
      <c r="B505" s="2">
        <v>43146</v>
      </c>
      <c r="C505">
        <v>0.6</v>
      </c>
      <c r="D505">
        <v>0.26</v>
      </c>
      <c r="E505" t="str">
        <f>+VLOOKUP(A505,'est-senamhi'!A:J,10,FALSE)</f>
        <v>RP</v>
      </c>
      <c r="F505">
        <f t="shared" si="7"/>
        <v>0.33999999999999997</v>
      </c>
      <c r="G505">
        <f>+COUNTIFS(percentiles!A:A,A505,percentiles!M:M,B505,percentiles!N:N,"&gt;0")</f>
        <v>0</v>
      </c>
      <c r="H505">
        <f>+COUNTIFS(percentiles!A:A,A505,percentiles!M:M,B505,percentiles!O:O,"&gt;0")</f>
        <v>0</v>
      </c>
      <c r="I505">
        <f>+COUNTIFS(percentiles!A:A,A505,percentiles!M:M,B505,percentiles!P:P,"&gt;0")</f>
        <v>0</v>
      </c>
      <c r="J505">
        <f>+COUNTIFS(percentiles!A:A,A505,percentiles!M:M,B505,percentiles!Q:Q,"&gt;0")</f>
        <v>0</v>
      </c>
    </row>
    <row r="506" spans="1:10">
      <c r="A506" s="3">
        <v>881</v>
      </c>
      <c r="B506" s="2">
        <v>43146</v>
      </c>
      <c r="C506">
        <v>17.7</v>
      </c>
      <c r="D506">
        <v>16.96</v>
      </c>
      <c r="E506" t="str">
        <f>+VLOOKUP(A506,'est-senamhi'!A:J,10,FALSE)</f>
        <v>RP</v>
      </c>
      <c r="F506">
        <f t="shared" si="7"/>
        <v>0.73999999999999844</v>
      </c>
      <c r="G506">
        <f>+COUNTIFS(percentiles!A:A,A506,percentiles!M:M,B506,percentiles!N:N,"&gt;0")</f>
        <v>0</v>
      </c>
      <c r="H506">
        <f>+COUNTIFS(percentiles!A:A,A506,percentiles!M:M,B506,percentiles!O:O,"&gt;0")</f>
        <v>0</v>
      </c>
      <c r="I506">
        <f>+COUNTIFS(percentiles!A:A,A506,percentiles!M:M,B506,percentiles!P:P,"&gt;0")</f>
        <v>0</v>
      </c>
      <c r="J506">
        <f>+COUNTIFS(percentiles!A:A,A506,percentiles!M:M,B506,percentiles!Q:Q,"&gt;0")</f>
        <v>0</v>
      </c>
    </row>
    <row r="507" spans="1:10">
      <c r="A507" s="3">
        <v>107131</v>
      </c>
      <c r="B507" s="2">
        <v>43146</v>
      </c>
      <c r="C507">
        <v>43.6</v>
      </c>
      <c r="D507">
        <v>30.42</v>
      </c>
      <c r="E507" t="str">
        <f>+VLOOKUP(A507,'est-senamhi'!A:J,10,FALSE)</f>
        <v>VNP</v>
      </c>
      <c r="F507">
        <f t="shared" si="7"/>
        <v>13.18</v>
      </c>
      <c r="G507">
        <f>+COUNTIFS(percentiles!A:A,A507,percentiles!M:M,B507,percentiles!N:N,"&gt;0")</f>
        <v>0</v>
      </c>
      <c r="H507">
        <f>+COUNTIFS(percentiles!A:A,A507,percentiles!M:M,B507,percentiles!O:O,"&gt;0")</f>
        <v>0</v>
      </c>
      <c r="I507">
        <f>+COUNTIFS(percentiles!A:A,A507,percentiles!M:M,B507,percentiles!P:P,"&gt;0")</f>
        <v>0</v>
      </c>
      <c r="J507">
        <f>+COUNTIFS(percentiles!A:A,A507,percentiles!M:M,B507,percentiles!Q:Q,"&gt;0")</f>
        <v>0</v>
      </c>
    </row>
    <row r="508" spans="1:10">
      <c r="A508" s="3">
        <v>109091</v>
      </c>
      <c r="B508" s="2">
        <v>43146</v>
      </c>
      <c r="C508">
        <v>183.9</v>
      </c>
      <c r="D508">
        <v>7.38</v>
      </c>
      <c r="E508" t="str">
        <f>+VLOOKUP(A508,'est-senamhi'!A:J,10,FALSE)</f>
        <v>VNP</v>
      </c>
      <c r="F508">
        <f t="shared" si="7"/>
        <v>176.52</v>
      </c>
      <c r="G508">
        <f>+COUNTIFS(percentiles!A:A,A508,percentiles!M:M,B508,percentiles!N:N,"&gt;0")</f>
        <v>0</v>
      </c>
      <c r="H508">
        <f>+COUNTIFS(percentiles!A:A,A508,percentiles!M:M,B508,percentiles!O:O,"&gt;0")</f>
        <v>0</v>
      </c>
      <c r="I508">
        <f>+COUNTIFS(percentiles!A:A,A508,percentiles!M:M,B508,percentiles!P:P,"&gt;0")</f>
        <v>0</v>
      </c>
      <c r="J508">
        <f>+COUNTIFS(percentiles!A:A,A508,percentiles!M:M,B508,percentiles!Q:Q,"&gt;0")</f>
        <v>0</v>
      </c>
    </row>
    <row r="509" spans="1:10">
      <c r="A509" s="3">
        <v>111290</v>
      </c>
      <c r="B509" s="2">
        <v>43146</v>
      </c>
      <c r="C509">
        <v>4.8</v>
      </c>
      <c r="D509">
        <v>2.0299999999999998</v>
      </c>
      <c r="E509" t="str">
        <f>+VLOOKUP(A509,'est-senamhi'!A:J,10,FALSE)</f>
        <v>VNP</v>
      </c>
      <c r="F509">
        <f t="shared" si="7"/>
        <v>2.77</v>
      </c>
      <c r="G509">
        <f>+COUNTIFS(percentiles!A:A,A509,percentiles!M:M,B509,percentiles!N:N,"&gt;0")</f>
        <v>0</v>
      </c>
      <c r="H509">
        <f>+COUNTIFS(percentiles!A:A,A509,percentiles!M:M,B509,percentiles!O:O,"&gt;0")</f>
        <v>0</v>
      </c>
      <c r="I509">
        <f>+COUNTIFS(percentiles!A:A,A509,percentiles!M:M,B509,percentiles!P:P,"&gt;0")</f>
        <v>0</v>
      </c>
      <c r="J509">
        <f>+COUNTIFS(percentiles!A:A,A509,percentiles!M:M,B509,percentiles!Q:Q,"&gt;0")</f>
        <v>0</v>
      </c>
    </row>
    <row r="510" spans="1:10">
      <c r="A510" s="3">
        <v>113235</v>
      </c>
      <c r="B510" s="2">
        <v>43146</v>
      </c>
      <c r="C510">
        <v>33.700000000000003</v>
      </c>
      <c r="D510">
        <v>30.03</v>
      </c>
      <c r="E510" t="str">
        <f>+VLOOKUP(A510,'est-senamhi'!A:J,10,FALSE)</f>
        <v>RP</v>
      </c>
      <c r="F510">
        <f t="shared" si="7"/>
        <v>3.6700000000000017</v>
      </c>
      <c r="G510">
        <f>+COUNTIFS(percentiles!A:A,A510,percentiles!M:M,B510,percentiles!N:N,"&gt;0")</f>
        <v>0</v>
      </c>
      <c r="H510">
        <f>+COUNTIFS(percentiles!A:A,A510,percentiles!M:M,B510,percentiles!O:O,"&gt;0")</f>
        <v>0</v>
      </c>
      <c r="I510">
        <f>+COUNTIFS(percentiles!A:A,A510,percentiles!M:M,B510,percentiles!P:P,"&gt;0")</f>
        <v>0</v>
      </c>
      <c r="J510">
        <f>+COUNTIFS(percentiles!A:A,A510,percentiles!M:M,B510,percentiles!Q:Q,"&gt;0")</f>
        <v>0</v>
      </c>
    </row>
    <row r="511" spans="1:10">
      <c r="A511" s="3">
        <v>154108</v>
      </c>
      <c r="B511" s="2">
        <v>43146</v>
      </c>
      <c r="C511">
        <v>12.2</v>
      </c>
      <c r="D511">
        <v>10.06</v>
      </c>
      <c r="E511" t="str">
        <f>+VLOOKUP(A511,'est-senamhi'!A:J,10,FALSE)</f>
        <v>VNP</v>
      </c>
      <c r="F511">
        <f t="shared" si="7"/>
        <v>2.1399999999999988</v>
      </c>
      <c r="G511">
        <f>+COUNTIFS(percentiles!A:A,A511,percentiles!M:M,B511,percentiles!N:N,"&gt;0")</f>
        <v>0</v>
      </c>
      <c r="H511">
        <f>+COUNTIFS(percentiles!A:A,A511,percentiles!M:M,B511,percentiles!O:O,"&gt;0")</f>
        <v>0</v>
      </c>
      <c r="I511">
        <f>+COUNTIFS(percentiles!A:A,A511,percentiles!M:M,B511,percentiles!P:P,"&gt;0")</f>
        <v>0</v>
      </c>
      <c r="J511">
        <f>+COUNTIFS(percentiles!A:A,A511,percentiles!M:M,B511,percentiles!Q:Q,"&gt;0")</f>
        <v>0</v>
      </c>
    </row>
    <row r="512" spans="1:10">
      <c r="A512" s="3">
        <v>154110</v>
      </c>
      <c r="B512" s="2">
        <v>43146</v>
      </c>
      <c r="C512">
        <v>12</v>
      </c>
      <c r="D512">
        <v>9.6199999999999992</v>
      </c>
      <c r="E512" t="str">
        <f>+VLOOKUP(A512,'est-senamhi'!A:J,10,FALSE)</f>
        <v>VNP</v>
      </c>
      <c r="F512">
        <f t="shared" si="7"/>
        <v>2.3800000000000008</v>
      </c>
      <c r="G512">
        <f>+COUNTIFS(percentiles!A:A,A512,percentiles!M:M,B512,percentiles!N:N,"&gt;0")</f>
        <v>0</v>
      </c>
      <c r="H512">
        <f>+COUNTIFS(percentiles!A:A,A512,percentiles!M:M,B512,percentiles!O:O,"&gt;0")</f>
        <v>0</v>
      </c>
      <c r="I512">
        <f>+COUNTIFS(percentiles!A:A,A512,percentiles!M:M,B512,percentiles!P:P,"&gt;0")</f>
        <v>0</v>
      </c>
      <c r="J512">
        <f>+COUNTIFS(percentiles!A:A,A512,percentiles!M:M,B512,percentiles!Q:Q,"&gt;0")</f>
        <v>1</v>
      </c>
    </row>
    <row r="513" spans="1:10">
      <c r="A513" s="3">
        <v>155105</v>
      </c>
      <c r="B513" s="2">
        <v>43146</v>
      </c>
      <c r="C513">
        <v>8.6</v>
      </c>
      <c r="D513">
        <v>8.23</v>
      </c>
      <c r="E513" t="str">
        <f>+VLOOKUP(A513,'est-senamhi'!A:J,10,FALSE)</f>
        <v>VNP</v>
      </c>
      <c r="F513">
        <f t="shared" si="7"/>
        <v>0.36999999999999922</v>
      </c>
      <c r="G513">
        <f>+COUNTIFS(percentiles!A:A,A513,percentiles!M:M,B513,percentiles!N:N,"&gt;0")</f>
        <v>0</v>
      </c>
      <c r="H513">
        <f>+COUNTIFS(percentiles!A:A,A513,percentiles!M:M,B513,percentiles!O:O,"&gt;0")</f>
        <v>0</v>
      </c>
      <c r="I513">
        <f>+COUNTIFS(percentiles!A:A,A513,percentiles!M:M,B513,percentiles!P:P,"&gt;0")</f>
        <v>0</v>
      </c>
      <c r="J513">
        <f>+COUNTIFS(percentiles!A:A,A513,percentiles!M:M,B513,percentiles!Q:Q,"&gt;0")</f>
        <v>0</v>
      </c>
    </row>
    <row r="514" spans="1:10">
      <c r="A514" s="3">
        <v>156109</v>
      </c>
      <c r="B514" s="2">
        <v>43146</v>
      </c>
      <c r="C514">
        <v>20.399999999999999</v>
      </c>
      <c r="D514">
        <v>18.079999999999998</v>
      </c>
      <c r="E514" t="str">
        <f>+VLOOKUP(A514,'est-senamhi'!A:J,10,FALSE)</f>
        <v>RP</v>
      </c>
      <c r="F514">
        <f t="shared" ref="F514:F577" si="8">+C514-D514</f>
        <v>2.3200000000000003</v>
      </c>
      <c r="G514">
        <f>+COUNTIFS(percentiles!A:A,A514,percentiles!M:M,B514,percentiles!N:N,"&gt;0")</f>
        <v>1</v>
      </c>
      <c r="H514">
        <f>+COUNTIFS(percentiles!A:A,A514,percentiles!M:M,B514,percentiles!O:O,"&gt;0")</f>
        <v>0</v>
      </c>
      <c r="I514">
        <f>+COUNTIFS(percentiles!A:A,A514,percentiles!M:M,B514,percentiles!P:P,"&gt;0")</f>
        <v>0</v>
      </c>
      <c r="J514">
        <f>+COUNTIFS(percentiles!A:A,A514,percentiles!M:M,B514,percentiles!Q:Q,"&gt;0")</f>
        <v>0</v>
      </c>
    </row>
    <row r="515" spans="1:10">
      <c r="A515" s="3">
        <v>157307</v>
      </c>
      <c r="B515" s="2">
        <v>43146</v>
      </c>
      <c r="C515">
        <v>32.4</v>
      </c>
      <c r="D515">
        <v>30.65</v>
      </c>
      <c r="E515" t="str">
        <f>+VLOOKUP(A515,'est-senamhi'!A:J,10,FALSE)</f>
        <v>RP</v>
      </c>
      <c r="F515">
        <f t="shared" si="8"/>
        <v>1.75</v>
      </c>
      <c r="G515">
        <f>+COUNTIFS(percentiles!A:A,A515,percentiles!M:M,B515,percentiles!N:N,"&gt;0")</f>
        <v>0</v>
      </c>
      <c r="H515">
        <f>+COUNTIFS(percentiles!A:A,A515,percentiles!M:M,B515,percentiles!O:O,"&gt;0")</f>
        <v>0</v>
      </c>
      <c r="I515">
        <f>+COUNTIFS(percentiles!A:A,A515,percentiles!M:M,B515,percentiles!P:P,"&gt;0")</f>
        <v>0</v>
      </c>
      <c r="J515">
        <f>+COUNTIFS(percentiles!A:A,A515,percentiles!M:M,B515,percentiles!Q:Q,"&gt;0")</f>
        <v>0</v>
      </c>
    </row>
    <row r="516" spans="1:10">
      <c r="A516" s="3">
        <v>157311</v>
      </c>
      <c r="B516" s="2">
        <v>43146</v>
      </c>
      <c r="C516">
        <v>33.1</v>
      </c>
      <c r="D516">
        <v>21.85</v>
      </c>
      <c r="E516" t="str">
        <f>+VLOOKUP(A516,'est-senamhi'!A:J,10,FALSE)</f>
        <v>RP</v>
      </c>
      <c r="F516">
        <f t="shared" si="8"/>
        <v>11.25</v>
      </c>
      <c r="G516">
        <f>+COUNTIFS(percentiles!A:A,A516,percentiles!M:M,B516,percentiles!N:N,"&gt;0")</f>
        <v>0</v>
      </c>
      <c r="H516">
        <f>+COUNTIFS(percentiles!A:A,A516,percentiles!M:M,B516,percentiles!O:O,"&gt;0")</f>
        <v>0</v>
      </c>
      <c r="I516">
        <f>+COUNTIFS(percentiles!A:A,A516,percentiles!M:M,B516,percentiles!P:P,"&gt;0")</f>
        <v>0</v>
      </c>
      <c r="J516">
        <f>+COUNTIFS(percentiles!A:A,A516,percentiles!M:M,B516,percentiles!Q:Q,"&gt;0")</f>
        <v>0</v>
      </c>
    </row>
    <row r="517" spans="1:10">
      <c r="A517" s="3">
        <v>158323</v>
      </c>
      <c r="B517" s="2">
        <v>43146</v>
      </c>
      <c r="C517">
        <v>20.100000000000001</v>
      </c>
      <c r="D517">
        <v>18.27</v>
      </c>
      <c r="E517" t="str">
        <f>+VLOOKUP(A517,'est-senamhi'!A:J,10,FALSE)</f>
        <v>RP</v>
      </c>
      <c r="F517">
        <f t="shared" si="8"/>
        <v>1.8300000000000018</v>
      </c>
      <c r="G517">
        <f>+COUNTIFS(percentiles!A:A,A517,percentiles!M:M,B517,percentiles!N:N,"&gt;0")</f>
        <v>0</v>
      </c>
      <c r="H517">
        <f>+COUNTIFS(percentiles!A:A,A517,percentiles!M:M,B517,percentiles!O:O,"&gt;0")</f>
        <v>0</v>
      </c>
      <c r="I517">
        <f>+COUNTIFS(percentiles!A:A,A517,percentiles!M:M,B517,percentiles!P:P,"&gt;0")</f>
        <v>0</v>
      </c>
      <c r="J517">
        <f>+COUNTIFS(percentiles!A:A,A517,percentiles!M:M,B517,percentiles!Q:Q,"&gt;0")</f>
        <v>0</v>
      </c>
    </row>
    <row r="518" spans="1:10">
      <c r="A518" s="3" t="s">
        <v>1094</v>
      </c>
      <c r="B518" s="2">
        <v>43146</v>
      </c>
      <c r="C518">
        <v>28.3</v>
      </c>
      <c r="D518">
        <v>23.38</v>
      </c>
      <c r="E518" t="str">
        <f>+VLOOKUP(A518,'est-senamhi'!A:J,10,FALSE)</f>
        <v>RP</v>
      </c>
      <c r="F518">
        <f t="shared" si="8"/>
        <v>4.9200000000000017</v>
      </c>
      <c r="G518">
        <f>+COUNTIFS(percentiles!A:A,A518,percentiles!M:M,B518,percentiles!N:N,"&gt;0")</f>
        <v>0</v>
      </c>
      <c r="H518">
        <f>+COUNTIFS(percentiles!A:A,A518,percentiles!M:M,B518,percentiles!O:O,"&gt;0")</f>
        <v>0</v>
      </c>
      <c r="I518">
        <f>+COUNTIFS(percentiles!A:A,A518,percentiles!M:M,B518,percentiles!P:P,"&gt;0")</f>
        <v>0</v>
      </c>
      <c r="J518">
        <f>+COUNTIFS(percentiles!A:A,A518,percentiles!M:M,B518,percentiles!Q:Q,"&gt;0")</f>
        <v>0</v>
      </c>
    </row>
    <row r="519" spans="1:10">
      <c r="A519" s="3" t="s">
        <v>1116</v>
      </c>
      <c r="B519" s="2">
        <v>43146</v>
      </c>
      <c r="C519">
        <v>128.4</v>
      </c>
      <c r="D519">
        <v>40.28</v>
      </c>
      <c r="E519" t="str">
        <f>+VLOOKUP(A519,'est-senamhi'!A:J,10,FALSE)</f>
        <v>RP</v>
      </c>
      <c r="F519">
        <f t="shared" si="8"/>
        <v>88.12</v>
      </c>
      <c r="G519">
        <f>+COUNTIFS(percentiles!A:A,A519,percentiles!M:M,B519,percentiles!N:N,"&gt;0")</f>
        <v>0</v>
      </c>
      <c r="H519">
        <f>+COUNTIFS(percentiles!A:A,A519,percentiles!M:M,B519,percentiles!O:O,"&gt;0")</f>
        <v>0</v>
      </c>
      <c r="I519">
        <f>+COUNTIFS(percentiles!A:A,A519,percentiles!M:M,B519,percentiles!P:P,"&gt;0")</f>
        <v>0</v>
      </c>
      <c r="J519">
        <f>+COUNTIFS(percentiles!A:A,A519,percentiles!M:M,B519,percentiles!Q:Q,"&gt;0")</f>
        <v>0</v>
      </c>
    </row>
    <row r="520" spans="1:10">
      <c r="A520" s="3" t="s">
        <v>1171</v>
      </c>
      <c r="B520" s="2">
        <v>43146</v>
      </c>
      <c r="C520">
        <v>1.1000000000000001</v>
      </c>
      <c r="D520">
        <v>0.63</v>
      </c>
      <c r="E520" t="str">
        <f>+VLOOKUP(A520,'est-senamhi'!A:J,10,FALSE)</f>
        <v>VNP</v>
      </c>
      <c r="F520">
        <f t="shared" si="8"/>
        <v>0.47000000000000008</v>
      </c>
      <c r="G520">
        <f>+COUNTIFS(percentiles!A:A,A520,percentiles!M:M,B520,percentiles!N:N,"&gt;0")</f>
        <v>0</v>
      </c>
      <c r="H520">
        <f>+COUNTIFS(percentiles!A:A,A520,percentiles!M:M,B520,percentiles!O:O,"&gt;0")</f>
        <v>0</v>
      </c>
      <c r="I520">
        <f>+COUNTIFS(percentiles!A:A,A520,percentiles!M:M,B520,percentiles!P:P,"&gt;0")</f>
        <v>0</v>
      </c>
      <c r="J520">
        <f>+COUNTIFS(percentiles!A:A,A520,percentiles!M:M,B520,percentiles!Q:Q,"&gt;0")</f>
        <v>0</v>
      </c>
    </row>
    <row r="521" spans="1:10">
      <c r="A521" s="3" t="s">
        <v>1207</v>
      </c>
      <c r="B521" s="2">
        <v>43146</v>
      </c>
      <c r="C521">
        <v>15.4</v>
      </c>
      <c r="D521">
        <v>11.29</v>
      </c>
      <c r="E521" t="str">
        <f>+VLOOKUP(A521,'est-senamhi'!A:J,10,FALSE)</f>
        <v>RP</v>
      </c>
      <c r="F521">
        <f t="shared" si="8"/>
        <v>4.1100000000000012</v>
      </c>
      <c r="G521">
        <f>+COUNTIFS(percentiles!A:A,A521,percentiles!M:M,B521,percentiles!N:N,"&gt;0")</f>
        <v>0</v>
      </c>
      <c r="H521">
        <f>+COUNTIFS(percentiles!A:A,A521,percentiles!M:M,B521,percentiles!O:O,"&gt;0")</f>
        <v>0</v>
      </c>
      <c r="I521">
        <f>+COUNTIFS(percentiles!A:A,A521,percentiles!M:M,B521,percentiles!P:P,"&gt;0")</f>
        <v>0</v>
      </c>
      <c r="J521">
        <f>+COUNTIFS(percentiles!A:A,A521,percentiles!M:M,B521,percentiles!Q:Q,"&gt;0")</f>
        <v>0</v>
      </c>
    </row>
    <row r="522" spans="1:10">
      <c r="A522" s="3" t="s">
        <v>1218</v>
      </c>
      <c r="B522" s="2">
        <v>43146</v>
      </c>
      <c r="C522">
        <v>2.7</v>
      </c>
      <c r="D522">
        <v>1.1100000000000001</v>
      </c>
      <c r="E522" t="str">
        <f>+VLOOKUP(A522,'est-senamhi'!A:J,10,FALSE)</f>
        <v>VNP</v>
      </c>
      <c r="F522">
        <f t="shared" si="8"/>
        <v>1.59</v>
      </c>
      <c r="G522">
        <f>+COUNTIFS(percentiles!A:A,A522,percentiles!M:M,B522,percentiles!N:N,"&gt;0")</f>
        <v>0</v>
      </c>
      <c r="H522">
        <f>+COUNTIFS(percentiles!A:A,A522,percentiles!M:M,B522,percentiles!O:O,"&gt;0")</f>
        <v>0</v>
      </c>
      <c r="I522">
        <f>+COUNTIFS(percentiles!A:A,A522,percentiles!M:M,B522,percentiles!P:P,"&gt;0")</f>
        <v>0</v>
      </c>
      <c r="J522">
        <f>+COUNTIFS(percentiles!A:A,A522,percentiles!M:M,B522,percentiles!Q:Q,"&gt;0")</f>
        <v>0</v>
      </c>
    </row>
    <row r="523" spans="1:10">
      <c r="A523" s="3" t="s">
        <v>1226</v>
      </c>
      <c r="B523" s="2">
        <v>43146</v>
      </c>
      <c r="C523">
        <v>50</v>
      </c>
      <c r="D523">
        <v>27.28</v>
      </c>
      <c r="E523" t="str">
        <f>+VLOOKUP(A523,'est-senamhi'!A:J,10,FALSE)</f>
        <v>VNP</v>
      </c>
      <c r="F523">
        <f t="shared" si="8"/>
        <v>22.72</v>
      </c>
      <c r="G523">
        <f>+COUNTIFS(percentiles!A:A,A523,percentiles!M:M,B523,percentiles!N:N,"&gt;0")</f>
        <v>0</v>
      </c>
      <c r="H523">
        <f>+COUNTIFS(percentiles!A:A,A523,percentiles!M:M,B523,percentiles!O:O,"&gt;0")</f>
        <v>0</v>
      </c>
      <c r="I523">
        <f>+COUNTIFS(percentiles!A:A,A523,percentiles!M:M,B523,percentiles!P:P,"&gt;0")</f>
        <v>0</v>
      </c>
      <c r="J523">
        <f>+COUNTIFS(percentiles!A:A,A523,percentiles!M:M,B523,percentiles!Q:Q,"&gt;0")</f>
        <v>0</v>
      </c>
    </row>
    <row r="524" spans="1:10">
      <c r="A524" s="4" t="s">
        <v>1299</v>
      </c>
      <c r="B524" s="2">
        <v>43146</v>
      </c>
      <c r="C524">
        <v>40.5</v>
      </c>
      <c r="D524">
        <v>39.01</v>
      </c>
      <c r="E524" t="str">
        <f>+VLOOKUP(A524,'est-senamhi'!A:J,10,FALSE)</f>
        <v>RP</v>
      </c>
      <c r="F524">
        <f t="shared" si="8"/>
        <v>1.490000000000002</v>
      </c>
      <c r="G524">
        <f>+COUNTIFS(percentiles!A:A,A524,percentiles!M:M,B524,percentiles!N:N,"&gt;0")</f>
        <v>0</v>
      </c>
      <c r="H524">
        <f>+COUNTIFS(percentiles!A:A,A524,percentiles!M:M,B524,percentiles!O:O,"&gt;0")</f>
        <v>0</v>
      </c>
      <c r="I524">
        <f>+COUNTIFS(percentiles!A:A,A524,percentiles!M:M,B524,percentiles!P:P,"&gt;0")</f>
        <v>0</v>
      </c>
      <c r="J524">
        <f>+COUNTIFS(percentiles!A:A,A524,percentiles!M:M,B524,percentiles!Q:Q,"&gt;0")</f>
        <v>0</v>
      </c>
    </row>
    <row r="525" spans="1:10">
      <c r="A525" s="3" t="s">
        <v>1323</v>
      </c>
      <c r="B525" s="2">
        <v>43146</v>
      </c>
      <c r="C525">
        <v>2.8</v>
      </c>
      <c r="D525">
        <v>2.2200000000000002</v>
      </c>
      <c r="E525" t="str">
        <f>+VLOOKUP(A525,'est-senamhi'!A:J,10,FALSE)</f>
        <v>VNP</v>
      </c>
      <c r="F525">
        <f t="shared" si="8"/>
        <v>0.57999999999999963</v>
      </c>
      <c r="G525">
        <f>+COUNTIFS(percentiles!A:A,A525,percentiles!M:M,B525,percentiles!N:N,"&gt;0")</f>
        <v>0</v>
      </c>
      <c r="H525">
        <f>+COUNTIFS(percentiles!A:A,A525,percentiles!M:M,B525,percentiles!O:O,"&gt;0")</f>
        <v>0</v>
      </c>
      <c r="I525">
        <f>+COUNTIFS(percentiles!A:A,A525,percentiles!M:M,B525,percentiles!P:P,"&gt;0")</f>
        <v>0</v>
      </c>
      <c r="J525">
        <f>+COUNTIFS(percentiles!A:A,A525,percentiles!M:M,B525,percentiles!Q:Q,"&gt;0")</f>
        <v>0</v>
      </c>
    </row>
    <row r="526" spans="1:10">
      <c r="A526" s="3" t="s">
        <v>1326</v>
      </c>
      <c r="B526" s="2">
        <v>43146</v>
      </c>
      <c r="C526">
        <v>29.3</v>
      </c>
      <c r="D526">
        <v>16.8</v>
      </c>
      <c r="E526" t="str">
        <f>+VLOOKUP(A526,'est-senamhi'!A:J,10,FALSE)</f>
        <v>VNP</v>
      </c>
      <c r="F526">
        <f t="shared" si="8"/>
        <v>12.5</v>
      </c>
      <c r="G526">
        <f>+COUNTIFS(percentiles!A:A,A526,percentiles!M:M,B526,percentiles!N:N,"&gt;0")</f>
        <v>0</v>
      </c>
      <c r="H526">
        <f>+COUNTIFS(percentiles!A:A,A526,percentiles!M:M,B526,percentiles!O:O,"&gt;0")</f>
        <v>0</v>
      </c>
      <c r="I526">
        <f>+COUNTIFS(percentiles!A:A,A526,percentiles!M:M,B526,percentiles!P:P,"&gt;0")</f>
        <v>0</v>
      </c>
      <c r="J526">
        <f>+COUNTIFS(percentiles!A:A,A526,percentiles!M:M,B526,percentiles!Q:Q,"&gt;0")</f>
        <v>0</v>
      </c>
    </row>
    <row r="527" spans="1:10">
      <c r="A527" s="3">
        <v>304</v>
      </c>
      <c r="B527" s="2">
        <v>43147</v>
      </c>
      <c r="C527">
        <v>34.6</v>
      </c>
      <c r="D527">
        <v>23.38</v>
      </c>
      <c r="E527" t="str">
        <f>+VLOOKUP(A527,'est-senamhi'!A:J,10,FALSE)</f>
        <v>RP</v>
      </c>
      <c r="F527">
        <f t="shared" si="8"/>
        <v>11.220000000000002</v>
      </c>
      <c r="G527">
        <f>+COUNTIFS(percentiles!A:A,A527,percentiles!M:M,B527,percentiles!N:N,"&gt;0")</f>
        <v>0</v>
      </c>
      <c r="H527">
        <f>+COUNTIFS(percentiles!A:A,A527,percentiles!M:M,B527,percentiles!O:O,"&gt;0")</f>
        <v>0</v>
      </c>
      <c r="I527">
        <f>+COUNTIFS(percentiles!A:A,A527,percentiles!M:M,B527,percentiles!P:P,"&gt;0")</f>
        <v>0</v>
      </c>
      <c r="J527">
        <f>+COUNTIFS(percentiles!A:A,A527,percentiles!M:M,B527,percentiles!Q:Q,"&gt;0")</f>
        <v>0</v>
      </c>
    </row>
    <row r="528" spans="1:10">
      <c r="A528" s="3">
        <v>308</v>
      </c>
      <c r="B528" s="2">
        <v>43147</v>
      </c>
      <c r="C528">
        <v>37.799999999999997</v>
      </c>
      <c r="D528">
        <v>34.35</v>
      </c>
      <c r="E528" t="str">
        <f>+VLOOKUP(A528,'est-senamhi'!A:J,10,FALSE)</f>
        <v>VNP</v>
      </c>
      <c r="F528">
        <f t="shared" si="8"/>
        <v>3.4499999999999957</v>
      </c>
      <c r="G528">
        <f>+COUNTIFS(percentiles!A:A,A528,percentiles!M:M,B528,percentiles!N:N,"&gt;0")</f>
        <v>0</v>
      </c>
      <c r="H528">
        <f>+COUNTIFS(percentiles!A:A,A528,percentiles!M:M,B528,percentiles!O:O,"&gt;0")</f>
        <v>0</v>
      </c>
      <c r="I528">
        <f>+COUNTIFS(percentiles!A:A,A528,percentiles!M:M,B528,percentiles!P:P,"&gt;0")</f>
        <v>0</v>
      </c>
      <c r="J528">
        <f>+COUNTIFS(percentiles!A:A,A528,percentiles!M:M,B528,percentiles!Q:Q,"&gt;0")</f>
        <v>0</v>
      </c>
    </row>
    <row r="529" spans="1:10">
      <c r="A529" s="3">
        <v>313</v>
      </c>
      <c r="B529" s="2">
        <v>43147</v>
      </c>
      <c r="C529">
        <v>5.2</v>
      </c>
      <c r="D529">
        <v>2.0299999999999998</v>
      </c>
      <c r="E529" t="str">
        <f>+VLOOKUP(A529,'est-senamhi'!A:J,10,FALSE)</f>
        <v>VNP</v>
      </c>
      <c r="F529">
        <f t="shared" si="8"/>
        <v>3.1700000000000004</v>
      </c>
      <c r="G529">
        <f>+COUNTIFS(percentiles!A:A,A529,percentiles!M:M,B529,percentiles!N:N,"&gt;0")</f>
        <v>0</v>
      </c>
      <c r="H529">
        <f>+COUNTIFS(percentiles!A:A,A529,percentiles!M:M,B529,percentiles!O:O,"&gt;0")</f>
        <v>0</v>
      </c>
      <c r="I529">
        <f>+COUNTIFS(percentiles!A:A,A529,percentiles!M:M,B529,percentiles!P:P,"&gt;0")</f>
        <v>0</v>
      </c>
      <c r="J529">
        <f>+COUNTIFS(percentiles!A:A,A529,percentiles!M:M,B529,percentiles!Q:Q,"&gt;0")</f>
        <v>0</v>
      </c>
    </row>
    <row r="530" spans="1:10">
      <c r="A530" s="3">
        <v>369</v>
      </c>
      <c r="B530" s="2">
        <v>43147</v>
      </c>
      <c r="C530">
        <v>31.1</v>
      </c>
      <c r="D530">
        <v>17.27</v>
      </c>
      <c r="E530" t="str">
        <f>+VLOOKUP(A530,'est-senamhi'!A:J,10,FALSE)</f>
        <v>VNP</v>
      </c>
      <c r="F530">
        <f t="shared" si="8"/>
        <v>13.830000000000002</v>
      </c>
      <c r="G530">
        <f>+COUNTIFS(percentiles!A:A,A530,percentiles!M:M,B530,percentiles!N:N,"&gt;0")</f>
        <v>0</v>
      </c>
      <c r="H530">
        <f>+COUNTIFS(percentiles!A:A,A530,percentiles!M:M,B530,percentiles!O:O,"&gt;0")</f>
        <v>0</v>
      </c>
      <c r="I530">
        <f>+COUNTIFS(percentiles!A:A,A530,percentiles!M:M,B530,percentiles!P:P,"&gt;0")</f>
        <v>0</v>
      </c>
      <c r="J530">
        <f>+COUNTIFS(percentiles!A:A,A530,percentiles!M:M,B530,percentiles!Q:Q,"&gt;0")</f>
        <v>0</v>
      </c>
    </row>
    <row r="531" spans="1:10">
      <c r="A531" s="3">
        <v>375</v>
      </c>
      <c r="B531" s="2">
        <v>43147</v>
      </c>
      <c r="C531">
        <v>35.5</v>
      </c>
      <c r="D531">
        <v>27.34</v>
      </c>
      <c r="E531" t="str">
        <f>+VLOOKUP(A531,'est-senamhi'!A:J,10,FALSE)</f>
        <v>RP</v>
      </c>
      <c r="F531">
        <f t="shared" si="8"/>
        <v>8.16</v>
      </c>
      <c r="G531">
        <f>+COUNTIFS(percentiles!A:A,A531,percentiles!M:M,B531,percentiles!N:N,"&gt;0")</f>
        <v>0</v>
      </c>
      <c r="H531">
        <f>+COUNTIFS(percentiles!A:A,A531,percentiles!M:M,B531,percentiles!O:O,"&gt;0")</f>
        <v>0</v>
      </c>
      <c r="I531">
        <f>+COUNTIFS(percentiles!A:A,A531,percentiles!M:M,B531,percentiles!P:P,"&gt;0")</f>
        <v>0</v>
      </c>
      <c r="J531">
        <f>+COUNTIFS(percentiles!A:A,A531,percentiles!M:M,B531,percentiles!Q:Q,"&gt;0")</f>
        <v>0</v>
      </c>
    </row>
    <row r="532" spans="1:10">
      <c r="A532" s="3">
        <v>388</v>
      </c>
      <c r="B532" s="2">
        <v>43147</v>
      </c>
      <c r="C532">
        <v>44.7</v>
      </c>
      <c r="D532">
        <v>34.35</v>
      </c>
      <c r="E532" t="str">
        <f>+VLOOKUP(A532,'est-senamhi'!A:J,10,FALSE)</f>
        <v>VNP</v>
      </c>
      <c r="F532">
        <f t="shared" si="8"/>
        <v>10.350000000000001</v>
      </c>
      <c r="G532">
        <f>+COUNTIFS(percentiles!A:A,A532,percentiles!M:M,B532,percentiles!N:N,"&gt;0")</f>
        <v>0</v>
      </c>
      <c r="H532">
        <f>+COUNTIFS(percentiles!A:A,A532,percentiles!M:M,B532,percentiles!O:O,"&gt;0")</f>
        <v>0</v>
      </c>
      <c r="I532">
        <f>+COUNTIFS(percentiles!A:A,A532,percentiles!M:M,B532,percentiles!P:P,"&gt;0")</f>
        <v>0</v>
      </c>
      <c r="J532">
        <f>+COUNTIFS(percentiles!A:A,A532,percentiles!M:M,B532,percentiles!Q:Q,"&gt;0")</f>
        <v>0</v>
      </c>
    </row>
    <row r="533" spans="1:10">
      <c r="A533" s="3">
        <v>392</v>
      </c>
      <c r="B533" s="2">
        <v>43147</v>
      </c>
      <c r="C533">
        <v>22.5</v>
      </c>
      <c r="D533">
        <v>18.350000000000001</v>
      </c>
      <c r="E533" t="str">
        <f>+VLOOKUP(A533,'est-senamhi'!A:J,10,FALSE)</f>
        <v>VNP</v>
      </c>
      <c r="F533">
        <f t="shared" si="8"/>
        <v>4.1499999999999986</v>
      </c>
      <c r="G533">
        <f>+COUNTIFS(percentiles!A:A,A533,percentiles!M:M,B533,percentiles!N:N,"&gt;0")</f>
        <v>0</v>
      </c>
      <c r="H533">
        <f>+COUNTIFS(percentiles!A:A,A533,percentiles!M:M,B533,percentiles!O:O,"&gt;0")</f>
        <v>0</v>
      </c>
      <c r="I533">
        <f>+COUNTIFS(percentiles!A:A,A533,percentiles!M:M,B533,percentiles!P:P,"&gt;0")</f>
        <v>0</v>
      </c>
      <c r="J533">
        <f>+COUNTIFS(percentiles!A:A,A533,percentiles!M:M,B533,percentiles!Q:Q,"&gt;0")</f>
        <v>0</v>
      </c>
    </row>
    <row r="534" spans="1:10">
      <c r="A534" s="3">
        <v>393</v>
      </c>
      <c r="B534" s="2">
        <v>43147</v>
      </c>
      <c r="C534">
        <v>34.200000000000003</v>
      </c>
      <c r="D534">
        <v>26</v>
      </c>
      <c r="E534" t="str">
        <f>+VLOOKUP(A534,'est-senamhi'!A:J,10,FALSE)</f>
        <v>VNP</v>
      </c>
      <c r="F534">
        <f t="shared" si="8"/>
        <v>8.2000000000000028</v>
      </c>
      <c r="G534">
        <f>+COUNTIFS(percentiles!A:A,A534,percentiles!M:M,B534,percentiles!N:N,"&gt;0")</f>
        <v>0</v>
      </c>
      <c r="H534">
        <f>+COUNTIFS(percentiles!A:A,A534,percentiles!M:M,B534,percentiles!O:O,"&gt;0")</f>
        <v>0</v>
      </c>
      <c r="I534">
        <f>+COUNTIFS(percentiles!A:A,A534,percentiles!M:M,B534,percentiles!P:P,"&gt;0")</f>
        <v>0</v>
      </c>
      <c r="J534">
        <f>+COUNTIFS(percentiles!A:A,A534,percentiles!M:M,B534,percentiles!Q:Q,"&gt;0")</f>
        <v>0</v>
      </c>
    </row>
    <row r="535" spans="1:10">
      <c r="A535" s="3">
        <v>444</v>
      </c>
      <c r="B535" s="2">
        <v>43147</v>
      </c>
      <c r="C535">
        <v>10.8</v>
      </c>
      <c r="D535">
        <v>7.24</v>
      </c>
      <c r="E535" t="str">
        <f>+VLOOKUP(A535,'est-senamhi'!A:J,10,FALSE)</f>
        <v>VNP</v>
      </c>
      <c r="F535">
        <f t="shared" si="8"/>
        <v>3.5600000000000005</v>
      </c>
      <c r="G535">
        <f>+COUNTIFS(percentiles!A:A,A535,percentiles!M:M,B535,percentiles!N:N,"&gt;0")</f>
        <v>0</v>
      </c>
      <c r="H535">
        <f>+COUNTIFS(percentiles!A:A,A535,percentiles!M:M,B535,percentiles!O:O,"&gt;0")</f>
        <v>0</v>
      </c>
      <c r="I535">
        <f>+COUNTIFS(percentiles!A:A,A535,percentiles!M:M,B535,percentiles!P:P,"&gt;0")</f>
        <v>0</v>
      </c>
      <c r="J535">
        <f>+COUNTIFS(percentiles!A:A,A535,percentiles!M:M,B535,percentiles!Q:Q,"&gt;0")</f>
        <v>0</v>
      </c>
    </row>
    <row r="536" spans="1:10">
      <c r="A536" s="3">
        <v>478</v>
      </c>
      <c r="B536" s="2">
        <v>43147</v>
      </c>
      <c r="C536">
        <v>92.5</v>
      </c>
      <c r="D536">
        <v>77.37</v>
      </c>
      <c r="E536" t="str">
        <f>+VLOOKUP(A536,'est-senamhi'!A:J,10,FALSE)</f>
        <v>RP</v>
      </c>
      <c r="F536">
        <f t="shared" si="8"/>
        <v>15.129999999999995</v>
      </c>
      <c r="G536">
        <f>+COUNTIFS(percentiles!A:A,A536,percentiles!M:M,B536,percentiles!N:N,"&gt;0")</f>
        <v>0</v>
      </c>
      <c r="H536">
        <f>+COUNTIFS(percentiles!A:A,A536,percentiles!M:M,B536,percentiles!O:O,"&gt;0")</f>
        <v>0</v>
      </c>
      <c r="I536">
        <f>+COUNTIFS(percentiles!A:A,A536,percentiles!M:M,B536,percentiles!P:P,"&gt;0")</f>
        <v>0</v>
      </c>
      <c r="J536">
        <f>+COUNTIFS(percentiles!A:A,A536,percentiles!M:M,B536,percentiles!Q:Q,"&gt;0")</f>
        <v>0</v>
      </c>
    </row>
    <row r="537" spans="1:10">
      <c r="A537" s="3">
        <v>534</v>
      </c>
      <c r="B537" s="2">
        <v>43147</v>
      </c>
      <c r="C537">
        <v>1.3</v>
      </c>
      <c r="D537">
        <v>0.86</v>
      </c>
      <c r="E537" t="str">
        <f>+VLOOKUP(A537,'est-senamhi'!A:J,10,FALSE)</f>
        <v>VNP</v>
      </c>
      <c r="F537">
        <f t="shared" si="8"/>
        <v>0.44000000000000006</v>
      </c>
      <c r="G537">
        <f>+COUNTIFS(percentiles!A:A,A537,percentiles!M:M,B537,percentiles!N:N,"&gt;0")</f>
        <v>0</v>
      </c>
      <c r="H537">
        <f>+COUNTIFS(percentiles!A:A,A537,percentiles!M:M,B537,percentiles!O:O,"&gt;0")</f>
        <v>0</v>
      </c>
      <c r="I537">
        <f>+COUNTIFS(percentiles!A:A,A537,percentiles!M:M,B537,percentiles!P:P,"&gt;0")</f>
        <v>0</v>
      </c>
      <c r="J537">
        <f>+COUNTIFS(percentiles!A:A,A537,percentiles!M:M,B537,percentiles!Q:Q,"&gt;0")</f>
        <v>0</v>
      </c>
    </row>
    <row r="538" spans="1:10">
      <c r="A538" s="3">
        <v>543</v>
      </c>
      <c r="B538" s="2">
        <v>43147</v>
      </c>
      <c r="C538">
        <v>2.8</v>
      </c>
      <c r="D538">
        <v>2.0299999999999998</v>
      </c>
      <c r="E538" t="str">
        <f>+VLOOKUP(A538,'est-senamhi'!A:J,10,FALSE)</f>
        <v>VNP</v>
      </c>
      <c r="F538">
        <f t="shared" si="8"/>
        <v>0.77</v>
      </c>
      <c r="G538">
        <f>+COUNTIFS(percentiles!A:A,A538,percentiles!M:M,B538,percentiles!N:N,"&gt;0")</f>
        <v>0</v>
      </c>
      <c r="H538">
        <f>+COUNTIFS(percentiles!A:A,A538,percentiles!M:M,B538,percentiles!O:O,"&gt;0")</f>
        <v>0</v>
      </c>
      <c r="I538">
        <f>+COUNTIFS(percentiles!A:A,A538,percentiles!M:M,B538,percentiles!P:P,"&gt;0")</f>
        <v>0</v>
      </c>
      <c r="J538">
        <f>+COUNTIFS(percentiles!A:A,A538,percentiles!M:M,B538,percentiles!Q:Q,"&gt;0")</f>
        <v>0</v>
      </c>
    </row>
    <row r="539" spans="1:10">
      <c r="A539" s="3">
        <v>640</v>
      </c>
      <c r="B539" s="2">
        <v>43147</v>
      </c>
      <c r="C539">
        <v>3.3</v>
      </c>
      <c r="D539">
        <v>1.81</v>
      </c>
      <c r="E539" t="str">
        <f>+VLOOKUP(A539,'est-senamhi'!A:J,10,FALSE)</f>
        <v>RP</v>
      </c>
      <c r="F539">
        <f t="shared" si="8"/>
        <v>1.4899999999999998</v>
      </c>
      <c r="G539">
        <f>+COUNTIFS(percentiles!A:A,A539,percentiles!M:M,B539,percentiles!N:N,"&gt;0")</f>
        <v>0</v>
      </c>
      <c r="H539">
        <f>+COUNTIFS(percentiles!A:A,A539,percentiles!M:M,B539,percentiles!O:O,"&gt;0")</f>
        <v>0</v>
      </c>
      <c r="I539">
        <f>+COUNTIFS(percentiles!A:A,A539,percentiles!M:M,B539,percentiles!P:P,"&gt;0")</f>
        <v>0</v>
      </c>
      <c r="J539">
        <f>+COUNTIFS(percentiles!A:A,A539,percentiles!M:M,B539,percentiles!Q:Q,"&gt;0")</f>
        <v>0</v>
      </c>
    </row>
    <row r="540" spans="1:10">
      <c r="A540" s="3">
        <v>642</v>
      </c>
      <c r="B540" s="2">
        <v>43147</v>
      </c>
      <c r="C540">
        <v>16.2</v>
      </c>
      <c r="D540">
        <v>14.4</v>
      </c>
      <c r="E540" t="str">
        <f>+VLOOKUP(A540,'est-senamhi'!A:J,10,FALSE)</f>
        <v>RP</v>
      </c>
      <c r="F540">
        <f t="shared" si="8"/>
        <v>1.7999999999999989</v>
      </c>
      <c r="G540">
        <f>+COUNTIFS(percentiles!A:A,A540,percentiles!M:M,B540,percentiles!N:N,"&gt;0")</f>
        <v>0</v>
      </c>
      <c r="H540">
        <f>+COUNTIFS(percentiles!A:A,A540,percentiles!M:M,B540,percentiles!O:O,"&gt;0")</f>
        <v>0</v>
      </c>
      <c r="I540">
        <f>+COUNTIFS(percentiles!A:A,A540,percentiles!M:M,B540,percentiles!P:P,"&gt;0")</f>
        <v>0</v>
      </c>
      <c r="J540">
        <f>+COUNTIFS(percentiles!A:A,A540,percentiles!M:M,B540,percentiles!Q:Q,"&gt;0")</f>
        <v>0</v>
      </c>
    </row>
    <row r="541" spans="1:10">
      <c r="A541" s="3">
        <v>727</v>
      </c>
      <c r="B541" s="2">
        <v>43147</v>
      </c>
      <c r="C541">
        <v>2.1</v>
      </c>
      <c r="D541">
        <v>1.6</v>
      </c>
      <c r="E541" t="str">
        <f>+VLOOKUP(A541,'est-senamhi'!A:J,10,FALSE)</f>
        <v>RP</v>
      </c>
      <c r="F541">
        <f t="shared" si="8"/>
        <v>0.5</v>
      </c>
      <c r="G541">
        <f>+COUNTIFS(percentiles!A:A,A541,percentiles!M:M,B541,percentiles!N:N,"&gt;0")</f>
        <v>0</v>
      </c>
      <c r="H541">
        <f>+COUNTIFS(percentiles!A:A,A541,percentiles!M:M,B541,percentiles!O:O,"&gt;0")</f>
        <v>0</v>
      </c>
      <c r="I541">
        <f>+COUNTIFS(percentiles!A:A,A541,percentiles!M:M,B541,percentiles!P:P,"&gt;0")</f>
        <v>0</v>
      </c>
      <c r="J541">
        <f>+COUNTIFS(percentiles!A:A,A541,percentiles!M:M,B541,percentiles!Q:Q,"&gt;0")</f>
        <v>0</v>
      </c>
    </row>
    <row r="542" spans="1:10">
      <c r="A542" s="3">
        <v>736</v>
      </c>
      <c r="B542" s="2">
        <v>43147</v>
      </c>
      <c r="C542">
        <v>29</v>
      </c>
      <c r="D542">
        <v>23.98</v>
      </c>
      <c r="E542" t="str">
        <f>+VLOOKUP(A542,'est-senamhi'!A:J,10,FALSE)</f>
        <v>RP</v>
      </c>
      <c r="F542">
        <f t="shared" si="8"/>
        <v>5.0199999999999996</v>
      </c>
      <c r="G542">
        <f>+COUNTIFS(percentiles!A:A,A542,percentiles!M:M,B542,percentiles!N:N,"&gt;0")</f>
        <v>1</v>
      </c>
      <c r="H542">
        <f>+COUNTIFS(percentiles!A:A,A542,percentiles!M:M,B542,percentiles!O:O,"&gt;0")</f>
        <v>0</v>
      </c>
      <c r="I542">
        <f>+COUNTIFS(percentiles!A:A,A542,percentiles!M:M,B542,percentiles!P:P,"&gt;0")</f>
        <v>0</v>
      </c>
      <c r="J542">
        <f>+COUNTIFS(percentiles!A:A,A542,percentiles!M:M,B542,percentiles!Q:Q,"&gt;0")</f>
        <v>0</v>
      </c>
    </row>
    <row r="543" spans="1:10">
      <c r="A543" s="3">
        <v>762</v>
      </c>
      <c r="B543" s="2">
        <v>43147</v>
      </c>
      <c r="C543">
        <v>42.9</v>
      </c>
      <c r="D543">
        <v>28.36</v>
      </c>
      <c r="E543" t="str">
        <f>+VLOOKUP(A543,'est-senamhi'!A:J,10,FALSE)</f>
        <v>RP</v>
      </c>
      <c r="F543">
        <f t="shared" si="8"/>
        <v>14.54</v>
      </c>
      <c r="G543">
        <f>+COUNTIFS(percentiles!A:A,A543,percentiles!M:M,B543,percentiles!N:N,"&gt;0")</f>
        <v>0</v>
      </c>
      <c r="H543">
        <f>+COUNTIFS(percentiles!A:A,A543,percentiles!M:M,B543,percentiles!O:O,"&gt;0")</f>
        <v>0</v>
      </c>
      <c r="I543">
        <f>+COUNTIFS(percentiles!A:A,A543,percentiles!M:M,B543,percentiles!P:P,"&gt;0")</f>
        <v>0</v>
      </c>
      <c r="J543">
        <f>+COUNTIFS(percentiles!A:A,A543,percentiles!M:M,B543,percentiles!Q:Q,"&gt;0")</f>
        <v>0</v>
      </c>
    </row>
    <row r="544" spans="1:10">
      <c r="A544" s="3">
        <v>794</v>
      </c>
      <c r="B544" s="2">
        <v>43147</v>
      </c>
      <c r="C544">
        <v>8.1</v>
      </c>
      <c r="D544">
        <v>4.17</v>
      </c>
      <c r="E544" t="str">
        <f>+VLOOKUP(A544,'est-senamhi'!A:J,10,FALSE)</f>
        <v>RP</v>
      </c>
      <c r="F544">
        <f t="shared" si="8"/>
        <v>3.9299999999999997</v>
      </c>
      <c r="G544">
        <f>+COUNTIFS(percentiles!A:A,A544,percentiles!M:M,B544,percentiles!N:N,"&gt;0")</f>
        <v>0</v>
      </c>
      <c r="H544">
        <f>+COUNTIFS(percentiles!A:A,A544,percentiles!M:M,B544,percentiles!O:O,"&gt;0")</f>
        <v>0</v>
      </c>
      <c r="I544">
        <f>+COUNTIFS(percentiles!A:A,A544,percentiles!M:M,B544,percentiles!P:P,"&gt;0")</f>
        <v>0</v>
      </c>
      <c r="J544">
        <f>+COUNTIFS(percentiles!A:A,A544,percentiles!M:M,B544,percentiles!Q:Q,"&gt;0")</f>
        <v>0</v>
      </c>
    </row>
    <row r="545" spans="1:10">
      <c r="A545" s="3">
        <v>815</v>
      </c>
      <c r="B545" s="2">
        <v>43147</v>
      </c>
      <c r="C545">
        <v>30.2</v>
      </c>
      <c r="D545">
        <v>27.48</v>
      </c>
      <c r="E545" t="str">
        <f>+VLOOKUP(A545,'est-senamhi'!A:J,10,FALSE)</f>
        <v>RP</v>
      </c>
      <c r="F545">
        <f t="shared" si="8"/>
        <v>2.7199999999999989</v>
      </c>
      <c r="G545">
        <f>+COUNTIFS(percentiles!A:A,A545,percentiles!M:M,B545,percentiles!N:N,"&gt;0")</f>
        <v>0</v>
      </c>
      <c r="H545">
        <f>+COUNTIFS(percentiles!A:A,A545,percentiles!M:M,B545,percentiles!O:O,"&gt;0")</f>
        <v>0</v>
      </c>
      <c r="I545">
        <f>+COUNTIFS(percentiles!A:A,A545,percentiles!M:M,B545,percentiles!P:P,"&gt;0")</f>
        <v>0</v>
      </c>
      <c r="J545">
        <f>+COUNTIFS(percentiles!A:A,A545,percentiles!M:M,B545,percentiles!Q:Q,"&gt;0")</f>
        <v>0</v>
      </c>
    </row>
    <row r="546" spans="1:10">
      <c r="A546" s="3">
        <v>822</v>
      </c>
      <c r="B546" s="2">
        <v>43147</v>
      </c>
      <c r="C546">
        <v>50.7</v>
      </c>
      <c r="D546">
        <v>38.47</v>
      </c>
      <c r="E546" t="str">
        <f>+VLOOKUP(A546,'est-senamhi'!A:J,10,FALSE)</f>
        <v>RP</v>
      </c>
      <c r="F546">
        <f t="shared" si="8"/>
        <v>12.230000000000004</v>
      </c>
      <c r="G546">
        <f>+COUNTIFS(percentiles!A:A,A546,percentiles!M:M,B546,percentiles!N:N,"&gt;0")</f>
        <v>1</v>
      </c>
      <c r="H546">
        <f>+COUNTIFS(percentiles!A:A,A546,percentiles!M:M,B546,percentiles!O:O,"&gt;0")</f>
        <v>0</v>
      </c>
      <c r="I546">
        <f>+COUNTIFS(percentiles!A:A,A546,percentiles!M:M,B546,percentiles!P:P,"&gt;0")</f>
        <v>0</v>
      </c>
      <c r="J546">
        <f>+COUNTIFS(percentiles!A:A,A546,percentiles!M:M,B546,percentiles!Q:Q,"&gt;0")</f>
        <v>0</v>
      </c>
    </row>
    <row r="547" spans="1:10">
      <c r="A547" s="3">
        <v>6617</v>
      </c>
      <c r="B547" s="2">
        <v>43147</v>
      </c>
      <c r="C547">
        <v>1.2</v>
      </c>
      <c r="D547">
        <v>0.71</v>
      </c>
      <c r="E547" t="str">
        <f>+VLOOKUP(A547,'est-senamhi'!A:J,10,FALSE)</f>
        <v>VNP</v>
      </c>
      <c r="F547">
        <f t="shared" si="8"/>
        <v>0.49</v>
      </c>
      <c r="G547">
        <f>+COUNTIFS(percentiles!A:A,A547,percentiles!M:M,B547,percentiles!N:N,"&gt;0")</f>
        <v>0</v>
      </c>
      <c r="H547">
        <f>+COUNTIFS(percentiles!A:A,A547,percentiles!M:M,B547,percentiles!O:O,"&gt;0")</f>
        <v>0</v>
      </c>
      <c r="I547">
        <f>+COUNTIFS(percentiles!A:A,A547,percentiles!M:M,B547,percentiles!P:P,"&gt;0")</f>
        <v>0</v>
      </c>
      <c r="J547">
        <f>+COUNTIFS(percentiles!A:A,A547,percentiles!M:M,B547,percentiles!Q:Q,"&gt;0")</f>
        <v>0</v>
      </c>
    </row>
    <row r="548" spans="1:10">
      <c r="A548" s="3">
        <v>107130</v>
      </c>
      <c r="B548" s="2">
        <v>43147</v>
      </c>
      <c r="C548">
        <v>23.7</v>
      </c>
      <c r="D548">
        <v>20.63</v>
      </c>
      <c r="E548" t="str">
        <f>+VLOOKUP(A548,'est-senamhi'!A:J,10,FALSE)</f>
        <v>RP</v>
      </c>
      <c r="F548">
        <f t="shared" si="8"/>
        <v>3.0700000000000003</v>
      </c>
      <c r="G548">
        <f>+COUNTIFS(percentiles!A:A,A548,percentiles!M:M,B548,percentiles!N:N,"&gt;0")</f>
        <v>0</v>
      </c>
      <c r="H548">
        <f>+COUNTIFS(percentiles!A:A,A548,percentiles!M:M,B548,percentiles!O:O,"&gt;0")</f>
        <v>0</v>
      </c>
      <c r="I548">
        <f>+COUNTIFS(percentiles!A:A,A548,percentiles!M:M,B548,percentiles!P:P,"&gt;0")</f>
        <v>0</v>
      </c>
      <c r="J548">
        <f>+COUNTIFS(percentiles!A:A,A548,percentiles!M:M,B548,percentiles!Q:Q,"&gt;0")</f>
        <v>0</v>
      </c>
    </row>
    <row r="549" spans="1:10">
      <c r="A549" s="3">
        <v>109091</v>
      </c>
      <c r="B549" s="2">
        <v>43147</v>
      </c>
      <c r="C549">
        <v>86.8</v>
      </c>
      <c r="D549">
        <v>7.38</v>
      </c>
      <c r="E549" t="str">
        <f>+VLOOKUP(A549,'est-senamhi'!A:J,10,FALSE)</f>
        <v>VNP</v>
      </c>
      <c r="F549">
        <f t="shared" si="8"/>
        <v>79.42</v>
      </c>
      <c r="G549">
        <f>+COUNTIFS(percentiles!A:A,A549,percentiles!M:M,B549,percentiles!N:N,"&gt;0")</f>
        <v>0</v>
      </c>
      <c r="H549">
        <f>+COUNTIFS(percentiles!A:A,A549,percentiles!M:M,B549,percentiles!O:O,"&gt;0")</f>
        <v>0</v>
      </c>
      <c r="I549">
        <f>+COUNTIFS(percentiles!A:A,A549,percentiles!M:M,B549,percentiles!P:P,"&gt;0")</f>
        <v>0</v>
      </c>
      <c r="J549">
        <f>+COUNTIFS(percentiles!A:A,A549,percentiles!M:M,B549,percentiles!Q:Q,"&gt;0")</f>
        <v>0</v>
      </c>
    </row>
    <row r="550" spans="1:10">
      <c r="A550" s="3">
        <v>113249</v>
      </c>
      <c r="B550" s="2">
        <v>43147</v>
      </c>
      <c r="C550">
        <v>0.7</v>
      </c>
      <c r="D550">
        <v>0.68</v>
      </c>
      <c r="E550" t="str">
        <f>+VLOOKUP(A550,'est-senamhi'!A:J,10,FALSE)</f>
        <v>RP</v>
      </c>
      <c r="F550">
        <f t="shared" si="8"/>
        <v>1.9999999999999907E-2</v>
      </c>
      <c r="G550">
        <f>+COUNTIFS(percentiles!A:A,A550,percentiles!M:M,B550,percentiles!N:N,"&gt;0")</f>
        <v>0</v>
      </c>
      <c r="H550">
        <f>+COUNTIFS(percentiles!A:A,A550,percentiles!M:M,B550,percentiles!O:O,"&gt;0")</f>
        <v>0</v>
      </c>
      <c r="I550">
        <f>+COUNTIFS(percentiles!A:A,A550,percentiles!M:M,B550,percentiles!P:P,"&gt;0")</f>
        <v>0</v>
      </c>
      <c r="J550">
        <f>+COUNTIFS(percentiles!A:A,A550,percentiles!M:M,B550,percentiles!Q:Q,"&gt;0")</f>
        <v>0</v>
      </c>
    </row>
    <row r="551" spans="1:10">
      <c r="A551" s="3">
        <v>114123</v>
      </c>
      <c r="B551" s="2">
        <v>43147</v>
      </c>
      <c r="C551">
        <v>30.6</v>
      </c>
      <c r="D551">
        <v>27.74</v>
      </c>
      <c r="E551" t="str">
        <f>+VLOOKUP(A551,'est-senamhi'!A:J,10,FALSE)</f>
        <v>RP</v>
      </c>
      <c r="F551">
        <f t="shared" si="8"/>
        <v>2.860000000000003</v>
      </c>
      <c r="G551">
        <f>+COUNTIFS(percentiles!A:A,A551,percentiles!M:M,B551,percentiles!N:N,"&gt;0")</f>
        <v>0</v>
      </c>
      <c r="H551">
        <f>+COUNTIFS(percentiles!A:A,A551,percentiles!M:M,B551,percentiles!O:O,"&gt;0")</f>
        <v>0</v>
      </c>
      <c r="I551">
        <f>+COUNTIFS(percentiles!A:A,A551,percentiles!M:M,B551,percentiles!P:P,"&gt;0")</f>
        <v>0</v>
      </c>
      <c r="J551">
        <f>+COUNTIFS(percentiles!A:A,A551,percentiles!M:M,B551,percentiles!Q:Q,"&gt;0")</f>
        <v>0</v>
      </c>
    </row>
    <row r="552" spans="1:10">
      <c r="A552" s="3">
        <v>151209</v>
      </c>
      <c r="B552" s="2">
        <v>43147</v>
      </c>
      <c r="C552">
        <v>9.4</v>
      </c>
      <c r="D552">
        <v>8.33</v>
      </c>
      <c r="E552" t="str">
        <f>+VLOOKUP(A552,'est-senamhi'!A:J,10,FALSE)</f>
        <v>VNP</v>
      </c>
      <c r="F552">
        <f t="shared" si="8"/>
        <v>1.0700000000000003</v>
      </c>
      <c r="G552">
        <f>+COUNTIFS(percentiles!A:A,A552,percentiles!M:M,B552,percentiles!N:N,"&gt;0")</f>
        <v>0</v>
      </c>
      <c r="H552">
        <f>+COUNTIFS(percentiles!A:A,A552,percentiles!M:M,B552,percentiles!O:O,"&gt;0")</f>
        <v>0</v>
      </c>
      <c r="I552">
        <f>+COUNTIFS(percentiles!A:A,A552,percentiles!M:M,B552,percentiles!P:P,"&gt;0")</f>
        <v>0</v>
      </c>
      <c r="J552">
        <f>+COUNTIFS(percentiles!A:A,A552,percentiles!M:M,B552,percentiles!Q:Q,"&gt;0")</f>
        <v>0</v>
      </c>
    </row>
    <row r="553" spans="1:10">
      <c r="A553" s="3">
        <v>154110</v>
      </c>
      <c r="B553" s="2">
        <v>43147</v>
      </c>
      <c r="C553">
        <v>15.2</v>
      </c>
      <c r="D553">
        <v>9.6199999999999992</v>
      </c>
      <c r="E553" t="str">
        <f>+VLOOKUP(A553,'est-senamhi'!A:J,10,FALSE)</f>
        <v>VNP</v>
      </c>
      <c r="F553">
        <f t="shared" si="8"/>
        <v>5.58</v>
      </c>
      <c r="G553">
        <f>+COUNTIFS(percentiles!A:A,A553,percentiles!M:M,B553,percentiles!N:N,"&gt;0")</f>
        <v>0</v>
      </c>
      <c r="H553">
        <f>+COUNTIFS(percentiles!A:A,A553,percentiles!M:M,B553,percentiles!O:O,"&gt;0")</f>
        <v>0</v>
      </c>
      <c r="I553">
        <f>+COUNTIFS(percentiles!A:A,A553,percentiles!M:M,B553,percentiles!P:P,"&gt;0")</f>
        <v>1</v>
      </c>
      <c r="J553">
        <f>+COUNTIFS(percentiles!A:A,A553,percentiles!M:M,B553,percentiles!Q:Q,"&gt;0")</f>
        <v>0</v>
      </c>
    </row>
    <row r="554" spans="1:10">
      <c r="A554" s="3">
        <v>155105</v>
      </c>
      <c r="B554" s="2">
        <v>43147</v>
      </c>
      <c r="C554">
        <v>13.4</v>
      </c>
      <c r="D554">
        <v>8.23</v>
      </c>
      <c r="E554" t="str">
        <f>+VLOOKUP(A554,'est-senamhi'!A:J,10,FALSE)</f>
        <v>VNP</v>
      </c>
      <c r="F554">
        <f t="shared" si="8"/>
        <v>5.17</v>
      </c>
      <c r="G554">
        <f>+COUNTIFS(percentiles!A:A,A554,percentiles!M:M,B554,percentiles!N:N,"&gt;0")</f>
        <v>0</v>
      </c>
      <c r="H554">
        <f>+COUNTIFS(percentiles!A:A,A554,percentiles!M:M,B554,percentiles!O:O,"&gt;0")</f>
        <v>0</v>
      </c>
      <c r="I554">
        <f>+COUNTIFS(percentiles!A:A,A554,percentiles!M:M,B554,percentiles!P:P,"&gt;0")</f>
        <v>1</v>
      </c>
      <c r="J554">
        <f>+COUNTIFS(percentiles!A:A,A554,percentiles!M:M,B554,percentiles!Q:Q,"&gt;0")</f>
        <v>0</v>
      </c>
    </row>
    <row r="555" spans="1:10">
      <c r="A555" s="3">
        <v>155224</v>
      </c>
      <c r="B555" s="2">
        <v>43147</v>
      </c>
      <c r="C555">
        <v>13.2</v>
      </c>
      <c r="D555">
        <v>11.29</v>
      </c>
      <c r="E555" t="str">
        <f>+VLOOKUP(A555,'est-senamhi'!A:J,10,FALSE)</f>
        <v>RP</v>
      </c>
      <c r="F555">
        <f t="shared" si="8"/>
        <v>1.9100000000000001</v>
      </c>
      <c r="G555">
        <f>+COUNTIFS(percentiles!A:A,A555,percentiles!M:M,B555,percentiles!N:N,"&gt;0")</f>
        <v>0</v>
      </c>
      <c r="H555">
        <f>+COUNTIFS(percentiles!A:A,A555,percentiles!M:M,B555,percentiles!O:O,"&gt;0")</f>
        <v>0</v>
      </c>
      <c r="I555">
        <f>+COUNTIFS(percentiles!A:A,A555,percentiles!M:M,B555,percentiles!P:P,"&gt;0")</f>
        <v>0</v>
      </c>
      <c r="J555">
        <f>+COUNTIFS(percentiles!A:A,A555,percentiles!M:M,B555,percentiles!Q:Q,"&gt;0")</f>
        <v>1</v>
      </c>
    </row>
    <row r="556" spans="1:10">
      <c r="A556" s="3">
        <v>156113</v>
      </c>
      <c r="B556" s="2">
        <v>43147</v>
      </c>
      <c r="C556">
        <v>7.5</v>
      </c>
      <c r="D556">
        <v>6.52</v>
      </c>
      <c r="E556" t="str">
        <f>+VLOOKUP(A556,'est-senamhi'!A:J,10,FALSE)</f>
        <v>RP</v>
      </c>
      <c r="F556">
        <f t="shared" si="8"/>
        <v>0.98000000000000043</v>
      </c>
      <c r="G556">
        <f>+COUNTIFS(percentiles!A:A,A556,percentiles!M:M,B556,percentiles!N:N,"&gt;0")</f>
        <v>0</v>
      </c>
      <c r="H556">
        <f>+COUNTIFS(percentiles!A:A,A556,percentiles!M:M,B556,percentiles!O:O,"&gt;0")</f>
        <v>0</v>
      </c>
      <c r="I556">
        <f>+COUNTIFS(percentiles!A:A,A556,percentiles!M:M,B556,percentiles!P:P,"&gt;0")</f>
        <v>0</v>
      </c>
      <c r="J556">
        <f>+COUNTIFS(percentiles!A:A,A556,percentiles!M:M,B556,percentiles!Q:Q,"&gt;0")</f>
        <v>1</v>
      </c>
    </row>
    <row r="557" spans="1:10">
      <c r="A557" s="3">
        <v>156225</v>
      </c>
      <c r="B557" s="2">
        <v>43147</v>
      </c>
      <c r="C557">
        <v>13.7</v>
      </c>
      <c r="D557">
        <v>7.87</v>
      </c>
      <c r="E557" t="str">
        <f>+VLOOKUP(A557,'est-senamhi'!A:J,10,FALSE)</f>
        <v>RP</v>
      </c>
      <c r="F557">
        <f t="shared" si="8"/>
        <v>5.8299999999999992</v>
      </c>
      <c r="G557">
        <f>+COUNTIFS(percentiles!A:A,A557,percentiles!M:M,B557,percentiles!N:N,"&gt;0")</f>
        <v>0</v>
      </c>
      <c r="H557">
        <f>+COUNTIFS(percentiles!A:A,A557,percentiles!M:M,B557,percentiles!O:O,"&gt;0")</f>
        <v>0</v>
      </c>
      <c r="I557">
        <f>+COUNTIFS(percentiles!A:A,A557,percentiles!M:M,B557,percentiles!P:P,"&gt;0")</f>
        <v>0</v>
      </c>
      <c r="J557">
        <f>+COUNTIFS(percentiles!A:A,A557,percentiles!M:M,B557,percentiles!Q:Q,"&gt;0")</f>
        <v>0</v>
      </c>
    </row>
    <row r="558" spans="1:10">
      <c r="A558" s="3">
        <v>157418</v>
      </c>
      <c r="B558" s="2">
        <v>43147</v>
      </c>
      <c r="C558">
        <v>18</v>
      </c>
      <c r="D558">
        <v>10.65</v>
      </c>
      <c r="E558" t="str">
        <f>+VLOOKUP(A558,'est-senamhi'!A:J,10,FALSE)</f>
        <v>RP</v>
      </c>
      <c r="F558">
        <f t="shared" si="8"/>
        <v>7.35</v>
      </c>
      <c r="G558">
        <f>+COUNTIFS(percentiles!A:A,A558,percentiles!M:M,B558,percentiles!N:N,"&gt;0")</f>
        <v>0</v>
      </c>
      <c r="H558">
        <f>+COUNTIFS(percentiles!A:A,A558,percentiles!M:M,B558,percentiles!O:O,"&gt;0")</f>
        <v>1</v>
      </c>
      <c r="I558">
        <f>+COUNTIFS(percentiles!A:A,A558,percentiles!M:M,B558,percentiles!P:P,"&gt;0")</f>
        <v>0</v>
      </c>
      <c r="J558">
        <f>+COUNTIFS(percentiles!A:A,A558,percentiles!M:M,B558,percentiles!Q:Q,"&gt;0")</f>
        <v>0</v>
      </c>
    </row>
    <row r="559" spans="1:10">
      <c r="A559" s="3" t="s">
        <v>1118</v>
      </c>
      <c r="B559" s="2">
        <v>43147</v>
      </c>
      <c r="C559">
        <v>99.6</v>
      </c>
      <c r="D559">
        <v>77.37</v>
      </c>
      <c r="E559" t="str">
        <f>+VLOOKUP(A559,'est-senamhi'!A:J,10,FALSE)</f>
        <v>RP</v>
      </c>
      <c r="F559">
        <f t="shared" si="8"/>
        <v>22.22999999999999</v>
      </c>
      <c r="G559">
        <f>+COUNTIFS(percentiles!A:A,A559,percentiles!M:M,B559,percentiles!N:N,"&gt;0")</f>
        <v>0</v>
      </c>
      <c r="H559">
        <f>+COUNTIFS(percentiles!A:A,A559,percentiles!M:M,B559,percentiles!O:O,"&gt;0")</f>
        <v>0</v>
      </c>
      <c r="I559">
        <f>+COUNTIFS(percentiles!A:A,A559,percentiles!M:M,B559,percentiles!P:P,"&gt;0")</f>
        <v>0</v>
      </c>
      <c r="J559">
        <f>+COUNTIFS(percentiles!A:A,A559,percentiles!M:M,B559,percentiles!Q:Q,"&gt;0")</f>
        <v>0</v>
      </c>
    </row>
    <row r="560" spans="1:10">
      <c r="A560" s="3" t="s">
        <v>1171</v>
      </c>
      <c r="B560" s="2">
        <v>43147</v>
      </c>
      <c r="C560">
        <v>2</v>
      </c>
      <c r="D560">
        <v>0.63</v>
      </c>
      <c r="E560" t="str">
        <f>+VLOOKUP(A560,'est-senamhi'!A:J,10,FALSE)</f>
        <v>VNP</v>
      </c>
      <c r="F560">
        <f t="shared" si="8"/>
        <v>1.37</v>
      </c>
      <c r="G560">
        <f>+COUNTIFS(percentiles!A:A,A560,percentiles!M:M,B560,percentiles!N:N,"&gt;0")</f>
        <v>0</v>
      </c>
      <c r="H560">
        <f>+COUNTIFS(percentiles!A:A,A560,percentiles!M:M,B560,percentiles!O:O,"&gt;0")</f>
        <v>0</v>
      </c>
      <c r="I560">
        <f>+COUNTIFS(percentiles!A:A,A560,percentiles!M:M,B560,percentiles!P:P,"&gt;0")</f>
        <v>0</v>
      </c>
      <c r="J560">
        <f>+COUNTIFS(percentiles!A:A,A560,percentiles!M:M,B560,percentiles!Q:Q,"&gt;0")</f>
        <v>0</v>
      </c>
    </row>
    <row r="561" spans="1:10">
      <c r="A561" s="3" t="s">
        <v>1204</v>
      </c>
      <c r="B561" s="2">
        <v>43147</v>
      </c>
      <c r="C561">
        <v>44.9</v>
      </c>
      <c r="D561">
        <v>32.53</v>
      </c>
      <c r="E561" t="str">
        <f>+VLOOKUP(A561,'est-senamhi'!A:J,10,FALSE)</f>
        <v>VNP</v>
      </c>
      <c r="F561">
        <f t="shared" si="8"/>
        <v>12.369999999999997</v>
      </c>
      <c r="G561">
        <f>+COUNTIFS(percentiles!A:A,A561,percentiles!M:M,B561,percentiles!N:N,"&gt;0")</f>
        <v>0</v>
      </c>
      <c r="H561">
        <f>+COUNTIFS(percentiles!A:A,A561,percentiles!M:M,B561,percentiles!O:O,"&gt;0")</f>
        <v>0</v>
      </c>
      <c r="I561">
        <f>+COUNTIFS(percentiles!A:A,A561,percentiles!M:M,B561,percentiles!P:P,"&gt;0")</f>
        <v>0</v>
      </c>
      <c r="J561">
        <f>+COUNTIFS(percentiles!A:A,A561,percentiles!M:M,B561,percentiles!Q:Q,"&gt;0")</f>
        <v>0</v>
      </c>
    </row>
    <row r="562" spans="1:10">
      <c r="A562" s="3" t="s">
        <v>1218</v>
      </c>
      <c r="B562" s="2">
        <v>43147</v>
      </c>
      <c r="C562">
        <v>4</v>
      </c>
      <c r="D562">
        <v>1.1100000000000001</v>
      </c>
      <c r="E562" t="str">
        <f>+VLOOKUP(A562,'est-senamhi'!A:J,10,FALSE)</f>
        <v>VNP</v>
      </c>
      <c r="F562">
        <f t="shared" si="8"/>
        <v>2.8899999999999997</v>
      </c>
      <c r="G562">
        <f>+COUNTIFS(percentiles!A:A,A562,percentiles!M:M,B562,percentiles!N:N,"&gt;0")</f>
        <v>0</v>
      </c>
      <c r="H562">
        <f>+COUNTIFS(percentiles!A:A,A562,percentiles!M:M,B562,percentiles!O:O,"&gt;0")</f>
        <v>0</v>
      </c>
      <c r="I562">
        <f>+COUNTIFS(percentiles!A:A,A562,percentiles!M:M,B562,percentiles!P:P,"&gt;0")</f>
        <v>0</v>
      </c>
      <c r="J562">
        <f>+COUNTIFS(percentiles!A:A,A562,percentiles!M:M,B562,percentiles!Q:Q,"&gt;0")</f>
        <v>0</v>
      </c>
    </row>
    <row r="563" spans="1:10">
      <c r="A563" s="3" t="s">
        <v>1226</v>
      </c>
      <c r="B563" s="2">
        <v>43147</v>
      </c>
      <c r="C563">
        <v>44.4</v>
      </c>
      <c r="D563">
        <v>27.28</v>
      </c>
      <c r="E563" t="str">
        <f>+VLOOKUP(A563,'est-senamhi'!A:J,10,FALSE)</f>
        <v>VNP</v>
      </c>
      <c r="F563">
        <f t="shared" si="8"/>
        <v>17.119999999999997</v>
      </c>
      <c r="G563">
        <f>+COUNTIFS(percentiles!A:A,A563,percentiles!M:M,B563,percentiles!N:N,"&gt;0")</f>
        <v>0</v>
      </c>
      <c r="H563">
        <f>+COUNTIFS(percentiles!A:A,A563,percentiles!M:M,B563,percentiles!O:O,"&gt;0")</f>
        <v>0</v>
      </c>
      <c r="I563">
        <f>+COUNTIFS(percentiles!A:A,A563,percentiles!M:M,B563,percentiles!P:P,"&gt;0")</f>
        <v>0</v>
      </c>
      <c r="J563">
        <f>+COUNTIFS(percentiles!A:A,A563,percentiles!M:M,B563,percentiles!Q:Q,"&gt;0")</f>
        <v>0</v>
      </c>
    </row>
    <row r="564" spans="1:10">
      <c r="A564" s="3" t="s">
        <v>1237</v>
      </c>
      <c r="B564" s="2">
        <v>43147</v>
      </c>
      <c r="C564">
        <v>38.6</v>
      </c>
      <c r="D564">
        <v>28.36</v>
      </c>
      <c r="E564" t="str">
        <f>+VLOOKUP(A564,'est-senamhi'!A:J,10,FALSE)</f>
        <v>RP</v>
      </c>
      <c r="F564">
        <f t="shared" si="8"/>
        <v>10.240000000000002</v>
      </c>
      <c r="G564">
        <f>+COUNTIFS(percentiles!A:A,A564,percentiles!M:M,B564,percentiles!N:N,"&gt;0")</f>
        <v>0</v>
      </c>
      <c r="H564">
        <f>+COUNTIFS(percentiles!A:A,A564,percentiles!M:M,B564,percentiles!O:O,"&gt;0")</f>
        <v>0</v>
      </c>
      <c r="I564">
        <f>+COUNTIFS(percentiles!A:A,A564,percentiles!M:M,B564,percentiles!P:P,"&gt;0")</f>
        <v>0</v>
      </c>
      <c r="J564">
        <f>+COUNTIFS(percentiles!A:A,A564,percentiles!M:M,B564,percentiles!Q:Q,"&gt;0")</f>
        <v>0</v>
      </c>
    </row>
    <row r="565" spans="1:10">
      <c r="A565" s="3" t="s">
        <v>1242</v>
      </c>
      <c r="B565" s="2">
        <v>43147</v>
      </c>
      <c r="C565">
        <v>20.6</v>
      </c>
      <c r="D565">
        <v>19.5</v>
      </c>
      <c r="E565" t="str">
        <f>+VLOOKUP(A565,'est-senamhi'!A:J,10,FALSE)</f>
        <v>RP</v>
      </c>
      <c r="F565">
        <f t="shared" si="8"/>
        <v>1.1000000000000014</v>
      </c>
      <c r="G565">
        <f>+COUNTIFS(percentiles!A:A,A565,percentiles!M:M,B565,percentiles!N:N,"&gt;0")</f>
        <v>0</v>
      </c>
      <c r="H565">
        <f>+COUNTIFS(percentiles!A:A,A565,percentiles!M:M,B565,percentiles!O:O,"&gt;0")</f>
        <v>0</v>
      </c>
      <c r="I565">
        <f>+COUNTIFS(percentiles!A:A,A565,percentiles!M:M,B565,percentiles!P:P,"&gt;0")</f>
        <v>0</v>
      </c>
      <c r="J565">
        <f>+COUNTIFS(percentiles!A:A,A565,percentiles!M:M,B565,percentiles!Q:Q,"&gt;0")</f>
        <v>0</v>
      </c>
    </row>
    <row r="566" spans="1:10">
      <c r="A566" s="3">
        <v>444</v>
      </c>
      <c r="B566" s="2">
        <v>43148</v>
      </c>
      <c r="C566">
        <v>10.199999999999999</v>
      </c>
      <c r="D566">
        <v>7.24</v>
      </c>
      <c r="E566" t="str">
        <f>+VLOOKUP(A566,'est-senamhi'!A:J,10,FALSE)</f>
        <v>VNP</v>
      </c>
      <c r="F566">
        <f t="shared" si="8"/>
        <v>2.9599999999999991</v>
      </c>
      <c r="G566">
        <f>+COUNTIFS(percentiles!A:A,A566,percentiles!M:M,B566,percentiles!N:N,"&gt;0")</f>
        <v>0</v>
      </c>
      <c r="H566">
        <f>+COUNTIFS(percentiles!A:A,A566,percentiles!M:M,B566,percentiles!O:O,"&gt;0")</f>
        <v>0</v>
      </c>
      <c r="I566">
        <f>+COUNTIFS(percentiles!A:A,A566,percentiles!M:M,B566,percentiles!P:P,"&gt;0")</f>
        <v>0</v>
      </c>
      <c r="J566">
        <f>+COUNTIFS(percentiles!A:A,A566,percentiles!M:M,B566,percentiles!Q:Q,"&gt;0")</f>
        <v>0</v>
      </c>
    </row>
    <row r="567" spans="1:10">
      <c r="A567" s="3">
        <v>475</v>
      </c>
      <c r="B567" s="2">
        <v>43148</v>
      </c>
      <c r="C567">
        <v>27.7</v>
      </c>
      <c r="D567">
        <v>23.46</v>
      </c>
      <c r="E567" t="str">
        <f>+VLOOKUP(A567,'est-senamhi'!A:J,10,FALSE)</f>
        <v>RP</v>
      </c>
      <c r="F567">
        <f t="shared" si="8"/>
        <v>4.2399999999999984</v>
      </c>
      <c r="G567">
        <f>+COUNTIFS(percentiles!A:A,A567,percentiles!M:M,B567,percentiles!N:N,"&gt;0")</f>
        <v>0</v>
      </c>
      <c r="H567">
        <f>+COUNTIFS(percentiles!A:A,A567,percentiles!M:M,B567,percentiles!O:O,"&gt;0")</f>
        <v>0</v>
      </c>
      <c r="I567">
        <f>+COUNTIFS(percentiles!A:A,A567,percentiles!M:M,B567,percentiles!P:P,"&gt;0")</f>
        <v>0</v>
      </c>
      <c r="J567">
        <f>+COUNTIFS(percentiles!A:A,A567,percentiles!M:M,B567,percentiles!Q:Q,"&gt;0")</f>
        <v>0</v>
      </c>
    </row>
    <row r="568" spans="1:10">
      <c r="A568" s="3">
        <v>109091</v>
      </c>
      <c r="B568" s="2">
        <v>43148</v>
      </c>
      <c r="C568">
        <v>27.1</v>
      </c>
      <c r="D568">
        <v>7.38</v>
      </c>
      <c r="E568" t="str">
        <f>+VLOOKUP(A568,'est-senamhi'!A:J,10,FALSE)</f>
        <v>VNP</v>
      </c>
      <c r="F568">
        <f t="shared" si="8"/>
        <v>19.720000000000002</v>
      </c>
      <c r="G568">
        <f>+COUNTIFS(percentiles!A:A,A568,percentiles!M:M,B568,percentiles!N:N,"&gt;0")</f>
        <v>0</v>
      </c>
      <c r="H568">
        <f>+COUNTIFS(percentiles!A:A,A568,percentiles!M:M,B568,percentiles!O:O,"&gt;0")</f>
        <v>0</v>
      </c>
      <c r="I568">
        <f>+COUNTIFS(percentiles!A:A,A568,percentiles!M:M,B568,percentiles!P:P,"&gt;0")</f>
        <v>0</v>
      </c>
      <c r="J568">
        <f>+COUNTIFS(percentiles!A:A,A568,percentiles!M:M,B568,percentiles!Q:Q,"&gt;0")</f>
        <v>0</v>
      </c>
    </row>
    <row r="569" spans="1:10">
      <c r="A569" s="3">
        <v>114128</v>
      </c>
      <c r="B569" s="2">
        <v>43148</v>
      </c>
      <c r="C569">
        <v>180</v>
      </c>
      <c r="D569">
        <v>21.61</v>
      </c>
      <c r="E569" t="str">
        <f>+VLOOKUP(A569,'est-senamhi'!A:J,10,FALSE)</f>
        <v>RP</v>
      </c>
      <c r="F569">
        <f t="shared" si="8"/>
        <v>158.38999999999999</v>
      </c>
      <c r="G569">
        <f>+COUNTIFS(percentiles!A:A,A569,percentiles!M:M,B569,percentiles!N:N,"&gt;0")</f>
        <v>0</v>
      </c>
      <c r="H569">
        <f>+COUNTIFS(percentiles!A:A,A569,percentiles!M:M,B569,percentiles!O:O,"&gt;0")</f>
        <v>0</v>
      </c>
      <c r="I569">
        <f>+COUNTIFS(percentiles!A:A,A569,percentiles!M:M,B569,percentiles!P:P,"&gt;0")</f>
        <v>0</v>
      </c>
      <c r="J569">
        <f>+COUNTIFS(percentiles!A:A,A569,percentiles!M:M,B569,percentiles!Q:Q,"&gt;0")</f>
        <v>0</v>
      </c>
    </row>
    <row r="570" spans="1:10">
      <c r="A570" s="3">
        <v>158326</v>
      </c>
      <c r="B570" s="2">
        <v>43148</v>
      </c>
      <c r="C570">
        <v>27.6</v>
      </c>
      <c r="D570">
        <v>15.16</v>
      </c>
      <c r="E570" t="str">
        <f>+VLOOKUP(A570,'est-senamhi'!A:J,10,FALSE)</f>
        <v>RP</v>
      </c>
      <c r="F570">
        <f t="shared" si="8"/>
        <v>12.440000000000001</v>
      </c>
      <c r="G570">
        <f>+COUNTIFS(percentiles!A:A,A570,percentiles!M:M,B570,percentiles!N:N,"&gt;0")</f>
        <v>0</v>
      </c>
      <c r="H570">
        <f>+COUNTIFS(percentiles!A:A,A570,percentiles!M:M,B570,percentiles!O:O,"&gt;0")</f>
        <v>0</v>
      </c>
      <c r="I570">
        <f>+COUNTIFS(percentiles!A:A,A570,percentiles!M:M,B570,percentiles!P:P,"&gt;0")</f>
        <v>0</v>
      </c>
      <c r="J570">
        <f>+COUNTIFS(percentiles!A:A,A570,percentiles!M:M,B570,percentiles!Q:Q,"&gt;0")</f>
        <v>0</v>
      </c>
    </row>
    <row r="571" spans="1:10">
      <c r="A571" s="3" t="s">
        <v>1351</v>
      </c>
      <c r="B571" s="2">
        <v>43148</v>
      </c>
      <c r="C571">
        <v>9.4</v>
      </c>
      <c r="D571">
        <v>7.24</v>
      </c>
      <c r="E571" t="str">
        <f>+VLOOKUP(A571,'est-senamhi'!A:J,10,FALSE)</f>
        <v>VNP</v>
      </c>
      <c r="F571">
        <f t="shared" si="8"/>
        <v>2.16</v>
      </c>
      <c r="G571">
        <f>+COUNTIFS(percentiles!A:A,A571,percentiles!M:M,B571,percentiles!N:N,"&gt;0")</f>
        <v>0</v>
      </c>
      <c r="H571">
        <f>+COUNTIFS(percentiles!A:A,A571,percentiles!M:M,B571,percentiles!O:O,"&gt;0")</f>
        <v>0</v>
      </c>
      <c r="I571">
        <f>+COUNTIFS(percentiles!A:A,A571,percentiles!M:M,B571,percentiles!P:P,"&gt;0")</f>
        <v>0</v>
      </c>
      <c r="J571">
        <f>+COUNTIFS(percentiles!A:A,A571,percentiles!M:M,B571,percentiles!Q:Q,"&gt;0")</f>
        <v>0</v>
      </c>
    </row>
    <row r="572" spans="1:10">
      <c r="A572" s="3">
        <v>219</v>
      </c>
      <c r="B572" s="2">
        <v>43149</v>
      </c>
      <c r="C572">
        <v>18</v>
      </c>
      <c r="D572">
        <v>16.37</v>
      </c>
      <c r="E572" t="str">
        <f>+VLOOKUP(A572,'est-senamhi'!A:J,10,FALSE)</f>
        <v>RP</v>
      </c>
      <c r="F572">
        <f t="shared" si="8"/>
        <v>1.629999999999999</v>
      </c>
      <c r="G572">
        <f>+COUNTIFS(percentiles!A:A,A572,percentiles!M:M,B572,percentiles!N:N,"&gt;0")</f>
        <v>0</v>
      </c>
      <c r="H572">
        <f>+COUNTIFS(percentiles!A:A,A572,percentiles!M:M,B572,percentiles!O:O,"&gt;0")</f>
        <v>0</v>
      </c>
      <c r="I572">
        <f>+COUNTIFS(percentiles!A:A,A572,percentiles!M:M,B572,percentiles!P:P,"&gt;0")</f>
        <v>0</v>
      </c>
      <c r="J572">
        <f>+COUNTIFS(percentiles!A:A,A572,percentiles!M:M,B572,percentiles!Q:Q,"&gt;0")</f>
        <v>0</v>
      </c>
    </row>
    <row r="573" spans="1:10">
      <c r="A573" s="3">
        <v>444</v>
      </c>
      <c r="B573" s="2">
        <v>43149</v>
      </c>
      <c r="C573">
        <v>22.1</v>
      </c>
      <c r="D573">
        <v>7.24</v>
      </c>
      <c r="E573" t="str">
        <f>+VLOOKUP(A573,'est-senamhi'!A:J,10,FALSE)</f>
        <v>VNP</v>
      </c>
      <c r="F573">
        <f t="shared" si="8"/>
        <v>14.860000000000001</v>
      </c>
      <c r="G573">
        <f>+COUNTIFS(percentiles!A:A,A573,percentiles!M:M,B573,percentiles!N:N,"&gt;0")</f>
        <v>0</v>
      </c>
      <c r="H573">
        <f>+COUNTIFS(percentiles!A:A,A573,percentiles!M:M,B573,percentiles!O:O,"&gt;0")</f>
        <v>0</v>
      </c>
      <c r="I573">
        <f>+COUNTIFS(percentiles!A:A,A573,percentiles!M:M,B573,percentiles!P:P,"&gt;0")</f>
        <v>0</v>
      </c>
      <c r="J573">
        <f>+COUNTIFS(percentiles!A:A,A573,percentiles!M:M,B573,percentiles!Q:Q,"&gt;0")</f>
        <v>0</v>
      </c>
    </row>
    <row r="574" spans="1:10">
      <c r="A574" s="3">
        <v>548</v>
      </c>
      <c r="B574" s="2">
        <v>43149</v>
      </c>
      <c r="C574">
        <v>14.8</v>
      </c>
      <c r="D574">
        <v>13.7</v>
      </c>
      <c r="E574" t="str">
        <f>+VLOOKUP(A574,'est-senamhi'!A:J,10,FALSE)</f>
        <v>VNP</v>
      </c>
      <c r="F574">
        <f t="shared" si="8"/>
        <v>1.1000000000000014</v>
      </c>
      <c r="G574">
        <f>+COUNTIFS(percentiles!A:A,A574,percentiles!M:M,B574,percentiles!N:N,"&gt;0")</f>
        <v>0</v>
      </c>
      <c r="H574">
        <f>+COUNTIFS(percentiles!A:A,A574,percentiles!M:M,B574,percentiles!O:O,"&gt;0")</f>
        <v>1</v>
      </c>
      <c r="I574">
        <f>+COUNTIFS(percentiles!A:A,A574,percentiles!M:M,B574,percentiles!P:P,"&gt;0")</f>
        <v>0</v>
      </c>
      <c r="J574">
        <f>+COUNTIFS(percentiles!A:A,A574,percentiles!M:M,B574,percentiles!Q:Q,"&gt;0")</f>
        <v>0</v>
      </c>
    </row>
    <row r="575" spans="1:10">
      <c r="A575" s="3">
        <v>107131</v>
      </c>
      <c r="B575" s="2">
        <v>43149</v>
      </c>
      <c r="C575">
        <v>54.8</v>
      </c>
      <c r="D575">
        <v>30.42</v>
      </c>
      <c r="E575" t="str">
        <f>+VLOOKUP(A575,'est-senamhi'!A:J,10,FALSE)</f>
        <v>VNP</v>
      </c>
      <c r="F575">
        <f t="shared" si="8"/>
        <v>24.379999999999995</v>
      </c>
      <c r="G575">
        <f>+COUNTIFS(percentiles!A:A,A575,percentiles!M:M,B575,percentiles!N:N,"&gt;0")</f>
        <v>0</v>
      </c>
      <c r="H575">
        <f>+COUNTIFS(percentiles!A:A,A575,percentiles!M:M,B575,percentiles!O:O,"&gt;0")</f>
        <v>0</v>
      </c>
      <c r="I575">
        <f>+COUNTIFS(percentiles!A:A,A575,percentiles!M:M,B575,percentiles!P:P,"&gt;0")</f>
        <v>0</v>
      </c>
      <c r="J575">
        <f>+COUNTIFS(percentiles!A:A,A575,percentiles!M:M,B575,percentiles!Q:Q,"&gt;0")</f>
        <v>0</v>
      </c>
    </row>
    <row r="576" spans="1:10">
      <c r="A576" s="3">
        <v>109091</v>
      </c>
      <c r="B576" s="2">
        <v>43149</v>
      </c>
      <c r="C576">
        <v>109</v>
      </c>
      <c r="D576">
        <v>7.38</v>
      </c>
      <c r="E576" t="str">
        <f>+VLOOKUP(A576,'est-senamhi'!A:J,10,FALSE)</f>
        <v>VNP</v>
      </c>
      <c r="F576">
        <f t="shared" si="8"/>
        <v>101.62</v>
      </c>
      <c r="G576">
        <f>+COUNTIFS(percentiles!A:A,A576,percentiles!M:M,B576,percentiles!N:N,"&gt;0")</f>
        <v>0</v>
      </c>
      <c r="H576">
        <f>+COUNTIFS(percentiles!A:A,A576,percentiles!M:M,B576,percentiles!O:O,"&gt;0")</f>
        <v>0</v>
      </c>
      <c r="I576">
        <f>+COUNTIFS(percentiles!A:A,A576,percentiles!M:M,B576,percentiles!P:P,"&gt;0")</f>
        <v>0</v>
      </c>
      <c r="J576">
        <f>+COUNTIFS(percentiles!A:A,A576,percentiles!M:M,B576,percentiles!Q:Q,"&gt;0")</f>
        <v>0</v>
      </c>
    </row>
    <row r="577" spans="1:10">
      <c r="A577" s="3">
        <v>111583</v>
      </c>
      <c r="B577" s="2">
        <v>43149</v>
      </c>
      <c r="C577">
        <v>16.8</v>
      </c>
      <c r="D577">
        <v>16.170000000000002</v>
      </c>
      <c r="E577" t="str">
        <f>+VLOOKUP(A577,'est-senamhi'!A:J,10,FALSE)</f>
        <v>RP</v>
      </c>
      <c r="F577">
        <f t="shared" si="8"/>
        <v>0.62999999999999901</v>
      </c>
      <c r="G577">
        <f>+COUNTIFS(percentiles!A:A,A577,percentiles!M:M,B577,percentiles!N:N,"&gt;0")</f>
        <v>0</v>
      </c>
      <c r="H577">
        <f>+COUNTIFS(percentiles!A:A,A577,percentiles!M:M,B577,percentiles!O:O,"&gt;0")</f>
        <v>0</v>
      </c>
      <c r="I577">
        <f>+COUNTIFS(percentiles!A:A,A577,percentiles!M:M,B577,percentiles!P:P,"&gt;0")</f>
        <v>0</v>
      </c>
      <c r="J577">
        <f>+COUNTIFS(percentiles!A:A,A577,percentiles!M:M,B577,percentiles!Q:Q,"&gt;0")</f>
        <v>0</v>
      </c>
    </row>
    <row r="578" spans="1:10">
      <c r="A578" s="3">
        <v>150900</v>
      </c>
      <c r="B578" s="2">
        <v>43149</v>
      </c>
      <c r="C578">
        <v>8.4</v>
      </c>
      <c r="D578">
        <v>6.23</v>
      </c>
      <c r="E578" t="str">
        <f>+VLOOKUP(A578,'est-senamhi'!A:J,10,FALSE)</f>
        <v>VNP</v>
      </c>
      <c r="F578">
        <f t="shared" ref="F578:F641" si="9">+C578-D578</f>
        <v>2.17</v>
      </c>
      <c r="G578">
        <f>+COUNTIFS(percentiles!A:A,A578,percentiles!M:M,B578,percentiles!N:N,"&gt;0")</f>
        <v>0</v>
      </c>
      <c r="H578">
        <f>+COUNTIFS(percentiles!A:A,A578,percentiles!M:M,B578,percentiles!O:O,"&gt;0")</f>
        <v>0</v>
      </c>
      <c r="I578">
        <f>+COUNTIFS(percentiles!A:A,A578,percentiles!M:M,B578,percentiles!P:P,"&gt;0")</f>
        <v>0</v>
      </c>
      <c r="J578">
        <f>+COUNTIFS(percentiles!A:A,A578,percentiles!M:M,B578,percentiles!Q:Q,"&gt;0")</f>
        <v>0</v>
      </c>
    </row>
    <row r="579" spans="1:10">
      <c r="A579" s="3">
        <v>151503</v>
      </c>
      <c r="B579" s="2">
        <v>43149</v>
      </c>
      <c r="C579">
        <v>27.4</v>
      </c>
      <c r="D579">
        <v>23.63</v>
      </c>
      <c r="E579" t="str">
        <f>+VLOOKUP(A579,'est-senamhi'!A:J,10,FALSE)</f>
        <v>RP</v>
      </c>
      <c r="F579">
        <f t="shared" si="9"/>
        <v>3.7699999999999996</v>
      </c>
      <c r="G579">
        <f>+COUNTIFS(percentiles!A:A,A579,percentiles!M:M,B579,percentiles!N:N,"&gt;0")</f>
        <v>0</v>
      </c>
      <c r="H579">
        <f>+COUNTIFS(percentiles!A:A,A579,percentiles!M:M,B579,percentiles!O:O,"&gt;0")</f>
        <v>1</v>
      </c>
      <c r="I579">
        <f>+COUNTIFS(percentiles!A:A,A579,percentiles!M:M,B579,percentiles!P:P,"&gt;0")</f>
        <v>0</v>
      </c>
      <c r="J579">
        <f>+COUNTIFS(percentiles!A:A,A579,percentiles!M:M,B579,percentiles!Q:Q,"&gt;0")</f>
        <v>0</v>
      </c>
    </row>
    <row r="580" spans="1:10">
      <c r="A580" s="3">
        <v>153101</v>
      </c>
      <c r="B580" s="2">
        <v>43149</v>
      </c>
      <c r="C580">
        <v>28.1</v>
      </c>
      <c r="D580">
        <v>26.49</v>
      </c>
      <c r="E580" t="str">
        <f>+VLOOKUP(A580,'est-senamhi'!A:J,10,FALSE)</f>
        <v>VNP</v>
      </c>
      <c r="F580">
        <f t="shared" si="9"/>
        <v>1.610000000000003</v>
      </c>
      <c r="G580">
        <f>+COUNTIFS(percentiles!A:A,A580,percentiles!M:M,B580,percentiles!N:N,"&gt;0")</f>
        <v>0</v>
      </c>
      <c r="H580">
        <f>+COUNTIFS(percentiles!A:A,A580,percentiles!M:M,B580,percentiles!O:O,"&gt;0")</f>
        <v>0</v>
      </c>
      <c r="I580">
        <f>+COUNTIFS(percentiles!A:A,A580,percentiles!M:M,B580,percentiles!P:P,"&gt;0")</f>
        <v>0</v>
      </c>
      <c r="J580">
        <f>+COUNTIFS(percentiles!A:A,A580,percentiles!M:M,B580,percentiles!Q:Q,"&gt;0")</f>
        <v>0</v>
      </c>
    </row>
    <row r="581" spans="1:10">
      <c r="A581" s="3">
        <v>154110</v>
      </c>
      <c r="B581" s="2">
        <v>43149</v>
      </c>
      <c r="C581">
        <v>16.100000000000001</v>
      </c>
      <c r="D581">
        <v>9.6199999999999992</v>
      </c>
      <c r="E581" t="str">
        <f>+VLOOKUP(A581,'est-senamhi'!A:J,10,FALSE)</f>
        <v>VNP</v>
      </c>
      <c r="F581">
        <f t="shared" si="9"/>
        <v>6.4800000000000022</v>
      </c>
      <c r="G581">
        <f>+COUNTIFS(percentiles!A:A,A581,percentiles!M:M,B581,percentiles!N:N,"&gt;0")</f>
        <v>0</v>
      </c>
      <c r="H581">
        <f>+COUNTIFS(percentiles!A:A,A581,percentiles!M:M,B581,percentiles!O:O,"&gt;0")</f>
        <v>0</v>
      </c>
      <c r="I581">
        <f>+COUNTIFS(percentiles!A:A,A581,percentiles!M:M,B581,percentiles!P:P,"&gt;0")</f>
        <v>1</v>
      </c>
      <c r="J581">
        <f>+COUNTIFS(percentiles!A:A,A581,percentiles!M:M,B581,percentiles!Q:Q,"&gt;0")</f>
        <v>0</v>
      </c>
    </row>
    <row r="582" spans="1:10">
      <c r="A582" s="3">
        <v>155223</v>
      </c>
      <c r="B582" s="2">
        <v>43149</v>
      </c>
      <c r="C582">
        <v>21.5</v>
      </c>
      <c r="D582">
        <v>18.28</v>
      </c>
      <c r="E582" t="str">
        <f>+VLOOKUP(A582,'est-senamhi'!A:J,10,FALSE)</f>
        <v>VNP</v>
      </c>
      <c r="F582">
        <f t="shared" si="9"/>
        <v>3.2199999999999989</v>
      </c>
      <c r="G582">
        <f>+COUNTIFS(percentiles!A:A,A582,percentiles!M:M,B582,percentiles!N:N,"&gt;0")</f>
        <v>1</v>
      </c>
      <c r="H582">
        <f>+COUNTIFS(percentiles!A:A,A582,percentiles!M:M,B582,percentiles!O:O,"&gt;0")</f>
        <v>0</v>
      </c>
      <c r="I582">
        <f>+COUNTIFS(percentiles!A:A,A582,percentiles!M:M,B582,percentiles!P:P,"&gt;0")</f>
        <v>0</v>
      </c>
      <c r="J582">
        <f>+COUNTIFS(percentiles!A:A,A582,percentiles!M:M,B582,percentiles!Q:Q,"&gt;0")</f>
        <v>0</v>
      </c>
    </row>
    <row r="583" spans="1:10">
      <c r="A583" s="3">
        <v>156110</v>
      </c>
      <c r="B583" s="2">
        <v>43149</v>
      </c>
      <c r="C583">
        <v>33.299999999999997</v>
      </c>
      <c r="D583">
        <v>14.9</v>
      </c>
      <c r="E583" t="str">
        <f>+VLOOKUP(A583,'est-senamhi'!A:J,10,FALSE)</f>
        <v>RP</v>
      </c>
      <c r="F583">
        <f t="shared" si="9"/>
        <v>18.399999999999999</v>
      </c>
      <c r="G583">
        <f>+COUNTIFS(percentiles!A:A,A583,percentiles!M:M,B583,percentiles!N:N,"&gt;0")</f>
        <v>0</v>
      </c>
      <c r="H583">
        <f>+COUNTIFS(percentiles!A:A,A583,percentiles!M:M,B583,percentiles!O:O,"&gt;0")</f>
        <v>0</v>
      </c>
      <c r="I583">
        <f>+COUNTIFS(percentiles!A:A,A583,percentiles!M:M,B583,percentiles!P:P,"&gt;0")</f>
        <v>0</v>
      </c>
      <c r="J583">
        <f>+COUNTIFS(percentiles!A:A,A583,percentiles!M:M,B583,percentiles!Q:Q,"&gt;0")</f>
        <v>0</v>
      </c>
    </row>
    <row r="584" spans="1:10">
      <c r="A584" s="3">
        <v>156121</v>
      </c>
      <c r="B584" s="2">
        <v>43149</v>
      </c>
      <c r="C584">
        <v>20.7</v>
      </c>
      <c r="D584">
        <v>20.36</v>
      </c>
      <c r="E584" t="str">
        <f>+VLOOKUP(A584,'est-senamhi'!A:J,10,FALSE)</f>
        <v>RP</v>
      </c>
      <c r="F584">
        <f t="shared" si="9"/>
        <v>0.33999999999999986</v>
      </c>
      <c r="G584">
        <f>+COUNTIFS(percentiles!A:A,A584,percentiles!M:M,B584,percentiles!N:N,"&gt;0")</f>
        <v>0</v>
      </c>
      <c r="H584">
        <f>+COUNTIFS(percentiles!A:A,A584,percentiles!M:M,B584,percentiles!O:O,"&gt;0")</f>
        <v>0</v>
      </c>
      <c r="I584">
        <f>+COUNTIFS(percentiles!A:A,A584,percentiles!M:M,B584,percentiles!P:P,"&gt;0")</f>
        <v>0</v>
      </c>
      <c r="J584">
        <f>+COUNTIFS(percentiles!A:A,A584,percentiles!M:M,B584,percentiles!Q:Q,"&gt;0")</f>
        <v>0</v>
      </c>
    </row>
    <row r="585" spans="1:10">
      <c r="A585" s="3" t="s">
        <v>1070</v>
      </c>
      <c r="B585" s="2">
        <v>43149</v>
      </c>
      <c r="C585">
        <v>18</v>
      </c>
      <c r="D585">
        <v>16.37</v>
      </c>
      <c r="E585" t="str">
        <f>+VLOOKUP(A585,'est-senamhi'!A:J,10,FALSE)</f>
        <v>RP</v>
      </c>
      <c r="F585">
        <f t="shared" si="9"/>
        <v>1.629999999999999</v>
      </c>
      <c r="G585">
        <f>+COUNTIFS(percentiles!A:A,A585,percentiles!M:M,B585,percentiles!N:N,"&gt;0")</f>
        <v>0</v>
      </c>
      <c r="H585">
        <f>+COUNTIFS(percentiles!A:A,A585,percentiles!M:M,B585,percentiles!O:O,"&gt;0")</f>
        <v>0</v>
      </c>
      <c r="I585">
        <f>+COUNTIFS(percentiles!A:A,A585,percentiles!M:M,B585,percentiles!P:P,"&gt;0")</f>
        <v>0</v>
      </c>
      <c r="J585">
        <f>+COUNTIFS(percentiles!A:A,A585,percentiles!M:M,B585,percentiles!Q:Q,"&gt;0")</f>
        <v>0</v>
      </c>
    </row>
    <row r="586" spans="1:10">
      <c r="A586" s="3" t="s">
        <v>1214</v>
      </c>
      <c r="B586" s="2">
        <v>43149</v>
      </c>
      <c r="C586">
        <v>14.5</v>
      </c>
      <c r="D586">
        <v>13.7</v>
      </c>
      <c r="E586" t="str">
        <f>+VLOOKUP(A586,'est-senamhi'!A:J,10,FALSE)</f>
        <v>VNP</v>
      </c>
      <c r="F586">
        <f t="shared" si="9"/>
        <v>0.80000000000000071</v>
      </c>
      <c r="G586">
        <f>+COUNTIFS(percentiles!A:A,A586,percentiles!M:M,B586,percentiles!N:N,"&gt;0")</f>
        <v>0</v>
      </c>
      <c r="H586">
        <f>+COUNTIFS(percentiles!A:A,A586,percentiles!M:M,B586,percentiles!O:O,"&gt;0")</f>
        <v>0</v>
      </c>
      <c r="I586">
        <f>+COUNTIFS(percentiles!A:A,A586,percentiles!M:M,B586,percentiles!P:P,"&gt;0")</f>
        <v>0</v>
      </c>
      <c r="J586">
        <f>+COUNTIFS(percentiles!A:A,A586,percentiles!M:M,B586,percentiles!Q:Q,"&gt;0")</f>
        <v>0</v>
      </c>
    </row>
    <row r="587" spans="1:10">
      <c r="A587" s="3" t="s">
        <v>1226</v>
      </c>
      <c r="B587" s="2">
        <v>43149</v>
      </c>
      <c r="C587">
        <v>40.6</v>
      </c>
      <c r="D587">
        <v>27.28</v>
      </c>
      <c r="E587" t="str">
        <f>+VLOOKUP(A587,'est-senamhi'!A:J,10,FALSE)</f>
        <v>VNP</v>
      </c>
      <c r="F587">
        <f t="shared" si="9"/>
        <v>13.32</v>
      </c>
      <c r="G587">
        <f>+COUNTIFS(percentiles!A:A,A587,percentiles!M:M,B587,percentiles!N:N,"&gt;0")</f>
        <v>0</v>
      </c>
      <c r="H587">
        <f>+COUNTIFS(percentiles!A:A,A587,percentiles!M:M,B587,percentiles!O:O,"&gt;0")</f>
        <v>0</v>
      </c>
      <c r="I587">
        <f>+COUNTIFS(percentiles!A:A,A587,percentiles!M:M,B587,percentiles!P:P,"&gt;0")</f>
        <v>0</v>
      </c>
      <c r="J587">
        <f>+COUNTIFS(percentiles!A:A,A587,percentiles!M:M,B587,percentiles!Q:Q,"&gt;0")</f>
        <v>0</v>
      </c>
    </row>
    <row r="588" spans="1:10">
      <c r="A588" s="3" t="s">
        <v>1231</v>
      </c>
      <c r="B588" s="2">
        <v>43149</v>
      </c>
      <c r="C588">
        <v>41.8</v>
      </c>
      <c r="D588">
        <v>26.49</v>
      </c>
      <c r="E588" t="str">
        <f>+VLOOKUP(A588,'est-senamhi'!A:J,10,FALSE)</f>
        <v>VNP</v>
      </c>
      <c r="F588">
        <f t="shared" si="9"/>
        <v>15.309999999999999</v>
      </c>
      <c r="G588">
        <f>+COUNTIFS(percentiles!A:A,A588,percentiles!M:M,B588,percentiles!N:N,"&gt;0")</f>
        <v>0</v>
      </c>
      <c r="H588">
        <f>+COUNTIFS(percentiles!A:A,A588,percentiles!M:M,B588,percentiles!O:O,"&gt;0")</f>
        <v>0</v>
      </c>
      <c r="I588">
        <f>+COUNTIFS(percentiles!A:A,A588,percentiles!M:M,B588,percentiles!P:P,"&gt;0")</f>
        <v>0</v>
      </c>
      <c r="J588">
        <f>+COUNTIFS(percentiles!A:A,A588,percentiles!M:M,B588,percentiles!Q:Q,"&gt;0")</f>
        <v>0</v>
      </c>
    </row>
    <row r="589" spans="1:10">
      <c r="A589" s="3">
        <v>304</v>
      </c>
      <c r="B589" s="2">
        <v>43150</v>
      </c>
      <c r="C589">
        <v>25.9</v>
      </c>
      <c r="D589">
        <v>23.38</v>
      </c>
      <c r="E589" t="str">
        <f>+VLOOKUP(A589,'est-senamhi'!A:J,10,FALSE)</f>
        <v>RP</v>
      </c>
      <c r="F589">
        <f t="shared" si="9"/>
        <v>2.5199999999999996</v>
      </c>
      <c r="G589">
        <f>+COUNTIFS(percentiles!A:A,A589,percentiles!M:M,B589,percentiles!N:N,"&gt;0")</f>
        <v>0</v>
      </c>
      <c r="H589">
        <f>+COUNTIFS(percentiles!A:A,A589,percentiles!M:M,B589,percentiles!O:O,"&gt;0")</f>
        <v>0</v>
      </c>
      <c r="I589">
        <f>+COUNTIFS(percentiles!A:A,A589,percentiles!M:M,B589,percentiles!P:P,"&gt;0")</f>
        <v>0</v>
      </c>
      <c r="J589">
        <f>+COUNTIFS(percentiles!A:A,A589,percentiles!M:M,B589,percentiles!Q:Q,"&gt;0")</f>
        <v>0</v>
      </c>
    </row>
    <row r="590" spans="1:10">
      <c r="A590" s="3">
        <v>369</v>
      </c>
      <c r="B590" s="2">
        <v>43150</v>
      </c>
      <c r="C590">
        <v>41.4</v>
      </c>
      <c r="D590">
        <v>17.27</v>
      </c>
      <c r="E590" t="str">
        <f>+VLOOKUP(A590,'est-senamhi'!A:J,10,FALSE)</f>
        <v>VNP</v>
      </c>
      <c r="F590">
        <f t="shared" si="9"/>
        <v>24.13</v>
      </c>
      <c r="G590">
        <f>+COUNTIFS(percentiles!A:A,A590,percentiles!M:M,B590,percentiles!N:N,"&gt;0")</f>
        <v>0</v>
      </c>
      <c r="H590">
        <f>+COUNTIFS(percentiles!A:A,A590,percentiles!M:M,B590,percentiles!O:O,"&gt;0")</f>
        <v>0</v>
      </c>
      <c r="I590">
        <f>+COUNTIFS(percentiles!A:A,A590,percentiles!M:M,B590,percentiles!P:P,"&gt;0")</f>
        <v>0</v>
      </c>
      <c r="J590">
        <f>+COUNTIFS(percentiles!A:A,A590,percentiles!M:M,B590,percentiles!Q:Q,"&gt;0")</f>
        <v>0</v>
      </c>
    </row>
    <row r="591" spans="1:10">
      <c r="A591" s="3">
        <v>393</v>
      </c>
      <c r="B591" s="2">
        <v>43150</v>
      </c>
      <c r="C591">
        <v>48.1</v>
      </c>
      <c r="D591">
        <v>26</v>
      </c>
      <c r="E591" t="str">
        <f>+VLOOKUP(A591,'est-senamhi'!A:J,10,FALSE)</f>
        <v>VNP</v>
      </c>
      <c r="F591">
        <f t="shared" si="9"/>
        <v>22.1</v>
      </c>
      <c r="G591">
        <f>+COUNTIFS(percentiles!A:A,A591,percentiles!M:M,B591,percentiles!N:N,"&gt;0")</f>
        <v>0</v>
      </c>
      <c r="H591">
        <f>+COUNTIFS(percentiles!A:A,A591,percentiles!M:M,B591,percentiles!O:O,"&gt;0")</f>
        <v>0</v>
      </c>
      <c r="I591">
        <f>+COUNTIFS(percentiles!A:A,A591,percentiles!M:M,B591,percentiles!P:P,"&gt;0")</f>
        <v>0</v>
      </c>
      <c r="J591">
        <f>+COUNTIFS(percentiles!A:A,A591,percentiles!M:M,B591,percentiles!Q:Q,"&gt;0")</f>
        <v>0</v>
      </c>
    </row>
    <row r="592" spans="1:10">
      <c r="A592" s="3">
        <v>444</v>
      </c>
      <c r="B592" s="2">
        <v>43150</v>
      </c>
      <c r="C592">
        <v>10.4</v>
      </c>
      <c r="D592">
        <v>7.24</v>
      </c>
      <c r="E592" t="str">
        <f>+VLOOKUP(A592,'est-senamhi'!A:J,10,FALSE)</f>
        <v>VNP</v>
      </c>
      <c r="F592">
        <f t="shared" si="9"/>
        <v>3.16</v>
      </c>
      <c r="G592">
        <f>+COUNTIFS(percentiles!A:A,A592,percentiles!M:M,B592,percentiles!N:N,"&gt;0")</f>
        <v>0</v>
      </c>
      <c r="H592">
        <f>+COUNTIFS(percentiles!A:A,A592,percentiles!M:M,B592,percentiles!O:O,"&gt;0")</f>
        <v>0</v>
      </c>
      <c r="I592">
        <f>+COUNTIFS(percentiles!A:A,A592,percentiles!M:M,B592,percentiles!P:P,"&gt;0")</f>
        <v>0</v>
      </c>
      <c r="J592">
        <f>+COUNTIFS(percentiles!A:A,A592,percentiles!M:M,B592,percentiles!Q:Q,"&gt;0")</f>
        <v>0</v>
      </c>
    </row>
    <row r="593" spans="1:10">
      <c r="A593" s="3">
        <v>480</v>
      </c>
      <c r="B593" s="2">
        <v>43150</v>
      </c>
      <c r="C593">
        <v>60.4</v>
      </c>
      <c r="D593">
        <v>43.91</v>
      </c>
      <c r="E593" t="str">
        <f>+VLOOKUP(A593,'est-senamhi'!A:J,10,FALSE)</f>
        <v>RP</v>
      </c>
      <c r="F593">
        <f t="shared" si="9"/>
        <v>16.490000000000002</v>
      </c>
      <c r="G593">
        <f>+COUNTIFS(percentiles!A:A,A593,percentiles!M:M,B593,percentiles!N:N,"&gt;0")</f>
        <v>0</v>
      </c>
      <c r="H593">
        <f>+COUNTIFS(percentiles!A:A,A593,percentiles!M:M,B593,percentiles!O:O,"&gt;0")</f>
        <v>0</v>
      </c>
      <c r="I593">
        <f>+COUNTIFS(percentiles!A:A,A593,percentiles!M:M,B593,percentiles!P:P,"&gt;0")</f>
        <v>0</v>
      </c>
      <c r="J593">
        <f>+COUNTIFS(percentiles!A:A,A593,percentiles!M:M,B593,percentiles!Q:Q,"&gt;0")</f>
        <v>0</v>
      </c>
    </row>
    <row r="594" spans="1:10">
      <c r="A594" s="3">
        <v>538</v>
      </c>
      <c r="B594" s="2">
        <v>43150</v>
      </c>
      <c r="C594">
        <v>30.4</v>
      </c>
      <c r="D594">
        <v>14.91</v>
      </c>
      <c r="E594" t="str">
        <f>+VLOOKUP(A594,'est-senamhi'!A:J,10,FALSE)</f>
        <v>VNP</v>
      </c>
      <c r="F594">
        <f t="shared" si="9"/>
        <v>15.489999999999998</v>
      </c>
      <c r="G594">
        <f>+COUNTIFS(percentiles!A:A,A594,percentiles!M:M,B594,percentiles!N:N,"&gt;0")</f>
        <v>0</v>
      </c>
      <c r="H594">
        <f>+COUNTIFS(percentiles!A:A,A594,percentiles!M:M,B594,percentiles!O:O,"&gt;0")</f>
        <v>0</v>
      </c>
      <c r="I594">
        <f>+COUNTIFS(percentiles!A:A,A594,percentiles!M:M,B594,percentiles!P:P,"&gt;0")</f>
        <v>0</v>
      </c>
      <c r="J594">
        <f>+COUNTIFS(percentiles!A:A,A594,percentiles!M:M,B594,percentiles!Q:Q,"&gt;0")</f>
        <v>0</v>
      </c>
    </row>
    <row r="595" spans="1:10">
      <c r="A595" s="3">
        <v>606</v>
      </c>
      <c r="B595" s="2">
        <v>43150</v>
      </c>
      <c r="C595">
        <v>38.200000000000003</v>
      </c>
      <c r="D595">
        <v>37.950000000000003</v>
      </c>
      <c r="E595" t="str">
        <f>+VLOOKUP(A595,'est-senamhi'!A:J,10,FALSE)</f>
        <v>RP</v>
      </c>
      <c r="F595">
        <f t="shared" si="9"/>
        <v>0.25</v>
      </c>
      <c r="G595">
        <f>+COUNTIFS(percentiles!A:A,A595,percentiles!M:M,B595,percentiles!N:N,"&gt;0")</f>
        <v>0</v>
      </c>
      <c r="H595">
        <f>+COUNTIFS(percentiles!A:A,A595,percentiles!M:M,B595,percentiles!O:O,"&gt;0")</f>
        <v>0</v>
      </c>
      <c r="I595">
        <f>+COUNTIFS(percentiles!A:A,A595,percentiles!M:M,B595,percentiles!P:P,"&gt;0")</f>
        <v>0</v>
      </c>
      <c r="J595">
        <f>+COUNTIFS(percentiles!A:A,A595,percentiles!M:M,B595,percentiles!Q:Q,"&gt;0")</f>
        <v>0</v>
      </c>
    </row>
    <row r="596" spans="1:10">
      <c r="A596" s="3">
        <v>109091</v>
      </c>
      <c r="B596" s="2">
        <v>43150</v>
      </c>
      <c r="C596">
        <v>177.1</v>
      </c>
      <c r="D596">
        <v>7.38</v>
      </c>
      <c r="E596" t="str">
        <f>+VLOOKUP(A596,'est-senamhi'!A:J,10,FALSE)</f>
        <v>VNP</v>
      </c>
      <c r="F596">
        <f t="shared" si="9"/>
        <v>169.72</v>
      </c>
      <c r="G596">
        <f>+COUNTIFS(percentiles!A:A,A596,percentiles!M:M,B596,percentiles!N:N,"&gt;0")</f>
        <v>0</v>
      </c>
      <c r="H596">
        <f>+COUNTIFS(percentiles!A:A,A596,percentiles!M:M,B596,percentiles!O:O,"&gt;0")</f>
        <v>0</v>
      </c>
      <c r="I596">
        <f>+COUNTIFS(percentiles!A:A,A596,percentiles!M:M,B596,percentiles!P:P,"&gt;0")</f>
        <v>0</v>
      </c>
      <c r="J596">
        <f>+COUNTIFS(percentiles!A:A,A596,percentiles!M:M,B596,percentiles!Q:Q,"&gt;0")</f>
        <v>0</v>
      </c>
    </row>
    <row r="597" spans="1:10">
      <c r="A597" s="3">
        <v>150900</v>
      </c>
      <c r="B597" s="2">
        <v>43150</v>
      </c>
      <c r="C597">
        <v>9</v>
      </c>
      <c r="D597">
        <v>6.23</v>
      </c>
      <c r="E597" t="str">
        <f>+VLOOKUP(A597,'est-senamhi'!A:J,10,FALSE)</f>
        <v>VNP</v>
      </c>
      <c r="F597">
        <f t="shared" si="9"/>
        <v>2.7699999999999996</v>
      </c>
      <c r="G597">
        <f>+COUNTIFS(percentiles!A:A,A597,percentiles!M:M,B597,percentiles!N:N,"&gt;0")</f>
        <v>0</v>
      </c>
      <c r="H597">
        <f>+COUNTIFS(percentiles!A:A,A597,percentiles!M:M,B597,percentiles!O:O,"&gt;0")</f>
        <v>0</v>
      </c>
      <c r="I597">
        <f>+COUNTIFS(percentiles!A:A,A597,percentiles!M:M,B597,percentiles!P:P,"&gt;0")</f>
        <v>0</v>
      </c>
      <c r="J597">
        <f>+COUNTIFS(percentiles!A:A,A597,percentiles!M:M,B597,percentiles!Q:Q,"&gt;0")</f>
        <v>0</v>
      </c>
    </row>
    <row r="598" spans="1:10">
      <c r="A598" s="3">
        <v>152132</v>
      </c>
      <c r="B598" s="2">
        <v>43150</v>
      </c>
      <c r="C598">
        <v>21.9</v>
      </c>
      <c r="D598">
        <v>12.99</v>
      </c>
      <c r="E598" t="str">
        <f>+VLOOKUP(A598,'est-senamhi'!A:J,10,FALSE)</f>
        <v>RP</v>
      </c>
      <c r="F598">
        <f t="shared" si="9"/>
        <v>8.9099999999999984</v>
      </c>
      <c r="G598">
        <f>+COUNTIFS(percentiles!A:A,A598,percentiles!M:M,B598,percentiles!N:N,"&gt;0")</f>
        <v>0</v>
      </c>
      <c r="H598">
        <f>+COUNTIFS(percentiles!A:A,A598,percentiles!M:M,B598,percentiles!O:O,"&gt;0")</f>
        <v>0</v>
      </c>
      <c r="I598">
        <f>+COUNTIFS(percentiles!A:A,A598,percentiles!M:M,B598,percentiles!P:P,"&gt;0")</f>
        <v>0</v>
      </c>
      <c r="J598">
        <f>+COUNTIFS(percentiles!A:A,A598,percentiles!M:M,B598,percentiles!Q:Q,"&gt;0")</f>
        <v>0</v>
      </c>
    </row>
    <row r="599" spans="1:10">
      <c r="A599" s="3">
        <v>47269398</v>
      </c>
      <c r="B599" s="2">
        <v>43150</v>
      </c>
      <c r="C599">
        <v>34.700000000000003</v>
      </c>
      <c r="D599">
        <v>13.05</v>
      </c>
      <c r="E599" t="str">
        <f>+VLOOKUP(A599,'est-senamhi'!A:J,10,FALSE)</f>
        <v>RP</v>
      </c>
      <c r="F599">
        <f t="shared" si="9"/>
        <v>21.650000000000002</v>
      </c>
      <c r="G599">
        <f>+COUNTIFS(percentiles!A:A,A599,percentiles!M:M,B599,percentiles!N:N,"&gt;0")</f>
        <v>0</v>
      </c>
      <c r="H599">
        <f>+COUNTIFS(percentiles!A:A,A599,percentiles!M:M,B599,percentiles!O:O,"&gt;0")</f>
        <v>0</v>
      </c>
      <c r="I599">
        <f>+COUNTIFS(percentiles!A:A,A599,percentiles!M:M,B599,percentiles!P:P,"&gt;0")</f>
        <v>0</v>
      </c>
      <c r="J599">
        <f>+COUNTIFS(percentiles!A:A,A599,percentiles!M:M,B599,percentiles!Q:Q,"&gt;0")</f>
        <v>0</v>
      </c>
    </row>
    <row r="600" spans="1:10">
      <c r="A600" s="3" t="s">
        <v>1128</v>
      </c>
      <c r="B600" s="2">
        <v>43150</v>
      </c>
      <c r="C600">
        <v>68.099999999999994</v>
      </c>
      <c r="D600">
        <v>48.82</v>
      </c>
      <c r="E600" t="str">
        <f>+VLOOKUP(A600,'est-senamhi'!A:J,10,FALSE)</f>
        <v>VNP</v>
      </c>
      <c r="F600">
        <f t="shared" si="9"/>
        <v>19.279999999999994</v>
      </c>
      <c r="G600">
        <f>+COUNTIFS(percentiles!A:A,A600,percentiles!M:M,B600,percentiles!N:N,"&gt;0")</f>
        <v>0</v>
      </c>
      <c r="H600">
        <f>+COUNTIFS(percentiles!A:A,A600,percentiles!M:M,B600,percentiles!O:O,"&gt;0")</f>
        <v>0</v>
      </c>
      <c r="I600">
        <f>+COUNTIFS(percentiles!A:A,A600,percentiles!M:M,B600,percentiles!P:P,"&gt;0")</f>
        <v>0</v>
      </c>
      <c r="J600">
        <f>+COUNTIFS(percentiles!A:A,A600,percentiles!M:M,B600,percentiles!Q:Q,"&gt;0")</f>
        <v>0</v>
      </c>
    </row>
    <row r="601" spans="1:10">
      <c r="A601" s="3">
        <v>242</v>
      </c>
      <c r="B601" s="2">
        <v>43151</v>
      </c>
      <c r="C601">
        <v>56.1</v>
      </c>
      <c r="D601">
        <v>33.04</v>
      </c>
      <c r="E601" t="str">
        <f>+VLOOKUP(A601,'est-senamhi'!A:J,10,FALSE)</f>
        <v>RP</v>
      </c>
      <c r="F601">
        <f t="shared" si="9"/>
        <v>23.060000000000002</v>
      </c>
      <c r="G601">
        <f>+COUNTIFS(percentiles!A:A,A601,percentiles!M:M,B601,percentiles!N:N,"&gt;0")</f>
        <v>0</v>
      </c>
      <c r="H601">
        <f>+COUNTIFS(percentiles!A:A,A601,percentiles!M:M,B601,percentiles!O:O,"&gt;0")</f>
        <v>0</v>
      </c>
      <c r="I601">
        <f>+COUNTIFS(percentiles!A:A,A601,percentiles!M:M,B601,percentiles!P:P,"&gt;0")</f>
        <v>0</v>
      </c>
      <c r="J601">
        <f>+COUNTIFS(percentiles!A:A,A601,percentiles!M:M,B601,percentiles!Q:Q,"&gt;0")</f>
        <v>0</v>
      </c>
    </row>
    <row r="602" spans="1:10">
      <c r="A602" s="3">
        <v>252</v>
      </c>
      <c r="B602" s="2">
        <v>43151</v>
      </c>
      <c r="C602">
        <v>63.8</v>
      </c>
      <c r="D602">
        <v>13.05</v>
      </c>
      <c r="E602" t="str">
        <f>+VLOOKUP(A602,'est-senamhi'!A:J,10,FALSE)</f>
        <v>RP</v>
      </c>
      <c r="F602">
        <f t="shared" si="9"/>
        <v>50.75</v>
      </c>
      <c r="G602">
        <f>+COUNTIFS(percentiles!A:A,A602,percentiles!M:M,B602,percentiles!N:N,"&gt;0")</f>
        <v>0</v>
      </c>
      <c r="H602">
        <f>+COUNTIFS(percentiles!A:A,A602,percentiles!M:M,B602,percentiles!O:O,"&gt;0")</f>
        <v>0</v>
      </c>
      <c r="I602">
        <f>+COUNTIFS(percentiles!A:A,A602,percentiles!M:M,B602,percentiles!P:P,"&gt;0")</f>
        <v>0</v>
      </c>
      <c r="J602">
        <f>+COUNTIFS(percentiles!A:A,A602,percentiles!M:M,B602,percentiles!Q:Q,"&gt;0")</f>
        <v>0</v>
      </c>
    </row>
    <row r="603" spans="1:10">
      <c r="A603" s="3">
        <v>253</v>
      </c>
      <c r="B603" s="2">
        <v>43151</v>
      </c>
      <c r="C603">
        <v>45.3</v>
      </c>
      <c r="D603">
        <v>28.37</v>
      </c>
      <c r="E603" t="str">
        <f>+VLOOKUP(A603,'est-senamhi'!A:J,10,FALSE)</f>
        <v>RP</v>
      </c>
      <c r="F603">
        <f t="shared" si="9"/>
        <v>16.929999999999996</v>
      </c>
      <c r="G603">
        <f>+COUNTIFS(percentiles!A:A,A603,percentiles!M:M,B603,percentiles!N:N,"&gt;0")</f>
        <v>0</v>
      </c>
      <c r="H603">
        <f>+COUNTIFS(percentiles!A:A,A603,percentiles!M:M,B603,percentiles!O:O,"&gt;0")</f>
        <v>0</v>
      </c>
      <c r="I603">
        <f>+COUNTIFS(percentiles!A:A,A603,percentiles!M:M,B603,percentiles!P:P,"&gt;0")</f>
        <v>0</v>
      </c>
      <c r="J603">
        <f>+COUNTIFS(percentiles!A:A,A603,percentiles!M:M,B603,percentiles!Q:Q,"&gt;0")</f>
        <v>0</v>
      </c>
    </row>
    <row r="604" spans="1:10">
      <c r="A604" s="3">
        <v>260</v>
      </c>
      <c r="B604" s="2">
        <v>43151</v>
      </c>
      <c r="C604">
        <v>32.5</v>
      </c>
      <c r="D604">
        <v>14.77</v>
      </c>
      <c r="E604" t="str">
        <f>+VLOOKUP(A604,'est-senamhi'!A:J,10,FALSE)</f>
        <v>RP</v>
      </c>
      <c r="F604">
        <f t="shared" si="9"/>
        <v>17.73</v>
      </c>
      <c r="G604">
        <f>+COUNTIFS(percentiles!A:A,A604,percentiles!M:M,B604,percentiles!N:N,"&gt;0")</f>
        <v>0</v>
      </c>
      <c r="H604">
        <f>+COUNTIFS(percentiles!A:A,A604,percentiles!M:M,B604,percentiles!O:O,"&gt;0")</f>
        <v>0</v>
      </c>
      <c r="I604">
        <f>+COUNTIFS(percentiles!A:A,A604,percentiles!M:M,B604,percentiles!P:P,"&gt;0")</f>
        <v>0</v>
      </c>
      <c r="J604">
        <f>+COUNTIFS(percentiles!A:A,A604,percentiles!M:M,B604,percentiles!Q:Q,"&gt;0")</f>
        <v>0</v>
      </c>
    </row>
    <row r="605" spans="1:10">
      <c r="A605" s="3">
        <v>349</v>
      </c>
      <c r="B605" s="2">
        <v>43151</v>
      </c>
      <c r="C605">
        <v>24.2</v>
      </c>
      <c r="D605">
        <v>15.68</v>
      </c>
      <c r="E605" t="str">
        <f>+VLOOKUP(A605,'est-senamhi'!A:J,10,FALSE)</f>
        <v>RP</v>
      </c>
      <c r="F605">
        <f t="shared" si="9"/>
        <v>8.52</v>
      </c>
      <c r="G605">
        <f>+COUNTIFS(percentiles!A:A,A605,percentiles!M:M,B605,percentiles!N:N,"&gt;0")</f>
        <v>0</v>
      </c>
      <c r="H605">
        <f>+COUNTIFS(percentiles!A:A,A605,percentiles!M:M,B605,percentiles!O:O,"&gt;0")</f>
        <v>0</v>
      </c>
      <c r="I605">
        <f>+COUNTIFS(percentiles!A:A,A605,percentiles!M:M,B605,percentiles!P:P,"&gt;0")</f>
        <v>0</v>
      </c>
      <c r="J605">
        <f>+COUNTIFS(percentiles!A:A,A605,percentiles!M:M,B605,percentiles!Q:Q,"&gt;0")</f>
        <v>1</v>
      </c>
    </row>
    <row r="606" spans="1:10">
      <c r="A606" s="3">
        <v>552</v>
      </c>
      <c r="B606" s="2">
        <v>43151</v>
      </c>
      <c r="C606">
        <v>22.9</v>
      </c>
      <c r="D606">
        <v>21.24</v>
      </c>
      <c r="E606" t="str">
        <f>+VLOOKUP(A606,'est-senamhi'!A:J,10,FALSE)</f>
        <v>RP</v>
      </c>
      <c r="F606">
        <f t="shared" si="9"/>
        <v>1.6600000000000001</v>
      </c>
      <c r="G606">
        <f>+COUNTIFS(percentiles!A:A,A606,percentiles!M:M,B606,percentiles!N:N,"&gt;0")</f>
        <v>0</v>
      </c>
      <c r="H606">
        <f>+COUNTIFS(percentiles!A:A,A606,percentiles!M:M,B606,percentiles!O:O,"&gt;0")</f>
        <v>1</v>
      </c>
      <c r="I606">
        <f>+COUNTIFS(percentiles!A:A,A606,percentiles!M:M,B606,percentiles!P:P,"&gt;0")</f>
        <v>0</v>
      </c>
      <c r="J606">
        <f>+COUNTIFS(percentiles!A:A,A606,percentiles!M:M,B606,percentiles!Q:Q,"&gt;0")</f>
        <v>0</v>
      </c>
    </row>
    <row r="607" spans="1:10">
      <c r="A607" s="3">
        <v>109091</v>
      </c>
      <c r="B607" s="2">
        <v>43151</v>
      </c>
      <c r="C607">
        <v>8.1</v>
      </c>
      <c r="D607">
        <v>7.38</v>
      </c>
      <c r="E607" t="str">
        <f>+VLOOKUP(A607,'est-senamhi'!A:J,10,FALSE)</f>
        <v>VNP</v>
      </c>
      <c r="F607">
        <f t="shared" si="9"/>
        <v>0.71999999999999975</v>
      </c>
      <c r="G607">
        <f>+COUNTIFS(percentiles!A:A,A607,percentiles!M:M,B607,percentiles!N:N,"&gt;0")</f>
        <v>0</v>
      </c>
      <c r="H607">
        <f>+COUNTIFS(percentiles!A:A,A607,percentiles!M:M,B607,percentiles!O:O,"&gt;0")</f>
        <v>0</v>
      </c>
      <c r="I607">
        <f>+COUNTIFS(percentiles!A:A,A607,percentiles!M:M,B607,percentiles!P:P,"&gt;0")</f>
        <v>0</v>
      </c>
      <c r="J607">
        <f>+COUNTIFS(percentiles!A:A,A607,percentiles!M:M,B607,percentiles!Q:Q,"&gt;0")</f>
        <v>0</v>
      </c>
    </row>
    <row r="608" spans="1:10">
      <c r="A608" s="3">
        <v>152132</v>
      </c>
      <c r="B608" s="2">
        <v>43151</v>
      </c>
      <c r="C608">
        <v>14</v>
      </c>
      <c r="D608">
        <v>12.99</v>
      </c>
      <c r="E608" t="str">
        <f>+VLOOKUP(A608,'est-senamhi'!A:J,10,FALSE)</f>
        <v>RP</v>
      </c>
      <c r="F608">
        <f t="shared" si="9"/>
        <v>1.0099999999999998</v>
      </c>
      <c r="G608">
        <f>+COUNTIFS(percentiles!A:A,A608,percentiles!M:M,B608,percentiles!N:N,"&gt;0")</f>
        <v>0</v>
      </c>
      <c r="H608">
        <f>+COUNTIFS(percentiles!A:A,A608,percentiles!M:M,B608,percentiles!O:O,"&gt;0")</f>
        <v>0</v>
      </c>
      <c r="I608">
        <f>+COUNTIFS(percentiles!A:A,A608,percentiles!M:M,B608,percentiles!P:P,"&gt;0")</f>
        <v>0</v>
      </c>
      <c r="J608">
        <f>+COUNTIFS(percentiles!A:A,A608,percentiles!M:M,B608,percentiles!Q:Q,"&gt;0")</f>
        <v>0</v>
      </c>
    </row>
    <row r="609" spans="1:10">
      <c r="A609" s="3">
        <v>152204</v>
      </c>
      <c r="B609" s="2">
        <v>43151</v>
      </c>
      <c r="C609">
        <v>30.9</v>
      </c>
      <c r="D609">
        <v>24.12</v>
      </c>
      <c r="E609" t="str">
        <f>+VLOOKUP(A609,'est-senamhi'!A:J,10,FALSE)</f>
        <v>RP</v>
      </c>
      <c r="F609">
        <f t="shared" si="9"/>
        <v>6.7799999999999976</v>
      </c>
      <c r="G609">
        <f>+COUNTIFS(percentiles!A:A,A609,percentiles!M:M,B609,percentiles!N:N,"&gt;0")</f>
        <v>0</v>
      </c>
      <c r="H609">
        <f>+COUNTIFS(percentiles!A:A,A609,percentiles!M:M,B609,percentiles!O:O,"&gt;0")</f>
        <v>0</v>
      </c>
      <c r="I609">
        <f>+COUNTIFS(percentiles!A:A,A609,percentiles!M:M,B609,percentiles!P:P,"&gt;0")</f>
        <v>0</v>
      </c>
      <c r="J609">
        <f>+COUNTIFS(percentiles!A:A,A609,percentiles!M:M,B609,percentiles!Q:Q,"&gt;0")</f>
        <v>0</v>
      </c>
    </row>
    <row r="610" spans="1:10">
      <c r="A610" s="3">
        <v>152212</v>
      </c>
      <c r="B610" s="2">
        <v>43151</v>
      </c>
      <c r="C610">
        <v>33.799999999999997</v>
      </c>
      <c r="D610">
        <v>18.579999999999998</v>
      </c>
      <c r="E610" t="str">
        <f>+VLOOKUP(A610,'est-senamhi'!A:J,10,FALSE)</f>
        <v>RP</v>
      </c>
      <c r="F610">
        <f t="shared" si="9"/>
        <v>15.219999999999999</v>
      </c>
      <c r="G610">
        <f>+COUNTIFS(percentiles!A:A,A610,percentiles!M:M,B610,percentiles!N:N,"&gt;0")</f>
        <v>0</v>
      </c>
      <c r="H610">
        <f>+COUNTIFS(percentiles!A:A,A610,percentiles!M:M,B610,percentiles!O:O,"&gt;0")</f>
        <v>0</v>
      </c>
      <c r="I610">
        <f>+COUNTIFS(percentiles!A:A,A610,percentiles!M:M,B610,percentiles!P:P,"&gt;0")</f>
        <v>0</v>
      </c>
      <c r="J610">
        <f>+COUNTIFS(percentiles!A:A,A610,percentiles!M:M,B610,percentiles!Q:Q,"&gt;0")</f>
        <v>0</v>
      </c>
    </row>
    <row r="611" spans="1:10">
      <c r="A611" s="3">
        <v>153350</v>
      </c>
      <c r="B611" s="2">
        <v>43151</v>
      </c>
      <c r="C611">
        <v>73.400000000000006</v>
      </c>
      <c r="D611">
        <v>35.369999999999997</v>
      </c>
      <c r="E611" t="str">
        <f>+VLOOKUP(A611,'est-senamhi'!A:J,10,FALSE)</f>
        <v>RP</v>
      </c>
      <c r="F611">
        <f t="shared" si="9"/>
        <v>38.030000000000008</v>
      </c>
      <c r="G611">
        <f>+COUNTIFS(percentiles!A:A,A611,percentiles!M:M,B611,percentiles!N:N,"&gt;0")</f>
        <v>0</v>
      </c>
      <c r="H611">
        <f>+COUNTIFS(percentiles!A:A,A611,percentiles!M:M,B611,percentiles!O:O,"&gt;0")</f>
        <v>0</v>
      </c>
      <c r="I611">
        <f>+COUNTIFS(percentiles!A:A,A611,percentiles!M:M,B611,percentiles!P:P,"&gt;0")</f>
        <v>0</v>
      </c>
      <c r="J611">
        <f>+COUNTIFS(percentiles!A:A,A611,percentiles!M:M,B611,percentiles!Q:Q,"&gt;0")</f>
        <v>0</v>
      </c>
    </row>
    <row r="612" spans="1:10">
      <c r="A612" s="3">
        <v>47269398</v>
      </c>
      <c r="B612" s="2">
        <v>43151</v>
      </c>
      <c r="C612">
        <v>25.9</v>
      </c>
      <c r="D612">
        <v>13.05</v>
      </c>
      <c r="E612" t="str">
        <f>+VLOOKUP(A612,'est-senamhi'!A:J,10,FALSE)</f>
        <v>RP</v>
      </c>
      <c r="F612">
        <f t="shared" si="9"/>
        <v>12.849999999999998</v>
      </c>
      <c r="G612">
        <f>+COUNTIFS(percentiles!A:A,A612,percentiles!M:M,B612,percentiles!N:N,"&gt;0")</f>
        <v>0</v>
      </c>
      <c r="H612">
        <f>+COUNTIFS(percentiles!A:A,A612,percentiles!M:M,B612,percentiles!O:O,"&gt;0")</f>
        <v>0</v>
      </c>
      <c r="I612">
        <f>+COUNTIFS(percentiles!A:A,A612,percentiles!M:M,B612,percentiles!P:P,"&gt;0")</f>
        <v>0</v>
      </c>
      <c r="J612">
        <f>+COUNTIFS(percentiles!A:A,A612,percentiles!M:M,B612,percentiles!Q:Q,"&gt;0")</f>
        <v>0</v>
      </c>
    </row>
    <row r="613" spans="1:10">
      <c r="A613" s="3">
        <v>607</v>
      </c>
      <c r="B613" s="2">
        <v>43152</v>
      </c>
      <c r="C613">
        <v>23.7</v>
      </c>
      <c r="D613">
        <v>23.24</v>
      </c>
      <c r="E613" t="str">
        <f>+VLOOKUP(A613,'est-senamhi'!A:J,10,FALSE)</f>
        <v>RP</v>
      </c>
      <c r="F613">
        <f t="shared" si="9"/>
        <v>0.46000000000000085</v>
      </c>
      <c r="G613">
        <f>+COUNTIFS(percentiles!A:A,A613,percentiles!M:M,B613,percentiles!N:N,"&gt;0")</f>
        <v>0</v>
      </c>
      <c r="H613">
        <f>+COUNTIFS(percentiles!A:A,A613,percentiles!M:M,B613,percentiles!O:O,"&gt;0")</f>
        <v>0</v>
      </c>
      <c r="I613">
        <f>+COUNTIFS(percentiles!A:A,A613,percentiles!M:M,B613,percentiles!P:P,"&gt;0")</f>
        <v>0</v>
      </c>
      <c r="J613">
        <f>+COUNTIFS(percentiles!A:A,A613,percentiles!M:M,B613,percentiles!Q:Q,"&gt;0")</f>
        <v>0</v>
      </c>
    </row>
    <row r="614" spans="1:10">
      <c r="A614" s="3">
        <v>625</v>
      </c>
      <c r="B614" s="2">
        <v>43152</v>
      </c>
      <c r="C614">
        <v>28.8</v>
      </c>
      <c r="D614">
        <v>12.03</v>
      </c>
      <c r="E614" t="str">
        <f>+VLOOKUP(A614,'est-senamhi'!A:J,10,FALSE)</f>
        <v>RP</v>
      </c>
      <c r="F614">
        <f t="shared" si="9"/>
        <v>16.770000000000003</v>
      </c>
      <c r="G614">
        <f>+COUNTIFS(percentiles!A:A,A614,percentiles!M:M,B614,percentiles!N:N,"&gt;0")</f>
        <v>1</v>
      </c>
      <c r="H614">
        <f>+COUNTIFS(percentiles!A:A,A614,percentiles!M:M,B614,percentiles!O:O,"&gt;0")</f>
        <v>0</v>
      </c>
      <c r="I614">
        <f>+COUNTIFS(percentiles!A:A,A614,percentiles!M:M,B614,percentiles!P:P,"&gt;0")</f>
        <v>0</v>
      </c>
      <c r="J614">
        <f>+COUNTIFS(percentiles!A:A,A614,percentiles!M:M,B614,percentiles!Q:Q,"&gt;0")</f>
        <v>0</v>
      </c>
    </row>
    <row r="615" spans="1:10">
      <c r="A615" s="3">
        <v>648</v>
      </c>
      <c r="B615" s="2">
        <v>43152</v>
      </c>
      <c r="C615">
        <v>26.6</v>
      </c>
      <c r="D615">
        <v>13.37</v>
      </c>
      <c r="E615" t="str">
        <f>+VLOOKUP(A615,'est-senamhi'!A:J,10,FALSE)</f>
        <v>RP</v>
      </c>
      <c r="F615">
        <f t="shared" si="9"/>
        <v>13.230000000000002</v>
      </c>
      <c r="G615">
        <f>+COUNTIFS(percentiles!A:A,A615,percentiles!M:M,B615,percentiles!N:N,"&gt;0")</f>
        <v>0</v>
      </c>
      <c r="H615">
        <f>+COUNTIFS(percentiles!A:A,A615,percentiles!M:M,B615,percentiles!O:O,"&gt;0")</f>
        <v>0</v>
      </c>
      <c r="I615">
        <f>+COUNTIFS(percentiles!A:A,A615,percentiles!M:M,B615,percentiles!P:P,"&gt;0")</f>
        <v>0</v>
      </c>
      <c r="J615">
        <f>+COUNTIFS(percentiles!A:A,A615,percentiles!M:M,B615,percentiles!Q:Q,"&gt;0")</f>
        <v>0</v>
      </c>
    </row>
    <row r="616" spans="1:10">
      <c r="A616" s="3">
        <v>690</v>
      </c>
      <c r="B616" s="2">
        <v>43152</v>
      </c>
      <c r="C616">
        <v>35.5</v>
      </c>
      <c r="D616">
        <v>23.37</v>
      </c>
      <c r="E616" t="str">
        <f>+VLOOKUP(A616,'est-senamhi'!A:J,10,FALSE)</f>
        <v>RP</v>
      </c>
      <c r="F616">
        <f t="shared" si="9"/>
        <v>12.129999999999999</v>
      </c>
      <c r="G616">
        <f>+COUNTIFS(percentiles!A:A,A616,percentiles!M:M,B616,percentiles!N:N,"&gt;0")</f>
        <v>0</v>
      </c>
      <c r="H616">
        <f>+COUNTIFS(percentiles!A:A,A616,percentiles!M:M,B616,percentiles!O:O,"&gt;0")</f>
        <v>0</v>
      </c>
      <c r="I616">
        <f>+COUNTIFS(percentiles!A:A,A616,percentiles!M:M,B616,percentiles!P:P,"&gt;0")</f>
        <v>0</v>
      </c>
      <c r="J616">
        <f>+COUNTIFS(percentiles!A:A,A616,percentiles!M:M,B616,percentiles!Q:Q,"&gt;0")</f>
        <v>0</v>
      </c>
    </row>
    <row r="617" spans="1:10">
      <c r="A617" s="3">
        <v>809</v>
      </c>
      <c r="B617" s="2">
        <v>43152</v>
      </c>
      <c r="C617">
        <v>36.299999999999997</v>
      </c>
      <c r="D617">
        <v>23.44</v>
      </c>
      <c r="E617" t="str">
        <f>+VLOOKUP(A617,'est-senamhi'!A:J,10,FALSE)</f>
        <v>RP</v>
      </c>
      <c r="F617">
        <f t="shared" si="9"/>
        <v>12.859999999999996</v>
      </c>
      <c r="G617">
        <f>+COUNTIFS(percentiles!A:A,A617,percentiles!M:M,B617,percentiles!N:N,"&gt;0")</f>
        <v>0</v>
      </c>
      <c r="H617">
        <f>+COUNTIFS(percentiles!A:A,A617,percentiles!M:M,B617,percentiles!O:O,"&gt;0")</f>
        <v>0</v>
      </c>
      <c r="I617">
        <f>+COUNTIFS(percentiles!A:A,A617,percentiles!M:M,B617,percentiles!P:P,"&gt;0")</f>
        <v>0</v>
      </c>
      <c r="J617">
        <f>+COUNTIFS(percentiles!A:A,A617,percentiles!M:M,B617,percentiles!Q:Q,"&gt;0")</f>
        <v>0</v>
      </c>
    </row>
    <row r="618" spans="1:10">
      <c r="A618" s="3">
        <v>844</v>
      </c>
      <c r="B618" s="2">
        <v>43152</v>
      </c>
      <c r="C618">
        <v>27.4</v>
      </c>
      <c r="D618">
        <v>18.88</v>
      </c>
      <c r="E618" t="str">
        <f>+VLOOKUP(A618,'est-senamhi'!A:J,10,FALSE)</f>
        <v>RP</v>
      </c>
      <c r="F618">
        <f t="shared" si="9"/>
        <v>8.52</v>
      </c>
      <c r="G618">
        <f>+COUNTIFS(percentiles!A:A,A618,percentiles!M:M,B618,percentiles!N:N,"&gt;0")</f>
        <v>0</v>
      </c>
      <c r="H618">
        <f>+COUNTIFS(percentiles!A:A,A618,percentiles!M:M,B618,percentiles!O:O,"&gt;0")</f>
        <v>0</v>
      </c>
      <c r="I618">
        <f>+COUNTIFS(percentiles!A:A,A618,percentiles!M:M,B618,percentiles!P:P,"&gt;0")</f>
        <v>0</v>
      </c>
      <c r="J618">
        <f>+COUNTIFS(percentiles!A:A,A618,percentiles!M:M,B618,percentiles!Q:Q,"&gt;0")</f>
        <v>0</v>
      </c>
    </row>
    <row r="619" spans="1:10">
      <c r="A619" s="3">
        <v>157418</v>
      </c>
      <c r="B619" s="2">
        <v>43152</v>
      </c>
      <c r="C619">
        <v>17.399999999999999</v>
      </c>
      <c r="D619">
        <v>10.65</v>
      </c>
      <c r="E619" t="str">
        <f>+VLOOKUP(A619,'est-senamhi'!A:J,10,FALSE)</f>
        <v>RP</v>
      </c>
      <c r="F619">
        <f t="shared" si="9"/>
        <v>6.7499999999999982</v>
      </c>
      <c r="G619">
        <f>+COUNTIFS(percentiles!A:A,A619,percentiles!M:M,B619,percentiles!N:N,"&gt;0")</f>
        <v>0</v>
      </c>
      <c r="H619">
        <f>+COUNTIFS(percentiles!A:A,A619,percentiles!M:M,B619,percentiles!O:O,"&gt;0")</f>
        <v>1</v>
      </c>
      <c r="I619">
        <f>+COUNTIFS(percentiles!A:A,A619,percentiles!M:M,B619,percentiles!P:P,"&gt;0")</f>
        <v>0</v>
      </c>
      <c r="J619">
        <f>+COUNTIFS(percentiles!A:A,A619,percentiles!M:M,B619,percentiles!Q:Q,"&gt;0")</f>
        <v>0</v>
      </c>
    </row>
    <row r="620" spans="1:10">
      <c r="A620" s="3" t="s">
        <v>1146</v>
      </c>
      <c r="B620" s="2">
        <v>43152</v>
      </c>
      <c r="C620">
        <v>22</v>
      </c>
      <c r="D620">
        <v>20.82</v>
      </c>
      <c r="E620" t="str">
        <f>+VLOOKUP(A620,'est-senamhi'!A:J,10,FALSE)</f>
        <v>RP</v>
      </c>
      <c r="F620">
        <f t="shared" si="9"/>
        <v>1.1799999999999997</v>
      </c>
      <c r="G620">
        <f>+COUNTIFS(percentiles!A:A,A620,percentiles!M:M,B620,percentiles!N:N,"&gt;0")</f>
        <v>0</v>
      </c>
      <c r="H620">
        <f>+COUNTIFS(percentiles!A:A,A620,percentiles!M:M,B620,percentiles!O:O,"&gt;0")</f>
        <v>0</v>
      </c>
      <c r="I620">
        <f>+COUNTIFS(percentiles!A:A,A620,percentiles!M:M,B620,percentiles!P:P,"&gt;0")</f>
        <v>0</v>
      </c>
      <c r="J620">
        <f>+COUNTIFS(percentiles!A:A,A620,percentiles!M:M,B620,percentiles!Q:Q,"&gt;0")</f>
        <v>0</v>
      </c>
    </row>
    <row r="621" spans="1:10">
      <c r="A621" s="3">
        <v>590</v>
      </c>
      <c r="B621" s="2">
        <v>43153</v>
      </c>
      <c r="C621">
        <v>53.2</v>
      </c>
      <c r="D621">
        <v>42.51</v>
      </c>
      <c r="E621" t="str">
        <f>+VLOOKUP(A621,'est-senamhi'!A:J,10,FALSE)</f>
        <v>RP</v>
      </c>
      <c r="F621">
        <f t="shared" si="9"/>
        <v>10.690000000000005</v>
      </c>
      <c r="G621">
        <f>+COUNTIFS(percentiles!A:A,A621,percentiles!M:M,B621,percentiles!N:N,"&gt;0")</f>
        <v>0</v>
      </c>
      <c r="H621">
        <f>+COUNTIFS(percentiles!A:A,A621,percentiles!M:M,B621,percentiles!O:O,"&gt;0")</f>
        <v>0</v>
      </c>
      <c r="I621">
        <f>+COUNTIFS(percentiles!A:A,A621,percentiles!M:M,B621,percentiles!P:P,"&gt;0")</f>
        <v>0</v>
      </c>
      <c r="J621">
        <f>+COUNTIFS(percentiles!A:A,A621,percentiles!M:M,B621,percentiles!Q:Q,"&gt;0")</f>
        <v>0</v>
      </c>
    </row>
    <row r="622" spans="1:10">
      <c r="A622" s="3">
        <v>761</v>
      </c>
      <c r="B622" s="2">
        <v>43153</v>
      </c>
      <c r="C622">
        <v>39.5</v>
      </c>
      <c r="D622">
        <v>23.41</v>
      </c>
      <c r="E622" t="str">
        <f>+VLOOKUP(A622,'est-senamhi'!A:J,10,FALSE)</f>
        <v>RP</v>
      </c>
      <c r="F622">
        <f t="shared" si="9"/>
        <v>16.09</v>
      </c>
      <c r="G622">
        <f>+COUNTIFS(percentiles!A:A,A622,percentiles!M:M,B622,percentiles!N:N,"&gt;0")</f>
        <v>0</v>
      </c>
      <c r="H622">
        <f>+COUNTIFS(percentiles!A:A,A622,percentiles!M:M,B622,percentiles!O:O,"&gt;0")</f>
        <v>0</v>
      </c>
      <c r="I622">
        <f>+COUNTIFS(percentiles!A:A,A622,percentiles!M:M,B622,percentiles!P:P,"&gt;0")</f>
        <v>0</v>
      </c>
      <c r="J622">
        <f>+COUNTIFS(percentiles!A:A,A622,percentiles!M:M,B622,percentiles!Q:Q,"&gt;0")</f>
        <v>0</v>
      </c>
    </row>
    <row r="623" spans="1:10">
      <c r="A623" s="3">
        <v>764</v>
      </c>
      <c r="B623" s="2">
        <v>43153</v>
      </c>
      <c r="C623">
        <v>24.4</v>
      </c>
      <c r="D623">
        <v>24.04</v>
      </c>
      <c r="E623" t="str">
        <f>+VLOOKUP(A623,'est-senamhi'!A:J,10,FALSE)</f>
        <v>RP</v>
      </c>
      <c r="F623">
        <f t="shared" si="9"/>
        <v>0.35999999999999943</v>
      </c>
      <c r="G623">
        <f>+COUNTIFS(percentiles!A:A,A623,percentiles!M:M,B623,percentiles!N:N,"&gt;0")</f>
        <v>0</v>
      </c>
      <c r="H623">
        <f>+COUNTIFS(percentiles!A:A,A623,percentiles!M:M,B623,percentiles!O:O,"&gt;0")</f>
        <v>0</v>
      </c>
      <c r="I623">
        <f>+COUNTIFS(percentiles!A:A,A623,percentiles!M:M,B623,percentiles!P:P,"&gt;0")</f>
        <v>0</v>
      </c>
      <c r="J623">
        <f>+COUNTIFS(percentiles!A:A,A623,percentiles!M:M,B623,percentiles!Q:Q,"&gt;0")</f>
        <v>0</v>
      </c>
    </row>
    <row r="624" spans="1:10">
      <c r="A624" s="3">
        <v>788</v>
      </c>
      <c r="B624" s="2">
        <v>43153</v>
      </c>
      <c r="C624">
        <v>36.9</v>
      </c>
      <c r="D624">
        <v>28.8</v>
      </c>
      <c r="E624" t="str">
        <f>+VLOOKUP(A624,'est-senamhi'!A:J,10,FALSE)</f>
        <v>RP</v>
      </c>
      <c r="F624">
        <f t="shared" si="9"/>
        <v>8.0999999999999979</v>
      </c>
      <c r="G624">
        <f>+COUNTIFS(percentiles!A:A,A624,percentiles!M:M,B624,percentiles!N:N,"&gt;0")</f>
        <v>0</v>
      </c>
      <c r="H624">
        <f>+COUNTIFS(percentiles!A:A,A624,percentiles!M:M,B624,percentiles!O:O,"&gt;0")</f>
        <v>0</v>
      </c>
      <c r="I624">
        <f>+COUNTIFS(percentiles!A:A,A624,percentiles!M:M,B624,percentiles!P:P,"&gt;0")</f>
        <v>0</v>
      </c>
      <c r="J624">
        <f>+COUNTIFS(percentiles!A:A,A624,percentiles!M:M,B624,percentiles!Q:Q,"&gt;0")</f>
        <v>0</v>
      </c>
    </row>
    <row r="625" spans="1:10">
      <c r="A625" s="3">
        <v>826</v>
      </c>
      <c r="B625" s="2">
        <v>43153</v>
      </c>
      <c r="C625">
        <v>21.5</v>
      </c>
      <c r="D625">
        <v>19.670000000000002</v>
      </c>
      <c r="E625" t="str">
        <f>+VLOOKUP(A625,'est-senamhi'!A:J,10,FALSE)</f>
        <v>RP</v>
      </c>
      <c r="F625">
        <f t="shared" si="9"/>
        <v>1.8299999999999983</v>
      </c>
      <c r="G625">
        <f>+COUNTIFS(percentiles!A:A,A625,percentiles!M:M,B625,percentiles!N:N,"&gt;0")</f>
        <v>0</v>
      </c>
      <c r="H625">
        <f>+COUNTIFS(percentiles!A:A,A625,percentiles!M:M,B625,percentiles!O:O,"&gt;0")</f>
        <v>0</v>
      </c>
      <c r="I625">
        <f>+COUNTIFS(percentiles!A:A,A625,percentiles!M:M,B625,percentiles!P:P,"&gt;0")</f>
        <v>0</v>
      </c>
      <c r="J625">
        <f>+COUNTIFS(percentiles!A:A,A625,percentiles!M:M,B625,percentiles!Q:Q,"&gt;0")</f>
        <v>0</v>
      </c>
    </row>
    <row r="626" spans="1:10">
      <c r="A626" s="3">
        <v>157418</v>
      </c>
      <c r="B626" s="2">
        <v>43153</v>
      </c>
      <c r="C626">
        <v>12.2</v>
      </c>
      <c r="D626">
        <v>10.65</v>
      </c>
      <c r="E626" t="str">
        <f>+VLOOKUP(A626,'est-senamhi'!A:J,10,FALSE)</f>
        <v>RP</v>
      </c>
      <c r="F626">
        <f t="shared" si="9"/>
        <v>1.5499999999999989</v>
      </c>
      <c r="G626">
        <f>+COUNTIFS(percentiles!A:A,A626,percentiles!M:M,B626,percentiles!N:N,"&gt;0")</f>
        <v>0</v>
      </c>
      <c r="H626">
        <f>+COUNTIFS(percentiles!A:A,A626,percentiles!M:M,B626,percentiles!O:O,"&gt;0")</f>
        <v>0</v>
      </c>
      <c r="I626">
        <f>+COUNTIFS(percentiles!A:A,A626,percentiles!M:M,B626,percentiles!P:P,"&gt;0")</f>
        <v>0</v>
      </c>
      <c r="J626">
        <f>+COUNTIFS(percentiles!A:A,A626,percentiles!M:M,B626,percentiles!Q:Q,"&gt;0")</f>
        <v>1</v>
      </c>
    </row>
    <row r="627" spans="1:10">
      <c r="A627" s="3">
        <v>47263360</v>
      </c>
      <c r="B627" s="2">
        <v>43153</v>
      </c>
      <c r="C627">
        <v>39.299999999999997</v>
      </c>
      <c r="D627">
        <v>30.03</v>
      </c>
      <c r="E627" t="str">
        <f>+VLOOKUP(A627,'est-senamhi'!A:J,10,FALSE)</f>
        <v>RP</v>
      </c>
      <c r="F627">
        <f t="shared" si="9"/>
        <v>9.269999999999996</v>
      </c>
      <c r="G627">
        <f>+COUNTIFS(percentiles!A:A,A627,percentiles!M:M,B627,percentiles!N:N,"&gt;0")</f>
        <v>0</v>
      </c>
      <c r="H627">
        <f>+COUNTIFS(percentiles!A:A,A627,percentiles!M:M,B627,percentiles!O:O,"&gt;0")</f>
        <v>0</v>
      </c>
      <c r="I627">
        <f>+COUNTIFS(percentiles!A:A,A627,percentiles!M:M,B627,percentiles!P:P,"&gt;0")</f>
        <v>0</v>
      </c>
      <c r="J627">
        <f>+COUNTIFS(percentiles!A:A,A627,percentiles!M:M,B627,percentiles!Q:Q,"&gt;0")</f>
        <v>0</v>
      </c>
    </row>
    <row r="628" spans="1:10">
      <c r="A628" s="3" t="s">
        <v>1146</v>
      </c>
      <c r="B628" s="2">
        <v>43153</v>
      </c>
      <c r="C628">
        <v>43.8</v>
      </c>
      <c r="D628">
        <v>20.82</v>
      </c>
      <c r="E628" t="str">
        <f>+VLOOKUP(A628,'est-senamhi'!A:J,10,FALSE)</f>
        <v>RP</v>
      </c>
      <c r="F628">
        <f t="shared" si="9"/>
        <v>22.979999999999997</v>
      </c>
      <c r="G628">
        <f>+COUNTIFS(percentiles!A:A,A628,percentiles!M:M,B628,percentiles!N:N,"&gt;0")</f>
        <v>0</v>
      </c>
      <c r="H628">
        <f>+COUNTIFS(percentiles!A:A,A628,percentiles!M:M,B628,percentiles!O:O,"&gt;0")</f>
        <v>0</v>
      </c>
      <c r="I628">
        <f>+COUNTIFS(percentiles!A:A,A628,percentiles!M:M,B628,percentiles!P:P,"&gt;0")</f>
        <v>0</v>
      </c>
      <c r="J628">
        <f>+COUNTIFS(percentiles!A:A,A628,percentiles!M:M,B628,percentiles!Q:Q,"&gt;0")</f>
        <v>0</v>
      </c>
    </row>
    <row r="629" spans="1:10">
      <c r="A629" s="3">
        <v>453</v>
      </c>
      <c r="B629" s="2">
        <v>43154</v>
      </c>
      <c r="C629">
        <v>103</v>
      </c>
      <c r="D629">
        <v>77.03</v>
      </c>
      <c r="E629" t="str">
        <f>+VLOOKUP(A629,'est-senamhi'!A:J,10,FALSE)</f>
        <v>RP</v>
      </c>
      <c r="F629">
        <f t="shared" si="9"/>
        <v>25.97</v>
      </c>
      <c r="G629">
        <f>+COUNTIFS(percentiles!A:A,A629,percentiles!M:M,B629,percentiles!N:N,"&gt;0")</f>
        <v>0</v>
      </c>
      <c r="H629">
        <f>+COUNTIFS(percentiles!A:A,A629,percentiles!M:M,B629,percentiles!O:O,"&gt;0")</f>
        <v>0</v>
      </c>
      <c r="I629">
        <f>+COUNTIFS(percentiles!A:A,A629,percentiles!M:M,B629,percentiles!P:P,"&gt;0")</f>
        <v>0</v>
      </c>
      <c r="J629">
        <f>+COUNTIFS(percentiles!A:A,A629,percentiles!M:M,B629,percentiles!Q:Q,"&gt;0")</f>
        <v>0</v>
      </c>
    </row>
    <row r="630" spans="1:10">
      <c r="A630" s="3">
        <v>462</v>
      </c>
      <c r="B630" s="2">
        <v>43154</v>
      </c>
      <c r="C630">
        <v>103.7</v>
      </c>
      <c r="D630">
        <v>103.12</v>
      </c>
      <c r="E630" t="str">
        <f>+VLOOKUP(A630,'est-senamhi'!A:J,10,FALSE)</f>
        <v>RP</v>
      </c>
      <c r="F630">
        <f t="shared" si="9"/>
        <v>0.57999999999999829</v>
      </c>
      <c r="G630">
        <f>+COUNTIFS(percentiles!A:A,A630,percentiles!M:M,B630,percentiles!N:N,"&gt;0")</f>
        <v>0</v>
      </c>
      <c r="H630">
        <f>+COUNTIFS(percentiles!A:A,A630,percentiles!M:M,B630,percentiles!O:O,"&gt;0")</f>
        <v>0</v>
      </c>
      <c r="I630">
        <f>+COUNTIFS(percentiles!A:A,A630,percentiles!M:M,B630,percentiles!P:P,"&gt;0")</f>
        <v>0</v>
      </c>
      <c r="J630">
        <f>+COUNTIFS(percentiles!A:A,A630,percentiles!M:M,B630,percentiles!Q:Q,"&gt;0")</f>
        <v>0</v>
      </c>
    </row>
    <row r="631" spans="1:10">
      <c r="A631" s="3">
        <v>782</v>
      </c>
      <c r="B631" s="2">
        <v>43154</v>
      </c>
      <c r="C631">
        <v>30.4</v>
      </c>
      <c r="D631">
        <v>24.57</v>
      </c>
      <c r="E631" t="str">
        <f>+VLOOKUP(A631,'est-senamhi'!A:J,10,FALSE)</f>
        <v>RP</v>
      </c>
      <c r="F631">
        <f t="shared" si="9"/>
        <v>5.8299999999999983</v>
      </c>
      <c r="G631">
        <f>+COUNTIFS(percentiles!A:A,A631,percentiles!M:M,B631,percentiles!N:N,"&gt;0")</f>
        <v>0</v>
      </c>
      <c r="H631">
        <f>+COUNTIFS(percentiles!A:A,A631,percentiles!M:M,B631,percentiles!O:O,"&gt;0")</f>
        <v>0</v>
      </c>
      <c r="I631">
        <f>+COUNTIFS(percentiles!A:A,A631,percentiles!M:M,B631,percentiles!P:P,"&gt;0")</f>
        <v>0</v>
      </c>
      <c r="J631">
        <f>+COUNTIFS(percentiles!A:A,A631,percentiles!M:M,B631,percentiles!Q:Q,"&gt;0")</f>
        <v>0</v>
      </c>
    </row>
    <row r="632" spans="1:10">
      <c r="A632" s="3">
        <v>113235</v>
      </c>
      <c r="B632" s="2">
        <v>43154</v>
      </c>
      <c r="C632">
        <v>37.6</v>
      </c>
      <c r="D632">
        <v>30.03</v>
      </c>
      <c r="E632" t="str">
        <f>+VLOOKUP(A632,'est-senamhi'!A:J,10,FALSE)</f>
        <v>RP</v>
      </c>
      <c r="F632">
        <f t="shared" si="9"/>
        <v>7.57</v>
      </c>
      <c r="G632">
        <f>+COUNTIFS(percentiles!A:A,A632,percentiles!M:M,B632,percentiles!N:N,"&gt;0")</f>
        <v>0</v>
      </c>
      <c r="H632">
        <f>+COUNTIFS(percentiles!A:A,A632,percentiles!M:M,B632,percentiles!O:O,"&gt;0")</f>
        <v>0</v>
      </c>
      <c r="I632">
        <f>+COUNTIFS(percentiles!A:A,A632,percentiles!M:M,B632,percentiles!P:P,"&gt;0")</f>
        <v>0</v>
      </c>
      <c r="J632">
        <f>+COUNTIFS(percentiles!A:A,A632,percentiles!M:M,B632,percentiles!Q:Q,"&gt;0")</f>
        <v>0</v>
      </c>
    </row>
    <row r="633" spans="1:10">
      <c r="A633" s="3">
        <v>607</v>
      </c>
      <c r="B633" s="2">
        <v>43155</v>
      </c>
      <c r="C633">
        <v>27.5</v>
      </c>
      <c r="D633">
        <v>23.24</v>
      </c>
      <c r="E633" t="str">
        <f>+VLOOKUP(A633,'est-senamhi'!A:J,10,FALSE)</f>
        <v>RP</v>
      </c>
      <c r="F633">
        <f t="shared" si="9"/>
        <v>4.2600000000000016</v>
      </c>
      <c r="G633">
        <f>+COUNTIFS(percentiles!A:A,A633,percentiles!M:M,B633,percentiles!N:N,"&gt;0")</f>
        <v>0</v>
      </c>
      <c r="H633">
        <f>+COUNTIFS(percentiles!A:A,A633,percentiles!M:M,B633,percentiles!O:O,"&gt;0")</f>
        <v>0</v>
      </c>
      <c r="I633">
        <f>+COUNTIFS(percentiles!A:A,A633,percentiles!M:M,B633,percentiles!P:P,"&gt;0")</f>
        <v>0</v>
      </c>
      <c r="J633">
        <f>+COUNTIFS(percentiles!A:A,A633,percentiles!M:M,B633,percentiles!Q:Q,"&gt;0")</f>
        <v>0</v>
      </c>
    </row>
    <row r="634" spans="1:10">
      <c r="A634" s="3">
        <v>683</v>
      </c>
      <c r="B634" s="2">
        <v>43155</v>
      </c>
      <c r="C634">
        <v>25.8</v>
      </c>
      <c r="D634">
        <v>19.239999999999998</v>
      </c>
      <c r="E634" t="str">
        <f>+VLOOKUP(A634,'est-senamhi'!A:J,10,FALSE)</f>
        <v>RP</v>
      </c>
      <c r="F634">
        <f t="shared" si="9"/>
        <v>6.5600000000000023</v>
      </c>
      <c r="G634">
        <f>+COUNTIFS(percentiles!A:A,A634,percentiles!M:M,B634,percentiles!N:N,"&gt;0")</f>
        <v>0</v>
      </c>
      <c r="H634">
        <f>+COUNTIFS(percentiles!A:A,A634,percentiles!M:M,B634,percentiles!O:O,"&gt;0")</f>
        <v>0</v>
      </c>
      <c r="I634">
        <f>+COUNTIFS(percentiles!A:A,A634,percentiles!M:M,B634,percentiles!P:P,"&gt;0")</f>
        <v>0</v>
      </c>
      <c r="J634">
        <f>+COUNTIFS(percentiles!A:A,A634,percentiles!M:M,B634,percentiles!Q:Q,"&gt;0")</f>
        <v>0</v>
      </c>
    </row>
    <row r="635" spans="1:10">
      <c r="A635" s="3">
        <v>113246</v>
      </c>
      <c r="B635" s="2">
        <v>43155</v>
      </c>
      <c r="C635">
        <v>28.3</v>
      </c>
      <c r="D635">
        <v>23.73</v>
      </c>
      <c r="E635" t="str">
        <f>+VLOOKUP(A635,'est-senamhi'!A:J,10,FALSE)</f>
        <v>RP</v>
      </c>
      <c r="F635">
        <f t="shared" si="9"/>
        <v>4.57</v>
      </c>
      <c r="G635">
        <f>+COUNTIFS(percentiles!A:A,A635,percentiles!M:M,B635,percentiles!N:N,"&gt;0")</f>
        <v>0</v>
      </c>
      <c r="H635">
        <f>+COUNTIFS(percentiles!A:A,A635,percentiles!M:M,B635,percentiles!O:O,"&gt;0")</f>
        <v>0</v>
      </c>
      <c r="I635">
        <f>+COUNTIFS(percentiles!A:A,A635,percentiles!M:M,B635,percentiles!P:P,"&gt;0")</f>
        <v>0</v>
      </c>
      <c r="J635">
        <f>+COUNTIFS(percentiles!A:A,A635,percentiles!M:M,B635,percentiles!Q:Q,"&gt;0")</f>
        <v>0</v>
      </c>
    </row>
    <row r="636" spans="1:10">
      <c r="A636" s="3">
        <v>310</v>
      </c>
      <c r="B636" s="2">
        <v>43156</v>
      </c>
      <c r="C636">
        <v>65.400000000000006</v>
      </c>
      <c r="D636">
        <v>46.23</v>
      </c>
      <c r="E636" t="str">
        <f>+VLOOKUP(A636,'est-senamhi'!A:J,10,FALSE)</f>
        <v>RP</v>
      </c>
      <c r="F636">
        <f t="shared" si="9"/>
        <v>19.170000000000009</v>
      </c>
      <c r="G636">
        <f>+COUNTIFS(percentiles!A:A,A636,percentiles!M:M,B636,percentiles!N:N,"&gt;0")</f>
        <v>0</v>
      </c>
      <c r="H636">
        <f>+COUNTIFS(percentiles!A:A,A636,percentiles!M:M,B636,percentiles!O:O,"&gt;0")</f>
        <v>0</v>
      </c>
      <c r="I636">
        <f>+COUNTIFS(percentiles!A:A,A636,percentiles!M:M,B636,percentiles!P:P,"&gt;0")</f>
        <v>0</v>
      </c>
      <c r="J636">
        <f>+COUNTIFS(percentiles!A:A,A636,percentiles!M:M,B636,percentiles!Q:Q,"&gt;0")</f>
        <v>0</v>
      </c>
    </row>
    <row r="637" spans="1:10">
      <c r="A637" s="3">
        <v>322</v>
      </c>
      <c r="B637" s="2">
        <v>43156</v>
      </c>
      <c r="C637">
        <v>40.6</v>
      </c>
      <c r="D637">
        <v>31.65</v>
      </c>
      <c r="E637" t="str">
        <f>+VLOOKUP(A637,'est-senamhi'!A:J,10,FALSE)</f>
        <v>RP</v>
      </c>
      <c r="F637">
        <f t="shared" si="9"/>
        <v>8.9500000000000028</v>
      </c>
      <c r="G637">
        <f>+COUNTIFS(percentiles!A:A,A637,percentiles!M:M,B637,percentiles!N:N,"&gt;0")</f>
        <v>0</v>
      </c>
      <c r="H637">
        <f>+COUNTIFS(percentiles!A:A,A637,percentiles!M:M,B637,percentiles!O:O,"&gt;0")</f>
        <v>0</v>
      </c>
      <c r="I637">
        <f>+COUNTIFS(percentiles!A:A,A637,percentiles!M:M,B637,percentiles!P:P,"&gt;0")</f>
        <v>1</v>
      </c>
      <c r="J637">
        <f>+COUNTIFS(percentiles!A:A,A637,percentiles!M:M,B637,percentiles!Q:Q,"&gt;0")</f>
        <v>0</v>
      </c>
    </row>
    <row r="638" spans="1:10">
      <c r="A638" s="3">
        <v>880</v>
      </c>
      <c r="B638" s="2">
        <v>43156</v>
      </c>
      <c r="C638">
        <v>42</v>
      </c>
      <c r="D638">
        <v>30.4</v>
      </c>
      <c r="E638" t="str">
        <f>+VLOOKUP(A638,'est-senamhi'!A:J,10,FALSE)</f>
        <v>RP</v>
      </c>
      <c r="F638">
        <f t="shared" si="9"/>
        <v>11.600000000000001</v>
      </c>
      <c r="G638">
        <f>+COUNTIFS(percentiles!A:A,A638,percentiles!M:M,B638,percentiles!N:N,"&gt;0")</f>
        <v>0</v>
      </c>
      <c r="H638">
        <f>+COUNTIFS(percentiles!A:A,A638,percentiles!M:M,B638,percentiles!O:O,"&gt;0")</f>
        <v>0</v>
      </c>
      <c r="I638">
        <f>+COUNTIFS(percentiles!A:A,A638,percentiles!M:M,B638,percentiles!P:P,"&gt;0")</f>
        <v>0</v>
      </c>
      <c r="J638">
        <f>+COUNTIFS(percentiles!A:A,A638,percentiles!M:M,B638,percentiles!Q:Q,"&gt;0")</f>
        <v>0</v>
      </c>
    </row>
    <row r="639" spans="1:10">
      <c r="A639" s="3">
        <v>153320</v>
      </c>
      <c r="B639" s="2">
        <v>43156</v>
      </c>
      <c r="C639">
        <v>60.6</v>
      </c>
      <c r="D639">
        <v>56.95</v>
      </c>
      <c r="E639" t="str">
        <f>+VLOOKUP(A639,'est-senamhi'!A:J,10,FALSE)</f>
        <v>RP</v>
      </c>
      <c r="F639">
        <f t="shared" si="9"/>
        <v>3.6499999999999986</v>
      </c>
      <c r="G639">
        <f>+COUNTIFS(percentiles!A:A,A639,percentiles!M:M,B639,percentiles!N:N,"&gt;0")</f>
        <v>0</v>
      </c>
      <c r="H639">
        <f>+COUNTIFS(percentiles!A:A,A639,percentiles!M:M,B639,percentiles!O:O,"&gt;0")</f>
        <v>0</v>
      </c>
      <c r="I639">
        <f>+COUNTIFS(percentiles!A:A,A639,percentiles!M:M,B639,percentiles!P:P,"&gt;0")</f>
        <v>1</v>
      </c>
      <c r="J639">
        <f>+COUNTIFS(percentiles!A:A,A639,percentiles!M:M,B639,percentiles!Q:Q,"&gt;0")</f>
        <v>0</v>
      </c>
    </row>
    <row r="640" spans="1:10">
      <c r="A640" s="3">
        <v>153350</v>
      </c>
      <c r="B640" s="2">
        <v>43156</v>
      </c>
      <c r="C640">
        <v>35.6</v>
      </c>
      <c r="D640">
        <v>35.369999999999997</v>
      </c>
      <c r="E640" t="str">
        <f>+VLOOKUP(A640,'est-senamhi'!A:J,10,FALSE)</f>
        <v>RP</v>
      </c>
      <c r="F640">
        <f t="shared" si="9"/>
        <v>0.23000000000000398</v>
      </c>
      <c r="G640">
        <f>+COUNTIFS(percentiles!A:A,A640,percentiles!M:M,B640,percentiles!N:N,"&gt;0")</f>
        <v>0</v>
      </c>
      <c r="H640">
        <f>+COUNTIFS(percentiles!A:A,A640,percentiles!M:M,B640,percentiles!O:O,"&gt;0")</f>
        <v>0</v>
      </c>
      <c r="I640">
        <f>+COUNTIFS(percentiles!A:A,A640,percentiles!M:M,B640,percentiles!P:P,"&gt;0")</f>
        <v>0</v>
      </c>
      <c r="J640">
        <f>+COUNTIFS(percentiles!A:A,A640,percentiles!M:M,B640,percentiles!Q:Q,"&gt;0")</f>
        <v>0</v>
      </c>
    </row>
    <row r="641" spans="1:10">
      <c r="A641" s="3">
        <v>155224</v>
      </c>
      <c r="B641" s="2">
        <v>43156</v>
      </c>
      <c r="C641">
        <v>12.2</v>
      </c>
      <c r="D641">
        <v>11.29</v>
      </c>
      <c r="E641" t="str">
        <f>+VLOOKUP(A641,'est-senamhi'!A:J,10,FALSE)</f>
        <v>RP</v>
      </c>
      <c r="F641">
        <f t="shared" si="9"/>
        <v>0.91000000000000014</v>
      </c>
      <c r="G641">
        <f>+COUNTIFS(percentiles!A:A,A641,percentiles!M:M,B641,percentiles!N:N,"&gt;0")</f>
        <v>0</v>
      </c>
      <c r="H641">
        <f>+COUNTIFS(percentiles!A:A,A641,percentiles!M:M,B641,percentiles!O:O,"&gt;0")</f>
        <v>0</v>
      </c>
      <c r="I641">
        <f>+COUNTIFS(percentiles!A:A,A641,percentiles!M:M,B641,percentiles!P:P,"&gt;0")</f>
        <v>0</v>
      </c>
      <c r="J641">
        <f>+COUNTIFS(percentiles!A:A,A641,percentiles!M:M,B641,percentiles!Q:Q,"&gt;0")</f>
        <v>1</v>
      </c>
    </row>
    <row r="642" spans="1:10">
      <c r="A642" s="3" t="s">
        <v>1061</v>
      </c>
      <c r="B642" s="2">
        <v>43156</v>
      </c>
      <c r="C642">
        <v>62.4</v>
      </c>
      <c r="D642">
        <v>46.23</v>
      </c>
      <c r="E642" t="str">
        <f>+VLOOKUP(A642,'est-senamhi'!A:J,10,FALSE)</f>
        <v>RP</v>
      </c>
      <c r="F642">
        <f t="shared" ref="F642:F705" si="10">+C642-D642</f>
        <v>16.170000000000002</v>
      </c>
      <c r="G642">
        <f>+COUNTIFS(percentiles!A:A,A642,percentiles!M:M,B642,percentiles!N:N,"&gt;0")</f>
        <v>0</v>
      </c>
      <c r="H642">
        <f>+COUNTIFS(percentiles!A:A,A642,percentiles!M:M,B642,percentiles!O:O,"&gt;0")</f>
        <v>0</v>
      </c>
      <c r="I642">
        <f>+COUNTIFS(percentiles!A:A,A642,percentiles!M:M,B642,percentiles!P:P,"&gt;0")</f>
        <v>0</v>
      </c>
      <c r="J642">
        <f>+COUNTIFS(percentiles!A:A,A642,percentiles!M:M,B642,percentiles!Q:Q,"&gt;0")</f>
        <v>0</v>
      </c>
    </row>
    <row r="643" spans="1:10">
      <c r="A643" s="3" t="s">
        <v>1214</v>
      </c>
      <c r="B643" s="2">
        <v>43156</v>
      </c>
      <c r="C643">
        <v>14.8</v>
      </c>
      <c r="D643">
        <v>13.7</v>
      </c>
      <c r="E643" t="str">
        <f>+VLOOKUP(A643,'est-senamhi'!A:J,10,FALSE)</f>
        <v>VNP</v>
      </c>
      <c r="F643">
        <f t="shared" si="10"/>
        <v>1.1000000000000014</v>
      </c>
      <c r="G643">
        <f>+COUNTIFS(percentiles!A:A,A643,percentiles!M:M,B643,percentiles!N:N,"&gt;0")</f>
        <v>0</v>
      </c>
      <c r="H643">
        <f>+COUNTIFS(percentiles!A:A,A643,percentiles!M:M,B643,percentiles!O:O,"&gt;0")</f>
        <v>0</v>
      </c>
      <c r="I643">
        <f>+COUNTIFS(percentiles!A:A,A643,percentiles!M:M,B643,percentiles!P:P,"&gt;0")</f>
        <v>0</v>
      </c>
      <c r="J643">
        <f>+COUNTIFS(percentiles!A:A,A643,percentiles!M:M,B643,percentiles!Q:Q,"&gt;0")</f>
        <v>0</v>
      </c>
    </row>
    <row r="644" spans="1:10">
      <c r="A644" s="3">
        <v>548</v>
      </c>
      <c r="B644" s="2">
        <v>43157</v>
      </c>
      <c r="C644">
        <v>21.5</v>
      </c>
      <c r="D644">
        <v>13.7</v>
      </c>
      <c r="E644" t="str">
        <f>+VLOOKUP(A644,'est-senamhi'!A:J,10,FALSE)</f>
        <v>VNP</v>
      </c>
      <c r="F644">
        <f t="shared" si="10"/>
        <v>7.8000000000000007</v>
      </c>
      <c r="G644">
        <f>+COUNTIFS(percentiles!A:A,A644,percentiles!M:M,B644,percentiles!N:N,"&gt;0")</f>
        <v>1</v>
      </c>
      <c r="H644">
        <f>+COUNTIFS(percentiles!A:A,A644,percentiles!M:M,B644,percentiles!O:O,"&gt;0")</f>
        <v>0</v>
      </c>
      <c r="I644">
        <f>+COUNTIFS(percentiles!A:A,A644,percentiles!M:M,B644,percentiles!P:P,"&gt;0")</f>
        <v>0</v>
      </c>
      <c r="J644">
        <f>+COUNTIFS(percentiles!A:A,A644,percentiles!M:M,B644,percentiles!Q:Q,"&gt;0")</f>
        <v>0</v>
      </c>
    </row>
    <row r="645" spans="1:10">
      <c r="A645" s="3">
        <v>636</v>
      </c>
      <c r="B645" s="2">
        <v>43157</v>
      </c>
      <c r="C645">
        <v>12.5</v>
      </c>
      <c r="D645">
        <v>11.3</v>
      </c>
      <c r="E645" t="str">
        <f>+VLOOKUP(A645,'est-senamhi'!A:J,10,FALSE)</f>
        <v>RP</v>
      </c>
      <c r="F645">
        <f t="shared" si="10"/>
        <v>1.1999999999999993</v>
      </c>
      <c r="G645">
        <f>+COUNTIFS(percentiles!A:A,A645,percentiles!M:M,B645,percentiles!N:N,"&gt;0")</f>
        <v>0</v>
      </c>
      <c r="H645">
        <f>+COUNTIFS(percentiles!A:A,A645,percentiles!M:M,B645,percentiles!O:O,"&gt;0")</f>
        <v>0</v>
      </c>
      <c r="I645">
        <f>+COUNTIFS(percentiles!A:A,A645,percentiles!M:M,B645,percentiles!P:P,"&gt;0")</f>
        <v>0</v>
      </c>
      <c r="J645">
        <f>+COUNTIFS(percentiles!A:A,A645,percentiles!M:M,B645,percentiles!Q:Q,"&gt;0")</f>
        <v>0</v>
      </c>
    </row>
    <row r="646" spans="1:10">
      <c r="A646" s="3">
        <v>109091</v>
      </c>
      <c r="B646" s="2">
        <v>43157</v>
      </c>
      <c r="C646">
        <v>28.1</v>
      </c>
      <c r="D646">
        <v>7.38</v>
      </c>
      <c r="E646" t="str">
        <f>+VLOOKUP(A646,'est-senamhi'!A:J,10,FALSE)</f>
        <v>VNP</v>
      </c>
      <c r="F646">
        <f t="shared" si="10"/>
        <v>20.720000000000002</v>
      </c>
      <c r="G646">
        <f>+COUNTIFS(percentiles!A:A,A646,percentiles!M:M,B646,percentiles!N:N,"&gt;0")</f>
        <v>0</v>
      </c>
      <c r="H646">
        <f>+COUNTIFS(percentiles!A:A,A646,percentiles!M:M,B646,percentiles!O:O,"&gt;0")</f>
        <v>0</v>
      </c>
      <c r="I646">
        <f>+COUNTIFS(percentiles!A:A,A646,percentiles!M:M,B646,percentiles!P:P,"&gt;0")</f>
        <v>0</v>
      </c>
      <c r="J646">
        <f>+COUNTIFS(percentiles!A:A,A646,percentiles!M:M,B646,percentiles!Q:Q,"&gt;0")</f>
        <v>0</v>
      </c>
    </row>
    <row r="647" spans="1:10">
      <c r="A647" s="3">
        <v>114128</v>
      </c>
      <c r="B647" s="2">
        <v>43157</v>
      </c>
      <c r="C647">
        <v>38.799999999999997</v>
      </c>
      <c r="D647">
        <v>21.61</v>
      </c>
      <c r="E647" t="str">
        <f>+VLOOKUP(A647,'est-senamhi'!A:J,10,FALSE)</f>
        <v>RP</v>
      </c>
      <c r="F647">
        <f t="shared" si="10"/>
        <v>17.189999999999998</v>
      </c>
      <c r="G647">
        <f>+COUNTIFS(percentiles!A:A,A647,percentiles!M:M,B647,percentiles!N:N,"&gt;0")</f>
        <v>0</v>
      </c>
      <c r="H647">
        <f>+COUNTIFS(percentiles!A:A,A647,percentiles!M:M,B647,percentiles!O:O,"&gt;0")</f>
        <v>0</v>
      </c>
      <c r="I647">
        <f>+COUNTIFS(percentiles!A:A,A647,percentiles!M:M,B647,percentiles!P:P,"&gt;0")</f>
        <v>0</v>
      </c>
      <c r="J647">
        <f>+COUNTIFS(percentiles!A:A,A647,percentiles!M:M,B647,percentiles!Q:Q,"&gt;0")</f>
        <v>0</v>
      </c>
    </row>
    <row r="648" spans="1:10">
      <c r="A648" s="3">
        <v>150209</v>
      </c>
      <c r="B648" s="2">
        <v>43157</v>
      </c>
      <c r="C648">
        <v>98.7</v>
      </c>
      <c r="D648">
        <v>36.9</v>
      </c>
      <c r="E648" t="str">
        <f>+VLOOKUP(A648,'est-senamhi'!A:J,10,FALSE)</f>
        <v>RP</v>
      </c>
      <c r="F648">
        <f t="shared" si="10"/>
        <v>61.800000000000004</v>
      </c>
      <c r="G648">
        <f>+COUNTIFS(percentiles!A:A,A648,percentiles!M:M,B648,percentiles!N:N,"&gt;0")</f>
        <v>0</v>
      </c>
      <c r="H648">
        <f>+COUNTIFS(percentiles!A:A,A648,percentiles!M:M,B648,percentiles!O:O,"&gt;0")</f>
        <v>0</v>
      </c>
      <c r="I648">
        <f>+COUNTIFS(percentiles!A:A,A648,percentiles!M:M,B648,percentiles!P:P,"&gt;0")</f>
        <v>0</v>
      </c>
      <c r="J648">
        <f>+COUNTIFS(percentiles!A:A,A648,percentiles!M:M,B648,percentiles!Q:Q,"&gt;0")</f>
        <v>0</v>
      </c>
    </row>
    <row r="649" spans="1:10">
      <c r="A649" s="3">
        <v>153328</v>
      </c>
      <c r="B649" s="2">
        <v>43157</v>
      </c>
      <c r="C649">
        <v>42.5</v>
      </c>
      <c r="D649">
        <v>31.65</v>
      </c>
      <c r="E649" t="str">
        <f>+VLOOKUP(A649,'est-senamhi'!A:J,10,FALSE)</f>
        <v>RP</v>
      </c>
      <c r="F649">
        <f t="shared" si="10"/>
        <v>10.850000000000001</v>
      </c>
      <c r="G649">
        <f>+COUNTIFS(percentiles!A:A,A649,percentiles!M:M,B649,percentiles!N:N,"&gt;0")</f>
        <v>0</v>
      </c>
      <c r="H649">
        <f>+COUNTIFS(percentiles!A:A,A649,percentiles!M:M,B649,percentiles!O:O,"&gt;0")</f>
        <v>0</v>
      </c>
      <c r="I649">
        <f>+COUNTIFS(percentiles!A:A,A649,percentiles!M:M,B649,percentiles!P:P,"&gt;0")</f>
        <v>0</v>
      </c>
      <c r="J649">
        <f>+COUNTIFS(percentiles!A:A,A649,percentiles!M:M,B649,percentiles!Q:Q,"&gt;0")</f>
        <v>0</v>
      </c>
    </row>
    <row r="650" spans="1:10">
      <c r="A650" s="3">
        <v>444</v>
      </c>
      <c r="B650" s="2">
        <v>43158</v>
      </c>
      <c r="C650">
        <v>8.6999999999999993</v>
      </c>
      <c r="D650">
        <v>7.24</v>
      </c>
      <c r="E650" t="str">
        <f>+VLOOKUP(A650,'est-senamhi'!A:J,10,FALSE)</f>
        <v>VNP</v>
      </c>
      <c r="F650">
        <f t="shared" si="10"/>
        <v>1.4599999999999991</v>
      </c>
      <c r="G650">
        <f>+COUNTIFS(percentiles!A:A,A650,percentiles!M:M,B650,percentiles!N:N,"&gt;0")</f>
        <v>0</v>
      </c>
      <c r="H650">
        <f>+COUNTIFS(percentiles!A:A,A650,percentiles!M:M,B650,percentiles!O:O,"&gt;0")</f>
        <v>0</v>
      </c>
      <c r="I650">
        <f>+COUNTIFS(percentiles!A:A,A650,percentiles!M:M,B650,percentiles!P:P,"&gt;0")</f>
        <v>0</v>
      </c>
      <c r="J650">
        <f>+COUNTIFS(percentiles!A:A,A650,percentiles!M:M,B650,percentiles!Q:Q,"&gt;0")</f>
        <v>0</v>
      </c>
    </row>
    <row r="651" spans="1:10">
      <c r="A651" s="3">
        <v>640</v>
      </c>
      <c r="B651" s="2">
        <v>43158</v>
      </c>
      <c r="C651">
        <v>2.4</v>
      </c>
      <c r="D651">
        <v>1.81</v>
      </c>
      <c r="E651" t="str">
        <f>+VLOOKUP(A651,'est-senamhi'!A:J,10,FALSE)</f>
        <v>RP</v>
      </c>
      <c r="F651">
        <f t="shared" si="10"/>
        <v>0.58999999999999986</v>
      </c>
      <c r="G651">
        <f>+COUNTIFS(percentiles!A:A,A651,percentiles!M:M,B651,percentiles!N:N,"&gt;0")</f>
        <v>0</v>
      </c>
      <c r="H651">
        <f>+COUNTIFS(percentiles!A:A,A651,percentiles!M:M,B651,percentiles!O:O,"&gt;0")</f>
        <v>0</v>
      </c>
      <c r="I651">
        <f>+COUNTIFS(percentiles!A:A,A651,percentiles!M:M,B651,percentiles!P:P,"&gt;0")</f>
        <v>0</v>
      </c>
      <c r="J651">
        <f>+COUNTIFS(percentiles!A:A,A651,percentiles!M:M,B651,percentiles!Q:Q,"&gt;0")</f>
        <v>0</v>
      </c>
    </row>
    <row r="652" spans="1:10">
      <c r="A652" s="3">
        <v>109091</v>
      </c>
      <c r="B652" s="2">
        <v>43158</v>
      </c>
      <c r="C652">
        <v>22.3</v>
      </c>
      <c r="D652">
        <v>7.38</v>
      </c>
      <c r="E652" t="str">
        <f>+VLOOKUP(A652,'est-senamhi'!A:J,10,FALSE)</f>
        <v>VNP</v>
      </c>
      <c r="F652">
        <f t="shared" si="10"/>
        <v>14.920000000000002</v>
      </c>
      <c r="G652">
        <f>+COUNTIFS(percentiles!A:A,A652,percentiles!M:M,B652,percentiles!N:N,"&gt;0")</f>
        <v>0</v>
      </c>
      <c r="H652">
        <f>+COUNTIFS(percentiles!A:A,A652,percentiles!M:M,B652,percentiles!O:O,"&gt;0")</f>
        <v>0</v>
      </c>
      <c r="I652">
        <f>+COUNTIFS(percentiles!A:A,A652,percentiles!M:M,B652,percentiles!P:P,"&gt;0")</f>
        <v>0</v>
      </c>
      <c r="J652">
        <f>+COUNTIFS(percentiles!A:A,A652,percentiles!M:M,B652,percentiles!Q:Q,"&gt;0")</f>
        <v>0</v>
      </c>
    </row>
    <row r="653" spans="1:10">
      <c r="A653" s="3">
        <v>260</v>
      </c>
      <c r="B653" s="2">
        <v>43159</v>
      </c>
      <c r="C653">
        <v>15.7</v>
      </c>
      <c r="D653">
        <v>14.77</v>
      </c>
      <c r="E653" t="str">
        <f>+VLOOKUP(A653,'est-senamhi'!A:J,10,FALSE)</f>
        <v>RP</v>
      </c>
      <c r="F653">
        <f t="shared" si="10"/>
        <v>0.92999999999999972</v>
      </c>
      <c r="G653">
        <f>+COUNTIFS(percentiles!A:A,A653,percentiles!M:M,B653,percentiles!N:N,"&gt;0")</f>
        <v>0</v>
      </c>
      <c r="H653">
        <f>+COUNTIFS(percentiles!A:A,A653,percentiles!M:M,B653,percentiles!O:O,"&gt;0")</f>
        <v>0</v>
      </c>
      <c r="I653">
        <f>+COUNTIFS(percentiles!A:A,A653,percentiles!M:M,B653,percentiles!P:P,"&gt;0")</f>
        <v>0</v>
      </c>
      <c r="J653">
        <f>+COUNTIFS(percentiles!A:A,A653,percentiles!M:M,B653,percentiles!Q:Q,"&gt;0")</f>
        <v>0</v>
      </c>
    </row>
    <row r="654" spans="1:10">
      <c r="A654" s="3">
        <v>349</v>
      </c>
      <c r="B654" s="2">
        <v>43159</v>
      </c>
      <c r="C654">
        <v>33.799999999999997</v>
      </c>
      <c r="D654">
        <v>15.68</v>
      </c>
      <c r="E654" t="str">
        <f>+VLOOKUP(A654,'est-senamhi'!A:J,10,FALSE)</f>
        <v>RP</v>
      </c>
      <c r="F654">
        <f t="shared" si="10"/>
        <v>18.119999999999997</v>
      </c>
      <c r="G654">
        <f>+COUNTIFS(percentiles!A:A,A654,percentiles!M:M,B654,percentiles!N:N,"&gt;0")</f>
        <v>0</v>
      </c>
      <c r="H654">
        <f>+COUNTIFS(percentiles!A:A,A654,percentiles!M:M,B654,percentiles!O:O,"&gt;0")</f>
        <v>1</v>
      </c>
      <c r="I654">
        <f>+COUNTIFS(percentiles!A:A,A654,percentiles!M:M,B654,percentiles!P:P,"&gt;0")</f>
        <v>0</v>
      </c>
      <c r="J654">
        <f>+COUNTIFS(percentiles!A:A,A654,percentiles!M:M,B654,percentiles!Q:Q,"&gt;0")</f>
        <v>0</v>
      </c>
    </row>
    <row r="655" spans="1:10">
      <c r="A655" s="3">
        <v>815</v>
      </c>
      <c r="B655" s="2">
        <v>43159</v>
      </c>
      <c r="C655">
        <v>31</v>
      </c>
      <c r="D655">
        <v>27.48</v>
      </c>
      <c r="E655" t="str">
        <f>+VLOOKUP(A655,'est-senamhi'!A:J,10,FALSE)</f>
        <v>RP</v>
      </c>
      <c r="F655">
        <f t="shared" si="10"/>
        <v>3.5199999999999996</v>
      </c>
      <c r="G655">
        <f>+COUNTIFS(percentiles!A:A,A655,percentiles!M:M,B655,percentiles!N:N,"&gt;0")</f>
        <v>0</v>
      </c>
      <c r="H655">
        <f>+COUNTIFS(percentiles!A:A,A655,percentiles!M:M,B655,percentiles!O:O,"&gt;0")</f>
        <v>0</v>
      </c>
      <c r="I655">
        <f>+COUNTIFS(percentiles!A:A,A655,percentiles!M:M,B655,percentiles!P:P,"&gt;0")</f>
        <v>0</v>
      </c>
      <c r="J655">
        <f>+COUNTIFS(percentiles!A:A,A655,percentiles!M:M,B655,percentiles!Q:Q,"&gt;0")</f>
        <v>0</v>
      </c>
    </row>
    <row r="656" spans="1:10">
      <c r="A656" s="3">
        <v>109091</v>
      </c>
      <c r="B656" s="2">
        <v>43159</v>
      </c>
      <c r="C656">
        <v>18.2</v>
      </c>
      <c r="D656">
        <v>7.38</v>
      </c>
      <c r="E656" t="str">
        <f>+VLOOKUP(A656,'est-senamhi'!A:J,10,FALSE)</f>
        <v>VNP</v>
      </c>
      <c r="F656">
        <f t="shared" si="10"/>
        <v>10.82</v>
      </c>
      <c r="G656">
        <f>+COUNTIFS(percentiles!A:A,A656,percentiles!M:M,B656,percentiles!N:N,"&gt;0")</f>
        <v>0</v>
      </c>
      <c r="H656">
        <f>+COUNTIFS(percentiles!A:A,A656,percentiles!M:M,B656,percentiles!O:O,"&gt;0")</f>
        <v>0</v>
      </c>
      <c r="I656">
        <f>+COUNTIFS(percentiles!A:A,A656,percentiles!M:M,B656,percentiles!P:P,"&gt;0")</f>
        <v>0</v>
      </c>
      <c r="J656">
        <f>+COUNTIFS(percentiles!A:A,A656,percentiles!M:M,B656,percentiles!Q:Q,"&gt;0")</f>
        <v>0</v>
      </c>
    </row>
    <row r="657" spans="1:10">
      <c r="A657" s="3">
        <v>153108</v>
      </c>
      <c r="B657" s="2">
        <v>43159</v>
      </c>
      <c r="C657">
        <v>23.6</v>
      </c>
      <c r="D657">
        <v>22.86</v>
      </c>
      <c r="E657" t="str">
        <f>+VLOOKUP(A657,'est-senamhi'!A:J,10,FALSE)</f>
        <v>RP</v>
      </c>
      <c r="F657">
        <f t="shared" si="10"/>
        <v>0.74000000000000199</v>
      </c>
      <c r="G657">
        <f>+COUNTIFS(percentiles!A:A,A657,percentiles!M:M,B657,percentiles!N:N,"&gt;0")</f>
        <v>0</v>
      </c>
      <c r="H657">
        <f>+COUNTIFS(percentiles!A:A,A657,percentiles!M:M,B657,percentiles!O:O,"&gt;0")</f>
        <v>0</v>
      </c>
      <c r="I657">
        <f>+COUNTIFS(percentiles!A:A,A657,percentiles!M:M,B657,percentiles!P:P,"&gt;0")</f>
        <v>0</v>
      </c>
      <c r="J657">
        <f>+COUNTIFS(percentiles!A:A,A657,percentiles!M:M,B657,percentiles!Q:Q,"&gt;0")</f>
        <v>0</v>
      </c>
    </row>
    <row r="658" spans="1:10">
      <c r="A658" s="3">
        <v>172</v>
      </c>
      <c r="B658" s="2">
        <v>43160</v>
      </c>
      <c r="C658">
        <v>68.400000000000006</v>
      </c>
      <c r="D658">
        <v>57.37</v>
      </c>
      <c r="E658" t="str">
        <f>+VLOOKUP(A658,'est-senamhi'!A:J,10,FALSE)</f>
        <v>RP</v>
      </c>
      <c r="F658">
        <f t="shared" si="10"/>
        <v>11.030000000000008</v>
      </c>
      <c r="G658">
        <f>+COUNTIFS(percentiles!A:A,A658,percentiles!M:M,B658,percentiles!N:N,"&gt;0")</f>
        <v>0</v>
      </c>
      <c r="H658">
        <f>+COUNTIFS(percentiles!A:A,A658,percentiles!M:M,B658,percentiles!O:O,"&gt;0")</f>
        <v>0</v>
      </c>
      <c r="I658">
        <f>+COUNTIFS(percentiles!A:A,A658,percentiles!M:M,B658,percentiles!P:P,"&gt;0")</f>
        <v>0</v>
      </c>
      <c r="J658">
        <f>+COUNTIFS(percentiles!A:A,A658,percentiles!M:M,B658,percentiles!Q:Q,"&gt;0")</f>
        <v>0</v>
      </c>
    </row>
    <row r="659" spans="1:10">
      <c r="A659" s="3">
        <v>269</v>
      </c>
      <c r="B659" s="2">
        <v>43160</v>
      </c>
      <c r="C659">
        <v>50.5</v>
      </c>
      <c r="D659">
        <v>39.71</v>
      </c>
      <c r="E659" t="str">
        <f>+VLOOKUP(A659,'est-senamhi'!A:J,10,FALSE)</f>
        <v>RP</v>
      </c>
      <c r="F659">
        <f t="shared" si="10"/>
        <v>10.79</v>
      </c>
      <c r="G659">
        <f>+COUNTIFS(percentiles!A:A,A659,percentiles!M:M,B659,percentiles!N:N,"&gt;0")</f>
        <v>0</v>
      </c>
      <c r="H659">
        <f>+COUNTIFS(percentiles!A:A,A659,percentiles!M:M,B659,percentiles!O:O,"&gt;0")</f>
        <v>0</v>
      </c>
      <c r="I659">
        <f>+COUNTIFS(percentiles!A:A,A659,percentiles!M:M,B659,percentiles!P:P,"&gt;0")</f>
        <v>0</v>
      </c>
      <c r="J659">
        <f>+COUNTIFS(percentiles!A:A,A659,percentiles!M:M,B659,percentiles!Q:Q,"&gt;0")</f>
        <v>0</v>
      </c>
    </row>
    <row r="660" spans="1:10">
      <c r="A660" s="3">
        <v>391</v>
      </c>
      <c r="B660" s="2">
        <v>43160</v>
      </c>
      <c r="C660">
        <v>27.1</v>
      </c>
      <c r="D660">
        <v>26.28</v>
      </c>
      <c r="E660" t="str">
        <f>+VLOOKUP(A660,'est-senamhi'!A:J,10,FALSE)</f>
        <v>RP</v>
      </c>
      <c r="F660">
        <f t="shared" si="10"/>
        <v>0.82000000000000028</v>
      </c>
      <c r="G660">
        <f>+COUNTIFS(percentiles!A:A,A660,percentiles!M:M,B660,percentiles!N:N,"&gt;0")</f>
        <v>0</v>
      </c>
      <c r="H660">
        <f>+COUNTIFS(percentiles!A:A,A660,percentiles!M:M,B660,percentiles!O:O,"&gt;0")</f>
        <v>0</v>
      </c>
      <c r="I660">
        <f>+COUNTIFS(percentiles!A:A,A660,percentiles!M:M,B660,percentiles!P:P,"&gt;0")</f>
        <v>0</v>
      </c>
      <c r="J660">
        <f>+COUNTIFS(percentiles!A:A,A660,percentiles!M:M,B660,percentiles!Q:Q,"&gt;0")</f>
        <v>0</v>
      </c>
    </row>
    <row r="661" spans="1:10">
      <c r="A661" s="3">
        <v>503</v>
      </c>
      <c r="B661" s="2">
        <v>43160</v>
      </c>
      <c r="C661">
        <v>38.4</v>
      </c>
      <c r="D661">
        <v>18.649999999999999</v>
      </c>
      <c r="E661" t="str">
        <f>+VLOOKUP(A661,'est-senamhi'!A:J,10,FALSE)</f>
        <v>RP</v>
      </c>
      <c r="F661">
        <f t="shared" si="10"/>
        <v>19.75</v>
      </c>
      <c r="G661">
        <f>+COUNTIFS(percentiles!A:A,A661,percentiles!M:M,B661,percentiles!N:N,"&gt;0")</f>
        <v>1</v>
      </c>
      <c r="H661">
        <f>+COUNTIFS(percentiles!A:A,A661,percentiles!M:M,B661,percentiles!O:O,"&gt;0")</f>
        <v>0</v>
      </c>
      <c r="I661">
        <f>+COUNTIFS(percentiles!A:A,A661,percentiles!M:M,B661,percentiles!P:P,"&gt;0")</f>
        <v>0</v>
      </c>
      <c r="J661">
        <f>+COUNTIFS(percentiles!A:A,A661,percentiles!M:M,B661,percentiles!Q:Q,"&gt;0")</f>
        <v>0</v>
      </c>
    </row>
    <row r="662" spans="1:10">
      <c r="A662" s="3">
        <v>625</v>
      </c>
      <c r="B662" s="2">
        <v>43160</v>
      </c>
      <c r="C662">
        <v>13.4</v>
      </c>
      <c r="D662">
        <v>11.52</v>
      </c>
      <c r="E662" t="str">
        <f>+VLOOKUP(A662,'est-senamhi'!A:J,10,FALSE)</f>
        <v>RP</v>
      </c>
      <c r="F662">
        <f t="shared" si="10"/>
        <v>1.8800000000000008</v>
      </c>
      <c r="G662">
        <f>+COUNTIFS(percentiles!A:A,A662,percentiles!M:M,B662,percentiles!N:N,"&gt;0")</f>
        <v>0</v>
      </c>
      <c r="H662">
        <f>+COUNTIFS(percentiles!A:A,A662,percentiles!M:M,B662,percentiles!O:O,"&gt;0")</f>
        <v>0</v>
      </c>
      <c r="I662">
        <f>+COUNTIFS(percentiles!A:A,A662,percentiles!M:M,B662,percentiles!P:P,"&gt;0")</f>
        <v>0</v>
      </c>
      <c r="J662">
        <f>+COUNTIFS(percentiles!A:A,A662,percentiles!M:M,B662,percentiles!Q:Q,"&gt;0")</f>
        <v>1</v>
      </c>
    </row>
    <row r="663" spans="1:10">
      <c r="A663" s="3">
        <v>633</v>
      </c>
      <c r="B663" s="2">
        <v>43160</v>
      </c>
      <c r="C663">
        <v>28.4</v>
      </c>
      <c r="D663">
        <v>20.94</v>
      </c>
      <c r="E663" t="str">
        <f>+VLOOKUP(A663,'est-senamhi'!A:J,10,FALSE)</f>
        <v>RP</v>
      </c>
      <c r="F663">
        <f t="shared" si="10"/>
        <v>7.4599999999999973</v>
      </c>
      <c r="G663">
        <f>+COUNTIFS(percentiles!A:A,A663,percentiles!M:M,B663,percentiles!N:N,"&gt;0")</f>
        <v>0</v>
      </c>
      <c r="H663">
        <f>+COUNTIFS(percentiles!A:A,A663,percentiles!M:M,B663,percentiles!O:O,"&gt;0")</f>
        <v>0</v>
      </c>
      <c r="I663">
        <f>+COUNTIFS(percentiles!A:A,A663,percentiles!M:M,B663,percentiles!P:P,"&gt;0")</f>
        <v>0</v>
      </c>
      <c r="J663">
        <f>+COUNTIFS(percentiles!A:A,A663,percentiles!M:M,B663,percentiles!Q:Q,"&gt;0")</f>
        <v>0</v>
      </c>
    </row>
    <row r="664" spans="1:10">
      <c r="A664" s="3">
        <v>820</v>
      </c>
      <c r="B664" s="2">
        <v>43160</v>
      </c>
      <c r="C664">
        <v>21.4</v>
      </c>
      <c r="D664">
        <v>18.05</v>
      </c>
      <c r="E664" t="str">
        <f>+VLOOKUP(A664,'est-senamhi'!A:J,10,FALSE)</f>
        <v>RP</v>
      </c>
      <c r="F664">
        <f t="shared" si="10"/>
        <v>3.3499999999999979</v>
      </c>
      <c r="G664">
        <f>+COUNTIFS(percentiles!A:A,A664,percentiles!M:M,B664,percentiles!N:N,"&gt;0")</f>
        <v>0</v>
      </c>
      <c r="H664">
        <f>+COUNTIFS(percentiles!A:A,A664,percentiles!M:M,B664,percentiles!O:O,"&gt;0")</f>
        <v>0</v>
      </c>
      <c r="I664">
        <f>+COUNTIFS(percentiles!A:A,A664,percentiles!M:M,B664,percentiles!P:P,"&gt;0")</f>
        <v>0</v>
      </c>
      <c r="J664">
        <f>+COUNTIFS(percentiles!A:A,A664,percentiles!M:M,B664,percentiles!Q:Q,"&gt;0")</f>
        <v>0</v>
      </c>
    </row>
    <row r="665" spans="1:10">
      <c r="A665" s="3">
        <v>109091</v>
      </c>
      <c r="B665" s="2">
        <v>43160</v>
      </c>
      <c r="C665">
        <v>169.8</v>
      </c>
      <c r="D665">
        <v>21.38</v>
      </c>
      <c r="E665" t="str">
        <f>+VLOOKUP(A665,'est-senamhi'!A:J,10,FALSE)</f>
        <v>VNP</v>
      </c>
      <c r="F665">
        <f t="shared" si="10"/>
        <v>148.42000000000002</v>
      </c>
      <c r="G665">
        <f>+COUNTIFS(percentiles!A:A,A665,percentiles!M:M,B665,percentiles!N:N,"&gt;0")</f>
        <v>0</v>
      </c>
      <c r="H665">
        <f>+COUNTIFS(percentiles!A:A,A665,percentiles!M:M,B665,percentiles!O:O,"&gt;0")</f>
        <v>0</v>
      </c>
      <c r="I665">
        <f>+COUNTIFS(percentiles!A:A,A665,percentiles!M:M,B665,percentiles!P:P,"&gt;0")</f>
        <v>0</v>
      </c>
      <c r="J665">
        <f>+COUNTIFS(percentiles!A:A,A665,percentiles!M:M,B665,percentiles!Q:Q,"&gt;0")</f>
        <v>0</v>
      </c>
    </row>
    <row r="666" spans="1:10">
      <c r="A666" s="3">
        <v>151210</v>
      </c>
      <c r="B666" s="2">
        <v>43160</v>
      </c>
      <c r="C666">
        <v>21.4</v>
      </c>
      <c r="D666">
        <v>14.81</v>
      </c>
      <c r="E666" t="str">
        <f>+VLOOKUP(A666,'est-senamhi'!A:J,10,FALSE)</f>
        <v>VNP</v>
      </c>
      <c r="F666">
        <f t="shared" si="10"/>
        <v>6.5899999999999981</v>
      </c>
      <c r="G666">
        <f>+COUNTIFS(percentiles!A:A,A666,percentiles!M:M,B666,percentiles!N:N,"&gt;0")</f>
        <v>0</v>
      </c>
      <c r="H666">
        <f>+COUNTIFS(percentiles!A:A,A666,percentiles!M:M,B666,percentiles!O:O,"&gt;0")</f>
        <v>0</v>
      </c>
      <c r="I666">
        <f>+COUNTIFS(percentiles!A:A,A666,percentiles!M:M,B666,percentiles!P:P,"&gt;0")</f>
        <v>0</v>
      </c>
      <c r="J666">
        <f>+COUNTIFS(percentiles!A:A,A666,percentiles!M:M,B666,percentiles!Q:Q,"&gt;0")</f>
        <v>0</v>
      </c>
    </row>
    <row r="667" spans="1:10">
      <c r="A667" s="3">
        <v>153327</v>
      </c>
      <c r="B667" s="2">
        <v>43160</v>
      </c>
      <c r="C667">
        <v>37.6</v>
      </c>
      <c r="D667">
        <v>28.98</v>
      </c>
      <c r="E667" t="str">
        <f>+VLOOKUP(A667,'est-senamhi'!A:J,10,FALSE)</f>
        <v>RP</v>
      </c>
      <c r="F667">
        <f t="shared" si="10"/>
        <v>8.620000000000001</v>
      </c>
      <c r="G667">
        <f>+COUNTIFS(percentiles!A:A,A667,percentiles!M:M,B667,percentiles!N:N,"&gt;0")</f>
        <v>0</v>
      </c>
      <c r="H667">
        <f>+COUNTIFS(percentiles!A:A,A667,percentiles!M:M,B667,percentiles!O:O,"&gt;0")</f>
        <v>0</v>
      </c>
      <c r="I667">
        <f>+COUNTIFS(percentiles!A:A,A667,percentiles!M:M,B667,percentiles!P:P,"&gt;0")</f>
        <v>0</v>
      </c>
      <c r="J667">
        <f>+COUNTIFS(percentiles!A:A,A667,percentiles!M:M,B667,percentiles!Q:Q,"&gt;0")</f>
        <v>0</v>
      </c>
    </row>
    <row r="668" spans="1:10">
      <c r="A668" s="3">
        <v>155225</v>
      </c>
      <c r="B668" s="2">
        <v>43160</v>
      </c>
      <c r="C668">
        <v>19.399999999999999</v>
      </c>
      <c r="D668">
        <v>18.149999999999999</v>
      </c>
      <c r="E668" t="str">
        <f>+VLOOKUP(A668,'est-senamhi'!A:J,10,FALSE)</f>
        <v>VNP</v>
      </c>
      <c r="F668">
        <f t="shared" si="10"/>
        <v>1.25</v>
      </c>
      <c r="G668">
        <f>+COUNTIFS(percentiles!A:A,A668,percentiles!M:M,B668,percentiles!N:N,"&gt;0")</f>
        <v>0</v>
      </c>
      <c r="H668">
        <f>+COUNTIFS(percentiles!A:A,A668,percentiles!M:M,B668,percentiles!O:O,"&gt;0")</f>
        <v>0</v>
      </c>
      <c r="I668">
        <f>+COUNTIFS(percentiles!A:A,A668,percentiles!M:M,B668,percentiles!P:P,"&gt;0")</f>
        <v>0</v>
      </c>
      <c r="J668">
        <f>+COUNTIFS(percentiles!A:A,A668,percentiles!M:M,B668,percentiles!Q:Q,"&gt;0")</f>
        <v>0</v>
      </c>
    </row>
    <row r="669" spans="1:10">
      <c r="A669" s="3">
        <v>156130</v>
      </c>
      <c r="B669" s="2">
        <v>43160</v>
      </c>
      <c r="C669">
        <v>30</v>
      </c>
      <c r="D669">
        <v>27.07</v>
      </c>
      <c r="E669" t="str">
        <f>+VLOOKUP(A669,'est-senamhi'!A:J,10,FALSE)</f>
        <v>RP</v>
      </c>
      <c r="F669">
        <f t="shared" si="10"/>
        <v>2.9299999999999997</v>
      </c>
      <c r="G669">
        <f>+COUNTIFS(percentiles!A:A,A669,percentiles!M:M,B669,percentiles!N:N,"&gt;0")</f>
        <v>0</v>
      </c>
      <c r="H669">
        <f>+COUNTIFS(percentiles!A:A,A669,percentiles!M:M,B669,percentiles!O:O,"&gt;0")</f>
        <v>0</v>
      </c>
      <c r="I669">
        <f>+COUNTIFS(percentiles!A:A,A669,percentiles!M:M,B669,percentiles!P:P,"&gt;0")</f>
        <v>0</v>
      </c>
      <c r="J669">
        <f>+COUNTIFS(percentiles!A:A,A669,percentiles!M:M,B669,percentiles!Q:Q,"&gt;0")</f>
        <v>0</v>
      </c>
    </row>
    <row r="670" spans="1:10">
      <c r="A670" s="3" t="s">
        <v>1189</v>
      </c>
      <c r="B670" s="2">
        <v>43160</v>
      </c>
      <c r="C670">
        <v>22.3</v>
      </c>
      <c r="D670">
        <v>19.53</v>
      </c>
      <c r="E670" t="str">
        <f>+VLOOKUP(A670,'est-senamhi'!A:J,10,FALSE)</f>
        <v>RP</v>
      </c>
      <c r="F670">
        <f t="shared" si="10"/>
        <v>2.7699999999999996</v>
      </c>
      <c r="G670">
        <f>+COUNTIFS(percentiles!A:A,A670,percentiles!M:M,B670,percentiles!N:N,"&gt;0")</f>
        <v>0</v>
      </c>
      <c r="H670">
        <f>+COUNTIFS(percentiles!A:A,A670,percentiles!M:M,B670,percentiles!O:O,"&gt;0")</f>
        <v>0</v>
      </c>
      <c r="I670">
        <f>+COUNTIFS(percentiles!A:A,A670,percentiles!M:M,B670,percentiles!P:P,"&gt;0")</f>
        <v>0</v>
      </c>
      <c r="J670">
        <f>+COUNTIFS(percentiles!A:A,A670,percentiles!M:M,B670,percentiles!Q:Q,"&gt;0")</f>
        <v>0</v>
      </c>
    </row>
    <row r="671" spans="1:10">
      <c r="A671" s="3" t="s">
        <v>1226</v>
      </c>
      <c r="B671" s="2">
        <v>43160</v>
      </c>
      <c r="C671">
        <v>38.200000000000003</v>
      </c>
      <c r="D671">
        <v>26.76</v>
      </c>
      <c r="E671" t="str">
        <f>+VLOOKUP(A671,'est-senamhi'!A:J,10,FALSE)</f>
        <v>VNP</v>
      </c>
      <c r="F671">
        <f t="shared" si="10"/>
        <v>11.440000000000001</v>
      </c>
      <c r="G671">
        <f>+COUNTIFS(percentiles!A:A,A671,percentiles!M:M,B671,percentiles!N:N,"&gt;0")</f>
        <v>0</v>
      </c>
      <c r="H671">
        <f>+COUNTIFS(percentiles!A:A,A671,percentiles!M:M,B671,percentiles!O:O,"&gt;0")</f>
        <v>0</v>
      </c>
      <c r="I671">
        <f>+COUNTIFS(percentiles!A:A,A671,percentiles!M:M,B671,percentiles!P:P,"&gt;0")</f>
        <v>0</v>
      </c>
      <c r="J671">
        <f>+COUNTIFS(percentiles!A:A,A671,percentiles!M:M,B671,percentiles!Q:Q,"&gt;0")</f>
        <v>0</v>
      </c>
    </row>
    <row r="672" spans="1:10">
      <c r="A672" s="3" t="s">
        <v>1229</v>
      </c>
      <c r="B672" s="2">
        <v>43160</v>
      </c>
      <c r="C672">
        <v>21.4</v>
      </c>
      <c r="D672">
        <v>20.12</v>
      </c>
      <c r="E672" t="str">
        <f>+VLOOKUP(A672,'est-senamhi'!A:J,10,FALSE)</f>
        <v>VNP</v>
      </c>
      <c r="F672">
        <f t="shared" si="10"/>
        <v>1.2799999999999976</v>
      </c>
      <c r="G672">
        <f>+COUNTIFS(percentiles!A:A,A672,percentiles!M:M,B672,percentiles!N:N,"&gt;0")</f>
        <v>0</v>
      </c>
      <c r="H672">
        <f>+COUNTIFS(percentiles!A:A,A672,percentiles!M:M,B672,percentiles!O:O,"&gt;0")</f>
        <v>0</v>
      </c>
      <c r="I672">
        <f>+COUNTIFS(percentiles!A:A,A672,percentiles!M:M,B672,percentiles!P:P,"&gt;0")</f>
        <v>0</v>
      </c>
      <c r="J672">
        <f>+COUNTIFS(percentiles!A:A,A672,percentiles!M:M,B672,percentiles!Q:Q,"&gt;0")</f>
        <v>0</v>
      </c>
    </row>
    <row r="673" spans="1:10">
      <c r="A673" s="3">
        <v>269</v>
      </c>
      <c r="B673" s="2">
        <v>43161</v>
      </c>
      <c r="C673">
        <v>60.5</v>
      </c>
      <c r="D673">
        <v>39.71</v>
      </c>
      <c r="E673" t="str">
        <f>+VLOOKUP(A673,'est-senamhi'!A:J,10,FALSE)</f>
        <v>RP</v>
      </c>
      <c r="F673">
        <f t="shared" si="10"/>
        <v>20.79</v>
      </c>
      <c r="G673">
        <f>+COUNTIFS(percentiles!A:A,A673,percentiles!M:M,B673,percentiles!N:N,"&gt;0")</f>
        <v>0</v>
      </c>
      <c r="H673">
        <f>+COUNTIFS(percentiles!A:A,A673,percentiles!M:M,B673,percentiles!O:O,"&gt;0")</f>
        <v>0</v>
      </c>
      <c r="I673">
        <f>+COUNTIFS(percentiles!A:A,A673,percentiles!M:M,B673,percentiles!P:P,"&gt;0")</f>
        <v>0</v>
      </c>
      <c r="J673">
        <f>+COUNTIFS(percentiles!A:A,A673,percentiles!M:M,B673,percentiles!Q:Q,"&gt;0")</f>
        <v>0</v>
      </c>
    </row>
    <row r="674" spans="1:10">
      <c r="A674" s="3">
        <v>291</v>
      </c>
      <c r="B674" s="2">
        <v>43161</v>
      </c>
      <c r="C674">
        <v>85.5</v>
      </c>
      <c r="D674">
        <v>73.25</v>
      </c>
      <c r="E674" t="str">
        <f>+VLOOKUP(A674,'est-senamhi'!A:J,10,FALSE)</f>
        <v>RP</v>
      </c>
      <c r="F674">
        <f t="shared" si="10"/>
        <v>12.25</v>
      </c>
      <c r="G674">
        <f>+COUNTIFS(percentiles!A:A,A674,percentiles!M:M,B674,percentiles!N:N,"&gt;0")</f>
        <v>0</v>
      </c>
      <c r="H674">
        <f>+COUNTIFS(percentiles!A:A,A674,percentiles!M:M,B674,percentiles!O:O,"&gt;0")</f>
        <v>0</v>
      </c>
      <c r="I674">
        <f>+COUNTIFS(percentiles!A:A,A674,percentiles!M:M,B674,percentiles!P:P,"&gt;0")</f>
        <v>0</v>
      </c>
      <c r="J674">
        <f>+COUNTIFS(percentiles!A:A,A674,percentiles!M:M,B674,percentiles!Q:Q,"&gt;0")</f>
        <v>0</v>
      </c>
    </row>
    <row r="675" spans="1:10">
      <c r="A675" s="3">
        <v>441</v>
      </c>
      <c r="B675" s="2">
        <v>43161</v>
      </c>
      <c r="C675">
        <v>32.299999999999997</v>
      </c>
      <c r="D675">
        <v>30.27</v>
      </c>
      <c r="E675" t="str">
        <f>+VLOOKUP(A675,'est-senamhi'!A:J,10,FALSE)</f>
        <v>VNP</v>
      </c>
      <c r="F675">
        <f t="shared" si="10"/>
        <v>2.0299999999999976</v>
      </c>
      <c r="G675">
        <f>+COUNTIFS(percentiles!A:A,A675,percentiles!M:M,B675,percentiles!N:N,"&gt;0")</f>
        <v>0</v>
      </c>
      <c r="H675">
        <f>+COUNTIFS(percentiles!A:A,A675,percentiles!M:M,B675,percentiles!O:O,"&gt;0")</f>
        <v>0</v>
      </c>
      <c r="I675">
        <f>+COUNTIFS(percentiles!A:A,A675,percentiles!M:M,B675,percentiles!P:P,"&gt;0")</f>
        <v>0</v>
      </c>
      <c r="J675">
        <f>+COUNTIFS(percentiles!A:A,A675,percentiles!M:M,B675,percentiles!Q:Q,"&gt;0")</f>
        <v>0</v>
      </c>
    </row>
    <row r="676" spans="1:10">
      <c r="A676" s="3">
        <v>816</v>
      </c>
      <c r="B676" s="2">
        <v>43161</v>
      </c>
      <c r="C676">
        <v>28.4</v>
      </c>
      <c r="D676">
        <v>22.04</v>
      </c>
      <c r="E676" t="str">
        <f>+VLOOKUP(A676,'est-senamhi'!A:J,10,FALSE)</f>
        <v>RP</v>
      </c>
      <c r="F676">
        <f t="shared" si="10"/>
        <v>6.3599999999999994</v>
      </c>
      <c r="G676">
        <f>+COUNTIFS(percentiles!A:A,A676,percentiles!M:M,B676,percentiles!N:N,"&gt;0")</f>
        <v>0</v>
      </c>
      <c r="H676">
        <f>+COUNTIFS(percentiles!A:A,A676,percentiles!M:M,B676,percentiles!O:O,"&gt;0")</f>
        <v>0</v>
      </c>
      <c r="I676">
        <f>+COUNTIFS(percentiles!A:A,A676,percentiles!M:M,B676,percentiles!P:P,"&gt;0")</f>
        <v>0</v>
      </c>
      <c r="J676">
        <f>+COUNTIFS(percentiles!A:A,A676,percentiles!M:M,B676,percentiles!Q:Q,"&gt;0")</f>
        <v>0</v>
      </c>
    </row>
    <row r="677" spans="1:10">
      <c r="A677" s="3">
        <v>109091</v>
      </c>
      <c r="B677" s="2">
        <v>43161</v>
      </c>
      <c r="C677">
        <v>175.2</v>
      </c>
      <c r="D677">
        <v>21.38</v>
      </c>
      <c r="E677" t="str">
        <f>+VLOOKUP(A677,'est-senamhi'!A:J,10,FALSE)</f>
        <v>VNP</v>
      </c>
      <c r="F677">
        <f t="shared" si="10"/>
        <v>153.82</v>
      </c>
      <c r="G677">
        <f>+COUNTIFS(percentiles!A:A,A677,percentiles!M:M,B677,percentiles!N:N,"&gt;0")</f>
        <v>0</v>
      </c>
      <c r="H677">
        <f>+COUNTIFS(percentiles!A:A,A677,percentiles!M:M,B677,percentiles!O:O,"&gt;0")</f>
        <v>0</v>
      </c>
      <c r="I677">
        <f>+COUNTIFS(percentiles!A:A,A677,percentiles!M:M,B677,percentiles!P:P,"&gt;0")</f>
        <v>0</v>
      </c>
      <c r="J677">
        <f>+COUNTIFS(percentiles!A:A,A677,percentiles!M:M,B677,percentiles!Q:Q,"&gt;0")</f>
        <v>0</v>
      </c>
    </row>
    <row r="678" spans="1:10">
      <c r="A678" s="3">
        <v>47259496</v>
      </c>
      <c r="B678" s="2">
        <v>43161</v>
      </c>
      <c r="C678">
        <v>33.5</v>
      </c>
      <c r="D678">
        <v>30.27</v>
      </c>
      <c r="E678" t="str">
        <f>+VLOOKUP(A678,'est-senamhi'!A:J,10,FALSE)</f>
        <v>VNP</v>
      </c>
      <c r="F678">
        <f t="shared" si="10"/>
        <v>3.2300000000000004</v>
      </c>
      <c r="G678">
        <f>+COUNTIFS(percentiles!A:A,A678,percentiles!M:M,B678,percentiles!N:N,"&gt;0")</f>
        <v>0</v>
      </c>
      <c r="H678">
        <f>+COUNTIFS(percentiles!A:A,A678,percentiles!M:M,B678,percentiles!O:O,"&gt;0")</f>
        <v>0</v>
      </c>
      <c r="I678">
        <f>+COUNTIFS(percentiles!A:A,A678,percentiles!M:M,B678,percentiles!P:P,"&gt;0")</f>
        <v>0</v>
      </c>
      <c r="J678">
        <f>+COUNTIFS(percentiles!A:A,A678,percentiles!M:M,B678,percentiles!Q:Q,"&gt;0")</f>
        <v>0</v>
      </c>
    </row>
    <row r="679" spans="1:10">
      <c r="A679" s="3" t="s">
        <v>1214</v>
      </c>
      <c r="B679" s="2">
        <v>43161</v>
      </c>
      <c r="C679">
        <v>16.5</v>
      </c>
      <c r="D679">
        <v>15.32</v>
      </c>
      <c r="E679" t="str">
        <f>+VLOOKUP(A679,'est-senamhi'!A:J,10,FALSE)</f>
        <v>VNP</v>
      </c>
      <c r="F679">
        <f t="shared" si="10"/>
        <v>1.1799999999999997</v>
      </c>
      <c r="G679">
        <f>+COUNTIFS(percentiles!A:A,A679,percentiles!M:M,B679,percentiles!N:N,"&gt;0")</f>
        <v>0</v>
      </c>
      <c r="H679">
        <f>+COUNTIFS(percentiles!A:A,A679,percentiles!M:M,B679,percentiles!O:O,"&gt;0")</f>
        <v>0</v>
      </c>
      <c r="I679">
        <f>+COUNTIFS(percentiles!A:A,A679,percentiles!M:M,B679,percentiles!P:P,"&gt;0")</f>
        <v>0</v>
      </c>
      <c r="J679">
        <f>+COUNTIFS(percentiles!A:A,A679,percentiles!M:M,B679,percentiles!Q:Q,"&gt;0")</f>
        <v>0</v>
      </c>
    </row>
    <row r="680" spans="1:10">
      <c r="A680" s="3" t="s">
        <v>1226</v>
      </c>
      <c r="B680" s="2">
        <v>43161</v>
      </c>
      <c r="C680">
        <v>34.700000000000003</v>
      </c>
      <c r="D680">
        <v>26.76</v>
      </c>
      <c r="E680" t="str">
        <f>+VLOOKUP(A680,'est-senamhi'!A:J,10,FALSE)</f>
        <v>VNP</v>
      </c>
      <c r="F680">
        <f t="shared" si="10"/>
        <v>7.9400000000000013</v>
      </c>
      <c r="G680">
        <f>+COUNTIFS(percentiles!A:A,A680,percentiles!M:M,B680,percentiles!N:N,"&gt;0")</f>
        <v>0</v>
      </c>
      <c r="H680">
        <f>+COUNTIFS(percentiles!A:A,A680,percentiles!M:M,B680,percentiles!O:O,"&gt;0")</f>
        <v>0</v>
      </c>
      <c r="I680">
        <f>+COUNTIFS(percentiles!A:A,A680,percentiles!M:M,B680,percentiles!P:P,"&gt;0")</f>
        <v>0</v>
      </c>
      <c r="J680">
        <f>+COUNTIFS(percentiles!A:A,A680,percentiles!M:M,B680,percentiles!Q:Q,"&gt;0")</f>
        <v>0</v>
      </c>
    </row>
    <row r="681" spans="1:10">
      <c r="A681" s="3">
        <v>291</v>
      </c>
      <c r="B681" s="2">
        <v>43162</v>
      </c>
      <c r="C681">
        <v>89.7</v>
      </c>
      <c r="D681">
        <v>73.25</v>
      </c>
      <c r="E681" t="str">
        <f>+VLOOKUP(A681,'est-senamhi'!A:J,10,FALSE)</f>
        <v>RP</v>
      </c>
      <c r="F681">
        <f t="shared" si="10"/>
        <v>16.450000000000003</v>
      </c>
      <c r="G681">
        <f>+COUNTIFS(percentiles!A:A,A681,percentiles!M:M,B681,percentiles!N:N,"&gt;0")</f>
        <v>0</v>
      </c>
      <c r="H681">
        <f>+COUNTIFS(percentiles!A:A,A681,percentiles!M:M,B681,percentiles!O:O,"&gt;0")</f>
        <v>0</v>
      </c>
      <c r="I681">
        <f>+COUNTIFS(percentiles!A:A,A681,percentiles!M:M,B681,percentiles!P:P,"&gt;0")</f>
        <v>0</v>
      </c>
      <c r="J681">
        <f>+COUNTIFS(percentiles!A:A,A681,percentiles!M:M,B681,percentiles!Q:Q,"&gt;0")</f>
        <v>0</v>
      </c>
    </row>
    <row r="682" spans="1:10">
      <c r="A682" s="3">
        <v>548</v>
      </c>
      <c r="B682" s="2">
        <v>43162</v>
      </c>
      <c r="C682">
        <v>19</v>
      </c>
      <c r="D682">
        <v>15.32</v>
      </c>
      <c r="E682" t="str">
        <f>+VLOOKUP(A682,'est-senamhi'!A:J,10,FALSE)</f>
        <v>VNP</v>
      </c>
      <c r="F682">
        <f t="shared" si="10"/>
        <v>3.6799999999999997</v>
      </c>
      <c r="G682">
        <f>+COUNTIFS(percentiles!A:A,A682,percentiles!M:M,B682,percentiles!N:N,"&gt;0")</f>
        <v>0</v>
      </c>
      <c r="H682">
        <f>+COUNTIFS(percentiles!A:A,A682,percentiles!M:M,B682,percentiles!O:O,"&gt;0")</f>
        <v>1</v>
      </c>
      <c r="I682">
        <f>+COUNTIFS(percentiles!A:A,A682,percentiles!M:M,B682,percentiles!P:P,"&gt;0")</f>
        <v>0</v>
      </c>
      <c r="J682">
        <f>+COUNTIFS(percentiles!A:A,A682,percentiles!M:M,B682,percentiles!Q:Q,"&gt;0")</f>
        <v>0</v>
      </c>
    </row>
    <row r="683" spans="1:10">
      <c r="A683" s="3">
        <v>642</v>
      </c>
      <c r="B683" s="2">
        <v>43162</v>
      </c>
      <c r="C683">
        <v>17.600000000000001</v>
      </c>
      <c r="D683">
        <v>17.09</v>
      </c>
      <c r="E683" t="str">
        <f>+VLOOKUP(A683,'est-senamhi'!A:J,10,FALSE)</f>
        <v>RP</v>
      </c>
      <c r="F683">
        <f t="shared" si="10"/>
        <v>0.51000000000000156</v>
      </c>
      <c r="G683">
        <f>+COUNTIFS(percentiles!A:A,A683,percentiles!M:M,B683,percentiles!N:N,"&gt;0")</f>
        <v>0</v>
      </c>
      <c r="H683">
        <f>+COUNTIFS(percentiles!A:A,A683,percentiles!M:M,B683,percentiles!O:O,"&gt;0")</f>
        <v>0</v>
      </c>
      <c r="I683">
        <f>+COUNTIFS(percentiles!A:A,A683,percentiles!M:M,B683,percentiles!P:P,"&gt;0")</f>
        <v>0</v>
      </c>
      <c r="J683">
        <f>+COUNTIFS(percentiles!A:A,A683,percentiles!M:M,B683,percentiles!Q:Q,"&gt;0")</f>
        <v>0</v>
      </c>
    </row>
    <row r="684" spans="1:10">
      <c r="A684" s="3">
        <v>881</v>
      </c>
      <c r="B684" s="2">
        <v>43162</v>
      </c>
      <c r="C684">
        <v>16.399999999999999</v>
      </c>
      <c r="D684">
        <v>10.78</v>
      </c>
      <c r="E684" t="str">
        <f>+VLOOKUP(A684,'est-senamhi'!A:J,10,FALSE)</f>
        <v>RP</v>
      </c>
      <c r="F684">
        <f t="shared" si="10"/>
        <v>5.6199999999999992</v>
      </c>
      <c r="G684">
        <f>+COUNTIFS(percentiles!A:A,A684,percentiles!M:M,B684,percentiles!N:N,"&gt;0")</f>
        <v>0</v>
      </c>
      <c r="H684">
        <f>+COUNTIFS(percentiles!A:A,A684,percentiles!M:M,B684,percentiles!O:O,"&gt;0")</f>
        <v>0</v>
      </c>
      <c r="I684">
        <f>+COUNTIFS(percentiles!A:A,A684,percentiles!M:M,B684,percentiles!P:P,"&gt;0")</f>
        <v>0</v>
      </c>
      <c r="J684">
        <f>+COUNTIFS(percentiles!A:A,A684,percentiles!M:M,B684,percentiles!Q:Q,"&gt;0")</f>
        <v>0</v>
      </c>
    </row>
    <row r="685" spans="1:10">
      <c r="A685" s="3">
        <v>883</v>
      </c>
      <c r="B685" s="2">
        <v>43162</v>
      </c>
      <c r="C685">
        <v>41.9</v>
      </c>
      <c r="D685">
        <v>33.020000000000003</v>
      </c>
      <c r="E685" t="str">
        <f>+VLOOKUP(A685,'est-senamhi'!A:J,10,FALSE)</f>
        <v>RP</v>
      </c>
      <c r="F685">
        <f t="shared" si="10"/>
        <v>8.8799999999999955</v>
      </c>
      <c r="G685">
        <f>+COUNTIFS(percentiles!A:A,A685,percentiles!M:M,B685,percentiles!N:N,"&gt;0")</f>
        <v>0</v>
      </c>
      <c r="H685">
        <f>+COUNTIFS(percentiles!A:A,A685,percentiles!M:M,B685,percentiles!O:O,"&gt;0")</f>
        <v>0</v>
      </c>
      <c r="I685">
        <f>+COUNTIFS(percentiles!A:A,A685,percentiles!M:M,B685,percentiles!P:P,"&gt;0")</f>
        <v>0</v>
      </c>
      <c r="J685">
        <f>+COUNTIFS(percentiles!A:A,A685,percentiles!M:M,B685,percentiles!Q:Q,"&gt;0")</f>
        <v>0</v>
      </c>
    </row>
    <row r="686" spans="1:10">
      <c r="A686" s="3">
        <v>109091</v>
      </c>
      <c r="B686" s="2">
        <v>43162</v>
      </c>
      <c r="C686">
        <v>69.3</v>
      </c>
      <c r="D686">
        <v>21.38</v>
      </c>
      <c r="E686" t="str">
        <f>+VLOOKUP(A686,'est-senamhi'!A:J,10,FALSE)</f>
        <v>VNP</v>
      </c>
      <c r="F686">
        <f t="shared" si="10"/>
        <v>47.92</v>
      </c>
      <c r="G686">
        <f>+COUNTIFS(percentiles!A:A,A686,percentiles!M:M,B686,percentiles!N:N,"&gt;0")</f>
        <v>0</v>
      </c>
      <c r="H686">
        <f>+COUNTIFS(percentiles!A:A,A686,percentiles!M:M,B686,percentiles!O:O,"&gt;0")</f>
        <v>0</v>
      </c>
      <c r="I686">
        <f>+COUNTIFS(percentiles!A:A,A686,percentiles!M:M,B686,percentiles!P:P,"&gt;0")</f>
        <v>0</v>
      </c>
      <c r="J686">
        <f>+COUNTIFS(percentiles!A:A,A686,percentiles!M:M,B686,percentiles!Q:Q,"&gt;0")</f>
        <v>0</v>
      </c>
    </row>
    <row r="687" spans="1:10">
      <c r="A687" s="3">
        <v>151212</v>
      </c>
      <c r="B687" s="2">
        <v>43162</v>
      </c>
      <c r="C687">
        <v>18.5</v>
      </c>
      <c r="D687">
        <v>12.68</v>
      </c>
      <c r="E687" t="str">
        <f>+VLOOKUP(A687,'est-senamhi'!A:J,10,FALSE)</f>
        <v>RP</v>
      </c>
      <c r="F687">
        <f t="shared" si="10"/>
        <v>5.82</v>
      </c>
      <c r="G687">
        <f>+COUNTIFS(percentiles!A:A,A687,percentiles!M:M,B687,percentiles!N:N,"&gt;0")</f>
        <v>1</v>
      </c>
      <c r="H687">
        <f>+COUNTIFS(percentiles!A:A,A687,percentiles!M:M,B687,percentiles!O:O,"&gt;0")</f>
        <v>0</v>
      </c>
      <c r="I687">
        <f>+COUNTIFS(percentiles!A:A,A687,percentiles!M:M,B687,percentiles!P:P,"&gt;0")</f>
        <v>0</v>
      </c>
      <c r="J687">
        <f>+COUNTIFS(percentiles!A:A,A687,percentiles!M:M,B687,percentiles!Q:Q,"&gt;0")</f>
        <v>0</v>
      </c>
    </row>
    <row r="688" spans="1:10">
      <c r="A688" s="3">
        <v>151503</v>
      </c>
      <c r="B688" s="2">
        <v>43162</v>
      </c>
      <c r="C688">
        <v>26.4</v>
      </c>
      <c r="D688">
        <v>19.420000000000002</v>
      </c>
      <c r="E688" t="str">
        <f>+VLOOKUP(A688,'est-senamhi'!A:J,10,FALSE)</f>
        <v>RP</v>
      </c>
      <c r="F688">
        <f t="shared" si="10"/>
        <v>6.9799999999999969</v>
      </c>
      <c r="G688">
        <f>+COUNTIFS(percentiles!A:A,A688,percentiles!M:M,B688,percentiles!N:N,"&gt;0")</f>
        <v>1</v>
      </c>
      <c r="H688">
        <f>+COUNTIFS(percentiles!A:A,A688,percentiles!M:M,B688,percentiles!O:O,"&gt;0")</f>
        <v>0</v>
      </c>
      <c r="I688">
        <f>+COUNTIFS(percentiles!A:A,A688,percentiles!M:M,B688,percentiles!P:P,"&gt;0")</f>
        <v>0</v>
      </c>
      <c r="J688">
        <f>+COUNTIFS(percentiles!A:A,A688,percentiles!M:M,B688,percentiles!Q:Q,"&gt;0")</f>
        <v>0</v>
      </c>
    </row>
    <row r="689" spans="1:10">
      <c r="A689" s="3">
        <v>155223</v>
      </c>
      <c r="B689" s="2">
        <v>43162</v>
      </c>
      <c r="C689">
        <v>18.600000000000001</v>
      </c>
      <c r="D689">
        <v>15.27</v>
      </c>
      <c r="E689" t="str">
        <f>+VLOOKUP(A689,'est-senamhi'!A:J,10,FALSE)</f>
        <v>VNP</v>
      </c>
      <c r="F689">
        <f t="shared" si="10"/>
        <v>3.3300000000000018</v>
      </c>
      <c r="G689">
        <f>+COUNTIFS(percentiles!A:A,A689,percentiles!M:M,B689,percentiles!N:N,"&gt;0")</f>
        <v>0</v>
      </c>
      <c r="H689">
        <f>+COUNTIFS(percentiles!A:A,A689,percentiles!M:M,B689,percentiles!O:O,"&gt;0")</f>
        <v>1</v>
      </c>
      <c r="I689">
        <f>+COUNTIFS(percentiles!A:A,A689,percentiles!M:M,B689,percentiles!P:P,"&gt;0")</f>
        <v>0</v>
      </c>
      <c r="J689">
        <f>+COUNTIFS(percentiles!A:A,A689,percentiles!M:M,B689,percentiles!Q:Q,"&gt;0")</f>
        <v>0</v>
      </c>
    </row>
    <row r="690" spans="1:10">
      <c r="A690" s="3">
        <v>156102</v>
      </c>
      <c r="B690" s="2">
        <v>43162</v>
      </c>
      <c r="C690">
        <v>31</v>
      </c>
      <c r="D690">
        <v>20.75</v>
      </c>
      <c r="E690" t="str">
        <f>+VLOOKUP(A690,'est-senamhi'!A:J,10,FALSE)</f>
        <v>RP</v>
      </c>
      <c r="F690">
        <f t="shared" si="10"/>
        <v>10.25</v>
      </c>
      <c r="G690">
        <f>+COUNTIFS(percentiles!A:A,A690,percentiles!M:M,B690,percentiles!N:N,"&gt;0")</f>
        <v>0</v>
      </c>
      <c r="H690">
        <f>+COUNTIFS(percentiles!A:A,A690,percentiles!M:M,B690,percentiles!O:O,"&gt;0")</f>
        <v>0</v>
      </c>
      <c r="I690">
        <f>+COUNTIFS(percentiles!A:A,A690,percentiles!M:M,B690,percentiles!P:P,"&gt;0")</f>
        <v>0</v>
      </c>
      <c r="J690">
        <f>+COUNTIFS(percentiles!A:A,A690,percentiles!M:M,B690,percentiles!Q:Q,"&gt;0")</f>
        <v>0</v>
      </c>
    </row>
    <row r="691" spans="1:10">
      <c r="A691" s="3">
        <v>156113</v>
      </c>
      <c r="B691" s="2">
        <v>43162</v>
      </c>
      <c r="C691">
        <v>7.4</v>
      </c>
      <c r="D691">
        <v>6.04</v>
      </c>
      <c r="E691" t="str">
        <f>+VLOOKUP(A691,'est-senamhi'!A:J,10,FALSE)</f>
        <v>RP</v>
      </c>
      <c r="F691">
        <f t="shared" si="10"/>
        <v>1.3600000000000003</v>
      </c>
      <c r="G691">
        <f>+COUNTIFS(percentiles!A:A,A691,percentiles!M:M,B691,percentiles!N:N,"&gt;0")</f>
        <v>0</v>
      </c>
      <c r="H691">
        <f>+COUNTIFS(percentiles!A:A,A691,percentiles!M:M,B691,percentiles!O:O,"&gt;0")</f>
        <v>0</v>
      </c>
      <c r="I691">
        <f>+COUNTIFS(percentiles!A:A,A691,percentiles!M:M,B691,percentiles!P:P,"&gt;0")</f>
        <v>1</v>
      </c>
      <c r="J691">
        <f>+COUNTIFS(percentiles!A:A,A691,percentiles!M:M,B691,percentiles!Q:Q,"&gt;0")</f>
        <v>0</v>
      </c>
    </row>
    <row r="692" spans="1:10">
      <c r="A692" s="3" t="s">
        <v>1204</v>
      </c>
      <c r="B692" s="2">
        <v>43162</v>
      </c>
      <c r="C692">
        <v>47.3</v>
      </c>
      <c r="D692">
        <v>39.32</v>
      </c>
      <c r="E692" t="str">
        <f>+VLOOKUP(A692,'est-senamhi'!A:J,10,FALSE)</f>
        <v>VNP</v>
      </c>
      <c r="F692">
        <f t="shared" si="10"/>
        <v>7.9799999999999969</v>
      </c>
      <c r="G692">
        <f>+COUNTIFS(percentiles!A:A,A692,percentiles!M:M,B692,percentiles!N:N,"&gt;0")</f>
        <v>0</v>
      </c>
      <c r="H692">
        <f>+COUNTIFS(percentiles!A:A,A692,percentiles!M:M,B692,percentiles!O:O,"&gt;0")</f>
        <v>0</v>
      </c>
      <c r="I692">
        <f>+COUNTIFS(percentiles!A:A,A692,percentiles!M:M,B692,percentiles!P:P,"&gt;0")</f>
        <v>0</v>
      </c>
      <c r="J692">
        <f>+COUNTIFS(percentiles!A:A,A692,percentiles!M:M,B692,percentiles!Q:Q,"&gt;0")</f>
        <v>0</v>
      </c>
    </row>
    <row r="693" spans="1:10">
      <c r="A693" s="3">
        <v>107131</v>
      </c>
      <c r="B693" s="2">
        <v>43163</v>
      </c>
      <c r="C693">
        <v>26.5</v>
      </c>
      <c r="D693">
        <v>24.38</v>
      </c>
      <c r="E693" t="str">
        <f>+VLOOKUP(A693,'est-senamhi'!A:J,10,FALSE)</f>
        <v>VNP</v>
      </c>
      <c r="F693">
        <f t="shared" si="10"/>
        <v>2.120000000000001</v>
      </c>
      <c r="G693">
        <f>+COUNTIFS(percentiles!A:A,A693,percentiles!M:M,B693,percentiles!N:N,"&gt;0")</f>
        <v>0</v>
      </c>
      <c r="H693">
        <f>+COUNTIFS(percentiles!A:A,A693,percentiles!M:M,B693,percentiles!O:O,"&gt;0")</f>
        <v>0</v>
      </c>
      <c r="I693">
        <f>+COUNTIFS(percentiles!A:A,A693,percentiles!M:M,B693,percentiles!P:P,"&gt;0")</f>
        <v>0</v>
      </c>
      <c r="J693">
        <f>+COUNTIFS(percentiles!A:A,A693,percentiles!M:M,B693,percentiles!Q:Q,"&gt;0")</f>
        <v>0</v>
      </c>
    </row>
    <row r="694" spans="1:10">
      <c r="A694" s="3">
        <v>151503</v>
      </c>
      <c r="B694" s="2">
        <v>43163</v>
      </c>
      <c r="C694">
        <v>22.2</v>
      </c>
      <c r="D694">
        <v>19.420000000000002</v>
      </c>
      <c r="E694" t="str">
        <f>+VLOOKUP(A694,'est-senamhi'!A:J,10,FALSE)</f>
        <v>RP</v>
      </c>
      <c r="F694">
        <f t="shared" si="10"/>
        <v>2.7799999999999976</v>
      </c>
      <c r="G694">
        <f>+COUNTIFS(percentiles!A:A,A694,percentiles!M:M,B694,percentiles!N:N,"&gt;0")</f>
        <v>1</v>
      </c>
      <c r="H694">
        <f>+COUNTIFS(percentiles!A:A,A694,percentiles!M:M,B694,percentiles!O:O,"&gt;0")</f>
        <v>0</v>
      </c>
      <c r="I694">
        <f>+COUNTIFS(percentiles!A:A,A694,percentiles!M:M,B694,percentiles!P:P,"&gt;0")</f>
        <v>0</v>
      </c>
      <c r="J694">
        <f>+COUNTIFS(percentiles!A:A,A694,percentiles!M:M,B694,percentiles!Q:Q,"&gt;0")</f>
        <v>0</v>
      </c>
    </row>
    <row r="695" spans="1:10">
      <c r="A695" s="3">
        <v>155217</v>
      </c>
      <c r="B695" s="2">
        <v>43163</v>
      </c>
      <c r="C695">
        <v>23.6</v>
      </c>
      <c r="D695">
        <v>21.03</v>
      </c>
      <c r="E695" t="str">
        <f>+VLOOKUP(A695,'est-senamhi'!A:J,10,FALSE)</f>
        <v>VNP</v>
      </c>
      <c r="F695">
        <f t="shared" si="10"/>
        <v>2.5700000000000003</v>
      </c>
      <c r="G695">
        <f>+COUNTIFS(percentiles!A:A,A695,percentiles!M:M,B695,percentiles!N:N,"&gt;0")</f>
        <v>0</v>
      </c>
      <c r="H695">
        <f>+COUNTIFS(percentiles!A:A,A695,percentiles!M:M,B695,percentiles!O:O,"&gt;0")</f>
        <v>0</v>
      </c>
      <c r="I695">
        <f>+COUNTIFS(percentiles!A:A,A695,percentiles!M:M,B695,percentiles!P:P,"&gt;0")</f>
        <v>0</v>
      </c>
      <c r="J695">
        <f>+COUNTIFS(percentiles!A:A,A695,percentiles!M:M,B695,percentiles!Q:Q,"&gt;0")</f>
        <v>0</v>
      </c>
    </row>
    <row r="696" spans="1:10">
      <c r="A696" s="3">
        <v>156100</v>
      </c>
      <c r="B696" s="2">
        <v>43163</v>
      </c>
      <c r="C696">
        <v>5.6</v>
      </c>
      <c r="D696">
        <v>5.45</v>
      </c>
      <c r="E696" t="str">
        <f>+VLOOKUP(A696,'est-senamhi'!A:J,10,FALSE)</f>
        <v>RP</v>
      </c>
      <c r="F696">
        <f t="shared" si="10"/>
        <v>0.14999999999999947</v>
      </c>
      <c r="G696">
        <f>+COUNTIFS(percentiles!A:A,A696,percentiles!M:M,B696,percentiles!N:N,"&gt;0")</f>
        <v>0</v>
      </c>
      <c r="H696">
        <f>+COUNTIFS(percentiles!A:A,A696,percentiles!M:M,B696,percentiles!O:O,"&gt;0")</f>
        <v>0</v>
      </c>
      <c r="I696">
        <f>+COUNTIFS(percentiles!A:A,A696,percentiles!M:M,B696,percentiles!P:P,"&gt;0")</f>
        <v>0</v>
      </c>
      <c r="J696">
        <f>+COUNTIFS(percentiles!A:A,A696,percentiles!M:M,B696,percentiles!Q:Q,"&gt;0")</f>
        <v>0</v>
      </c>
    </row>
    <row r="697" spans="1:10">
      <c r="A697" s="3">
        <v>156102</v>
      </c>
      <c r="B697" s="2">
        <v>43163</v>
      </c>
      <c r="C697">
        <v>28.4</v>
      </c>
      <c r="D697">
        <v>20.75</v>
      </c>
      <c r="E697" t="str">
        <f>+VLOOKUP(A697,'est-senamhi'!A:J,10,FALSE)</f>
        <v>RP</v>
      </c>
      <c r="F697">
        <f t="shared" si="10"/>
        <v>7.6499999999999986</v>
      </c>
      <c r="G697">
        <f>+COUNTIFS(percentiles!A:A,A697,percentiles!M:M,B697,percentiles!N:N,"&gt;0")</f>
        <v>0</v>
      </c>
      <c r="H697">
        <f>+COUNTIFS(percentiles!A:A,A697,percentiles!M:M,B697,percentiles!O:O,"&gt;0")</f>
        <v>0</v>
      </c>
      <c r="I697">
        <f>+COUNTIFS(percentiles!A:A,A697,percentiles!M:M,B697,percentiles!P:P,"&gt;0")</f>
        <v>0</v>
      </c>
      <c r="J697">
        <f>+COUNTIFS(percentiles!A:A,A697,percentiles!M:M,B697,percentiles!Q:Q,"&gt;0")</f>
        <v>0</v>
      </c>
    </row>
    <row r="698" spans="1:10">
      <c r="A698" s="3">
        <v>157206</v>
      </c>
      <c r="B698" s="2">
        <v>43163</v>
      </c>
      <c r="C698">
        <v>32.1</v>
      </c>
      <c r="D698">
        <v>26.29</v>
      </c>
      <c r="E698" t="str">
        <f>+VLOOKUP(A698,'est-senamhi'!A:J,10,FALSE)</f>
        <v>RP</v>
      </c>
      <c r="F698">
        <f t="shared" si="10"/>
        <v>5.8100000000000023</v>
      </c>
      <c r="G698">
        <f>+COUNTIFS(percentiles!A:A,A698,percentiles!M:M,B698,percentiles!N:N,"&gt;0")</f>
        <v>0</v>
      </c>
      <c r="H698">
        <f>+COUNTIFS(percentiles!A:A,A698,percentiles!M:M,B698,percentiles!O:O,"&gt;0")</f>
        <v>0</v>
      </c>
      <c r="I698">
        <f>+COUNTIFS(percentiles!A:A,A698,percentiles!M:M,B698,percentiles!P:P,"&gt;0")</f>
        <v>0</v>
      </c>
      <c r="J698">
        <f>+COUNTIFS(percentiles!A:A,A698,percentiles!M:M,B698,percentiles!Q:Q,"&gt;0")</f>
        <v>0</v>
      </c>
    </row>
    <row r="699" spans="1:10">
      <c r="A699" s="3">
        <v>455</v>
      </c>
      <c r="B699" s="2">
        <v>43164</v>
      </c>
      <c r="C699">
        <v>20.8</v>
      </c>
      <c r="D699">
        <v>19.96</v>
      </c>
      <c r="E699" t="str">
        <f>+VLOOKUP(A699,'est-senamhi'!A:J,10,FALSE)</f>
        <v>RP</v>
      </c>
      <c r="F699">
        <f t="shared" si="10"/>
        <v>0.83999999999999986</v>
      </c>
      <c r="G699">
        <f>+COUNTIFS(percentiles!A:A,A699,percentiles!M:M,B699,percentiles!N:N,"&gt;0")</f>
        <v>0</v>
      </c>
      <c r="H699">
        <f>+COUNTIFS(percentiles!A:A,A699,percentiles!M:M,B699,percentiles!O:O,"&gt;0")</f>
        <v>0</v>
      </c>
      <c r="I699">
        <f>+COUNTIFS(percentiles!A:A,A699,percentiles!M:M,B699,percentiles!P:P,"&gt;0")</f>
        <v>0</v>
      </c>
      <c r="J699">
        <f>+COUNTIFS(percentiles!A:A,A699,percentiles!M:M,B699,percentiles!Q:Q,"&gt;0")</f>
        <v>0</v>
      </c>
    </row>
    <row r="700" spans="1:10">
      <c r="A700" s="3">
        <v>604</v>
      </c>
      <c r="B700" s="2">
        <v>43164</v>
      </c>
      <c r="C700">
        <v>23.9</v>
      </c>
      <c r="D700">
        <v>20.41</v>
      </c>
      <c r="E700" t="str">
        <f>+VLOOKUP(A700,'est-senamhi'!A:J,10,FALSE)</f>
        <v>RP</v>
      </c>
      <c r="F700">
        <f t="shared" si="10"/>
        <v>3.4899999999999984</v>
      </c>
      <c r="G700">
        <f>+COUNTIFS(percentiles!A:A,A700,percentiles!M:M,B700,percentiles!N:N,"&gt;0")</f>
        <v>0</v>
      </c>
      <c r="H700">
        <f>+COUNTIFS(percentiles!A:A,A700,percentiles!M:M,B700,percentiles!O:O,"&gt;0")</f>
        <v>0</v>
      </c>
      <c r="I700">
        <f>+COUNTIFS(percentiles!A:A,A700,percentiles!M:M,B700,percentiles!P:P,"&gt;0")</f>
        <v>0</v>
      </c>
      <c r="J700">
        <f>+COUNTIFS(percentiles!A:A,A700,percentiles!M:M,B700,percentiles!Q:Q,"&gt;0")</f>
        <v>0</v>
      </c>
    </row>
    <row r="701" spans="1:10">
      <c r="A701" s="3">
        <v>764</v>
      </c>
      <c r="B701" s="2">
        <v>43164</v>
      </c>
      <c r="C701">
        <v>24.6</v>
      </c>
      <c r="D701">
        <v>22.7</v>
      </c>
      <c r="E701" t="str">
        <f>+VLOOKUP(A701,'est-senamhi'!A:J,10,FALSE)</f>
        <v>RP</v>
      </c>
      <c r="F701">
        <f t="shared" si="10"/>
        <v>1.9000000000000021</v>
      </c>
      <c r="G701">
        <f>+COUNTIFS(percentiles!A:A,A701,percentiles!M:M,B701,percentiles!N:N,"&gt;0")</f>
        <v>0</v>
      </c>
      <c r="H701">
        <f>+COUNTIFS(percentiles!A:A,A701,percentiles!M:M,B701,percentiles!O:O,"&gt;0")</f>
        <v>0</v>
      </c>
      <c r="I701">
        <f>+COUNTIFS(percentiles!A:A,A701,percentiles!M:M,B701,percentiles!P:P,"&gt;0")</f>
        <v>0</v>
      </c>
      <c r="J701">
        <f>+COUNTIFS(percentiles!A:A,A701,percentiles!M:M,B701,percentiles!Q:Q,"&gt;0")</f>
        <v>0</v>
      </c>
    </row>
    <row r="702" spans="1:10">
      <c r="A702" s="3">
        <v>881</v>
      </c>
      <c r="B702" s="2">
        <v>43164</v>
      </c>
      <c r="C702">
        <v>23.5</v>
      </c>
      <c r="D702">
        <v>10.78</v>
      </c>
      <c r="E702" t="str">
        <f>+VLOOKUP(A702,'est-senamhi'!A:J,10,FALSE)</f>
        <v>RP</v>
      </c>
      <c r="F702">
        <f t="shared" si="10"/>
        <v>12.72</v>
      </c>
      <c r="G702">
        <f>+COUNTIFS(percentiles!A:A,A702,percentiles!M:M,B702,percentiles!N:N,"&gt;0")</f>
        <v>0</v>
      </c>
      <c r="H702">
        <f>+COUNTIFS(percentiles!A:A,A702,percentiles!M:M,B702,percentiles!O:O,"&gt;0")</f>
        <v>0</v>
      </c>
      <c r="I702">
        <f>+COUNTIFS(percentiles!A:A,A702,percentiles!M:M,B702,percentiles!P:P,"&gt;0")</f>
        <v>0</v>
      </c>
      <c r="J702">
        <f>+COUNTIFS(percentiles!A:A,A702,percentiles!M:M,B702,percentiles!Q:Q,"&gt;0")</f>
        <v>0</v>
      </c>
    </row>
    <row r="703" spans="1:10">
      <c r="A703" s="3">
        <v>109091</v>
      </c>
      <c r="B703" s="2">
        <v>43164</v>
      </c>
      <c r="C703">
        <v>26.3</v>
      </c>
      <c r="D703">
        <v>21.38</v>
      </c>
      <c r="E703" t="str">
        <f>+VLOOKUP(A703,'est-senamhi'!A:J,10,FALSE)</f>
        <v>VNP</v>
      </c>
      <c r="F703">
        <f t="shared" si="10"/>
        <v>4.9200000000000017</v>
      </c>
      <c r="G703">
        <f>+COUNTIFS(percentiles!A:A,A703,percentiles!M:M,B703,percentiles!N:N,"&gt;0")</f>
        <v>0</v>
      </c>
      <c r="H703">
        <f>+COUNTIFS(percentiles!A:A,A703,percentiles!M:M,B703,percentiles!O:O,"&gt;0")</f>
        <v>0</v>
      </c>
      <c r="I703">
        <f>+COUNTIFS(percentiles!A:A,A703,percentiles!M:M,B703,percentiles!P:P,"&gt;0")</f>
        <v>0</v>
      </c>
      <c r="J703">
        <f>+COUNTIFS(percentiles!A:A,A703,percentiles!M:M,B703,percentiles!Q:Q,"&gt;0")</f>
        <v>0</v>
      </c>
    </row>
    <row r="704" spans="1:10">
      <c r="A704" s="3">
        <v>151210</v>
      </c>
      <c r="B704" s="2">
        <v>43164</v>
      </c>
      <c r="C704">
        <v>14.9</v>
      </c>
      <c r="D704">
        <v>14.81</v>
      </c>
      <c r="E704" t="str">
        <f>+VLOOKUP(A704,'est-senamhi'!A:J,10,FALSE)</f>
        <v>VNP</v>
      </c>
      <c r="F704">
        <f t="shared" si="10"/>
        <v>8.9999999999999858E-2</v>
      </c>
      <c r="G704">
        <f>+COUNTIFS(percentiles!A:A,A704,percentiles!M:M,B704,percentiles!N:N,"&gt;0")</f>
        <v>0</v>
      </c>
      <c r="H704">
        <f>+COUNTIFS(percentiles!A:A,A704,percentiles!M:M,B704,percentiles!O:O,"&gt;0")</f>
        <v>0</v>
      </c>
      <c r="I704">
        <f>+COUNTIFS(percentiles!A:A,A704,percentiles!M:M,B704,percentiles!P:P,"&gt;0")</f>
        <v>0</v>
      </c>
      <c r="J704">
        <f>+COUNTIFS(percentiles!A:A,A704,percentiles!M:M,B704,percentiles!Q:Q,"&gt;0")</f>
        <v>0</v>
      </c>
    </row>
    <row r="705" spans="1:10">
      <c r="A705" s="3">
        <v>154108</v>
      </c>
      <c r="B705" s="2">
        <v>43164</v>
      </c>
      <c r="C705">
        <v>10.199999999999999</v>
      </c>
      <c r="D705">
        <v>9.23</v>
      </c>
      <c r="E705" t="str">
        <f>+VLOOKUP(A705,'est-senamhi'!A:J,10,FALSE)</f>
        <v>VNP</v>
      </c>
      <c r="F705">
        <f t="shared" si="10"/>
        <v>0.96999999999999886</v>
      </c>
      <c r="G705">
        <f>+COUNTIFS(percentiles!A:A,A705,percentiles!M:M,B705,percentiles!N:N,"&gt;0")</f>
        <v>0</v>
      </c>
      <c r="H705">
        <f>+COUNTIFS(percentiles!A:A,A705,percentiles!M:M,B705,percentiles!O:O,"&gt;0")</f>
        <v>0</v>
      </c>
      <c r="I705">
        <f>+COUNTIFS(percentiles!A:A,A705,percentiles!M:M,B705,percentiles!P:P,"&gt;0")</f>
        <v>0</v>
      </c>
      <c r="J705">
        <f>+COUNTIFS(percentiles!A:A,A705,percentiles!M:M,B705,percentiles!Q:Q,"&gt;0")</f>
        <v>0</v>
      </c>
    </row>
    <row r="706" spans="1:10">
      <c r="A706" s="3">
        <v>157312</v>
      </c>
      <c r="B706" s="2">
        <v>43164</v>
      </c>
      <c r="C706">
        <v>16.100000000000001</v>
      </c>
      <c r="D706">
        <v>12.16</v>
      </c>
      <c r="E706" t="str">
        <f>+VLOOKUP(A706,'est-senamhi'!A:J,10,FALSE)</f>
        <v>RP</v>
      </c>
      <c r="F706">
        <f t="shared" ref="F706:F769" si="11">+C706-D706</f>
        <v>3.9400000000000013</v>
      </c>
      <c r="G706">
        <f>+COUNTIFS(percentiles!A:A,A706,percentiles!M:M,B706,percentiles!N:N,"&gt;0")</f>
        <v>0</v>
      </c>
      <c r="H706">
        <f>+COUNTIFS(percentiles!A:A,A706,percentiles!M:M,B706,percentiles!O:O,"&gt;0")</f>
        <v>0</v>
      </c>
      <c r="I706">
        <f>+COUNTIFS(percentiles!A:A,A706,percentiles!M:M,B706,percentiles!P:P,"&gt;0")</f>
        <v>0</v>
      </c>
      <c r="J706">
        <f>+COUNTIFS(percentiles!A:A,A706,percentiles!M:M,B706,percentiles!Q:Q,"&gt;0")</f>
        <v>0</v>
      </c>
    </row>
    <row r="707" spans="1:10">
      <c r="A707" s="3">
        <v>152</v>
      </c>
      <c r="B707" s="2">
        <v>43165</v>
      </c>
      <c r="C707">
        <v>100.8</v>
      </c>
      <c r="D707">
        <v>86.88</v>
      </c>
      <c r="E707" t="str">
        <f>+VLOOKUP(A707,'est-senamhi'!A:J,10,FALSE)</f>
        <v>RP</v>
      </c>
      <c r="F707">
        <f t="shared" si="11"/>
        <v>13.920000000000002</v>
      </c>
      <c r="G707">
        <f>+COUNTIFS(percentiles!A:A,A707,percentiles!M:M,B707,percentiles!N:N,"&gt;0")</f>
        <v>0</v>
      </c>
      <c r="H707">
        <f>+COUNTIFS(percentiles!A:A,A707,percentiles!M:M,B707,percentiles!O:O,"&gt;0")</f>
        <v>0</v>
      </c>
      <c r="I707">
        <f>+COUNTIFS(percentiles!A:A,A707,percentiles!M:M,B707,percentiles!P:P,"&gt;0")</f>
        <v>0</v>
      </c>
      <c r="J707">
        <f>+COUNTIFS(percentiles!A:A,A707,percentiles!M:M,B707,percentiles!Q:Q,"&gt;0")</f>
        <v>0</v>
      </c>
    </row>
    <row r="708" spans="1:10">
      <c r="A708" s="3">
        <v>153</v>
      </c>
      <c r="B708" s="2">
        <v>43165</v>
      </c>
      <c r="C708">
        <v>110.3</v>
      </c>
      <c r="D708">
        <v>76.040000000000006</v>
      </c>
      <c r="E708" t="str">
        <f>+VLOOKUP(A708,'est-senamhi'!A:J,10,FALSE)</f>
        <v>RP</v>
      </c>
      <c r="F708">
        <f t="shared" si="11"/>
        <v>34.259999999999991</v>
      </c>
      <c r="G708">
        <f>+COUNTIFS(percentiles!A:A,A708,percentiles!M:M,B708,percentiles!N:N,"&gt;0")</f>
        <v>0</v>
      </c>
      <c r="H708">
        <f>+COUNTIFS(percentiles!A:A,A708,percentiles!M:M,B708,percentiles!O:O,"&gt;0")</f>
        <v>0</v>
      </c>
      <c r="I708">
        <f>+COUNTIFS(percentiles!A:A,A708,percentiles!M:M,B708,percentiles!P:P,"&gt;0")</f>
        <v>0</v>
      </c>
      <c r="J708">
        <f>+COUNTIFS(percentiles!A:A,A708,percentiles!M:M,B708,percentiles!Q:Q,"&gt;0")</f>
        <v>0</v>
      </c>
    </row>
    <row r="709" spans="1:10">
      <c r="A709" s="3">
        <v>322</v>
      </c>
      <c r="B709" s="2">
        <v>43165</v>
      </c>
      <c r="C709">
        <v>50.8</v>
      </c>
      <c r="D709">
        <v>42.31</v>
      </c>
      <c r="E709" t="str">
        <f>+VLOOKUP(A709,'est-senamhi'!A:J,10,FALSE)</f>
        <v>RP</v>
      </c>
      <c r="F709">
        <f t="shared" si="11"/>
        <v>8.4899999999999949</v>
      </c>
      <c r="G709">
        <f>+COUNTIFS(percentiles!A:A,A709,percentiles!M:M,B709,percentiles!N:N,"&gt;0")</f>
        <v>0</v>
      </c>
      <c r="H709">
        <f>+COUNTIFS(percentiles!A:A,A709,percentiles!M:M,B709,percentiles!O:O,"&gt;0")</f>
        <v>1</v>
      </c>
      <c r="I709">
        <f>+COUNTIFS(percentiles!A:A,A709,percentiles!M:M,B709,percentiles!P:P,"&gt;0")</f>
        <v>0</v>
      </c>
      <c r="J709">
        <f>+COUNTIFS(percentiles!A:A,A709,percentiles!M:M,B709,percentiles!Q:Q,"&gt;0")</f>
        <v>0</v>
      </c>
    </row>
    <row r="710" spans="1:10">
      <c r="A710" s="3">
        <v>444</v>
      </c>
      <c r="B710" s="2">
        <v>43165</v>
      </c>
      <c r="C710">
        <v>27.4</v>
      </c>
      <c r="D710">
        <v>21.05</v>
      </c>
      <c r="E710" t="str">
        <f>+VLOOKUP(A710,'est-senamhi'!A:J,10,FALSE)</f>
        <v>VNP</v>
      </c>
      <c r="F710">
        <f t="shared" si="11"/>
        <v>6.3499999999999979</v>
      </c>
      <c r="G710">
        <f>+COUNTIFS(percentiles!A:A,A710,percentiles!M:M,B710,percentiles!N:N,"&gt;0")</f>
        <v>0</v>
      </c>
      <c r="H710">
        <f>+COUNTIFS(percentiles!A:A,A710,percentiles!M:M,B710,percentiles!O:O,"&gt;0")</f>
        <v>0</v>
      </c>
      <c r="I710">
        <f>+COUNTIFS(percentiles!A:A,A710,percentiles!M:M,B710,percentiles!P:P,"&gt;0")</f>
        <v>0</v>
      </c>
      <c r="J710">
        <f>+COUNTIFS(percentiles!A:A,A710,percentiles!M:M,B710,percentiles!Q:Q,"&gt;0")</f>
        <v>0</v>
      </c>
    </row>
    <row r="711" spans="1:10">
      <c r="A711" s="3">
        <v>459</v>
      </c>
      <c r="B711" s="2">
        <v>43165</v>
      </c>
      <c r="C711">
        <v>76.8</v>
      </c>
      <c r="D711">
        <v>68.23</v>
      </c>
      <c r="E711" t="str">
        <f>+VLOOKUP(A711,'est-senamhi'!A:J,10,FALSE)</f>
        <v>RP</v>
      </c>
      <c r="F711">
        <f t="shared" si="11"/>
        <v>8.5699999999999932</v>
      </c>
      <c r="G711">
        <f>+COUNTIFS(percentiles!A:A,A711,percentiles!M:M,B711,percentiles!N:N,"&gt;0")</f>
        <v>0</v>
      </c>
      <c r="H711">
        <f>+COUNTIFS(percentiles!A:A,A711,percentiles!M:M,B711,percentiles!O:O,"&gt;0")</f>
        <v>0</v>
      </c>
      <c r="I711">
        <f>+COUNTIFS(percentiles!A:A,A711,percentiles!M:M,B711,percentiles!P:P,"&gt;0")</f>
        <v>0</v>
      </c>
      <c r="J711">
        <f>+COUNTIFS(percentiles!A:A,A711,percentiles!M:M,B711,percentiles!Q:Q,"&gt;0")</f>
        <v>0</v>
      </c>
    </row>
    <row r="712" spans="1:10">
      <c r="A712" s="3">
        <v>736</v>
      </c>
      <c r="B712" s="2">
        <v>43165</v>
      </c>
      <c r="C712">
        <v>29.2</v>
      </c>
      <c r="D712">
        <v>19.899999999999999</v>
      </c>
      <c r="E712" t="str">
        <f>+VLOOKUP(A712,'est-senamhi'!A:J,10,FALSE)</f>
        <v>RP</v>
      </c>
      <c r="F712">
        <f t="shared" si="11"/>
        <v>9.3000000000000007</v>
      </c>
      <c r="G712">
        <f>+COUNTIFS(percentiles!A:A,A712,percentiles!M:M,B712,percentiles!N:N,"&gt;0")</f>
        <v>1</v>
      </c>
      <c r="H712">
        <f>+COUNTIFS(percentiles!A:A,A712,percentiles!M:M,B712,percentiles!O:O,"&gt;0")</f>
        <v>0</v>
      </c>
      <c r="I712">
        <f>+COUNTIFS(percentiles!A:A,A712,percentiles!M:M,B712,percentiles!P:P,"&gt;0")</f>
        <v>0</v>
      </c>
      <c r="J712">
        <f>+COUNTIFS(percentiles!A:A,A712,percentiles!M:M,B712,percentiles!Q:Q,"&gt;0")</f>
        <v>0</v>
      </c>
    </row>
    <row r="713" spans="1:10">
      <c r="A713" s="3">
        <v>109091</v>
      </c>
      <c r="B713" s="2">
        <v>43165</v>
      </c>
      <c r="C713">
        <v>90.1</v>
      </c>
      <c r="D713">
        <v>21.38</v>
      </c>
      <c r="E713" t="str">
        <f>+VLOOKUP(A713,'est-senamhi'!A:J,10,FALSE)</f>
        <v>VNP</v>
      </c>
      <c r="F713">
        <f t="shared" si="11"/>
        <v>68.72</v>
      </c>
      <c r="G713">
        <f>+COUNTIFS(percentiles!A:A,A713,percentiles!M:M,B713,percentiles!N:N,"&gt;0")</f>
        <v>0</v>
      </c>
      <c r="H713">
        <f>+COUNTIFS(percentiles!A:A,A713,percentiles!M:M,B713,percentiles!O:O,"&gt;0")</f>
        <v>0</v>
      </c>
      <c r="I713">
        <f>+COUNTIFS(percentiles!A:A,A713,percentiles!M:M,B713,percentiles!P:P,"&gt;0")</f>
        <v>0</v>
      </c>
      <c r="J713">
        <f>+COUNTIFS(percentiles!A:A,A713,percentiles!M:M,B713,percentiles!Q:Q,"&gt;0")</f>
        <v>0</v>
      </c>
    </row>
    <row r="714" spans="1:10">
      <c r="A714" s="3">
        <v>153225</v>
      </c>
      <c r="B714" s="2">
        <v>43165</v>
      </c>
      <c r="C714">
        <v>71.2</v>
      </c>
      <c r="D714">
        <v>58.98</v>
      </c>
      <c r="E714" t="str">
        <f>+VLOOKUP(A714,'est-senamhi'!A:J,10,FALSE)</f>
        <v>RP</v>
      </c>
      <c r="F714">
        <f t="shared" si="11"/>
        <v>12.220000000000006</v>
      </c>
      <c r="G714">
        <f>+COUNTIFS(percentiles!A:A,A714,percentiles!M:M,B714,percentiles!N:N,"&gt;0")</f>
        <v>0</v>
      </c>
      <c r="H714">
        <f>+COUNTIFS(percentiles!A:A,A714,percentiles!M:M,B714,percentiles!O:O,"&gt;0")</f>
        <v>0</v>
      </c>
      <c r="I714">
        <f>+COUNTIFS(percentiles!A:A,A714,percentiles!M:M,B714,percentiles!P:P,"&gt;0")</f>
        <v>0</v>
      </c>
      <c r="J714">
        <f>+COUNTIFS(percentiles!A:A,A714,percentiles!M:M,B714,percentiles!Q:Q,"&gt;0")</f>
        <v>0</v>
      </c>
    </row>
    <row r="715" spans="1:10">
      <c r="A715" s="3">
        <v>153314</v>
      </c>
      <c r="B715" s="2">
        <v>43165</v>
      </c>
      <c r="C715">
        <v>74.2</v>
      </c>
      <c r="D715">
        <v>55.82</v>
      </c>
      <c r="E715" t="str">
        <f>+VLOOKUP(A715,'est-senamhi'!A:J,10,FALSE)</f>
        <v>RP</v>
      </c>
      <c r="F715">
        <f t="shared" si="11"/>
        <v>18.380000000000003</v>
      </c>
      <c r="G715">
        <f>+COUNTIFS(percentiles!A:A,A715,percentiles!M:M,B715,percentiles!N:N,"&gt;0")</f>
        <v>1</v>
      </c>
      <c r="H715">
        <f>+COUNTIFS(percentiles!A:A,A715,percentiles!M:M,B715,percentiles!O:O,"&gt;0")</f>
        <v>0</v>
      </c>
      <c r="I715">
        <f>+COUNTIFS(percentiles!A:A,A715,percentiles!M:M,B715,percentiles!P:P,"&gt;0")</f>
        <v>0</v>
      </c>
      <c r="J715">
        <f>+COUNTIFS(percentiles!A:A,A715,percentiles!M:M,B715,percentiles!Q:Q,"&gt;0")</f>
        <v>0</v>
      </c>
    </row>
    <row r="716" spans="1:10">
      <c r="A716" s="3" t="s">
        <v>1345</v>
      </c>
      <c r="B716" s="2">
        <v>43165</v>
      </c>
      <c r="C716">
        <v>21.8</v>
      </c>
      <c r="D716">
        <v>16.920000000000002</v>
      </c>
      <c r="E716" t="str">
        <f>+VLOOKUP(A716,'est-senamhi'!A:J,10,FALSE)</f>
        <v>VNP</v>
      </c>
      <c r="F716">
        <f t="shared" si="11"/>
        <v>4.879999999999999</v>
      </c>
      <c r="G716">
        <f>+COUNTIFS(percentiles!A:A,A716,percentiles!M:M,B716,percentiles!N:N,"&gt;0")</f>
        <v>0</v>
      </c>
      <c r="H716">
        <f>+COUNTIFS(percentiles!A:A,A716,percentiles!M:M,B716,percentiles!O:O,"&gt;0")</f>
        <v>0</v>
      </c>
      <c r="I716">
        <f>+COUNTIFS(percentiles!A:A,A716,percentiles!M:M,B716,percentiles!P:P,"&gt;0")</f>
        <v>0</v>
      </c>
      <c r="J716">
        <f>+COUNTIFS(percentiles!A:A,A716,percentiles!M:M,B716,percentiles!Q:Q,"&gt;0")</f>
        <v>0</v>
      </c>
    </row>
    <row r="717" spans="1:10">
      <c r="A717" s="3">
        <v>594</v>
      </c>
      <c r="B717" s="2">
        <v>43166</v>
      </c>
      <c r="C717">
        <v>18.5</v>
      </c>
      <c r="D717">
        <v>16.25</v>
      </c>
      <c r="E717" t="str">
        <f>+VLOOKUP(A717,'est-senamhi'!A:J,10,FALSE)</f>
        <v>RP</v>
      </c>
      <c r="F717">
        <f t="shared" si="11"/>
        <v>2.25</v>
      </c>
      <c r="G717">
        <f>+COUNTIFS(percentiles!A:A,A717,percentiles!M:M,B717,percentiles!N:N,"&gt;0")</f>
        <v>0</v>
      </c>
      <c r="H717">
        <f>+COUNTIFS(percentiles!A:A,A717,percentiles!M:M,B717,percentiles!O:O,"&gt;0")</f>
        <v>0</v>
      </c>
      <c r="I717">
        <f>+COUNTIFS(percentiles!A:A,A717,percentiles!M:M,B717,percentiles!P:P,"&gt;0")</f>
        <v>0</v>
      </c>
      <c r="J717">
        <f>+COUNTIFS(percentiles!A:A,A717,percentiles!M:M,B717,percentiles!Q:Q,"&gt;0")</f>
        <v>0</v>
      </c>
    </row>
    <row r="718" spans="1:10">
      <c r="A718" s="3">
        <v>625</v>
      </c>
      <c r="B718" s="2">
        <v>43166</v>
      </c>
      <c r="C718">
        <v>12.2</v>
      </c>
      <c r="D718">
        <v>11.52</v>
      </c>
      <c r="E718" t="str">
        <f>+VLOOKUP(A718,'est-senamhi'!A:J,10,FALSE)</f>
        <v>RP</v>
      </c>
      <c r="F718">
        <f t="shared" si="11"/>
        <v>0.67999999999999972</v>
      </c>
      <c r="G718">
        <f>+COUNTIFS(percentiles!A:A,A718,percentiles!M:M,B718,percentiles!N:N,"&gt;0")</f>
        <v>0</v>
      </c>
      <c r="H718">
        <f>+COUNTIFS(percentiles!A:A,A718,percentiles!M:M,B718,percentiles!O:O,"&gt;0")</f>
        <v>0</v>
      </c>
      <c r="I718">
        <f>+COUNTIFS(percentiles!A:A,A718,percentiles!M:M,B718,percentiles!P:P,"&gt;0")</f>
        <v>0</v>
      </c>
      <c r="J718">
        <f>+COUNTIFS(percentiles!A:A,A718,percentiles!M:M,B718,percentiles!Q:Q,"&gt;0")</f>
        <v>1</v>
      </c>
    </row>
    <row r="719" spans="1:10">
      <c r="A719" s="3">
        <v>648</v>
      </c>
      <c r="B719" s="2">
        <v>43166</v>
      </c>
      <c r="C719">
        <v>14.1</v>
      </c>
      <c r="D719">
        <v>10.64</v>
      </c>
      <c r="E719" t="str">
        <f>+VLOOKUP(A719,'est-senamhi'!A:J,10,FALSE)</f>
        <v>RP</v>
      </c>
      <c r="F719">
        <f t="shared" si="11"/>
        <v>3.4599999999999991</v>
      </c>
      <c r="G719">
        <f>+COUNTIFS(percentiles!A:A,A719,percentiles!M:M,B719,percentiles!N:N,"&gt;0")</f>
        <v>0</v>
      </c>
      <c r="H719">
        <f>+COUNTIFS(percentiles!A:A,A719,percentiles!M:M,B719,percentiles!O:O,"&gt;0")</f>
        <v>0</v>
      </c>
      <c r="I719">
        <f>+COUNTIFS(percentiles!A:A,A719,percentiles!M:M,B719,percentiles!P:P,"&gt;0")</f>
        <v>0</v>
      </c>
      <c r="J719">
        <f>+COUNTIFS(percentiles!A:A,A719,percentiles!M:M,B719,percentiles!Q:Q,"&gt;0")</f>
        <v>0</v>
      </c>
    </row>
    <row r="720" spans="1:10">
      <c r="A720" s="3">
        <v>761</v>
      </c>
      <c r="B720" s="2">
        <v>43166</v>
      </c>
      <c r="C720">
        <v>32.799999999999997</v>
      </c>
      <c r="D720">
        <v>22.76</v>
      </c>
      <c r="E720" t="str">
        <f>+VLOOKUP(A720,'est-senamhi'!A:J,10,FALSE)</f>
        <v>RP</v>
      </c>
      <c r="F720">
        <f t="shared" si="11"/>
        <v>10.039999999999996</v>
      </c>
      <c r="G720">
        <f>+COUNTIFS(percentiles!A:A,A720,percentiles!M:M,B720,percentiles!N:N,"&gt;0")</f>
        <v>0</v>
      </c>
      <c r="H720">
        <f>+COUNTIFS(percentiles!A:A,A720,percentiles!M:M,B720,percentiles!O:O,"&gt;0")</f>
        <v>0</v>
      </c>
      <c r="I720">
        <f>+COUNTIFS(percentiles!A:A,A720,percentiles!M:M,B720,percentiles!P:P,"&gt;0")</f>
        <v>0</v>
      </c>
      <c r="J720">
        <f>+COUNTIFS(percentiles!A:A,A720,percentiles!M:M,B720,percentiles!Q:Q,"&gt;0")</f>
        <v>0</v>
      </c>
    </row>
    <row r="721" spans="1:10">
      <c r="A721" s="3">
        <v>777</v>
      </c>
      <c r="B721" s="2">
        <v>43166</v>
      </c>
      <c r="C721">
        <v>18</v>
      </c>
      <c r="D721">
        <v>15.28</v>
      </c>
      <c r="E721" t="str">
        <f>+VLOOKUP(A721,'est-senamhi'!A:J,10,FALSE)</f>
        <v>RP</v>
      </c>
      <c r="F721">
        <f t="shared" si="11"/>
        <v>2.7200000000000006</v>
      </c>
      <c r="G721">
        <f>+COUNTIFS(percentiles!A:A,A721,percentiles!M:M,B721,percentiles!N:N,"&gt;0")</f>
        <v>0</v>
      </c>
      <c r="H721">
        <f>+COUNTIFS(percentiles!A:A,A721,percentiles!M:M,B721,percentiles!O:O,"&gt;0")</f>
        <v>0</v>
      </c>
      <c r="I721">
        <f>+COUNTIFS(percentiles!A:A,A721,percentiles!M:M,B721,percentiles!P:P,"&gt;0")</f>
        <v>0</v>
      </c>
      <c r="J721">
        <f>+COUNTIFS(percentiles!A:A,A721,percentiles!M:M,B721,percentiles!Q:Q,"&gt;0")</f>
        <v>0</v>
      </c>
    </row>
    <row r="722" spans="1:10">
      <c r="A722" s="3">
        <v>780</v>
      </c>
      <c r="B722" s="2">
        <v>43166</v>
      </c>
      <c r="C722">
        <v>19.899999999999999</v>
      </c>
      <c r="D722">
        <v>19.46</v>
      </c>
      <c r="E722" t="str">
        <f>+VLOOKUP(A722,'est-senamhi'!A:J,10,FALSE)</f>
        <v>RP</v>
      </c>
      <c r="F722">
        <f t="shared" si="11"/>
        <v>0.43999999999999773</v>
      </c>
      <c r="G722">
        <f>+COUNTIFS(percentiles!A:A,A722,percentiles!M:M,B722,percentiles!N:N,"&gt;0")</f>
        <v>0</v>
      </c>
      <c r="H722">
        <f>+COUNTIFS(percentiles!A:A,A722,percentiles!M:M,B722,percentiles!O:O,"&gt;0")</f>
        <v>1</v>
      </c>
      <c r="I722">
        <f>+COUNTIFS(percentiles!A:A,A722,percentiles!M:M,B722,percentiles!P:P,"&gt;0")</f>
        <v>0</v>
      </c>
      <c r="J722">
        <f>+COUNTIFS(percentiles!A:A,A722,percentiles!M:M,B722,percentiles!Q:Q,"&gt;0")</f>
        <v>0</v>
      </c>
    </row>
    <row r="723" spans="1:10">
      <c r="A723" s="3">
        <v>781</v>
      </c>
      <c r="B723" s="2">
        <v>43166</v>
      </c>
      <c r="C723">
        <v>23.2</v>
      </c>
      <c r="D723">
        <v>20.49</v>
      </c>
      <c r="E723" t="str">
        <f>+VLOOKUP(A723,'est-senamhi'!A:J,10,FALSE)</f>
        <v>RP</v>
      </c>
      <c r="F723">
        <f t="shared" si="11"/>
        <v>2.7100000000000009</v>
      </c>
      <c r="G723">
        <f>+COUNTIFS(percentiles!A:A,A723,percentiles!M:M,B723,percentiles!N:N,"&gt;0")</f>
        <v>0</v>
      </c>
      <c r="H723">
        <f>+COUNTIFS(percentiles!A:A,A723,percentiles!M:M,B723,percentiles!O:O,"&gt;0")</f>
        <v>0</v>
      </c>
      <c r="I723">
        <f>+COUNTIFS(percentiles!A:A,A723,percentiles!M:M,B723,percentiles!P:P,"&gt;0")</f>
        <v>0</v>
      </c>
      <c r="J723">
        <f>+COUNTIFS(percentiles!A:A,A723,percentiles!M:M,B723,percentiles!Q:Q,"&gt;0")</f>
        <v>0</v>
      </c>
    </row>
    <row r="724" spans="1:10">
      <c r="A724" s="3">
        <v>782</v>
      </c>
      <c r="B724" s="2">
        <v>43166</v>
      </c>
      <c r="C724">
        <v>34.200000000000003</v>
      </c>
      <c r="D724">
        <v>25.64</v>
      </c>
      <c r="E724" t="str">
        <f>+VLOOKUP(A724,'est-senamhi'!A:J,10,FALSE)</f>
        <v>RP</v>
      </c>
      <c r="F724">
        <f t="shared" si="11"/>
        <v>8.5600000000000023</v>
      </c>
      <c r="G724">
        <f>+COUNTIFS(percentiles!A:A,A724,percentiles!M:M,B724,percentiles!N:N,"&gt;0")</f>
        <v>0</v>
      </c>
      <c r="H724">
        <f>+COUNTIFS(percentiles!A:A,A724,percentiles!M:M,B724,percentiles!O:O,"&gt;0")</f>
        <v>0</v>
      </c>
      <c r="I724">
        <f>+COUNTIFS(percentiles!A:A,A724,percentiles!M:M,B724,percentiles!P:P,"&gt;0")</f>
        <v>0</v>
      </c>
      <c r="J724">
        <f>+COUNTIFS(percentiles!A:A,A724,percentiles!M:M,B724,percentiles!Q:Q,"&gt;0")</f>
        <v>0</v>
      </c>
    </row>
    <row r="725" spans="1:10">
      <c r="A725" s="3">
        <v>783</v>
      </c>
      <c r="B725" s="2">
        <v>43166</v>
      </c>
      <c r="C725">
        <v>39.9</v>
      </c>
      <c r="D725">
        <v>23.46</v>
      </c>
      <c r="E725" t="str">
        <f>+VLOOKUP(A725,'est-senamhi'!A:J,10,FALSE)</f>
        <v>RP</v>
      </c>
      <c r="F725">
        <f t="shared" si="11"/>
        <v>16.439999999999998</v>
      </c>
      <c r="G725">
        <f>+COUNTIFS(percentiles!A:A,A725,percentiles!M:M,B725,percentiles!N:N,"&gt;0")</f>
        <v>0</v>
      </c>
      <c r="H725">
        <f>+COUNTIFS(percentiles!A:A,A725,percentiles!M:M,B725,percentiles!O:O,"&gt;0")</f>
        <v>0</v>
      </c>
      <c r="I725">
        <f>+COUNTIFS(percentiles!A:A,A725,percentiles!M:M,B725,percentiles!P:P,"&gt;0")</f>
        <v>0</v>
      </c>
      <c r="J725">
        <f>+COUNTIFS(percentiles!A:A,A725,percentiles!M:M,B725,percentiles!Q:Q,"&gt;0")</f>
        <v>0</v>
      </c>
    </row>
    <row r="726" spans="1:10">
      <c r="A726" s="3">
        <v>788</v>
      </c>
      <c r="B726" s="2">
        <v>43166</v>
      </c>
      <c r="C726">
        <v>36.200000000000003</v>
      </c>
      <c r="D726">
        <v>28.29</v>
      </c>
      <c r="E726" t="str">
        <f>+VLOOKUP(A726,'est-senamhi'!A:J,10,FALSE)</f>
        <v>RP</v>
      </c>
      <c r="F726">
        <f t="shared" si="11"/>
        <v>7.9100000000000037</v>
      </c>
      <c r="G726">
        <f>+COUNTIFS(percentiles!A:A,A726,percentiles!M:M,B726,percentiles!N:N,"&gt;0")</f>
        <v>0</v>
      </c>
      <c r="H726">
        <f>+COUNTIFS(percentiles!A:A,A726,percentiles!M:M,B726,percentiles!O:O,"&gt;0")</f>
        <v>0</v>
      </c>
      <c r="I726">
        <f>+COUNTIFS(percentiles!A:A,A726,percentiles!M:M,B726,percentiles!P:P,"&gt;0")</f>
        <v>0</v>
      </c>
      <c r="J726">
        <f>+COUNTIFS(percentiles!A:A,A726,percentiles!M:M,B726,percentiles!Q:Q,"&gt;0")</f>
        <v>0</v>
      </c>
    </row>
    <row r="727" spans="1:10">
      <c r="A727" s="3">
        <v>816</v>
      </c>
      <c r="B727" s="2">
        <v>43166</v>
      </c>
      <c r="C727">
        <v>33</v>
      </c>
      <c r="D727">
        <v>22.04</v>
      </c>
      <c r="E727" t="str">
        <f>+VLOOKUP(A727,'est-senamhi'!A:J,10,FALSE)</f>
        <v>RP</v>
      </c>
      <c r="F727">
        <f t="shared" si="11"/>
        <v>10.96</v>
      </c>
      <c r="G727">
        <f>+COUNTIFS(percentiles!A:A,A727,percentiles!M:M,B727,percentiles!N:N,"&gt;0")</f>
        <v>0</v>
      </c>
      <c r="H727">
        <f>+COUNTIFS(percentiles!A:A,A727,percentiles!M:M,B727,percentiles!O:O,"&gt;0")</f>
        <v>0</v>
      </c>
      <c r="I727">
        <f>+COUNTIFS(percentiles!A:A,A727,percentiles!M:M,B727,percentiles!P:P,"&gt;0")</f>
        <v>0</v>
      </c>
      <c r="J727">
        <f>+COUNTIFS(percentiles!A:A,A727,percentiles!M:M,B727,percentiles!Q:Q,"&gt;0")</f>
        <v>0</v>
      </c>
    </row>
    <row r="728" spans="1:10">
      <c r="A728" s="3">
        <v>821</v>
      </c>
      <c r="B728" s="2">
        <v>43166</v>
      </c>
      <c r="C728">
        <v>25.3</v>
      </c>
      <c r="D728">
        <v>24.15</v>
      </c>
      <c r="E728" t="str">
        <f>+VLOOKUP(A728,'est-senamhi'!A:J,10,FALSE)</f>
        <v>RP</v>
      </c>
      <c r="F728">
        <f t="shared" si="11"/>
        <v>1.1500000000000021</v>
      </c>
      <c r="G728">
        <f>+COUNTIFS(percentiles!A:A,A728,percentiles!M:M,B728,percentiles!N:N,"&gt;0")</f>
        <v>0</v>
      </c>
      <c r="H728">
        <f>+COUNTIFS(percentiles!A:A,A728,percentiles!M:M,B728,percentiles!O:O,"&gt;0")</f>
        <v>0</v>
      </c>
      <c r="I728">
        <f>+COUNTIFS(percentiles!A:A,A728,percentiles!M:M,B728,percentiles!P:P,"&gt;0")</f>
        <v>0</v>
      </c>
      <c r="J728">
        <f>+COUNTIFS(percentiles!A:A,A728,percentiles!M:M,B728,percentiles!Q:Q,"&gt;0")</f>
        <v>0</v>
      </c>
    </row>
    <row r="729" spans="1:10">
      <c r="A729" s="3">
        <v>7415</v>
      </c>
      <c r="B729" s="2">
        <v>43166</v>
      </c>
      <c r="C729">
        <v>19.399999999999999</v>
      </c>
      <c r="D729">
        <v>15.95</v>
      </c>
      <c r="E729" t="str">
        <f>+VLOOKUP(A729,'est-senamhi'!A:J,10,FALSE)</f>
        <v>RP</v>
      </c>
      <c r="F729">
        <f t="shared" si="11"/>
        <v>3.4499999999999993</v>
      </c>
      <c r="G729">
        <f>+COUNTIFS(percentiles!A:A,A729,percentiles!M:M,B729,percentiles!N:N,"&gt;0")</f>
        <v>0</v>
      </c>
      <c r="H729">
        <f>+COUNTIFS(percentiles!A:A,A729,percentiles!M:M,B729,percentiles!O:O,"&gt;0")</f>
        <v>0</v>
      </c>
      <c r="I729">
        <f>+COUNTIFS(percentiles!A:A,A729,percentiles!M:M,B729,percentiles!P:P,"&gt;0")</f>
        <v>0</v>
      </c>
      <c r="J729">
        <f>+COUNTIFS(percentiles!A:A,A729,percentiles!M:M,B729,percentiles!Q:Q,"&gt;0")</f>
        <v>0</v>
      </c>
    </row>
    <row r="730" spans="1:10">
      <c r="A730" s="3">
        <v>7454</v>
      </c>
      <c r="B730" s="2">
        <v>43166</v>
      </c>
      <c r="C730">
        <v>32.299999999999997</v>
      </c>
      <c r="D730">
        <v>22.16</v>
      </c>
      <c r="E730" t="str">
        <f>+VLOOKUP(A730,'est-senamhi'!A:J,10,FALSE)</f>
        <v>RP</v>
      </c>
      <c r="F730">
        <f t="shared" si="11"/>
        <v>10.139999999999997</v>
      </c>
      <c r="G730">
        <f>+COUNTIFS(percentiles!A:A,A730,percentiles!M:M,B730,percentiles!N:N,"&gt;0")</f>
        <v>0</v>
      </c>
      <c r="H730">
        <f>+COUNTIFS(percentiles!A:A,A730,percentiles!M:M,B730,percentiles!O:O,"&gt;0")</f>
        <v>0</v>
      </c>
      <c r="I730">
        <f>+COUNTIFS(percentiles!A:A,A730,percentiles!M:M,B730,percentiles!P:P,"&gt;0")</f>
        <v>0</v>
      </c>
      <c r="J730">
        <f>+COUNTIFS(percentiles!A:A,A730,percentiles!M:M,B730,percentiles!Q:Q,"&gt;0")</f>
        <v>0</v>
      </c>
    </row>
    <row r="731" spans="1:10">
      <c r="A731" s="3">
        <v>109091</v>
      </c>
      <c r="B731" s="2">
        <v>43166</v>
      </c>
      <c r="C731">
        <v>61.2</v>
      </c>
      <c r="D731">
        <v>21.38</v>
      </c>
      <c r="E731" t="str">
        <f>+VLOOKUP(A731,'est-senamhi'!A:J,10,FALSE)</f>
        <v>VNP</v>
      </c>
      <c r="F731">
        <f t="shared" si="11"/>
        <v>39.820000000000007</v>
      </c>
      <c r="G731">
        <f>+COUNTIFS(percentiles!A:A,A731,percentiles!M:M,B731,percentiles!N:N,"&gt;0")</f>
        <v>0</v>
      </c>
      <c r="H731">
        <f>+COUNTIFS(percentiles!A:A,A731,percentiles!M:M,B731,percentiles!O:O,"&gt;0")</f>
        <v>0</v>
      </c>
      <c r="I731">
        <f>+COUNTIFS(percentiles!A:A,A731,percentiles!M:M,B731,percentiles!P:P,"&gt;0")</f>
        <v>0</v>
      </c>
      <c r="J731">
        <f>+COUNTIFS(percentiles!A:A,A731,percentiles!M:M,B731,percentiles!Q:Q,"&gt;0")</f>
        <v>0</v>
      </c>
    </row>
    <row r="732" spans="1:10">
      <c r="A732" s="3">
        <v>112181</v>
      </c>
      <c r="B732" s="2">
        <v>43166</v>
      </c>
      <c r="C732">
        <v>1.1000000000000001</v>
      </c>
      <c r="D732">
        <v>0.53</v>
      </c>
      <c r="E732" t="str">
        <f>+VLOOKUP(A732,'est-senamhi'!A:J,10,FALSE)</f>
        <v>VNP</v>
      </c>
      <c r="F732">
        <f t="shared" si="11"/>
        <v>0.57000000000000006</v>
      </c>
      <c r="G732">
        <f>+COUNTIFS(percentiles!A:A,A732,percentiles!M:M,B732,percentiles!N:N,"&gt;0")</f>
        <v>0</v>
      </c>
      <c r="H732">
        <f>+COUNTIFS(percentiles!A:A,A732,percentiles!M:M,B732,percentiles!O:O,"&gt;0")</f>
        <v>0</v>
      </c>
      <c r="I732">
        <f>+COUNTIFS(percentiles!A:A,A732,percentiles!M:M,B732,percentiles!P:P,"&gt;0")</f>
        <v>0</v>
      </c>
      <c r="J732">
        <f>+COUNTIFS(percentiles!A:A,A732,percentiles!M:M,B732,percentiles!Q:Q,"&gt;0")</f>
        <v>0</v>
      </c>
    </row>
    <row r="733" spans="1:10">
      <c r="A733" s="3">
        <v>114128</v>
      </c>
      <c r="B733" s="2">
        <v>43166</v>
      </c>
      <c r="C733">
        <v>68.2</v>
      </c>
      <c r="D733">
        <v>21.78</v>
      </c>
      <c r="E733" t="str">
        <f>+VLOOKUP(A733,'est-senamhi'!A:J,10,FALSE)</f>
        <v>RP</v>
      </c>
      <c r="F733">
        <f t="shared" si="11"/>
        <v>46.42</v>
      </c>
      <c r="G733">
        <f>+COUNTIFS(percentiles!A:A,A733,percentiles!M:M,B733,percentiles!N:N,"&gt;0")</f>
        <v>0</v>
      </c>
      <c r="H733">
        <f>+COUNTIFS(percentiles!A:A,A733,percentiles!M:M,B733,percentiles!O:O,"&gt;0")</f>
        <v>0</v>
      </c>
      <c r="I733">
        <f>+COUNTIFS(percentiles!A:A,A733,percentiles!M:M,B733,percentiles!P:P,"&gt;0")</f>
        <v>0</v>
      </c>
      <c r="J733">
        <f>+COUNTIFS(percentiles!A:A,A733,percentiles!M:M,B733,percentiles!Q:Q,"&gt;0")</f>
        <v>0</v>
      </c>
    </row>
    <row r="734" spans="1:10">
      <c r="A734" s="3">
        <v>150903</v>
      </c>
      <c r="B734" s="2">
        <v>43166</v>
      </c>
      <c r="C734">
        <v>20.2</v>
      </c>
      <c r="D734">
        <v>19.850000000000001</v>
      </c>
      <c r="E734" t="str">
        <f>+VLOOKUP(A734,'est-senamhi'!A:J,10,FALSE)</f>
        <v>VNP</v>
      </c>
      <c r="F734">
        <f t="shared" si="11"/>
        <v>0.34999999999999787</v>
      </c>
      <c r="G734">
        <f>+COUNTIFS(percentiles!A:A,A734,percentiles!M:M,B734,percentiles!N:N,"&gt;0")</f>
        <v>1</v>
      </c>
      <c r="H734">
        <f>+COUNTIFS(percentiles!A:A,A734,percentiles!M:M,B734,percentiles!O:O,"&gt;0")</f>
        <v>0</v>
      </c>
      <c r="I734">
        <f>+COUNTIFS(percentiles!A:A,A734,percentiles!M:M,B734,percentiles!P:P,"&gt;0")</f>
        <v>0</v>
      </c>
      <c r="J734">
        <f>+COUNTIFS(percentiles!A:A,A734,percentiles!M:M,B734,percentiles!Q:Q,"&gt;0")</f>
        <v>0</v>
      </c>
    </row>
    <row r="735" spans="1:10">
      <c r="A735" s="3">
        <v>157310</v>
      </c>
      <c r="B735" s="2">
        <v>43166</v>
      </c>
      <c r="C735">
        <v>13.4</v>
      </c>
      <c r="D735">
        <v>11.56</v>
      </c>
      <c r="E735" t="str">
        <f>+VLOOKUP(A735,'est-senamhi'!A:J,10,FALSE)</f>
        <v>RP</v>
      </c>
      <c r="F735">
        <f t="shared" si="11"/>
        <v>1.8399999999999999</v>
      </c>
      <c r="G735">
        <f>+COUNTIFS(percentiles!A:A,A735,percentiles!M:M,B735,percentiles!N:N,"&gt;0")</f>
        <v>0</v>
      </c>
      <c r="H735">
        <f>+COUNTIFS(percentiles!A:A,A735,percentiles!M:M,B735,percentiles!O:O,"&gt;0")</f>
        <v>0</v>
      </c>
      <c r="I735">
        <f>+COUNTIFS(percentiles!A:A,A735,percentiles!M:M,B735,percentiles!P:P,"&gt;0")</f>
        <v>0</v>
      </c>
      <c r="J735">
        <f>+COUNTIFS(percentiles!A:A,A735,percentiles!M:M,B735,percentiles!Q:Q,"&gt;0")</f>
        <v>0</v>
      </c>
    </row>
    <row r="736" spans="1:10">
      <c r="A736" s="3">
        <v>157418</v>
      </c>
      <c r="B736" s="2">
        <v>43166</v>
      </c>
      <c r="C736">
        <v>21.8</v>
      </c>
      <c r="D736">
        <v>9.0399999999999991</v>
      </c>
      <c r="E736" t="str">
        <f>+VLOOKUP(A736,'est-senamhi'!A:J,10,FALSE)</f>
        <v>RP</v>
      </c>
      <c r="F736">
        <f t="shared" si="11"/>
        <v>12.760000000000002</v>
      </c>
      <c r="G736">
        <f>+COUNTIFS(percentiles!A:A,A736,percentiles!M:M,B736,percentiles!N:N,"&gt;0")</f>
        <v>1</v>
      </c>
      <c r="H736">
        <f>+COUNTIFS(percentiles!A:A,A736,percentiles!M:M,B736,percentiles!O:O,"&gt;0")</f>
        <v>0</v>
      </c>
      <c r="I736">
        <f>+COUNTIFS(percentiles!A:A,A736,percentiles!M:M,B736,percentiles!P:P,"&gt;0")</f>
        <v>0</v>
      </c>
      <c r="J736">
        <f>+COUNTIFS(percentiles!A:A,A736,percentiles!M:M,B736,percentiles!Q:Q,"&gt;0")</f>
        <v>0</v>
      </c>
    </row>
    <row r="737" spans="1:10">
      <c r="A737" s="3" t="s">
        <v>1237</v>
      </c>
      <c r="B737" s="2">
        <v>43166</v>
      </c>
      <c r="C737">
        <v>29.2</v>
      </c>
      <c r="D737">
        <v>25.92</v>
      </c>
      <c r="E737" t="str">
        <f>+VLOOKUP(A737,'est-senamhi'!A:J,10,FALSE)</f>
        <v>RP</v>
      </c>
      <c r="F737">
        <f t="shared" si="11"/>
        <v>3.2799999999999976</v>
      </c>
      <c r="G737">
        <f>+COUNTIFS(percentiles!A:A,A737,percentiles!M:M,B737,percentiles!N:N,"&gt;0")</f>
        <v>0</v>
      </c>
      <c r="H737">
        <f>+COUNTIFS(percentiles!A:A,A737,percentiles!M:M,B737,percentiles!O:O,"&gt;0")</f>
        <v>0</v>
      </c>
      <c r="I737">
        <f>+COUNTIFS(percentiles!A:A,A737,percentiles!M:M,B737,percentiles!P:P,"&gt;0")</f>
        <v>0</v>
      </c>
      <c r="J737">
        <f>+COUNTIFS(percentiles!A:A,A737,percentiles!M:M,B737,percentiles!Q:Q,"&gt;0")</f>
        <v>0</v>
      </c>
    </row>
    <row r="738" spans="1:10">
      <c r="A738" s="3">
        <v>749</v>
      </c>
      <c r="B738" s="2">
        <v>43167</v>
      </c>
      <c r="C738">
        <v>17</v>
      </c>
      <c r="D738">
        <v>16.59</v>
      </c>
      <c r="E738" t="str">
        <f>+VLOOKUP(A738,'est-senamhi'!A:J,10,FALSE)</f>
        <v>RP</v>
      </c>
      <c r="F738">
        <f t="shared" si="11"/>
        <v>0.41000000000000014</v>
      </c>
      <c r="G738">
        <f>+COUNTIFS(percentiles!A:A,A738,percentiles!M:M,B738,percentiles!N:N,"&gt;0")</f>
        <v>0</v>
      </c>
      <c r="H738">
        <f>+COUNTIFS(percentiles!A:A,A738,percentiles!M:M,B738,percentiles!O:O,"&gt;0")</f>
        <v>0</v>
      </c>
      <c r="I738">
        <f>+COUNTIFS(percentiles!A:A,A738,percentiles!M:M,B738,percentiles!P:P,"&gt;0")</f>
        <v>0</v>
      </c>
      <c r="J738">
        <f>+COUNTIFS(percentiles!A:A,A738,percentiles!M:M,B738,percentiles!Q:Q,"&gt;0")</f>
        <v>0</v>
      </c>
    </row>
    <row r="739" spans="1:10">
      <c r="A739" s="3">
        <v>762</v>
      </c>
      <c r="B739" s="2">
        <v>43167</v>
      </c>
      <c r="C739">
        <v>29.8</v>
      </c>
      <c r="D739">
        <v>25.92</v>
      </c>
      <c r="E739" t="str">
        <f>+VLOOKUP(A739,'est-senamhi'!A:J,10,FALSE)</f>
        <v>RP</v>
      </c>
      <c r="F739">
        <f t="shared" si="11"/>
        <v>3.879999999999999</v>
      </c>
      <c r="G739">
        <f>+COUNTIFS(percentiles!A:A,A739,percentiles!M:M,B739,percentiles!N:N,"&gt;0")</f>
        <v>0</v>
      </c>
      <c r="H739">
        <f>+COUNTIFS(percentiles!A:A,A739,percentiles!M:M,B739,percentiles!O:O,"&gt;0")</f>
        <v>0</v>
      </c>
      <c r="I739">
        <f>+COUNTIFS(percentiles!A:A,A739,percentiles!M:M,B739,percentiles!P:P,"&gt;0")</f>
        <v>0</v>
      </c>
      <c r="J739">
        <f>+COUNTIFS(percentiles!A:A,A739,percentiles!M:M,B739,percentiles!Q:Q,"&gt;0")</f>
        <v>0</v>
      </c>
    </row>
    <row r="740" spans="1:10">
      <c r="A740" s="3">
        <v>801</v>
      </c>
      <c r="B740" s="2">
        <v>43167</v>
      </c>
      <c r="C740">
        <v>19.8</v>
      </c>
      <c r="D740">
        <v>16.43</v>
      </c>
      <c r="E740" t="str">
        <f>+VLOOKUP(A740,'est-senamhi'!A:J,10,FALSE)</f>
        <v>RP</v>
      </c>
      <c r="F740">
        <f t="shared" si="11"/>
        <v>3.370000000000001</v>
      </c>
      <c r="G740">
        <f>+COUNTIFS(percentiles!A:A,A740,percentiles!M:M,B740,percentiles!N:N,"&gt;0")</f>
        <v>0</v>
      </c>
      <c r="H740">
        <f>+COUNTIFS(percentiles!A:A,A740,percentiles!M:M,B740,percentiles!O:O,"&gt;0")</f>
        <v>0</v>
      </c>
      <c r="I740">
        <f>+COUNTIFS(percentiles!A:A,A740,percentiles!M:M,B740,percentiles!P:P,"&gt;0")</f>
        <v>0</v>
      </c>
      <c r="J740">
        <f>+COUNTIFS(percentiles!A:A,A740,percentiles!M:M,B740,percentiles!Q:Q,"&gt;0")</f>
        <v>0</v>
      </c>
    </row>
    <row r="741" spans="1:10">
      <c r="A741" s="3">
        <v>150212</v>
      </c>
      <c r="B741" s="2">
        <v>43167</v>
      </c>
      <c r="C741">
        <v>77</v>
      </c>
      <c r="D741">
        <v>49.69</v>
      </c>
      <c r="E741" t="str">
        <f>+VLOOKUP(A741,'est-senamhi'!A:J,10,FALSE)</f>
        <v>RP</v>
      </c>
      <c r="F741">
        <f t="shared" si="11"/>
        <v>27.310000000000002</v>
      </c>
      <c r="G741">
        <f>+COUNTIFS(percentiles!A:A,A741,percentiles!M:M,B741,percentiles!N:N,"&gt;0")</f>
        <v>0</v>
      </c>
      <c r="H741">
        <f>+COUNTIFS(percentiles!A:A,A741,percentiles!M:M,B741,percentiles!O:O,"&gt;0")</f>
        <v>0</v>
      </c>
      <c r="I741">
        <f>+COUNTIFS(percentiles!A:A,A741,percentiles!M:M,B741,percentiles!P:P,"&gt;0")</f>
        <v>0</v>
      </c>
      <c r="J741">
        <f>+COUNTIFS(percentiles!A:A,A741,percentiles!M:M,B741,percentiles!Q:Q,"&gt;0")</f>
        <v>0</v>
      </c>
    </row>
    <row r="742" spans="1:10">
      <c r="A742" s="3">
        <v>157206</v>
      </c>
      <c r="B742" s="2">
        <v>43167</v>
      </c>
      <c r="C742">
        <v>33.700000000000003</v>
      </c>
      <c r="D742">
        <v>26.29</v>
      </c>
      <c r="E742" t="str">
        <f>+VLOOKUP(A742,'est-senamhi'!A:J,10,FALSE)</f>
        <v>RP</v>
      </c>
      <c r="F742">
        <f t="shared" si="11"/>
        <v>7.4100000000000037</v>
      </c>
      <c r="G742">
        <f>+COUNTIFS(percentiles!A:A,A742,percentiles!M:M,B742,percentiles!N:N,"&gt;0")</f>
        <v>0</v>
      </c>
      <c r="H742">
        <f>+COUNTIFS(percentiles!A:A,A742,percentiles!M:M,B742,percentiles!O:O,"&gt;0")</f>
        <v>0</v>
      </c>
      <c r="I742">
        <f>+COUNTIFS(percentiles!A:A,A742,percentiles!M:M,B742,percentiles!P:P,"&gt;0")</f>
        <v>0</v>
      </c>
      <c r="J742">
        <f>+COUNTIFS(percentiles!A:A,A742,percentiles!M:M,B742,percentiles!Q:Q,"&gt;0")</f>
        <v>0</v>
      </c>
    </row>
    <row r="743" spans="1:10">
      <c r="A743" s="3">
        <v>157311</v>
      </c>
      <c r="B743" s="2">
        <v>43167</v>
      </c>
      <c r="C743">
        <v>19.399999999999999</v>
      </c>
      <c r="D743">
        <v>18.72</v>
      </c>
      <c r="E743" t="str">
        <f>+VLOOKUP(A743,'est-senamhi'!A:J,10,FALSE)</f>
        <v>RP</v>
      </c>
      <c r="F743">
        <f t="shared" si="11"/>
        <v>0.67999999999999972</v>
      </c>
      <c r="G743">
        <f>+COUNTIFS(percentiles!A:A,A743,percentiles!M:M,B743,percentiles!N:N,"&gt;0")</f>
        <v>0</v>
      </c>
      <c r="H743">
        <f>+COUNTIFS(percentiles!A:A,A743,percentiles!M:M,B743,percentiles!O:O,"&gt;0")</f>
        <v>0</v>
      </c>
      <c r="I743">
        <f>+COUNTIFS(percentiles!A:A,A743,percentiles!M:M,B743,percentiles!P:P,"&gt;0")</f>
        <v>0</v>
      </c>
      <c r="J743">
        <f>+COUNTIFS(percentiles!A:A,A743,percentiles!M:M,B743,percentiles!Q:Q,"&gt;0")</f>
        <v>0</v>
      </c>
    </row>
    <row r="744" spans="1:10">
      <c r="A744" s="3">
        <v>440</v>
      </c>
      <c r="B744" s="2">
        <v>43168</v>
      </c>
      <c r="C744">
        <v>17.100000000000001</v>
      </c>
      <c r="D744">
        <v>10.89</v>
      </c>
      <c r="E744" t="str">
        <f>+VLOOKUP(A744,'est-senamhi'!A:J,10,FALSE)</f>
        <v>VNP</v>
      </c>
      <c r="F744">
        <f t="shared" si="11"/>
        <v>6.2100000000000009</v>
      </c>
      <c r="G744">
        <f>+COUNTIFS(percentiles!A:A,A744,percentiles!M:M,B744,percentiles!N:N,"&gt;0")</f>
        <v>0</v>
      </c>
      <c r="H744">
        <f>+COUNTIFS(percentiles!A:A,A744,percentiles!M:M,B744,percentiles!O:O,"&gt;0")</f>
        <v>0</v>
      </c>
      <c r="I744">
        <f>+COUNTIFS(percentiles!A:A,A744,percentiles!M:M,B744,percentiles!P:P,"&gt;0")</f>
        <v>0</v>
      </c>
      <c r="J744">
        <f>+COUNTIFS(percentiles!A:A,A744,percentiles!M:M,B744,percentiles!Q:Q,"&gt;0")</f>
        <v>0</v>
      </c>
    </row>
    <row r="745" spans="1:10">
      <c r="A745" s="3">
        <v>625</v>
      </c>
      <c r="B745" s="2">
        <v>43168</v>
      </c>
      <c r="C745">
        <v>13.8</v>
      </c>
      <c r="D745">
        <v>11.52</v>
      </c>
      <c r="E745" t="str">
        <f>+VLOOKUP(A745,'est-senamhi'!A:J,10,FALSE)</f>
        <v>RP</v>
      </c>
      <c r="F745">
        <f t="shared" si="11"/>
        <v>2.2800000000000011</v>
      </c>
      <c r="G745">
        <f>+COUNTIFS(percentiles!A:A,A745,percentiles!M:M,B745,percentiles!N:N,"&gt;0")</f>
        <v>0</v>
      </c>
      <c r="H745">
        <f>+COUNTIFS(percentiles!A:A,A745,percentiles!M:M,B745,percentiles!O:O,"&gt;0")</f>
        <v>0</v>
      </c>
      <c r="I745">
        <f>+COUNTIFS(percentiles!A:A,A745,percentiles!M:M,B745,percentiles!P:P,"&gt;0")</f>
        <v>0</v>
      </c>
      <c r="J745">
        <f>+COUNTIFS(percentiles!A:A,A745,percentiles!M:M,B745,percentiles!Q:Q,"&gt;0")</f>
        <v>1</v>
      </c>
    </row>
    <row r="746" spans="1:10">
      <c r="A746" s="3">
        <v>642</v>
      </c>
      <c r="B746" s="2">
        <v>43168</v>
      </c>
      <c r="C746">
        <v>26.5</v>
      </c>
      <c r="D746">
        <v>17.09</v>
      </c>
      <c r="E746" t="str">
        <f>+VLOOKUP(A746,'est-senamhi'!A:J,10,FALSE)</f>
        <v>RP</v>
      </c>
      <c r="F746">
        <f t="shared" si="11"/>
        <v>9.41</v>
      </c>
      <c r="G746">
        <f>+COUNTIFS(percentiles!A:A,A746,percentiles!M:M,B746,percentiles!N:N,"&gt;0")</f>
        <v>0</v>
      </c>
      <c r="H746">
        <f>+COUNTIFS(percentiles!A:A,A746,percentiles!M:M,B746,percentiles!O:O,"&gt;0")</f>
        <v>0</v>
      </c>
      <c r="I746">
        <f>+COUNTIFS(percentiles!A:A,A746,percentiles!M:M,B746,percentiles!P:P,"&gt;0")</f>
        <v>0</v>
      </c>
      <c r="J746">
        <f>+COUNTIFS(percentiles!A:A,A746,percentiles!M:M,B746,percentiles!Q:Q,"&gt;0")</f>
        <v>0</v>
      </c>
    </row>
    <row r="747" spans="1:10">
      <c r="A747" s="3">
        <v>780</v>
      </c>
      <c r="B747" s="2">
        <v>43168</v>
      </c>
      <c r="C747">
        <v>54.3</v>
      </c>
      <c r="D747">
        <v>19.46</v>
      </c>
      <c r="E747" t="str">
        <f>+VLOOKUP(A747,'est-senamhi'!A:J,10,FALSE)</f>
        <v>RP</v>
      </c>
      <c r="F747">
        <f t="shared" si="11"/>
        <v>34.839999999999996</v>
      </c>
      <c r="G747">
        <f>+COUNTIFS(percentiles!A:A,A747,percentiles!M:M,B747,percentiles!N:N,"&gt;0")</f>
        <v>1</v>
      </c>
      <c r="H747">
        <f>+COUNTIFS(percentiles!A:A,A747,percentiles!M:M,B747,percentiles!O:O,"&gt;0")</f>
        <v>0</v>
      </c>
      <c r="I747">
        <f>+COUNTIFS(percentiles!A:A,A747,percentiles!M:M,B747,percentiles!P:P,"&gt;0")</f>
        <v>0</v>
      </c>
      <c r="J747">
        <f>+COUNTIFS(percentiles!A:A,A747,percentiles!M:M,B747,percentiles!Q:Q,"&gt;0")</f>
        <v>0</v>
      </c>
    </row>
    <row r="748" spans="1:10">
      <c r="A748" s="3">
        <v>114128</v>
      </c>
      <c r="B748" s="2">
        <v>43168</v>
      </c>
      <c r="C748">
        <v>88.6</v>
      </c>
      <c r="D748">
        <v>21.78</v>
      </c>
      <c r="E748" t="str">
        <f>+VLOOKUP(A748,'est-senamhi'!A:J,10,FALSE)</f>
        <v>RP</v>
      </c>
      <c r="F748">
        <f t="shared" si="11"/>
        <v>66.819999999999993</v>
      </c>
      <c r="G748">
        <f>+COUNTIFS(percentiles!A:A,A748,percentiles!M:M,B748,percentiles!N:N,"&gt;0")</f>
        <v>0</v>
      </c>
      <c r="H748">
        <f>+COUNTIFS(percentiles!A:A,A748,percentiles!M:M,B748,percentiles!O:O,"&gt;0")</f>
        <v>0</v>
      </c>
      <c r="I748">
        <f>+COUNTIFS(percentiles!A:A,A748,percentiles!M:M,B748,percentiles!P:P,"&gt;0")</f>
        <v>0</v>
      </c>
      <c r="J748">
        <f>+COUNTIFS(percentiles!A:A,A748,percentiles!M:M,B748,percentiles!Q:Q,"&gt;0")</f>
        <v>0</v>
      </c>
    </row>
    <row r="749" spans="1:10">
      <c r="A749" s="3">
        <v>150903</v>
      </c>
      <c r="B749" s="2">
        <v>43168</v>
      </c>
      <c r="C749">
        <v>21.7</v>
      </c>
      <c r="D749">
        <v>19.850000000000001</v>
      </c>
      <c r="E749" t="str">
        <f>+VLOOKUP(A749,'est-senamhi'!A:J,10,FALSE)</f>
        <v>VNP</v>
      </c>
      <c r="F749">
        <f t="shared" si="11"/>
        <v>1.8499999999999979</v>
      </c>
      <c r="G749">
        <f>+COUNTIFS(percentiles!A:A,A749,percentiles!M:M,B749,percentiles!N:N,"&gt;0")</f>
        <v>1</v>
      </c>
      <c r="H749">
        <f>+COUNTIFS(percentiles!A:A,A749,percentiles!M:M,B749,percentiles!O:O,"&gt;0")</f>
        <v>0</v>
      </c>
      <c r="I749">
        <f>+COUNTIFS(percentiles!A:A,A749,percentiles!M:M,B749,percentiles!P:P,"&gt;0")</f>
        <v>0</v>
      </c>
      <c r="J749">
        <f>+COUNTIFS(percentiles!A:A,A749,percentiles!M:M,B749,percentiles!Q:Q,"&gt;0")</f>
        <v>0</v>
      </c>
    </row>
    <row r="750" spans="1:10">
      <c r="A750" s="3" t="s">
        <v>1159</v>
      </c>
      <c r="B750" s="2">
        <v>43168</v>
      </c>
      <c r="C750">
        <v>34.200000000000003</v>
      </c>
      <c r="D750">
        <v>24.64</v>
      </c>
      <c r="E750" t="str">
        <f>+VLOOKUP(A750,'est-senamhi'!A:J,10,FALSE)</f>
        <v>RP</v>
      </c>
      <c r="F750">
        <f t="shared" si="11"/>
        <v>9.5600000000000023</v>
      </c>
      <c r="G750">
        <f>+COUNTIFS(percentiles!A:A,A750,percentiles!M:M,B750,percentiles!N:N,"&gt;0")</f>
        <v>0</v>
      </c>
      <c r="H750">
        <f>+COUNTIFS(percentiles!A:A,A750,percentiles!M:M,B750,percentiles!O:O,"&gt;0")</f>
        <v>0</v>
      </c>
      <c r="I750">
        <f>+COUNTIFS(percentiles!A:A,A750,percentiles!M:M,B750,percentiles!P:P,"&gt;0")</f>
        <v>0</v>
      </c>
      <c r="J750">
        <f>+COUNTIFS(percentiles!A:A,A750,percentiles!M:M,B750,percentiles!Q:Q,"&gt;0")</f>
        <v>0</v>
      </c>
    </row>
    <row r="751" spans="1:10">
      <c r="A751" s="3">
        <v>156109</v>
      </c>
      <c r="B751" s="2">
        <v>43169</v>
      </c>
      <c r="C751">
        <v>20.3</v>
      </c>
      <c r="D751">
        <v>18.54</v>
      </c>
      <c r="E751" t="str">
        <f>+VLOOKUP(A751,'est-senamhi'!A:J,10,FALSE)</f>
        <v>RP</v>
      </c>
      <c r="F751">
        <f t="shared" si="11"/>
        <v>1.7600000000000016</v>
      </c>
      <c r="G751">
        <f>+COUNTIFS(percentiles!A:A,A751,percentiles!M:M,B751,percentiles!N:N,"&gt;0")</f>
        <v>1</v>
      </c>
      <c r="H751">
        <f>+COUNTIFS(percentiles!A:A,A751,percentiles!M:M,B751,percentiles!O:O,"&gt;0")</f>
        <v>0</v>
      </c>
      <c r="I751">
        <f>+COUNTIFS(percentiles!A:A,A751,percentiles!M:M,B751,percentiles!P:P,"&gt;0")</f>
        <v>0</v>
      </c>
      <c r="J751">
        <f>+COUNTIFS(percentiles!A:A,A751,percentiles!M:M,B751,percentiles!Q:Q,"&gt;0")</f>
        <v>0</v>
      </c>
    </row>
    <row r="752" spans="1:10">
      <c r="A752" s="3">
        <v>157418</v>
      </c>
      <c r="B752" s="2">
        <v>43169</v>
      </c>
      <c r="C752">
        <v>9.6</v>
      </c>
      <c r="D752">
        <v>9.0399999999999991</v>
      </c>
      <c r="E752" t="str">
        <f>+VLOOKUP(A752,'est-senamhi'!A:J,10,FALSE)</f>
        <v>RP</v>
      </c>
      <c r="F752">
        <f t="shared" si="11"/>
        <v>0.5600000000000005</v>
      </c>
      <c r="G752">
        <f>+COUNTIFS(percentiles!A:A,A752,percentiles!M:M,B752,percentiles!N:N,"&gt;0")</f>
        <v>0</v>
      </c>
      <c r="H752">
        <f>+COUNTIFS(percentiles!A:A,A752,percentiles!M:M,B752,percentiles!O:O,"&gt;0")</f>
        <v>0</v>
      </c>
      <c r="I752">
        <f>+COUNTIFS(percentiles!A:A,A752,percentiles!M:M,B752,percentiles!P:P,"&gt;0")</f>
        <v>0</v>
      </c>
      <c r="J752">
        <f>+COUNTIFS(percentiles!A:A,A752,percentiles!M:M,B752,percentiles!Q:Q,"&gt;0")</f>
        <v>1</v>
      </c>
    </row>
    <row r="753" spans="1:10">
      <c r="A753" s="3">
        <v>158209</v>
      </c>
      <c r="B753" s="2">
        <v>43169</v>
      </c>
      <c r="C753">
        <v>24.8</v>
      </c>
      <c r="D753">
        <v>19.7</v>
      </c>
      <c r="E753" t="str">
        <f>+VLOOKUP(A753,'est-senamhi'!A:J,10,FALSE)</f>
        <v>RP</v>
      </c>
      <c r="F753">
        <f t="shared" si="11"/>
        <v>5.1000000000000014</v>
      </c>
      <c r="G753">
        <f>+COUNTIFS(percentiles!A:A,A753,percentiles!M:M,B753,percentiles!N:N,"&gt;0")</f>
        <v>0</v>
      </c>
      <c r="H753">
        <f>+COUNTIFS(percentiles!A:A,A753,percentiles!M:M,B753,percentiles!O:O,"&gt;0")</f>
        <v>0</v>
      </c>
      <c r="I753">
        <f>+COUNTIFS(percentiles!A:A,A753,percentiles!M:M,B753,percentiles!P:P,"&gt;0")</f>
        <v>0</v>
      </c>
      <c r="J753">
        <f>+COUNTIFS(percentiles!A:A,A753,percentiles!M:M,B753,percentiles!Q:Q,"&gt;0")</f>
        <v>0</v>
      </c>
    </row>
    <row r="754" spans="1:10">
      <c r="A754" s="3">
        <v>594</v>
      </c>
      <c r="B754" s="2">
        <v>43170</v>
      </c>
      <c r="C754">
        <v>19.5</v>
      </c>
      <c r="D754">
        <v>16.25</v>
      </c>
      <c r="E754" t="str">
        <f>+VLOOKUP(A754,'est-senamhi'!A:J,10,FALSE)</f>
        <v>RP</v>
      </c>
      <c r="F754">
        <f t="shared" si="11"/>
        <v>3.25</v>
      </c>
      <c r="G754">
        <f>+COUNTIFS(percentiles!A:A,A754,percentiles!M:M,B754,percentiles!N:N,"&gt;0")</f>
        <v>0</v>
      </c>
      <c r="H754">
        <f>+COUNTIFS(percentiles!A:A,A754,percentiles!M:M,B754,percentiles!O:O,"&gt;0")</f>
        <v>0</v>
      </c>
      <c r="I754">
        <f>+COUNTIFS(percentiles!A:A,A754,percentiles!M:M,B754,percentiles!P:P,"&gt;0")</f>
        <v>0</v>
      </c>
      <c r="J754">
        <f>+COUNTIFS(percentiles!A:A,A754,percentiles!M:M,B754,percentiles!Q:Q,"&gt;0")</f>
        <v>0</v>
      </c>
    </row>
    <row r="755" spans="1:10">
      <c r="A755" s="3">
        <v>642</v>
      </c>
      <c r="B755" s="2">
        <v>43170</v>
      </c>
      <c r="C755">
        <v>39.5</v>
      </c>
      <c r="D755">
        <v>17.09</v>
      </c>
      <c r="E755" t="str">
        <f>+VLOOKUP(A755,'est-senamhi'!A:J,10,FALSE)</f>
        <v>RP</v>
      </c>
      <c r="F755">
        <f t="shared" si="11"/>
        <v>22.41</v>
      </c>
      <c r="G755">
        <f>+COUNTIFS(percentiles!A:A,A755,percentiles!M:M,B755,percentiles!N:N,"&gt;0")</f>
        <v>0</v>
      </c>
      <c r="H755">
        <f>+COUNTIFS(percentiles!A:A,A755,percentiles!M:M,B755,percentiles!O:O,"&gt;0")</f>
        <v>0</v>
      </c>
      <c r="I755">
        <f>+COUNTIFS(percentiles!A:A,A755,percentiles!M:M,B755,percentiles!P:P,"&gt;0")</f>
        <v>0</v>
      </c>
      <c r="J755">
        <f>+COUNTIFS(percentiles!A:A,A755,percentiles!M:M,B755,percentiles!Q:Q,"&gt;0")</f>
        <v>0</v>
      </c>
    </row>
    <row r="756" spans="1:10">
      <c r="A756" s="3">
        <v>154108</v>
      </c>
      <c r="B756" s="2">
        <v>43170</v>
      </c>
      <c r="C756">
        <v>12.4</v>
      </c>
      <c r="D756">
        <v>9.23</v>
      </c>
      <c r="E756" t="str">
        <f>+VLOOKUP(A756,'est-senamhi'!A:J,10,FALSE)</f>
        <v>VNP</v>
      </c>
      <c r="F756">
        <f t="shared" si="11"/>
        <v>3.17</v>
      </c>
      <c r="G756">
        <f>+COUNTIFS(percentiles!A:A,A756,percentiles!M:M,B756,percentiles!N:N,"&gt;0")</f>
        <v>0</v>
      </c>
      <c r="H756">
        <f>+COUNTIFS(percentiles!A:A,A756,percentiles!M:M,B756,percentiles!O:O,"&gt;0")</f>
        <v>0</v>
      </c>
      <c r="I756">
        <f>+COUNTIFS(percentiles!A:A,A756,percentiles!M:M,B756,percentiles!P:P,"&gt;0")</f>
        <v>0</v>
      </c>
      <c r="J756">
        <f>+COUNTIFS(percentiles!A:A,A756,percentiles!M:M,B756,percentiles!Q:Q,"&gt;0")</f>
        <v>0</v>
      </c>
    </row>
    <row r="757" spans="1:10">
      <c r="A757" s="3" t="s">
        <v>1122</v>
      </c>
      <c r="B757" s="2">
        <v>43170</v>
      </c>
      <c r="C757">
        <v>22.4</v>
      </c>
      <c r="D757">
        <v>14.48</v>
      </c>
      <c r="E757" t="str">
        <f>+VLOOKUP(A757,'est-senamhi'!A:J,10,FALSE)</f>
        <v>RP</v>
      </c>
      <c r="F757">
        <f t="shared" si="11"/>
        <v>7.9199999999999982</v>
      </c>
      <c r="G757">
        <f>+COUNTIFS(percentiles!A:A,A757,percentiles!M:M,B757,percentiles!N:N,"&gt;0")</f>
        <v>0</v>
      </c>
      <c r="H757">
        <f>+COUNTIFS(percentiles!A:A,A757,percentiles!M:M,B757,percentiles!O:O,"&gt;0")</f>
        <v>0</v>
      </c>
      <c r="I757">
        <f>+COUNTIFS(percentiles!A:A,A757,percentiles!M:M,B757,percentiles!P:P,"&gt;0")</f>
        <v>0</v>
      </c>
      <c r="J757">
        <f>+COUNTIFS(percentiles!A:A,A757,percentiles!M:M,B757,percentiles!Q:Q,"&gt;0")</f>
        <v>0</v>
      </c>
    </row>
    <row r="758" spans="1:10">
      <c r="A758" s="3" t="s">
        <v>1229</v>
      </c>
      <c r="B758" s="2">
        <v>43170</v>
      </c>
      <c r="C758">
        <v>24.8</v>
      </c>
      <c r="D758">
        <v>20.12</v>
      </c>
      <c r="E758" t="str">
        <f>+VLOOKUP(A758,'est-senamhi'!A:J,10,FALSE)</f>
        <v>VNP</v>
      </c>
      <c r="F758">
        <f t="shared" si="11"/>
        <v>4.68</v>
      </c>
      <c r="G758">
        <f>+COUNTIFS(percentiles!A:A,A758,percentiles!M:M,B758,percentiles!N:N,"&gt;0")</f>
        <v>0</v>
      </c>
      <c r="H758">
        <f>+COUNTIFS(percentiles!A:A,A758,percentiles!M:M,B758,percentiles!O:O,"&gt;0")</f>
        <v>0</v>
      </c>
      <c r="I758">
        <f>+COUNTIFS(percentiles!A:A,A758,percentiles!M:M,B758,percentiles!P:P,"&gt;0")</f>
        <v>0</v>
      </c>
      <c r="J758">
        <f>+COUNTIFS(percentiles!A:A,A758,percentiles!M:M,B758,percentiles!Q:Q,"&gt;0")</f>
        <v>0</v>
      </c>
    </row>
    <row r="759" spans="1:10">
      <c r="A759" s="3">
        <v>625</v>
      </c>
      <c r="B759" s="2">
        <v>43171</v>
      </c>
      <c r="C759">
        <v>11.7</v>
      </c>
      <c r="D759">
        <v>11.52</v>
      </c>
      <c r="E759" t="str">
        <f>+VLOOKUP(A759,'est-senamhi'!A:J,10,FALSE)</f>
        <v>RP</v>
      </c>
      <c r="F759">
        <f t="shared" si="11"/>
        <v>0.17999999999999972</v>
      </c>
      <c r="G759">
        <f>+COUNTIFS(percentiles!A:A,A759,percentiles!M:M,B759,percentiles!N:N,"&gt;0")</f>
        <v>0</v>
      </c>
      <c r="H759">
        <f>+COUNTIFS(percentiles!A:A,A759,percentiles!M:M,B759,percentiles!O:O,"&gt;0")</f>
        <v>0</v>
      </c>
      <c r="I759">
        <f>+COUNTIFS(percentiles!A:A,A759,percentiles!M:M,B759,percentiles!P:P,"&gt;0")</f>
        <v>0</v>
      </c>
      <c r="J759">
        <f>+COUNTIFS(percentiles!A:A,A759,percentiles!M:M,B759,percentiles!Q:Q,"&gt;0")</f>
        <v>1</v>
      </c>
    </row>
    <row r="760" spans="1:10">
      <c r="A760" s="3">
        <v>648</v>
      </c>
      <c r="B760" s="2">
        <v>43171</v>
      </c>
      <c r="C760">
        <v>11.3</v>
      </c>
      <c r="D760">
        <v>10.64</v>
      </c>
      <c r="E760" t="str">
        <f>+VLOOKUP(A760,'est-senamhi'!A:J,10,FALSE)</f>
        <v>RP</v>
      </c>
      <c r="F760">
        <f t="shared" si="11"/>
        <v>0.66000000000000014</v>
      </c>
      <c r="G760">
        <f>+COUNTIFS(percentiles!A:A,A760,percentiles!M:M,B760,percentiles!N:N,"&gt;0")</f>
        <v>0</v>
      </c>
      <c r="H760">
        <f>+COUNTIFS(percentiles!A:A,A760,percentiles!M:M,B760,percentiles!O:O,"&gt;0")</f>
        <v>0</v>
      </c>
      <c r="I760">
        <f>+COUNTIFS(percentiles!A:A,A760,percentiles!M:M,B760,percentiles!P:P,"&gt;0")</f>
        <v>0</v>
      </c>
      <c r="J760">
        <f>+COUNTIFS(percentiles!A:A,A760,percentiles!M:M,B760,percentiles!Q:Q,"&gt;0")</f>
        <v>0</v>
      </c>
    </row>
    <row r="761" spans="1:10">
      <c r="A761" s="3">
        <v>150903</v>
      </c>
      <c r="B761" s="2">
        <v>43171</v>
      </c>
      <c r="C761">
        <v>28</v>
      </c>
      <c r="D761">
        <v>19.850000000000001</v>
      </c>
      <c r="E761" t="str">
        <f>+VLOOKUP(A761,'est-senamhi'!A:J,10,FALSE)</f>
        <v>VNP</v>
      </c>
      <c r="F761">
        <f t="shared" si="11"/>
        <v>8.1499999999999986</v>
      </c>
      <c r="G761">
        <f>+COUNTIFS(percentiles!A:A,A761,percentiles!M:M,B761,percentiles!N:N,"&gt;0")</f>
        <v>1</v>
      </c>
      <c r="H761">
        <f>+COUNTIFS(percentiles!A:A,A761,percentiles!M:M,B761,percentiles!O:O,"&gt;0")</f>
        <v>0</v>
      </c>
      <c r="I761">
        <f>+COUNTIFS(percentiles!A:A,A761,percentiles!M:M,B761,percentiles!P:P,"&gt;0")</f>
        <v>0</v>
      </c>
      <c r="J761">
        <f>+COUNTIFS(percentiles!A:A,A761,percentiles!M:M,B761,percentiles!Q:Q,"&gt;0")</f>
        <v>0</v>
      </c>
    </row>
    <row r="762" spans="1:10">
      <c r="A762" s="3">
        <v>151213</v>
      </c>
      <c r="B762" s="2">
        <v>43171</v>
      </c>
      <c r="C762">
        <v>16.8</v>
      </c>
      <c r="D762">
        <v>15.27</v>
      </c>
      <c r="E762" t="str">
        <f>+VLOOKUP(A762,'est-senamhi'!A:J,10,FALSE)</f>
        <v>VNP</v>
      </c>
      <c r="F762">
        <f t="shared" si="11"/>
        <v>1.5300000000000011</v>
      </c>
      <c r="G762">
        <f>+COUNTIFS(percentiles!A:A,A762,percentiles!M:M,B762,percentiles!N:N,"&gt;0")</f>
        <v>0</v>
      </c>
      <c r="H762">
        <f>+COUNTIFS(percentiles!A:A,A762,percentiles!M:M,B762,percentiles!O:O,"&gt;0")</f>
        <v>0</v>
      </c>
      <c r="I762">
        <f>+COUNTIFS(percentiles!A:A,A762,percentiles!M:M,B762,percentiles!P:P,"&gt;0")</f>
        <v>0</v>
      </c>
      <c r="J762">
        <f>+COUNTIFS(percentiles!A:A,A762,percentiles!M:M,B762,percentiles!Q:Q,"&gt;0")</f>
        <v>0</v>
      </c>
    </row>
    <row r="763" spans="1:10">
      <c r="A763" s="3">
        <v>154108</v>
      </c>
      <c r="B763" s="2">
        <v>43171</v>
      </c>
      <c r="C763">
        <v>22.6</v>
      </c>
      <c r="D763">
        <v>9.23</v>
      </c>
      <c r="E763" t="str">
        <f>+VLOOKUP(A763,'est-senamhi'!A:J,10,FALSE)</f>
        <v>VNP</v>
      </c>
      <c r="F763">
        <f t="shared" si="11"/>
        <v>13.370000000000001</v>
      </c>
      <c r="G763">
        <f>+COUNTIFS(percentiles!A:A,A763,percentiles!M:M,B763,percentiles!N:N,"&gt;0")</f>
        <v>0</v>
      </c>
      <c r="H763">
        <f>+COUNTIFS(percentiles!A:A,A763,percentiles!M:M,B763,percentiles!O:O,"&gt;0")</f>
        <v>0</v>
      </c>
      <c r="I763">
        <f>+COUNTIFS(percentiles!A:A,A763,percentiles!M:M,B763,percentiles!P:P,"&gt;0")</f>
        <v>0</v>
      </c>
      <c r="J763">
        <f>+COUNTIFS(percentiles!A:A,A763,percentiles!M:M,B763,percentiles!Q:Q,"&gt;0")</f>
        <v>0</v>
      </c>
    </row>
    <row r="764" spans="1:10">
      <c r="A764" s="3">
        <v>155112</v>
      </c>
      <c r="B764" s="2">
        <v>43171</v>
      </c>
      <c r="C764">
        <v>23.2</v>
      </c>
      <c r="D764">
        <v>17.38</v>
      </c>
      <c r="E764" t="str">
        <f>+VLOOKUP(A764,'est-senamhi'!A:J,10,FALSE)</f>
        <v>VNP</v>
      </c>
      <c r="F764">
        <f t="shared" si="11"/>
        <v>5.82</v>
      </c>
      <c r="G764">
        <f>+COUNTIFS(percentiles!A:A,A764,percentiles!M:M,B764,percentiles!N:N,"&gt;0")</f>
        <v>0</v>
      </c>
      <c r="H764">
        <f>+COUNTIFS(percentiles!A:A,A764,percentiles!M:M,B764,percentiles!O:O,"&gt;0")</f>
        <v>0</v>
      </c>
      <c r="I764">
        <f>+COUNTIFS(percentiles!A:A,A764,percentiles!M:M,B764,percentiles!P:P,"&gt;0")</f>
        <v>0</v>
      </c>
      <c r="J764">
        <f>+COUNTIFS(percentiles!A:A,A764,percentiles!M:M,B764,percentiles!Q:Q,"&gt;0")</f>
        <v>0</v>
      </c>
    </row>
    <row r="765" spans="1:10">
      <c r="A765" s="3">
        <v>155218</v>
      </c>
      <c r="B765" s="2">
        <v>43171</v>
      </c>
      <c r="C765">
        <v>24.2</v>
      </c>
      <c r="D765">
        <v>18.03</v>
      </c>
      <c r="E765" t="str">
        <f>+VLOOKUP(A765,'est-senamhi'!A:J,10,FALSE)</f>
        <v>VNP</v>
      </c>
      <c r="F765">
        <f t="shared" si="11"/>
        <v>6.1699999999999982</v>
      </c>
      <c r="G765">
        <f>+COUNTIFS(percentiles!A:A,A765,percentiles!M:M,B765,percentiles!N:N,"&gt;0")</f>
        <v>0</v>
      </c>
      <c r="H765">
        <f>+COUNTIFS(percentiles!A:A,A765,percentiles!M:M,B765,percentiles!O:O,"&gt;0")</f>
        <v>0</v>
      </c>
      <c r="I765">
        <f>+COUNTIFS(percentiles!A:A,A765,percentiles!M:M,B765,percentiles!P:P,"&gt;0")</f>
        <v>0</v>
      </c>
      <c r="J765">
        <f>+COUNTIFS(percentiles!A:A,A765,percentiles!M:M,B765,percentiles!Q:Q,"&gt;0")</f>
        <v>0</v>
      </c>
    </row>
    <row r="766" spans="1:10">
      <c r="A766" s="3">
        <v>155223</v>
      </c>
      <c r="B766" s="2">
        <v>43171</v>
      </c>
      <c r="C766">
        <v>15.4</v>
      </c>
      <c r="D766">
        <v>15.27</v>
      </c>
      <c r="E766" t="str">
        <f>+VLOOKUP(A766,'est-senamhi'!A:J,10,FALSE)</f>
        <v>VNP</v>
      </c>
      <c r="F766">
        <f t="shared" si="11"/>
        <v>0.13000000000000078</v>
      </c>
      <c r="G766">
        <f>+COUNTIFS(percentiles!A:A,A766,percentiles!M:M,B766,percentiles!N:N,"&gt;0")</f>
        <v>0</v>
      </c>
      <c r="H766">
        <f>+COUNTIFS(percentiles!A:A,A766,percentiles!M:M,B766,percentiles!O:O,"&gt;0")</f>
        <v>1</v>
      </c>
      <c r="I766">
        <f>+COUNTIFS(percentiles!A:A,A766,percentiles!M:M,B766,percentiles!P:P,"&gt;0")</f>
        <v>0</v>
      </c>
      <c r="J766">
        <f>+COUNTIFS(percentiles!A:A,A766,percentiles!M:M,B766,percentiles!Q:Q,"&gt;0")</f>
        <v>0</v>
      </c>
    </row>
    <row r="767" spans="1:10">
      <c r="A767" s="3">
        <v>156114</v>
      </c>
      <c r="B767" s="2">
        <v>43171</v>
      </c>
      <c r="C767">
        <v>13.6</v>
      </c>
      <c r="D767">
        <v>12.56</v>
      </c>
      <c r="E767" t="str">
        <f>+VLOOKUP(A767,'est-senamhi'!A:J,10,FALSE)</f>
        <v>RP</v>
      </c>
      <c r="F767">
        <f t="shared" si="11"/>
        <v>1.0399999999999991</v>
      </c>
      <c r="G767">
        <f>+COUNTIFS(percentiles!A:A,A767,percentiles!M:M,B767,percentiles!N:N,"&gt;0")</f>
        <v>0</v>
      </c>
      <c r="H767">
        <f>+COUNTIFS(percentiles!A:A,A767,percentiles!M:M,B767,percentiles!O:O,"&gt;0")</f>
        <v>0</v>
      </c>
      <c r="I767">
        <f>+COUNTIFS(percentiles!A:A,A767,percentiles!M:M,B767,percentiles!P:P,"&gt;0")</f>
        <v>0</v>
      </c>
      <c r="J767">
        <f>+COUNTIFS(percentiles!A:A,A767,percentiles!M:M,B767,percentiles!Q:Q,"&gt;0")</f>
        <v>0</v>
      </c>
    </row>
    <row r="768" spans="1:10">
      <c r="A768" s="3">
        <v>157310</v>
      </c>
      <c r="B768" s="2">
        <v>43171</v>
      </c>
      <c r="C768">
        <v>17.2</v>
      </c>
      <c r="D768">
        <v>11.56</v>
      </c>
      <c r="E768" t="str">
        <f>+VLOOKUP(A768,'est-senamhi'!A:J,10,FALSE)</f>
        <v>RP</v>
      </c>
      <c r="F768">
        <f t="shared" si="11"/>
        <v>5.6399999999999988</v>
      </c>
      <c r="G768">
        <f>+COUNTIFS(percentiles!A:A,A768,percentiles!M:M,B768,percentiles!N:N,"&gt;0")</f>
        <v>0</v>
      </c>
      <c r="H768">
        <f>+COUNTIFS(percentiles!A:A,A768,percentiles!M:M,B768,percentiles!O:O,"&gt;0")</f>
        <v>0</v>
      </c>
      <c r="I768">
        <f>+COUNTIFS(percentiles!A:A,A768,percentiles!M:M,B768,percentiles!P:P,"&gt;0")</f>
        <v>0</v>
      </c>
      <c r="J768">
        <f>+COUNTIFS(percentiles!A:A,A768,percentiles!M:M,B768,percentiles!Q:Q,"&gt;0")</f>
        <v>0</v>
      </c>
    </row>
    <row r="769" spans="1:10">
      <c r="A769" s="3">
        <v>157317</v>
      </c>
      <c r="B769" s="2">
        <v>43171</v>
      </c>
      <c r="C769">
        <v>18.600000000000001</v>
      </c>
      <c r="D769">
        <v>17.95</v>
      </c>
      <c r="E769" t="str">
        <f>+VLOOKUP(A769,'est-senamhi'!A:J,10,FALSE)</f>
        <v>RP</v>
      </c>
      <c r="F769">
        <f t="shared" si="11"/>
        <v>0.65000000000000213</v>
      </c>
      <c r="G769">
        <f>+COUNTIFS(percentiles!A:A,A769,percentiles!M:M,B769,percentiles!N:N,"&gt;0")</f>
        <v>0</v>
      </c>
      <c r="H769">
        <f>+COUNTIFS(percentiles!A:A,A769,percentiles!M:M,B769,percentiles!O:O,"&gt;0")</f>
        <v>0</v>
      </c>
      <c r="I769">
        <f>+COUNTIFS(percentiles!A:A,A769,percentiles!M:M,B769,percentiles!P:P,"&gt;0")</f>
        <v>0</v>
      </c>
      <c r="J769">
        <f>+COUNTIFS(percentiles!A:A,A769,percentiles!M:M,B769,percentiles!Q:Q,"&gt;0")</f>
        <v>0</v>
      </c>
    </row>
    <row r="770" spans="1:10">
      <c r="A770" s="3">
        <v>158208</v>
      </c>
      <c r="B770" s="2">
        <v>43171</v>
      </c>
      <c r="C770">
        <v>23.1</v>
      </c>
      <c r="D770">
        <v>20.350000000000001</v>
      </c>
      <c r="E770" t="str">
        <f>+VLOOKUP(A770,'est-senamhi'!A:J,10,FALSE)</f>
        <v>RP</v>
      </c>
      <c r="F770">
        <f t="shared" ref="F770:F833" si="12">+C770-D770</f>
        <v>2.75</v>
      </c>
      <c r="G770">
        <f>+COUNTIFS(percentiles!A:A,A770,percentiles!M:M,B770,percentiles!N:N,"&gt;0")</f>
        <v>0</v>
      </c>
      <c r="H770">
        <f>+COUNTIFS(percentiles!A:A,A770,percentiles!M:M,B770,percentiles!O:O,"&gt;0")</f>
        <v>0</v>
      </c>
      <c r="I770">
        <f>+COUNTIFS(percentiles!A:A,A770,percentiles!M:M,B770,percentiles!P:P,"&gt;0")</f>
        <v>0</v>
      </c>
      <c r="J770">
        <f>+COUNTIFS(percentiles!A:A,A770,percentiles!M:M,B770,percentiles!Q:Q,"&gt;0")</f>
        <v>0</v>
      </c>
    </row>
    <row r="771" spans="1:10">
      <c r="A771" s="3" t="s">
        <v>1058</v>
      </c>
      <c r="B771" s="2">
        <v>43171</v>
      </c>
      <c r="C771">
        <v>25.8</v>
      </c>
      <c r="D771">
        <v>21.2</v>
      </c>
      <c r="E771" t="str">
        <f>+VLOOKUP(A771,'est-senamhi'!A:J,10,FALSE)</f>
        <v>RP</v>
      </c>
      <c r="F771">
        <f t="shared" si="12"/>
        <v>4.6000000000000014</v>
      </c>
      <c r="G771">
        <f>+COUNTIFS(percentiles!A:A,A771,percentiles!M:M,B771,percentiles!N:N,"&gt;0")</f>
        <v>0</v>
      </c>
      <c r="H771">
        <f>+COUNTIFS(percentiles!A:A,A771,percentiles!M:M,B771,percentiles!O:O,"&gt;0")</f>
        <v>0</v>
      </c>
      <c r="I771">
        <f>+COUNTIFS(percentiles!A:A,A771,percentiles!M:M,B771,percentiles!P:P,"&gt;0")</f>
        <v>0</v>
      </c>
      <c r="J771">
        <f>+COUNTIFS(percentiles!A:A,A771,percentiles!M:M,B771,percentiles!Q:Q,"&gt;0")</f>
        <v>0</v>
      </c>
    </row>
    <row r="772" spans="1:10">
      <c r="A772" s="3" t="s">
        <v>1122</v>
      </c>
      <c r="B772" s="2">
        <v>43171</v>
      </c>
      <c r="C772">
        <v>16.2</v>
      </c>
      <c r="D772">
        <v>14.48</v>
      </c>
      <c r="E772" t="str">
        <f>+VLOOKUP(A772,'est-senamhi'!A:J,10,FALSE)</f>
        <v>RP</v>
      </c>
      <c r="F772">
        <f t="shared" si="12"/>
        <v>1.7199999999999989</v>
      </c>
      <c r="G772">
        <f>+COUNTIFS(percentiles!A:A,A772,percentiles!M:M,B772,percentiles!N:N,"&gt;0")</f>
        <v>0</v>
      </c>
      <c r="H772">
        <f>+COUNTIFS(percentiles!A:A,A772,percentiles!M:M,B772,percentiles!O:O,"&gt;0")</f>
        <v>0</v>
      </c>
      <c r="I772">
        <f>+COUNTIFS(percentiles!A:A,A772,percentiles!M:M,B772,percentiles!P:P,"&gt;0")</f>
        <v>0</v>
      </c>
      <c r="J772">
        <f>+COUNTIFS(percentiles!A:A,A772,percentiles!M:M,B772,percentiles!Q:Q,"&gt;0")</f>
        <v>0</v>
      </c>
    </row>
    <row r="773" spans="1:10">
      <c r="A773" s="3" t="s">
        <v>1146</v>
      </c>
      <c r="B773" s="2">
        <v>43171</v>
      </c>
      <c r="C773">
        <v>21</v>
      </c>
      <c r="D773">
        <v>14.48</v>
      </c>
      <c r="E773" t="str">
        <f>+VLOOKUP(A773,'est-senamhi'!A:J,10,FALSE)</f>
        <v>RP</v>
      </c>
      <c r="F773">
        <f t="shared" si="12"/>
        <v>6.52</v>
      </c>
      <c r="G773">
        <f>+COUNTIFS(percentiles!A:A,A773,percentiles!M:M,B773,percentiles!N:N,"&gt;0")</f>
        <v>0</v>
      </c>
      <c r="H773">
        <f>+COUNTIFS(percentiles!A:A,A773,percentiles!M:M,B773,percentiles!O:O,"&gt;0")</f>
        <v>0</v>
      </c>
      <c r="I773">
        <f>+COUNTIFS(percentiles!A:A,A773,percentiles!M:M,B773,percentiles!P:P,"&gt;0")</f>
        <v>0</v>
      </c>
      <c r="J773">
        <f>+COUNTIFS(percentiles!A:A,A773,percentiles!M:M,B773,percentiles!Q:Q,"&gt;0")</f>
        <v>0</v>
      </c>
    </row>
    <row r="774" spans="1:10">
      <c r="A774" s="3" t="s">
        <v>1233</v>
      </c>
      <c r="B774" s="2">
        <v>43171</v>
      </c>
      <c r="C774">
        <v>24.1</v>
      </c>
      <c r="D774">
        <v>23.7</v>
      </c>
      <c r="E774" t="str">
        <f>+VLOOKUP(A774,'est-senamhi'!A:J,10,FALSE)</f>
        <v>RP</v>
      </c>
      <c r="F774">
        <f t="shared" si="12"/>
        <v>0.40000000000000213</v>
      </c>
      <c r="G774">
        <f>+COUNTIFS(percentiles!A:A,A774,percentiles!M:M,B774,percentiles!N:N,"&gt;0")</f>
        <v>0</v>
      </c>
      <c r="H774">
        <f>+COUNTIFS(percentiles!A:A,A774,percentiles!M:M,B774,percentiles!O:O,"&gt;0")</f>
        <v>0</v>
      </c>
      <c r="I774">
        <f>+COUNTIFS(percentiles!A:A,A774,percentiles!M:M,B774,percentiles!P:P,"&gt;0")</f>
        <v>0</v>
      </c>
      <c r="J774">
        <f>+COUNTIFS(percentiles!A:A,A774,percentiles!M:M,B774,percentiles!Q:Q,"&gt;0")</f>
        <v>0</v>
      </c>
    </row>
    <row r="775" spans="1:10">
      <c r="A775" s="3">
        <v>554</v>
      </c>
      <c r="B775" s="2">
        <v>43172</v>
      </c>
      <c r="C775">
        <v>25.2</v>
      </c>
      <c r="D775">
        <v>13.41</v>
      </c>
      <c r="E775" t="str">
        <f>+VLOOKUP(A775,'est-senamhi'!A:J,10,FALSE)</f>
        <v>RP</v>
      </c>
      <c r="F775">
        <f t="shared" si="12"/>
        <v>11.79</v>
      </c>
      <c r="G775">
        <f>+COUNTIFS(percentiles!A:A,A775,percentiles!M:M,B775,percentiles!N:N,"&gt;0")</f>
        <v>0</v>
      </c>
      <c r="H775">
        <f>+COUNTIFS(percentiles!A:A,A775,percentiles!M:M,B775,percentiles!O:O,"&gt;0")</f>
        <v>0</v>
      </c>
      <c r="I775">
        <f>+COUNTIFS(percentiles!A:A,A775,percentiles!M:M,B775,percentiles!P:P,"&gt;0")</f>
        <v>0</v>
      </c>
      <c r="J775">
        <f>+COUNTIFS(percentiles!A:A,A775,percentiles!M:M,B775,percentiles!Q:Q,"&gt;0")</f>
        <v>0</v>
      </c>
    </row>
    <row r="776" spans="1:10">
      <c r="A776" s="3">
        <v>555</v>
      </c>
      <c r="B776" s="2">
        <v>43172</v>
      </c>
      <c r="C776">
        <v>21.5</v>
      </c>
      <c r="D776">
        <v>18.95</v>
      </c>
      <c r="E776" t="str">
        <f>+VLOOKUP(A776,'est-senamhi'!A:J,10,FALSE)</f>
        <v>RP</v>
      </c>
      <c r="F776">
        <f t="shared" si="12"/>
        <v>2.5500000000000007</v>
      </c>
      <c r="G776">
        <f>+COUNTIFS(percentiles!A:A,A776,percentiles!M:M,B776,percentiles!N:N,"&gt;0")</f>
        <v>0</v>
      </c>
      <c r="H776">
        <f>+COUNTIFS(percentiles!A:A,A776,percentiles!M:M,B776,percentiles!O:O,"&gt;0")</f>
        <v>0</v>
      </c>
      <c r="I776">
        <f>+COUNTIFS(percentiles!A:A,A776,percentiles!M:M,B776,percentiles!P:P,"&gt;0")</f>
        <v>0</v>
      </c>
      <c r="J776">
        <f>+COUNTIFS(percentiles!A:A,A776,percentiles!M:M,B776,percentiles!Q:Q,"&gt;0")</f>
        <v>0</v>
      </c>
    </row>
    <row r="777" spans="1:10">
      <c r="A777" s="3">
        <v>625</v>
      </c>
      <c r="B777" s="2">
        <v>43172</v>
      </c>
      <c r="C777">
        <v>28.5</v>
      </c>
      <c r="D777">
        <v>11.52</v>
      </c>
      <c r="E777" t="str">
        <f>+VLOOKUP(A777,'est-senamhi'!A:J,10,FALSE)</f>
        <v>RP</v>
      </c>
      <c r="F777">
        <f t="shared" si="12"/>
        <v>16.98</v>
      </c>
      <c r="G777">
        <f>+COUNTIFS(percentiles!A:A,A777,percentiles!M:M,B777,percentiles!N:N,"&gt;0")</f>
        <v>1</v>
      </c>
      <c r="H777">
        <f>+COUNTIFS(percentiles!A:A,A777,percentiles!M:M,B777,percentiles!O:O,"&gt;0")</f>
        <v>0</v>
      </c>
      <c r="I777">
        <f>+COUNTIFS(percentiles!A:A,A777,percentiles!M:M,B777,percentiles!P:P,"&gt;0")</f>
        <v>0</v>
      </c>
      <c r="J777">
        <f>+COUNTIFS(percentiles!A:A,A777,percentiles!M:M,B777,percentiles!Q:Q,"&gt;0")</f>
        <v>0</v>
      </c>
    </row>
    <row r="778" spans="1:10">
      <c r="A778" s="3">
        <v>648</v>
      </c>
      <c r="B778" s="2">
        <v>43172</v>
      </c>
      <c r="C778">
        <v>17.5</v>
      </c>
      <c r="D778">
        <v>10.64</v>
      </c>
      <c r="E778" t="str">
        <f>+VLOOKUP(A778,'est-senamhi'!A:J,10,FALSE)</f>
        <v>RP</v>
      </c>
      <c r="F778">
        <f t="shared" si="12"/>
        <v>6.8599999999999994</v>
      </c>
      <c r="G778">
        <f>+COUNTIFS(percentiles!A:A,A778,percentiles!M:M,B778,percentiles!N:N,"&gt;0")</f>
        <v>0</v>
      </c>
      <c r="H778">
        <f>+COUNTIFS(percentiles!A:A,A778,percentiles!M:M,B778,percentiles!O:O,"&gt;0")</f>
        <v>0</v>
      </c>
      <c r="I778">
        <f>+COUNTIFS(percentiles!A:A,A778,percentiles!M:M,B778,percentiles!P:P,"&gt;0")</f>
        <v>0</v>
      </c>
      <c r="J778">
        <f>+COUNTIFS(percentiles!A:A,A778,percentiles!M:M,B778,percentiles!Q:Q,"&gt;0")</f>
        <v>0</v>
      </c>
    </row>
    <row r="779" spans="1:10">
      <c r="A779" s="3">
        <v>777</v>
      </c>
      <c r="B779" s="2">
        <v>43172</v>
      </c>
      <c r="C779">
        <v>31.5</v>
      </c>
      <c r="D779">
        <v>15.28</v>
      </c>
      <c r="E779" t="str">
        <f>+VLOOKUP(A779,'est-senamhi'!A:J,10,FALSE)</f>
        <v>RP</v>
      </c>
      <c r="F779">
        <f t="shared" si="12"/>
        <v>16.22</v>
      </c>
      <c r="G779">
        <f>+COUNTIFS(percentiles!A:A,A779,percentiles!M:M,B779,percentiles!N:N,"&gt;0")</f>
        <v>0</v>
      </c>
      <c r="H779">
        <f>+COUNTIFS(percentiles!A:A,A779,percentiles!M:M,B779,percentiles!O:O,"&gt;0")</f>
        <v>0</v>
      </c>
      <c r="I779">
        <f>+COUNTIFS(percentiles!A:A,A779,percentiles!M:M,B779,percentiles!P:P,"&gt;0")</f>
        <v>0</v>
      </c>
      <c r="J779">
        <f>+COUNTIFS(percentiles!A:A,A779,percentiles!M:M,B779,percentiles!Q:Q,"&gt;0")</f>
        <v>0</v>
      </c>
    </row>
    <row r="780" spans="1:10">
      <c r="A780" s="3">
        <v>822</v>
      </c>
      <c r="B780" s="2">
        <v>43172</v>
      </c>
      <c r="C780">
        <v>36.4</v>
      </c>
      <c r="D780">
        <v>32.21</v>
      </c>
      <c r="E780" t="str">
        <f>+VLOOKUP(A780,'est-senamhi'!A:J,10,FALSE)</f>
        <v>RP</v>
      </c>
      <c r="F780">
        <f t="shared" si="12"/>
        <v>4.1899999999999977</v>
      </c>
      <c r="G780">
        <f>+COUNTIFS(percentiles!A:A,A780,percentiles!M:M,B780,percentiles!N:N,"&gt;0")</f>
        <v>1</v>
      </c>
      <c r="H780">
        <f>+COUNTIFS(percentiles!A:A,A780,percentiles!M:M,B780,percentiles!O:O,"&gt;0")</f>
        <v>0</v>
      </c>
      <c r="I780">
        <f>+COUNTIFS(percentiles!A:A,A780,percentiles!M:M,B780,percentiles!P:P,"&gt;0")</f>
        <v>0</v>
      </c>
      <c r="J780">
        <f>+COUNTIFS(percentiles!A:A,A780,percentiles!M:M,B780,percentiles!Q:Q,"&gt;0")</f>
        <v>0</v>
      </c>
    </row>
    <row r="781" spans="1:10">
      <c r="A781" s="3">
        <v>7415</v>
      </c>
      <c r="B781" s="2">
        <v>43172</v>
      </c>
      <c r="C781">
        <v>17.2</v>
      </c>
      <c r="D781">
        <v>15.95</v>
      </c>
      <c r="E781" t="str">
        <f>+VLOOKUP(A781,'est-senamhi'!A:J,10,FALSE)</f>
        <v>RP</v>
      </c>
      <c r="F781">
        <f t="shared" si="12"/>
        <v>1.25</v>
      </c>
      <c r="G781">
        <f>+COUNTIFS(percentiles!A:A,A781,percentiles!M:M,B781,percentiles!N:N,"&gt;0")</f>
        <v>0</v>
      </c>
      <c r="H781">
        <f>+COUNTIFS(percentiles!A:A,A781,percentiles!M:M,B781,percentiles!O:O,"&gt;0")</f>
        <v>0</v>
      </c>
      <c r="I781">
        <f>+COUNTIFS(percentiles!A:A,A781,percentiles!M:M,B781,percentiles!P:P,"&gt;0")</f>
        <v>0</v>
      </c>
      <c r="J781">
        <f>+COUNTIFS(percentiles!A:A,A781,percentiles!M:M,B781,percentiles!Q:Q,"&gt;0")</f>
        <v>0</v>
      </c>
    </row>
    <row r="782" spans="1:10">
      <c r="A782" s="3">
        <v>109091</v>
      </c>
      <c r="B782" s="2">
        <v>43172</v>
      </c>
      <c r="C782">
        <v>33.799999999999997</v>
      </c>
      <c r="D782">
        <v>21.38</v>
      </c>
      <c r="E782" t="str">
        <f>+VLOOKUP(A782,'est-senamhi'!A:J,10,FALSE)</f>
        <v>VNP</v>
      </c>
      <c r="F782">
        <f t="shared" si="12"/>
        <v>12.419999999999998</v>
      </c>
      <c r="G782">
        <f>+COUNTIFS(percentiles!A:A,A782,percentiles!M:M,B782,percentiles!N:N,"&gt;0")</f>
        <v>0</v>
      </c>
      <c r="H782">
        <f>+COUNTIFS(percentiles!A:A,A782,percentiles!M:M,B782,percentiles!O:O,"&gt;0")</f>
        <v>0</v>
      </c>
      <c r="I782">
        <f>+COUNTIFS(percentiles!A:A,A782,percentiles!M:M,B782,percentiles!P:P,"&gt;0")</f>
        <v>0</v>
      </c>
      <c r="J782">
        <f>+COUNTIFS(percentiles!A:A,A782,percentiles!M:M,B782,percentiles!Q:Q,"&gt;0")</f>
        <v>0</v>
      </c>
    </row>
    <row r="783" spans="1:10">
      <c r="A783" s="3">
        <v>154108</v>
      </c>
      <c r="B783" s="2">
        <v>43172</v>
      </c>
      <c r="C783">
        <v>9.4</v>
      </c>
      <c r="D783">
        <v>9.23</v>
      </c>
      <c r="E783" t="str">
        <f>+VLOOKUP(A783,'est-senamhi'!A:J,10,FALSE)</f>
        <v>VNP</v>
      </c>
      <c r="F783">
        <f t="shared" si="12"/>
        <v>0.16999999999999993</v>
      </c>
      <c r="G783">
        <f>+COUNTIFS(percentiles!A:A,A783,percentiles!M:M,B783,percentiles!N:N,"&gt;0")</f>
        <v>0</v>
      </c>
      <c r="H783">
        <f>+COUNTIFS(percentiles!A:A,A783,percentiles!M:M,B783,percentiles!O:O,"&gt;0")</f>
        <v>0</v>
      </c>
      <c r="I783">
        <f>+COUNTIFS(percentiles!A:A,A783,percentiles!M:M,B783,percentiles!P:P,"&gt;0")</f>
        <v>0</v>
      </c>
      <c r="J783">
        <f>+COUNTIFS(percentiles!A:A,A783,percentiles!M:M,B783,percentiles!Q:Q,"&gt;0")</f>
        <v>0</v>
      </c>
    </row>
    <row r="784" spans="1:10">
      <c r="A784" s="3">
        <v>155122</v>
      </c>
      <c r="B784" s="2">
        <v>43172</v>
      </c>
      <c r="C784">
        <v>13.9</v>
      </c>
      <c r="D784">
        <v>7.3</v>
      </c>
      <c r="E784" t="str">
        <f>+VLOOKUP(A784,'est-senamhi'!A:J,10,FALSE)</f>
        <v>VNP</v>
      </c>
      <c r="F784">
        <f t="shared" si="12"/>
        <v>6.6000000000000005</v>
      </c>
      <c r="G784">
        <f>+COUNTIFS(percentiles!A:A,A784,percentiles!M:M,B784,percentiles!N:N,"&gt;0")</f>
        <v>0</v>
      </c>
      <c r="H784">
        <f>+COUNTIFS(percentiles!A:A,A784,percentiles!M:M,B784,percentiles!O:O,"&gt;0")</f>
        <v>0</v>
      </c>
      <c r="I784">
        <f>+COUNTIFS(percentiles!A:A,A784,percentiles!M:M,B784,percentiles!P:P,"&gt;0")</f>
        <v>0</v>
      </c>
      <c r="J784">
        <f>+COUNTIFS(percentiles!A:A,A784,percentiles!M:M,B784,percentiles!Q:Q,"&gt;0")</f>
        <v>0</v>
      </c>
    </row>
    <row r="785" spans="1:10">
      <c r="A785" s="3">
        <v>155207</v>
      </c>
      <c r="B785" s="2">
        <v>43172</v>
      </c>
      <c r="C785">
        <v>13.4</v>
      </c>
      <c r="D785">
        <v>12.31</v>
      </c>
      <c r="E785" t="str">
        <f>+VLOOKUP(A785,'est-senamhi'!A:J,10,FALSE)</f>
        <v>VNP</v>
      </c>
      <c r="F785">
        <f t="shared" si="12"/>
        <v>1.0899999999999999</v>
      </c>
      <c r="G785">
        <f>+COUNTIFS(percentiles!A:A,A785,percentiles!M:M,B785,percentiles!N:N,"&gt;0")</f>
        <v>0</v>
      </c>
      <c r="H785">
        <f>+COUNTIFS(percentiles!A:A,A785,percentiles!M:M,B785,percentiles!O:O,"&gt;0")</f>
        <v>0</v>
      </c>
      <c r="I785">
        <f>+COUNTIFS(percentiles!A:A,A785,percentiles!M:M,B785,percentiles!P:P,"&gt;0")</f>
        <v>1</v>
      </c>
      <c r="J785">
        <f>+COUNTIFS(percentiles!A:A,A785,percentiles!M:M,B785,percentiles!Q:Q,"&gt;0")</f>
        <v>0</v>
      </c>
    </row>
    <row r="786" spans="1:10">
      <c r="A786" s="3" t="s">
        <v>1146</v>
      </c>
      <c r="B786" s="2">
        <v>43172</v>
      </c>
      <c r="C786">
        <v>28.8</v>
      </c>
      <c r="D786">
        <v>14.48</v>
      </c>
      <c r="E786" t="str">
        <f>+VLOOKUP(A786,'est-senamhi'!A:J,10,FALSE)</f>
        <v>RP</v>
      </c>
      <c r="F786">
        <f t="shared" si="12"/>
        <v>14.32</v>
      </c>
      <c r="G786">
        <f>+COUNTIFS(percentiles!A:A,A786,percentiles!M:M,B786,percentiles!N:N,"&gt;0")</f>
        <v>0</v>
      </c>
      <c r="H786">
        <f>+COUNTIFS(percentiles!A:A,A786,percentiles!M:M,B786,percentiles!O:O,"&gt;0")</f>
        <v>0</v>
      </c>
      <c r="I786">
        <f>+COUNTIFS(percentiles!A:A,A786,percentiles!M:M,B786,percentiles!P:P,"&gt;0")</f>
        <v>0</v>
      </c>
      <c r="J786">
        <f>+COUNTIFS(percentiles!A:A,A786,percentiles!M:M,B786,percentiles!Q:Q,"&gt;0")</f>
        <v>0</v>
      </c>
    </row>
    <row r="787" spans="1:10">
      <c r="A787" s="3">
        <v>455</v>
      </c>
      <c r="B787" s="2">
        <v>43173</v>
      </c>
      <c r="C787">
        <v>24.6</v>
      </c>
      <c r="D787">
        <v>19.96</v>
      </c>
      <c r="E787" t="str">
        <f>+VLOOKUP(A787,'est-senamhi'!A:J,10,FALSE)</f>
        <v>RP</v>
      </c>
      <c r="F787">
        <f t="shared" si="12"/>
        <v>4.6400000000000006</v>
      </c>
      <c r="G787">
        <f>+COUNTIFS(percentiles!A:A,A787,percentiles!M:M,B787,percentiles!N:N,"&gt;0")</f>
        <v>0</v>
      </c>
      <c r="H787">
        <f>+COUNTIFS(percentiles!A:A,A787,percentiles!M:M,B787,percentiles!O:O,"&gt;0")</f>
        <v>0</v>
      </c>
      <c r="I787">
        <f>+COUNTIFS(percentiles!A:A,A787,percentiles!M:M,B787,percentiles!P:P,"&gt;0")</f>
        <v>0</v>
      </c>
      <c r="J787">
        <f>+COUNTIFS(percentiles!A:A,A787,percentiles!M:M,B787,percentiles!Q:Q,"&gt;0")</f>
        <v>0</v>
      </c>
    </row>
    <row r="788" spans="1:10">
      <c r="A788" s="3">
        <v>633</v>
      </c>
      <c r="B788" s="2">
        <v>43173</v>
      </c>
      <c r="C788">
        <v>22.2</v>
      </c>
      <c r="D788">
        <v>20.94</v>
      </c>
      <c r="E788" t="str">
        <f>+VLOOKUP(A788,'est-senamhi'!A:J,10,FALSE)</f>
        <v>RP</v>
      </c>
      <c r="F788">
        <f t="shared" si="12"/>
        <v>1.259999999999998</v>
      </c>
      <c r="G788">
        <f>+COUNTIFS(percentiles!A:A,A788,percentiles!M:M,B788,percentiles!N:N,"&gt;0")</f>
        <v>0</v>
      </c>
      <c r="H788">
        <f>+COUNTIFS(percentiles!A:A,A788,percentiles!M:M,B788,percentiles!O:O,"&gt;0")</f>
        <v>0</v>
      </c>
      <c r="I788">
        <f>+COUNTIFS(percentiles!A:A,A788,percentiles!M:M,B788,percentiles!P:P,"&gt;0")</f>
        <v>0</v>
      </c>
      <c r="J788">
        <f>+COUNTIFS(percentiles!A:A,A788,percentiles!M:M,B788,percentiles!Q:Q,"&gt;0")</f>
        <v>0</v>
      </c>
    </row>
    <row r="789" spans="1:10">
      <c r="A789" s="3">
        <v>826</v>
      </c>
      <c r="B789" s="2">
        <v>43173</v>
      </c>
      <c r="C789">
        <v>20.3</v>
      </c>
      <c r="D789">
        <v>19.39</v>
      </c>
      <c r="E789" t="str">
        <f>+VLOOKUP(A789,'est-senamhi'!A:J,10,FALSE)</f>
        <v>RP</v>
      </c>
      <c r="F789">
        <f t="shared" si="12"/>
        <v>0.91000000000000014</v>
      </c>
      <c r="G789">
        <f>+COUNTIFS(percentiles!A:A,A789,percentiles!M:M,B789,percentiles!N:N,"&gt;0")</f>
        <v>0</v>
      </c>
      <c r="H789">
        <f>+COUNTIFS(percentiles!A:A,A789,percentiles!M:M,B789,percentiles!O:O,"&gt;0")</f>
        <v>0</v>
      </c>
      <c r="I789">
        <f>+COUNTIFS(percentiles!A:A,A789,percentiles!M:M,B789,percentiles!P:P,"&gt;0")</f>
        <v>0</v>
      </c>
      <c r="J789">
        <f>+COUNTIFS(percentiles!A:A,A789,percentiles!M:M,B789,percentiles!Q:Q,"&gt;0")</f>
        <v>0</v>
      </c>
    </row>
    <row r="790" spans="1:10">
      <c r="A790" s="3">
        <v>109091</v>
      </c>
      <c r="B790" s="2">
        <v>43173</v>
      </c>
      <c r="C790">
        <v>110.2</v>
      </c>
      <c r="D790">
        <v>21.38</v>
      </c>
      <c r="E790" t="str">
        <f>+VLOOKUP(A790,'est-senamhi'!A:J,10,FALSE)</f>
        <v>VNP</v>
      </c>
      <c r="F790">
        <f t="shared" si="12"/>
        <v>88.820000000000007</v>
      </c>
      <c r="G790">
        <f>+COUNTIFS(percentiles!A:A,A790,percentiles!M:M,B790,percentiles!N:N,"&gt;0")</f>
        <v>0</v>
      </c>
      <c r="H790">
        <f>+COUNTIFS(percentiles!A:A,A790,percentiles!M:M,B790,percentiles!O:O,"&gt;0")</f>
        <v>0</v>
      </c>
      <c r="I790">
        <f>+COUNTIFS(percentiles!A:A,A790,percentiles!M:M,B790,percentiles!P:P,"&gt;0")</f>
        <v>0</v>
      </c>
      <c r="J790">
        <f>+COUNTIFS(percentiles!A:A,A790,percentiles!M:M,B790,percentiles!Q:Q,"&gt;0")</f>
        <v>0</v>
      </c>
    </row>
    <row r="791" spans="1:10">
      <c r="A791" s="3">
        <v>157418</v>
      </c>
      <c r="B791" s="2">
        <v>43173</v>
      </c>
      <c r="C791">
        <v>15</v>
      </c>
      <c r="D791">
        <v>9.0399999999999991</v>
      </c>
      <c r="E791" t="str">
        <f>+VLOOKUP(A791,'est-senamhi'!A:J,10,FALSE)</f>
        <v>RP</v>
      </c>
      <c r="F791">
        <f t="shared" si="12"/>
        <v>5.9600000000000009</v>
      </c>
      <c r="G791">
        <f>+COUNTIFS(percentiles!A:A,A791,percentiles!M:M,B791,percentiles!N:N,"&gt;0")</f>
        <v>0</v>
      </c>
      <c r="H791">
        <f>+COUNTIFS(percentiles!A:A,A791,percentiles!M:M,B791,percentiles!O:O,"&gt;0")</f>
        <v>1</v>
      </c>
      <c r="I791">
        <f>+COUNTIFS(percentiles!A:A,A791,percentiles!M:M,B791,percentiles!P:P,"&gt;0")</f>
        <v>0</v>
      </c>
      <c r="J791">
        <f>+COUNTIFS(percentiles!A:A,A791,percentiles!M:M,B791,percentiles!Q:Q,"&gt;0")</f>
        <v>0</v>
      </c>
    </row>
    <row r="792" spans="1:10">
      <c r="A792" s="3">
        <v>47294362</v>
      </c>
      <c r="B792" s="2">
        <v>43173</v>
      </c>
      <c r="C792">
        <v>19.399999999999999</v>
      </c>
      <c r="D792">
        <v>19.12</v>
      </c>
      <c r="E792" t="str">
        <f>+VLOOKUP(A792,'est-senamhi'!A:J,10,FALSE)</f>
        <v>RP</v>
      </c>
      <c r="F792">
        <f t="shared" si="12"/>
        <v>0.27999999999999758</v>
      </c>
      <c r="G792">
        <f>+COUNTIFS(percentiles!A:A,A792,percentiles!M:M,B792,percentiles!N:N,"&gt;0")</f>
        <v>0</v>
      </c>
      <c r="H792">
        <f>+COUNTIFS(percentiles!A:A,A792,percentiles!M:M,B792,percentiles!O:O,"&gt;0")</f>
        <v>0</v>
      </c>
      <c r="I792">
        <f>+COUNTIFS(percentiles!A:A,A792,percentiles!M:M,B792,percentiles!P:P,"&gt;0")</f>
        <v>0</v>
      </c>
      <c r="J792">
        <f>+COUNTIFS(percentiles!A:A,A792,percentiles!M:M,B792,percentiles!Q:Q,"&gt;0")</f>
        <v>0</v>
      </c>
    </row>
    <row r="793" spans="1:10">
      <c r="A793" s="3" t="s">
        <v>1146</v>
      </c>
      <c r="B793" s="2">
        <v>43173</v>
      </c>
      <c r="C793">
        <v>37.799999999999997</v>
      </c>
      <c r="D793">
        <v>14.48</v>
      </c>
      <c r="E793" t="str">
        <f>+VLOOKUP(A793,'est-senamhi'!A:J,10,FALSE)</f>
        <v>RP</v>
      </c>
      <c r="F793">
        <f t="shared" si="12"/>
        <v>23.319999999999997</v>
      </c>
      <c r="G793">
        <f>+COUNTIFS(percentiles!A:A,A793,percentiles!M:M,B793,percentiles!N:N,"&gt;0")</f>
        <v>0</v>
      </c>
      <c r="H793">
        <f>+COUNTIFS(percentiles!A:A,A793,percentiles!M:M,B793,percentiles!O:O,"&gt;0")</f>
        <v>0</v>
      </c>
      <c r="I793">
        <f>+COUNTIFS(percentiles!A:A,A793,percentiles!M:M,B793,percentiles!P:P,"&gt;0")</f>
        <v>0</v>
      </c>
      <c r="J793">
        <f>+COUNTIFS(percentiles!A:A,A793,percentiles!M:M,B793,percentiles!Q:Q,"&gt;0")</f>
        <v>0</v>
      </c>
    </row>
    <row r="794" spans="1:10">
      <c r="A794" s="3">
        <v>633</v>
      </c>
      <c r="B794" s="2">
        <v>43174</v>
      </c>
      <c r="C794">
        <v>21.6</v>
      </c>
      <c r="D794">
        <v>20.94</v>
      </c>
      <c r="E794" t="str">
        <f>+VLOOKUP(A794,'est-senamhi'!A:J,10,FALSE)</f>
        <v>RP</v>
      </c>
      <c r="F794">
        <f t="shared" si="12"/>
        <v>0.66000000000000014</v>
      </c>
      <c r="G794">
        <f>+COUNTIFS(percentiles!A:A,A794,percentiles!M:M,B794,percentiles!N:N,"&gt;0")</f>
        <v>0</v>
      </c>
      <c r="H794">
        <f>+COUNTIFS(percentiles!A:A,A794,percentiles!M:M,B794,percentiles!O:O,"&gt;0")</f>
        <v>0</v>
      </c>
      <c r="I794">
        <f>+COUNTIFS(percentiles!A:A,A794,percentiles!M:M,B794,percentiles!P:P,"&gt;0")</f>
        <v>0</v>
      </c>
      <c r="J794">
        <f>+COUNTIFS(percentiles!A:A,A794,percentiles!M:M,B794,percentiles!Q:Q,"&gt;0")</f>
        <v>0</v>
      </c>
    </row>
    <row r="795" spans="1:10">
      <c r="A795" s="3">
        <v>663</v>
      </c>
      <c r="B795" s="2">
        <v>43174</v>
      </c>
      <c r="C795">
        <v>22.5</v>
      </c>
      <c r="D795">
        <v>15.61</v>
      </c>
      <c r="E795" t="str">
        <f>+VLOOKUP(A795,'est-senamhi'!A:J,10,FALSE)</f>
        <v>RP</v>
      </c>
      <c r="F795">
        <f t="shared" si="12"/>
        <v>6.8900000000000006</v>
      </c>
      <c r="G795">
        <f>+COUNTIFS(percentiles!A:A,A795,percentiles!M:M,B795,percentiles!N:N,"&gt;0")</f>
        <v>0</v>
      </c>
      <c r="H795">
        <f>+COUNTIFS(percentiles!A:A,A795,percentiles!M:M,B795,percentiles!O:O,"&gt;0")</f>
        <v>0</v>
      </c>
      <c r="I795">
        <f>+COUNTIFS(percentiles!A:A,A795,percentiles!M:M,B795,percentiles!P:P,"&gt;0")</f>
        <v>0</v>
      </c>
      <c r="J795">
        <f>+COUNTIFS(percentiles!A:A,A795,percentiles!M:M,B795,percentiles!Q:Q,"&gt;0")</f>
        <v>0</v>
      </c>
    </row>
    <row r="796" spans="1:10">
      <c r="A796" s="3">
        <v>761</v>
      </c>
      <c r="B796" s="2">
        <v>43174</v>
      </c>
      <c r="C796">
        <v>30.2</v>
      </c>
      <c r="D796">
        <v>22.76</v>
      </c>
      <c r="E796" t="str">
        <f>+VLOOKUP(A796,'est-senamhi'!A:J,10,FALSE)</f>
        <v>RP</v>
      </c>
      <c r="F796">
        <f t="shared" si="12"/>
        <v>7.4399999999999977</v>
      </c>
      <c r="G796">
        <f>+COUNTIFS(percentiles!A:A,A796,percentiles!M:M,B796,percentiles!N:N,"&gt;0")</f>
        <v>0</v>
      </c>
      <c r="H796">
        <f>+COUNTIFS(percentiles!A:A,A796,percentiles!M:M,B796,percentiles!O:O,"&gt;0")</f>
        <v>0</v>
      </c>
      <c r="I796">
        <f>+COUNTIFS(percentiles!A:A,A796,percentiles!M:M,B796,percentiles!P:P,"&gt;0")</f>
        <v>0</v>
      </c>
      <c r="J796">
        <f>+COUNTIFS(percentiles!A:A,A796,percentiles!M:M,B796,percentiles!Q:Q,"&gt;0")</f>
        <v>0</v>
      </c>
    </row>
    <row r="797" spans="1:10">
      <c r="A797" s="3">
        <v>816</v>
      </c>
      <c r="B797" s="2">
        <v>43174</v>
      </c>
      <c r="C797">
        <v>30.4</v>
      </c>
      <c r="D797">
        <v>22.04</v>
      </c>
      <c r="E797" t="str">
        <f>+VLOOKUP(A797,'est-senamhi'!A:J,10,FALSE)</f>
        <v>RP</v>
      </c>
      <c r="F797">
        <f t="shared" si="12"/>
        <v>8.36</v>
      </c>
      <c r="G797">
        <f>+COUNTIFS(percentiles!A:A,A797,percentiles!M:M,B797,percentiles!N:N,"&gt;0")</f>
        <v>0</v>
      </c>
      <c r="H797">
        <f>+COUNTIFS(percentiles!A:A,A797,percentiles!M:M,B797,percentiles!O:O,"&gt;0")</f>
        <v>0</v>
      </c>
      <c r="I797">
        <f>+COUNTIFS(percentiles!A:A,A797,percentiles!M:M,B797,percentiles!P:P,"&gt;0")</f>
        <v>0</v>
      </c>
      <c r="J797">
        <f>+COUNTIFS(percentiles!A:A,A797,percentiles!M:M,B797,percentiles!Q:Q,"&gt;0")</f>
        <v>0</v>
      </c>
    </row>
    <row r="798" spans="1:10">
      <c r="A798" s="3">
        <v>7454</v>
      </c>
      <c r="B798" s="2">
        <v>43174</v>
      </c>
      <c r="C798">
        <v>23.8</v>
      </c>
      <c r="D798">
        <v>22.16</v>
      </c>
      <c r="E798" t="str">
        <f>+VLOOKUP(A798,'est-senamhi'!A:J,10,FALSE)</f>
        <v>RP</v>
      </c>
      <c r="F798">
        <f t="shared" si="12"/>
        <v>1.6400000000000006</v>
      </c>
      <c r="G798">
        <f>+COUNTIFS(percentiles!A:A,A798,percentiles!M:M,B798,percentiles!N:N,"&gt;0")</f>
        <v>0</v>
      </c>
      <c r="H798">
        <f>+COUNTIFS(percentiles!A:A,A798,percentiles!M:M,B798,percentiles!O:O,"&gt;0")</f>
        <v>0</v>
      </c>
      <c r="I798">
        <f>+COUNTIFS(percentiles!A:A,A798,percentiles!M:M,B798,percentiles!P:P,"&gt;0")</f>
        <v>0</v>
      </c>
      <c r="J798">
        <f>+COUNTIFS(percentiles!A:A,A798,percentiles!M:M,B798,percentiles!Q:Q,"&gt;0")</f>
        <v>0</v>
      </c>
    </row>
    <row r="799" spans="1:10">
      <c r="A799" s="3">
        <v>109091</v>
      </c>
      <c r="B799" s="2">
        <v>43174</v>
      </c>
      <c r="C799">
        <v>25.2</v>
      </c>
      <c r="D799">
        <v>21.38</v>
      </c>
      <c r="E799" t="str">
        <f>+VLOOKUP(A799,'est-senamhi'!A:J,10,FALSE)</f>
        <v>VNP</v>
      </c>
      <c r="F799">
        <f t="shared" si="12"/>
        <v>3.8200000000000003</v>
      </c>
      <c r="G799">
        <f>+COUNTIFS(percentiles!A:A,A799,percentiles!M:M,B799,percentiles!N:N,"&gt;0")</f>
        <v>0</v>
      </c>
      <c r="H799">
        <f>+COUNTIFS(percentiles!A:A,A799,percentiles!M:M,B799,percentiles!O:O,"&gt;0")</f>
        <v>0</v>
      </c>
      <c r="I799">
        <f>+COUNTIFS(percentiles!A:A,A799,percentiles!M:M,B799,percentiles!P:P,"&gt;0")</f>
        <v>0</v>
      </c>
      <c r="J799">
        <f>+COUNTIFS(percentiles!A:A,A799,percentiles!M:M,B799,percentiles!Q:Q,"&gt;0")</f>
        <v>0</v>
      </c>
    </row>
    <row r="800" spans="1:10">
      <c r="A800" s="3">
        <v>154108</v>
      </c>
      <c r="B800" s="2">
        <v>43174</v>
      </c>
      <c r="C800">
        <v>10.4</v>
      </c>
      <c r="D800">
        <v>9.23</v>
      </c>
      <c r="E800" t="str">
        <f>+VLOOKUP(A800,'est-senamhi'!A:J,10,FALSE)</f>
        <v>VNP</v>
      </c>
      <c r="F800">
        <f t="shared" si="12"/>
        <v>1.17</v>
      </c>
      <c r="G800">
        <f>+COUNTIFS(percentiles!A:A,A800,percentiles!M:M,B800,percentiles!N:N,"&gt;0")</f>
        <v>0</v>
      </c>
      <c r="H800">
        <f>+COUNTIFS(percentiles!A:A,A800,percentiles!M:M,B800,percentiles!O:O,"&gt;0")</f>
        <v>0</v>
      </c>
      <c r="I800">
        <f>+COUNTIFS(percentiles!A:A,A800,percentiles!M:M,B800,percentiles!P:P,"&gt;0")</f>
        <v>0</v>
      </c>
      <c r="J800">
        <f>+COUNTIFS(percentiles!A:A,A800,percentiles!M:M,B800,percentiles!Q:Q,"&gt;0")</f>
        <v>0</v>
      </c>
    </row>
    <row r="801" spans="1:10">
      <c r="A801" s="3">
        <v>155111</v>
      </c>
      <c r="B801" s="2">
        <v>43174</v>
      </c>
      <c r="C801">
        <v>23.4</v>
      </c>
      <c r="D801">
        <v>20.18</v>
      </c>
      <c r="E801" t="str">
        <f>+VLOOKUP(A801,'est-senamhi'!A:J,10,FALSE)</f>
        <v>VNP</v>
      </c>
      <c r="F801">
        <f t="shared" si="12"/>
        <v>3.2199999999999989</v>
      </c>
      <c r="G801">
        <f>+COUNTIFS(percentiles!A:A,A801,percentiles!M:M,B801,percentiles!N:N,"&gt;0")</f>
        <v>0</v>
      </c>
      <c r="H801">
        <f>+COUNTIFS(percentiles!A:A,A801,percentiles!M:M,B801,percentiles!O:O,"&gt;0")</f>
        <v>0</v>
      </c>
      <c r="I801">
        <f>+COUNTIFS(percentiles!A:A,A801,percentiles!M:M,B801,percentiles!P:P,"&gt;0")</f>
        <v>0</v>
      </c>
      <c r="J801">
        <f>+COUNTIFS(percentiles!A:A,A801,percentiles!M:M,B801,percentiles!Q:Q,"&gt;0")</f>
        <v>0</v>
      </c>
    </row>
    <row r="802" spans="1:10">
      <c r="A802" s="3" t="s">
        <v>1168</v>
      </c>
      <c r="B802" s="2">
        <v>43174</v>
      </c>
      <c r="C802">
        <v>41.4</v>
      </c>
      <c r="D802">
        <v>30.86</v>
      </c>
      <c r="E802" t="str">
        <f>+VLOOKUP(A802,'est-senamhi'!A:J,10,FALSE)</f>
        <v>RP</v>
      </c>
      <c r="F802">
        <f t="shared" si="12"/>
        <v>10.54</v>
      </c>
      <c r="G802">
        <f>+COUNTIFS(percentiles!A:A,A802,percentiles!M:M,B802,percentiles!N:N,"&gt;0")</f>
        <v>0</v>
      </c>
      <c r="H802">
        <f>+COUNTIFS(percentiles!A:A,A802,percentiles!M:M,B802,percentiles!O:O,"&gt;0")</f>
        <v>0</v>
      </c>
      <c r="I802">
        <f>+COUNTIFS(percentiles!A:A,A802,percentiles!M:M,B802,percentiles!P:P,"&gt;0")</f>
        <v>0</v>
      </c>
      <c r="J802">
        <f>+COUNTIFS(percentiles!A:A,A802,percentiles!M:M,B802,percentiles!Q:Q,"&gt;0")</f>
        <v>0</v>
      </c>
    </row>
    <row r="803" spans="1:10">
      <c r="A803" s="3" t="s">
        <v>1242</v>
      </c>
      <c r="B803" s="2">
        <v>43174</v>
      </c>
      <c r="C803">
        <v>34.4</v>
      </c>
      <c r="D803">
        <v>23.37</v>
      </c>
      <c r="E803" t="str">
        <f>+VLOOKUP(A803,'est-senamhi'!A:J,10,FALSE)</f>
        <v>RP</v>
      </c>
      <c r="F803">
        <f t="shared" si="12"/>
        <v>11.029999999999998</v>
      </c>
      <c r="G803">
        <f>+COUNTIFS(percentiles!A:A,A803,percentiles!M:M,B803,percentiles!N:N,"&gt;0")</f>
        <v>0</v>
      </c>
      <c r="H803">
        <f>+COUNTIFS(percentiles!A:A,A803,percentiles!M:M,B803,percentiles!O:O,"&gt;0")</f>
        <v>0</v>
      </c>
      <c r="I803">
        <f>+COUNTIFS(percentiles!A:A,A803,percentiles!M:M,B803,percentiles!P:P,"&gt;0")</f>
        <v>0</v>
      </c>
      <c r="J803">
        <f>+COUNTIFS(percentiles!A:A,A803,percentiles!M:M,B803,percentiles!Q:Q,"&gt;0")</f>
        <v>0</v>
      </c>
    </row>
    <row r="804" spans="1:10">
      <c r="A804" s="3">
        <v>469</v>
      </c>
      <c r="B804" s="2">
        <v>43175</v>
      </c>
      <c r="C804">
        <v>56.5</v>
      </c>
      <c r="D804">
        <v>49.73</v>
      </c>
      <c r="E804" t="str">
        <f>+VLOOKUP(A804,'est-senamhi'!A:J,10,FALSE)</f>
        <v>RP</v>
      </c>
      <c r="F804">
        <f t="shared" si="12"/>
        <v>6.7700000000000031</v>
      </c>
      <c r="G804">
        <f>+COUNTIFS(percentiles!A:A,A804,percentiles!M:M,B804,percentiles!N:N,"&gt;0")</f>
        <v>0</v>
      </c>
      <c r="H804">
        <f>+COUNTIFS(percentiles!A:A,A804,percentiles!M:M,B804,percentiles!O:O,"&gt;0")</f>
        <v>0</v>
      </c>
      <c r="I804">
        <f>+COUNTIFS(percentiles!A:A,A804,percentiles!M:M,B804,percentiles!P:P,"&gt;0")</f>
        <v>0</v>
      </c>
      <c r="J804">
        <f>+COUNTIFS(percentiles!A:A,A804,percentiles!M:M,B804,percentiles!Q:Q,"&gt;0")</f>
        <v>0</v>
      </c>
    </row>
    <row r="805" spans="1:10">
      <c r="A805" s="3">
        <v>736</v>
      </c>
      <c r="B805" s="2">
        <v>43175</v>
      </c>
      <c r="C805">
        <v>23.8</v>
      </c>
      <c r="D805">
        <v>19.899999999999999</v>
      </c>
      <c r="E805" t="str">
        <f>+VLOOKUP(A805,'est-senamhi'!A:J,10,FALSE)</f>
        <v>RP</v>
      </c>
      <c r="F805">
        <f t="shared" si="12"/>
        <v>3.9000000000000021</v>
      </c>
      <c r="G805">
        <f>+COUNTIFS(percentiles!A:A,A805,percentiles!M:M,B805,percentiles!N:N,"&gt;0")</f>
        <v>0</v>
      </c>
      <c r="H805">
        <f>+COUNTIFS(percentiles!A:A,A805,percentiles!M:M,B805,percentiles!O:O,"&gt;0")</f>
        <v>1</v>
      </c>
      <c r="I805">
        <f>+COUNTIFS(percentiles!A:A,A805,percentiles!M:M,B805,percentiles!P:P,"&gt;0")</f>
        <v>0</v>
      </c>
      <c r="J805">
        <f>+COUNTIFS(percentiles!A:A,A805,percentiles!M:M,B805,percentiles!Q:Q,"&gt;0")</f>
        <v>0</v>
      </c>
    </row>
    <row r="806" spans="1:10">
      <c r="A806" s="3">
        <v>777</v>
      </c>
      <c r="B806" s="2">
        <v>43175</v>
      </c>
      <c r="C806">
        <v>18</v>
      </c>
      <c r="D806">
        <v>15.28</v>
      </c>
      <c r="E806" t="str">
        <f>+VLOOKUP(A806,'est-senamhi'!A:J,10,FALSE)</f>
        <v>RP</v>
      </c>
      <c r="F806">
        <f t="shared" si="12"/>
        <v>2.7200000000000006</v>
      </c>
      <c r="G806">
        <f>+COUNTIFS(percentiles!A:A,A806,percentiles!M:M,B806,percentiles!N:N,"&gt;0")</f>
        <v>0</v>
      </c>
      <c r="H806">
        <f>+COUNTIFS(percentiles!A:A,A806,percentiles!M:M,B806,percentiles!O:O,"&gt;0")</f>
        <v>0</v>
      </c>
      <c r="I806">
        <f>+COUNTIFS(percentiles!A:A,A806,percentiles!M:M,B806,percentiles!P:P,"&gt;0")</f>
        <v>0</v>
      </c>
      <c r="J806">
        <f>+COUNTIFS(percentiles!A:A,A806,percentiles!M:M,B806,percentiles!Q:Q,"&gt;0")</f>
        <v>0</v>
      </c>
    </row>
    <row r="807" spans="1:10">
      <c r="A807" s="3">
        <v>817</v>
      </c>
      <c r="B807" s="2">
        <v>43175</v>
      </c>
      <c r="C807">
        <v>61.7</v>
      </c>
      <c r="D807">
        <v>35.99</v>
      </c>
      <c r="E807" t="str">
        <f>+VLOOKUP(A807,'est-senamhi'!A:J,10,FALSE)</f>
        <v>RP</v>
      </c>
      <c r="F807">
        <f t="shared" si="12"/>
        <v>25.71</v>
      </c>
      <c r="G807">
        <f>+COUNTIFS(percentiles!A:A,A807,percentiles!M:M,B807,percentiles!N:N,"&gt;0")</f>
        <v>0</v>
      </c>
      <c r="H807">
        <f>+COUNTIFS(percentiles!A:A,A807,percentiles!M:M,B807,percentiles!O:O,"&gt;0")</f>
        <v>0</v>
      </c>
      <c r="I807">
        <f>+COUNTIFS(percentiles!A:A,A807,percentiles!M:M,B807,percentiles!P:P,"&gt;0")</f>
        <v>0</v>
      </c>
      <c r="J807">
        <f>+COUNTIFS(percentiles!A:A,A807,percentiles!M:M,B807,percentiles!Q:Q,"&gt;0")</f>
        <v>0</v>
      </c>
    </row>
    <row r="808" spans="1:10">
      <c r="A808" s="3">
        <v>825</v>
      </c>
      <c r="B808" s="2">
        <v>43175</v>
      </c>
      <c r="C808">
        <v>28.8</v>
      </c>
      <c r="D808">
        <v>20.21</v>
      </c>
      <c r="E808" t="str">
        <f>+VLOOKUP(A808,'est-senamhi'!A:J,10,FALSE)</f>
        <v>RP</v>
      </c>
      <c r="F808">
        <f t="shared" si="12"/>
        <v>8.59</v>
      </c>
      <c r="G808">
        <f>+COUNTIFS(percentiles!A:A,A808,percentiles!M:M,B808,percentiles!N:N,"&gt;0")</f>
        <v>0</v>
      </c>
      <c r="H808">
        <f>+COUNTIFS(percentiles!A:A,A808,percentiles!M:M,B808,percentiles!O:O,"&gt;0")</f>
        <v>0</v>
      </c>
      <c r="I808">
        <f>+COUNTIFS(percentiles!A:A,A808,percentiles!M:M,B808,percentiles!P:P,"&gt;0")</f>
        <v>0</v>
      </c>
      <c r="J808">
        <f>+COUNTIFS(percentiles!A:A,A808,percentiles!M:M,B808,percentiles!Q:Q,"&gt;0")</f>
        <v>0</v>
      </c>
    </row>
    <row r="809" spans="1:10">
      <c r="A809" s="3">
        <v>881</v>
      </c>
      <c r="B809" s="2">
        <v>43175</v>
      </c>
      <c r="C809">
        <v>12.8</v>
      </c>
      <c r="D809">
        <v>10.78</v>
      </c>
      <c r="E809" t="str">
        <f>+VLOOKUP(A809,'est-senamhi'!A:J,10,FALSE)</f>
        <v>RP</v>
      </c>
      <c r="F809">
        <f t="shared" si="12"/>
        <v>2.0200000000000014</v>
      </c>
      <c r="G809">
        <f>+COUNTIFS(percentiles!A:A,A809,percentiles!M:M,B809,percentiles!N:N,"&gt;0")</f>
        <v>0</v>
      </c>
      <c r="H809">
        <f>+COUNTIFS(percentiles!A:A,A809,percentiles!M:M,B809,percentiles!O:O,"&gt;0")</f>
        <v>0</v>
      </c>
      <c r="I809">
        <f>+COUNTIFS(percentiles!A:A,A809,percentiles!M:M,B809,percentiles!P:P,"&gt;0")</f>
        <v>0</v>
      </c>
      <c r="J809">
        <f>+COUNTIFS(percentiles!A:A,A809,percentiles!M:M,B809,percentiles!Q:Q,"&gt;0")</f>
        <v>0</v>
      </c>
    </row>
    <row r="810" spans="1:10">
      <c r="A810" s="3">
        <v>108103</v>
      </c>
      <c r="B810" s="2">
        <v>43175</v>
      </c>
      <c r="C810">
        <v>25.1</v>
      </c>
      <c r="D810">
        <v>24.78</v>
      </c>
      <c r="E810" t="str">
        <f>+VLOOKUP(A810,'est-senamhi'!A:J,10,FALSE)</f>
        <v>RP</v>
      </c>
      <c r="F810">
        <f t="shared" si="12"/>
        <v>0.32000000000000028</v>
      </c>
      <c r="G810">
        <f>+COUNTIFS(percentiles!A:A,A810,percentiles!M:M,B810,percentiles!N:N,"&gt;0")</f>
        <v>0</v>
      </c>
      <c r="H810">
        <f>+COUNTIFS(percentiles!A:A,A810,percentiles!M:M,B810,percentiles!O:O,"&gt;0")</f>
        <v>0</v>
      </c>
      <c r="I810">
        <f>+COUNTIFS(percentiles!A:A,A810,percentiles!M:M,B810,percentiles!P:P,"&gt;0")</f>
        <v>0</v>
      </c>
      <c r="J810">
        <f>+COUNTIFS(percentiles!A:A,A810,percentiles!M:M,B810,percentiles!Q:Q,"&gt;0")</f>
        <v>0</v>
      </c>
    </row>
    <row r="811" spans="1:10">
      <c r="A811" s="3">
        <v>109091</v>
      </c>
      <c r="B811" s="2">
        <v>43175</v>
      </c>
      <c r="C811">
        <v>23.9</v>
      </c>
      <c r="D811">
        <v>21.38</v>
      </c>
      <c r="E811" t="str">
        <f>+VLOOKUP(A811,'est-senamhi'!A:J,10,FALSE)</f>
        <v>VNP</v>
      </c>
      <c r="F811">
        <f t="shared" si="12"/>
        <v>2.5199999999999996</v>
      </c>
      <c r="G811">
        <f>+COUNTIFS(percentiles!A:A,A811,percentiles!M:M,B811,percentiles!N:N,"&gt;0")</f>
        <v>0</v>
      </c>
      <c r="H811">
        <f>+COUNTIFS(percentiles!A:A,A811,percentiles!M:M,B811,percentiles!O:O,"&gt;0")</f>
        <v>0</v>
      </c>
      <c r="I811">
        <f>+COUNTIFS(percentiles!A:A,A811,percentiles!M:M,B811,percentiles!P:P,"&gt;0")</f>
        <v>0</v>
      </c>
      <c r="J811">
        <f>+COUNTIFS(percentiles!A:A,A811,percentiles!M:M,B811,percentiles!Q:Q,"&gt;0")</f>
        <v>0</v>
      </c>
    </row>
    <row r="812" spans="1:10">
      <c r="A812" s="3">
        <v>111583</v>
      </c>
      <c r="B812" s="2">
        <v>43175</v>
      </c>
      <c r="C812">
        <v>19.8</v>
      </c>
      <c r="D812">
        <v>14.69</v>
      </c>
      <c r="E812" t="str">
        <f>+VLOOKUP(A812,'est-senamhi'!A:J,10,FALSE)</f>
        <v>RP</v>
      </c>
      <c r="F812">
        <f t="shared" si="12"/>
        <v>5.1100000000000012</v>
      </c>
      <c r="G812">
        <f>+COUNTIFS(percentiles!A:A,A812,percentiles!M:M,B812,percentiles!N:N,"&gt;0")</f>
        <v>0</v>
      </c>
      <c r="H812">
        <f>+COUNTIFS(percentiles!A:A,A812,percentiles!M:M,B812,percentiles!O:O,"&gt;0")</f>
        <v>0</v>
      </c>
      <c r="I812">
        <f>+COUNTIFS(percentiles!A:A,A812,percentiles!M:M,B812,percentiles!P:P,"&gt;0")</f>
        <v>0</v>
      </c>
      <c r="J812">
        <f>+COUNTIFS(percentiles!A:A,A812,percentiles!M:M,B812,percentiles!Q:Q,"&gt;0")</f>
        <v>0</v>
      </c>
    </row>
    <row r="813" spans="1:10">
      <c r="A813" s="3">
        <v>112181</v>
      </c>
      <c r="B813" s="2">
        <v>43175</v>
      </c>
      <c r="C813">
        <v>0.8</v>
      </c>
      <c r="D813">
        <v>0.53</v>
      </c>
      <c r="E813" t="str">
        <f>+VLOOKUP(A813,'est-senamhi'!A:J,10,FALSE)</f>
        <v>VNP</v>
      </c>
      <c r="F813">
        <f t="shared" si="12"/>
        <v>0.27</v>
      </c>
      <c r="G813">
        <f>+COUNTIFS(percentiles!A:A,A813,percentiles!M:M,B813,percentiles!N:N,"&gt;0")</f>
        <v>0</v>
      </c>
      <c r="H813">
        <f>+COUNTIFS(percentiles!A:A,A813,percentiles!M:M,B813,percentiles!O:O,"&gt;0")</f>
        <v>0</v>
      </c>
      <c r="I813">
        <f>+COUNTIFS(percentiles!A:A,A813,percentiles!M:M,B813,percentiles!P:P,"&gt;0")</f>
        <v>0</v>
      </c>
      <c r="J813">
        <f>+COUNTIFS(percentiles!A:A,A813,percentiles!M:M,B813,percentiles!Q:Q,"&gt;0")</f>
        <v>0</v>
      </c>
    </row>
    <row r="814" spans="1:10">
      <c r="A814" s="3">
        <v>114127</v>
      </c>
      <c r="B814" s="2">
        <v>43175</v>
      </c>
      <c r="C814">
        <v>20.7</v>
      </c>
      <c r="D814">
        <v>20.41</v>
      </c>
      <c r="E814" t="str">
        <f>+VLOOKUP(A814,'est-senamhi'!A:J,10,FALSE)</f>
        <v>RP</v>
      </c>
      <c r="F814">
        <f t="shared" si="12"/>
        <v>0.28999999999999915</v>
      </c>
      <c r="G814">
        <f>+COUNTIFS(percentiles!A:A,A814,percentiles!M:M,B814,percentiles!N:N,"&gt;0")</f>
        <v>0</v>
      </c>
      <c r="H814">
        <f>+COUNTIFS(percentiles!A:A,A814,percentiles!M:M,B814,percentiles!O:O,"&gt;0")</f>
        <v>0</v>
      </c>
      <c r="I814">
        <f>+COUNTIFS(percentiles!A:A,A814,percentiles!M:M,B814,percentiles!P:P,"&gt;0")</f>
        <v>0</v>
      </c>
      <c r="J814">
        <f>+COUNTIFS(percentiles!A:A,A814,percentiles!M:M,B814,percentiles!Q:Q,"&gt;0")</f>
        <v>0</v>
      </c>
    </row>
    <row r="815" spans="1:10">
      <c r="A815" s="3">
        <v>151503</v>
      </c>
      <c r="B815" s="2">
        <v>43175</v>
      </c>
      <c r="C815">
        <v>20.8</v>
      </c>
      <c r="D815">
        <v>19.420000000000002</v>
      </c>
      <c r="E815" t="str">
        <f>+VLOOKUP(A815,'est-senamhi'!A:J,10,FALSE)</f>
        <v>RP</v>
      </c>
      <c r="F815">
        <f t="shared" si="12"/>
        <v>1.379999999999999</v>
      </c>
      <c r="G815">
        <f>+COUNTIFS(percentiles!A:A,A815,percentiles!M:M,B815,percentiles!N:N,"&gt;0")</f>
        <v>0</v>
      </c>
      <c r="H815">
        <f>+COUNTIFS(percentiles!A:A,A815,percentiles!M:M,B815,percentiles!O:O,"&gt;0")</f>
        <v>1</v>
      </c>
      <c r="I815">
        <f>+COUNTIFS(percentiles!A:A,A815,percentiles!M:M,B815,percentiles!P:P,"&gt;0")</f>
        <v>0</v>
      </c>
      <c r="J815">
        <f>+COUNTIFS(percentiles!A:A,A815,percentiles!M:M,B815,percentiles!Q:Q,"&gt;0")</f>
        <v>0</v>
      </c>
    </row>
    <row r="816" spans="1:10">
      <c r="A816" s="3">
        <v>154108</v>
      </c>
      <c r="B816" s="2">
        <v>43175</v>
      </c>
      <c r="C816">
        <v>17.2</v>
      </c>
      <c r="D816">
        <v>9.23</v>
      </c>
      <c r="E816" t="str">
        <f>+VLOOKUP(A816,'est-senamhi'!A:J,10,FALSE)</f>
        <v>VNP</v>
      </c>
      <c r="F816">
        <f t="shared" si="12"/>
        <v>7.9699999999999989</v>
      </c>
      <c r="G816">
        <f>+COUNTIFS(percentiles!A:A,A816,percentiles!M:M,B816,percentiles!N:N,"&gt;0")</f>
        <v>0</v>
      </c>
      <c r="H816">
        <f>+COUNTIFS(percentiles!A:A,A816,percentiles!M:M,B816,percentiles!O:O,"&gt;0")</f>
        <v>0</v>
      </c>
      <c r="I816">
        <f>+COUNTIFS(percentiles!A:A,A816,percentiles!M:M,B816,percentiles!P:P,"&gt;0")</f>
        <v>0</v>
      </c>
      <c r="J816">
        <f>+COUNTIFS(percentiles!A:A,A816,percentiles!M:M,B816,percentiles!Q:Q,"&gt;0")</f>
        <v>0</v>
      </c>
    </row>
    <row r="817" spans="1:10">
      <c r="A817" s="3">
        <v>156122</v>
      </c>
      <c r="B817" s="2">
        <v>43175</v>
      </c>
      <c r="C817">
        <v>25</v>
      </c>
      <c r="D817">
        <v>17.600000000000001</v>
      </c>
      <c r="E817" t="str">
        <f>+VLOOKUP(A817,'est-senamhi'!A:J,10,FALSE)</f>
        <v>RP</v>
      </c>
      <c r="F817">
        <f t="shared" si="12"/>
        <v>7.3999999999999986</v>
      </c>
      <c r="G817">
        <f>+COUNTIFS(percentiles!A:A,A817,percentiles!M:M,B817,percentiles!N:N,"&gt;0")</f>
        <v>0</v>
      </c>
      <c r="H817">
        <f>+COUNTIFS(percentiles!A:A,A817,percentiles!M:M,B817,percentiles!O:O,"&gt;0")</f>
        <v>0</v>
      </c>
      <c r="I817">
        <f>+COUNTIFS(percentiles!A:A,A817,percentiles!M:M,B817,percentiles!P:P,"&gt;0")</f>
        <v>0</v>
      </c>
      <c r="J817">
        <f>+COUNTIFS(percentiles!A:A,A817,percentiles!M:M,B817,percentiles!Q:Q,"&gt;0")</f>
        <v>0</v>
      </c>
    </row>
    <row r="818" spans="1:10">
      <c r="A818" s="3">
        <v>156401</v>
      </c>
      <c r="B818" s="2">
        <v>43175</v>
      </c>
      <c r="C818">
        <v>125.2</v>
      </c>
      <c r="D818">
        <v>93.38</v>
      </c>
      <c r="E818" t="str">
        <f>+VLOOKUP(A818,'est-senamhi'!A:J,10,FALSE)</f>
        <v>RP</v>
      </c>
      <c r="F818">
        <f t="shared" si="12"/>
        <v>31.820000000000007</v>
      </c>
      <c r="G818">
        <f>+COUNTIFS(percentiles!A:A,A818,percentiles!M:M,B818,percentiles!N:N,"&gt;0")</f>
        <v>0</v>
      </c>
      <c r="H818">
        <f>+COUNTIFS(percentiles!A:A,A818,percentiles!M:M,B818,percentiles!O:O,"&gt;0")</f>
        <v>0</v>
      </c>
      <c r="I818">
        <f>+COUNTIFS(percentiles!A:A,A818,percentiles!M:M,B818,percentiles!P:P,"&gt;0")</f>
        <v>0</v>
      </c>
      <c r="J818">
        <f>+COUNTIFS(percentiles!A:A,A818,percentiles!M:M,B818,percentiles!Q:Q,"&gt;0")</f>
        <v>0</v>
      </c>
    </row>
    <row r="819" spans="1:10">
      <c r="A819" s="3">
        <v>157329</v>
      </c>
      <c r="B819" s="2">
        <v>43175</v>
      </c>
      <c r="C819">
        <v>28.4</v>
      </c>
      <c r="D819">
        <v>25.81</v>
      </c>
      <c r="E819" t="str">
        <f>+VLOOKUP(A819,'est-senamhi'!A:J,10,FALSE)</f>
        <v>RP</v>
      </c>
      <c r="F819">
        <f t="shared" si="12"/>
        <v>2.59</v>
      </c>
      <c r="G819">
        <f>+COUNTIFS(percentiles!A:A,A819,percentiles!M:M,B819,percentiles!N:N,"&gt;0")</f>
        <v>0</v>
      </c>
      <c r="H819">
        <f>+COUNTIFS(percentiles!A:A,A819,percentiles!M:M,B819,percentiles!O:O,"&gt;0")</f>
        <v>0</v>
      </c>
      <c r="I819">
        <f>+COUNTIFS(percentiles!A:A,A819,percentiles!M:M,B819,percentiles!P:P,"&gt;0")</f>
        <v>0</v>
      </c>
      <c r="J819">
        <f>+COUNTIFS(percentiles!A:A,A819,percentiles!M:M,B819,percentiles!Q:Q,"&gt;0")</f>
        <v>0</v>
      </c>
    </row>
    <row r="820" spans="1:10">
      <c r="A820" s="3">
        <v>157418</v>
      </c>
      <c r="B820" s="2">
        <v>43175</v>
      </c>
      <c r="C820">
        <v>15.5</v>
      </c>
      <c r="D820">
        <v>9.0399999999999991</v>
      </c>
      <c r="E820" t="str">
        <f>+VLOOKUP(A820,'est-senamhi'!A:J,10,FALSE)</f>
        <v>RP</v>
      </c>
      <c r="F820">
        <f t="shared" si="12"/>
        <v>6.4600000000000009</v>
      </c>
      <c r="G820">
        <f>+COUNTIFS(percentiles!A:A,A820,percentiles!M:M,B820,percentiles!N:N,"&gt;0")</f>
        <v>0</v>
      </c>
      <c r="H820">
        <f>+COUNTIFS(percentiles!A:A,A820,percentiles!M:M,B820,percentiles!O:O,"&gt;0")</f>
        <v>1</v>
      </c>
      <c r="I820">
        <f>+COUNTIFS(percentiles!A:A,A820,percentiles!M:M,B820,percentiles!P:P,"&gt;0")</f>
        <v>0</v>
      </c>
      <c r="J820">
        <f>+COUNTIFS(percentiles!A:A,A820,percentiles!M:M,B820,percentiles!Q:Q,"&gt;0")</f>
        <v>0</v>
      </c>
    </row>
    <row r="821" spans="1:10">
      <c r="A821" s="3">
        <v>777</v>
      </c>
      <c r="B821" s="2">
        <v>43176</v>
      </c>
      <c r="C821">
        <v>25</v>
      </c>
      <c r="D821">
        <v>15.28</v>
      </c>
      <c r="E821" t="str">
        <f>+VLOOKUP(A821,'est-senamhi'!A:J,10,FALSE)</f>
        <v>RP</v>
      </c>
      <c r="F821">
        <f t="shared" si="12"/>
        <v>9.7200000000000006</v>
      </c>
      <c r="G821">
        <f>+COUNTIFS(percentiles!A:A,A821,percentiles!M:M,B821,percentiles!N:N,"&gt;0")</f>
        <v>0</v>
      </c>
      <c r="H821">
        <f>+COUNTIFS(percentiles!A:A,A821,percentiles!M:M,B821,percentiles!O:O,"&gt;0")</f>
        <v>0</v>
      </c>
      <c r="I821">
        <f>+COUNTIFS(percentiles!A:A,A821,percentiles!M:M,B821,percentiles!P:P,"&gt;0")</f>
        <v>0</v>
      </c>
      <c r="J821">
        <f>+COUNTIFS(percentiles!A:A,A821,percentiles!M:M,B821,percentiles!Q:Q,"&gt;0")</f>
        <v>0</v>
      </c>
    </row>
    <row r="822" spans="1:10">
      <c r="A822" s="3">
        <v>825</v>
      </c>
      <c r="B822" s="2">
        <v>43176</v>
      </c>
      <c r="C822">
        <v>21</v>
      </c>
      <c r="D822">
        <v>20.21</v>
      </c>
      <c r="E822" t="str">
        <f>+VLOOKUP(A822,'est-senamhi'!A:J,10,FALSE)</f>
        <v>RP</v>
      </c>
      <c r="F822">
        <f t="shared" si="12"/>
        <v>0.78999999999999915</v>
      </c>
      <c r="G822">
        <f>+COUNTIFS(percentiles!A:A,A822,percentiles!M:M,B822,percentiles!N:N,"&gt;0")</f>
        <v>0</v>
      </c>
      <c r="H822">
        <f>+COUNTIFS(percentiles!A:A,A822,percentiles!M:M,B822,percentiles!O:O,"&gt;0")</f>
        <v>0</v>
      </c>
      <c r="I822">
        <f>+COUNTIFS(percentiles!A:A,A822,percentiles!M:M,B822,percentiles!P:P,"&gt;0")</f>
        <v>0</v>
      </c>
      <c r="J822">
        <f>+COUNTIFS(percentiles!A:A,A822,percentiles!M:M,B822,percentiles!Q:Q,"&gt;0")</f>
        <v>0</v>
      </c>
    </row>
    <row r="823" spans="1:10">
      <c r="A823" s="3">
        <v>7415</v>
      </c>
      <c r="B823" s="2">
        <v>43176</v>
      </c>
      <c r="C823">
        <v>19</v>
      </c>
      <c r="D823">
        <v>15.95</v>
      </c>
      <c r="E823" t="str">
        <f>+VLOOKUP(A823,'est-senamhi'!A:J,10,FALSE)</f>
        <v>RP</v>
      </c>
      <c r="F823">
        <f t="shared" si="12"/>
        <v>3.0500000000000007</v>
      </c>
      <c r="G823">
        <f>+COUNTIFS(percentiles!A:A,A823,percentiles!M:M,B823,percentiles!N:N,"&gt;0")</f>
        <v>0</v>
      </c>
      <c r="H823">
        <f>+COUNTIFS(percentiles!A:A,A823,percentiles!M:M,B823,percentiles!O:O,"&gt;0")</f>
        <v>0</v>
      </c>
      <c r="I823">
        <f>+COUNTIFS(percentiles!A:A,A823,percentiles!M:M,B823,percentiles!P:P,"&gt;0")</f>
        <v>0</v>
      </c>
      <c r="J823">
        <f>+COUNTIFS(percentiles!A:A,A823,percentiles!M:M,B823,percentiles!Q:Q,"&gt;0")</f>
        <v>0</v>
      </c>
    </row>
    <row r="824" spans="1:10">
      <c r="A824" s="3">
        <v>107130</v>
      </c>
      <c r="B824" s="2">
        <v>43176</v>
      </c>
      <c r="C824">
        <v>23.1</v>
      </c>
      <c r="D824">
        <v>18.329999999999998</v>
      </c>
      <c r="E824" t="str">
        <f>+VLOOKUP(A824,'est-senamhi'!A:J,10,FALSE)</f>
        <v>RP</v>
      </c>
      <c r="F824">
        <f t="shared" si="12"/>
        <v>4.7700000000000031</v>
      </c>
      <c r="G824">
        <f>+COUNTIFS(percentiles!A:A,A824,percentiles!M:M,B824,percentiles!N:N,"&gt;0")</f>
        <v>0</v>
      </c>
      <c r="H824">
        <f>+COUNTIFS(percentiles!A:A,A824,percentiles!M:M,B824,percentiles!O:O,"&gt;0")</f>
        <v>0</v>
      </c>
      <c r="I824">
        <f>+COUNTIFS(percentiles!A:A,A824,percentiles!M:M,B824,percentiles!P:P,"&gt;0")</f>
        <v>0</v>
      </c>
      <c r="J824">
        <f>+COUNTIFS(percentiles!A:A,A824,percentiles!M:M,B824,percentiles!Q:Q,"&gt;0")</f>
        <v>0</v>
      </c>
    </row>
    <row r="825" spans="1:10">
      <c r="A825" s="3">
        <v>107131</v>
      </c>
      <c r="B825" s="2">
        <v>43176</v>
      </c>
      <c r="C825">
        <v>25.2</v>
      </c>
      <c r="D825">
        <v>24.38</v>
      </c>
      <c r="E825" t="str">
        <f>+VLOOKUP(A825,'est-senamhi'!A:J,10,FALSE)</f>
        <v>VNP</v>
      </c>
      <c r="F825">
        <f t="shared" si="12"/>
        <v>0.82000000000000028</v>
      </c>
      <c r="G825">
        <f>+COUNTIFS(percentiles!A:A,A825,percentiles!M:M,B825,percentiles!N:N,"&gt;0")</f>
        <v>0</v>
      </c>
      <c r="H825">
        <f>+COUNTIFS(percentiles!A:A,A825,percentiles!M:M,B825,percentiles!O:O,"&gt;0")</f>
        <v>0</v>
      </c>
      <c r="I825">
        <f>+COUNTIFS(percentiles!A:A,A825,percentiles!M:M,B825,percentiles!P:P,"&gt;0")</f>
        <v>0</v>
      </c>
      <c r="J825">
        <f>+COUNTIFS(percentiles!A:A,A825,percentiles!M:M,B825,percentiles!Q:Q,"&gt;0")</f>
        <v>0</v>
      </c>
    </row>
    <row r="826" spans="1:10">
      <c r="A826" s="3">
        <v>109091</v>
      </c>
      <c r="B826" s="2">
        <v>43176</v>
      </c>
      <c r="C826">
        <v>68.599999999999994</v>
      </c>
      <c r="D826">
        <v>21.38</v>
      </c>
      <c r="E826" t="str">
        <f>+VLOOKUP(A826,'est-senamhi'!A:J,10,FALSE)</f>
        <v>VNP</v>
      </c>
      <c r="F826">
        <f t="shared" si="12"/>
        <v>47.22</v>
      </c>
      <c r="G826">
        <f>+COUNTIFS(percentiles!A:A,A826,percentiles!M:M,B826,percentiles!N:N,"&gt;0")</f>
        <v>0</v>
      </c>
      <c r="H826">
        <f>+COUNTIFS(percentiles!A:A,A826,percentiles!M:M,B826,percentiles!O:O,"&gt;0")</f>
        <v>0</v>
      </c>
      <c r="I826">
        <f>+COUNTIFS(percentiles!A:A,A826,percentiles!M:M,B826,percentiles!P:P,"&gt;0")</f>
        <v>0</v>
      </c>
      <c r="J826">
        <f>+COUNTIFS(percentiles!A:A,A826,percentiles!M:M,B826,percentiles!Q:Q,"&gt;0")</f>
        <v>0</v>
      </c>
    </row>
    <row r="827" spans="1:10">
      <c r="A827" s="3">
        <v>150209</v>
      </c>
      <c r="B827" s="2">
        <v>43176</v>
      </c>
      <c r="C827">
        <v>70.8</v>
      </c>
      <c r="D827">
        <v>41.77</v>
      </c>
      <c r="E827" t="str">
        <f>+VLOOKUP(A827,'est-senamhi'!A:J,10,FALSE)</f>
        <v>RP</v>
      </c>
      <c r="F827">
        <f t="shared" si="12"/>
        <v>29.029999999999994</v>
      </c>
      <c r="G827">
        <f>+COUNTIFS(percentiles!A:A,A827,percentiles!M:M,B827,percentiles!N:N,"&gt;0")</f>
        <v>0</v>
      </c>
      <c r="H827">
        <f>+COUNTIFS(percentiles!A:A,A827,percentiles!M:M,B827,percentiles!O:O,"&gt;0")</f>
        <v>0</v>
      </c>
      <c r="I827">
        <f>+COUNTIFS(percentiles!A:A,A827,percentiles!M:M,B827,percentiles!P:P,"&gt;0")</f>
        <v>0</v>
      </c>
      <c r="J827">
        <f>+COUNTIFS(percentiles!A:A,A827,percentiles!M:M,B827,percentiles!Q:Q,"&gt;0")</f>
        <v>0</v>
      </c>
    </row>
    <row r="828" spans="1:10">
      <c r="A828" s="3">
        <v>154108</v>
      </c>
      <c r="B828" s="2">
        <v>43176</v>
      </c>
      <c r="C828">
        <v>22.2</v>
      </c>
      <c r="D828">
        <v>9.23</v>
      </c>
      <c r="E828" t="str">
        <f>+VLOOKUP(A828,'est-senamhi'!A:J,10,FALSE)</f>
        <v>VNP</v>
      </c>
      <c r="F828">
        <f t="shared" si="12"/>
        <v>12.969999999999999</v>
      </c>
      <c r="G828">
        <f>+COUNTIFS(percentiles!A:A,A828,percentiles!M:M,B828,percentiles!N:N,"&gt;0")</f>
        <v>0</v>
      </c>
      <c r="H828">
        <f>+COUNTIFS(percentiles!A:A,A828,percentiles!M:M,B828,percentiles!O:O,"&gt;0")</f>
        <v>0</v>
      </c>
      <c r="I828">
        <f>+COUNTIFS(percentiles!A:A,A828,percentiles!M:M,B828,percentiles!P:P,"&gt;0")</f>
        <v>0</v>
      </c>
      <c r="J828">
        <f>+COUNTIFS(percentiles!A:A,A828,percentiles!M:M,B828,percentiles!Q:Q,"&gt;0")</f>
        <v>0</v>
      </c>
    </row>
    <row r="829" spans="1:10">
      <c r="A829" s="3" t="s">
        <v>1058</v>
      </c>
      <c r="B829" s="2">
        <v>43176</v>
      </c>
      <c r="C829">
        <v>22.8</v>
      </c>
      <c r="D829">
        <v>21.2</v>
      </c>
      <c r="E829" t="str">
        <f>+VLOOKUP(A829,'est-senamhi'!A:J,10,FALSE)</f>
        <v>RP</v>
      </c>
      <c r="F829">
        <f t="shared" si="12"/>
        <v>1.6000000000000014</v>
      </c>
      <c r="G829">
        <f>+COUNTIFS(percentiles!A:A,A829,percentiles!M:M,B829,percentiles!N:N,"&gt;0")</f>
        <v>0</v>
      </c>
      <c r="H829">
        <f>+COUNTIFS(percentiles!A:A,A829,percentiles!M:M,B829,percentiles!O:O,"&gt;0")</f>
        <v>0</v>
      </c>
      <c r="I829">
        <f>+COUNTIFS(percentiles!A:A,A829,percentiles!M:M,B829,percentiles!P:P,"&gt;0")</f>
        <v>0</v>
      </c>
      <c r="J829">
        <f>+COUNTIFS(percentiles!A:A,A829,percentiles!M:M,B829,percentiles!Q:Q,"&gt;0")</f>
        <v>0</v>
      </c>
    </row>
    <row r="830" spans="1:10">
      <c r="A830" s="3" t="s">
        <v>1180</v>
      </c>
      <c r="B830" s="2">
        <v>43176</v>
      </c>
      <c r="C830">
        <v>31</v>
      </c>
      <c r="D830">
        <v>19.28</v>
      </c>
      <c r="E830" t="str">
        <f>+VLOOKUP(A830,'est-senamhi'!A:J,10,FALSE)</f>
        <v>RP</v>
      </c>
      <c r="F830">
        <f t="shared" si="12"/>
        <v>11.719999999999999</v>
      </c>
      <c r="G830">
        <f>+COUNTIFS(percentiles!A:A,A830,percentiles!M:M,B830,percentiles!N:N,"&gt;0")</f>
        <v>0</v>
      </c>
      <c r="H830">
        <f>+COUNTIFS(percentiles!A:A,A830,percentiles!M:M,B830,percentiles!O:O,"&gt;0")</f>
        <v>0</v>
      </c>
      <c r="I830">
        <f>+COUNTIFS(percentiles!A:A,A830,percentiles!M:M,B830,percentiles!P:P,"&gt;0")</f>
        <v>0</v>
      </c>
      <c r="J830">
        <f>+COUNTIFS(percentiles!A:A,A830,percentiles!M:M,B830,percentiles!Q:Q,"&gt;0")</f>
        <v>0</v>
      </c>
    </row>
    <row r="831" spans="1:10">
      <c r="A831" s="3">
        <v>440</v>
      </c>
      <c r="B831" s="2">
        <v>43177</v>
      </c>
      <c r="C831">
        <v>12.7</v>
      </c>
      <c r="D831">
        <v>10.89</v>
      </c>
      <c r="E831" t="str">
        <f>+VLOOKUP(A831,'est-senamhi'!A:J,10,FALSE)</f>
        <v>VNP</v>
      </c>
      <c r="F831">
        <f t="shared" si="12"/>
        <v>1.8099999999999987</v>
      </c>
      <c r="G831">
        <f>+COUNTIFS(percentiles!A:A,A831,percentiles!M:M,B831,percentiles!N:N,"&gt;0")</f>
        <v>0</v>
      </c>
      <c r="H831">
        <f>+COUNTIFS(percentiles!A:A,A831,percentiles!M:M,B831,percentiles!O:O,"&gt;0")</f>
        <v>0</v>
      </c>
      <c r="I831">
        <f>+COUNTIFS(percentiles!A:A,A831,percentiles!M:M,B831,percentiles!P:P,"&gt;0")</f>
        <v>0</v>
      </c>
      <c r="J831">
        <f>+COUNTIFS(percentiles!A:A,A831,percentiles!M:M,B831,percentiles!Q:Q,"&gt;0")</f>
        <v>0</v>
      </c>
    </row>
    <row r="832" spans="1:10">
      <c r="A832" s="3">
        <v>455</v>
      </c>
      <c r="B832" s="2">
        <v>43177</v>
      </c>
      <c r="C832">
        <v>23</v>
      </c>
      <c r="D832">
        <v>19.96</v>
      </c>
      <c r="E832" t="str">
        <f>+VLOOKUP(A832,'est-senamhi'!A:J,10,FALSE)</f>
        <v>RP</v>
      </c>
      <c r="F832">
        <f t="shared" si="12"/>
        <v>3.0399999999999991</v>
      </c>
      <c r="G832">
        <f>+COUNTIFS(percentiles!A:A,A832,percentiles!M:M,B832,percentiles!N:N,"&gt;0")</f>
        <v>0</v>
      </c>
      <c r="H832">
        <f>+COUNTIFS(percentiles!A:A,A832,percentiles!M:M,B832,percentiles!O:O,"&gt;0")</f>
        <v>0</v>
      </c>
      <c r="I832">
        <f>+COUNTIFS(percentiles!A:A,A832,percentiles!M:M,B832,percentiles!P:P,"&gt;0")</f>
        <v>0</v>
      </c>
      <c r="J832">
        <f>+COUNTIFS(percentiles!A:A,A832,percentiles!M:M,B832,percentiles!Q:Q,"&gt;0")</f>
        <v>0</v>
      </c>
    </row>
    <row r="833" spans="1:10">
      <c r="A833" s="3">
        <v>540</v>
      </c>
      <c r="B833" s="2">
        <v>43177</v>
      </c>
      <c r="C833">
        <v>20.6</v>
      </c>
      <c r="D833">
        <v>20.09</v>
      </c>
      <c r="E833" t="str">
        <f>+VLOOKUP(A833,'est-senamhi'!A:J,10,FALSE)</f>
        <v>VNP</v>
      </c>
      <c r="F833">
        <f t="shared" si="12"/>
        <v>0.51000000000000156</v>
      </c>
      <c r="G833">
        <f>+COUNTIFS(percentiles!A:A,A833,percentiles!M:M,B833,percentiles!N:N,"&gt;0")</f>
        <v>0</v>
      </c>
      <c r="H833">
        <f>+COUNTIFS(percentiles!A:A,A833,percentiles!M:M,B833,percentiles!O:O,"&gt;0")</f>
        <v>0</v>
      </c>
      <c r="I833">
        <f>+COUNTIFS(percentiles!A:A,A833,percentiles!M:M,B833,percentiles!P:P,"&gt;0")</f>
        <v>0</v>
      </c>
      <c r="J833">
        <f>+COUNTIFS(percentiles!A:A,A833,percentiles!M:M,B833,percentiles!Q:Q,"&gt;0")</f>
        <v>0</v>
      </c>
    </row>
    <row r="834" spans="1:10">
      <c r="A834" s="3">
        <v>541</v>
      </c>
      <c r="B834" s="2">
        <v>43177</v>
      </c>
      <c r="C834">
        <v>18.899999999999999</v>
      </c>
      <c r="D834">
        <v>17.13</v>
      </c>
      <c r="E834" t="str">
        <f>+VLOOKUP(A834,'est-senamhi'!A:J,10,FALSE)</f>
        <v>VNP</v>
      </c>
      <c r="F834">
        <f t="shared" ref="F834:F897" si="13">+C834-D834</f>
        <v>1.7699999999999996</v>
      </c>
      <c r="G834">
        <f>+COUNTIFS(percentiles!A:A,A834,percentiles!M:M,B834,percentiles!N:N,"&gt;0")</f>
        <v>0</v>
      </c>
      <c r="H834">
        <f>+COUNTIFS(percentiles!A:A,A834,percentiles!M:M,B834,percentiles!O:O,"&gt;0")</f>
        <v>0</v>
      </c>
      <c r="I834">
        <f>+COUNTIFS(percentiles!A:A,A834,percentiles!M:M,B834,percentiles!P:P,"&gt;0")</f>
        <v>0</v>
      </c>
      <c r="J834">
        <f>+COUNTIFS(percentiles!A:A,A834,percentiles!M:M,B834,percentiles!Q:Q,"&gt;0")</f>
        <v>0</v>
      </c>
    </row>
    <row r="835" spans="1:10">
      <c r="A835" s="3">
        <v>552</v>
      </c>
      <c r="B835" s="2">
        <v>43177</v>
      </c>
      <c r="C835">
        <v>30.4</v>
      </c>
      <c r="D835">
        <v>23.29</v>
      </c>
      <c r="E835" t="str">
        <f>+VLOOKUP(A835,'est-senamhi'!A:J,10,FALSE)</f>
        <v>RP</v>
      </c>
      <c r="F835">
        <f t="shared" si="13"/>
        <v>7.1099999999999994</v>
      </c>
      <c r="G835">
        <f>+COUNTIFS(percentiles!A:A,A835,percentiles!M:M,B835,percentiles!N:N,"&gt;0")</f>
        <v>0</v>
      </c>
      <c r="H835">
        <f>+COUNTIFS(percentiles!A:A,A835,percentiles!M:M,B835,percentiles!O:O,"&gt;0")</f>
        <v>1</v>
      </c>
      <c r="I835">
        <f>+COUNTIFS(percentiles!A:A,A835,percentiles!M:M,B835,percentiles!P:P,"&gt;0")</f>
        <v>0</v>
      </c>
      <c r="J835">
        <f>+COUNTIFS(percentiles!A:A,A835,percentiles!M:M,B835,percentiles!Q:Q,"&gt;0")</f>
        <v>0</v>
      </c>
    </row>
    <row r="836" spans="1:10">
      <c r="A836" s="3">
        <v>554</v>
      </c>
      <c r="B836" s="2">
        <v>43177</v>
      </c>
      <c r="C836">
        <v>14.1</v>
      </c>
      <c r="D836">
        <v>13.41</v>
      </c>
      <c r="E836" t="str">
        <f>+VLOOKUP(A836,'est-senamhi'!A:J,10,FALSE)</f>
        <v>RP</v>
      </c>
      <c r="F836">
        <f t="shared" si="13"/>
        <v>0.6899999999999995</v>
      </c>
      <c r="G836">
        <f>+COUNTIFS(percentiles!A:A,A836,percentiles!M:M,B836,percentiles!N:N,"&gt;0")</f>
        <v>0</v>
      </c>
      <c r="H836">
        <f>+COUNTIFS(percentiles!A:A,A836,percentiles!M:M,B836,percentiles!O:O,"&gt;0")</f>
        <v>0</v>
      </c>
      <c r="I836">
        <f>+COUNTIFS(percentiles!A:A,A836,percentiles!M:M,B836,percentiles!P:P,"&gt;0")</f>
        <v>0</v>
      </c>
      <c r="J836">
        <f>+COUNTIFS(percentiles!A:A,A836,percentiles!M:M,B836,percentiles!Q:Q,"&gt;0")</f>
        <v>0</v>
      </c>
    </row>
    <row r="837" spans="1:10">
      <c r="A837" s="3">
        <v>6200</v>
      </c>
      <c r="B837" s="2">
        <v>43177</v>
      </c>
      <c r="C837">
        <v>25.9</v>
      </c>
      <c r="D837">
        <v>23.95</v>
      </c>
      <c r="E837" t="str">
        <f>+VLOOKUP(A837,'est-senamhi'!A:J,10,FALSE)</f>
        <v>RP</v>
      </c>
      <c r="F837">
        <f t="shared" si="13"/>
        <v>1.9499999999999993</v>
      </c>
      <c r="G837">
        <f>+COUNTIFS(percentiles!A:A,A837,percentiles!M:M,B837,percentiles!N:N,"&gt;0")</f>
        <v>0</v>
      </c>
      <c r="H837">
        <f>+COUNTIFS(percentiles!A:A,A837,percentiles!M:M,B837,percentiles!O:O,"&gt;0")</f>
        <v>0</v>
      </c>
      <c r="I837">
        <f>+COUNTIFS(percentiles!A:A,A837,percentiles!M:M,B837,percentiles!P:P,"&gt;0")</f>
        <v>0</v>
      </c>
      <c r="J837">
        <f>+COUNTIFS(percentiles!A:A,A837,percentiles!M:M,B837,percentiles!Q:Q,"&gt;0")</f>
        <v>0</v>
      </c>
    </row>
    <row r="838" spans="1:10">
      <c r="A838" s="3">
        <v>107131</v>
      </c>
      <c r="B838" s="2">
        <v>43177</v>
      </c>
      <c r="C838">
        <v>25.4</v>
      </c>
      <c r="D838">
        <v>24.38</v>
      </c>
      <c r="E838" t="str">
        <f>+VLOOKUP(A838,'est-senamhi'!A:J,10,FALSE)</f>
        <v>VNP</v>
      </c>
      <c r="F838">
        <f t="shared" si="13"/>
        <v>1.0199999999999996</v>
      </c>
      <c r="G838">
        <f>+COUNTIFS(percentiles!A:A,A838,percentiles!M:M,B838,percentiles!N:N,"&gt;0")</f>
        <v>0</v>
      </c>
      <c r="H838">
        <f>+COUNTIFS(percentiles!A:A,A838,percentiles!M:M,B838,percentiles!O:O,"&gt;0")</f>
        <v>0</v>
      </c>
      <c r="I838">
        <f>+COUNTIFS(percentiles!A:A,A838,percentiles!M:M,B838,percentiles!P:P,"&gt;0")</f>
        <v>0</v>
      </c>
      <c r="J838">
        <f>+COUNTIFS(percentiles!A:A,A838,percentiles!M:M,B838,percentiles!Q:Q,"&gt;0")</f>
        <v>0</v>
      </c>
    </row>
    <row r="839" spans="1:10">
      <c r="A839" s="3">
        <v>109091</v>
      </c>
      <c r="B839" s="2">
        <v>43177</v>
      </c>
      <c r="C839">
        <v>52.5</v>
      </c>
      <c r="D839">
        <v>21.38</v>
      </c>
      <c r="E839" t="str">
        <f>+VLOOKUP(A839,'est-senamhi'!A:J,10,FALSE)</f>
        <v>VNP</v>
      </c>
      <c r="F839">
        <f t="shared" si="13"/>
        <v>31.12</v>
      </c>
      <c r="G839">
        <f>+COUNTIFS(percentiles!A:A,A839,percentiles!M:M,B839,percentiles!N:N,"&gt;0")</f>
        <v>0</v>
      </c>
      <c r="H839">
        <f>+COUNTIFS(percentiles!A:A,A839,percentiles!M:M,B839,percentiles!O:O,"&gt;0")</f>
        <v>0</v>
      </c>
      <c r="I839">
        <f>+COUNTIFS(percentiles!A:A,A839,percentiles!M:M,B839,percentiles!P:P,"&gt;0")</f>
        <v>0</v>
      </c>
      <c r="J839">
        <f>+COUNTIFS(percentiles!A:A,A839,percentiles!M:M,B839,percentiles!Q:Q,"&gt;0")</f>
        <v>0</v>
      </c>
    </row>
    <row r="840" spans="1:10">
      <c r="A840" s="3">
        <v>154108</v>
      </c>
      <c r="B840" s="2">
        <v>43177</v>
      </c>
      <c r="C840">
        <v>19</v>
      </c>
      <c r="D840">
        <v>9.23</v>
      </c>
      <c r="E840" t="str">
        <f>+VLOOKUP(A840,'est-senamhi'!A:J,10,FALSE)</f>
        <v>VNP</v>
      </c>
      <c r="F840">
        <f t="shared" si="13"/>
        <v>9.77</v>
      </c>
      <c r="G840">
        <f>+COUNTIFS(percentiles!A:A,A840,percentiles!M:M,B840,percentiles!N:N,"&gt;0")</f>
        <v>0</v>
      </c>
      <c r="H840">
        <f>+COUNTIFS(percentiles!A:A,A840,percentiles!M:M,B840,percentiles!O:O,"&gt;0")</f>
        <v>0</v>
      </c>
      <c r="I840">
        <f>+COUNTIFS(percentiles!A:A,A840,percentiles!M:M,B840,percentiles!P:P,"&gt;0")</f>
        <v>0</v>
      </c>
      <c r="J840">
        <f>+COUNTIFS(percentiles!A:A,A840,percentiles!M:M,B840,percentiles!Q:Q,"&gt;0")</f>
        <v>0</v>
      </c>
    </row>
    <row r="841" spans="1:10">
      <c r="A841" s="3">
        <v>154110</v>
      </c>
      <c r="B841" s="2">
        <v>43177</v>
      </c>
      <c r="C841">
        <v>12.9</v>
      </c>
      <c r="D841">
        <v>8.82</v>
      </c>
      <c r="E841" t="str">
        <f>+VLOOKUP(A841,'est-senamhi'!A:J,10,FALSE)</f>
        <v>VNP</v>
      </c>
      <c r="F841">
        <f t="shared" si="13"/>
        <v>4.08</v>
      </c>
      <c r="G841">
        <f>+COUNTIFS(percentiles!A:A,A841,percentiles!M:M,B841,percentiles!N:N,"&gt;0")</f>
        <v>0</v>
      </c>
      <c r="H841">
        <f>+COUNTIFS(percentiles!A:A,A841,percentiles!M:M,B841,percentiles!O:O,"&gt;0")</f>
        <v>0</v>
      </c>
      <c r="I841">
        <f>+COUNTIFS(percentiles!A:A,A841,percentiles!M:M,B841,percentiles!P:P,"&gt;0")</f>
        <v>0</v>
      </c>
      <c r="J841">
        <f>+COUNTIFS(percentiles!A:A,A841,percentiles!M:M,B841,percentiles!Q:Q,"&gt;0")</f>
        <v>1</v>
      </c>
    </row>
    <row r="842" spans="1:10">
      <c r="A842" s="3">
        <v>155207</v>
      </c>
      <c r="B842" s="2">
        <v>43177</v>
      </c>
      <c r="C842">
        <v>13.5</v>
      </c>
      <c r="D842">
        <v>12.31</v>
      </c>
      <c r="E842" t="str">
        <f>+VLOOKUP(A842,'est-senamhi'!A:J,10,FALSE)</f>
        <v>VNP</v>
      </c>
      <c r="F842">
        <f t="shared" si="13"/>
        <v>1.1899999999999995</v>
      </c>
      <c r="G842">
        <f>+COUNTIFS(percentiles!A:A,A842,percentiles!M:M,B842,percentiles!N:N,"&gt;0")</f>
        <v>0</v>
      </c>
      <c r="H842">
        <f>+COUNTIFS(percentiles!A:A,A842,percentiles!M:M,B842,percentiles!O:O,"&gt;0")</f>
        <v>0</v>
      </c>
      <c r="I842">
        <f>+COUNTIFS(percentiles!A:A,A842,percentiles!M:M,B842,percentiles!P:P,"&gt;0")</f>
        <v>1</v>
      </c>
      <c r="J842">
        <f>+COUNTIFS(percentiles!A:A,A842,percentiles!M:M,B842,percentiles!Q:Q,"&gt;0")</f>
        <v>0</v>
      </c>
    </row>
    <row r="843" spans="1:10">
      <c r="A843" s="3">
        <v>158332</v>
      </c>
      <c r="B843" s="2">
        <v>43177</v>
      </c>
      <c r="C843">
        <v>18.7</v>
      </c>
      <c r="D843">
        <v>17.47</v>
      </c>
      <c r="E843" t="str">
        <f>+VLOOKUP(A843,'est-senamhi'!A:J,10,FALSE)</f>
        <v>RP</v>
      </c>
      <c r="F843">
        <f t="shared" si="13"/>
        <v>1.2300000000000004</v>
      </c>
      <c r="G843">
        <f>+COUNTIFS(percentiles!A:A,A843,percentiles!M:M,B843,percentiles!N:N,"&gt;0")</f>
        <v>0</v>
      </c>
      <c r="H843">
        <f>+COUNTIFS(percentiles!A:A,A843,percentiles!M:M,B843,percentiles!O:O,"&gt;0")</f>
        <v>0</v>
      </c>
      <c r="I843">
        <f>+COUNTIFS(percentiles!A:A,A843,percentiles!M:M,B843,percentiles!P:P,"&gt;0")</f>
        <v>0</v>
      </c>
      <c r="J843">
        <f>+COUNTIFS(percentiles!A:A,A843,percentiles!M:M,B843,percentiles!Q:Q,"&gt;0")</f>
        <v>0</v>
      </c>
    </row>
    <row r="844" spans="1:10">
      <c r="A844" s="3">
        <v>319</v>
      </c>
      <c r="B844" s="2">
        <v>43178</v>
      </c>
      <c r="C844">
        <v>21.7</v>
      </c>
      <c r="D844">
        <v>20.84</v>
      </c>
      <c r="E844" t="str">
        <f>+VLOOKUP(A844,'est-senamhi'!A:J,10,FALSE)</f>
        <v>VNP</v>
      </c>
      <c r="F844">
        <f t="shared" si="13"/>
        <v>0.85999999999999943</v>
      </c>
      <c r="G844">
        <f>+COUNTIFS(percentiles!A:A,A844,percentiles!M:M,B844,percentiles!N:N,"&gt;0")</f>
        <v>0</v>
      </c>
      <c r="H844">
        <f>+COUNTIFS(percentiles!A:A,A844,percentiles!M:M,B844,percentiles!O:O,"&gt;0")</f>
        <v>0</v>
      </c>
      <c r="I844">
        <f>+COUNTIFS(percentiles!A:A,A844,percentiles!M:M,B844,percentiles!P:P,"&gt;0")</f>
        <v>0</v>
      </c>
      <c r="J844">
        <f>+COUNTIFS(percentiles!A:A,A844,percentiles!M:M,B844,percentiles!Q:Q,"&gt;0")</f>
        <v>0</v>
      </c>
    </row>
    <row r="845" spans="1:10">
      <c r="A845" s="3">
        <v>608</v>
      </c>
      <c r="B845" s="2">
        <v>43178</v>
      </c>
      <c r="C845">
        <v>20.6</v>
      </c>
      <c r="D845">
        <v>18.43</v>
      </c>
      <c r="E845" t="str">
        <f>+VLOOKUP(A845,'est-senamhi'!A:J,10,FALSE)</f>
        <v>RP</v>
      </c>
      <c r="F845">
        <f t="shared" si="13"/>
        <v>2.1700000000000017</v>
      </c>
      <c r="G845">
        <f>+COUNTIFS(percentiles!A:A,A845,percentiles!M:M,B845,percentiles!N:N,"&gt;0")</f>
        <v>0</v>
      </c>
      <c r="H845">
        <f>+COUNTIFS(percentiles!A:A,A845,percentiles!M:M,B845,percentiles!O:O,"&gt;0")</f>
        <v>0</v>
      </c>
      <c r="I845">
        <f>+COUNTIFS(percentiles!A:A,A845,percentiles!M:M,B845,percentiles!P:P,"&gt;0")</f>
        <v>0</v>
      </c>
      <c r="J845">
        <f>+COUNTIFS(percentiles!A:A,A845,percentiles!M:M,B845,percentiles!Q:Q,"&gt;0")</f>
        <v>0</v>
      </c>
    </row>
    <row r="846" spans="1:10">
      <c r="A846" s="3">
        <v>642</v>
      </c>
      <c r="B846" s="2">
        <v>43178</v>
      </c>
      <c r="C846">
        <v>23.5</v>
      </c>
      <c r="D846">
        <v>17.09</v>
      </c>
      <c r="E846" t="str">
        <f>+VLOOKUP(A846,'est-senamhi'!A:J,10,FALSE)</f>
        <v>RP</v>
      </c>
      <c r="F846">
        <f t="shared" si="13"/>
        <v>6.41</v>
      </c>
      <c r="G846">
        <f>+COUNTIFS(percentiles!A:A,A846,percentiles!M:M,B846,percentiles!N:N,"&gt;0")</f>
        <v>0</v>
      </c>
      <c r="H846">
        <f>+COUNTIFS(percentiles!A:A,A846,percentiles!M:M,B846,percentiles!O:O,"&gt;0")</f>
        <v>0</v>
      </c>
      <c r="I846">
        <f>+COUNTIFS(percentiles!A:A,A846,percentiles!M:M,B846,percentiles!P:P,"&gt;0")</f>
        <v>0</v>
      </c>
      <c r="J846">
        <f>+COUNTIFS(percentiles!A:A,A846,percentiles!M:M,B846,percentiles!Q:Q,"&gt;0")</f>
        <v>0</v>
      </c>
    </row>
    <row r="847" spans="1:10">
      <c r="A847" s="3">
        <v>153311</v>
      </c>
      <c r="B847" s="2">
        <v>43178</v>
      </c>
      <c r="C847">
        <v>45.5</v>
      </c>
      <c r="D847">
        <v>38.1</v>
      </c>
      <c r="E847" t="str">
        <f>+VLOOKUP(A847,'est-senamhi'!A:J,10,FALSE)</f>
        <v>RP</v>
      </c>
      <c r="F847">
        <f t="shared" si="13"/>
        <v>7.3999999999999986</v>
      </c>
      <c r="G847">
        <f>+COUNTIFS(percentiles!A:A,A847,percentiles!M:M,B847,percentiles!N:N,"&gt;0")</f>
        <v>0</v>
      </c>
      <c r="H847">
        <f>+COUNTIFS(percentiles!A:A,A847,percentiles!M:M,B847,percentiles!O:O,"&gt;0")</f>
        <v>0</v>
      </c>
      <c r="I847">
        <f>+COUNTIFS(percentiles!A:A,A847,percentiles!M:M,B847,percentiles!P:P,"&gt;0")</f>
        <v>0</v>
      </c>
      <c r="J847">
        <f>+COUNTIFS(percentiles!A:A,A847,percentiles!M:M,B847,percentiles!Q:Q,"&gt;0")</f>
        <v>0</v>
      </c>
    </row>
    <row r="848" spans="1:10">
      <c r="A848" s="3">
        <v>154108</v>
      </c>
      <c r="B848" s="2">
        <v>43178</v>
      </c>
      <c r="C848">
        <v>23</v>
      </c>
      <c r="D848">
        <v>9.23</v>
      </c>
      <c r="E848" t="str">
        <f>+VLOOKUP(A848,'est-senamhi'!A:J,10,FALSE)</f>
        <v>VNP</v>
      </c>
      <c r="F848">
        <f t="shared" si="13"/>
        <v>13.77</v>
      </c>
      <c r="G848">
        <f>+COUNTIFS(percentiles!A:A,A848,percentiles!M:M,B848,percentiles!N:N,"&gt;0")</f>
        <v>0</v>
      </c>
      <c r="H848">
        <f>+COUNTIFS(percentiles!A:A,A848,percentiles!M:M,B848,percentiles!O:O,"&gt;0")</f>
        <v>0</v>
      </c>
      <c r="I848">
        <f>+COUNTIFS(percentiles!A:A,A848,percentiles!M:M,B848,percentiles!P:P,"&gt;0")</f>
        <v>0</v>
      </c>
      <c r="J848">
        <f>+COUNTIFS(percentiles!A:A,A848,percentiles!M:M,B848,percentiles!Q:Q,"&gt;0")</f>
        <v>0</v>
      </c>
    </row>
    <row r="849" spans="1:10">
      <c r="A849" s="3" t="s">
        <v>1177</v>
      </c>
      <c r="B849" s="2">
        <v>43178</v>
      </c>
      <c r="C849">
        <v>34.799999999999997</v>
      </c>
      <c r="D849">
        <v>18.47</v>
      </c>
      <c r="E849" t="str">
        <f>+VLOOKUP(A849,'est-senamhi'!A:J,10,FALSE)</f>
        <v>RP</v>
      </c>
      <c r="F849">
        <f t="shared" si="13"/>
        <v>16.329999999999998</v>
      </c>
      <c r="G849">
        <f>+COUNTIFS(percentiles!A:A,A849,percentiles!M:M,B849,percentiles!N:N,"&gt;0")</f>
        <v>0</v>
      </c>
      <c r="H849">
        <f>+COUNTIFS(percentiles!A:A,A849,percentiles!M:M,B849,percentiles!O:O,"&gt;0")</f>
        <v>0</v>
      </c>
      <c r="I849">
        <f>+COUNTIFS(percentiles!A:A,A849,percentiles!M:M,B849,percentiles!P:P,"&gt;0")</f>
        <v>0</v>
      </c>
      <c r="J849">
        <f>+COUNTIFS(percentiles!A:A,A849,percentiles!M:M,B849,percentiles!Q:Q,"&gt;0")</f>
        <v>0</v>
      </c>
    </row>
    <row r="850" spans="1:10">
      <c r="A850" s="3" t="s">
        <v>1180</v>
      </c>
      <c r="B850" s="2">
        <v>43178</v>
      </c>
      <c r="C850">
        <v>20</v>
      </c>
      <c r="D850">
        <v>19.28</v>
      </c>
      <c r="E850" t="str">
        <f>+VLOOKUP(A850,'est-senamhi'!A:J,10,FALSE)</f>
        <v>RP</v>
      </c>
      <c r="F850">
        <f t="shared" si="13"/>
        <v>0.71999999999999886</v>
      </c>
      <c r="G850">
        <f>+COUNTIFS(percentiles!A:A,A850,percentiles!M:M,B850,percentiles!N:N,"&gt;0")</f>
        <v>0</v>
      </c>
      <c r="H850">
        <f>+COUNTIFS(percentiles!A:A,A850,percentiles!M:M,B850,percentiles!O:O,"&gt;0")</f>
        <v>0</v>
      </c>
      <c r="I850">
        <f>+COUNTIFS(percentiles!A:A,A850,percentiles!M:M,B850,percentiles!P:P,"&gt;0")</f>
        <v>0</v>
      </c>
      <c r="J850">
        <f>+COUNTIFS(percentiles!A:A,A850,percentiles!M:M,B850,percentiles!Q:Q,"&gt;0")</f>
        <v>0</v>
      </c>
    </row>
    <row r="851" spans="1:10">
      <c r="A851" s="3">
        <v>109091</v>
      </c>
      <c r="B851" s="2">
        <v>43179</v>
      </c>
      <c r="C851">
        <v>30.1</v>
      </c>
      <c r="D851">
        <v>21.38</v>
      </c>
      <c r="E851" t="str">
        <f>+VLOOKUP(A851,'est-senamhi'!A:J,10,FALSE)</f>
        <v>VNP</v>
      </c>
      <c r="F851">
        <f t="shared" si="13"/>
        <v>8.7200000000000024</v>
      </c>
      <c r="G851">
        <f>+COUNTIFS(percentiles!A:A,A851,percentiles!M:M,B851,percentiles!N:N,"&gt;0")</f>
        <v>0</v>
      </c>
      <c r="H851">
        <f>+COUNTIFS(percentiles!A:A,A851,percentiles!M:M,B851,percentiles!O:O,"&gt;0")</f>
        <v>0</v>
      </c>
      <c r="I851">
        <f>+COUNTIFS(percentiles!A:A,A851,percentiles!M:M,B851,percentiles!P:P,"&gt;0")</f>
        <v>0</v>
      </c>
      <c r="J851">
        <f>+COUNTIFS(percentiles!A:A,A851,percentiles!M:M,B851,percentiles!Q:Q,"&gt;0")</f>
        <v>0</v>
      </c>
    </row>
    <row r="852" spans="1:10">
      <c r="A852" s="3">
        <v>152403</v>
      </c>
      <c r="B852" s="2">
        <v>43179</v>
      </c>
      <c r="C852">
        <v>45.6</v>
      </c>
      <c r="D852">
        <v>38.9</v>
      </c>
      <c r="E852" t="str">
        <f>+VLOOKUP(A852,'est-senamhi'!A:J,10,FALSE)</f>
        <v>RP</v>
      </c>
      <c r="F852">
        <f t="shared" si="13"/>
        <v>6.7000000000000028</v>
      </c>
      <c r="G852">
        <f>+COUNTIFS(percentiles!A:A,A852,percentiles!M:M,B852,percentiles!N:N,"&gt;0")</f>
        <v>0</v>
      </c>
      <c r="H852">
        <f>+COUNTIFS(percentiles!A:A,A852,percentiles!M:M,B852,percentiles!O:O,"&gt;0")</f>
        <v>0</v>
      </c>
      <c r="I852">
        <f>+COUNTIFS(percentiles!A:A,A852,percentiles!M:M,B852,percentiles!P:P,"&gt;0")</f>
        <v>0</v>
      </c>
      <c r="J852">
        <f>+COUNTIFS(percentiles!A:A,A852,percentiles!M:M,B852,percentiles!Q:Q,"&gt;0")</f>
        <v>0</v>
      </c>
    </row>
    <row r="853" spans="1:10">
      <c r="A853" s="3">
        <v>154108</v>
      </c>
      <c r="B853" s="2">
        <v>43179</v>
      </c>
      <c r="C853">
        <v>15.6</v>
      </c>
      <c r="D853">
        <v>9.23</v>
      </c>
      <c r="E853" t="str">
        <f>+VLOOKUP(A853,'est-senamhi'!A:J,10,FALSE)</f>
        <v>VNP</v>
      </c>
      <c r="F853">
        <f t="shared" si="13"/>
        <v>6.3699999999999992</v>
      </c>
      <c r="G853">
        <f>+COUNTIFS(percentiles!A:A,A853,percentiles!M:M,B853,percentiles!N:N,"&gt;0")</f>
        <v>0</v>
      </c>
      <c r="H853">
        <f>+COUNTIFS(percentiles!A:A,A853,percentiles!M:M,B853,percentiles!O:O,"&gt;0")</f>
        <v>0</v>
      </c>
      <c r="I853">
        <f>+COUNTIFS(percentiles!A:A,A853,percentiles!M:M,B853,percentiles!P:P,"&gt;0")</f>
        <v>0</v>
      </c>
      <c r="J853">
        <f>+COUNTIFS(percentiles!A:A,A853,percentiles!M:M,B853,percentiles!Q:Q,"&gt;0")</f>
        <v>0</v>
      </c>
    </row>
    <row r="854" spans="1:10">
      <c r="A854" s="3" t="s">
        <v>1223</v>
      </c>
      <c r="B854" s="2">
        <v>43179</v>
      </c>
      <c r="C854">
        <v>27.9</v>
      </c>
      <c r="D854">
        <v>26.77</v>
      </c>
      <c r="E854" t="str">
        <f>+VLOOKUP(A854,'est-senamhi'!A:J,10,FALSE)</f>
        <v>VNP</v>
      </c>
      <c r="F854">
        <f t="shared" si="13"/>
        <v>1.129999999999999</v>
      </c>
      <c r="G854">
        <f>+COUNTIFS(percentiles!A:A,A854,percentiles!M:M,B854,percentiles!N:N,"&gt;0")</f>
        <v>0</v>
      </c>
      <c r="H854">
        <f>+COUNTIFS(percentiles!A:A,A854,percentiles!M:M,B854,percentiles!O:O,"&gt;0")</f>
        <v>0</v>
      </c>
      <c r="I854">
        <f>+COUNTIFS(percentiles!A:A,A854,percentiles!M:M,B854,percentiles!P:P,"&gt;0")</f>
        <v>0</v>
      </c>
      <c r="J854">
        <f>+COUNTIFS(percentiles!A:A,A854,percentiles!M:M,B854,percentiles!Q:Q,"&gt;0")</f>
        <v>0</v>
      </c>
    </row>
    <row r="855" spans="1:10">
      <c r="A855" s="3" t="s">
        <v>1226</v>
      </c>
      <c r="B855" s="2">
        <v>43179</v>
      </c>
      <c r="C855">
        <v>30.7</v>
      </c>
      <c r="D855">
        <v>26.76</v>
      </c>
      <c r="E855" t="str">
        <f>+VLOOKUP(A855,'est-senamhi'!A:J,10,FALSE)</f>
        <v>VNP</v>
      </c>
      <c r="F855">
        <f t="shared" si="13"/>
        <v>3.9399999999999977</v>
      </c>
      <c r="G855">
        <f>+COUNTIFS(percentiles!A:A,A855,percentiles!M:M,B855,percentiles!N:N,"&gt;0")</f>
        <v>0</v>
      </c>
      <c r="H855">
        <f>+COUNTIFS(percentiles!A:A,A855,percentiles!M:M,B855,percentiles!O:O,"&gt;0")</f>
        <v>0</v>
      </c>
      <c r="I855">
        <f>+COUNTIFS(percentiles!A:A,A855,percentiles!M:M,B855,percentiles!P:P,"&gt;0")</f>
        <v>0</v>
      </c>
      <c r="J855">
        <f>+COUNTIFS(percentiles!A:A,A855,percentiles!M:M,B855,percentiles!Q:Q,"&gt;0")</f>
        <v>0</v>
      </c>
    </row>
    <row r="856" spans="1:10">
      <c r="A856" s="3">
        <v>391</v>
      </c>
      <c r="B856" s="2">
        <v>43180</v>
      </c>
      <c r="C856">
        <v>26.3</v>
      </c>
      <c r="D856">
        <v>26.28</v>
      </c>
      <c r="E856" t="str">
        <f>+VLOOKUP(A856,'est-senamhi'!A:J,10,FALSE)</f>
        <v>RP</v>
      </c>
      <c r="F856">
        <f t="shared" si="13"/>
        <v>1.9999999999999574E-2</v>
      </c>
      <c r="G856">
        <f>+COUNTIFS(percentiles!A:A,A856,percentiles!M:M,B856,percentiles!N:N,"&gt;0")</f>
        <v>0</v>
      </c>
      <c r="H856">
        <f>+COUNTIFS(percentiles!A:A,A856,percentiles!M:M,B856,percentiles!O:O,"&gt;0")</f>
        <v>0</v>
      </c>
      <c r="I856">
        <f>+COUNTIFS(percentiles!A:A,A856,percentiles!M:M,B856,percentiles!P:P,"&gt;0")</f>
        <v>0</v>
      </c>
      <c r="J856">
        <f>+COUNTIFS(percentiles!A:A,A856,percentiles!M:M,B856,percentiles!Q:Q,"&gt;0")</f>
        <v>0</v>
      </c>
    </row>
    <row r="857" spans="1:10">
      <c r="A857" s="3">
        <v>825</v>
      </c>
      <c r="B857" s="2">
        <v>43180</v>
      </c>
      <c r="C857">
        <v>24.8</v>
      </c>
      <c r="D857">
        <v>20.21</v>
      </c>
      <c r="E857" t="str">
        <f>+VLOOKUP(A857,'est-senamhi'!A:J,10,FALSE)</f>
        <v>RP</v>
      </c>
      <c r="F857">
        <f t="shared" si="13"/>
        <v>4.59</v>
      </c>
      <c r="G857">
        <f>+COUNTIFS(percentiles!A:A,A857,percentiles!M:M,B857,percentiles!N:N,"&gt;0")</f>
        <v>0</v>
      </c>
      <c r="H857">
        <f>+COUNTIFS(percentiles!A:A,A857,percentiles!M:M,B857,percentiles!O:O,"&gt;0")</f>
        <v>0</v>
      </c>
      <c r="I857">
        <f>+COUNTIFS(percentiles!A:A,A857,percentiles!M:M,B857,percentiles!P:P,"&gt;0")</f>
        <v>0</v>
      </c>
      <c r="J857">
        <f>+COUNTIFS(percentiles!A:A,A857,percentiles!M:M,B857,percentiles!Q:Q,"&gt;0")</f>
        <v>0</v>
      </c>
    </row>
    <row r="858" spans="1:10">
      <c r="A858" s="3">
        <v>3304</v>
      </c>
      <c r="B858" s="2">
        <v>43180</v>
      </c>
      <c r="C858">
        <v>83.3</v>
      </c>
      <c r="D858">
        <v>75.760000000000005</v>
      </c>
      <c r="E858" t="str">
        <f>+VLOOKUP(A858,'est-senamhi'!A:J,10,FALSE)</f>
        <v>RP</v>
      </c>
      <c r="F858">
        <f t="shared" si="13"/>
        <v>7.539999999999992</v>
      </c>
      <c r="G858">
        <f>+COUNTIFS(percentiles!A:A,A858,percentiles!M:M,B858,percentiles!N:N,"&gt;0")</f>
        <v>0</v>
      </c>
      <c r="H858">
        <f>+COUNTIFS(percentiles!A:A,A858,percentiles!M:M,B858,percentiles!O:O,"&gt;0")</f>
        <v>0</v>
      </c>
      <c r="I858">
        <f>+COUNTIFS(percentiles!A:A,A858,percentiles!M:M,B858,percentiles!P:P,"&gt;0")</f>
        <v>0</v>
      </c>
      <c r="J858">
        <f>+COUNTIFS(percentiles!A:A,A858,percentiles!M:M,B858,percentiles!Q:Q,"&gt;0")</f>
        <v>0</v>
      </c>
    </row>
    <row r="859" spans="1:10">
      <c r="A859" s="3">
        <v>109091</v>
      </c>
      <c r="B859" s="2">
        <v>43180</v>
      </c>
      <c r="C859">
        <v>33.9</v>
      </c>
      <c r="D859">
        <v>21.38</v>
      </c>
      <c r="E859" t="str">
        <f>+VLOOKUP(A859,'est-senamhi'!A:J,10,FALSE)</f>
        <v>VNP</v>
      </c>
      <c r="F859">
        <f t="shared" si="13"/>
        <v>12.52</v>
      </c>
      <c r="G859">
        <f>+COUNTIFS(percentiles!A:A,A859,percentiles!M:M,B859,percentiles!N:N,"&gt;0")</f>
        <v>0</v>
      </c>
      <c r="H859">
        <f>+COUNTIFS(percentiles!A:A,A859,percentiles!M:M,B859,percentiles!O:O,"&gt;0")</f>
        <v>0</v>
      </c>
      <c r="I859">
        <f>+COUNTIFS(percentiles!A:A,A859,percentiles!M:M,B859,percentiles!P:P,"&gt;0")</f>
        <v>0</v>
      </c>
      <c r="J859">
        <f>+COUNTIFS(percentiles!A:A,A859,percentiles!M:M,B859,percentiles!Q:Q,"&gt;0")</f>
        <v>0</v>
      </c>
    </row>
    <row r="860" spans="1:10">
      <c r="A860" s="3">
        <v>153314</v>
      </c>
      <c r="B860" s="2">
        <v>43180</v>
      </c>
      <c r="C860">
        <v>86.8</v>
      </c>
      <c r="D860">
        <v>55.82</v>
      </c>
      <c r="E860" t="str">
        <f>+VLOOKUP(A860,'est-senamhi'!A:J,10,FALSE)</f>
        <v>RP</v>
      </c>
      <c r="F860">
        <f t="shared" si="13"/>
        <v>30.979999999999997</v>
      </c>
      <c r="G860">
        <f>+COUNTIFS(percentiles!A:A,A860,percentiles!M:M,B860,percentiles!N:N,"&gt;0")</f>
        <v>1</v>
      </c>
      <c r="H860">
        <f>+COUNTIFS(percentiles!A:A,A860,percentiles!M:M,B860,percentiles!O:O,"&gt;0")</f>
        <v>0</v>
      </c>
      <c r="I860">
        <f>+COUNTIFS(percentiles!A:A,A860,percentiles!M:M,B860,percentiles!P:P,"&gt;0")</f>
        <v>0</v>
      </c>
      <c r="J860">
        <f>+COUNTIFS(percentiles!A:A,A860,percentiles!M:M,B860,percentiles!Q:Q,"&gt;0")</f>
        <v>0</v>
      </c>
    </row>
    <row r="861" spans="1:10">
      <c r="A861" s="3">
        <v>154108</v>
      </c>
      <c r="B861" s="2">
        <v>43180</v>
      </c>
      <c r="C861">
        <v>20</v>
      </c>
      <c r="D861">
        <v>9.23</v>
      </c>
      <c r="E861" t="str">
        <f>+VLOOKUP(A861,'est-senamhi'!A:J,10,FALSE)</f>
        <v>VNP</v>
      </c>
      <c r="F861">
        <f t="shared" si="13"/>
        <v>10.77</v>
      </c>
      <c r="G861">
        <f>+COUNTIFS(percentiles!A:A,A861,percentiles!M:M,B861,percentiles!N:N,"&gt;0")</f>
        <v>0</v>
      </c>
      <c r="H861">
        <f>+COUNTIFS(percentiles!A:A,A861,percentiles!M:M,B861,percentiles!O:O,"&gt;0")</f>
        <v>0</v>
      </c>
      <c r="I861">
        <f>+COUNTIFS(percentiles!A:A,A861,percentiles!M:M,B861,percentiles!P:P,"&gt;0")</f>
        <v>0</v>
      </c>
      <c r="J861">
        <f>+COUNTIFS(percentiles!A:A,A861,percentiles!M:M,B861,percentiles!Q:Q,"&gt;0")</f>
        <v>0</v>
      </c>
    </row>
    <row r="862" spans="1:10">
      <c r="A862" s="3">
        <v>157307</v>
      </c>
      <c r="B862" s="2">
        <v>43180</v>
      </c>
      <c r="C862">
        <v>36.4</v>
      </c>
      <c r="D862">
        <v>25.54</v>
      </c>
      <c r="E862" t="str">
        <f>+VLOOKUP(A862,'est-senamhi'!A:J,10,FALSE)</f>
        <v>RP</v>
      </c>
      <c r="F862">
        <f t="shared" si="13"/>
        <v>10.86</v>
      </c>
      <c r="G862">
        <f>+COUNTIFS(percentiles!A:A,A862,percentiles!M:M,B862,percentiles!N:N,"&gt;0")</f>
        <v>0</v>
      </c>
      <c r="H862">
        <f>+COUNTIFS(percentiles!A:A,A862,percentiles!M:M,B862,percentiles!O:O,"&gt;0")</f>
        <v>0</v>
      </c>
      <c r="I862">
        <f>+COUNTIFS(percentiles!A:A,A862,percentiles!M:M,B862,percentiles!P:P,"&gt;0")</f>
        <v>0</v>
      </c>
      <c r="J862">
        <f>+COUNTIFS(percentiles!A:A,A862,percentiles!M:M,B862,percentiles!Q:Q,"&gt;0")</f>
        <v>0</v>
      </c>
    </row>
    <row r="863" spans="1:10">
      <c r="A863" s="3">
        <v>157309</v>
      </c>
      <c r="B863" s="2">
        <v>43180</v>
      </c>
      <c r="C863">
        <v>28.6</v>
      </c>
      <c r="D863">
        <v>27.18</v>
      </c>
      <c r="E863" t="str">
        <f>+VLOOKUP(A863,'est-senamhi'!A:J,10,FALSE)</f>
        <v>RP</v>
      </c>
      <c r="F863">
        <f t="shared" si="13"/>
        <v>1.4200000000000017</v>
      </c>
      <c r="G863">
        <f>+COUNTIFS(percentiles!A:A,A863,percentiles!M:M,B863,percentiles!N:N,"&gt;0")</f>
        <v>0</v>
      </c>
      <c r="H863">
        <f>+COUNTIFS(percentiles!A:A,A863,percentiles!M:M,B863,percentiles!O:O,"&gt;0")</f>
        <v>0</v>
      </c>
      <c r="I863">
        <f>+COUNTIFS(percentiles!A:A,A863,percentiles!M:M,B863,percentiles!P:P,"&gt;0")</f>
        <v>0</v>
      </c>
      <c r="J863">
        <f>+COUNTIFS(percentiles!A:A,A863,percentiles!M:M,B863,percentiles!Q:Q,"&gt;0")</f>
        <v>0</v>
      </c>
    </row>
    <row r="864" spans="1:10">
      <c r="A864" s="3" t="s">
        <v>1218</v>
      </c>
      <c r="B864" s="2">
        <v>43180</v>
      </c>
      <c r="C864">
        <v>2.2000000000000002</v>
      </c>
      <c r="D864">
        <v>1.39</v>
      </c>
      <c r="E864" t="str">
        <f>+VLOOKUP(A864,'est-senamhi'!A:J,10,FALSE)</f>
        <v>VNP</v>
      </c>
      <c r="F864">
        <f t="shared" si="13"/>
        <v>0.81000000000000028</v>
      </c>
      <c r="G864">
        <f>+COUNTIFS(percentiles!A:A,A864,percentiles!M:M,B864,percentiles!N:N,"&gt;0")</f>
        <v>0</v>
      </c>
      <c r="H864">
        <f>+COUNTIFS(percentiles!A:A,A864,percentiles!M:M,B864,percentiles!O:O,"&gt;0")</f>
        <v>0</v>
      </c>
      <c r="I864">
        <f>+COUNTIFS(percentiles!A:A,A864,percentiles!M:M,B864,percentiles!P:P,"&gt;0")</f>
        <v>0</v>
      </c>
      <c r="J864">
        <f>+COUNTIFS(percentiles!A:A,A864,percentiles!M:M,B864,percentiles!Q:Q,"&gt;0")</f>
        <v>0</v>
      </c>
    </row>
    <row r="865" spans="1:10">
      <c r="A865" s="3">
        <v>393</v>
      </c>
      <c r="B865" s="2">
        <v>43181</v>
      </c>
      <c r="C865">
        <v>38.200000000000003</v>
      </c>
      <c r="D865">
        <v>27.83</v>
      </c>
      <c r="E865" t="str">
        <f>+VLOOKUP(A865,'est-senamhi'!A:J,10,FALSE)</f>
        <v>VNP</v>
      </c>
      <c r="F865">
        <f t="shared" si="13"/>
        <v>10.370000000000005</v>
      </c>
      <c r="G865">
        <f>+COUNTIFS(percentiles!A:A,A865,percentiles!M:M,B865,percentiles!N:N,"&gt;0")</f>
        <v>0</v>
      </c>
      <c r="H865">
        <f>+COUNTIFS(percentiles!A:A,A865,percentiles!M:M,B865,percentiles!O:O,"&gt;0")</f>
        <v>0</v>
      </c>
      <c r="I865">
        <f>+COUNTIFS(percentiles!A:A,A865,percentiles!M:M,B865,percentiles!P:P,"&gt;0")</f>
        <v>0</v>
      </c>
      <c r="J865">
        <f>+COUNTIFS(percentiles!A:A,A865,percentiles!M:M,B865,percentiles!Q:Q,"&gt;0")</f>
        <v>0</v>
      </c>
    </row>
    <row r="866" spans="1:10">
      <c r="A866" s="3">
        <v>459</v>
      </c>
      <c r="B866" s="2">
        <v>43181</v>
      </c>
      <c r="C866">
        <v>81.7</v>
      </c>
      <c r="D866">
        <v>68.23</v>
      </c>
      <c r="E866" t="str">
        <f>+VLOOKUP(A866,'est-senamhi'!A:J,10,FALSE)</f>
        <v>RP</v>
      </c>
      <c r="F866">
        <f t="shared" si="13"/>
        <v>13.469999999999999</v>
      </c>
      <c r="G866">
        <f>+COUNTIFS(percentiles!A:A,A866,percentiles!M:M,B866,percentiles!N:N,"&gt;0")</f>
        <v>0</v>
      </c>
      <c r="H866">
        <f>+COUNTIFS(percentiles!A:A,A866,percentiles!M:M,B866,percentiles!O:O,"&gt;0")</f>
        <v>0</v>
      </c>
      <c r="I866">
        <f>+COUNTIFS(percentiles!A:A,A866,percentiles!M:M,B866,percentiles!P:P,"&gt;0")</f>
        <v>0</v>
      </c>
      <c r="J866">
        <f>+COUNTIFS(percentiles!A:A,A866,percentiles!M:M,B866,percentiles!Q:Q,"&gt;0")</f>
        <v>0</v>
      </c>
    </row>
    <row r="867" spans="1:10">
      <c r="A867" s="3">
        <v>749</v>
      </c>
      <c r="B867" s="2">
        <v>43181</v>
      </c>
      <c r="C867">
        <v>18.3</v>
      </c>
      <c r="D867">
        <v>16.59</v>
      </c>
      <c r="E867" t="str">
        <f>+VLOOKUP(A867,'est-senamhi'!A:J,10,FALSE)</f>
        <v>RP</v>
      </c>
      <c r="F867">
        <f t="shared" si="13"/>
        <v>1.7100000000000009</v>
      </c>
      <c r="G867">
        <f>+COUNTIFS(percentiles!A:A,A867,percentiles!M:M,B867,percentiles!N:N,"&gt;0")</f>
        <v>0</v>
      </c>
      <c r="H867">
        <f>+COUNTIFS(percentiles!A:A,A867,percentiles!M:M,B867,percentiles!O:O,"&gt;0")</f>
        <v>0</v>
      </c>
      <c r="I867">
        <f>+COUNTIFS(percentiles!A:A,A867,percentiles!M:M,B867,percentiles!P:P,"&gt;0")</f>
        <v>0</v>
      </c>
      <c r="J867">
        <f>+COUNTIFS(percentiles!A:A,A867,percentiles!M:M,B867,percentiles!Q:Q,"&gt;0")</f>
        <v>0</v>
      </c>
    </row>
    <row r="868" spans="1:10">
      <c r="A868" s="3">
        <v>107130</v>
      </c>
      <c r="B868" s="2">
        <v>43181</v>
      </c>
      <c r="C868">
        <v>24.3</v>
      </c>
      <c r="D868">
        <v>18.329999999999998</v>
      </c>
      <c r="E868" t="str">
        <f>+VLOOKUP(A868,'est-senamhi'!A:J,10,FALSE)</f>
        <v>RP</v>
      </c>
      <c r="F868">
        <f t="shared" si="13"/>
        <v>5.9700000000000024</v>
      </c>
      <c r="G868">
        <f>+COUNTIFS(percentiles!A:A,A868,percentiles!M:M,B868,percentiles!N:N,"&gt;0")</f>
        <v>0</v>
      </c>
      <c r="H868">
        <f>+COUNTIFS(percentiles!A:A,A868,percentiles!M:M,B868,percentiles!O:O,"&gt;0")</f>
        <v>0</v>
      </c>
      <c r="I868">
        <f>+COUNTIFS(percentiles!A:A,A868,percentiles!M:M,B868,percentiles!P:P,"&gt;0")</f>
        <v>0</v>
      </c>
      <c r="J868">
        <f>+COUNTIFS(percentiles!A:A,A868,percentiles!M:M,B868,percentiles!Q:Q,"&gt;0")</f>
        <v>0</v>
      </c>
    </row>
    <row r="869" spans="1:10">
      <c r="A869" s="3">
        <v>109091</v>
      </c>
      <c r="B869" s="2">
        <v>43181</v>
      </c>
      <c r="C869">
        <v>28</v>
      </c>
      <c r="D869">
        <v>21.38</v>
      </c>
      <c r="E869" t="str">
        <f>+VLOOKUP(A869,'est-senamhi'!A:J,10,FALSE)</f>
        <v>VNP</v>
      </c>
      <c r="F869">
        <f t="shared" si="13"/>
        <v>6.620000000000001</v>
      </c>
      <c r="G869">
        <f>+COUNTIFS(percentiles!A:A,A869,percentiles!M:M,B869,percentiles!N:N,"&gt;0")</f>
        <v>0</v>
      </c>
      <c r="H869">
        <f>+COUNTIFS(percentiles!A:A,A869,percentiles!M:M,B869,percentiles!O:O,"&gt;0")</f>
        <v>0</v>
      </c>
      <c r="I869">
        <f>+COUNTIFS(percentiles!A:A,A869,percentiles!M:M,B869,percentiles!P:P,"&gt;0")</f>
        <v>0</v>
      </c>
      <c r="J869">
        <f>+COUNTIFS(percentiles!A:A,A869,percentiles!M:M,B869,percentiles!Q:Q,"&gt;0")</f>
        <v>0</v>
      </c>
    </row>
    <row r="870" spans="1:10">
      <c r="A870" s="3">
        <v>153320</v>
      </c>
      <c r="B870" s="2">
        <v>43181</v>
      </c>
      <c r="C870">
        <v>52.9</v>
      </c>
      <c r="D870">
        <v>48.85</v>
      </c>
      <c r="E870" t="str">
        <f>+VLOOKUP(A870,'est-senamhi'!A:J,10,FALSE)</f>
        <v>RP</v>
      </c>
      <c r="F870">
        <f t="shared" si="13"/>
        <v>4.0499999999999972</v>
      </c>
      <c r="G870">
        <f>+COUNTIFS(percentiles!A:A,A870,percentiles!M:M,B870,percentiles!N:N,"&gt;0")</f>
        <v>0</v>
      </c>
      <c r="H870">
        <f>+COUNTIFS(percentiles!A:A,A870,percentiles!M:M,B870,percentiles!O:O,"&gt;0")</f>
        <v>0</v>
      </c>
      <c r="I870">
        <f>+COUNTIFS(percentiles!A:A,A870,percentiles!M:M,B870,percentiles!P:P,"&gt;0")</f>
        <v>1</v>
      </c>
      <c r="J870">
        <f>+COUNTIFS(percentiles!A:A,A870,percentiles!M:M,B870,percentiles!Q:Q,"&gt;0")</f>
        <v>0</v>
      </c>
    </row>
    <row r="871" spans="1:10">
      <c r="A871" s="3">
        <v>154108</v>
      </c>
      <c r="B871" s="2">
        <v>43181</v>
      </c>
      <c r="C871">
        <v>17</v>
      </c>
      <c r="D871">
        <v>9.23</v>
      </c>
      <c r="E871" t="str">
        <f>+VLOOKUP(A871,'est-senamhi'!A:J,10,FALSE)</f>
        <v>VNP</v>
      </c>
      <c r="F871">
        <f t="shared" si="13"/>
        <v>7.77</v>
      </c>
      <c r="G871">
        <f>+COUNTIFS(percentiles!A:A,A871,percentiles!M:M,B871,percentiles!N:N,"&gt;0")</f>
        <v>0</v>
      </c>
      <c r="H871">
        <f>+COUNTIFS(percentiles!A:A,A871,percentiles!M:M,B871,percentiles!O:O,"&gt;0")</f>
        <v>0</v>
      </c>
      <c r="I871">
        <f>+COUNTIFS(percentiles!A:A,A871,percentiles!M:M,B871,percentiles!P:P,"&gt;0")</f>
        <v>0</v>
      </c>
      <c r="J871">
        <f>+COUNTIFS(percentiles!A:A,A871,percentiles!M:M,B871,percentiles!Q:Q,"&gt;0")</f>
        <v>0</v>
      </c>
    </row>
    <row r="872" spans="1:10">
      <c r="A872" s="3">
        <v>155223</v>
      </c>
      <c r="B872" s="2">
        <v>43181</v>
      </c>
      <c r="C872">
        <v>20</v>
      </c>
      <c r="D872">
        <v>15.27</v>
      </c>
      <c r="E872" t="str">
        <f>+VLOOKUP(A872,'est-senamhi'!A:J,10,FALSE)</f>
        <v>VNP</v>
      </c>
      <c r="F872">
        <f t="shared" si="13"/>
        <v>4.7300000000000004</v>
      </c>
      <c r="G872">
        <f>+COUNTIFS(percentiles!A:A,A872,percentiles!M:M,B872,percentiles!N:N,"&gt;0")</f>
        <v>0</v>
      </c>
      <c r="H872">
        <f>+COUNTIFS(percentiles!A:A,A872,percentiles!M:M,B872,percentiles!O:O,"&gt;0")</f>
        <v>1</v>
      </c>
      <c r="I872">
        <f>+COUNTIFS(percentiles!A:A,A872,percentiles!M:M,B872,percentiles!P:P,"&gt;0")</f>
        <v>0</v>
      </c>
      <c r="J872">
        <f>+COUNTIFS(percentiles!A:A,A872,percentiles!M:M,B872,percentiles!Q:Q,"&gt;0")</f>
        <v>0</v>
      </c>
    </row>
    <row r="873" spans="1:10">
      <c r="A873" s="3" t="s">
        <v>1226</v>
      </c>
      <c r="B873" s="2">
        <v>43181</v>
      </c>
      <c r="C873">
        <v>83.3</v>
      </c>
      <c r="D873">
        <v>26.76</v>
      </c>
      <c r="E873" t="str">
        <f>+VLOOKUP(A873,'est-senamhi'!A:J,10,FALSE)</f>
        <v>VNP</v>
      </c>
      <c r="F873">
        <f t="shared" si="13"/>
        <v>56.539999999999992</v>
      </c>
      <c r="G873">
        <f>+COUNTIFS(percentiles!A:A,A873,percentiles!M:M,B873,percentiles!N:N,"&gt;0")</f>
        <v>0</v>
      </c>
      <c r="H873">
        <f>+COUNTIFS(percentiles!A:A,A873,percentiles!M:M,B873,percentiles!O:O,"&gt;0")</f>
        <v>0</v>
      </c>
      <c r="I873">
        <f>+COUNTIFS(percentiles!A:A,A873,percentiles!M:M,B873,percentiles!P:P,"&gt;0")</f>
        <v>0</v>
      </c>
      <c r="J873">
        <f>+COUNTIFS(percentiles!A:A,A873,percentiles!M:M,B873,percentiles!Q:Q,"&gt;0")</f>
        <v>0</v>
      </c>
    </row>
    <row r="874" spans="1:10">
      <c r="A874" s="3">
        <v>440</v>
      </c>
      <c r="B874" s="2">
        <v>43182</v>
      </c>
      <c r="C874">
        <v>20.3</v>
      </c>
      <c r="D874">
        <v>10.89</v>
      </c>
      <c r="E874" t="str">
        <f>+VLOOKUP(A874,'est-senamhi'!A:J,10,FALSE)</f>
        <v>VNP</v>
      </c>
      <c r="F874">
        <f t="shared" si="13"/>
        <v>9.41</v>
      </c>
      <c r="G874">
        <f>+COUNTIFS(percentiles!A:A,A874,percentiles!M:M,B874,percentiles!N:N,"&gt;0")</f>
        <v>0</v>
      </c>
      <c r="H874">
        <f>+COUNTIFS(percentiles!A:A,A874,percentiles!M:M,B874,percentiles!O:O,"&gt;0")</f>
        <v>0</v>
      </c>
      <c r="I874">
        <f>+COUNTIFS(percentiles!A:A,A874,percentiles!M:M,B874,percentiles!P:P,"&gt;0")</f>
        <v>0</v>
      </c>
      <c r="J874">
        <f>+COUNTIFS(percentiles!A:A,A874,percentiles!M:M,B874,percentiles!Q:Q,"&gt;0")</f>
        <v>0</v>
      </c>
    </row>
    <row r="875" spans="1:10">
      <c r="A875" s="3">
        <v>508</v>
      </c>
      <c r="B875" s="2">
        <v>43182</v>
      </c>
      <c r="C875">
        <v>28.4</v>
      </c>
      <c r="D875">
        <v>20.22</v>
      </c>
      <c r="E875" t="str">
        <f>+VLOOKUP(A875,'est-senamhi'!A:J,10,FALSE)</f>
        <v>RP</v>
      </c>
      <c r="F875">
        <f t="shared" si="13"/>
        <v>8.18</v>
      </c>
      <c r="G875">
        <f>+COUNTIFS(percentiles!A:A,A875,percentiles!M:M,B875,percentiles!N:N,"&gt;0")</f>
        <v>0</v>
      </c>
      <c r="H875">
        <f>+COUNTIFS(percentiles!A:A,A875,percentiles!M:M,B875,percentiles!O:O,"&gt;0")</f>
        <v>0</v>
      </c>
      <c r="I875">
        <f>+COUNTIFS(percentiles!A:A,A875,percentiles!M:M,B875,percentiles!P:P,"&gt;0")</f>
        <v>0</v>
      </c>
      <c r="J875">
        <f>+COUNTIFS(percentiles!A:A,A875,percentiles!M:M,B875,percentiles!Q:Q,"&gt;0")</f>
        <v>0</v>
      </c>
    </row>
    <row r="876" spans="1:10">
      <c r="A876" s="3">
        <v>594</v>
      </c>
      <c r="B876" s="2">
        <v>43182</v>
      </c>
      <c r="C876">
        <v>19.8</v>
      </c>
      <c r="D876">
        <v>16.25</v>
      </c>
      <c r="E876" t="str">
        <f>+VLOOKUP(A876,'est-senamhi'!A:J,10,FALSE)</f>
        <v>RP</v>
      </c>
      <c r="F876">
        <f t="shared" si="13"/>
        <v>3.5500000000000007</v>
      </c>
      <c r="G876">
        <f>+COUNTIFS(percentiles!A:A,A876,percentiles!M:M,B876,percentiles!N:N,"&gt;0")</f>
        <v>0</v>
      </c>
      <c r="H876">
        <f>+COUNTIFS(percentiles!A:A,A876,percentiles!M:M,B876,percentiles!O:O,"&gt;0")</f>
        <v>0</v>
      </c>
      <c r="I876">
        <f>+COUNTIFS(percentiles!A:A,A876,percentiles!M:M,B876,percentiles!P:P,"&gt;0")</f>
        <v>0</v>
      </c>
      <c r="J876">
        <f>+COUNTIFS(percentiles!A:A,A876,percentiles!M:M,B876,percentiles!Q:Q,"&gt;0")</f>
        <v>0</v>
      </c>
    </row>
    <row r="877" spans="1:10">
      <c r="A877" s="3">
        <v>625</v>
      </c>
      <c r="B877" s="2">
        <v>43182</v>
      </c>
      <c r="C877">
        <v>16</v>
      </c>
      <c r="D877">
        <v>11.52</v>
      </c>
      <c r="E877" t="str">
        <f>+VLOOKUP(A877,'est-senamhi'!A:J,10,FALSE)</f>
        <v>RP</v>
      </c>
      <c r="F877">
        <f t="shared" si="13"/>
        <v>4.4800000000000004</v>
      </c>
      <c r="G877">
        <f>+COUNTIFS(percentiles!A:A,A877,percentiles!M:M,B877,percentiles!N:N,"&gt;0")</f>
        <v>0</v>
      </c>
      <c r="H877">
        <f>+COUNTIFS(percentiles!A:A,A877,percentiles!M:M,B877,percentiles!O:O,"&gt;0")</f>
        <v>0</v>
      </c>
      <c r="I877">
        <f>+COUNTIFS(percentiles!A:A,A877,percentiles!M:M,B877,percentiles!P:P,"&gt;0")</f>
        <v>1</v>
      </c>
      <c r="J877">
        <f>+COUNTIFS(percentiles!A:A,A877,percentiles!M:M,B877,percentiles!Q:Q,"&gt;0")</f>
        <v>0</v>
      </c>
    </row>
    <row r="878" spans="1:10">
      <c r="A878" s="3">
        <v>633</v>
      </c>
      <c r="B878" s="2">
        <v>43182</v>
      </c>
      <c r="C878">
        <v>22</v>
      </c>
      <c r="D878">
        <v>20.94</v>
      </c>
      <c r="E878" t="str">
        <f>+VLOOKUP(A878,'est-senamhi'!A:J,10,FALSE)</f>
        <v>RP</v>
      </c>
      <c r="F878">
        <f t="shared" si="13"/>
        <v>1.0599999999999987</v>
      </c>
      <c r="G878">
        <f>+COUNTIFS(percentiles!A:A,A878,percentiles!M:M,B878,percentiles!N:N,"&gt;0")</f>
        <v>0</v>
      </c>
      <c r="H878">
        <f>+COUNTIFS(percentiles!A:A,A878,percentiles!M:M,B878,percentiles!O:O,"&gt;0")</f>
        <v>0</v>
      </c>
      <c r="I878">
        <f>+COUNTIFS(percentiles!A:A,A878,percentiles!M:M,B878,percentiles!P:P,"&gt;0")</f>
        <v>0</v>
      </c>
      <c r="J878">
        <f>+COUNTIFS(percentiles!A:A,A878,percentiles!M:M,B878,percentiles!Q:Q,"&gt;0")</f>
        <v>0</v>
      </c>
    </row>
    <row r="879" spans="1:10">
      <c r="A879" s="3">
        <v>642</v>
      </c>
      <c r="B879" s="2">
        <v>43182</v>
      </c>
      <c r="C879">
        <v>19</v>
      </c>
      <c r="D879">
        <v>17.09</v>
      </c>
      <c r="E879" t="str">
        <f>+VLOOKUP(A879,'est-senamhi'!A:J,10,FALSE)</f>
        <v>RP</v>
      </c>
      <c r="F879">
        <f t="shared" si="13"/>
        <v>1.9100000000000001</v>
      </c>
      <c r="G879">
        <f>+COUNTIFS(percentiles!A:A,A879,percentiles!M:M,B879,percentiles!N:N,"&gt;0")</f>
        <v>0</v>
      </c>
      <c r="H879">
        <f>+COUNTIFS(percentiles!A:A,A879,percentiles!M:M,B879,percentiles!O:O,"&gt;0")</f>
        <v>0</v>
      </c>
      <c r="I879">
        <f>+COUNTIFS(percentiles!A:A,A879,percentiles!M:M,B879,percentiles!P:P,"&gt;0")</f>
        <v>0</v>
      </c>
      <c r="J879">
        <f>+COUNTIFS(percentiles!A:A,A879,percentiles!M:M,B879,percentiles!Q:Q,"&gt;0")</f>
        <v>0</v>
      </c>
    </row>
    <row r="880" spans="1:10">
      <c r="A880" s="3">
        <v>648</v>
      </c>
      <c r="B880" s="2">
        <v>43182</v>
      </c>
      <c r="C880">
        <v>25.8</v>
      </c>
      <c r="D880">
        <v>10.64</v>
      </c>
      <c r="E880" t="str">
        <f>+VLOOKUP(A880,'est-senamhi'!A:J,10,FALSE)</f>
        <v>RP</v>
      </c>
      <c r="F880">
        <f t="shared" si="13"/>
        <v>15.16</v>
      </c>
      <c r="G880">
        <f>+COUNTIFS(percentiles!A:A,A880,percentiles!M:M,B880,percentiles!N:N,"&gt;0")</f>
        <v>0</v>
      </c>
      <c r="H880">
        <f>+COUNTIFS(percentiles!A:A,A880,percentiles!M:M,B880,percentiles!O:O,"&gt;0")</f>
        <v>0</v>
      </c>
      <c r="I880">
        <f>+COUNTIFS(percentiles!A:A,A880,percentiles!M:M,B880,percentiles!P:P,"&gt;0")</f>
        <v>0</v>
      </c>
      <c r="J880">
        <f>+COUNTIFS(percentiles!A:A,A880,percentiles!M:M,B880,percentiles!Q:Q,"&gt;0")</f>
        <v>0</v>
      </c>
    </row>
    <row r="881" spans="1:10">
      <c r="A881" s="3">
        <v>665</v>
      </c>
      <c r="B881" s="2">
        <v>43182</v>
      </c>
      <c r="C881">
        <v>30.2</v>
      </c>
      <c r="D881">
        <v>28.85</v>
      </c>
      <c r="E881" t="str">
        <f>+VLOOKUP(A881,'est-senamhi'!A:J,10,FALSE)</f>
        <v>RP</v>
      </c>
      <c r="F881">
        <f t="shared" si="13"/>
        <v>1.3499999999999979</v>
      </c>
      <c r="G881">
        <f>+COUNTIFS(percentiles!A:A,A881,percentiles!M:M,B881,percentiles!N:N,"&gt;0")</f>
        <v>0</v>
      </c>
      <c r="H881">
        <f>+COUNTIFS(percentiles!A:A,A881,percentiles!M:M,B881,percentiles!O:O,"&gt;0")</f>
        <v>0</v>
      </c>
      <c r="I881">
        <f>+COUNTIFS(percentiles!A:A,A881,percentiles!M:M,B881,percentiles!P:P,"&gt;0")</f>
        <v>0</v>
      </c>
      <c r="J881">
        <f>+COUNTIFS(percentiles!A:A,A881,percentiles!M:M,B881,percentiles!Q:Q,"&gt;0")</f>
        <v>0</v>
      </c>
    </row>
    <row r="882" spans="1:10">
      <c r="A882" s="3">
        <v>2129</v>
      </c>
      <c r="B882" s="2">
        <v>43182</v>
      </c>
      <c r="C882">
        <v>40</v>
      </c>
      <c r="D882">
        <v>38.340000000000003</v>
      </c>
      <c r="E882" t="str">
        <f>+VLOOKUP(A882,'est-senamhi'!A:J,10,FALSE)</f>
        <v>RP</v>
      </c>
      <c r="F882">
        <f t="shared" si="13"/>
        <v>1.6599999999999966</v>
      </c>
      <c r="G882">
        <f>+COUNTIFS(percentiles!A:A,A882,percentiles!M:M,B882,percentiles!N:N,"&gt;0")</f>
        <v>0</v>
      </c>
      <c r="H882">
        <f>+COUNTIFS(percentiles!A:A,A882,percentiles!M:M,B882,percentiles!O:O,"&gt;0")</f>
        <v>0</v>
      </c>
      <c r="I882">
        <f>+COUNTIFS(percentiles!A:A,A882,percentiles!M:M,B882,percentiles!P:P,"&gt;0")</f>
        <v>0</v>
      </c>
      <c r="J882">
        <f>+COUNTIFS(percentiles!A:A,A882,percentiles!M:M,B882,percentiles!Q:Q,"&gt;0")</f>
        <v>0</v>
      </c>
    </row>
    <row r="883" spans="1:10">
      <c r="A883" s="3">
        <v>107131</v>
      </c>
      <c r="B883" s="2">
        <v>43182</v>
      </c>
      <c r="C883">
        <v>33.299999999999997</v>
      </c>
      <c r="D883">
        <v>24.38</v>
      </c>
      <c r="E883" t="str">
        <f>+VLOOKUP(A883,'est-senamhi'!A:J,10,FALSE)</f>
        <v>VNP</v>
      </c>
      <c r="F883">
        <f t="shared" si="13"/>
        <v>8.9199999999999982</v>
      </c>
      <c r="G883">
        <f>+COUNTIFS(percentiles!A:A,A883,percentiles!M:M,B883,percentiles!N:N,"&gt;0")</f>
        <v>0</v>
      </c>
      <c r="H883">
        <f>+COUNTIFS(percentiles!A:A,A883,percentiles!M:M,B883,percentiles!O:O,"&gt;0")</f>
        <v>0</v>
      </c>
      <c r="I883">
        <f>+COUNTIFS(percentiles!A:A,A883,percentiles!M:M,B883,percentiles!P:P,"&gt;0")</f>
        <v>0</v>
      </c>
      <c r="J883">
        <f>+COUNTIFS(percentiles!A:A,A883,percentiles!M:M,B883,percentiles!Q:Q,"&gt;0")</f>
        <v>0</v>
      </c>
    </row>
    <row r="884" spans="1:10">
      <c r="A884" s="3">
        <v>109091</v>
      </c>
      <c r="B884" s="2">
        <v>43182</v>
      </c>
      <c r="C884">
        <v>68.5</v>
      </c>
      <c r="D884">
        <v>21.38</v>
      </c>
      <c r="E884" t="str">
        <f>+VLOOKUP(A884,'est-senamhi'!A:J,10,FALSE)</f>
        <v>VNP</v>
      </c>
      <c r="F884">
        <f t="shared" si="13"/>
        <v>47.120000000000005</v>
      </c>
      <c r="G884">
        <f>+COUNTIFS(percentiles!A:A,A884,percentiles!M:M,B884,percentiles!N:N,"&gt;0")</f>
        <v>0</v>
      </c>
      <c r="H884">
        <f>+COUNTIFS(percentiles!A:A,A884,percentiles!M:M,B884,percentiles!O:O,"&gt;0")</f>
        <v>0</v>
      </c>
      <c r="I884">
        <f>+COUNTIFS(percentiles!A:A,A884,percentiles!M:M,B884,percentiles!P:P,"&gt;0")</f>
        <v>0</v>
      </c>
      <c r="J884">
        <f>+COUNTIFS(percentiles!A:A,A884,percentiles!M:M,B884,percentiles!Q:Q,"&gt;0")</f>
        <v>0</v>
      </c>
    </row>
    <row r="885" spans="1:10">
      <c r="A885" s="3">
        <v>114128</v>
      </c>
      <c r="B885" s="2">
        <v>43182</v>
      </c>
      <c r="C885">
        <v>53.6</v>
      </c>
      <c r="D885">
        <v>21.78</v>
      </c>
      <c r="E885" t="str">
        <f>+VLOOKUP(A885,'est-senamhi'!A:J,10,FALSE)</f>
        <v>RP</v>
      </c>
      <c r="F885">
        <f t="shared" si="13"/>
        <v>31.82</v>
      </c>
      <c r="G885">
        <f>+COUNTIFS(percentiles!A:A,A885,percentiles!M:M,B885,percentiles!N:N,"&gt;0")</f>
        <v>0</v>
      </c>
      <c r="H885">
        <f>+COUNTIFS(percentiles!A:A,A885,percentiles!M:M,B885,percentiles!O:O,"&gt;0")</f>
        <v>0</v>
      </c>
      <c r="I885">
        <f>+COUNTIFS(percentiles!A:A,A885,percentiles!M:M,B885,percentiles!P:P,"&gt;0")</f>
        <v>0</v>
      </c>
      <c r="J885">
        <f>+COUNTIFS(percentiles!A:A,A885,percentiles!M:M,B885,percentiles!Q:Q,"&gt;0")</f>
        <v>0</v>
      </c>
    </row>
    <row r="886" spans="1:10">
      <c r="A886" s="3">
        <v>151503</v>
      </c>
      <c r="B886" s="2">
        <v>43182</v>
      </c>
      <c r="C886">
        <v>21</v>
      </c>
      <c r="D886">
        <v>19.420000000000002</v>
      </c>
      <c r="E886" t="str">
        <f>+VLOOKUP(A886,'est-senamhi'!A:J,10,FALSE)</f>
        <v>RP</v>
      </c>
      <c r="F886">
        <f t="shared" si="13"/>
        <v>1.5799999999999983</v>
      </c>
      <c r="G886">
        <f>+COUNTIFS(percentiles!A:A,A886,percentiles!M:M,B886,percentiles!N:N,"&gt;0")</f>
        <v>0</v>
      </c>
      <c r="H886">
        <f>+COUNTIFS(percentiles!A:A,A886,percentiles!M:M,B886,percentiles!O:O,"&gt;0")</f>
        <v>1</v>
      </c>
      <c r="I886">
        <f>+COUNTIFS(percentiles!A:A,A886,percentiles!M:M,B886,percentiles!P:P,"&gt;0")</f>
        <v>0</v>
      </c>
      <c r="J886">
        <f>+COUNTIFS(percentiles!A:A,A886,percentiles!M:M,B886,percentiles!Q:Q,"&gt;0")</f>
        <v>0</v>
      </c>
    </row>
    <row r="887" spans="1:10">
      <c r="A887" s="3">
        <v>154108</v>
      </c>
      <c r="B887" s="2">
        <v>43182</v>
      </c>
      <c r="C887">
        <v>10.8</v>
      </c>
      <c r="D887">
        <v>9.23</v>
      </c>
      <c r="E887" t="str">
        <f>+VLOOKUP(A887,'est-senamhi'!A:J,10,FALSE)</f>
        <v>VNP</v>
      </c>
      <c r="F887">
        <f t="shared" si="13"/>
        <v>1.5700000000000003</v>
      </c>
      <c r="G887">
        <f>+COUNTIFS(percentiles!A:A,A887,percentiles!M:M,B887,percentiles!N:N,"&gt;0")</f>
        <v>0</v>
      </c>
      <c r="H887">
        <f>+COUNTIFS(percentiles!A:A,A887,percentiles!M:M,B887,percentiles!O:O,"&gt;0")</f>
        <v>0</v>
      </c>
      <c r="I887">
        <f>+COUNTIFS(percentiles!A:A,A887,percentiles!M:M,B887,percentiles!P:P,"&gt;0")</f>
        <v>0</v>
      </c>
      <c r="J887">
        <f>+COUNTIFS(percentiles!A:A,A887,percentiles!M:M,B887,percentiles!Q:Q,"&gt;0")</f>
        <v>0</v>
      </c>
    </row>
    <row r="888" spans="1:10">
      <c r="A888" s="3">
        <v>154110</v>
      </c>
      <c r="B888" s="2">
        <v>43182</v>
      </c>
      <c r="C888">
        <v>32.1</v>
      </c>
      <c r="D888">
        <v>8.82</v>
      </c>
      <c r="E888" t="str">
        <f>+VLOOKUP(A888,'est-senamhi'!A:J,10,FALSE)</f>
        <v>VNP</v>
      </c>
      <c r="F888">
        <f t="shared" si="13"/>
        <v>23.28</v>
      </c>
      <c r="G888">
        <f>+COUNTIFS(percentiles!A:A,A888,percentiles!M:M,B888,percentiles!N:N,"&gt;0")</f>
        <v>1</v>
      </c>
      <c r="H888">
        <f>+COUNTIFS(percentiles!A:A,A888,percentiles!M:M,B888,percentiles!O:O,"&gt;0")</f>
        <v>0</v>
      </c>
      <c r="I888">
        <f>+COUNTIFS(percentiles!A:A,A888,percentiles!M:M,B888,percentiles!P:P,"&gt;0")</f>
        <v>0</v>
      </c>
      <c r="J888">
        <f>+COUNTIFS(percentiles!A:A,A888,percentiles!M:M,B888,percentiles!Q:Q,"&gt;0")</f>
        <v>0</v>
      </c>
    </row>
    <row r="889" spans="1:10">
      <c r="A889" s="3">
        <v>155200</v>
      </c>
      <c r="B889" s="2">
        <v>43182</v>
      </c>
      <c r="C889">
        <v>32.700000000000003</v>
      </c>
      <c r="D889">
        <v>21.94</v>
      </c>
      <c r="E889" t="str">
        <f>+VLOOKUP(A889,'est-senamhi'!A:J,10,FALSE)</f>
        <v>VNP</v>
      </c>
      <c r="F889">
        <f t="shared" si="13"/>
        <v>10.760000000000002</v>
      </c>
      <c r="G889">
        <f>+COUNTIFS(percentiles!A:A,A889,percentiles!M:M,B889,percentiles!N:N,"&gt;0")</f>
        <v>0</v>
      </c>
      <c r="H889">
        <f>+COUNTIFS(percentiles!A:A,A889,percentiles!M:M,B889,percentiles!O:O,"&gt;0")</f>
        <v>0</v>
      </c>
      <c r="I889">
        <f>+COUNTIFS(percentiles!A:A,A889,percentiles!M:M,B889,percentiles!P:P,"&gt;0")</f>
        <v>0</v>
      </c>
      <c r="J889">
        <f>+COUNTIFS(percentiles!A:A,A889,percentiles!M:M,B889,percentiles!Q:Q,"&gt;0")</f>
        <v>0</v>
      </c>
    </row>
    <row r="890" spans="1:10">
      <c r="A890" s="3">
        <v>155217</v>
      </c>
      <c r="B890" s="2">
        <v>43182</v>
      </c>
      <c r="C890">
        <v>23.2</v>
      </c>
      <c r="D890">
        <v>21.03</v>
      </c>
      <c r="E890" t="str">
        <f>+VLOOKUP(A890,'est-senamhi'!A:J,10,FALSE)</f>
        <v>VNP</v>
      </c>
      <c r="F890">
        <f t="shared" si="13"/>
        <v>2.1699999999999982</v>
      </c>
      <c r="G890">
        <f>+COUNTIFS(percentiles!A:A,A890,percentiles!M:M,B890,percentiles!N:N,"&gt;0")</f>
        <v>0</v>
      </c>
      <c r="H890">
        <f>+COUNTIFS(percentiles!A:A,A890,percentiles!M:M,B890,percentiles!O:O,"&gt;0")</f>
        <v>0</v>
      </c>
      <c r="I890">
        <f>+COUNTIFS(percentiles!A:A,A890,percentiles!M:M,B890,percentiles!P:P,"&gt;0")</f>
        <v>0</v>
      </c>
      <c r="J890">
        <f>+COUNTIFS(percentiles!A:A,A890,percentiles!M:M,B890,percentiles!Q:Q,"&gt;0")</f>
        <v>0</v>
      </c>
    </row>
    <row r="891" spans="1:10">
      <c r="A891" s="3">
        <v>155229</v>
      </c>
      <c r="B891" s="2">
        <v>43182</v>
      </c>
      <c r="C891">
        <v>21.9</v>
      </c>
      <c r="D891">
        <v>18.850000000000001</v>
      </c>
      <c r="E891" t="str">
        <f>+VLOOKUP(A891,'est-senamhi'!A:J,10,FALSE)</f>
        <v>RP</v>
      </c>
      <c r="F891">
        <f t="shared" si="13"/>
        <v>3.0499999999999972</v>
      </c>
      <c r="G891">
        <f>+COUNTIFS(percentiles!A:A,A891,percentiles!M:M,B891,percentiles!N:N,"&gt;0")</f>
        <v>0</v>
      </c>
      <c r="H891">
        <f>+COUNTIFS(percentiles!A:A,A891,percentiles!M:M,B891,percentiles!O:O,"&gt;0")</f>
        <v>0</v>
      </c>
      <c r="I891">
        <f>+COUNTIFS(percentiles!A:A,A891,percentiles!M:M,B891,percentiles!P:P,"&gt;0")</f>
        <v>0</v>
      </c>
      <c r="J891">
        <f>+COUNTIFS(percentiles!A:A,A891,percentiles!M:M,B891,percentiles!Q:Q,"&gt;0")</f>
        <v>0</v>
      </c>
    </row>
    <row r="892" spans="1:10">
      <c r="A892" s="3">
        <v>156104</v>
      </c>
      <c r="B892" s="2">
        <v>43182</v>
      </c>
      <c r="C892">
        <v>30.4</v>
      </c>
      <c r="D892">
        <v>21</v>
      </c>
      <c r="E892" t="str">
        <f>+VLOOKUP(A892,'est-senamhi'!A:J,10,FALSE)</f>
        <v>RP</v>
      </c>
      <c r="F892">
        <f t="shared" si="13"/>
        <v>9.3999999999999986</v>
      </c>
      <c r="G892">
        <f>+COUNTIFS(percentiles!A:A,A892,percentiles!M:M,B892,percentiles!N:N,"&gt;0")</f>
        <v>1</v>
      </c>
      <c r="H892">
        <f>+COUNTIFS(percentiles!A:A,A892,percentiles!M:M,B892,percentiles!O:O,"&gt;0")</f>
        <v>0</v>
      </c>
      <c r="I892">
        <f>+COUNTIFS(percentiles!A:A,A892,percentiles!M:M,B892,percentiles!P:P,"&gt;0")</f>
        <v>0</v>
      </c>
      <c r="J892">
        <f>+COUNTIFS(percentiles!A:A,A892,percentiles!M:M,B892,percentiles!Q:Q,"&gt;0")</f>
        <v>0</v>
      </c>
    </row>
    <row r="893" spans="1:10">
      <c r="A893" s="3">
        <v>156130</v>
      </c>
      <c r="B893" s="2">
        <v>43182</v>
      </c>
      <c r="C893">
        <v>41.8</v>
      </c>
      <c r="D893">
        <v>27.07</v>
      </c>
      <c r="E893" t="str">
        <f>+VLOOKUP(A893,'est-senamhi'!A:J,10,FALSE)</f>
        <v>RP</v>
      </c>
      <c r="F893">
        <f t="shared" si="13"/>
        <v>14.729999999999997</v>
      </c>
      <c r="G893">
        <f>+COUNTIFS(percentiles!A:A,A893,percentiles!M:M,B893,percentiles!N:N,"&gt;0")</f>
        <v>0</v>
      </c>
      <c r="H893">
        <f>+COUNTIFS(percentiles!A:A,A893,percentiles!M:M,B893,percentiles!O:O,"&gt;0")</f>
        <v>0</v>
      </c>
      <c r="I893">
        <f>+COUNTIFS(percentiles!A:A,A893,percentiles!M:M,B893,percentiles!P:P,"&gt;0")</f>
        <v>0</v>
      </c>
      <c r="J893">
        <f>+COUNTIFS(percentiles!A:A,A893,percentiles!M:M,B893,percentiles!Q:Q,"&gt;0")</f>
        <v>0</v>
      </c>
    </row>
    <row r="894" spans="1:10">
      <c r="A894" s="3">
        <v>156212</v>
      </c>
      <c r="B894" s="2">
        <v>43182</v>
      </c>
      <c r="C894">
        <v>37.200000000000003</v>
      </c>
      <c r="D894">
        <v>25.6</v>
      </c>
      <c r="E894" t="str">
        <f>+VLOOKUP(A894,'est-senamhi'!A:J,10,FALSE)</f>
        <v>RP</v>
      </c>
      <c r="F894">
        <f t="shared" si="13"/>
        <v>11.600000000000001</v>
      </c>
      <c r="G894">
        <f>+COUNTIFS(percentiles!A:A,A894,percentiles!M:M,B894,percentiles!N:N,"&gt;0")</f>
        <v>0</v>
      </c>
      <c r="H894">
        <f>+COUNTIFS(percentiles!A:A,A894,percentiles!M:M,B894,percentiles!O:O,"&gt;0")</f>
        <v>0</v>
      </c>
      <c r="I894">
        <f>+COUNTIFS(percentiles!A:A,A894,percentiles!M:M,B894,percentiles!P:P,"&gt;0")</f>
        <v>0</v>
      </c>
      <c r="J894">
        <f>+COUNTIFS(percentiles!A:A,A894,percentiles!M:M,B894,percentiles!Q:Q,"&gt;0")</f>
        <v>0</v>
      </c>
    </row>
    <row r="895" spans="1:10">
      <c r="A895" s="3">
        <v>157300</v>
      </c>
      <c r="B895" s="2">
        <v>43182</v>
      </c>
      <c r="C895">
        <v>19.399999999999999</v>
      </c>
      <c r="D895">
        <v>17.8</v>
      </c>
      <c r="E895" t="str">
        <f>+VLOOKUP(A895,'est-senamhi'!A:J,10,FALSE)</f>
        <v>RP</v>
      </c>
      <c r="F895">
        <f t="shared" si="13"/>
        <v>1.5999999999999979</v>
      </c>
      <c r="G895">
        <f>+COUNTIFS(percentiles!A:A,A895,percentiles!M:M,B895,percentiles!N:N,"&gt;0")</f>
        <v>0</v>
      </c>
      <c r="H895">
        <f>+COUNTIFS(percentiles!A:A,A895,percentiles!M:M,B895,percentiles!O:O,"&gt;0")</f>
        <v>0</v>
      </c>
      <c r="I895">
        <f>+COUNTIFS(percentiles!A:A,A895,percentiles!M:M,B895,percentiles!P:P,"&gt;0")</f>
        <v>0</v>
      </c>
      <c r="J895">
        <f>+COUNTIFS(percentiles!A:A,A895,percentiles!M:M,B895,percentiles!Q:Q,"&gt;0")</f>
        <v>0</v>
      </c>
    </row>
    <row r="896" spans="1:10">
      <c r="A896" s="3">
        <v>157312</v>
      </c>
      <c r="B896" s="2">
        <v>43182</v>
      </c>
      <c r="C896">
        <v>14.7</v>
      </c>
      <c r="D896">
        <v>12.16</v>
      </c>
      <c r="E896" t="str">
        <f>+VLOOKUP(A896,'est-senamhi'!A:J,10,FALSE)</f>
        <v>RP</v>
      </c>
      <c r="F896">
        <f t="shared" si="13"/>
        <v>2.5399999999999991</v>
      </c>
      <c r="G896">
        <f>+COUNTIFS(percentiles!A:A,A896,percentiles!M:M,B896,percentiles!N:N,"&gt;0")</f>
        <v>0</v>
      </c>
      <c r="H896">
        <f>+COUNTIFS(percentiles!A:A,A896,percentiles!M:M,B896,percentiles!O:O,"&gt;0")</f>
        <v>0</v>
      </c>
      <c r="I896">
        <f>+COUNTIFS(percentiles!A:A,A896,percentiles!M:M,B896,percentiles!P:P,"&gt;0")</f>
        <v>0</v>
      </c>
      <c r="J896">
        <f>+COUNTIFS(percentiles!A:A,A896,percentiles!M:M,B896,percentiles!Q:Q,"&gt;0")</f>
        <v>0</v>
      </c>
    </row>
    <row r="897" spans="1:10">
      <c r="A897" s="3" t="s">
        <v>1100</v>
      </c>
      <c r="B897" s="2">
        <v>43182</v>
      </c>
      <c r="C897">
        <v>37.700000000000003</v>
      </c>
      <c r="D897">
        <v>24.11</v>
      </c>
      <c r="E897" t="str">
        <f>+VLOOKUP(A897,'est-senamhi'!A:J,10,FALSE)</f>
        <v>RP</v>
      </c>
      <c r="F897">
        <f t="shared" si="13"/>
        <v>13.590000000000003</v>
      </c>
      <c r="G897">
        <f>+COUNTIFS(percentiles!A:A,A897,percentiles!M:M,B897,percentiles!N:N,"&gt;0")</f>
        <v>0</v>
      </c>
      <c r="H897">
        <f>+COUNTIFS(percentiles!A:A,A897,percentiles!M:M,B897,percentiles!O:O,"&gt;0")</f>
        <v>0</v>
      </c>
      <c r="I897">
        <f>+COUNTIFS(percentiles!A:A,A897,percentiles!M:M,B897,percentiles!P:P,"&gt;0")</f>
        <v>0</v>
      </c>
      <c r="J897">
        <f>+COUNTIFS(percentiles!A:A,A897,percentiles!M:M,B897,percentiles!Q:Q,"&gt;0")</f>
        <v>0</v>
      </c>
    </row>
    <row r="898" spans="1:10">
      <c r="A898" s="3" t="s">
        <v>1177</v>
      </c>
      <c r="B898" s="2">
        <v>43182</v>
      </c>
      <c r="C898">
        <v>18.8</v>
      </c>
      <c r="D898">
        <v>18.47</v>
      </c>
      <c r="E898" t="str">
        <f>+VLOOKUP(A898,'est-senamhi'!A:J,10,FALSE)</f>
        <v>RP</v>
      </c>
      <c r="F898">
        <f t="shared" ref="F898:F951" si="14">+C898-D898</f>
        <v>0.33000000000000185</v>
      </c>
      <c r="G898">
        <f>+COUNTIFS(percentiles!A:A,A898,percentiles!M:M,B898,percentiles!N:N,"&gt;0")</f>
        <v>0</v>
      </c>
      <c r="H898">
        <f>+COUNTIFS(percentiles!A:A,A898,percentiles!M:M,B898,percentiles!O:O,"&gt;0")</f>
        <v>0</v>
      </c>
      <c r="I898">
        <f>+COUNTIFS(percentiles!A:A,A898,percentiles!M:M,B898,percentiles!P:P,"&gt;0")</f>
        <v>0</v>
      </c>
      <c r="J898">
        <f>+COUNTIFS(percentiles!A:A,A898,percentiles!M:M,B898,percentiles!Q:Q,"&gt;0")</f>
        <v>0</v>
      </c>
    </row>
    <row r="899" spans="1:10">
      <c r="A899" s="3" t="s">
        <v>1226</v>
      </c>
      <c r="B899" s="2">
        <v>43182</v>
      </c>
      <c r="C899">
        <v>38.6</v>
      </c>
      <c r="D899">
        <v>26.76</v>
      </c>
      <c r="E899" t="str">
        <f>+VLOOKUP(A899,'est-senamhi'!A:J,10,FALSE)</f>
        <v>VNP</v>
      </c>
      <c r="F899">
        <f t="shared" si="14"/>
        <v>11.84</v>
      </c>
      <c r="G899">
        <f>+COUNTIFS(percentiles!A:A,A899,percentiles!M:M,B899,percentiles!N:N,"&gt;0")</f>
        <v>0</v>
      </c>
      <c r="H899">
        <f>+COUNTIFS(percentiles!A:A,A899,percentiles!M:M,B899,percentiles!O:O,"&gt;0")</f>
        <v>0</v>
      </c>
      <c r="I899">
        <f>+COUNTIFS(percentiles!A:A,A899,percentiles!M:M,B899,percentiles!P:P,"&gt;0")</f>
        <v>0</v>
      </c>
      <c r="J899">
        <f>+COUNTIFS(percentiles!A:A,A899,percentiles!M:M,B899,percentiles!Q:Q,"&gt;0")</f>
        <v>0</v>
      </c>
    </row>
    <row r="900" spans="1:10">
      <c r="A900" s="3">
        <v>220</v>
      </c>
      <c r="B900" s="2">
        <v>43183</v>
      </c>
      <c r="C900">
        <v>48</v>
      </c>
      <c r="D900">
        <v>29.03</v>
      </c>
      <c r="E900" t="str">
        <f>+VLOOKUP(A900,'est-senamhi'!A:J,10,FALSE)</f>
        <v>RP</v>
      </c>
      <c r="F900">
        <f t="shared" si="14"/>
        <v>18.97</v>
      </c>
      <c r="G900">
        <f>+COUNTIFS(percentiles!A:A,A900,percentiles!M:M,B900,percentiles!N:N,"&gt;0")</f>
        <v>0</v>
      </c>
      <c r="H900">
        <f>+COUNTIFS(percentiles!A:A,A900,percentiles!M:M,B900,percentiles!O:O,"&gt;0")</f>
        <v>0</v>
      </c>
      <c r="I900">
        <f>+COUNTIFS(percentiles!A:A,A900,percentiles!M:M,B900,percentiles!P:P,"&gt;0")</f>
        <v>0</v>
      </c>
      <c r="J900">
        <f>+COUNTIFS(percentiles!A:A,A900,percentiles!M:M,B900,percentiles!Q:Q,"&gt;0")</f>
        <v>0</v>
      </c>
    </row>
    <row r="901" spans="1:10">
      <c r="A901" s="3">
        <v>242</v>
      </c>
      <c r="B901" s="2">
        <v>43183</v>
      </c>
      <c r="C901">
        <v>29.6</v>
      </c>
      <c r="D901">
        <v>24.11</v>
      </c>
      <c r="E901" t="str">
        <f>+VLOOKUP(A901,'est-senamhi'!A:J,10,FALSE)</f>
        <v>RP</v>
      </c>
      <c r="F901">
        <f t="shared" si="14"/>
        <v>5.490000000000002</v>
      </c>
      <c r="G901">
        <f>+COUNTIFS(percentiles!A:A,A901,percentiles!M:M,B901,percentiles!N:N,"&gt;0")</f>
        <v>0</v>
      </c>
      <c r="H901">
        <f>+COUNTIFS(percentiles!A:A,A901,percentiles!M:M,B901,percentiles!O:O,"&gt;0")</f>
        <v>0</v>
      </c>
      <c r="I901">
        <f>+COUNTIFS(percentiles!A:A,A901,percentiles!M:M,B901,percentiles!P:P,"&gt;0")</f>
        <v>0</v>
      </c>
      <c r="J901">
        <f>+COUNTIFS(percentiles!A:A,A901,percentiles!M:M,B901,percentiles!Q:Q,"&gt;0")</f>
        <v>0</v>
      </c>
    </row>
    <row r="902" spans="1:10">
      <c r="A902" s="3">
        <v>881</v>
      </c>
      <c r="B902" s="2">
        <v>43183</v>
      </c>
      <c r="C902">
        <v>15.6</v>
      </c>
      <c r="D902">
        <v>10.78</v>
      </c>
      <c r="E902" t="str">
        <f>+VLOOKUP(A902,'est-senamhi'!A:J,10,FALSE)</f>
        <v>RP</v>
      </c>
      <c r="F902">
        <f t="shared" si="14"/>
        <v>4.82</v>
      </c>
      <c r="G902">
        <f>+COUNTIFS(percentiles!A:A,A902,percentiles!M:M,B902,percentiles!N:N,"&gt;0")</f>
        <v>0</v>
      </c>
      <c r="H902">
        <f>+COUNTIFS(percentiles!A:A,A902,percentiles!M:M,B902,percentiles!O:O,"&gt;0")</f>
        <v>0</v>
      </c>
      <c r="I902">
        <f>+COUNTIFS(percentiles!A:A,A902,percentiles!M:M,B902,percentiles!P:P,"&gt;0")</f>
        <v>0</v>
      </c>
      <c r="J902">
        <f>+COUNTIFS(percentiles!A:A,A902,percentiles!M:M,B902,percentiles!Q:Q,"&gt;0")</f>
        <v>0</v>
      </c>
    </row>
    <row r="903" spans="1:10">
      <c r="A903" s="3">
        <v>109091</v>
      </c>
      <c r="B903" s="2">
        <v>43183</v>
      </c>
      <c r="C903">
        <v>53.8</v>
      </c>
      <c r="D903">
        <v>21.38</v>
      </c>
      <c r="E903" t="str">
        <f>+VLOOKUP(A903,'est-senamhi'!A:J,10,FALSE)</f>
        <v>VNP</v>
      </c>
      <c r="F903">
        <f t="shared" si="14"/>
        <v>32.42</v>
      </c>
      <c r="G903">
        <f>+COUNTIFS(percentiles!A:A,A903,percentiles!M:M,B903,percentiles!N:N,"&gt;0")</f>
        <v>0</v>
      </c>
      <c r="H903">
        <f>+COUNTIFS(percentiles!A:A,A903,percentiles!M:M,B903,percentiles!O:O,"&gt;0")</f>
        <v>0</v>
      </c>
      <c r="I903">
        <f>+COUNTIFS(percentiles!A:A,A903,percentiles!M:M,B903,percentiles!P:P,"&gt;0")</f>
        <v>0</v>
      </c>
      <c r="J903">
        <f>+COUNTIFS(percentiles!A:A,A903,percentiles!M:M,B903,percentiles!Q:Q,"&gt;0")</f>
        <v>0</v>
      </c>
    </row>
    <row r="904" spans="1:10">
      <c r="A904" s="3">
        <v>150903</v>
      </c>
      <c r="B904" s="2">
        <v>43183</v>
      </c>
      <c r="C904">
        <v>21</v>
      </c>
      <c r="D904">
        <v>19.850000000000001</v>
      </c>
      <c r="E904" t="str">
        <f>+VLOOKUP(A904,'est-senamhi'!A:J,10,FALSE)</f>
        <v>VNP</v>
      </c>
      <c r="F904">
        <f t="shared" si="14"/>
        <v>1.1499999999999986</v>
      </c>
      <c r="G904">
        <f>+COUNTIFS(percentiles!A:A,A904,percentiles!M:M,B904,percentiles!N:N,"&gt;0")</f>
        <v>1</v>
      </c>
      <c r="H904">
        <f>+COUNTIFS(percentiles!A:A,A904,percentiles!M:M,B904,percentiles!O:O,"&gt;0")</f>
        <v>0</v>
      </c>
      <c r="I904">
        <f>+COUNTIFS(percentiles!A:A,A904,percentiles!M:M,B904,percentiles!P:P,"&gt;0")</f>
        <v>0</v>
      </c>
      <c r="J904">
        <f>+COUNTIFS(percentiles!A:A,A904,percentiles!M:M,B904,percentiles!Q:Q,"&gt;0")</f>
        <v>0</v>
      </c>
    </row>
    <row r="905" spans="1:10">
      <c r="A905" s="3">
        <v>154108</v>
      </c>
      <c r="B905" s="2">
        <v>43183</v>
      </c>
      <c r="C905">
        <v>21</v>
      </c>
      <c r="D905">
        <v>9.23</v>
      </c>
      <c r="E905" t="str">
        <f>+VLOOKUP(A905,'est-senamhi'!A:J,10,FALSE)</f>
        <v>VNP</v>
      </c>
      <c r="F905">
        <f t="shared" si="14"/>
        <v>11.77</v>
      </c>
      <c r="G905">
        <f>+COUNTIFS(percentiles!A:A,A905,percentiles!M:M,B905,percentiles!N:N,"&gt;0")</f>
        <v>0</v>
      </c>
      <c r="H905">
        <f>+COUNTIFS(percentiles!A:A,A905,percentiles!M:M,B905,percentiles!O:O,"&gt;0")</f>
        <v>0</v>
      </c>
      <c r="I905">
        <f>+COUNTIFS(percentiles!A:A,A905,percentiles!M:M,B905,percentiles!P:P,"&gt;0")</f>
        <v>0</v>
      </c>
      <c r="J905">
        <f>+COUNTIFS(percentiles!A:A,A905,percentiles!M:M,B905,percentiles!Q:Q,"&gt;0")</f>
        <v>0</v>
      </c>
    </row>
    <row r="906" spans="1:10">
      <c r="A906" s="3">
        <v>155224</v>
      </c>
      <c r="B906" s="2">
        <v>43183</v>
      </c>
      <c r="C906">
        <v>20</v>
      </c>
      <c r="D906">
        <v>14.89</v>
      </c>
      <c r="E906" t="str">
        <f>+VLOOKUP(A906,'est-senamhi'!A:J,10,FALSE)</f>
        <v>RP</v>
      </c>
      <c r="F906">
        <f t="shared" si="14"/>
        <v>5.1099999999999994</v>
      </c>
      <c r="G906">
        <f>+COUNTIFS(percentiles!A:A,A906,percentiles!M:M,B906,percentiles!N:N,"&gt;0")</f>
        <v>0</v>
      </c>
      <c r="H906">
        <f>+COUNTIFS(percentiles!A:A,A906,percentiles!M:M,B906,percentiles!O:O,"&gt;0")</f>
        <v>0</v>
      </c>
      <c r="I906">
        <f>+COUNTIFS(percentiles!A:A,A906,percentiles!M:M,B906,percentiles!P:P,"&gt;0")</f>
        <v>1</v>
      </c>
      <c r="J906">
        <f>+COUNTIFS(percentiles!A:A,A906,percentiles!M:M,B906,percentiles!Q:Q,"&gt;0")</f>
        <v>0</v>
      </c>
    </row>
    <row r="907" spans="1:10">
      <c r="A907" s="3" t="s">
        <v>1207</v>
      </c>
      <c r="B907" s="2">
        <v>43183</v>
      </c>
      <c r="C907">
        <v>25.3</v>
      </c>
      <c r="D907">
        <v>14.89</v>
      </c>
      <c r="E907" t="str">
        <f>+VLOOKUP(A907,'est-senamhi'!A:J,10,FALSE)</f>
        <v>RP</v>
      </c>
      <c r="F907">
        <f t="shared" si="14"/>
        <v>10.41</v>
      </c>
      <c r="G907">
        <f>+COUNTIFS(percentiles!A:A,A907,percentiles!M:M,B907,percentiles!N:N,"&gt;0")</f>
        <v>0</v>
      </c>
      <c r="H907">
        <f>+COUNTIFS(percentiles!A:A,A907,percentiles!M:M,B907,percentiles!O:O,"&gt;0")</f>
        <v>0</v>
      </c>
      <c r="I907">
        <f>+COUNTIFS(percentiles!A:A,A907,percentiles!M:M,B907,percentiles!P:P,"&gt;0")</f>
        <v>0</v>
      </c>
      <c r="J907">
        <f>+COUNTIFS(percentiles!A:A,A907,percentiles!M:M,B907,percentiles!Q:Q,"&gt;0")</f>
        <v>0</v>
      </c>
    </row>
    <row r="908" spans="1:10">
      <c r="A908" s="3">
        <v>109091</v>
      </c>
      <c r="B908" s="2">
        <v>43184</v>
      </c>
      <c r="C908">
        <v>87.5</v>
      </c>
      <c r="D908">
        <v>21.38</v>
      </c>
      <c r="E908" t="str">
        <f>+VLOOKUP(A908,'est-senamhi'!A:J,10,FALSE)</f>
        <v>VNP</v>
      </c>
      <c r="F908">
        <f t="shared" si="14"/>
        <v>66.12</v>
      </c>
      <c r="G908">
        <f>+COUNTIFS(percentiles!A:A,A908,percentiles!M:M,B908,percentiles!N:N,"&gt;0")</f>
        <v>0</v>
      </c>
      <c r="H908">
        <f>+COUNTIFS(percentiles!A:A,A908,percentiles!M:M,B908,percentiles!O:O,"&gt;0")</f>
        <v>0</v>
      </c>
      <c r="I908">
        <f>+COUNTIFS(percentiles!A:A,A908,percentiles!M:M,B908,percentiles!P:P,"&gt;0")</f>
        <v>0</v>
      </c>
      <c r="J908">
        <f>+COUNTIFS(percentiles!A:A,A908,percentiles!M:M,B908,percentiles!Q:Q,"&gt;0")</f>
        <v>0</v>
      </c>
    </row>
    <row r="909" spans="1:10">
      <c r="A909" s="3">
        <v>111288</v>
      </c>
      <c r="B909" s="2">
        <v>43184</v>
      </c>
      <c r="C909">
        <v>15.4</v>
      </c>
      <c r="D909">
        <v>11.17</v>
      </c>
      <c r="E909" t="str">
        <f>+VLOOKUP(A909,'est-senamhi'!A:J,10,FALSE)</f>
        <v>RP</v>
      </c>
      <c r="F909">
        <f t="shared" si="14"/>
        <v>4.2300000000000004</v>
      </c>
      <c r="G909">
        <f>+COUNTIFS(percentiles!A:A,A909,percentiles!M:M,B909,percentiles!N:N,"&gt;0")</f>
        <v>0</v>
      </c>
      <c r="H909">
        <f>+COUNTIFS(percentiles!A:A,A909,percentiles!M:M,B909,percentiles!O:O,"&gt;0")</f>
        <v>0</v>
      </c>
      <c r="I909">
        <f>+COUNTIFS(percentiles!A:A,A909,percentiles!M:M,B909,percentiles!P:P,"&gt;0")</f>
        <v>0</v>
      </c>
      <c r="J909">
        <f>+COUNTIFS(percentiles!A:A,A909,percentiles!M:M,B909,percentiles!Q:Q,"&gt;0")</f>
        <v>0</v>
      </c>
    </row>
    <row r="910" spans="1:10">
      <c r="A910" s="3">
        <v>150903</v>
      </c>
      <c r="B910" s="2">
        <v>43184</v>
      </c>
      <c r="C910">
        <v>21.7</v>
      </c>
      <c r="D910">
        <v>19.850000000000001</v>
      </c>
      <c r="E910" t="str">
        <f>+VLOOKUP(A910,'est-senamhi'!A:J,10,FALSE)</f>
        <v>VNP</v>
      </c>
      <c r="F910">
        <f t="shared" si="14"/>
        <v>1.8499999999999979</v>
      </c>
      <c r="G910">
        <f>+COUNTIFS(percentiles!A:A,A910,percentiles!M:M,B910,percentiles!N:N,"&gt;0")</f>
        <v>1</v>
      </c>
      <c r="H910">
        <f>+COUNTIFS(percentiles!A:A,A910,percentiles!M:M,B910,percentiles!O:O,"&gt;0")</f>
        <v>0</v>
      </c>
      <c r="I910">
        <f>+COUNTIFS(percentiles!A:A,A910,percentiles!M:M,B910,percentiles!P:P,"&gt;0")</f>
        <v>0</v>
      </c>
      <c r="J910">
        <f>+COUNTIFS(percentiles!A:A,A910,percentiles!M:M,B910,percentiles!Q:Q,"&gt;0")</f>
        <v>0</v>
      </c>
    </row>
    <row r="911" spans="1:10">
      <c r="A911" s="3">
        <v>151503</v>
      </c>
      <c r="B911" s="2">
        <v>43184</v>
      </c>
      <c r="C911">
        <v>20.399999999999999</v>
      </c>
      <c r="D911">
        <v>19.420000000000002</v>
      </c>
      <c r="E911" t="str">
        <f>+VLOOKUP(A911,'est-senamhi'!A:J,10,FALSE)</f>
        <v>RP</v>
      </c>
      <c r="F911">
        <f t="shared" si="14"/>
        <v>0.97999999999999687</v>
      </c>
      <c r="G911">
        <f>+COUNTIFS(percentiles!A:A,A911,percentiles!M:M,B911,percentiles!N:N,"&gt;0")</f>
        <v>0</v>
      </c>
      <c r="H911">
        <f>+COUNTIFS(percentiles!A:A,A911,percentiles!M:M,B911,percentiles!O:O,"&gt;0")</f>
        <v>1</v>
      </c>
      <c r="I911">
        <f>+COUNTIFS(percentiles!A:A,A911,percentiles!M:M,B911,percentiles!P:P,"&gt;0")</f>
        <v>0</v>
      </c>
      <c r="J911">
        <f>+COUNTIFS(percentiles!A:A,A911,percentiles!M:M,B911,percentiles!Q:Q,"&gt;0")</f>
        <v>0</v>
      </c>
    </row>
    <row r="912" spans="1:10">
      <c r="A912" s="3">
        <v>154108</v>
      </c>
      <c r="B912" s="2">
        <v>43184</v>
      </c>
      <c r="C912">
        <v>17.399999999999999</v>
      </c>
      <c r="D912">
        <v>9.23</v>
      </c>
      <c r="E912" t="str">
        <f>+VLOOKUP(A912,'est-senamhi'!A:J,10,FALSE)</f>
        <v>VNP</v>
      </c>
      <c r="F912">
        <f t="shared" si="14"/>
        <v>8.1699999999999982</v>
      </c>
      <c r="G912">
        <f>+COUNTIFS(percentiles!A:A,A912,percentiles!M:M,B912,percentiles!N:N,"&gt;0")</f>
        <v>0</v>
      </c>
      <c r="H912">
        <f>+COUNTIFS(percentiles!A:A,A912,percentiles!M:M,B912,percentiles!O:O,"&gt;0")</f>
        <v>0</v>
      </c>
      <c r="I912">
        <f>+COUNTIFS(percentiles!A:A,A912,percentiles!M:M,B912,percentiles!P:P,"&gt;0")</f>
        <v>0</v>
      </c>
      <c r="J912">
        <f>+COUNTIFS(percentiles!A:A,A912,percentiles!M:M,B912,percentiles!Q:Q,"&gt;0")</f>
        <v>0</v>
      </c>
    </row>
    <row r="913" spans="1:10">
      <c r="A913" s="3" t="s">
        <v>1345</v>
      </c>
      <c r="B913" s="2">
        <v>43184</v>
      </c>
      <c r="C913">
        <v>21.1</v>
      </c>
      <c r="D913">
        <v>16.920000000000002</v>
      </c>
      <c r="E913" t="str">
        <f>+VLOOKUP(A913,'est-senamhi'!A:J,10,FALSE)</f>
        <v>VNP</v>
      </c>
      <c r="F913">
        <f t="shared" si="14"/>
        <v>4.18</v>
      </c>
      <c r="G913">
        <f>+COUNTIFS(percentiles!A:A,A913,percentiles!M:M,B913,percentiles!N:N,"&gt;0")</f>
        <v>0</v>
      </c>
      <c r="H913">
        <f>+COUNTIFS(percentiles!A:A,A913,percentiles!M:M,B913,percentiles!O:O,"&gt;0")</f>
        <v>0</v>
      </c>
      <c r="I913">
        <f>+COUNTIFS(percentiles!A:A,A913,percentiles!M:M,B913,percentiles!P:P,"&gt;0")</f>
        <v>0</v>
      </c>
      <c r="J913">
        <f>+COUNTIFS(percentiles!A:A,A913,percentiles!M:M,B913,percentiles!Q:Q,"&gt;0")</f>
        <v>0</v>
      </c>
    </row>
    <row r="914" spans="1:10">
      <c r="A914" s="3">
        <v>278</v>
      </c>
      <c r="B914" s="2">
        <v>43185</v>
      </c>
      <c r="C914">
        <v>105.2</v>
      </c>
      <c r="D914">
        <v>60.74</v>
      </c>
      <c r="E914" t="str">
        <f>+VLOOKUP(A914,'est-senamhi'!A:J,10,FALSE)</f>
        <v>RP</v>
      </c>
      <c r="F914">
        <f t="shared" si="14"/>
        <v>44.46</v>
      </c>
      <c r="G914">
        <f>+COUNTIFS(percentiles!A:A,A914,percentiles!M:M,B914,percentiles!N:N,"&gt;0")</f>
        <v>0</v>
      </c>
      <c r="H914">
        <f>+COUNTIFS(percentiles!A:A,A914,percentiles!M:M,B914,percentiles!O:O,"&gt;0")</f>
        <v>0</v>
      </c>
      <c r="I914">
        <f>+COUNTIFS(percentiles!A:A,A914,percentiles!M:M,B914,percentiles!P:P,"&gt;0")</f>
        <v>0</v>
      </c>
      <c r="J914">
        <f>+COUNTIFS(percentiles!A:A,A914,percentiles!M:M,B914,percentiles!Q:Q,"&gt;0")</f>
        <v>0</v>
      </c>
    </row>
    <row r="915" spans="1:10">
      <c r="A915" s="3">
        <v>107131</v>
      </c>
      <c r="B915" s="2">
        <v>43185</v>
      </c>
      <c r="C915">
        <v>62.9</v>
      </c>
      <c r="D915">
        <v>24.38</v>
      </c>
      <c r="E915" t="str">
        <f>+VLOOKUP(A915,'est-senamhi'!A:J,10,FALSE)</f>
        <v>VNP</v>
      </c>
      <c r="F915">
        <f t="shared" si="14"/>
        <v>38.519999999999996</v>
      </c>
      <c r="G915">
        <f>+COUNTIFS(percentiles!A:A,A915,percentiles!M:M,B915,percentiles!N:N,"&gt;0")</f>
        <v>0</v>
      </c>
      <c r="H915">
        <f>+COUNTIFS(percentiles!A:A,A915,percentiles!M:M,B915,percentiles!O:O,"&gt;0")</f>
        <v>0</v>
      </c>
      <c r="I915">
        <f>+COUNTIFS(percentiles!A:A,A915,percentiles!M:M,B915,percentiles!P:P,"&gt;0")</f>
        <v>0</v>
      </c>
      <c r="J915">
        <f>+COUNTIFS(percentiles!A:A,A915,percentiles!M:M,B915,percentiles!Q:Q,"&gt;0")</f>
        <v>0</v>
      </c>
    </row>
    <row r="916" spans="1:10">
      <c r="A916" s="3">
        <v>150212</v>
      </c>
      <c r="B916" s="2">
        <v>43185</v>
      </c>
      <c r="C916">
        <v>65.5</v>
      </c>
      <c r="D916">
        <v>49.69</v>
      </c>
      <c r="E916" t="str">
        <f>+VLOOKUP(A916,'est-senamhi'!A:J,10,FALSE)</f>
        <v>RP</v>
      </c>
      <c r="F916">
        <f t="shared" si="14"/>
        <v>15.810000000000002</v>
      </c>
      <c r="G916">
        <f>+COUNTIFS(percentiles!A:A,A916,percentiles!M:M,B916,percentiles!N:N,"&gt;0")</f>
        <v>0</v>
      </c>
      <c r="H916">
        <f>+COUNTIFS(percentiles!A:A,A916,percentiles!M:M,B916,percentiles!O:O,"&gt;0")</f>
        <v>0</v>
      </c>
      <c r="I916">
        <f>+COUNTIFS(percentiles!A:A,A916,percentiles!M:M,B916,percentiles!P:P,"&gt;0")</f>
        <v>0</v>
      </c>
      <c r="J916">
        <f>+COUNTIFS(percentiles!A:A,A916,percentiles!M:M,B916,percentiles!Q:Q,"&gt;0")</f>
        <v>0</v>
      </c>
    </row>
    <row r="917" spans="1:10">
      <c r="A917" s="3">
        <v>153313</v>
      </c>
      <c r="B917" s="2">
        <v>43185</v>
      </c>
      <c r="C917">
        <v>46</v>
      </c>
      <c r="D917">
        <v>32.619999999999997</v>
      </c>
      <c r="E917" t="str">
        <f>+VLOOKUP(A917,'est-senamhi'!A:J,10,FALSE)</f>
        <v>RP</v>
      </c>
      <c r="F917">
        <f t="shared" si="14"/>
        <v>13.380000000000003</v>
      </c>
      <c r="G917">
        <f>+COUNTIFS(percentiles!A:A,A917,percentiles!M:M,B917,percentiles!N:N,"&gt;0")</f>
        <v>0</v>
      </c>
      <c r="H917">
        <f>+COUNTIFS(percentiles!A:A,A917,percentiles!M:M,B917,percentiles!O:O,"&gt;0")</f>
        <v>1</v>
      </c>
      <c r="I917">
        <f>+COUNTIFS(percentiles!A:A,A917,percentiles!M:M,B917,percentiles!P:P,"&gt;0")</f>
        <v>0</v>
      </c>
      <c r="J917">
        <f>+COUNTIFS(percentiles!A:A,A917,percentiles!M:M,B917,percentiles!Q:Q,"&gt;0")</f>
        <v>0</v>
      </c>
    </row>
    <row r="918" spans="1:10">
      <c r="A918" s="3">
        <v>153350</v>
      </c>
      <c r="B918" s="2">
        <v>43185</v>
      </c>
      <c r="C918">
        <v>43.2</v>
      </c>
      <c r="D918">
        <v>41.09</v>
      </c>
      <c r="E918" t="str">
        <f>+VLOOKUP(A918,'est-senamhi'!A:J,10,FALSE)</f>
        <v>RP</v>
      </c>
      <c r="F918">
        <f t="shared" si="14"/>
        <v>2.1099999999999994</v>
      </c>
      <c r="G918">
        <f>+COUNTIFS(percentiles!A:A,A918,percentiles!M:M,B918,percentiles!N:N,"&gt;0")</f>
        <v>0</v>
      </c>
      <c r="H918">
        <f>+COUNTIFS(percentiles!A:A,A918,percentiles!M:M,B918,percentiles!O:O,"&gt;0")</f>
        <v>0</v>
      </c>
      <c r="I918">
        <f>+COUNTIFS(percentiles!A:A,A918,percentiles!M:M,B918,percentiles!P:P,"&gt;0")</f>
        <v>0</v>
      </c>
      <c r="J918">
        <f>+COUNTIFS(percentiles!A:A,A918,percentiles!M:M,B918,percentiles!Q:Q,"&gt;0")</f>
        <v>0</v>
      </c>
    </row>
    <row r="919" spans="1:10">
      <c r="A919" s="3">
        <v>154108</v>
      </c>
      <c r="B919" s="2">
        <v>43185</v>
      </c>
      <c r="C919">
        <v>16.600000000000001</v>
      </c>
      <c r="D919">
        <v>9.23</v>
      </c>
      <c r="E919" t="str">
        <f>+VLOOKUP(A919,'est-senamhi'!A:J,10,FALSE)</f>
        <v>VNP</v>
      </c>
      <c r="F919">
        <f t="shared" si="14"/>
        <v>7.370000000000001</v>
      </c>
      <c r="G919">
        <f>+COUNTIFS(percentiles!A:A,A919,percentiles!M:M,B919,percentiles!N:N,"&gt;0")</f>
        <v>0</v>
      </c>
      <c r="H919">
        <f>+COUNTIFS(percentiles!A:A,A919,percentiles!M:M,B919,percentiles!O:O,"&gt;0")</f>
        <v>0</v>
      </c>
      <c r="I919">
        <f>+COUNTIFS(percentiles!A:A,A919,percentiles!M:M,B919,percentiles!P:P,"&gt;0")</f>
        <v>0</v>
      </c>
      <c r="J919">
        <f>+COUNTIFS(percentiles!A:A,A919,percentiles!M:M,B919,percentiles!Q:Q,"&gt;0")</f>
        <v>0</v>
      </c>
    </row>
    <row r="920" spans="1:10">
      <c r="A920" s="4" t="s">
        <v>1299</v>
      </c>
      <c r="B920" s="2">
        <v>43185</v>
      </c>
      <c r="C920">
        <v>73</v>
      </c>
      <c r="D920">
        <v>34.049999999999997</v>
      </c>
      <c r="E920" t="str">
        <f>+VLOOKUP(A920,'est-senamhi'!A:J,10,FALSE)</f>
        <v>RP</v>
      </c>
      <c r="F920">
        <f t="shared" si="14"/>
        <v>38.950000000000003</v>
      </c>
      <c r="G920">
        <f>+COUNTIFS(percentiles!A:A,A920,percentiles!M:M,B920,percentiles!N:N,"&gt;0")</f>
        <v>0</v>
      </c>
      <c r="H920">
        <f>+COUNTIFS(percentiles!A:A,A920,percentiles!M:M,B920,percentiles!O:O,"&gt;0")</f>
        <v>0</v>
      </c>
      <c r="I920">
        <f>+COUNTIFS(percentiles!A:A,A920,percentiles!M:M,B920,percentiles!P:P,"&gt;0")</f>
        <v>0</v>
      </c>
      <c r="J920">
        <f>+COUNTIFS(percentiles!A:A,A920,percentiles!M:M,B920,percentiles!Q:Q,"&gt;0")</f>
        <v>0</v>
      </c>
    </row>
    <row r="921" spans="1:10">
      <c r="A921" s="3">
        <v>152</v>
      </c>
      <c r="B921" s="2">
        <v>43186</v>
      </c>
      <c r="C921">
        <v>100.5</v>
      </c>
      <c r="D921">
        <v>86.88</v>
      </c>
      <c r="E921" t="str">
        <f>+VLOOKUP(A921,'est-senamhi'!A:J,10,FALSE)</f>
        <v>RP</v>
      </c>
      <c r="F921">
        <f t="shared" si="14"/>
        <v>13.620000000000005</v>
      </c>
      <c r="G921">
        <f>+COUNTIFS(percentiles!A:A,A921,percentiles!M:M,B921,percentiles!N:N,"&gt;0")</f>
        <v>0</v>
      </c>
      <c r="H921">
        <f>+COUNTIFS(percentiles!A:A,A921,percentiles!M:M,B921,percentiles!O:O,"&gt;0")</f>
        <v>0</v>
      </c>
      <c r="I921">
        <f>+COUNTIFS(percentiles!A:A,A921,percentiles!M:M,B921,percentiles!P:P,"&gt;0")</f>
        <v>0</v>
      </c>
      <c r="J921">
        <f>+COUNTIFS(percentiles!A:A,A921,percentiles!M:M,B921,percentiles!Q:Q,"&gt;0")</f>
        <v>0</v>
      </c>
    </row>
    <row r="922" spans="1:10">
      <c r="A922" s="3">
        <v>154</v>
      </c>
      <c r="B922" s="2">
        <v>43186</v>
      </c>
      <c r="C922">
        <v>99.4</v>
      </c>
      <c r="D922">
        <v>86.88</v>
      </c>
      <c r="E922" t="str">
        <f>+VLOOKUP(A922,'est-senamhi'!A:J,10,FALSE)</f>
        <v>RP</v>
      </c>
      <c r="F922">
        <f t="shared" si="14"/>
        <v>12.52000000000001</v>
      </c>
      <c r="G922">
        <f>+COUNTIFS(percentiles!A:A,A922,percentiles!M:M,B922,percentiles!N:N,"&gt;0")</f>
        <v>0</v>
      </c>
      <c r="H922">
        <f>+COUNTIFS(percentiles!A:A,A922,percentiles!M:M,B922,percentiles!O:O,"&gt;0")</f>
        <v>0</v>
      </c>
      <c r="I922">
        <f>+COUNTIFS(percentiles!A:A,A922,percentiles!M:M,B922,percentiles!P:P,"&gt;0")</f>
        <v>0</v>
      </c>
      <c r="J922">
        <f>+COUNTIFS(percentiles!A:A,A922,percentiles!M:M,B922,percentiles!Q:Q,"&gt;0")</f>
        <v>0</v>
      </c>
    </row>
    <row r="923" spans="1:10">
      <c r="A923" s="3">
        <v>172</v>
      </c>
      <c r="B923" s="2">
        <v>43186</v>
      </c>
      <c r="C923">
        <v>100</v>
      </c>
      <c r="D923">
        <v>57.37</v>
      </c>
      <c r="E923" t="str">
        <f>+VLOOKUP(A923,'est-senamhi'!A:J,10,FALSE)</f>
        <v>RP</v>
      </c>
      <c r="F923">
        <f t="shared" si="14"/>
        <v>42.63</v>
      </c>
      <c r="G923">
        <f>+COUNTIFS(percentiles!A:A,A923,percentiles!M:M,B923,percentiles!N:N,"&gt;0")</f>
        <v>0</v>
      </c>
      <c r="H923">
        <f>+COUNTIFS(percentiles!A:A,A923,percentiles!M:M,B923,percentiles!O:O,"&gt;0")</f>
        <v>0</v>
      </c>
      <c r="I923">
        <f>+COUNTIFS(percentiles!A:A,A923,percentiles!M:M,B923,percentiles!P:P,"&gt;0")</f>
        <v>0</v>
      </c>
      <c r="J923">
        <f>+COUNTIFS(percentiles!A:A,A923,percentiles!M:M,B923,percentiles!Q:Q,"&gt;0")</f>
        <v>0</v>
      </c>
    </row>
    <row r="924" spans="1:10">
      <c r="A924" s="3">
        <v>269</v>
      </c>
      <c r="B924" s="2">
        <v>43186</v>
      </c>
      <c r="C924">
        <v>93.8</v>
      </c>
      <c r="D924">
        <v>39.71</v>
      </c>
      <c r="E924" t="str">
        <f>+VLOOKUP(A924,'est-senamhi'!A:J,10,FALSE)</f>
        <v>RP</v>
      </c>
      <c r="F924">
        <f t="shared" si="14"/>
        <v>54.089999999999996</v>
      </c>
      <c r="G924">
        <f>+COUNTIFS(percentiles!A:A,A924,percentiles!M:M,B924,percentiles!N:N,"&gt;0")</f>
        <v>0</v>
      </c>
      <c r="H924">
        <f>+COUNTIFS(percentiles!A:A,A924,percentiles!M:M,B924,percentiles!O:O,"&gt;0")</f>
        <v>0</v>
      </c>
      <c r="I924">
        <f>+COUNTIFS(percentiles!A:A,A924,percentiles!M:M,B924,percentiles!P:P,"&gt;0")</f>
        <v>0</v>
      </c>
      <c r="J924">
        <f>+COUNTIFS(percentiles!A:A,A924,percentiles!M:M,B924,percentiles!Q:Q,"&gt;0")</f>
        <v>0</v>
      </c>
    </row>
    <row r="925" spans="1:10">
      <c r="A925" s="3">
        <v>109091</v>
      </c>
      <c r="B925" s="2">
        <v>43186</v>
      </c>
      <c r="C925">
        <v>181.4</v>
      </c>
      <c r="D925">
        <v>21.38</v>
      </c>
      <c r="E925" t="str">
        <f>+VLOOKUP(A925,'est-senamhi'!A:J,10,FALSE)</f>
        <v>VNP</v>
      </c>
      <c r="F925">
        <f t="shared" si="14"/>
        <v>160.02000000000001</v>
      </c>
      <c r="G925">
        <f>+COUNTIFS(percentiles!A:A,A925,percentiles!M:M,B925,percentiles!N:N,"&gt;0")</f>
        <v>0</v>
      </c>
      <c r="H925">
        <f>+COUNTIFS(percentiles!A:A,A925,percentiles!M:M,B925,percentiles!O:O,"&gt;0")</f>
        <v>0</v>
      </c>
      <c r="I925">
        <f>+COUNTIFS(percentiles!A:A,A925,percentiles!M:M,B925,percentiles!P:P,"&gt;0")</f>
        <v>0</v>
      </c>
      <c r="J925">
        <f>+COUNTIFS(percentiles!A:A,A925,percentiles!M:M,B925,percentiles!Q:Q,"&gt;0")</f>
        <v>0</v>
      </c>
    </row>
    <row r="926" spans="1:10">
      <c r="A926" s="3">
        <v>150205</v>
      </c>
      <c r="B926" s="2">
        <v>43186</v>
      </c>
      <c r="C926">
        <v>145</v>
      </c>
      <c r="D926">
        <v>116.88</v>
      </c>
      <c r="E926" t="str">
        <f>+VLOOKUP(A926,'est-senamhi'!A:J,10,FALSE)</f>
        <v>RP</v>
      </c>
      <c r="F926">
        <f t="shared" si="14"/>
        <v>28.120000000000005</v>
      </c>
      <c r="G926">
        <f>+COUNTIFS(percentiles!A:A,A926,percentiles!M:M,B926,percentiles!N:N,"&gt;0")</f>
        <v>0</v>
      </c>
      <c r="H926">
        <f>+COUNTIFS(percentiles!A:A,A926,percentiles!M:M,B926,percentiles!O:O,"&gt;0")</f>
        <v>0</v>
      </c>
      <c r="I926">
        <f>+COUNTIFS(percentiles!A:A,A926,percentiles!M:M,B926,percentiles!P:P,"&gt;0")</f>
        <v>0</v>
      </c>
      <c r="J926">
        <f>+COUNTIFS(percentiles!A:A,A926,percentiles!M:M,B926,percentiles!Q:Q,"&gt;0")</f>
        <v>0</v>
      </c>
    </row>
    <row r="927" spans="1:10">
      <c r="A927" s="3">
        <v>150212</v>
      </c>
      <c r="B927" s="2">
        <v>43186</v>
      </c>
      <c r="C927">
        <v>65.5</v>
      </c>
      <c r="D927">
        <v>49.69</v>
      </c>
      <c r="E927" t="str">
        <f>+VLOOKUP(A927,'est-senamhi'!A:J,10,FALSE)</f>
        <v>RP</v>
      </c>
      <c r="F927">
        <f t="shared" si="14"/>
        <v>15.810000000000002</v>
      </c>
      <c r="G927">
        <f>+COUNTIFS(percentiles!A:A,A927,percentiles!M:M,B927,percentiles!N:N,"&gt;0")</f>
        <v>0</v>
      </c>
      <c r="H927">
        <f>+COUNTIFS(percentiles!A:A,A927,percentiles!M:M,B927,percentiles!O:O,"&gt;0")</f>
        <v>0</v>
      </c>
      <c r="I927">
        <f>+COUNTIFS(percentiles!A:A,A927,percentiles!M:M,B927,percentiles!P:P,"&gt;0")</f>
        <v>0</v>
      </c>
      <c r="J927">
        <f>+COUNTIFS(percentiles!A:A,A927,percentiles!M:M,B927,percentiles!Q:Q,"&gt;0")</f>
        <v>0</v>
      </c>
    </row>
    <row r="928" spans="1:10">
      <c r="A928" s="3">
        <v>151602</v>
      </c>
      <c r="B928" s="2">
        <v>43186</v>
      </c>
      <c r="C928">
        <v>45.1</v>
      </c>
      <c r="D928">
        <v>31.7</v>
      </c>
      <c r="E928" t="str">
        <f>+VLOOKUP(A928,'est-senamhi'!A:J,10,FALSE)</f>
        <v>RP</v>
      </c>
      <c r="F928">
        <f t="shared" si="14"/>
        <v>13.400000000000002</v>
      </c>
      <c r="G928">
        <f>+COUNTIFS(percentiles!A:A,A928,percentiles!M:M,B928,percentiles!N:N,"&gt;0")</f>
        <v>0</v>
      </c>
      <c r="H928">
        <f>+COUNTIFS(percentiles!A:A,A928,percentiles!M:M,B928,percentiles!O:O,"&gt;0")</f>
        <v>0</v>
      </c>
      <c r="I928">
        <f>+COUNTIFS(percentiles!A:A,A928,percentiles!M:M,B928,percentiles!P:P,"&gt;0")</f>
        <v>0</v>
      </c>
      <c r="J928">
        <f>+COUNTIFS(percentiles!A:A,A928,percentiles!M:M,B928,percentiles!Q:Q,"&gt;0")</f>
        <v>0</v>
      </c>
    </row>
    <row r="929" spans="1:10">
      <c r="A929" s="3">
        <v>154108</v>
      </c>
      <c r="B929" s="2">
        <v>43186</v>
      </c>
      <c r="C929">
        <v>22</v>
      </c>
      <c r="D929">
        <v>9.23</v>
      </c>
      <c r="E929" t="str">
        <f>+VLOOKUP(A929,'est-senamhi'!A:J,10,FALSE)</f>
        <v>VNP</v>
      </c>
      <c r="F929">
        <f t="shared" si="14"/>
        <v>12.77</v>
      </c>
      <c r="G929">
        <f>+COUNTIFS(percentiles!A:A,A929,percentiles!M:M,B929,percentiles!N:N,"&gt;0")</f>
        <v>0</v>
      </c>
      <c r="H929">
        <f>+COUNTIFS(percentiles!A:A,A929,percentiles!M:M,B929,percentiles!O:O,"&gt;0")</f>
        <v>0</v>
      </c>
      <c r="I929">
        <f>+COUNTIFS(percentiles!A:A,A929,percentiles!M:M,B929,percentiles!P:P,"&gt;0")</f>
        <v>0</v>
      </c>
      <c r="J929">
        <f>+COUNTIFS(percentiles!A:A,A929,percentiles!M:M,B929,percentiles!Q:Q,"&gt;0")</f>
        <v>0</v>
      </c>
    </row>
    <row r="930" spans="1:10">
      <c r="A930" s="3">
        <v>154110</v>
      </c>
      <c r="B930" s="2">
        <v>43186</v>
      </c>
      <c r="C930">
        <v>10.5</v>
      </c>
      <c r="D930">
        <v>8.82</v>
      </c>
      <c r="E930" t="str">
        <f>+VLOOKUP(A930,'est-senamhi'!A:J,10,FALSE)</f>
        <v>VNP</v>
      </c>
      <c r="F930">
        <f t="shared" si="14"/>
        <v>1.6799999999999997</v>
      </c>
      <c r="G930">
        <f>+COUNTIFS(percentiles!A:A,A930,percentiles!M:M,B930,percentiles!N:N,"&gt;0")</f>
        <v>0</v>
      </c>
      <c r="H930">
        <f>+COUNTIFS(percentiles!A:A,A930,percentiles!M:M,B930,percentiles!O:O,"&gt;0")</f>
        <v>0</v>
      </c>
      <c r="I930">
        <f>+COUNTIFS(percentiles!A:A,A930,percentiles!M:M,B930,percentiles!P:P,"&gt;0")</f>
        <v>0</v>
      </c>
      <c r="J930">
        <f>+COUNTIFS(percentiles!A:A,A930,percentiles!M:M,B930,percentiles!Q:Q,"&gt;0")</f>
        <v>1</v>
      </c>
    </row>
    <row r="931" spans="1:10">
      <c r="A931" s="3">
        <v>155122</v>
      </c>
      <c r="B931" s="2">
        <v>43186</v>
      </c>
      <c r="C931">
        <v>9.9</v>
      </c>
      <c r="D931">
        <v>7.3</v>
      </c>
      <c r="E931" t="str">
        <f>+VLOOKUP(A931,'est-senamhi'!A:J,10,FALSE)</f>
        <v>VNP</v>
      </c>
      <c r="F931">
        <f t="shared" si="14"/>
        <v>2.6000000000000005</v>
      </c>
      <c r="G931">
        <f>+COUNTIFS(percentiles!A:A,A931,percentiles!M:M,B931,percentiles!N:N,"&gt;0")</f>
        <v>0</v>
      </c>
      <c r="H931">
        <f>+COUNTIFS(percentiles!A:A,A931,percentiles!M:M,B931,percentiles!O:O,"&gt;0")</f>
        <v>0</v>
      </c>
      <c r="I931">
        <f>+COUNTIFS(percentiles!A:A,A931,percentiles!M:M,B931,percentiles!P:P,"&gt;0")</f>
        <v>0</v>
      </c>
      <c r="J931">
        <f>+COUNTIFS(percentiles!A:A,A931,percentiles!M:M,B931,percentiles!Q:Q,"&gt;0")</f>
        <v>0</v>
      </c>
    </row>
    <row r="932" spans="1:10">
      <c r="A932" s="3">
        <v>156123</v>
      </c>
      <c r="B932" s="2">
        <v>43186</v>
      </c>
      <c r="C932">
        <v>28</v>
      </c>
      <c r="D932">
        <v>17.23</v>
      </c>
      <c r="E932" t="str">
        <f>+VLOOKUP(A932,'est-senamhi'!A:J,10,FALSE)</f>
        <v>RP</v>
      </c>
      <c r="F932">
        <f t="shared" si="14"/>
        <v>10.77</v>
      </c>
      <c r="G932">
        <f>+COUNTIFS(percentiles!A:A,A932,percentiles!M:M,B932,percentiles!N:N,"&gt;0")</f>
        <v>0</v>
      </c>
      <c r="H932">
        <f>+COUNTIFS(percentiles!A:A,A932,percentiles!M:M,B932,percentiles!O:O,"&gt;0")</f>
        <v>0</v>
      </c>
      <c r="I932">
        <f>+COUNTIFS(percentiles!A:A,A932,percentiles!M:M,B932,percentiles!P:P,"&gt;0")</f>
        <v>0</v>
      </c>
      <c r="J932">
        <f>+COUNTIFS(percentiles!A:A,A932,percentiles!M:M,B932,percentiles!Q:Q,"&gt;0")</f>
        <v>0</v>
      </c>
    </row>
    <row r="933" spans="1:10">
      <c r="A933" s="3" t="s">
        <v>1131</v>
      </c>
      <c r="B933" s="2">
        <v>43186</v>
      </c>
      <c r="C933">
        <v>78.2</v>
      </c>
      <c r="D933">
        <v>36.380000000000003</v>
      </c>
      <c r="E933" t="str">
        <f>+VLOOKUP(A933,'est-senamhi'!A:J,10,FALSE)</f>
        <v>RP</v>
      </c>
      <c r="F933">
        <f t="shared" si="14"/>
        <v>41.82</v>
      </c>
      <c r="G933">
        <f>+COUNTIFS(percentiles!A:A,A933,percentiles!M:M,B933,percentiles!N:N,"&gt;0")</f>
        <v>0</v>
      </c>
      <c r="H933">
        <f>+COUNTIFS(percentiles!A:A,A933,percentiles!M:M,B933,percentiles!O:O,"&gt;0")</f>
        <v>0</v>
      </c>
      <c r="I933">
        <f>+COUNTIFS(percentiles!A:A,A933,percentiles!M:M,B933,percentiles!P:P,"&gt;0")</f>
        <v>0</v>
      </c>
      <c r="J933">
        <f>+COUNTIFS(percentiles!A:A,A933,percentiles!M:M,B933,percentiles!Q:Q,"&gt;0")</f>
        <v>0</v>
      </c>
    </row>
    <row r="934" spans="1:10">
      <c r="A934" s="3">
        <v>109091</v>
      </c>
      <c r="B934" s="2">
        <v>43187</v>
      </c>
      <c r="C934">
        <v>156.5</v>
      </c>
      <c r="D934">
        <v>21.38</v>
      </c>
      <c r="E934" t="str">
        <f>+VLOOKUP(A934,'est-senamhi'!A:J,10,FALSE)</f>
        <v>VNP</v>
      </c>
      <c r="F934">
        <f t="shared" si="14"/>
        <v>135.12</v>
      </c>
      <c r="G934">
        <f>+COUNTIFS(percentiles!A:A,A934,percentiles!M:M,B934,percentiles!N:N,"&gt;0")</f>
        <v>0</v>
      </c>
      <c r="H934">
        <f>+COUNTIFS(percentiles!A:A,A934,percentiles!M:M,B934,percentiles!O:O,"&gt;0")</f>
        <v>0</v>
      </c>
      <c r="I934">
        <f>+COUNTIFS(percentiles!A:A,A934,percentiles!M:M,B934,percentiles!P:P,"&gt;0")</f>
        <v>0</v>
      </c>
      <c r="J934">
        <f>+COUNTIFS(percentiles!A:A,A934,percentiles!M:M,B934,percentiles!Q:Q,"&gt;0")</f>
        <v>0</v>
      </c>
    </row>
    <row r="935" spans="1:10">
      <c r="A935" s="3">
        <v>154107</v>
      </c>
      <c r="B935" s="2">
        <v>43187</v>
      </c>
      <c r="C935">
        <v>9</v>
      </c>
      <c r="D935">
        <v>8.82</v>
      </c>
      <c r="E935" t="str">
        <f>+VLOOKUP(A935,'est-senamhi'!A:J,10,FALSE)</f>
        <v>VNP</v>
      </c>
      <c r="F935">
        <f t="shared" si="14"/>
        <v>0.17999999999999972</v>
      </c>
      <c r="G935">
        <f>+COUNTIFS(percentiles!A:A,A935,percentiles!M:M,B935,percentiles!N:N,"&gt;0")</f>
        <v>0</v>
      </c>
      <c r="H935">
        <f>+COUNTIFS(percentiles!A:A,A935,percentiles!M:M,B935,percentiles!O:O,"&gt;0")</f>
        <v>0</v>
      </c>
      <c r="I935">
        <f>+COUNTIFS(percentiles!A:A,A935,percentiles!M:M,B935,percentiles!P:P,"&gt;0")</f>
        <v>1</v>
      </c>
      <c r="J935">
        <f>+COUNTIFS(percentiles!A:A,A935,percentiles!M:M,B935,percentiles!Q:Q,"&gt;0")</f>
        <v>0</v>
      </c>
    </row>
    <row r="936" spans="1:10">
      <c r="A936" s="3">
        <v>154108</v>
      </c>
      <c r="B936" s="2">
        <v>43187</v>
      </c>
      <c r="C936">
        <v>27</v>
      </c>
      <c r="D936">
        <v>9.23</v>
      </c>
      <c r="E936" t="str">
        <f>+VLOOKUP(A936,'est-senamhi'!A:J,10,FALSE)</f>
        <v>VNP</v>
      </c>
      <c r="F936">
        <f t="shared" si="14"/>
        <v>17.77</v>
      </c>
      <c r="G936">
        <f>+COUNTIFS(percentiles!A:A,A936,percentiles!M:M,B936,percentiles!N:N,"&gt;0")</f>
        <v>0</v>
      </c>
      <c r="H936">
        <f>+COUNTIFS(percentiles!A:A,A936,percentiles!M:M,B936,percentiles!O:O,"&gt;0")</f>
        <v>0</v>
      </c>
      <c r="I936">
        <f>+COUNTIFS(percentiles!A:A,A936,percentiles!M:M,B936,percentiles!P:P,"&gt;0")</f>
        <v>0</v>
      </c>
      <c r="J936">
        <f>+COUNTIFS(percentiles!A:A,A936,percentiles!M:M,B936,percentiles!Q:Q,"&gt;0")</f>
        <v>0</v>
      </c>
    </row>
    <row r="937" spans="1:10">
      <c r="A937" s="3" t="s">
        <v>1128</v>
      </c>
      <c r="B937" s="2">
        <v>43187</v>
      </c>
      <c r="C937">
        <v>54</v>
      </c>
      <c r="D937">
        <v>52.5</v>
      </c>
      <c r="E937" t="str">
        <f>+VLOOKUP(A937,'est-senamhi'!A:J,10,FALSE)</f>
        <v>VNP</v>
      </c>
      <c r="F937">
        <f t="shared" si="14"/>
        <v>1.5</v>
      </c>
      <c r="G937">
        <f>+COUNTIFS(percentiles!A:A,A937,percentiles!M:M,B937,percentiles!N:N,"&gt;0")</f>
        <v>0</v>
      </c>
      <c r="H937">
        <f>+COUNTIFS(percentiles!A:A,A937,percentiles!M:M,B937,percentiles!O:O,"&gt;0")</f>
        <v>0</v>
      </c>
      <c r="I937">
        <f>+COUNTIFS(percentiles!A:A,A937,percentiles!M:M,B937,percentiles!P:P,"&gt;0")</f>
        <v>0</v>
      </c>
      <c r="J937">
        <f>+COUNTIFS(percentiles!A:A,A937,percentiles!M:M,B937,percentiles!Q:Q,"&gt;0")</f>
        <v>0</v>
      </c>
    </row>
    <row r="938" spans="1:10">
      <c r="A938" s="3">
        <v>608</v>
      </c>
      <c r="B938" s="2">
        <v>43188</v>
      </c>
      <c r="C938">
        <v>30.6</v>
      </c>
      <c r="D938">
        <v>18.43</v>
      </c>
      <c r="E938" t="str">
        <f>+VLOOKUP(A938,'est-senamhi'!A:J,10,FALSE)</f>
        <v>RP</v>
      </c>
      <c r="F938">
        <f t="shared" si="14"/>
        <v>12.170000000000002</v>
      </c>
      <c r="G938">
        <f>+COUNTIFS(percentiles!A:A,A938,percentiles!M:M,B938,percentiles!N:N,"&gt;0")</f>
        <v>0</v>
      </c>
      <c r="H938">
        <f>+COUNTIFS(percentiles!A:A,A938,percentiles!M:M,B938,percentiles!O:O,"&gt;0")</f>
        <v>0</v>
      </c>
      <c r="I938">
        <f>+COUNTIFS(percentiles!A:A,A938,percentiles!M:M,B938,percentiles!P:P,"&gt;0")</f>
        <v>0</v>
      </c>
      <c r="J938">
        <f>+COUNTIFS(percentiles!A:A,A938,percentiles!M:M,B938,percentiles!Q:Q,"&gt;0")</f>
        <v>0</v>
      </c>
    </row>
    <row r="939" spans="1:10">
      <c r="A939" s="3">
        <v>625</v>
      </c>
      <c r="B939" s="2">
        <v>43188</v>
      </c>
      <c r="C939">
        <v>13.6</v>
      </c>
      <c r="D939">
        <v>11.52</v>
      </c>
      <c r="E939" t="str">
        <f>+VLOOKUP(A939,'est-senamhi'!A:J,10,FALSE)</f>
        <v>RP</v>
      </c>
      <c r="F939">
        <f t="shared" si="14"/>
        <v>2.08</v>
      </c>
      <c r="G939">
        <f>+COUNTIFS(percentiles!A:A,A939,percentiles!M:M,B939,percentiles!N:N,"&gt;0")</f>
        <v>0</v>
      </c>
      <c r="H939">
        <f>+COUNTIFS(percentiles!A:A,A939,percentiles!M:M,B939,percentiles!O:O,"&gt;0")</f>
        <v>0</v>
      </c>
      <c r="I939">
        <f>+COUNTIFS(percentiles!A:A,A939,percentiles!M:M,B939,percentiles!P:P,"&gt;0")</f>
        <v>0</v>
      </c>
      <c r="J939">
        <f>+COUNTIFS(percentiles!A:A,A939,percentiles!M:M,B939,percentiles!Q:Q,"&gt;0")</f>
        <v>1</v>
      </c>
    </row>
    <row r="940" spans="1:10">
      <c r="A940" s="3">
        <v>648</v>
      </c>
      <c r="B940" s="2">
        <v>43188</v>
      </c>
      <c r="C940">
        <v>16.2</v>
      </c>
      <c r="D940">
        <v>10.64</v>
      </c>
      <c r="E940" t="str">
        <f>+VLOOKUP(A940,'est-senamhi'!A:J,10,FALSE)</f>
        <v>RP</v>
      </c>
      <c r="F940">
        <f t="shared" si="14"/>
        <v>5.5599999999999987</v>
      </c>
      <c r="G940">
        <f>+COUNTIFS(percentiles!A:A,A940,percentiles!M:M,B940,percentiles!N:N,"&gt;0")</f>
        <v>0</v>
      </c>
      <c r="H940">
        <f>+COUNTIFS(percentiles!A:A,A940,percentiles!M:M,B940,percentiles!O:O,"&gt;0")</f>
        <v>0</v>
      </c>
      <c r="I940">
        <f>+COUNTIFS(percentiles!A:A,A940,percentiles!M:M,B940,percentiles!P:P,"&gt;0")</f>
        <v>0</v>
      </c>
      <c r="J940">
        <f>+COUNTIFS(percentiles!A:A,A940,percentiles!M:M,B940,percentiles!Q:Q,"&gt;0")</f>
        <v>0</v>
      </c>
    </row>
    <row r="941" spans="1:10">
      <c r="A941" s="3">
        <v>109091</v>
      </c>
      <c r="B941" s="2">
        <v>43188</v>
      </c>
      <c r="C941">
        <v>37.6</v>
      </c>
      <c r="D941">
        <v>21.38</v>
      </c>
      <c r="E941" t="str">
        <f>+VLOOKUP(A941,'est-senamhi'!A:J,10,FALSE)</f>
        <v>VNP</v>
      </c>
      <c r="F941">
        <f t="shared" si="14"/>
        <v>16.220000000000002</v>
      </c>
      <c r="G941">
        <f>+COUNTIFS(percentiles!A:A,A941,percentiles!M:M,B941,percentiles!N:N,"&gt;0")</f>
        <v>0</v>
      </c>
      <c r="H941">
        <f>+COUNTIFS(percentiles!A:A,A941,percentiles!M:M,B941,percentiles!O:O,"&gt;0")</f>
        <v>0</v>
      </c>
      <c r="I941">
        <f>+COUNTIFS(percentiles!A:A,A941,percentiles!M:M,B941,percentiles!P:P,"&gt;0")</f>
        <v>0</v>
      </c>
      <c r="J941">
        <f>+COUNTIFS(percentiles!A:A,A941,percentiles!M:M,B941,percentiles!Q:Q,"&gt;0")</f>
        <v>0</v>
      </c>
    </row>
    <row r="942" spans="1:10">
      <c r="A942" s="3">
        <v>150212</v>
      </c>
      <c r="B942" s="2">
        <v>43188</v>
      </c>
      <c r="C942">
        <v>52.1</v>
      </c>
      <c r="D942">
        <v>49.69</v>
      </c>
      <c r="E942" t="str">
        <f>+VLOOKUP(A942,'est-senamhi'!A:J,10,FALSE)</f>
        <v>RP</v>
      </c>
      <c r="F942">
        <f t="shared" si="14"/>
        <v>2.4100000000000037</v>
      </c>
      <c r="G942">
        <f>+COUNTIFS(percentiles!A:A,A942,percentiles!M:M,B942,percentiles!N:N,"&gt;0")</f>
        <v>0</v>
      </c>
      <c r="H942">
        <f>+COUNTIFS(percentiles!A:A,A942,percentiles!M:M,B942,percentiles!O:O,"&gt;0")</f>
        <v>0</v>
      </c>
      <c r="I942">
        <f>+COUNTIFS(percentiles!A:A,A942,percentiles!M:M,B942,percentiles!P:P,"&gt;0")</f>
        <v>0</v>
      </c>
      <c r="J942">
        <f>+COUNTIFS(percentiles!A:A,A942,percentiles!M:M,B942,percentiles!Q:Q,"&gt;0")</f>
        <v>0</v>
      </c>
    </row>
    <row r="943" spans="1:10">
      <c r="A943" s="3">
        <v>154108</v>
      </c>
      <c r="B943" s="2">
        <v>43188</v>
      </c>
      <c r="C943">
        <v>23.4</v>
      </c>
      <c r="D943">
        <v>9.23</v>
      </c>
      <c r="E943" t="str">
        <f>+VLOOKUP(A943,'est-senamhi'!A:J,10,FALSE)</f>
        <v>VNP</v>
      </c>
      <c r="F943">
        <f t="shared" si="14"/>
        <v>14.169999999999998</v>
      </c>
      <c r="G943">
        <f>+COUNTIFS(percentiles!A:A,A943,percentiles!M:M,B943,percentiles!N:N,"&gt;0")</f>
        <v>0</v>
      </c>
      <c r="H943">
        <f>+COUNTIFS(percentiles!A:A,A943,percentiles!M:M,B943,percentiles!O:O,"&gt;0")</f>
        <v>0</v>
      </c>
      <c r="I943">
        <f>+COUNTIFS(percentiles!A:A,A943,percentiles!M:M,B943,percentiles!P:P,"&gt;0")</f>
        <v>0</v>
      </c>
      <c r="J943">
        <f>+COUNTIFS(percentiles!A:A,A943,percentiles!M:M,B943,percentiles!Q:Q,"&gt;0")</f>
        <v>0</v>
      </c>
    </row>
    <row r="944" spans="1:10">
      <c r="A944" s="3">
        <v>156110</v>
      </c>
      <c r="B944" s="2">
        <v>43188</v>
      </c>
      <c r="C944">
        <v>15.2</v>
      </c>
      <c r="D944">
        <v>12.88</v>
      </c>
      <c r="E944" t="str">
        <f>+VLOOKUP(A944,'est-senamhi'!A:J,10,FALSE)</f>
        <v>RP</v>
      </c>
      <c r="F944">
        <f t="shared" si="14"/>
        <v>2.3199999999999985</v>
      </c>
      <c r="G944">
        <f>+COUNTIFS(percentiles!A:A,A944,percentiles!M:M,B944,percentiles!N:N,"&gt;0")</f>
        <v>0</v>
      </c>
      <c r="H944">
        <f>+COUNTIFS(percentiles!A:A,A944,percentiles!M:M,B944,percentiles!O:O,"&gt;0")</f>
        <v>0</v>
      </c>
      <c r="I944">
        <f>+COUNTIFS(percentiles!A:A,A944,percentiles!M:M,B944,percentiles!P:P,"&gt;0")</f>
        <v>0</v>
      </c>
      <c r="J944">
        <f>+COUNTIFS(percentiles!A:A,A944,percentiles!M:M,B944,percentiles!Q:Q,"&gt;0")</f>
        <v>0</v>
      </c>
    </row>
    <row r="945" spans="1:10">
      <c r="A945" s="3">
        <v>105130</v>
      </c>
      <c r="B945" s="2">
        <v>43189</v>
      </c>
      <c r="C945">
        <v>25.4</v>
      </c>
      <c r="D945">
        <v>25.24</v>
      </c>
      <c r="E945" t="str">
        <f>+VLOOKUP(A945,'est-senamhi'!A:J,10,FALSE)</f>
        <v>RP</v>
      </c>
      <c r="F945">
        <f t="shared" si="14"/>
        <v>0.16000000000000014</v>
      </c>
      <c r="G945">
        <f>+COUNTIFS(percentiles!A:A,A945,percentiles!M:M,B945,percentiles!N:N,"&gt;0")</f>
        <v>0</v>
      </c>
      <c r="H945">
        <f>+COUNTIFS(percentiles!A:A,A945,percentiles!M:M,B945,percentiles!O:O,"&gt;0")</f>
        <v>0</v>
      </c>
      <c r="I945">
        <f>+COUNTIFS(percentiles!A:A,A945,percentiles!M:M,B945,percentiles!P:P,"&gt;0")</f>
        <v>0</v>
      </c>
      <c r="J945">
        <f>+COUNTIFS(percentiles!A:A,A945,percentiles!M:M,B945,percentiles!Q:Q,"&gt;0")</f>
        <v>0</v>
      </c>
    </row>
    <row r="946" spans="1:10">
      <c r="A946" s="3">
        <v>109091</v>
      </c>
      <c r="B946" s="2">
        <v>43189</v>
      </c>
      <c r="C946">
        <v>48.2</v>
      </c>
      <c r="D946">
        <v>21.38</v>
      </c>
      <c r="E946" t="str">
        <f>+VLOOKUP(A946,'est-senamhi'!A:J,10,FALSE)</f>
        <v>VNP</v>
      </c>
      <c r="F946">
        <f t="shared" si="14"/>
        <v>26.820000000000004</v>
      </c>
      <c r="G946">
        <f>+COUNTIFS(percentiles!A:A,A946,percentiles!M:M,B946,percentiles!N:N,"&gt;0")</f>
        <v>0</v>
      </c>
      <c r="H946">
        <f>+COUNTIFS(percentiles!A:A,A946,percentiles!M:M,B946,percentiles!O:O,"&gt;0")</f>
        <v>0</v>
      </c>
      <c r="I946">
        <f>+COUNTIFS(percentiles!A:A,A946,percentiles!M:M,B946,percentiles!P:P,"&gt;0")</f>
        <v>0</v>
      </c>
      <c r="J946">
        <f>+COUNTIFS(percentiles!A:A,A946,percentiles!M:M,B946,percentiles!Q:Q,"&gt;0")</f>
        <v>0</v>
      </c>
    </row>
    <row r="947" spans="1:10">
      <c r="A947" s="3">
        <v>154108</v>
      </c>
      <c r="B947" s="2">
        <v>43189</v>
      </c>
      <c r="C947">
        <v>18.2</v>
      </c>
      <c r="D947">
        <v>9.23</v>
      </c>
      <c r="E947" t="str">
        <f>+VLOOKUP(A947,'est-senamhi'!A:J,10,FALSE)</f>
        <v>VNP</v>
      </c>
      <c r="F947">
        <f t="shared" si="14"/>
        <v>8.9699999999999989</v>
      </c>
      <c r="G947">
        <f>+COUNTIFS(percentiles!A:A,A947,percentiles!M:M,B947,percentiles!N:N,"&gt;0")</f>
        <v>0</v>
      </c>
      <c r="H947">
        <f>+COUNTIFS(percentiles!A:A,A947,percentiles!M:M,B947,percentiles!O:O,"&gt;0")</f>
        <v>0</v>
      </c>
      <c r="I947">
        <f>+COUNTIFS(percentiles!A:A,A947,percentiles!M:M,B947,percentiles!P:P,"&gt;0")</f>
        <v>0</v>
      </c>
      <c r="J947">
        <f>+COUNTIFS(percentiles!A:A,A947,percentiles!M:M,B947,percentiles!Q:Q,"&gt;0")</f>
        <v>0</v>
      </c>
    </row>
    <row r="948" spans="1:10">
      <c r="A948" s="3" t="s">
        <v>1128</v>
      </c>
      <c r="B948" s="2">
        <v>43189</v>
      </c>
      <c r="C948">
        <v>79.2</v>
      </c>
      <c r="D948">
        <v>52.5</v>
      </c>
      <c r="E948" t="str">
        <f>+VLOOKUP(A948,'est-senamhi'!A:J,10,FALSE)</f>
        <v>VNP</v>
      </c>
      <c r="F948">
        <f t="shared" si="14"/>
        <v>26.700000000000003</v>
      </c>
      <c r="G948">
        <f>+COUNTIFS(percentiles!A:A,A948,percentiles!M:M,B948,percentiles!N:N,"&gt;0")</f>
        <v>0</v>
      </c>
      <c r="H948">
        <f>+COUNTIFS(percentiles!A:A,A948,percentiles!M:M,B948,percentiles!O:O,"&gt;0")</f>
        <v>0</v>
      </c>
      <c r="I948">
        <f>+COUNTIFS(percentiles!A:A,A948,percentiles!M:M,B948,percentiles!P:P,"&gt;0")</f>
        <v>0</v>
      </c>
      <c r="J948">
        <f>+COUNTIFS(percentiles!A:A,A948,percentiles!M:M,B948,percentiles!Q:Q,"&gt;0")</f>
        <v>0</v>
      </c>
    </row>
    <row r="949" spans="1:10">
      <c r="A949" s="3">
        <v>825</v>
      </c>
      <c r="B949" s="2">
        <v>43190</v>
      </c>
      <c r="C949">
        <v>27.6</v>
      </c>
      <c r="D949">
        <v>20.21</v>
      </c>
      <c r="E949" t="str">
        <f>+VLOOKUP(A949,'est-senamhi'!A:J,10,FALSE)</f>
        <v>RP</v>
      </c>
      <c r="F949">
        <f t="shared" si="14"/>
        <v>7.3900000000000006</v>
      </c>
      <c r="G949">
        <f>+COUNTIFS(percentiles!A:A,A949,percentiles!M:M,B949,percentiles!N:N,"&gt;0")</f>
        <v>0</v>
      </c>
      <c r="H949">
        <f>+COUNTIFS(percentiles!A:A,A949,percentiles!M:M,B949,percentiles!O:O,"&gt;0")</f>
        <v>0</v>
      </c>
      <c r="I949">
        <f>+COUNTIFS(percentiles!A:A,A949,percentiles!M:M,B949,percentiles!P:P,"&gt;0")</f>
        <v>0</v>
      </c>
      <c r="J949">
        <f>+COUNTIFS(percentiles!A:A,A949,percentiles!M:M,B949,percentiles!Q:Q,"&gt;0")</f>
        <v>0</v>
      </c>
    </row>
    <row r="950" spans="1:10">
      <c r="A950" s="3">
        <v>114128</v>
      </c>
      <c r="B950" s="2">
        <v>43190</v>
      </c>
      <c r="C950">
        <v>85.6</v>
      </c>
      <c r="D950">
        <v>21.78</v>
      </c>
      <c r="E950" t="str">
        <f>+VLOOKUP(A950,'est-senamhi'!A:J,10,FALSE)</f>
        <v>RP</v>
      </c>
      <c r="F950">
        <f t="shared" si="14"/>
        <v>63.819999999999993</v>
      </c>
      <c r="G950">
        <f>+COUNTIFS(percentiles!A:A,A950,percentiles!M:M,B950,percentiles!N:N,"&gt;0")</f>
        <v>0</v>
      </c>
      <c r="H950">
        <f>+COUNTIFS(percentiles!A:A,A950,percentiles!M:M,B950,percentiles!O:O,"&gt;0")</f>
        <v>0</v>
      </c>
      <c r="I950">
        <f>+COUNTIFS(percentiles!A:A,A950,percentiles!M:M,B950,percentiles!P:P,"&gt;0")</f>
        <v>0</v>
      </c>
      <c r="J950">
        <f>+COUNTIFS(percentiles!A:A,A950,percentiles!M:M,B950,percentiles!Q:Q,"&gt;0")</f>
        <v>0</v>
      </c>
    </row>
    <row r="951" spans="1:10">
      <c r="A951" s="3">
        <v>154108</v>
      </c>
      <c r="B951" s="2">
        <v>43190</v>
      </c>
      <c r="C951">
        <v>12.4</v>
      </c>
      <c r="D951">
        <v>9.23</v>
      </c>
      <c r="E951" t="str">
        <f>+VLOOKUP(A951,'est-senamhi'!A:J,10,FALSE)</f>
        <v>VNP</v>
      </c>
      <c r="F951">
        <f t="shared" si="14"/>
        <v>3.17</v>
      </c>
      <c r="G951">
        <f>+COUNTIFS(percentiles!A:A,A951,percentiles!M:M,B951,percentiles!N:N,"&gt;0")</f>
        <v>0</v>
      </c>
      <c r="H951">
        <f>+COUNTIFS(percentiles!A:A,A951,percentiles!M:M,B951,percentiles!O:O,"&gt;0")</f>
        <v>0</v>
      </c>
      <c r="I951">
        <f>+COUNTIFS(percentiles!A:A,A951,percentiles!M:M,B951,percentiles!P:P,"&gt;0")</f>
        <v>0</v>
      </c>
      <c r="J951">
        <f>+COUNTIFS(percentiles!A:A,A951,percentiles!M:M,B951,percentiles!Q:Q,"&gt;0")</f>
        <v>0</v>
      </c>
    </row>
  </sheetData>
  <autoFilter ref="A1:J951">
    <filterColumn colId="0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8"/>
  <sheetViews>
    <sheetView workbookViewId="0">
      <selection activeCell="F11" sqref="F11"/>
    </sheetView>
  </sheetViews>
  <sheetFormatPr baseColWidth="10" defaultRowHeight="15"/>
  <sheetData>
    <row r="1" spans="1:9">
      <c r="A1" t="s">
        <v>1360</v>
      </c>
      <c r="B1" t="s">
        <v>1359</v>
      </c>
      <c r="C1" t="s">
        <v>1358</v>
      </c>
      <c r="D1" t="s">
        <v>1357</v>
      </c>
      <c r="E1" t="s">
        <v>1362</v>
      </c>
      <c r="F1" t="s">
        <v>1386</v>
      </c>
      <c r="G1" t="s">
        <v>1387</v>
      </c>
      <c r="H1" t="s">
        <v>1388</v>
      </c>
      <c r="I1" t="s">
        <v>1389</v>
      </c>
    </row>
    <row r="2" spans="1:9">
      <c r="A2">
        <v>229</v>
      </c>
      <c r="B2" s="2">
        <v>42736</v>
      </c>
      <c r="C2">
        <v>52.1</v>
      </c>
      <c r="D2">
        <v>48.13</v>
      </c>
      <c r="E2" t="str">
        <f>+VLOOKUP(A2,'est-senamhi'!A:J,10,FALSE)</f>
        <v>RP</v>
      </c>
      <c r="F2">
        <f>+COUNTIFS(percentiles!A:A,A2,percentiles!M:M,B2,percentiles!N:N,"&gt;0")</f>
        <v>0</v>
      </c>
    </row>
    <row r="3" spans="1:9">
      <c r="A3">
        <v>375</v>
      </c>
      <c r="B3" s="2">
        <v>42736</v>
      </c>
      <c r="C3">
        <v>39.4</v>
      </c>
      <c r="D3">
        <v>34.14</v>
      </c>
      <c r="E3" t="str">
        <f>+VLOOKUP(A3,'est-senamhi'!A:J,10,FALSE)</f>
        <v>RP</v>
      </c>
      <c r="F3">
        <f>+COUNTIFS(percentiles!A:A,A3,percentiles!M:M,B3,percentiles!N:N,"&gt;0")</f>
        <v>0</v>
      </c>
    </row>
    <row r="4" spans="1:9">
      <c r="A4">
        <v>758</v>
      </c>
      <c r="B4" s="2">
        <v>42736</v>
      </c>
      <c r="C4">
        <v>18.399999999999999</v>
      </c>
      <c r="D4">
        <v>15.5</v>
      </c>
      <c r="E4" t="str">
        <f>+VLOOKUP(A4,'est-senamhi'!A:J,10,FALSE)</f>
        <v>RP</v>
      </c>
      <c r="F4">
        <f>+COUNTIFS(percentiles!A:A,A4,percentiles!M:M,B4,percentiles!N:N,"&gt;0")</f>
        <v>0</v>
      </c>
    </row>
    <row r="5" spans="1:9">
      <c r="A5">
        <v>877</v>
      </c>
      <c r="B5" s="2">
        <v>42736</v>
      </c>
      <c r="C5">
        <v>12</v>
      </c>
      <c r="D5">
        <v>11.94</v>
      </c>
      <c r="E5" t="str">
        <f>+VLOOKUP(A5,'est-senamhi'!A:J,10,FALSE)</f>
        <v>RP</v>
      </c>
      <c r="F5">
        <f>+COUNTIFS(percentiles!A:A,A5,percentiles!M:M,B5,percentiles!N:N,"&gt;0")</f>
        <v>0</v>
      </c>
    </row>
    <row r="6" spans="1:9">
      <c r="A6">
        <v>109091</v>
      </c>
      <c r="B6" s="2">
        <v>42736</v>
      </c>
      <c r="C6">
        <v>111.2</v>
      </c>
      <c r="D6">
        <v>10.96</v>
      </c>
      <c r="E6" t="str">
        <f>+VLOOKUP(A6,'est-senamhi'!A:J,10,FALSE)</f>
        <v>VNP</v>
      </c>
      <c r="F6">
        <f>+COUNTIFS(percentiles!A:A,A6,percentiles!M:M,B6,percentiles!N:N,"&gt;0")</f>
        <v>0</v>
      </c>
    </row>
    <row r="7" spans="1:9">
      <c r="A7">
        <v>109095</v>
      </c>
      <c r="B7" s="2">
        <v>42736</v>
      </c>
      <c r="C7">
        <v>49.3</v>
      </c>
      <c r="D7">
        <v>24.08</v>
      </c>
      <c r="E7" t="str">
        <f>+VLOOKUP(A7,'est-senamhi'!A:J,10,FALSE)</f>
        <v>VNP</v>
      </c>
      <c r="F7">
        <f>+COUNTIFS(percentiles!A:A,A7,percentiles!M:M,B7,percentiles!N:N,"&gt;0")</f>
        <v>0</v>
      </c>
    </row>
    <row r="8" spans="1:9">
      <c r="A8">
        <v>150903</v>
      </c>
      <c r="B8" s="2">
        <v>42736</v>
      </c>
      <c r="C8">
        <v>12.7</v>
      </c>
      <c r="D8">
        <v>11.81</v>
      </c>
      <c r="E8" t="str">
        <f>+VLOOKUP(A8,'est-senamhi'!A:J,10,FALSE)</f>
        <v>VNP</v>
      </c>
      <c r="F8">
        <f>+COUNTIFS(percentiles!A:A,A8,percentiles!M:M,B8,percentiles!N:N,"&gt;0")</f>
        <v>0</v>
      </c>
    </row>
    <row r="9" spans="1:9">
      <c r="A9">
        <v>152102</v>
      </c>
      <c r="B9" s="2">
        <v>42736</v>
      </c>
      <c r="C9">
        <v>95</v>
      </c>
      <c r="D9">
        <v>55.86</v>
      </c>
      <c r="E9" t="str">
        <f>+VLOOKUP(A9,'est-senamhi'!A:J,10,FALSE)</f>
        <v>RP</v>
      </c>
      <c r="F9">
        <f>+COUNTIFS(percentiles!A:A,A9,percentiles!M:M,B9,percentiles!N:N,"&gt;0")</f>
        <v>0</v>
      </c>
    </row>
    <row r="10" spans="1:9">
      <c r="A10">
        <v>152204</v>
      </c>
      <c r="B10" s="2">
        <v>42736</v>
      </c>
      <c r="C10">
        <v>36.700000000000003</v>
      </c>
      <c r="D10">
        <v>20.43</v>
      </c>
      <c r="E10" t="str">
        <f>+VLOOKUP(A10,'est-senamhi'!A:J,10,FALSE)</f>
        <v>RP</v>
      </c>
      <c r="F10">
        <f>+COUNTIFS(percentiles!A:A,A10,percentiles!M:M,B10,percentiles!N:N,"&gt;0")</f>
        <v>0</v>
      </c>
    </row>
    <row r="11" spans="1:9">
      <c r="A11">
        <v>152304</v>
      </c>
      <c r="B11" s="2">
        <v>42736</v>
      </c>
      <c r="C11">
        <v>117.6</v>
      </c>
      <c r="D11">
        <v>59.6</v>
      </c>
      <c r="E11" t="str">
        <f>+VLOOKUP(A11,'est-senamhi'!A:J,10,FALSE)</f>
        <v>RP</v>
      </c>
      <c r="F11">
        <f>+COUNTIFS(percentiles!A:A,A11,percentiles!M:M,B11,percentiles!N:N,"&gt;0")</f>
        <v>0</v>
      </c>
    </row>
    <row r="12" spans="1:9">
      <c r="A12">
        <v>154108</v>
      </c>
      <c r="B12" s="2">
        <v>42736</v>
      </c>
      <c r="C12">
        <v>12.4</v>
      </c>
      <c r="D12">
        <v>7.76</v>
      </c>
      <c r="E12" t="str">
        <f>+VLOOKUP(A12,'est-senamhi'!A:J,10,FALSE)</f>
        <v>VNP</v>
      </c>
      <c r="F12">
        <f>+COUNTIFS(percentiles!A:A,A12,percentiles!M:M,B12,percentiles!N:N,"&gt;0")</f>
        <v>0</v>
      </c>
    </row>
    <row r="13" spans="1:9">
      <c r="A13">
        <v>155105</v>
      </c>
      <c r="B13" s="2">
        <v>42736</v>
      </c>
      <c r="C13">
        <v>12.4</v>
      </c>
      <c r="D13">
        <v>6.74</v>
      </c>
      <c r="E13" t="str">
        <f>+VLOOKUP(A13,'est-senamhi'!A:J,10,FALSE)</f>
        <v>VNP</v>
      </c>
      <c r="F13">
        <f>+COUNTIFS(percentiles!A:A,A13,percentiles!M:M,B13,percentiles!N:N,"&gt;0")</f>
        <v>0</v>
      </c>
    </row>
    <row r="14" spans="1:9">
      <c r="A14">
        <v>636</v>
      </c>
      <c r="B14" s="2">
        <v>42737</v>
      </c>
      <c r="C14">
        <v>13.1</v>
      </c>
      <c r="D14">
        <v>11.92</v>
      </c>
      <c r="E14" t="str">
        <f>+VLOOKUP(A14,'est-senamhi'!A:J,10,FALSE)</f>
        <v>RP</v>
      </c>
      <c r="F14">
        <f>+COUNTIFS(percentiles!A:A,A14,percentiles!M:M,B14,percentiles!N:N,"&gt;0")</f>
        <v>0</v>
      </c>
    </row>
    <row r="15" spans="1:9">
      <c r="A15">
        <v>648</v>
      </c>
      <c r="B15" s="2">
        <v>42737</v>
      </c>
      <c r="C15">
        <v>13.4</v>
      </c>
      <c r="D15">
        <v>9.7899999999999991</v>
      </c>
      <c r="E15" t="str">
        <f>+VLOOKUP(A15,'est-senamhi'!A:J,10,FALSE)</f>
        <v>RP</v>
      </c>
      <c r="F15">
        <f>+COUNTIFS(percentiles!A:A,A15,percentiles!M:M,B15,percentiles!N:N,"&gt;0")</f>
        <v>0</v>
      </c>
    </row>
    <row r="16" spans="1:9">
      <c r="A16">
        <v>753</v>
      </c>
      <c r="B16" s="2">
        <v>42737</v>
      </c>
      <c r="C16">
        <v>30.5</v>
      </c>
      <c r="D16">
        <v>23.85</v>
      </c>
      <c r="E16" t="str">
        <f>+VLOOKUP(A16,'est-senamhi'!A:J,10,FALSE)</f>
        <v>RP</v>
      </c>
      <c r="F16">
        <f>+COUNTIFS(percentiles!A:A,A16,percentiles!M:M,B16,percentiles!N:N,"&gt;0")</f>
        <v>0</v>
      </c>
    </row>
    <row r="17" spans="1:6">
      <c r="A17">
        <v>851</v>
      </c>
      <c r="B17" s="2">
        <v>42737</v>
      </c>
      <c r="C17">
        <v>19.399999999999999</v>
      </c>
      <c r="D17">
        <v>19.18</v>
      </c>
      <c r="E17" t="str">
        <f>+VLOOKUP(A17,'est-senamhi'!A:J,10,FALSE)</f>
        <v>RP</v>
      </c>
      <c r="F17">
        <f>+COUNTIFS(percentiles!A:A,A17,percentiles!M:M,B17,percentiles!N:N,"&gt;0")</f>
        <v>0</v>
      </c>
    </row>
    <row r="18" spans="1:6">
      <c r="A18">
        <v>861</v>
      </c>
      <c r="B18" s="2">
        <v>42737</v>
      </c>
      <c r="C18">
        <v>21.1</v>
      </c>
      <c r="D18">
        <v>18.02</v>
      </c>
      <c r="E18" t="str">
        <f>+VLOOKUP(A18,'est-senamhi'!A:J,10,FALSE)</f>
        <v>RP</v>
      </c>
      <c r="F18">
        <f>+COUNTIFS(percentiles!A:A,A18,percentiles!M:M,B18,percentiles!N:N,"&gt;0")</f>
        <v>0</v>
      </c>
    </row>
    <row r="19" spans="1:6">
      <c r="A19">
        <v>883</v>
      </c>
      <c r="B19" s="2">
        <v>42737</v>
      </c>
      <c r="C19">
        <v>36.799999999999997</v>
      </c>
      <c r="D19">
        <v>35.83</v>
      </c>
      <c r="E19" t="str">
        <f>+VLOOKUP(A19,'est-senamhi'!A:J,10,FALSE)</f>
        <v>RP</v>
      </c>
      <c r="F19">
        <f>+COUNTIFS(percentiles!A:A,A19,percentiles!M:M,B19,percentiles!N:N,"&gt;0")</f>
        <v>0</v>
      </c>
    </row>
    <row r="20" spans="1:6">
      <c r="A20">
        <v>889</v>
      </c>
      <c r="B20" s="2">
        <v>42737</v>
      </c>
      <c r="C20">
        <v>29.8</v>
      </c>
      <c r="D20">
        <v>28.7</v>
      </c>
      <c r="E20" t="str">
        <f>+VLOOKUP(A20,'est-senamhi'!A:J,10,FALSE)</f>
        <v>RP</v>
      </c>
      <c r="F20">
        <f>+COUNTIFS(percentiles!A:A,A20,percentiles!M:M,B20,percentiles!N:N,"&gt;0")</f>
        <v>0</v>
      </c>
    </row>
    <row r="21" spans="1:6">
      <c r="A21">
        <v>3216</v>
      </c>
      <c r="B21" s="2">
        <v>42737</v>
      </c>
      <c r="C21">
        <v>27.9</v>
      </c>
      <c r="D21">
        <v>27.22</v>
      </c>
      <c r="E21" t="str">
        <f>+VLOOKUP(A21,'est-senamhi'!A:J,10,FALSE)</f>
        <v>VNP</v>
      </c>
      <c r="F21">
        <f>+COUNTIFS(percentiles!A:A,A21,percentiles!M:M,B21,percentiles!N:N,"&gt;0")</f>
        <v>0</v>
      </c>
    </row>
    <row r="22" spans="1:6">
      <c r="A22">
        <v>5232</v>
      </c>
      <c r="B22" s="2">
        <v>42737</v>
      </c>
      <c r="C22">
        <v>33.200000000000003</v>
      </c>
      <c r="D22">
        <v>28.01</v>
      </c>
      <c r="E22" t="str">
        <f>+VLOOKUP(A22,'est-senamhi'!A:J,10,FALSE)</f>
        <v>RP</v>
      </c>
      <c r="F22">
        <f>+COUNTIFS(percentiles!A:A,A22,percentiles!M:M,B22,percentiles!N:N,"&gt;0")</f>
        <v>0</v>
      </c>
    </row>
    <row r="23" spans="1:6">
      <c r="A23">
        <v>109091</v>
      </c>
      <c r="B23" s="2">
        <v>42737</v>
      </c>
      <c r="C23">
        <v>48.7</v>
      </c>
      <c r="D23">
        <v>10.96</v>
      </c>
      <c r="E23" t="str">
        <f>+VLOOKUP(A23,'est-senamhi'!A:J,10,FALSE)</f>
        <v>VNP</v>
      </c>
      <c r="F23">
        <f>+COUNTIFS(percentiles!A:A,A23,percentiles!M:M,B23,percentiles!N:N,"&gt;0")</f>
        <v>0</v>
      </c>
    </row>
    <row r="24" spans="1:6">
      <c r="A24">
        <v>150903</v>
      </c>
      <c r="B24" s="2">
        <v>42737</v>
      </c>
      <c r="C24">
        <v>13.1</v>
      </c>
      <c r="D24">
        <v>11.81</v>
      </c>
      <c r="E24" t="str">
        <f>+VLOOKUP(A24,'est-senamhi'!A:J,10,FALSE)</f>
        <v>VNP</v>
      </c>
      <c r="F24">
        <f>+COUNTIFS(percentiles!A:A,A24,percentiles!M:M,B24,percentiles!N:N,"&gt;0")</f>
        <v>0</v>
      </c>
    </row>
    <row r="25" spans="1:6">
      <c r="A25">
        <v>151207</v>
      </c>
      <c r="B25" s="2">
        <v>42737</v>
      </c>
      <c r="C25">
        <v>19</v>
      </c>
      <c r="D25">
        <v>18.23</v>
      </c>
      <c r="E25" t="str">
        <f>+VLOOKUP(A25,'est-senamhi'!A:J,10,FALSE)</f>
        <v>RP</v>
      </c>
      <c r="F25">
        <f>+COUNTIFS(percentiles!A:A,A25,percentiles!M:M,B25,percentiles!N:N,"&gt;0")</f>
        <v>1</v>
      </c>
    </row>
    <row r="26" spans="1:6">
      <c r="A26">
        <v>154108</v>
      </c>
      <c r="B26" s="2">
        <v>42737</v>
      </c>
      <c r="C26">
        <v>10.4</v>
      </c>
      <c r="D26">
        <v>7.76</v>
      </c>
      <c r="E26" t="str">
        <f>+VLOOKUP(A26,'est-senamhi'!A:J,10,FALSE)</f>
        <v>VNP</v>
      </c>
      <c r="F26">
        <f>+COUNTIFS(percentiles!A:A,A26,percentiles!M:M,B26,percentiles!N:N,"&gt;0")</f>
        <v>0</v>
      </c>
    </row>
    <row r="27" spans="1:6">
      <c r="A27">
        <v>155111</v>
      </c>
      <c r="B27" s="2">
        <v>42737</v>
      </c>
      <c r="C27">
        <v>23.6</v>
      </c>
      <c r="D27">
        <v>19.309999999999999</v>
      </c>
      <c r="E27" t="str">
        <f>+VLOOKUP(A27,'est-senamhi'!A:J,10,FALSE)</f>
        <v>VNP</v>
      </c>
      <c r="F27">
        <f>+COUNTIFS(percentiles!A:A,A27,percentiles!M:M,B27,percentiles!N:N,"&gt;0")</f>
        <v>0</v>
      </c>
    </row>
    <row r="28" spans="1:6">
      <c r="A28">
        <v>156104</v>
      </c>
      <c r="B28" s="2">
        <v>42737</v>
      </c>
      <c r="C28">
        <v>16</v>
      </c>
      <c r="D28">
        <v>14.63</v>
      </c>
      <c r="E28" t="str">
        <f>+VLOOKUP(A28,'est-senamhi'!A:J,10,FALSE)</f>
        <v>RP</v>
      </c>
      <c r="F28">
        <f>+COUNTIFS(percentiles!A:A,A28,percentiles!M:M,B28,percentiles!N:N,"&gt;0")</f>
        <v>0</v>
      </c>
    </row>
    <row r="29" spans="1:6">
      <c r="A29">
        <v>156130</v>
      </c>
      <c r="B29" s="2">
        <v>42737</v>
      </c>
      <c r="C29">
        <v>30</v>
      </c>
      <c r="D29">
        <v>26.57</v>
      </c>
      <c r="E29" t="str">
        <f>+VLOOKUP(A29,'est-senamhi'!A:J,10,FALSE)</f>
        <v>RP</v>
      </c>
      <c r="F29">
        <f>+COUNTIFS(percentiles!A:A,A29,percentiles!M:M,B29,percentiles!N:N,"&gt;0")</f>
        <v>0</v>
      </c>
    </row>
    <row r="30" spans="1:6">
      <c r="A30">
        <v>157311</v>
      </c>
      <c r="B30" s="2">
        <v>42737</v>
      </c>
      <c r="C30">
        <v>33.200000000000003</v>
      </c>
      <c r="D30">
        <v>20.93</v>
      </c>
      <c r="E30" t="str">
        <f>+VLOOKUP(A30,'est-senamhi'!A:J,10,FALSE)</f>
        <v>RP</v>
      </c>
      <c r="F30">
        <f>+COUNTIFS(percentiles!A:A,A30,percentiles!M:M,B30,percentiles!N:N,"&gt;0")</f>
        <v>0</v>
      </c>
    </row>
    <row r="31" spans="1:6">
      <c r="A31">
        <v>157312</v>
      </c>
      <c r="B31" s="2">
        <v>42737</v>
      </c>
      <c r="C31">
        <v>14</v>
      </c>
      <c r="D31">
        <v>10.3</v>
      </c>
      <c r="E31" t="str">
        <f>+VLOOKUP(A31,'est-senamhi'!A:J,10,FALSE)</f>
        <v>RP</v>
      </c>
      <c r="F31">
        <f>+COUNTIFS(percentiles!A:A,A31,percentiles!M:M,B31,percentiles!N:N,"&gt;0")</f>
        <v>0</v>
      </c>
    </row>
    <row r="32" spans="1:6">
      <c r="A32">
        <v>158328</v>
      </c>
      <c r="B32" s="2">
        <v>42737</v>
      </c>
      <c r="C32">
        <v>19.2</v>
      </c>
      <c r="D32">
        <v>16.72</v>
      </c>
      <c r="E32" t="str">
        <f>+VLOOKUP(A32,'est-senamhi'!A:J,10,FALSE)</f>
        <v>RP</v>
      </c>
      <c r="F32">
        <f>+COUNTIFS(percentiles!A:A,A32,percentiles!M:M,B32,percentiles!N:N,"&gt;0")</f>
        <v>0</v>
      </c>
    </row>
    <row r="33" spans="1:6">
      <c r="A33">
        <v>158331</v>
      </c>
      <c r="B33" s="2">
        <v>42737</v>
      </c>
      <c r="C33">
        <v>19.2</v>
      </c>
      <c r="D33">
        <v>17.64</v>
      </c>
      <c r="E33" t="str">
        <f>+VLOOKUP(A33,'est-senamhi'!A:J,10,FALSE)</f>
        <v>RP</v>
      </c>
      <c r="F33">
        <f>+COUNTIFS(percentiles!A:A,A33,percentiles!M:M,B33,percentiles!N:N,"&gt;0")</f>
        <v>0</v>
      </c>
    </row>
    <row r="34" spans="1:6">
      <c r="A34">
        <v>47271776</v>
      </c>
      <c r="B34" s="2">
        <v>42737</v>
      </c>
      <c r="C34">
        <v>83.1</v>
      </c>
      <c r="D34">
        <v>18.04</v>
      </c>
      <c r="E34" t="str">
        <f>+VLOOKUP(A34,'est-senamhi'!A:J,10,FALSE)</f>
        <v>RP</v>
      </c>
      <c r="F34">
        <f>+COUNTIFS(percentiles!A:A,A34,percentiles!M:M,B34,percentiles!N:N,"&gt;0")</f>
        <v>0</v>
      </c>
    </row>
    <row r="35" spans="1:6">
      <c r="A35">
        <v>47280292</v>
      </c>
      <c r="B35" s="2">
        <v>42737</v>
      </c>
      <c r="C35">
        <v>20</v>
      </c>
      <c r="D35">
        <v>14.36</v>
      </c>
      <c r="E35" t="str">
        <f>+VLOOKUP(A35,'est-senamhi'!A:J,10,FALSE)</f>
        <v>RP</v>
      </c>
      <c r="F35">
        <f>+COUNTIFS(percentiles!A:A,A35,percentiles!M:M,B35,percentiles!N:N,"&gt;0")</f>
        <v>0</v>
      </c>
    </row>
    <row r="36" spans="1:6">
      <c r="A36">
        <v>736</v>
      </c>
      <c r="B36" s="2">
        <v>42738</v>
      </c>
      <c r="C36">
        <v>24.6</v>
      </c>
      <c r="D36">
        <v>16.829999999999998</v>
      </c>
      <c r="E36" t="str">
        <f>+VLOOKUP(A36,'est-senamhi'!A:J,10,FALSE)</f>
        <v>RP</v>
      </c>
      <c r="F36">
        <f>+COUNTIFS(percentiles!A:A,A36,percentiles!M:M,B36,percentiles!N:N,"&gt;0")</f>
        <v>1</v>
      </c>
    </row>
    <row r="37" spans="1:6">
      <c r="A37">
        <v>109091</v>
      </c>
      <c r="B37" s="2">
        <v>42738</v>
      </c>
      <c r="C37">
        <v>72.400000000000006</v>
      </c>
      <c r="D37">
        <v>10.96</v>
      </c>
      <c r="E37" t="str">
        <f>+VLOOKUP(A37,'est-senamhi'!A:J,10,FALSE)</f>
        <v>VNP</v>
      </c>
      <c r="F37">
        <f>+COUNTIFS(percentiles!A:A,A37,percentiles!M:M,B37,percentiles!N:N,"&gt;0")</f>
        <v>0</v>
      </c>
    </row>
    <row r="38" spans="1:6">
      <c r="A38">
        <v>154108</v>
      </c>
      <c r="B38" s="2">
        <v>42738</v>
      </c>
      <c r="C38">
        <v>8.6</v>
      </c>
      <c r="D38">
        <v>7.76</v>
      </c>
      <c r="E38" t="str">
        <f>+VLOOKUP(A38,'est-senamhi'!A:J,10,FALSE)</f>
        <v>VNP</v>
      </c>
      <c r="F38">
        <f>+COUNTIFS(percentiles!A:A,A38,percentiles!M:M,B38,percentiles!N:N,"&gt;0")</f>
        <v>0</v>
      </c>
    </row>
    <row r="39" spans="1:6">
      <c r="A39">
        <v>156102</v>
      </c>
      <c r="B39" s="2">
        <v>42738</v>
      </c>
      <c r="C39">
        <v>18.600000000000001</v>
      </c>
      <c r="D39">
        <v>16.41</v>
      </c>
      <c r="E39" t="str">
        <f>+VLOOKUP(A39,'est-senamhi'!A:J,10,FALSE)</f>
        <v>RP</v>
      </c>
      <c r="F39">
        <f>+COUNTIFS(percentiles!A:A,A39,percentiles!M:M,B39,percentiles!N:N,"&gt;0")</f>
        <v>0</v>
      </c>
    </row>
    <row r="40" spans="1:6">
      <c r="A40">
        <v>156212</v>
      </c>
      <c r="B40" s="2">
        <v>42738</v>
      </c>
      <c r="C40">
        <v>27.4</v>
      </c>
      <c r="D40">
        <v>26.66</v>
      </c>
      <c r="E40" t="str">
        <f>+VLOOKUP(A40,'est-senamhi'!A:J,10,FALSE)</f>
        <v>RP</v>
      </c>
      <c r="F40">
        <f>+COUNTIFS(percentiles!A:A,A40,percentiles!M:M,B40,percentiles!N:N,"&gt;0")</f>
        <v>0</v>
      </c>
    </row>
    <row r="41" spans="1:6">
      <c r="A41" t="s">
        <v>1177</v>
      </c>
      <c r="B41" s="2">
        <v>42738</v>
      </c>
      <c r="C41">
        <v>26</v>
      </c>
      <c r="D41">
        <v>21.33</v>
      </c>
      <c r="E41" t="str">
        <f>+VLOOKUP(A41,'est-senamhi'!A:J,10,FALSE)</f>
        <v>RP</v>
      </c>
      <c r="F41">
        <f>+COUNTIFS(percentiles!A:A,A41,percentiles!M:M,B41,percentiles!N:N,"&gt;0")</f>
        <v>0</v>
      </c>
    </row>
    <row r="42" spans="1:6">
      <c r="A42" t="s">
        <v>1180</v>
      </c>
      <c r="B42" s="2">
        <v>42738</v>
      </c>
      <c r="C42">
        <v>25.2</v>
      </c>
      <c r="D42">
        <v>13.49</v>
      </c>
      <c r="E42" t="str">
        <f>+VLOOKUP(A42,'est-senamhi'!A:J,10,FALSE)</f>
        <v>RP</v>
      </c>
      <c r="F42">
        <f>+COUNTIFS(percentiles!A:A,A42,percentiles!M:M,B42,percentiles!N:N,"&gt;0")</f>
        <v>0</v>
      </c>
    </row>
    <row r="43" spans="1:6">
      <c r="A43">
        <v>9</v>
      </c>
      <c r="B43" s="2">
        <v>42739</v>
      </c>
      <c r="C43">
        <v>11.2</v>
      </c>
      <c r="D43">
        <v>7.49</v>
      </c>
      <c r="E43" t="str">
        <f>+VLOOKUP(A43,'est-senamhi'!A:J,10,FALSE)</f>
        <v>RP</v>
      </c>
      <c r="F43">
        <f>+COUNTIFS(percentiles!A:A,A43,percentiles!M:M,B43,percentiles!N:N,"&gt;0")</f>
        <v>0</v>
      </c>
    </row>
    <row r="44" spans="1:6">
      <c r="A44">
        <v>455</v>
      </c>
      <c r="B44" s="2">
        <v>42739</v>
      </c>
      <c r="C44">
        <v>22.6</v>
      </c>
      <c r="D44">
        <v>16.59</v>
      </c>
      <c r="E44" t="str">
        <f>+VLOOKUP(A44,'est-senamhi'!A:J,10,FALSE)</f>
        <v>RP</v>
      </c>
      <c r="F44">
        <f>+COUNTIFS(percentiles!A:A,A44,percentiles!M:M,B44,percentiles!N:N,"&gt;0")</f>
        <v>0</v>
      </c>
    </row>
    <row r="45" spans="1:6">
      <c r="A45">
        <v>736</v>
      </c>
      <c r="B45" s="2">
        <v>42739</v>
      </c>
      <c r="C45">
        <v>19</v>
      </c>
      <c r="D45">
        <v>16.829999999999998</v>
      </c>
      <c r="E45" t="str">
        <f>+VLOOKUP(A45,'est-senamhi'!A:J,10,FALSE)</f>
        <v>RP</v>
      </c>
      <c r="F45">
        <f>+COUNTIFS(percentiles!A:A,A45,percentiles!M:M,B45,percentiles!N:N,"&gt;0")</f>
        <v>0</v>
      </c>
    </row>
    <row r="46" spans="1:6">
      <c r="A46">
        <v>839</v>
      </c>
      <c r="B46" s="2">
        <v>42739</v>
      </c>
      <c r="C46">
        <v>8.1</v>
      </c>
      <c r="D46">
        <v>7.72</v>
      </c>
      <c r="E46" t="str">
        <f>+VLOOKUP(A46,'est-senamhi'!A:J,10,FALSE)</f>
        <v>RP</v>
      </c>
      <c r="F46">
        <f>+COUNTIFS(percentiles!A:A,A46,percentiles!M:M,B46,percentiles!N:N,"&gt;0")</f>
        <v>0</v>
      </c>
    </row>
    <row r="47" spans="1:6">
      <c r="A47">
        <v>877</v>
      </c>
      <c r="B47" s="2">
        <v>42739</v>
      </c>
      <c r="C47">
        <v>28.2</v>
      </c>
      <c r="D47">
        <v>11.94</v>
      </c>
      <c r="E47" t="str">
        <f>+VLOOKUP(A47,'est-senamhi'!A:J,10,FALSE)</f>
        <v>RP</v>
      </c>
      <c r="F47">
        <f>+COUNTIFS(percentiles!A:A,A47,percentiles!M:M,B47,percentiles!N:N,"&gt;0")</f>
        <v>0</v>
      </c>
    </row>
    <row r="48" spans="1:6">
      <c r="A48">
        <v>6640</v>
      </c>
      <c r="B48" s="2">
        <v>42739</v>
      </c>
      <c r="C48">
        <v>9.1999999999999993</v>
      </c>
      <c r="D48">
        <v>7.49</v>
      </c>
      <c r="E48" t="str">
        <f>+VLOOKUP(A48,'est-senamhi'!A:J,10,FALSE)</f>
        <v>RP</v>
      </c>
      <c r="F48">
        <f>+COUNTIFS(percentiles!A:A,A48,percentiles!M:M,B48,percentiles!N:N,"&gt;0")</f>
        <v>0</v>
      </c>
    </row>
    <row r="49" spans="1:6">
      <c r="A49">
        <v>109090</v>
      </c>
      <c r="B49" s="2">
        <v>42739</v>
      </c>
      <c r="C49">
        <v>92.4</v>
      </c>
      <c r="D49">
        <v>71.5</v>
      </c>
      <c r="E49" t="str">
        <f>+VLOOKUP(A49,'est-senamhi'!A:J,10,FALSE)</f>
        <v>RP</v>
      </c>
      <c r="F49">
        <f>+COUNTIFS(percentiles!A:A,A49,percentiles!M:M,B49,percentiles!N:N,"&gt;0")</f>
        <v>0</v>
      </c>
    </row>
    <row r="50" spans="1:6">
      <c r="A50">
        <v>109091</v>
      </c>
      <c r="B50" s="2">
        <v>42739</v>
      </c>
      <c r="C50">
        <v>56.7</v>
      </c>
      <c r="D50">
        <v>10.96</v>
      </c>
      <c r="E50" t="str">
        <f>+VLOOKUP(A50,'est-senamhi'!A:J,10,FALSE)</f>
        <v>VNP</v>
      </c>
      <c r="F50">
        <f>+COUNTIFS(percentiles!A:A,A50,percentiles!M:M,B50,percentiles!N:N,"&gt;0")</f>
        <v>0</v>
      </c>
    </row>
    <row r="51" spans="1:6">
      <c r="A51">
        <v>156126</v>
      </c>
      <c r="B51" s="2">
        <v>42739</v>
      </c>
      <c r="C51">
        <v>26.5</v>
      </c>
      <c r="D51">
        <v>19.2</v>
      </c>
      <c r="E51" t="str">
        <f>+VLOOKUP(A51,'est-senamhi'!A:J,10,FALSE)</f>
        <v>RP</v>
      </c>
      <c r="F51">
        <f>+COUNTIFS(percentiles!A:A,A51,percentiles!M:M,B51,percentiles!N:N,"&gt;0")</f>
        <v>0</v>
      </c>
    </row>
    <row r="52" spans="1:6">
      <c r="A52">
        <v>158323</v>
      </c>
      <c r="B52" s="2">
        <v>42739</v>
      </c>
      <c r="C52">
        <v>19.399999999999999</v>
      </c>
      <c r="D52">
        <v>16.7</v>
      </c>
      <c r="E52" t="str">
        <f>+VLOOKUP(A52,'est-senamhi'!A:J,10,FALSE)</f>
        <v>RP</v>
      </c>
      <c r="F52">
        <f>+COUNTIFS(percentiles!A:A,A52,percentiles!M:M,B52,percentiles!N:N,"&gt;0")</f>
        <v>0</v>
      </c>
    </row>
    <row r="53" spans="1:6">
      <c r="A53" t="s">
        <v>1153</v>
      </c>
      <c r="B53" s="2">
        <v>42739</v>
      </c>
      <c r="C53">
        <v>30.5</v>
      </c>
      <c r="D53">
        <v>30.11</v>
      </c>
      <c r="E53" t="str">
        <f>+VLOOKUP(A53,'est-senamhi'!A:J,10,FALSE)</f>
        <v>RP</v>
      </c>
      <c r="F53">
        <f>+COUNTIFS(percentiles!A:A,A53,percentiles!M:M,B53,percentiles!N:N,"&gt;0")</f>
        <v>0</v>
      </c>
    </row>
    <row r="54" spans="1:6">
      <c r="A54">
        <v>110</v>
      </c>
      <c r="B54" s="2">
        <v>42740</v>
      </c>
      <c r="C54">
        <v>115.9</v>
      </c>
      <c r="D54">
        <v>46.33</v>
      </c>
      <c r="E54" t="str">
        <f>+VLOOKUP(A54,'est-senamhi'!A:J,10,FALSE)</f>
        <v>RP</v>
      </c>
      <c r="F54">
        <f>+COUNTIFS(percentiles!A:A,A54,percentiles!M:M,B54,percentiles!N:N,"&gt;0")</f>
        <v>0</v>
      </c>
    </row>
    <row r="55" spans="1:6">
      <c r="A55">
        <v>152</v>
      </c>
      <c r="B55" s="2">
        <v>42740</v>
      </c>
      <c r="C55">
        <v>122.5</v>
      </c>
      <c r="D55">
        <v>63.29</v>
      </c>
      <c r="E55" t="str">
        <f>+VLOOKUP(A55,'est-senamhi'!A:J,10,FALSE)</f>
        <v>RP</v>
      </c>
      <c r="F55">
        <f>+COUNTIFS(percentiles!A:A,A55,percentiles!M:M,B55,percentiles!N:N,"&gt;0")</f>
        <v>0</v>
      </c>
    </row>
    <row r="56" spans="1:6">
      <c r="A56">
        <v>153</v>
      </c>
      <c r="B56" s="2">
        <v>42740</v>
      </c>
      <c r="C56">
        <v>73.599999999999994</v>
      </c>
      <c r="D56">
        <v>59.22</v>
      </c>
      <c r="E56" t="str">
        <f>+VLOOKUP(A56,'est-senamhi'!A:J,10,FALSE)</f>
        <v>RP</v>
      </c>
      <c r="F56">
        <f>+COUNTIFS(percentiles!A:A,A56,percentiles!M:M,B56,percentiles!N:N,"&gt;0")</f>
        <v>0</v>
      </c>
    </row>
    <row r="57" spans="1:6">
      <c r="A57">
        <v>180</v>
      </c>
      <c r="B57" s="2">
        <v>42740</v>
      </c>
      <c r="C57">
        <v>76.2</v>
      </c>
      <c r="D57">
        <v>40.47</v>
      </c>
      <c r="E57" t="str">
        <f>+VLOOKUP(A57,'est-senamhi'!A:J,10,FALSE)</f>
        <v>RP</v>
      </c>
      <c r="F57">
        <f>+COUNTIFS(percentiles!A:A,A57,percentiles!M:M,B57,percentiles!N:N,"&gt;0")</f>
        <v>0</v>
      </c>
    </row>
    <row r="58" spans="1:6">
      <c r="A58">
        <v>240</v>
      </c>
      <c r="B58" s="2">
        <v>42740</v>
      </c>
      <c r="C58">
        <v>17.899999999999999</v>
      </c>
      <c r="D58">
        <v>17.440000000000001</v>
      </c>
      <c r="E58" t="str">
        <f>+VLOOKUP(A58,'est-senamhi'!A:J,10,FALSE)</f>
        <v>RP</v>
      </c>
      <c r="F58">
        <f>+COUNTIFS(percentiles!A:A,A58,percentiles!M:M,B58,percentiles!N:N,"&gt;0")</f>
        <v>0</v>
      </c>
    </row>
    <row r="59" spans="1:6">
      <c r="A59">
        <v>307</v>
      </c>
      <c r="B59" s="2">
        <v>42740</v>
      </c>
      <c r="C59">
        <v>20.8</v>
      </c>
      <c r="D59">
        <v>18.84</v>
      </c>
      <c r="E59" t="str">
        <f>+VLOOKUP(A59,'est-senamhi'!A:J,10,FALSE)</f>
        <v>VNP</v>
      </c>
      <c r="F59">
        <f>+COUNTIFS(percentiles!A:A,A59,percentiles!M:M,B59,percentiles!N:N,"&gt;0")</f>
        <v>0</v>
      </c>
    </row>
    <row r="60" spans="1:6">
      <c r="A60">
        <v>371</v>
      </c>
      <c r="B60" s="2">
        <v>42740</v>
      </c>
      <c r="C60">
        <v>32.799999999999997</v>
      </c>
      <c r="D60">
        <v>31.56</v>
      </c>
      <c r="E60" t="str">
        <f>+VLOOKUP(A60,'est-senamhi'!A:J,10,FALSE)</f>
        <v>RP</v>
      </c>
      <c r="F60">
        <f>+COUNTIFS(percentiles!A:A,A60,percentiles!M:M,B60,percentiles!N:N,"&gt;0")</f>
        <v>0</v>
      </c>
    </row>
    <row r="61" spans="1:6">
      <c r="A61">
        <v>387</v>
      </c>
      <c r="B61" s="2">
        <v>42740</v>
      </c>
      <c r="C61">
        <v>39.700000000000003</v>
      </c>
      <c r="D61">
        <v>25.93</v>
      </c>
      <c r="E61" t="str">
        <f>+VLOOKUP(A61,'est-senamhi'!A:J,10,FALSE)</f>
        <v>RP</v>
      </c>
      <c r="F61">
        <f>+COUNTIFS(percentiles!A:A,A61,percentiles!M:M,B61,percentiles!N:N,"&gt;0")</f>
        <v>0</v>
      </c>
    </row>
    <row r="62" spans="1:6">
      <c r="A62">
        <v>449</v>
      </c>
      <c r="B62" s="2">
        <v>42740</v>
      </c>
      <c r="C62">
        <v>74.5</v>
      </c>
      <c r="D62">
        <v>63.89</v>
      </c>
      <c r="E62" t="str">
        <f>+VLOOKUP(A62,'est-senamhi'!A:J,10,FALSE)</f>
        <v>RP</v>
      </c>
      <c r="F62">
        <f>+COUNTIFS(percentiles!A:A,A62,percentiles!M:M,B62,percentiles!N:N,"&gt;0")</f>
        <v>0</v>
      </c>
    </row>
    <row r="63" spans="1:6">
      <c r="A63">
        <v>455</v>
      </c>
      <c r="B63" s="2">
        <v>42740</v>
      </c>
      <c r="C63">
        <v>20</v>
      </c>
      <c r="D63">
        <v>16.59</v>
      </c>
      <c r="E63" t="str">
        <f>+VLOOKUP(A63,'est-senamhi'!A:J,10,FALSE)</f>
        <v>RP</v>
      </c>
      <c r="F63">
        <f>+COUNTIFS(percentiles!A:A,A63,percentiles!M:M,B63,percentiles!N:N,"&gt;0")</f>
        <v>0</v>
      </c>
    </row>
    <row r="64" spans="1:6">
      <c r="A64">
        <v>480</v>
      </c>
      <c r="B64" s="2">
        <v>42740</v>
      </c>
      <c r="C64">
        <v>100.5</v>
      </c>
      <c r="D64">
        <v>46.33</v>
      </c>
      <c r="E64" t="str">
        <f>+VLOOKUP(A64,'est-senamhi'!A:J,10,FALSE)</f>
        <v>RP</v>
      </c>
      <c r="F64">
        <f>+COUNTIFS(percentiles!A:A,A64,percentiles!M:M,B64,percentiles!N:N,"&gt;0")</f>
        <v>0</v>
      </c>
    </row>
    <row r="65" spans="1:6">
      <c r="A65">
        <v>648</v>
      </c>
      <c r="B65" s="2">
        <v>42740</v>
      </c>
      <c r="C65">
        <v>16.399999999999999</v>
      </c>
      <c r="D65">
        <v>9.7899999999999991</v>
      </c>
      <c r="E65" t="str">
        <f>+VLOOKUP(A65,'est-senamhi'!A:J,10,FALSE)</f>
        <v>RP</v>
      </c>
      <c r="F65">
        <f>+COUNTIFS(percentiles!A:A,A65,percentiles!M:M,B65,percentiles!N:N,"&gt;0")</f>
        <v>0</v>
      </c>
    </row>
    <row r="66" spans="1:6">
      <c r="A66">
        <v>753</v>
      </c>
      <c r="B66" s="2">
        <v>42740</v>
      </c>
      <c r="C66">
        <v>32.200000000000003</v>
      </c>
      <c r="D66">
        <v>23.85</v>
      </c>
      <c r="E66" t="str">
        <f>+VLOOKUP(A66,'est-senamhi'!A:J,10,FALSE)</f>
        <v>RP</v>
      </c>
      <c r="F66">
        <f>+COUNTIFS(percentiles!A:A,A66,percentiles!M:M,B66,percentiles!N:N,"&gt;0")</f>
        <v>0</v>
      </c>
    </row>
    <row r="67" spans="1:6">
      <c r="A67">
        <v>881</v>
      </c>
      <c r="B67" s="2">
        <v>42740</v>
      </c>
      <c r="C67">
        <v>29.4</v>
      </c>
      <c r="D67">
        <v>17.03</v>
      </c>
      <c r="E67" t="str">
        <f>+VLOOKUP(A67,'est-senamhi'!A:J,10,FALSE)</f>
        <v>RP</v>
      </c>
      <c r="F67">
        <f>+COUNTIFS(percentiles!A:A,A67,percentiles!M:M,B67,percentiles!N:N,"&gt;0")</f>
        <v>0</v>
      </c>
    </row>
    <row r="68" spans="1:6">
      <c r="A68">
        <v>6671</v>
      </c>
      <c r="B68" s="2">
        <v>42740</v>
      </c>
      <c r="C68">
        <v>136.6</v>
      </c>
      <c r="D68">
        <v>94.88</v>
      </c>
      <c r="E68" t="str">
        <f>+VLOOKUP(A68,'est-senamhi'!A:J,10,FALSE)</f>
        <v>RP</v>
      </c>
      <c r="F68">
        <f>+COUNTIFS(percentiles!A:A,A68,percentiles!M:M,B68,percentiles!N:N,"&gt;0")</f>
        <v>0</v>
      </c>
    </row>
    <row r="69" spans="1:6">
      <c r="A69">
        <v>109090</v>
      </c>
      <c r="B69" s="2">
        <v>42740</v>
      </c>
      <c r="C69">
        <v>100.9</v>
      </c>
      <c r="D69">
        <v>71.5</v>
      </c>
      <c r="E69" t="str">
        <f>+VLOOKUP(A69,'est-senamhi'!A:J,10,FALSE)</f>
        <v>RP</v>
      </c>
      <c r="F69">
        <f>+COUNTIFS(percentiles!A:A,A69,percentiles!M:M,B69,percentiles!N:N,"&gt;0")</f>
        <v>0</v>
      </c>
    </row>
    <row r="70" spans="1:6">
      <c r="A70">
        <v>152102</v>
      </c>
      <c r="B70" s="2">
        <v>42740</v>
      </c>
      <c r="C70">
        <v>64.5</v>
      </c>
      <c r="D70">
        <v>55.86</v>
      </c>
      <c r="E70" t="str">
        <f>+VLOOKUP(A70,'est-senamhi'!A:J,10,FALSE)</f>
        <v>RP</v>
      </c>
      <c r="F70">
        <f>+COUNTIFS(percentiles!A:A,A70,percentiles!M:M,B70,percentiles!N:N,"&gt;0")</f>
        <v>0</v>
      </c>
    </row>
    <row r="71" spans="1:6">
      <c r="A71">
        <v>153108</v>
      </c>
      <c r="B71" s="2">
        <v>42740</v>
      </c>
      <c r="C71">
        <v>22.4</v>
      </c>
      <c r="D71">
        <v>18.57</v>
      </c>
      <c r="E71" t="str">
        <f>+VLOOKUP(A71,'est-senamhi'!A:J,10,FALSE)</f>
        <v>RP</v>
      </c>
      <c r="F71">
        <f>+COUNTIFS(percentiles!A:A,A71,percentiles!M:M,B71,percentiles!N:N,"&gt;0")</f>
        <v>0</v>
      </c>
    </row>
    <row r="72" spans="1:6">
      <c r="A72">
        <v>153235</v>
      </c>
      <c r="B72" s="2">
        <v>42740</v>
      </c>
      <c r="C72">
        <v>34.700000000000003</v>
      </c>
      <c r="D72">
        <v>26.33</v>
      </c>
      <c r="E72" t="str">
        <f>+VLOOKUP(A72,'est-senamhi'!A:J,10,FALSE)</f>
        <v>RP</v>
      </c>
      <c r="F72">
        <f>+COUNTIFS(percentiles!A:A,A72,percentiles!M:M,B72,percentiles!N:N,"&gt;0")</f>
        <v>0</v>
      </c>
    </row>
    <row r="73" spans="1:6">
      <c r="A73">
        <v>153320</v>
      </c>
      <c r="B73" s="2">
        <v>42740</v>
      </c>
      <c r="C73">
        <v>59.5</v>
      </c>
      <c r="D73">
        <v>33.61</v>
      </c>
      <c r="E73" t="str">
        <f>+VLOOKUP(A73,'est-senamhi'!A:J,10,FALSE)</f>
        <v>RP</v>
      </c>
      <c r="F73">
        <f>+COUNTIFS(percentiles!A:A,A73,percentiles!M:M,B73,percentiles!N:N,"&gt;0")</f>
        <v>0</v>
      </c>
    </row>
    <row r="74" spans="1:6">
      <c r="A74">
        <v>153345</v>
      </c>
      <c r="B74" s="2">
        <v>42740</v>
      </c>
      <c r="C74">
        <v>47</v>
      </c>
      <c r="D74">
        <v>37.659999999999997</v>
      </c>
      <c r="E74" t="str">
        <f>+VLOOKUP(A74,'est-senamhi'!A:J,10,FALSE)</f>
        <v>RP</v>
      </c>
      <c r="F74">
        <f>+COUNTIFS(percentiles!A:A,A74,percentiles!M:M,B74,percentiles!N:N,"&gt;0")</f>
        <v>0</v>
      </c>
    </row>
    <row r="75" spans="1:6">
      <c r="A75">
        <v>157310</v>
      </c>
      <c r="B75" s="2">
        <v>42740</v>
      </c>
      <c r="C75">
        <v>19.600000000000001</v>
      </c>
      <c r="D75">
        <v>13.13</v>
      </c>
      <c r="E75" t="str">
        <f>+VLOOKUP(A75,'est-senamhi'!A:J,10,FALSE)</f>
        <v>RP</v>
      </c>
      <c r="F75">
        <f>+COUNTIFS(percentiles!A:A,A75,percentiles!M:M,B75,percentiles!N:N,"&gt;0")</f>
        <v>0</v>
      </c>
    </row>
    <row r="76" spans="1:6">
      <c r="A76">
        <v>158328</v>
      </c>
      <c r="B76" s="2">
        <v>42740</v>
      </c>
      <c r="C76">
        <v>19.600000000000001</v>
      </c>
      <c r="D76">
        <v>16.72</v>
      </c>
      <c r="E76" t="str">
        <f>+VLOOKUP(A76,'est-senamhi'!A:J,10,FALSE)</f>
        <v>RP</v>
      </c>
      <c r="F76">
        <f>+COUNTIFS(percentiles!A:A,A76,percentiles!M:M,B76,percentiles!N:N,"&gt;0")</f>
        <v>0</v>
      </c>
    </row>
    <row r="77" spans="1:6">
      <c r="A77">
        <v>158331</v>
      </c>
      <c r="B77" s="2">
        <v>42740</v>
      </c>
      <c r="C77">
        <v>21.3</v>
      </c>
      <c r="D77">
        <v>17.64</v>
      </c>
      <c r="E77" t="str">
        <f>+VLOOKUP(A77,'est-senamhi'!A:J,10,FALSE)</f>
        <v>RP</v>
      </c>
      <c r="F77">
        <f>+COUNTIFS(percentiles!A:A,A77,percentiles!M:M,B77,percentiles!N:N,"&gt;0")</f>
        <v>0</v>
      </c>
    </row>
    <row r="78" spans="1:6">
      <c r="A78">
        <v>47288486</v>
      </c>
      <c r="B78" s="2">
        <v>42740</v>
      </c>
      <c r="C78">
        <v>68.099999999999994</v>
      </c>
      <c r="D78">
        <v>40.47</v>
      </c>
      <c r="E78" t="str">
        <f>+VLOOKUP(A78,'est-senamhi'!A:J,10,FALSE)</f>
        <v>RP</v>
      </c>
      <c r="F78">
        <f>+COUNTIFS(percentiles!A:A,A78,percentiles!M:M,B78,percentiles!N:N,"&gt;0")</f>
        <v>0</v>
      </c>
    </row>
    <row r="79" spans="1:6">
      <c r="A79" t="s">
        <v>1180</v>
      </c>
      <c r="B79" s="2">
        <v>42740</v>
      </c>
      <c r="C79">
        <v>36.4</v>
      </c>
      <c r="D79">
        <v>13.49</v>
      </c>
      <c r="E79" t="str">
        <f>+VLOOKUP(A79,'est-senamhi'!A:J,10,FALSE)</f>
        <v>RP</v>
      </c>
      <c r="F79">
        <f>+COUNTIFS(percentiles!A:A,A79,percentiles!M:M,B79,percentiles!N:N,"&gt;0")</f>
        <v>0</v>
      </c>
    </row>
    <row r="80" spans="1:6">
      <c r="A80">
        <v>240</v>
      </c>
      <c r="B80" s="2">
        <v>42741</v>
      </c>
      <c r="C80">
        <v>39</v>
      </c>
      <c r="D80">
        <v>17.440000000000001</v>
      </c>
      <c r="E80" t="str">
        <f>+VLOOKUP(A80,'est-senamhi'!A:J,10,FALSE)</f>
        <v>RP</v>
      </c>
      <c r="F80">
        <f>+COUNTIFS(percentiles!A:A,A80,percentiles!M:M,B80,percentiles!N:N,"&gt;0")</f>
        <v>1</v>
      </c>
    </row>
    <row r="81" spans="1:6">
      <c r="A81">
        <v>319</v>
      </c>
      <c r="B81" s="2">
        <v>42741</v>
      </c>
      <c r="C81">
        <v>32.799999999999997</v>
      </c>
      <c r="D81">
        <v>12.59</v>
      </c>
      <c r="E81" t="str">
        <f>+VLOOKUP(A81,'est-senamhi'!A:J,10,FALSE)</f>
        <v>VNP</v>
      </c>
      <c r="F81">
        <f>+COUNTIFS(percentiles!A:A,A81,percentiles!M:M,B81,percentiles!N:N,"&gt;0")</f>
        <v>0</v>
      </c>
    </row>
    <row r="82" spans="1:6">
      <c r="A82">
        <v>455</v>
      </c>
      <c r="B82" s="2">
        <v>42741</v>
      </c>
      <c r="C82">
        <v>26.8</v>
      </c>
      <c r="D82">
        <v>16.59</v>
      </c>
      <c r="E82" t="str">
        <f>+VLOOKUP(A82,'est-senamhi'!A:J,10,FALSE)</f>
        <v>RP</v>
      </c>
      <c r="F82">
        <f>+COUNTIFS(percentiles!A:A,A82,percentiles!M:M,B82,percentiles!N:N,"&gt;0")</f>
        <v>0</v>
      </c>
    </row>
    <row r="83" spans="1:6">
      <c r="A83">
        <v>689</v>
      </c>
      <c r="B83" s="2">
        <v>42741</v>
      </c>
      <c r="C83">
        <v>30</v>
      </c>
      <c r="D83">
        <v>24.95</v>
      </c>
      <c r="E83" t="str">
        <f>+VLOOKUP(A83,'est-senamhi'!A:J,10,FALSE)</f>
        <v>RP</v>
      </c>
      <c r="F83">
        <f>+COUNTIFS(percentiles!A:A,A83,percentiles!M:M,B83,percentiles!N:N,"&gt;0")</f>
        <v>0</v>
      </c>
    </row>
    <row r="84" spans="1:6">
      <c r="A84">
        <v>708</v>
      </c>
      <c r="B84" s="2">
        <v>42741</v>
      </c>
      <c r="C84">
        <v>32.9</v>
      </c>
      <c r="D84">
        <v>25.9</v>
      </c>
      <c r="E84" t="str">
        <f>+VLOOKUP(A84,'est-senamhi'!A:J,10,FALSE)</f>
        <v>RP</v>
      </c>
      <c r="F84">
        <f>+COUNTIFS(percentiles!A:A,A84,percentiles!M:M,B84,percentiles!N:N,"&gt;0")</f>
        <v>0</v>
      </c>
    </row>
    <row r="85" spans="1:6">
      <c r="A85">
        <v>736</v>
      </c>
      <c r="B85" s="2">
        <v>42741</v>
      </c>
      <c r="C85">
        <v>26</v>
      </c>
      <c r="D85">
        <v>16.829999999999998</v>
      </c>
      <c r="E85" t="str">
        <f>+VLOOKUP(A85,'est-senamhi'!A:J,10,FALSE)</f>
        <v>RP</v>
      </c>
      <c r="F85">
        <f>+COUNTIFS(percentiles!A:A,A85,percentiles!M:M,B85,percentiles!N:N,"&gt;0")</f>
        <v>1</v>
      </c>
    </row>
    <row r="86" spans="1:6">
      <c r="A86">
        <v>780</v>
      </c>
      <c r="B86" s="2">
        <v>42741</v>
      </c>
      <c r="C86">
        <v>21.4</v>
      </c>
      <c r="D86">
        <v>21.1</v>
      </c>
      <c r="E86" t="str">
        <f>+VLOOKUP(A86,'est-senamhi'!A:J,10,FALSE)</f>
        <v>RP</v>
      </c>
      <c r="F86">
        <f>+COUNTIFS(percentiles!A:A,A86,percentiles!M:M,B86,percentiles!N:N,"&gt;0")</f>
        <v>0</v>
      </c>
    </row>
    <row r="87" spans="1:6">
      <c r="A87">
        <v>803</v>
      </c>
      <c r="B87" s="2">
        <v>42741</v>
      </c>
      <c r="C87">
        <v>51.3</v>
      </c>
      <c r="D87">
        <v>24.53</v>
      </c>
      <c r="E87" t="str">
        <f>+VLOOKUP(A87,'est-senamhi'!A:J,10,FALSE)</f>
        <v>RP</v>
      </c>
      <c r="F87">
        <f>+COUNTIFS(percentiles!A:A,A87,percentiles!M:M,B87,percentiles!N:N,"&gt;0")</f>
        <v>0</v>
      </c>
    </row>
    <row r="88" spans="1:6">
      <c r="A88">
        <v>808</v>
      </c>
      <c r="B88" s="2">
        <v>42741</v>
      </c>
      <c r="C88">
        <v>36.6</v>
      </c>
      <c r="D88">
        <v>35.82</v>
      </c>
      <c r="E88" t="str">
        <f>+VLOOKUP(A88,'est-senamhi'!A:J,10,FALSE)</f>
        <v>RP</v>
      </c>
      <c r="F88">
        <f>+COUNTIFS(percentiles!A:A,A88,percentiles!M:M,B88,percentiles!N:N,"&gt;0")</f>
        <v>0</v>
      </c>
    </row>
    <row r="89" spans="1:6">
      <c r="A89">
        <v>820</v>
      </c>
      <c r="B89" s="2">
        <v>42741</v>
      </c>
      <c r="C89">
        <v>16.100000000000001</v>
      </c>
      <c r="D89">
        <v>15.33</v>
      </c>
      <c r="E89" t="str">
        <f>+VLOOKUP(A89,'est-senamhi'!A:J,10,FALSE)</f>
        <v>RP</v>
      </c>
      <c r="F89">
        <f>+COUNTIFS(percentiles!A:A,A89,percentiles!M:M,B89,percentiles!N:N,"&gt;0")</f>
        <v>0</v>
      </c>
    </row>
    <row r="90" spans="1:6">
      <c r="A90">
        <v>821</v>
      </c>
      <c r="B90" s="2">
        <v>42741</v>
      </c>
      <c r="C90">
        <v>29.2</v>
      </c>
      <c r="D90">
        <v>24.08</v>
      </c>
      <c r="E90" t="str">
        <f>+VLOOKUP(A90,'est-senamhi'!A:J,10,FALSE)</f>
        <v>RP</v>
      </c>
      <c r="F90">
        <f>+COUNTIFS(percentiles!A:A,A90,percentiles!M:M,B90,percentiles!N:N,"&gt;0")</f>
        <v>0</v>
      </c>
    </row>
    <row r="91" spans="1:6">
      <c r="A91">
        <v>889</v>
      </c>
      <c r="B91" s="2">
        <v>42741</v>
      </c>
      <c r="C91">
        <v>39.700000000000003</v>
      </c>
      <c r="D91">
        <v>28.7</v>
      </c>
      <c r="E91" t="str">
        <f>+VLOOKUP(A91,'est-senamhi'!A:J,10,FALSE)</f>
        <v>RP</v>
      </c>
      <c r="F91">
        <f>+COUNTIFS(percentiles!A:A,A91,percentiles!M:M,B91,percentiles!N:N,"&gt;0")</f>
        <v>0</v>
      </c>
    </row>
    <row r="92" spans="1:6">
      <c r="A92">
        <v>6670</v>
      </c>
      <c r="B92" s="2">
        <v>42741</v>
      </c>
      <c r="C92">
        <v>39.4</v>
      </c>
      <c r="D92">
        <v>30.23</v>
      </c>
      <c r="E92" t="str">
        <f>+VLOOKUP(A92,'est-senamhi'!A:J,10,FALSE)</f>
        <v>RP</v>
      </c>
      <c r="F92">
        <f>+COUNTIFS(percentiles!A:A,A92,percentiles!M:M,B92,percentiles!N:N,"&gt;0")</f>
        <v>0</v>
      </c>
    </row>
    <row r="93" spans="1:6">
      <c r="A93">
        <v>105122</v>
      </c>
      <c r="B93" s="2">
        <v>42741</v>
      </c>
      <c r="C93">
        <v>1.8</v>
      </c>
      <c r="D93">
        <v>1.49</v>
      </c>
      <c r="E93" t="str">
        <f>+VLOOKUP(A93,'est-senamhi'!A:J,10,FALSE)</f>
        <v>VNP</v>
      </c>
      <c r="F93">
        <f>+COUNTIFS(percentiles!A:A,A93,percentiles!M:M,B93,percentiles!N:N,"&gt;0")</f>
        <v>0</v>
      </c>
    </row>
    <row r="94" spans="1:6">
      <c r="A94">
        <v>150204</v>
      </c>
      <c r="B94" s="2">
        <v>42741</v>
      </c>
      <c r="C94">
        <v>66.7</v>
      </c>
      <c r="D94">
        <v>57.44</v>
      </c>
      <c r="E94" t="str">
        <f>+VLOOKUP(A94,'est-senamhi'!A:J,10,FALSE)</f>
        <v>RP</v>
      </c>
      <c r="F94">
        <f>+COUNTIFS(percentiles!A:A,A94,percentiles!M:M,B94,percentiles!N:N,"&gt;0")</f>
        <v>0</v>
      </c>
    </row>
    <row r="95" spans="1:6">
      <c r="A95">
        <v>153108</v>
      </c>
      <c r="B95" s="2">
        <v>42741</v>
      </c>
      <c r="C95">
        <v>35.299999999999997</v>
      </c>
      <c r="D95">
        <v>18.57</v>
      </c>
      <c r="E95" t="str">
        <f>+VLOOKUP(A95,'est-senamhi'!A:J,10,FALSE)</f>
        <v>RP</v>
      </c>
      <c r="F95">
        <f>+COUNTIFS(percentiles!A:A,A95,percentiles!M:M,B95,percentiles!N:N,"&gt;0")</f>
        <v>0</v>
      </c>
    </row>
    <row r="96" spans="1:6">
      <c r="A96">
        <v>153311</v>
      </c>
      <c r="B96" s="2">
        <v>42741</v>
      </c>
      <c r="C96">
        <v>30.9</v>
      </c>
      <c r="D96">
        <v>27.98</v>
      </c>
      <c r="E96" t="str">
        <f>+VLOOKUP(A96,'est-senamhi'!A:J,10,FALSE)</f>
        <v>RP</v>
      </c>
      <c r="F96">
        <f>+COUNTIFS(percentiles!A:A,A96,percentiles!M:M,B96,percentiles!N:N,"&gt;0")</f>
        <v>0</v>
      </c>
    </row>
    <row r="97" spans="1:6">
      <c r="A97">
        <v>154110</v>
      </c>
      <c r="B97" s="2">
        <v>42741</v>
      </c>
      <c r="C97">
        <v>6.4</v>
      </c>
      <c r="D97">
        <v>6.11</v>
      </c>
      <c r="E97" t="str">
        <f>+VLOOKUP(A97,'est-senamhi'!A:J,10,FALSE)</f>
        <v>VNP</v>
      </c>
      <c r="F97">
        <f>+COUNTIFS(percentiles!A:A,A97,percentiles!M:M,B97,percentiles!N:N,"&gt;0")</f>
        <v>0</v>
      </c>
    </row>
    <row r="98" spans="1:6">
      <c r="A98" t="s">
        <v>1058</v>
      </c>
      <c r="B98" s="2">
        <v>42741</v>
      </c>
      <c r="C98">
        <v>29.9</v>
      </c>
      <c r="D98">
        <v>18.329999999999998</v>
      </c>
      <c r="E98" t="str">
        <f>+VLOOKUP(A98,'est-senamhi'!A:J,10,FALSE)</f>
        <v>RP</v>
      </c>
      <c r="F98">
        <f>+COUNTIFS(percentiles!A:A,A98,percentiles!M:M,B98,percentiles!N:N,"&gt;0")</f>
        <v>0</v>
      </c>
    </row>
    <row r="99" spans="1:6">
      <c r="A99">
        <v>47271776</v>
      </c>
      <c r="B99" s="2">
        <v>42741</v>
      </c>
      <c r="C99">
        <v>45</v>
      </c>
      <c r="D99">
        <v>18.04</v>
      </c>
      <c r="E99" t="str">
        <f>+VLOOKUP(A99,'est-senamhi'!A:J,10,FALSE)</f>
        <v>RP</v>
      </c>
      <c r="F99">
        <f>+COUNTIFS(percentiles!A:A,A99,percentiles!M:M,B99,percentiles!N:N,"&gt;0")</f>
        <v>0</v>
      </c>
    </row>
    <row r="100" spans="1:6">
      <c r="A100">
        <v>47280292</v>
      </c>
      <c r="B100" s="2">
        <v>42741</v>
      </c>
      <c r="C100">
        <v>19.399999999999999</v>
      </c>
      <c r="D100">
        <v>14.36</v>
      </c>
      <c r="E100" t="str">
        <f>+VLOOKUP(A100,'est-senamhi'!A:J,10,FALSE)</f>
        <v>RP</v>
      </c>
      <c r="F100">
        <f>+COUNTIFS(percentiles!A:A,A100,percentiles!M:M,B100,percentiles!N:N,"&gt;0")</f>
        <v>0</v>
      </c>
    </row>
    <row r="101" spans="1:6">
      <c r="A101" t="s">
        <v>1180</v>
      </c>
      <c r="B101" s="2">
        <v>42741</v>
      </c>
      <c r="C101">
        <v>14</v>
      </c>
      <c r="D101">
        <v>13.49</v>
      </c>
      <c r="E101" t="str">
        <f>+VLOOKUP(A101,'est-senamhi'!A:J,10,FALSE)</f>
        <v>RP</v>
      </c>
      <c r="F101">
        <f>+COUNTIFS(percentiles!A:A,A101,percentiles!M:M,B101,percentiles!N:N,"&gt;0")</f>
        <v>0</v>
      </c>
    </row>
    <row r="102" spans="1:6">
      <c r="A102" t="s">
        <v>1198</v>
      </c>
      <c r="B102" s="2">
        <v>42741</v>
      </c>
      <c r="C102">
        <v>24.6</v>
      </c>
      <c r="D102">
        <v>20.260000000000002</v>
      </c>
      <c r="E102" t="str">
        <f>+VLOOKUP(A102,'est-senamhi'!A:J,10,FALSE)</f>
        <v>RP</v>
      </c>
      <c r="F102">
        <f>+COUNTIFS(percentiles!A:A,A102,percentiles!M:M,B102,percentiles!N:N,"&gt;0")</f>
        <v>0</v>
      </c>
    </row>
    <row r="103" spans="1:6">
      <c r="A103" t="s">
        <v>1235</v>
      </c>
      <c r="B103" s="2">
        <v>42741</v>
      </c>
      <c r="C103">
        <v>28.4</v>
      </c>
      <c r="D103">
        <v>25.9</v>
      </c>
      <c r="E103" t="str">
        <f>+VLOOKUP(A103,'est-senamhi'!A:J,10,FALSE)</f>
        <v>RP</v>
      </c>
      <c r="F103">
        <f>+COUNTIFS(percentiles!A:A,A103,percentiles!M:M,B103,percentiles!N:N,"&gt;0")</f>
        <v>0</v>
      </c>
    </row>
    <row r="104" spans="1:6">
      <c r="A104">
        <v>455</v>
      </c>
      <c r="B104" s="2">
        <v>42742</v>
      </c>
      <c r="C104">
        <v>17.600000000000001</v>
      </c>
      <c r="D104">
        <v>16.59</v>
      </c>
      <c r="E104" t="str">
        <f>+VLOOKUP(A104,'est-senamhi'!A:J,10,FALSE)</f>
        <v>RP</v>
      </c>
      <c r="F104">
        <f>+COUNTIFS(percentiles!A:A,A104,percentiles!M:M,B104,percentiles!N:N,"&gt;0")</f>
        <v>0</v>
      </c>
    </row>
    <row r="105" spans="1:6">
      <c r="A105">
        <v>759</v>
      </c>
      <c r="B105" s="2">
        <v>42742</v>
      </c>
      <c r="C105">
        <v>27.5</v>
      </c>
      <c r="D105">
        <v>27.06</v>
      </c>
      <c r="E105" t="str">
        <f>+VLOOKUP(A105,'est-senamhi'!A:J,10,FALSE)</f>
        <v>RP</v>
      </c>
      <c r="F105">
        <f>+COUNTIFS(percentiles!A:A,A105,percentiles!M:M,B105,percentiles!N:N,"&gt;0")</f>
        <v>0</v>
      </c>
    </row>
    <row r="106" spans="1:6">
      <c r="A106">
        <v>782</v>
      </c>
      <c r="B106" s="2">
        <v>42742</v>
      </c>
      <c r="C106">
        <v>33.6</v>
      </c>
      <c r="D106">
        <v>25.31</v>
      </c>
      <c r="E106" t="str">
        <f>+VLOOKUP(A106,'est-senamhi'!A:J,10,FALSE)</f>
        <v>RP</v>
      </c>
      <c r="F106">
        <f>+COUNTIFS(percentiles!A:A,A106,percentiles!M:M,B106,percentiles!N:N,"&gt;0")</f>
        <v>0</v>
      </c>
    </row>
    <row r="107" spans="1:6">
      <c r="A107">
        <v>787</v>
      </c>
      <c r="B107" s="2">
        <v>42742</v>
      </c>
      <c r="C107">
        <v>45.4</v>
      </c>
      <c r="D107">
        <v>33.770000000000003</v>
      </c>
      <c r="E107" t="str">
        <f>+VLOOKUP(A107,'est-senamhi'!A:J,10,FALSE)</f>
        <v>RP</v>
      </c>
      <c r="F107">
        <f>+COUNTIFS(percentiles!A:A,A107,percentiles!M:M,B107,percentiles!N:N,"&gt;0")</f>
        <v>0</v>
      </c>
    </row>
    <row r="108" spans="1:6">
      <c r="A108">
        <v>827</v>
      </c>
      <c r="B108" s="2">
        <v>42742</v>
      </c>
      <c r="C108">
        <v>21.5</v>
      </c>
      <c r="D108">
        <v>20.91</v>
      </c>
      <c r="E108" t="str">
        <f>+VLOOKUP(A108,'est-senamhi'!A:J,10,FALSE)</f>
        <v>RP</v>
      </c>
      <c r="F108">
        <f>+COUNTIFS(percentiles!A:A,A108,percentiles!M:M,B108,percentiles!N:N,"&gt;0")</f>
        <v>0</v>
      </c>
    </row>
    <row r="109" spans="1:6">
      <c r="A109">
        <v>877</v>
      </c>
      <c r="B109" s="2">
        <v>42742</v>
      </c>
      <c r="C109">
        <v>20.2</v>
      </c>
      <c r="D109">
        <v>11.94</v>
      </c>
      <c r="E109" t="str">
        <f>+VLOOKUP(A109,'est-senamhi'!A:J,10,FALSE)</f>
        <v>RP</v>
      </c>
      <c r="F109">
        <f>+COUNTIFS(percentiles!A:A,A109,percentiles!M:M,B109,percentiles!N:N,"&gt;0")</f>
        <v>0</v>
      </c>
    </row>
    <row r="110" spans="1:6">
      <c r="A110">
        <v>6671</v>
      </c>
      <c r="B110" s="2">
        <v>42742</v>
      </c>
      <c r="C110">
        <v>99.7</v>
      </c>
      <c r="D110">
        <v>94.88</v>
      </c>
      <c r="E110" t="str">
        <f>+VLOOKUP(A110,'est-senamhi'!A:J,10,FALSE)</f>
        <v>RP</v>
      </c>
      <c r="F110">
        <f>+COUNTIFS(percentiles!A:A,A110,percentiles!M:M,B110,percentiles!N:N,"&gt;0")</f>
        <v>0</v>
      </c>
    </row>
    <row r="111" spans="1:6">
      <c r="A111">
        <v>114108</v>
      </c>
      <c r="B111" s="2">
        <v>42742</v>
      </c>
      <c r="C111">
        <v>37.5</v>
      </c>
      <c r="D111">
        <v>26.87</v>
      </c>
      <c r="E111" t="str">
        <f>+VLOOKUP(A111,'est-senamhi'!A:J,10,FALSE)</f>
        <v>RP</v>
      </c>
      <c r="F111">
        <f>+COUNTIFS(percentiles!A:A,A111,percentiles!M:M,B111,percentiles!N:N,"&gt;0")</f>
        <v>0</v>
      </c>
    </row>
    <row r="112" spans="1:6">
      <c r="A112">
        <v>114122</v>
      </c>
      <c r="B112" s="2">
        <v>42742</v>
      </c>
      <c r="C112">
        <v>105.6</v>
      </c>
      <c r="D112">
        <v>24.1</v>
      </c>
      <c r="E112" t="str">
        <f>+VLOOKUP(A112,'est-senamhi'!A:J,10,FALSE)</f>
        <v>RP</v>
      </c>
      <c r="F112">
        <f>+COUNTIFS(percentiles!A:A,A112,percentiles!M:M,B112,percentiles!N:N,"&gt;0")</f>
        <v>0</v>
      </c>
    </row>
    <row r="113" spans="1:6">
      <c r="A113">
        <v>150204</v>
      </c>
      <c r="B113" s="2">
        <v>42742</v>
      </c>
      <c r="C113">
        <v>61.5</v>
      </c>
      <c r="D113">
        <v>57.44</v>
      </c>
      <c r="E113" t="str">
        <f>+VLOOKUP(A113,'est-senamhi'!A:J,10,FALSE)</f>
        <v>RP</v>
      </c>
      <c r="F113">
        <f>+COUNTIFS(percentiles!A:A,A113,percentiles!M:M,B113,percentiles!N:N,"&gt;0")</f>
        <v>0</v>
      </c>
    </row>
    <row r="114" spans="1:6">
      <c r="A114">
        <v>152409</v>
      </c>
      <c r="B114" s="2">
        <v>42742</v>
      </c>
      <c r="C114">
        <v>89.4</v>
      </c>
      <c r="D114">
        <v>58.07</v>
      </c>
      <c r="E114" t="str">
        <f>+VLOOKUP(A114,'est-senamhi'!A:J,10,FALSE)</f>
        <v>RP</v>
      </c>
      <c r="F114">
        <f>+COUNTIFS(percentiles!A:A,A114,percentiles!M:M,B114,percentiles!N:N,"&gt;0")</f>
        <v>0</v>
      </c>
    </row>
    <row r="115" spans="1:6">
      <c r="A115">
        <v>153108</v>
      </c>
      <c r="B115" s="2">
        <v>42742</v>
      </c>
      <c r="C115">
        <v>32.700000000000003</v>
      </c>
      <c r="D115">
        <v>18.57</v>
      </c>
      <c r="E115" t="str">
        <f>+VLOOKUP(A115,'est-senamhi'!A:J,10,FALSE)</f>
        <v>RP</v>
      </c>
      <c r="F115">
        <f>+COUNTIFS(percentiles!A:A,A115,percentiles!M:M,B115,percentiles!N:N,"&gt;0")</f>
        <v>0</v>
      </c>
    </row>
    <row r="116" spans="1:6">
      <c r="A116">
        <v>154107</v>
      </c>
      <c r="B116" s="2">
        <v>42742</v>
      </c>
      <c r="C116">
        <v>6.4</v>
      </c>
      <c r="D116">
        <v>6.11</v>
      </c>
      <c r="E116" t="str">
        <f>+VLOOKUP(A116,'est-senamhi'!A:J,10,FALSE)</f>
        <v>VNP</v>
      </c>
      <c r="F116">
        <f>+COUNTIFS(percentiles!A:A,A116,percentiles!M:M,B116,percentiles!N:N,"&gt;0")</f>
        <v>0</v>
      </c>
    </row>
    <row r="117" spans="1:6">
      <c r="A117">
        <v>154110</v>
      </c>
      <c r="B117" s="2">
        <v>42742</v>
      </c>
      <c r="C117">
        <v>7.2</v>
      </c>
      <c r="D117">
        <v>6.11</v>
      </c>
      <c r="E117" t="str">
        <f>+VLOOKUP(A117,'est-senamhi'!A:J,10,FALSE)</f>
        <v>VNP</v>
      </c>
      <c r="F117">
        <f>+COUNTIFS(percentiles!A:A,A117,percentiles!M:M,B117,percentiles!N:N,"&gt;0")</f>
        <v>0</v>
      </c>
    </row>
    <row r="118" spans="1:6">
      <c r="A118">
        <v>158332</v>
      </c>
      <c r="B118" s="2">
        <v>42742</v>
      </c>
      <c r="C118">
        <v>18</v>
      </c>
      <c r="D118">
        <v>17.350000000000001</v>
      </c>
      <c r="E118" t="str">
        <f>+VLOOKUP(A118,'est-senamhi'!A:J,10,FALSE)</f>
        <v>RP</v>
      </c>
      <c r="F118">
        <f>+COUNTIFS(percentiles!A:A,A118,percentiles!M:M,B118,percentiles!N:N,"&gt;0")</f>
        <v>0</v>
      </c>
    </row>
    <row r="119" spans="1:6">
      <c r="A119" t="s">
        <v>1177</v>
      </c>
      <c r="B119" s="2">
        <v>42742</v>
      </c>
      <c r="C119">
        <v>26</v>
      </c>
      <c r="D119">
        <v>21.33</v>
      </c>
      <c r="E119" t="str">
        <f>+VLOOKUP(A119,'est-senamhi'!A:J,10,FALSE)</f>
        <v>RP</v>
      </c>
      <c r="F119">
        <f>+COUNTIFS(percentiles!A:A,A119,percentiles!M:M,B119,percentiles!N:N,"&gt;0")</f>
        <v>0</v>
      </c>
    </row>
    <row r="120" spans="1:6">
      <c r="A120" t="s">
        <v>1180</v>
      </c>
      <c r="B120" s="2">
        <v>42742</v>
      </c>
      <c r="C120">
        <v>19</v>
      </c>
      <c r="D120">
        <v>13.49</v>
      </c>
      <c r="E120" t="str">
        <f>+VLOOKUP(A120,'est-senamhi'!A:J,10,FALSE)</f>
        <v>RP</v>
      </c>
      <c r="F120">
        <f>+COUNTIFS(percentiles!A:A,A120,percentiles!M:M,B120,percentiles!N:N,"&gt;0")</f>
        <v>0</v>
      </c>
    </row>
    <row r="121" spans="1:6">
      <c r="A121">
        <v>323</v>
      </c>
      <c r="B121" s="2">
        <v>42743</v>
      </c>
      <c r="C121">
        <v>32.799999999999997</v>
      </c>
      <c r="D121">
        <v>26.64</v>
      </c>
      <c r="E121" t="str">
        <f>+VLOOKUP(A121,'est-senamhi'!A:J,10,FALSE)</f>
        <v>RP</v>
      </c>
      <c r="F121">
        <f>+COUNTIFS(percentiles!A:A,A121,percentiles!M:M,B121,percentiles!N:N,"&gt;0")</f>
        <v>0</v>
      </c>
    </row>
    <row r="122" spans="1:6">
      <c r="A122">
        <v>369</v>
      </c>
      <c r="B122" s="2">
        <v>42743</v>
      </c>
      <c r="C122">
        <v>23.7</v>
      </c>
      <c r="D122">
        <v>23.39</v>
      </c>
      <c r="E122" t="str">
        <f>+VLOOKUP(A122,'est-senamhi'!A:J,10,FALSE)</f>
        <v>VNP</v>
      </c>
      <c r="F122">
        <f>+COUNTIFS(percentiles!A:A,A122,percentiles!M:M,B122,percentiles!N:N,"&gt;0")</f>
        <v>0</v>
      </c>
    </row>
    <row r="123" spans="1:6">
      <c r="A123">
        <v>371</v>
      </c>
      <c r="B123" s="2">
        <v>42743</v>
      </c>
      <c r="C123">
        <v>61.9</v>
      </c>
      <c r="D123">
        <v>31.56</v>
      </c>
      <c r="E123" t="str">
        <f>+VLOOKUP(A123,'est-senamhi'!A:J,10,FALSE)</f>
        <v>RP</v>
      </c>
      <c r="F123">
        <f>+COUNTIFS(percentiles!A:A,A123,percentiles!M:M,B123,percentiles!N:N,"&gt;0")</f>
        <v>0</v>
      </c>
    </row>
    <row r="124" spans="1:6">
      <c r="A124">
        <v>786</v>
      </c>
      <c r="B124" s="2">
        <v>42743</v>
      </c>
      <c r="C124">
        <v>30.8</v>
      </c>
      <c r="D124">
        <v>26.04</v>
      </c>
      <c r="E124" t="str">
        <f>+VLOOKUP(A124,'est-senamhi'!A:J,10,FALSE)</f>
        <v>RP</v>
      </c>
      <c r="F124">
        <f>+COUNTIFS(percentiles!A:A,A124,percentiles!M:M,B124,percentiles!N:N,"&gt;0")</f>
        <v>0</v>
      </c>
    </row>
    <row r="125" spans="1:6">
      <c r="A125">
        <v>877</v>
      </c>
      <c r="B125" s="2">
        <v>42743</v>
      </c>
      <c r="C125">
        <v>13.8</v>
      </c>
      <c r="D125">
        <v>11.94</v>
      </c>
      <c r="E125" t="str">
        <f>+VLOOKUP(A125,'est-senamhi'!A:J,10,FALSE)</f>
        <v>RP</v>
      </c>
      <c r="F125">
        <f>+COUNTIFS(percentiles!A:A,A125,percentiles!M:M,B125,percentiles!N:N,"&gt;0")</f>
        <v>0</v>
      </c>
    </row>
    <row r="126" spans="1:6">
      <c r="A126">
        <v>105130</v>
      </c>
      <c r="B126" s="2">
        <v>42743</v>
      </c>
      <c r="C126">
        <v>16.2</v>
      </c>
      <c r="D126">
        <v>11.26</v>
      </c>
      <c r="E126" t="str">
        <f>+VLOOKUP(A126,'est-senamhi'!A:J,10,FALSE)</f>
        <v>RP</v>
      </c>
      <c r="F126">
        <f>+COUNTIFS(percentiles!A:A,A126,percentiles!M:M,B126,percentiles!N:N,"&gt;0")</f>
        <v>0</v>
      </c>
    </row>
    <row r="127" spans="1:6">
      <c r="A127">
        <v>109091</v>
      </c>
      <c r="B127" s="2">
        <v>42743</v>
      </c>
      <c r="C127">
        <v>41.4</v>
      </c>
      <c r="D127">
        <v>10.96</v>
      </c>
      <c r="E127" t="str">
        <f>+VLOOKUP(A127,'est-senamhi'!A:J,10,FALSE)</f>
        <v>VNP</v>
      </c>
      <c r="F127">
        <f>+COUNTIFS(percentiles!A:A,A127,percentiles!M:M,B127,percentiles!N:N,"&gt;0")</f>
        <v>0</v>
      </c>
    </row>
    <row r="128" spans="1:6">
      <c r="A128">
        <v>114122</v>
      </c>
      <c r="B128" s="2">
        <v>42743</v>
      </c>
      <c r="C128">
        <v>61.6</v>
      </c>
      <c r="D128">
        <v>24.1</v>
      </c>
      <c r="E128" t="str">
        <f>+VLOOKUP(A128,'est-senamhi'!A:J,10,FALSE)</f>
        <v>RP</v>
      </c>
      <c r="F128">
        <f>+COUNTIFS(percentiles!A:A,A128,percentiles!M:M,B128,percentiles!N:N,"&gt;0")</f>
        <v>0</v>
      </c>
    </row>
    <row r="129" spans="1:6">
      <c r="A129">
        <v>152127</v>
      </c>
      <c r="B129" s="2">
        <v>42743</v>
      </c>
      <c r="C129">
        <v>18.7</v>
      </c>
      <c r="D129">
        <v>12.81</v>
      </c>
      <c r="E129" t="str">
        <f>+VLOOKUP(A129,'est-senamhi'!A:J,10,FALSE)</f>
        <v>RP</v>
      </c>
      <c r="F129">
        <f>+COUNTIFS(percentiles!A:A,A129,percentiles!M:M,B129,percentiles!N:N,"&gt;0")</f>
        <v>0</v>
      </c>
    </row>
    <row r="130" spans="1:6">
      <c r="A130">
        <v>153102</v>
      </c>
      <c r="B130" s="2">
        <v>42743</v>
      </c>
      <c r="C130">
        <v>26</v>
      </c>
      <c r="D130">
        <v>19.98</v>
      </c>
      <c r="E130" t="str">
        <f>+VLOOKUP(A130,'est-senamhi'!A:J,10,FALSE)</f>
        <v>RP</v>
      </c>
      <c r="F130">
        <f>+COUNTIFS(percentiles!A:A,A130,percentiles!M:M,B130,percentiles!N:N,"&gt;0")</f>
        <v>0</v>
      </c>
    </row>
    <row r="131" spans="1:6">
      <c r="A131">
        <v>154107</v>
      </c>
      <c r="B131" s="2">
        <v>42743</v>
      </c>
      <c r="C131">
        <v>7</v>
      </c>
      <c r="D131">
        <v>6.11</v>
      </c>
      <c r="E131" t="str">
        <f>+VLOOKUP(A131,'est-senamhi'!A:J,10,FALSE)</f>
        <v>VNP</v>
      </c>
      <c r="F131">
        <f>+COUNTIFS(percentiles!A:A,A131,percentiles!M:M,B131,percentiles!N:N,"&gt;0")</f>
        <v>0</v>
      </c>
    </row>
    <row r="132" spans="1:6">
      <c r="A132" t="s">
        <v>1097</v>
      </c>
      <c r="B132" s="2">
        <v>42743</v>
      </c>
      <c r="C132">
        <v>54.9</v>
      </c>
      <c r="D132">
        <v>31.56</v>
      </c>
      <c r="E132" t="str">
        <f>+VLOOKUP(A132,'est-senamhi'!A:J,10,FALSE)</f>
        <v>RP</v>
      </c>
      <c r="F132">
        <f>+COUNTIFS(percentiles!A:A,A132,percentiles!M:M,B132,percentiles!N:N,"&gt;0")</f>
        <v>0</v>
      </c>
    </row>
    <row r="133" spans="1:6">
      <c r="A133">
        <v>341</v>
      </c>
      <c r="B133" s="2">
        <v>42744</v>
      </c>
      <c r="C133">
        <v>21.6</v>
      </c>
      <c r="D133">
        <v>17.46</v>
      </c>
      <c r="E133" t="str">
        <f>+VLOOKUP(A133,'est-senamhi'!A:J,10,FALSE)</f>
        <v>VNP</v>
      </c>
      <c r="F133">
        <f>+COUNTIFS(percentiles!A:A,A133,percentiles!M:M,B133,percentiles!N:N,"&gt;0")</f>
        <v>0</v>
      </c>
    </row>
    <row r="134" spans="1:6">
      <c r="A134">
        <v>374</v>
      </c>
      <c r="B134" s="2">
        <v>42744</v>
      </c>
      <c r="C134">
        <v>37.5</v>
      </c>
      <c r="D134">
        <v>24.69</v>
      </c>
      <c r="E134" t="str">
        <f>+VLOOKUP(A134,'est-senamhi'!A:J,10,FALSE)</f>
        <v>RP</v>
      </c>
      <c r="F134">
        <f>+COUNTIFS(percentiles!A:A,A134,percentiles!M:M,B134,percentiles!N:N,"&gt;0")</f>
        <v>0</v>
      </c>
    </row>
    <row r="135" spans="1:6">
      <c r="A135">
        <v>469</v>
      </c>
      <c r="B135" s="2">
        <v>42744</v>
      </c>
      <c r="C135">
        <v>74.7</v>
      </c>
      <c r="D135">
        <v>70.11</v>
      </c>
      <c r="E135" t="str">
        <f>+VLOOKUP(A135,'est-senamhi'!A:J,10,FALSE)</f>
        <v>RP</v>
      </c>
      <c r="F135">
        <f>+COUNTIFS(percentiles!A:A,A135,percentiles!M:M,B135,percentiles!N:N,"&gt;0")</f>
        <v>0</v>
      </c>
    </row>
    <row r="136" spans="1:6">
      <c r="A136">
        <v>572</v>
      </c>
      <c r="B136" s="2">
        <v>42744</v>
      </c>
      <c r="C136">
        <v>42</v>
      </c>
      <c r="D136">
        <v>36.869999999999997</v>
      </c>
      <c r="E136" t="str">
        <f>+VLOOKUP(A136,'est-senamhi'!A:J,10,FALSE)</f>
        <v>RP</v>
      </c>
      <c r="F136">
        <f>+COUNTIFS(percentiles!A:A,A136,percentiles!M:M,B136,percentiles!N:N,"&gt;0")</f>
        <v>0</v>
      </c>
    </row>
    <row r="137" spans="1:6">
      <c r="A137">
        <v>787</v>
      </c>
      <c r="B137" s="2">
        <v>42744</v>
      </c>
      <c r="C137">
        <v>47.8</v>
      </c>
      <c r="D137">
        <v>33.770000000000003</v>
      </c>
      <c r="E137" t="str">
        <f>+VLOOKUP(A137,'est-senamhi'!A:J,10,FALSE)</f>
        <v>RP</v>
      </c>
      <c r="F137">
        <f>+COUNTIFS(percentiles!A:A,A137,percentiles!M:M,B137,percentiles!N:N,"&gt;0")</f>
        <v>0</v>
      </c>
    </row>
    <row r="138" spans="1:6">
      <c r="A138">
        <v>808</v>
      </c>
      <c r="B138" s="2">
        <v>42744</v>
      </c>
      <c r="C138">
        <v>41</v>
      </c>
      <c r="D138">
        <v>35.82</v>
      </c>
      <c r="E138" t="str">
        <f>+VLOOKUP(A138,'est-senamhi'!A:J,10,FALSE)</f>
        <v>RP</v>
      </c>
      <c r="F138">
        <f>+COUNTIFS(percentiles!A:A,A138,percentiles!M:M,B138,percentiles!N:N,"&gt;0")</f>
        <v>0</v>
      </c>
    </row>
    <row r="139" spans="1:6">
      <c r="A139">
        <v>817</v>
      </c>
      <c r="B139" s="2">
        <v>42744</v>
      </c>
      <c r="C139">
        <v>53.4</v>
      </c>
      <c r="D139">
        <v>44.52</v>
      </c>
      <c r="E139" t="str">
        <f>+VLOOKUP(A139,'est-senamhi'!A:J,10,FALSE)</f>
        <v>RP</v>
      </c>
      <c r="F139">
        <f>+COUNTIFS(percentiles!A:A,A139,percentiles!M:M,B139,percentiles!N:N,"&gt;0")</f>
        <v>0</v>
      </c>
    </row>
    <row r="140" spans="1:6">
      <c r="A140">
        <v>852</v>
      </c>
      <c r="B140" s="2">
        <v>42744</v>
      </c>
      <c r="C140">
        <v>8.1999999999999993</v>
      </c>
      <c r="D140">
        <v>3.79</v>
      </c>
      <c r="E140" t="str">
        <f>+VLOOKUP(A140,'est-senamhi'!A:J,10,FALSE)</f>
        <v>RP</v>
      </c>
      <c r="F140">
        <f>+COUNTIFS(percentiles!A:A,A140,percentiles!M:M,B140,percentiles!N:N,"&gt;0")</f>
        <v>0</v>
      </c>
    </row>
    <row r="141" spans="1:6">
      <c r="A141">
        <v>105130</v>
      </c>
      <c r="B141" s="2">
        <v>42744</v>
      </c>
      <c r="C141">
        <v>16</v>
      </c>
      <c r="D141">
        <v>11.26</v>
      </c>
      <c r="E141" t="str">
        <f>+VLOOKUP(A141,'est-senamhi'!A:J,10,FALSE)</f>
        <v>RP</v>
      </c>
      <c r="F141">
        <f>+COUNTIFS(percentiles!A:A,A141,percentiles!M:M,B141,percentiles!N:N,"&gt;0")</f>
        <v>0</v>
      </c>
    </row>
    <row r="142" spans="1:6">
      <c r="A142">
        <v>109091</v>
      </c>
      <c r="B142" s="2">
        <v>42744</v>
      </c>
      <c r="C142">
        <v>15.3</v>
      </c>
      <c r="D142">
        <v>10.96</v>
      </c>
      <c r="E142" t="str">
        <f>+VLOOKUP(A142,'est-senamhi'!A:J,10,FALSE)</f>
        <v>VNP</v>
      </c>
      <c r="F142">
        <f>+COUNTIFS(percentiles!A:A,A142,percentiles!M:M,B142,percentiles!N:N,"&gt;0")</f>
        <v>0</v>
      </c>
    </row>
    <row r="143" spans="1:6">
      <c r="A143">
        <v>154107</v>
      </c>
      <c r="B143" s="2">
        <v>42744</v>
      </c>
      <c r="C143">
        <v>13.1</v>
      </c>
      <c r="D143">
        <v>6.11</v>
      </c>
      <c r="E143" t="str">
        <f>+VLOOKUP(A143,'est-senamhi'!A:J,10,FALSE)</f>
        <v>VNP</v>
      </c>
      <c r="F143">
        <f>+COUNTIFS(percentiles!A:A,A143,percentiles!M:M,B143,percentiles!N:N,"&gt;0")</f>
        <v>0</v>
      </c>
    </row>
    <row r="144" spans="1:6">
      <c r="A144">
        <v>158332</v>
      </c>
      <c r="B144" s="2">
        <v>42744</v>
      </c>
      <c r="C144">
        <v>18.600000000000001</v>
      </c>
      <c r="D144">
        <v>17.350000000000001</v>
      </c>
      <c r="E144" t="str">
        <f>+VLOOKUP(A144,'est-senamhi'!A:J,10,FALSE)</f>
        <v>RP</v>
      </c>
      <c r="F144">
        <f>+COUNTIFS(percentiles!A:A,A144,percentiles!M:M,B144,percentiles!N:N,"&gt;0")</f>
        <v>0</v>
      </c>
    </row>
    <row r="145" spans="1:6">
      <c r="A145">
        <v>387</v>
      </c>
      <c r="B145" s="2">
        <v>42745</v>
      </c>
      <c r="C145">
        <v>50.2</v>
      </c>
      <c r="D145">
        <v>25.93</v>
      </c>
      <c r="E145" t="str">
        <f>+VLOOKUP(A145,'est-senamhi'!A:J,10,FALSE)</f>
        <v>RP</v>
      </c>
      <c r="F145">
        <f>+COUNTIFS(percentiles!A:A,A145,percentiles!M:M,B145,percentiles!N:N,"&gt;0")</f>
        <v>0</v>
      </c>
    </row>
    <row r="146" spans="1:6">
      <c r="A146">
        <v>458</v>
      </c>
      <c r="B146" s="2">
        <v>42745</v>
      </c>
      <c r="C146">
        <v>92.8</v>
      </c>
      <c r="D146">
        <v>71.5</v>
      </c>
      <c r="E146" t="str">
        <f>+VLOOKUP(A146,'est-senamhi'!A:J,10,FALSE)</f>
        <v>RP</v>
      </c>
      <c r="F146">
        <f>+COUNTIFS(percentiles!A:A,A146,percentiles!M:M,B146,percentiles!N:N,"&gt;0")</f>
        <v>0</v>
      </c>
    </row>
    <row r="147" spans="1:6">
      <c r="A147">
        <v>459</v>
      </c>
      <c r="B147" s="2">
        <v>42745</v>
      </c>
      <c r="C147">
        <v>92.3</v>
      </c>
      <c r="D147">
        <v>80.62</v>
      </c>
      <c r="E147" t="str">
        <f>+VLOOKUP(A147,'est-senamhi'!A:J,10,FALSE)</f>
        <v>RP</v>
      </c>
      <c r="F147">
        <f>+COUNTIFS(percentiles!A:A,A147,percentiles!M:M,B147,percentiles!N:N,"&gt;0")</f>
        <v>0</v>
      </c>
    </row>
    <row r="148" spans="1:6">
      <c r="A148">
        <v>480</v>
      </c>
      <c r="B148" s="2">
        <v>42745</v>
      </c>
      <c r="C148">
        <v>144.80000000000001</v>
      </c>
      <c r="D148">
        <v>46.33</v>
      </c>
      <c r="E148" t="str">
        <f>+VLOOKUP(A148,'est-senamhi'!A:J,10,FALSE)</f>
        <v>RP</v>
      </c>
      <c r="F148">
        <f>+COUNTIFS(percentiles!A:A,A148,percentiles!M:M,B148,percentiles!N:N,"&gt;0")</f>
        <v>0</v>
      </c>
    </row>
    <row r="149" spans="1:6">
      <c r="A149">
        <v>794</v>
      </c>
      <c r="B149" s="2">
        <v>42745</v>
      </c>
      <c r="C149">
        <v>3.8</v>
      </c>
      <c r="D149">
        <v>3.49</v>
      </c>
      <c r="E149" t="str">
        <f>+VLOOKUP(A149,'est-senamhi'!A:J,10,FALSE)</f>
        <v>RP</v>
      </c>
      <c r="F149">
        <f>+COUNTIFS(percentiles!A:A,A149,percentiles!M:M,B149,percentiles!N:N,"&gt;0")</f>
        <v>0</v>
      </c>
    </row>
    <row r="150" spans="1:6">
      <c r="A150">
        <v>105130</v>
      </c>
      <c r="B150" s="2">
        <v>42745</v>
      </c>
      <c r="C150">
        <v>15.2</v>
      </c>
      <c r="D150">
        <v>11.26</v>
      </c>
      <c r="E150" t="str">
        <f>+VLOOKUP(A150,'est-senamhi'!A:J,10,FALSE)</f>
        <v>RP</v>
      </c>
      <c r="F150">
        <f>+COUNTIFS(percentiles!A:A,A150,percentiles!M:M,B150,percentiles!N:N,"&gt;0")</f>
        <v>0</v>
      </c>
    </row>
    <row r="151" spans="1:6">
      <c r="A151">
        <v>108073</v>
      </c>
      <c r="B151" s="2">
        <v>42745</v>
      </c>
      <c r="C151">
        <v>84.4</v>
      </c>
      <c r="D151">
        <v>71.150000000000006</v>
      </c>
      <c r="E151" t="str">
        <f>+VLOOKUP(A151,'est-senamhi'!A:J,10,FALSE)</f>
        <v>RP</v>
      </c>
      <c r="F151">
        <f>+COUNTIFS(percentiles!A:A,A151,percentiles!M:M,B151,percentiles!N:N,"&gt;0")</f>
        <v>0</v>
      </c>
    </row>
    <row r="152" spans="1:6">
      <c r="A152">
        <v>109090</v>
      </c>
      <c r="B152" s="2">
        <v>42745</v>
      </c>
      <c r="C152">
        <v>78.599999999999994</v>
      </c>
      <c r="D152">
        <v>71.5</v>
      </c>
      <c r="E152" t="str">
        <f>+VLOOKUP(A152,'est-senamhi'!A:J,10,FALSE)</f>
        <v>RP</v>
      </c>
      <c r="F152">
        <f>+COUNTIFS(percentiles!A:A,A152,percentiles!M:M,B152,percentiles!N:N,"&gt;0")</f>
        <v>0</v>
      </c>
    </row>
    <row r="153" spans="1:6">
      <c r="A153">
        <v>151211</v>
      </c>
      <c r="B153" s="2">
        <v>42745</v>
      </c>
      <c r="C153">
        <v>10</v>
      </c>
      <c r="D153">
        <v>9.93</v>
      </c>
      <c r="E153" t="str">
        <f>+VLOOKUP(A153,'est-senamhi'!A:J,10,FALSE)</f>
        <v>VNP</v>
      </c>
      <c r="F153">
        <f>+COUNTIFS(percentiles!A:A,A153,percentiles!M:M,B153,percentiles!N:N,"&gt;0")</f>
        <v>0</v>
      </c>
    </row>
    <row r="154" spans="1:6">
      <c r="A154">
        <v>151212</v>
      </c>
      <c r="B154" s="2">
        <v>42745</v>
      </c>
      <c r="C154">
        <v>9.3000000000000007</v>
      </c>
      <c r="D154">
        <v>8.83</v>
      </c>
      <c r="E154" t="str">
        <f>+VLOOKUP(A154,'est-senamhi'!A:J,10,FALSE)</f>
        <v>RP</v>
      </c>
      <c r="F154">
        <f>+COUNTIFS(percentiles!A:A,A154,percentiles!M:M,B154,percentiles!N:N,"&gt;0")</f>
        <v>0</v>
      </c>
    </row>
    <row r="155" spans="1:6">
      <c r="A155">
        <v>153311</v>
      </c>
      <c r="B155" s="2">
        <v>42745</v>
      </c>
      <c r="C155">
        <v>36.5</v>
      </c>
      <c r="D155">
        <v>27.98</v>
      </c>
      <c r="E155" t="str">
        <f>+VLOOKUP(A155,'est-senamhi'!A:J,10,FALSE)</f>
        <v>RP</v>
      </c>
      <c r="F155">
        <f>+COUNTIFS(percentiles!A:A,A155,percentiles!M:M,B155,percentiles!N:N,"&gt;0")</f>
        <v>0</v>
      </c>
    </row>
    <row r="156" spans="1:6">
      <c r="A156">
        <v>153320</v>
      </c>
      <c r="B156" s="2">
        <v>42745</v>
      </c>
      <c r="C156">
        <v>55.7</v>
      </c>
      <c r="D156">
        <v>33.61</v>
      </c>
      <c r="E156" t="str">
        <f>+VLOOKUP(A156,'est-senamhi'!A:J,10,FALSE)</f>
        <v>RP</v>
      </c>
      <c r="F156">
        <f>+COUNTIFS(percentiles!A:A,A156,percentiles!M:M,B156,percentiles!N:N,"&gt;0")</f>
        <v>0</v>
      </c>
    </row>
    <row r="157" spans="1:6">
      <c r="A157">
        <v>154107</v>
      </c>
      <c r="B157" s="2">
        <v>42745</v>
      </c>
      <c r="C157">
        <v>15</v>
      </c>
      <c r="D157">
        <v>6.11</v>
      </c>
      <c r="E157" t="str">
        <f>+VLOOKUP(A157,'est-senamhi'!A:J,10,FALSE)</f>
        <v>VNP</v>
      </c>
      <c r="F157">
        <f>+COUNTIFS(percentiles!A:A,A157,percentiles!M:M,B157,percentiles!N:N,"&gt;0")</f>
        <v>1</v>
      </c>
    </row>
    <row r="158" spans="1:6">
      <c r="A158">
        <v>154110</v>
      </c>
      <c r="B158" s="2">
        <v>42745</v>
      </c>
      <c r="C158">
        <v>8.4</v>
      </c>
      <c r="D158">
        <v>6.11</v>
      </c>
      <c r="E158" t="str">
        <f>+VLOOKUP(A158,'est-senamhi'!A:J,10,FALSE)</f>
        <v>VNP</v>
      </c>
      <c r="F158">
        <f>+COUNTIFS(percentiles!A:A,A158,percentiles!M:M,B158,percentiles!N:N,"&gt;0")</f>
        <v>0</v>
      </c>
    </row>
    <row r="159" spans="1:6">
      <c r="A159">
        <v>155112</v>
      </c>
      <c r="B159" s="2">
        <v>42745</v>
      </c>
      <c r="C159">
        <v>20.3</v>
      </c>
      <c r="D159">
        <v>17.170000000000002</v>
      </c>
      <c r="E159" t="str">
        <f>+VLOOKUP(A159,'est-senamhi'!A:J,10,FALSE)</f>
        <v>VNP</v>
      </c>
      <c r="F159">
        <f>+COUNTIFS(percentiles!A:A,A159,percentiles!M:M,B159,percentiles!N:N,"&gt;0")</f>
        <v>0</v>
      </c>
    </row>
    <row r="160" spans="1:6">
      <c r="A160">
        <v>155205</v>
      </c>
      <c r="B160" s="2">
        <v>42745</v>
      </c>
      <c r="C160">
        <v>9.3000000000000007</v>
      </c>
      <c r="D160">
        <v>8.41</v>
      </c>
      <c r="E160" t="str">
        <f>+VLOOKUP(A160,'est-senamhi'!A:J,10,FALSE)</f>
        <v>VNP</v>
      </c>
      <c r="F160">
        <f>+COUNTIFS(percentiles!A:A,A160,percentiles!M:M,B160,percentiles!N:N,"&gt;0")</f>
        <v>0</v>
      </c>
    </row>
    <row r="161" spans="1:6">
      <c r="A161">
        <v>155224</v>
      </c>
      <c r="B161" s="2">
        <v>42745</v>
      </c>
      <c r="C161">
        <v>10.199999999999999</v>
      </c>
      <c r="D161">
        <v>6.09</v>
      </c>
      <c r="E161" t="str">
        <f>+VLOOKUP(A161,'est-senamhi'!A:J,10,FALSE)</f>
        <v>RP</v>
      </c>
      <c r="F161">
        <f>+COUNTIFS(percentiles!A:A,A161,percentiles!M:M,B161,percentiles!N:N,"&gt;0")</f>
        <v>0</v>
      </c>
    </row>
    <row r="162" spans="1:6">
      <c r="A162" t="s">
        <v>1061</v>
      </c>
      <c r="B162" s="2">
        <v>42745</v>
      </c>
      <c r="C162">
        <v>36.6</v>
      </c>
      <c r="D162">
        <v>35.369999999999997</v>
      </c>
      <c r="E162" t="str">
        <f>+VLOOKUP(A162,'est-senamhi'!A:J,10,FALSE)</f>
        <v>RP</v>
      </c>
      <c r="F162">
        <f>+COUNTIFS(percentiles!A:A,A162,percentiles!M:M,B162,percentiles!N:N,"&gt;0")</f>
        <v>0</v>
      </c>
    </row>
    <row r="163" spans="1:6">
      <c r="A163">
        <v>47280292</v>
      </c>
      <c r="B163" s="2">
        <v>42745</v>
      </c>
      <c r="C163">
        <v>19.8</v>
      </c>
      <c r="D163">
        <v>14.36</v>
      </c>
      <c r="E163" t="str">
        <f>+VLOOKUP(A163,'est-senamhi'!A:J,10,FALSE)</f>
        <v>RP</v>
      </c>
      <c r="F163">
        <f>+COUNTIFS(percentiles!A:A,A163,percentiles!M:M,B163,percentiles!N:N,"&gt;0")</f>
        <v>0</v>
      </c>
    </row>
    <row r="164" spans="1:6">
      <c r="A164" t="s">
        <v>1180</v>
      </c>
      <c r="B164" s="2">
        <v>42745</v>
      </c>
      <c r="C164">
        <v>17.2</v>
      </c>
      <c r="D164">
        <v>13.49</v>
      </c>
      <c r="E164" t="str">
        <f>+VLOOKUP(A164,'est-senamhi'!A:J,10,FALSE)</f>
        <v>RP</v>
      </c>
      <c r="F164">
        <f>+COUNTIFS(percentiles!A:A,A164,percentiles!M:M,B164,percentiles!N:N,"&gt;0")</f>
        <v>0</v>
      </c>
    </row>
    <row r="165" spans="1:6">
      <c r="A165" t="s">
        <v>1345</v>
      </c>
      <c r="B165" s="2">
        <v>42745</v>
      </c>
      <c r="C165">
        <v>18.600000000000001</v>
      </c>
      <c r="D165">
        <v>16.71</v>
      </c>
      <c r="E165" t="str">
        <f>+VLOOKUP(A165,'est-senamhi'!A:J,10,FALSE)</f>
        <v>VNP</v>
      </c>
      <c r="F165">
        <f>+COUNTIFS(percentiles!A:A,A165,percentiles!M:M,B165,percentiles!N:N,"&gt;0")</f>
        <v>0</v>
      </c>
    </row>
    <row r="166" spans="1:6">
      <c r="A166">
        <v>172</v>
      </c>
      <c r="B166" s="2">
        <v>42746</v>
      </c>
      <c r="C166">
        <v>103.3</v>
      </c>
      <c r="D166">
        <v>74.12</v>
      </c>
      <c r="E166" t="str">
        <f>+VLOOKUP(A166,'est-senamhi'!A:J,10,FALSE)</f>
        <v>RP</v>
      </c>
      <c r="F166">
        <f>+COUNTIFS(percentiles!A:A,A166,percentiles!M:M,B166,percentiles!N:N,"&gt;0")</f>
        <v>0</v>
      </c>
    </row>
    <row r="167" spans="1:6">
      <c r="A167">
        <v>640</v>
      </c>
      <c r="B167" s="2">
        <v>42746</v>
      </c>
      <c r="C167">
        <v>5.3</v>
      </c>
      <c r="D167">
        <v>1.63</v>
      </c>
      <c r="E167" t="str">
        <f>+VLOOKUP(A167,'est-senamhi'!A:J,10,FALSE)</f>
        <v>RP</v>
      </c>
      <c r="F167">
        <f>+COUNTIFS(percentiles!A:A,A167,percentiles!M:M,B167,percentiles!N:N,"&gt;0")</f>
        <v>0</v>
      </c>
    </row>
    <row r="168" spans="1:6">
      <c r="A168">
        <v>648</v>
      </c>
      <c r="B168" s="2">
        <v>42746</v>
      </c>
      <c r="C168">
        <v>12.8</v>
      </c>
      <c r="D168">
        <v>9.7899999999999991</v>
      </c>
      <c r="E168" t="str">
        <f>+VLOOKUP(A168,'est-senamhi'!A:J,10,FALSE)</f>
        <v>RP</v>
      </c>
      <c r="F168">
        <f>+COUNTIFS(percentiles!A:A,A168,percentiles!M:M,B168,percentiles!N:N,"&gt;0")</f>
        <v>0</v>
      </c>
    </row>
    <row r="169" spans="1:6">
      <c r="A169">
        <v>698</v>
      </c>
      <c r="B169" s="2">
        <v>42746</v>
      </c>
      <c r="C169">
        <v>3</v>
      </c>
      <c r="D169">
        <v>2.95</v>
      </c>
      <c r="E169" t="str">
        <f>+VLOOKUP(A169,'est-senamhi'!A:J,10,FALSE)</f>
        <v>RP</v>
      </c>
      <c r="F169">
        <f>+COUNTIFS(percentiles!A:A,A169,percentiles!M:M,B169,percentiles!N:N,"&gt;0")</f>
        <v>0</v>
      </c>
    </row>
    <row r="170" spans="1:6">
      <c r="A170">
        <v>861</v>
      </c>
      <c r="B170" s="2">
        <v>42746</v>
      </c>
      <c r="C170">
        <v>25.7</v>
      </c>
      <c r="D170">
        <v>18.02</v>
      </c>
      <c r="E170" t="str">
        <f>+VLOOKUP(A170,'est-senamhi'!A:J,10,FALSE)</f>
        <v>RP</v>
      </c>
      <c r="F170">
        <f>+COUNTIFS(percentiles!A:A,A170,percentiles!M:M,B170,percentiles!N:N,"&gt;0")</f>
        <v>0</v>
      </c>
    </row>
    <row r="171" spans="1:6">
      <c r="A171">
        <v>878</v>
      </c>
      <c r="B171" s="2">
        <v>42746</v>
      </c>
      <c r="C171">
        <v>25.2</v>
      </c>
      <c r="D171">
        <v>23.49</v>
      </c>
      <c r="E171" t="str">
        <f>+VLOOKUP(A171,'est-senamhi'!A:J,10,FALSE)</f>
        <v>RP</v>
      </c>
      <c r="F171">
        <f>+COUNTIFS(percentiles!A:A,A171,percentiles!M:M,B171,percentiles!N:N,"&gt;0")</f>
        <v>0</v>
      </c>
    </row>
    <row r="172" spans="1:6">
      <c r="A172">
        <v>881</v>
      </c>
      <c r="B172" s="2">
        <v>42746</v>
      </c>
      <c r="C172">
        <v>24.4</v>
      </c>
      <c r="D172">
        <v>17.03</v>
      </c>
      <c r="E172" t="str">
        <f>+VLOOKUP(A172,'est-senamhi'!A:J,10,FALSE)</f>
        <v>RP</v>
      </c>
      <c r="F172">
        <f>+COUNTIFS(percentiles!A:A,A172,percentiles!M:M,B172,percentiles!N:N,"&gt;0")</f>
        <v>0</v>
      </c>
    </row>
    <row r="173" spans="1:6">
      <c r="A173">
        <v>109091</v>
      </c>
      <c r="B173" s="2">
        <v>42746</v>
      </c>
      <c r="C173">
        <v>18.899999999999999</v>
      </c>
      <c r="D173">
        <v>10.96</v>
      </c>
      <c r="E173" t="str">
        <f>+VLOOKUP(A173,'est-senamhi'!A:J,10,FALSE)</f>
        <v>VNP</v>
      </c>
      <c r="F173">
        <f>+COUNTIFS(percentiles!A:A,A173,percentiles!M:M,B173,percentiles!N:N,"&gt;0")</f>
        <v>0</v>
      </c>
    </row>
    <row r="174" spans="1:6">
      <c r="A174">
        <v>150204</v>
      </c>
      <c r="B174" s="2">
        <v>42746</v>
      </c>
      <c r="C174">
        <v>67.099999999999994</v>
      </c>
      <c r="D174">
        <v>57.44</v>
      </c>
      <c r="E174" t="str">
        <f>+VLOOKUP(A174,'est-senamhi'!A:J,10,FALSE)</f>
        <v>RP</v>
      </c>
      <c r="F174">
        <f>+COUNTIFS(percentiles!A:A,A174,percentiles!M:M,B174,percentiles!N:N,"&gt;0")</f>
        <v>0</v>
      </c>
    </row>
    <row r="175" spans="1:6">
      <c r="A175">
        <v>150205</v>
      </c>
      <c r="B175" s="2">
        <v>42746</v>
      </c>
      <c r="C175">
        <v>49.4</v>
      </c>
      <c r="D175">
        <v>47.42</v>
      </c>
      <c r="E175" t="str">
        <f>+VLOOKUP(A175,'est-senamhi'!A:J,10,FALSE)</f>
        <v>RP</v>
      </c>
      <c r="F175">
        <f>+COUNTIFS(percentiles!A:A,A175,percentiles!M:M,B175,percentiles!N:N,"&gt;0")</f>
        <v>0</v>
      </c>
    </row>
    <row r="176" spans="1:6">
      <c r="A176">
        <v>151212</v>
      </c>
      <c r="B176" s="2">
        <v>42746</v>
      </c>
      <c r="C176">
        <v>9.1999999999999993</v>
      </c>
      <c r="D176">
        <v>8.83</v>
      </c>
      <c r="E176" t="str">
        <f>+VLOOKUP(A176,'est-senamhi'!A:J,10,FALSE)</f>
        <v>RP</v>
      </c>
      <c r="F176">
        <f>+COUNTIFS(percentiles!A:A,A176,percentiles!M:M,B176,percentiles!N:N,"&gt;0")</f>
        <v>0</v>
      </c>
    </row>
    <row r="177" spans="1:6">
      <c r="A177">
        <v>151500</v>
      </c>
      <c r="B177" s="2">
        <v>42746</v>
      </c>
      <c r="C177">
        <v>77.2</v>
      </c>
      <c r="D177">
        <v>76.16</v>
      </c>
      <c r="E177" t="str">
        <f>+VLOOKUP(A177,'est-senamhi'!A:J,10,FALSE)</f>
        <v>RP</v>
      </c>
      <c r="F177">
        <f>+COUNTIFS(percentiles!A:A,A177,percentiles!M:M,B177,percentiles!N:N,"&gt;0")</f>
        <v>0</v>
      </c>
    </row>
    <row r="178" spans="1:6">
      <c r="A178">
        <v>152110</v>
      </c>
      <c r="B178" s="2">
        <v>42746</v>
      </c>
      <c r="C178">
        <v>38.4</v>
      </c>
      <c r="D178">
        <v>31.47</v>
      </c>
      <c r="E178" t="str">
        <f>+VLOOKUP(A178,'est-senamhi'!A:J,10,FALSE)</f>
        <v>VNP</v>
      </c>
      <c r="F178">
        <f>+COUNTIFS(percentiles!A:A,A178,percentiles!M:M,B178,percentiles!N:N,"&gt;0")</f>
        <v>0</v>
      </c>
    </row>
    <row r="179" spans="1:6">
      <c r="A179">
        <v>152409</v>
      </c>
      <c r="B179" s="2">
        <v>42746</v>
      </c>
      <c r="C179">
        <v>97.1</v>
      </c>
      <c r="D179">
        <v>58.07</v>
      </c>
      <c r="E179" t="str">
        <f>+VLOOKUP(A179,'est-senamhi'!A:J,10,FALSE)</f>
        <v>RP</v>
      </c>
      <c r="F179">
        <f>+COUNTIFS(percentiles!A:A,A179,percentiles!M:M,B179,percentiles!N:N,"&gt;0")</f>
        <v>0</v>
      </c>
    </row>
    <row r="180" spans="1:6">
      <c r="A180">
        <v>154107</v>
      </c>
      <c r="B180" s="2">
        <v>42746</v>
      </c>
      <c r="C180">
        <v>7.1</v>
      </c>
      <c r="D180">
        <v>6.11</v>
      </c>
      <c r="E180" t="str">
        <f>+VLOOKUP(A180,'est-senamhi'!A:J,10,FALSE)</f>
        <v>VNP</v>
      </c>
      <c r="F180">
        <f>+COUNTIFS(percentiles!A:A,A180,percentiles!M:M,B180,percentiles!N:N,"&gt;0")</f>
        <v>0</v>
      </c>
    </row>
    <row r="181" spans="1:6">
      <c r="A181">
        <v>155224</v>
      </c>
      <c r="B181" s="2">
        <v>42746</v>
      </c>
      <c r="C181">
        <v>10.5</v>
      </c>
      <c r="D181">
        <v>6.09</v>
      </c>
      <c r="E181" t="str">
        <f>+VLOOKUP(A181,'est-senamhi'!A:J,10,FALSE)</f>
        <v>RP</v>
      </c>
      <c r="F181">
        <f>+COUNTIFS(percentiles!A:A,A181,percentiles!M:M,B181,percentiles!N:N,"&gt;0")</f>
        <v>0</v>
      </c>
    </row>
    <row r="182" spans="1:6">
      <c r="A182">
        <v>156114</v>
      </c>
      <c r="B182" s="2">
        <v>42746</v>
      </c>
      <c r="C182">
        <v>14.8</v>
      </c>
      <c r="D182">
        <v>10.130000000000001</v>
      </c>
      <c r="E182" t="str">
        <f>+VLOOKUP(A182,'est-senamhi'!A:J,10,FALSE)</f>
        <v>RP</v>
      </c>
      <c r="F182">
        <f>+COUNTIFS(percentiles!A:A,A182,percentiles!M:M,B182,percentiles!N:N,"&gt;0")</f>
        <v>0</v>
      </c>
    </row>
    <row r="183" spans="1:6">
      <c r="A183">
        <v>156132</v>
      </c>
      <c r="B183" s="2">
        <v>42746</v>
      </c>
      <c r="C183">
        <v>4.4000000000000004</v>
      </c>
      <c r="D183">
        <v>3.5</v>
      </c>
      <c r="E183" t="str">
        <f>+VLOOKUP(A183,'est-senamhi'!A:J,10,FALSE)</f>
        <v>RP</v>
      </c>
      <c r="F183">
        <f>+COUNTIFS(percentiles!A:A,A183,percentiles!M:M,B183,percentiles!N:N,"&gt;0")</f>
        <v>0</v>
      </c>
    </row>
    <row r="184" spans="1:6">
      <c r="A184">
        <v>158314</v>
      </c>
      <c r="B184" s="2">
        <v>42746</v>
      </c>
      <c r="C184">
        <v>9</v>
      </c>
      <c r="D184">
        <v>4.6100000000000003</v>
      </c>
      <c r="E184" t="str">
        <f>+VLOOKUP(A184,'est-senamhi'!A:J,10,FALSE)</f>
        <v>RP</v>
      </c>
      <c r="F184">
        <f>+COUNTIFS(percentiles!A:A,A184,percentiles!M:M,B184,percentiles!N:N,"&gt;0")</f>
        <v>0</v>
      </c>
    </row>
    <row r="185" spans="1:6">
      <c r="A185">
        <v>158326</v>
      </c>
      <c r="B185" s="2">
        <v>42746</v>
      </c>
      <c r="C185">
        <v>24.5</v>
      </c>
      <c r="D185">
        <v>22.86</v>
      </c>
      <c r="E185" t="str">
        <f>+VLOOKUP(A185,'est-senamhi'!A:J,10,FALSE)</f>
        <v>RP</v>
      </c>
      <c r="F185">
        <f>+COUNTIFS(percentiles!A:A,A185,percentiles!M:M,B185,percentiles!N:N,"&gt;0")</f>
        <v>0</v>
      </c>
    </row>
    <row r="186" spans="1:6">
      <c r="A186" t="s">
        <v>1183</v>
      </c>
      <c r="B186" s="2">
        <v>42746</v>
      </c>
      <c r="C186">
        <v>31.7</v>
      </c>
      <c r="D186">
        <v>23.88</v>
      </c>
      <c r="E186" t="str">
        <f>+VLOOKUP(A186,'est-senamhi'!A:J,10,FALSE)</f>
        <v>VNP</v>
      </c>
      <c r="F186">
        <f>+COUNTIFS(percentiles!A:A,A186,percentiles!M:M,B186,percentiles!N:N,"&gt;0")</f>
        <v>0</v>
      </c>
    </row>
    <row r="187" spans="1:6">
      <c r="A187">
        <v>455</v>
      </c>
      <c r="B187" s="2">
        <v>42747</v>
      </c>
      <c r="C187">
        <v>22.6</v>
      </c>
      <c r="D187">
        <v>16.59</v>
      </c>
      <c r="E187" t="str">
        <f>+VLOOKUP(A187,'est-senamhi'!A:J,10,FALSE)</f>
        <v>RP</v>
      </c>
      <c r="F187">
        <f>+COUNTIFS(percentiles!A:A,A187,percentiles!M:M,B187,percentiles!N:N,"&gt;0")</f>
        <v>0</v>
      </c>
    </row>
    <row r="188" spans="1:6">
      <c r="A188">
        <v>633</v>
      </c>
      <c r="B188" s="2">
        <v>42747</v>
      </c>
      <c r="C188">
        <v>18.5</v>
      </c>
      <c r="D188">
        <v>18.23</v>
      </c>
      <c r="E188" t="str">
        <f>+VLOOKUP(A188,'est-senamhi'!A:J,10,FALSE)</f>
        <v>RP</v>
      </c>
      <c r="F188">
        <f>+COUNTIFS(percentiles!A:A,A188,percentiles!M:M,B188,percentiles!N:N,"&gt;0")</f>
        <v>0</v>
      </c>
    </row>
    <row r="189" spans="1:6">
      <c r="A189">
        <v>663</v>
      </c>
      <c r="B189" s="2">
        <v>42747</v>
      </c>
      <c r="C189">
        <v>20.5</v>
      </c>
      <c r="D189">
        <v>18.52</v>
      </c>
      <c r="E189" t="str">
        <f>+VLOOKUP(A189,'est-senamhi'!A:J,10,FALSE)</f>
        <v>RP</v>
      </c>
      <c r="F189">
        <f>+COUNTIFS(percentiles!A:A,A189,percentiles!M:M,B189,percentiles!N:N,"&gt;0")</f>
        <v>0</v>
      </c>
    </row>
    <row r="190" spans="1:6">
      <c r="A190">
        <v>736</v>
      </c>
      <c r="B190" s="2">
        <v>42747</v>
      </c>
      <c r="C190">
        <v>17.100000000000001</v>
      </c>
      <c r="D190">
        <v>16.829999999999998</v>
      </c>
      <c r="E190" t="str">
        <f>+VLOOKUP(A190,'est-senamhi'!A:J,10,FALSE)</f>
        <v>RP</v>
      </c>
      <c r="F190">
        <f>+COUNTIFS(percentiles!A:A,A190,percentiles!M:M,B190,percentiles!N:N,"&gt;0")</f>
        <v>0</v>
      </c>
    </row>
    <row r="191" spans="1:6">
      <c r="A191">
        <v>743</v>
      </c>
      <c r="B191" s="2">
        <v>42747</v>
      </c>
      <c r="C191">
        <v>32.1</v>
      </c>
      <c r="D191">
        <v>20.309999999999999</v>
      </c>
      <c r="E191" t="str">
        <f>+VLOOKUP(A191,'est-senamhi'!A:J,10,FALSE)</f>
        <v>RP</v>
      </c>
      <c r="F191">
        <f>+COUNTIFS(percentiles!A:A,A191,percentiles!M:M,B191,percentiles!N:N,"&gt;0")</f>
        <v>0</v>
      </c>
    </row>
    <row r="192" spans="1:6">
      <c r="A192">
        <v>6670</v>
      </c>
      <c r="B192" s="2">
        <v>42747</v>
      </c>
      <c r="C192">
        <v>33.200000000000003</v>
      </c>
      <c r="D192">
        <v>30.23</v>
      </c>
      <c r="E192" t="str">
        <f>+VLOOKUP(A192,'est-senamhi'!A:J,10,FALSE)</f>
        <v>RP</v>
      </c>
      <c r="F192">
        <f>+COUNTIFS(percentiles!A:A,A192,percentiles!M:M,B192,percentiles!N:N,"&gt;0")</f>
        <v>0</v>
      </c>
    </row>
    <row r="193" spans="1:6">
      <c r="A193">
        <v>105130</v>
      </c>
      <c r="B193" s="2">
        <v>42747</v>
      </c>
      <c r="C193">
        <v>11.8</v>
      </c>
      <c r="D193">
        <v>11.26</v>
      </c>
      <c r="E193" t="str">
        <f>+VLOOKUP(A193,'est-senamhi'!A:J,10,FALSE)</f>
        <v>RP</v>
      </c>
      <c r="F193">
        <f>+COUNTIFS(percentiles!A:A,A193,percentiles!M:M,B193,percentiles!N:N,"&gt;0")</f>
        <v>0</v>
      </c>
    </row>
    <row r="194" spans="1:6">
      <c r="A194">
        <v>107131</v>
      </c>
      <c r="B194" s="2">
        <v>42747</v>
      </c>
      <c r="C194">
        <v>22.2</v>
      </c>
      <c r="D194">
        <v>12.6</v>
      </c>
      <c r="E194" t="str">
        <f>+VLOOKUP(A194,'est-senamhi'!A:J,10,FALSE)</f>
        <v>VNP</v>
      </c>
      <c r="F194">
        <f>+COUNTIFS(percentiles!A:A,A194,percentiles!M:M,B194,percentiles!N:N,"&gt;0")</f>
        <v>0</v>
      </c>
    </row>
    <row r="195" spans="1:6">
      <c r="A195">
        <v>151212</v>
      </c>
      <c r="B195" s="2">
        <v>42747</v>
      </c>
      <c r="C195">
        <v>10.7</v>
      </c>
      <c r="D195">
        <v>8.83</v>
      </c>
      <c r="E195" t="str">
        <f>+VLOOKUP(A195,'est-senamhi'!A:J,10,FALSE)</f>
        <v>RP</v>
      </c>
      <c r="F195">
        <f>+COUNTIFS(percentiles!A:A,A195,percentiles!M:M,B195,percentiles!N:N,"&gt;0")</f>
        <v>0</v>
      </c>
    </row>
    <row r="196" spans="1:6">
      <c r="A196">
        <v>151214</v>
      </c>
      <c r="B196" s="2">
        <v>42747</v>
      </c>
      <c r="C196">
        <v>11.1</v>
      </c>
      <c r="D196">
        <v>7.22</v>
      </c>
      <c r="E196" t="str">
        <f>+VLOOKUP(A196,'est-senamhi'!A:J,10,FALSE)</f>
        <v>RP</v>
      </c>
      <c r="F196">
        <f>+COUNTIFS(percentiles!A:A,A196,percentiles!M:M,B196,percentiles!N:N,"&gt;0")</f>
        <v>0</v>
      </c>
    </row>
    <row r="197" spans="1:6">
      <c r="A197">
        <v>153101</v>
      </c>
      <c r="B197" s="2">
        <v>42747</v>
      </c>
      <c r="C197">
        <v>23.2</v>
      </c>
      <c r="D197">
        <v>15.76</v>
      </c>
      <c r="E197" t="str">
        <f>+VLOOKUP(A197,'est-senamhi'!A:J,10,FALSE)</f>
        <v>VNP</v>
      </c>
      <c r="F197">
        <f>+COUNTIFS(percentiles!A:A,A197,percentiles!M:M,B197,percentiles!N:N,"&gt;0")</f>
        <v>0</v>
      </c>
    </row>
    <row r="198" spans="1:6">
      <c r="A198">
        <v>154107</v>
      </c>
      <c r="B198" s="2">
        <v>42747</v>
      </c>
      <c r="C198">
        <v>14.9</v>
      </c>
      <c r="D198">
        <v>6.11</v>
      </c>
      <c r="E198" t="str">
        <f>+VLOOKUP(A198,'est-senamhi'!A:J,10,FALSE)</f>
        <v>VNP</v>
      </c>
      <c r="F198">
        <f>+COUNTIFS(percentiles!A:A,A198,percentiles!M:M,B198,percentiles!N:N,"&gt;0")</f>
        <v>1</v>
      </c>
    </row>
    <row r="199" spans="1:6">
      <c r="A199">
        <v>154108</v>
      </c>
      <c r="B199" s="2">
        <v>42747</v>
      </c>
      <c r="C199">
        <v>9.1999999999999993</v>
      </c>
      <c r="D199">
        <v>7.76</v>
      </c>
      <c r="E199" t="str">
        <f>+VLOOKUP(A199,'est-senamhi'!A:J,10,FALSE)</f>
        <v>VNP</v>
      </c>
      <c r="F199">
        <f>+COUNTIFS(percentiles!A:A,A199,percentiles!M:M,B199,percentiles!N:N,"&gt;0")</f>
        <v>0</v>
      </c>
    </row>
    <row r="200" spans="1:6">
      <c r="A200">
        <v>155112</v>
      </c>
      <c r="B200" s="2">
        <v>42747</v>
      </c>
      <c r="C200">
        <v>17.899999999999999</v>
      </c>
      <c r="D200">
        <v>17.170000000000002</v>
      </c>
      <c r="E200" t="str">
        <f>+VLOOKUP(A200,'est-senamhi'!A:J,10,FALSE)</f>
        <v>VNP</v>
      </c>
      <c r="F200">
        <f>+COUNTIFS(percentiles!A:A,A200,percentiles!M:M,B200,percentiles!N:N,"&gt;0")</f>
        <v>0</v>
      </c>
    </row>
    <row r="201" spans="1:6">
      <c r="A201">
        <v>155207</v>
      </c>
      <c r="B201" s="2">
        <v>42747</v>
      </c>
      <c r="C201">
        <v>13.4</v>
      </c>
      <c r="D201">
        <v>6.75</v>
      </c>
      <c r="E201" t="str">
        <f>+VLOOKUP(A201,'est-senamhi'!A:J,10,FALSE)</f>
        <v>VNP</v>
      </c>
      <c r="F201">
        <f>+COUNTIFS(percentiles!A:A,A201,percentiles!M:M,B201,percentiles!N:N,"&gt;0")</f>
        <v>0</v>
      </c>
    </row>
    <row r="202" spans="1:6">
      <c r="A202">
        <v>155209</v>
      </c>
      <c r="B202" s="2">
        <v>42747</v>
      </c>
      <c r="C202">
        <v>17.3</v>
      </c>
      <c r="D202">
        <v>14.69</v>
      </c>
      <c r="E202" t="str">
        <f>+VLOOKUP(A202,'est-senamhi'!A:J,10,FALSE)</f>
        <v>VNP</v>
      </c>
      <c r="F202">
        <f>+COUNTIFS(percentiles!A:A,A202,percentiles!M:M,B202,percentiles!N:N,"&gt;0")</f>
        <v>0</v>
      </c>
    </row>
    <row r="203" spans="1:6">
      <c r="A203">
        <v>155212</v>
      </c>
      <c r="B203" s="2">
        <v>42747</v>
      </c>
      <c r="C203">
        <v>16.7</v>
      </c>
      <c r="D203">
        <v>14.82</v>
      </c>
      <c r="E203" t="str">
        <f>+VLOOKUP(A203,'est-senamhi'!A:J,10,FALSE)</f>
        <v>VNP</v>
      </c>
      <c r="F203">
        <f>+COUNTIFS(percentiles!A:A,A203,percentiles!M:M,B203,percentiles!N:N,"&gt;0")</f>
        <v>0</v>
      </c>
    </row>
    <row r="204" spans="1:6">
      <c r="A204">
        <v>155224</v>
      </c>
      <c r="B204" s="2">
        <v>42747</v>
      </c>
      <c r="C204">
        <v>14</v>
      </c>
      <c r="D204">
        <v>6.09</v>
      </c>
      <c r="E204" t="str">
        <f>+VLOOKUP(A204,'est-senamhi'!A:J,10,FALSE)</f>
        <v>RP</v>
      </c>
      <c r="F204">
        <f>+COUNTIFS(percentiles!A:A,A204,percentiles!M:M,B204,percentiles!N:N,"&gt;0")</f>
        <v>0</v>
      </c>
    </row>
    <row r="205" spans="1:6">
      <c r="A205">
        <v>156100</v>
      </c>
      <c r="B205" s="2">
        <v>42747</v>
      </c>
      <c r="C205">
        <v>3.4</v>
      </c>
      <c r="D205">
        <v>3.26</v>
      </c>
      <c r="E205" t="str">
        <f>+VLOOKUP(A205,'est-senamhi'!A:J,10,FALSE)</f>
        <v>RP</v>
      </c>
      <c r="F205">
        <f>+COUNTIFS(percentiles!A:A,A205,percentiles!M:M,B205,percentiles!N:N,"&gt;0")</f>
        <v>0</v>
      </c>
    </row>
    <row r="206" spans="1:6">
      <c r="A206">
        <v>156133</v>
      </c>
      <c r="B206" s="2">
        <v>42747</v>
      </c>
      <c r="C206">
        <v>13.4</v>
      </c>
      <c r="D206">
        <v>11.8</v>
      </c>
      <c r="E206" t="str">
        <f>+VLOOKUP(A206,'est-senamhi'!A:J,10,FALSE)</f>
        <v>VNP</v>
      </c>
      <c r="F206">
        <f>+COUNTIFS(percentiles!A:A,A206,percentiles!M:M,B206,percentiles!N:N,"&gt;0")</f>
        <v>0</v>
      </c>
    </row>
    <row r="207" spans="1:6">
      <c r="A207">
        <v>157200</v>
      </c>
      <c r="B207" s="2">
        <v>42747</v>
      </c>
      <c r="C207">
        <v>12.7</v>
      </c>
      <c r="D207">
        <v>12.63</v>
      </c>
      <c r="E207" t="str">
        <f>+VLOOKUP(A207,'est-senamhi'!A:J,10,FALSE)</f>
        <v>RP</v>
      </c>
      <c r="F207">
        <f>+COUNTIFS(percentiles!A:A,A207,percentiles!M:M,B207,percentiles!N:N,"&gt;0")</f>
        <v>0</v>
      </c>
    </row>
    <row r="208" spans="1:6">
      <c r="A208" t="s">
        <v>1058</v>
      </c>
      <c r="B208" s="2">
        <v>42747</v>
      </c>
      <c r="C208">
        <v>25</v>
      </c>
      <c r="D208">
        <v>18.329999999999998</v>
      </c>
      <c r="E208" t="str">
        <f>+VLOOKUP(A208,'est-senamhi'!A:J,10,FALSE)</f>
        <v>RP</v>
      </c>
      <c r="F208">
        <f>+COUNTIFS(percentiles!A:A,A208,percentiles!M:M,B208,percentiles!N:N,"&gt;0")</f>
        <v>0</v>
      </c>
    </row>
    <row r="209" spans="1:6">
      <c r="A209">
        <v>47262016</v>
      </c>
      <c r="B209" s="2">
        <v>42747</v>
      </c>
      <c r="C209">
        <v>33</v>
      </c>
      <c r="D209">
        <v>20.309999999999999</v>
      </c>
      <c r="E209" t="str">
        <f>+VLOOKUP(A209,'est-senamhi'!A:J,10,FALSE)</f>
        <v>RP</v>
      </c>
      <c r="F209">
        <f>+COUNTIFS(percentiles!A:A,A209,percentiles!M:M,B209,percentiles!N:N,"&gt;0")</f>
        <v>0</v>
      </c>
    </row>
    <row r="210" spans="1:6">
      <c r="A210" t="s">
        <v>1180</v>
      </c>
      <c r="B210" s="2">
        <v>42747</v>
      </c>
      <c r="C210">
        <v>18.600000000000001</v>
      </c>
      <c r="D210">
        <v>13.49</v>
      </c>
      <c r="E210" t="str">
        <f>+VLOOKUP(A210,'est-senamhi'!A:J,10,FALSE)</f>
        <v>RP</v>
      </c>
      <c r="F210">
        <f>+COUNTIFS(percentiles!A:A,A210,percentiles!M:M,B210,percentiles!N:N,"&gt;0")</f>
        <v>0</v>
      </c>
    </row>
    <row r="211" spans="1:6">
      <c r="A211">
        <v>321</v>
      </c>
      <c r="B211" s="2">
        <v>42748</v>
      </c>
      <c r="C211">
        <v>41.1</v>
      </c>
      <c r="D211">
        <v>26.41</v>
      </c>
      <c r="E211" t="str">
        <f>+VLOOKUP(A211,'est-senamhi'!A:J,10,FALSE)</f>
        <v>RP</v>
      </c>
      <c r="F211">
        <f>+COUNTIFS(percentiles!A:A,A211,percentiles!M:M,B211,percentiles!N:N,"&gt;0")</f>
        <v>0</v>
      </c>
    </row>
    <row r="212" spans="1:6">
      <c r="A212">
        <v>444</v>
      </c>
      <c r="B212" s="2">
        <v>42748</v>
      </c>
      <c r="C212">
        <v>19.600000000000001</v>
      </c>
      <c r="D212">
        <v>10.02</v>
      </c>
      <c r="E212" t="str">
        <f>+VLOOKUP(A212,'est-senamhi'!A:J,10,FALSE)</f>
        <v>VNP</v>
      </c>
      <c r="F212">
        <f>+COUNTIFS(percentiles!A:A,A212,percentiles!M:M,B212,percentiles!N:N,"&gt;0")</f>
        <v>0</v>
      </c>
    </row>
    <row r="213" spans="1:6">
      <c r="A213">
        <v>543</v>
      </c>
      <c r="B213" s="2">
        <v>42748</v>
      </c>
      <c r="C213">
        <v>2.6</v>
      </c>
      <c r="D213">
        <v>2.34</v>
      </c>
      <c r="E213" t="str">
        <f>+VLOOKUP(A213,'est-senamhi'!A:J,10,FALSE)</f>
        <v>VNP</v>
      </c>
      <c r="F213">
        <f>+COUNTIFS(percentiles!A:A,A213,percentiles!M:M,B213,percentiles!N:N,"&gt;0")</f>
        <v>0</v>
      </c>
    </row>
    <row r="214" spans="1:6">
      <c r="A214">
        <v>554</v>
      </c>
      <c r="B214" s="2">
        <v>42748</v>
      </c>
      <c r="C214">
        <v>16.3</v>
      </c>
      <c r="D214">
        <v>14.11</v>
      </c>
      <c r="E214" t="str">
        <f>+VLOOKUP(A214,'est-senamhi'!A:J,10,FALSE)</f>
        <v>RP</v>
      </c>
      <c r="F214">
        <f>+COUNTIFS(percentiles!A:A,A214,percentiles!M:M,B214,percentiles!N:N,"&gt;0")</f>
        <v>0</v>
      </c>
    </row>
    <row r="215" spans="1:6">
      <c r="A215">
        <v>806</v>
      </c>
      <c r="B215" s="2">
        <v>42748</v>
      </c>
      <c r="C215">
        <v>4.8</v>
      </c>
      <c r="D215">
        <v>4.24</v>
      </c>
      <c r="E215" t="str">
        <f>+VLOOKUP(A215,'est-senamhi'!A:J,10,FALSE)</f>
        <v>RP</v>
      </c>
      <c r="F215">
        <f>+COUNTIFS(percentiles!A:A,A215,percentiles!M:M,B215,percentiles!N:N,"&gt;0")</f>
        <v>0</v>
      </c>
    </row>
    <row r="216" spans="1:6">
      <c r="A216">
        <v>848</v>
      </c>
      <c r="B216" s="2">
        <v>42748</v>
      </c>
      <c r="C216">
        <v>48.6</v>
      </c>
      <c r="D216">
        <v>19.079999999999998</v>
      </c>
      <c r="E216" t="str">
        <f>+VLOOKUP(A216,'est-senamhi'!A:J,10,FALSE)</f>
        <v>RP</v>
      </c>
      <c r="F216">
        <f>+COUNTIFS(percentiles!A:A,A216,percentiles!M:M,B216,percentiles!N:N,"&gt;0")</f>
        <v>0</v>
      </c>
    </row>
    <row r="217" spans="1:6">
      <c r="A217">
        <v>850</v>
      </c>
      <c r="B217" s="2">
        <v>42748</v>
      </c>
      <c r="C217">
        <v>24.8</v>
      </c>
      <c r="D217">
        <v>16.149999999999999</v>
      </c>
      <c r="E217" t="str">
        <f>+VLOOKUP(A217,'est-senamhi'!A:J,10,FALSE)</f>
        <v>RP</v>
      </c>
      <c r="F217">
        <f>+COUNTIFS(percentiles!A:A,A217,percentiles!M:M,B217,percentiles!N:N,"&gt;0")</f>
        <v>0</v>
      </c>
    </row>
    <row r="218" spans="1:6">
      <c r="A218">
        <v>852</v>
      </c>
      <c r="B218" s="2">
        <v>42748</v>
      </c>
      <c r="C218">
        <v>6.4</v>
      </c>
      <c r="D218">
        <v>3.79</v>
      </c>
      <c r="E218" t="str">
        <f>+VLOOKUP(A218,'est-senamhi'!A:J,10,FALSE)</f>
        <v>RP</v>
      </c>
      <c r="F218">
        <f>+COUNTIFS(percentiles!A:A,A218,percentiles!M:M,B218,percentiles!N:N,"&gt;0")</f>
        <v>0</v>
      </c>
    </row>
    <row r="219" spans="1:6">
      <c r="A219">
        <v>861</v>
      </c>
      <c r="B219" s="2">
        <v>42748</v>
      </c>
      <c r="C219">
        <v>21.8</v>
      </c>
      <c r="D219">
        <v>18.02</v>
      </c>
      <c r="E219" t="str">
        <f>+VLOOKUP(A219,'est-senamhi'!A:J,10,FALSE)</f>
        <v>RP</v>
      </c>
      <c r="F219">
        <f>+COUNTIFS(percentiles!A:A,A219,percentiles!M:M,B219,percentiles!N:N,"&gt;0")</f>
        <v>0</v>
      </c>
    </row>
    <row r="220" spans="1:6">
      <c r="A220">
        <v>873</v>
      </c>
      <c r="B220" s="2">
        <v>42748</v>
      </c>
      <c r="C220">
        <v>22</v>
      </c>
      <c r="D220">
        <v>16.579999999999998</v>
      </c>
      <c r="E220" t="str">
        <f>+VLOOKUP(A220,'est-senamhi'!A:J,10,FALSE)</f>
        <v>RP</v>
      </c>
      <c r="F220">
        <f>+COUNTIFS(percentiles!A:A,A220,percentiles!M:M,B220,percentiles!N:N,"&gt;0")</f>
        <v>0</v>
      </c>
    </row>
    <row r="221" spans="1:6">
      <c r="A221">
        <v>877</v>
      </c>
      <c r="B221" s="2">
        <v>42748</v>
      </c>
      <c r="C221">
        <v>15.4</v>
      </c>
      <c r="D221">
        <v>11.94</v>
      </c>
      <c r="E221" t="str">
        <f>+VLOOKUP(A221,'est-senamhi'!A:J,10,FALSE)</f>
        <v>RP</v>
      </c>
      <c r="F221">
        <f>+COUNTIFS(percentiles!A:A,A221,percentiles!M:M,B221,percentiles!N:N,"&gt;0")</f>
        <v>0</v>
      </c>
    </row>
    <row r="222" spans="1:6">
      <c r="A222">
        <v>881</v>
      </c>
      <c r="B222" s="2">
        <v>42748</v>
      </c>
      <c r="C222">
        <v>20.8</v>
      </c>
      <c r="D222">
        <v>17.03</v>
      </c>
      <c r="E222" t="str">
        <f>+VLOOKUP(A222,'est-senamhi'!A:J,10,FALSE)</f>
        <v>RP</v>
      </c>
      <c r="F222">
        <f>+COUNTIFS(percentiles!A:A,A222,percentiles!M:M,B222,percentiles!N:N,"&gt;0")</f>
        <v>0</v>
      </c>
    </row>
    <row r="223" spans="1:6">
      <c r="A223">
        <v>4431</v>
      </c>
      <c r="B223" s="2">
        <v>42748</v>
      </c>
      <c r="C223">
        <v>27.5</v>
      </c>
      <c r="D223">
        <v>26.61</v>
      </c>
      <c r="E223" t="str">
        <f>+VLOOKUP(A223,'est-senamhi'!A:J,10,FALSE)</f>
        <v>VNP</v>
      </c>
      <c r="F223">
        <f>+COUNTIFS(percentiles!A:A,A223,percentiles!M:M,B223,percentiles!N:N,"&gt;0")</f>
        <v>0</v>
      </c>
    </row>
    <row r="224" spans="1:6">
      <c r="A224">
        <v>6640</v>
      </c>
      <c r="B224" s="2">
        <v>42748</v>
      </c>
      <c r="C224">
        <v>8</v>
      </c>
      <c r="D224">
        <v>7.49</v>
      </c>
      <c r="E224" t="str">
        <f>+VLOOKUP(A224,'est-senamhi'!A:J,10,FALSE)</f>
        <v>RP</v>
      </c>
      <c r="F224">
        <f>+COUNTIFS(percentiles!A:A,A224,percentiles!M:M,B224,percentiles!N:N,"&gt;0")</f>
        <v>0</v>
      </c>
    </row>
    <row r="225" spans="1:6">
      <c r="A225">
        <v>107131</v>
      </c>
      <c r="B225" s="2">
        <v>42748</v>
      </c>
      <c r="C225">
        <v>37.799999999999997</v>
      </c>
      <c r="D225">
        <v>12.6</v>
      </c>
      <c r="E225" t="str">
        <f>+VLOOKUP(A225,'est-senamhi'!A:J,10,FALSE)</f>
        <v>VNP</v>
      </c>
      <c r="F225">
        <f>+COUNTIFS(percentiles!A:A,A225,percentiles!M:M,B225,percentiles!N:N,"&gt;0")</f>
        <v>0</v>
      </c>
    </row>
    <row r="226" spans="1:6">
      <c r="A226">
        <v>109091</v>
      </c>
      <c r="B226" s="2">
        <v>42748</v>
      </c>
      <c r="C226">
        <v>137</v>
      </c>
      <c r="D226">
        <v>10.96</v>
      </c>
      <c r="E226" t="str">
        <f>+VLOOKUP(A226,'est-senamhi'!A:J,10,FALSE)</f>
        <v>VNP</v>
      </c>
      <c r="F226">
        <f>+COUNTIFS(percentiles!A:A,A226,percentiles!M:M,B226,percentiles!N:N,"&gt;0")</f>
        <v>0</v>
      </c>
    </row>
    <row r="227" spans="1:6">
      <c r="A227">
        <v>111288</v>
      </c>
      <c r="B227" s="2">
        <v>42748</v>
      </c>
      <c r="C227">
        <v>27.3</v>
      </c>
      <c r="D227">
        <v>23.88</v>
      </c>
      <c r="E227" t="str">
        <f>+VLOOKUP(A227,'est-senamhi'!A:J,10,FALSE)</f>
        <v>RP</v>
      </c>
      <c r="F227">
        <f>+COUNTIFS(percentiles!A:A,A227,percentiles!M:M,B227,percentiles!N:N,"&gt;0")</f>
        <v>0</v>
      </c>
    </row>
    <row r="228" spans="1:6">
      <c r="A228">
        <v>114123</v>
      </c>
      <c r="B228" s="2">
        <v>42748</v>
      </c>
      <c r="C228">
        <v>20.6</v>
      </c>
      <c r="D228">
        <v>17.96</v>
      </c>
      <c r="E228" t="str">
        <f>+VLOOKUP(A228,'est-senamhi'!A:J,10,FALSE)</f>
        <v>RP</v>
      </c>
      <c r="F228">
        <f>+COUNTIFS(percentiles!A:A,A228,percentiles!M:M,B228,percentiles!N:N,"&gt;0")</f>
        <v>0</v>
      </c>
    </row>
    <row r="229" spans="1:6">
      <c r="A229">
        <v>117054</v>
      </c>
      <c r="B229" s="2">
        <v>42748</v>
      </c>
      <c r="C229">
        <v>13.9</v>
      </c>
      <c r="D229">
        <v>11.91</v>
      </c>
      <c r="E229" t="str">
        <f>+VLOOKUP(A229,'est-senamhi'!A:J,10,FALSE)</f>
        <v>RP</v>
      </c>
      <c r="F229">
        <f>+COUNTIFS(percentiles!A:A,A229,percentiles!M:M,B229,percentiles!N:N,"&gt;0")</f>
        <v>0</v>
      </c>
    </row>
    <row r="230" spans="1:6">
      <c r="A230">
        <v>154108</v>
      </c>
      <c r="B230" s="2">
        <v>42748</v>
      </c>
      <c r="C230">
        <v>19.8</v>
      </c>
      <c r="D230">
        <v>7.76</v>
      </c>
      <c r="E230" t="str">
        <f>+VLOOKUP(A230,'est-senamhi'!A:J,10,FALSE)</f>
        <v>VNP</v>
      </c>
      <c r="F230">
        <f>+COUNTIFS(percentiles!A:A,A230,percentiles!M:M,B230,percentiles!N:N,"&gt;0")</f>
        <v>0</v>
      </c>
    </row>
    <row r="231" spans="1:6">
      <c r="A231">
        <v>155224</v>
      </c>
      <c r="B231" s="2">
        <v>42748</v>
      </c>
      <c r="C231">
        <v>10.5</v>
      </c>
      <c r="D231">
        <v>6.09</v>
      </c>
      <c r="E231" t="str">
        <f>+VLOOKUP(A231,'est-senamhi'!A:J,10,FALSE)</f>
        <v>RP</v>
      </c>
      <c r="F231">
        <f>+COUNTIFS(percentiles!A:A,A231,percentiles!M:M,B231,percentiles!N:N,"&gt;0")</f>
        <v>0</v>
      </c>
    </row>
    <row r="232" spans="1:6">
      <c r="A232">
        <v>156100</v>
      </c>
      <c r="B232" s="2">
        <v>42748</v>
      </c>
      <c r="C232">
        <v>4.5999999999999996</v>
      </c>
      <c r="D232">
        <v>3.26</v>
      </c>
      <c r="E232" t="str">
        <f>+VLOOKUP(A232,'est-senamhi'!A:J,10,FALSE)</f>
        <v>RP</v>
      </c>
      <c r="F232">
        <f>+COUNTIFS(percentiles!A:A,A232,percentiles!M:M,B232,percentiles!N:N,"&gt;0")</f>
        <v>0</v>
      </c>
    </row>
    <row r="233" spans="1:6">
      <c r="A233">
        <v>156104</v>
      </c>
      <c r="B233" s="2">
        <v>42748</v>
      </c>
      <c r="C233">
        <v>23.6</v>
      </c>
      <c r="D233">
        <v>14.63</v>
      </c>
      <c r="E233" t="str">
        <f>+VLOOKUP(A233,'est-senamhi'!A:J,10,FALSE)</f>
        <v>RP</v>
      </c>
      <c r="F233">
        <f>+COUNTIFS(percentiles!A:A,A233,percentiles!M:M,B233,percentiles!N:N,"&gt;0")</f>
        <v>0</v>
      </c>
    </row>
    <row r="234" spans="1:6">
      <c r="A234">
        <v>157309</v>
      </c>
      <c r="B234" s="2">
        <v>42748</v>
      </c>
      <c r="C234">
        <v>26.3</v>
      </c>
      <c r="D234">
        <v>24.02</v>
      </c>
      <c r="E234" t="str">
        <f>+VLOOKUP(A234,'est-senamhi'!A:J,10,FALSE)</f>
        <v>RP</v>
      </c>
      <c r="F234">
        <f>+COUNTIFS(percentiles!A:A,A234,percentiles!M:M,B234,percentiles!N:N,"&gt;0")</f>
        <v>0</v>
      </c>
    </row>
    <row r="235" spans="1:6">
      <c r="A235">
        <v>157310</v>
      </c>
      <c r="B235" s="2">
        <v>42748</v>
      </c>
      <c r="C235">
        <v>14.1</v>
      </c>
      <c r="D235">
        <v>13.13</v>
      </c>
      <c r="E235" t="str">
        <f>+VLOOKUP(A235,'est-senamhi'!A:J,10,FALSE)</f>
        <v>RP</v>
      </c>
      <c r="F235">
        <f>+COUNTIFS(percentiles!A:A,A235,percentiles!M:M,B235,percentiles!N:N,"&gt;0")</f>
        <v>0</v>
      </c>
    </row>
    <row r="236" spans="1:6">
      <c r="A236">
        <v>157311</v>
      </c>
      <c r="B236" s="2">
        <v>42748</v>
      </c>
      <c r="C236">
        <v>38.6</v>
      </c>
      <c r="D236">
        <v>20.93</v>
      </c>
      <c r="E236" t="str">
        <f>+VLOOKUP(A236,'est-senamhi'!A:J,10,FALSE)</f>
        <v>RP</v>
      </c>
      <c r="F236">
        <f>+COUNTIFS(percentiles!A:A,A236,percentiles!M:M,B236,percentiles!N:N,"&gt;0")</f>
        <v>0</v>
      </c>
    </row>
    <row r="237" spans="1:6">
      <c r="A237">
        <v>157312</v>
      </c>
      <c r="B237" s="2">
        <v>42748</v>
      </c>
      <c r="C237">
        <v>16.5</v>
      </c>
      <c r="D237">
        <v>10.3</v>
      </c>
      <c r="E237" t="str">
        <f>+VLOOKUP(A237,'est-senamhi'!A:J,10,FALSE)</f>
        <v>RP</v>
      </c>
      <c r="F237">
        <f>+COUNTIFS(percentiles!A:A,A237,percentiles!M:M,B237,percentiles!N:N,"&gt;0")</f>
        <v>0</v>
      </c>
    </row>
    <row r="238" spans="1:6">
      <c r="A238">
        <v>158302</v>
      </c>
      <c r="B238" s="2">
        <v>42748</v>
      </c>
      <c r="C238">
        <v>5.4</v>
      </c>
      <c r="D238">
        <v>3.79</v>
      </c>
      <c r="E238" t="str">
        <f>+VLOOKUP(A238,'est-senamhi'!A:J,10,FALSE)</f>
        <v>RP</v>
      </c>
      <c r="F238">
        <f>+COUNTIFS(percentiles!A:A,A238,percentiles!M:M,B238,percentiles!N:N,"&gt;0")</f>
        <v>0</v>
      </c>
    </row>
    <row r="239" spans="1:6">
      <c r="A239">
        <v>158313</v>
      </c>
      <c r="B239" s="2">
        <v>42748</v>
      </c>
      <c r="C239">
        <v>15.2</v>
      </c>
      <c r="D239">
        <v>12.33</v>
      </c>
      <c r="E239" t="str">
        <f>+VLOOKUP(A239,'est-senamhi'!A:J,10,FALSE)</f>
        <v>RP</v>
      </c>
      <c r="F239">
        <f>+COUNTIFS(percentiles!A:A,A239,percentiles!M:M,B239,percentiles!N:N,"&gt;0")</f>
        <v>0</v>
      </c>
    </row>
    <row r="240" spans="1:6">
      <c r="A240">
        <v>158314</v>
      </c>
      <c r="B240" s="2">
        <v>42748</v>
      </c>
      <c r="C240">
        <v>7</v>
      </c>
      <c r="D240">
        <v>4.6100000000000003</v>
      </c>
      <c r="E240" t="str">
        <f>+VLOOKUP(A240,'est-senamhi'!A:J,10,FALSE)</f>
        <v>RP</v>
      </c>
      <c r="F240">
        <f>+COUNTIFS(percentiles!A:A,A240,percentiles!M:M,B240,percentiles!N:N,"&gt;0")</f>
        <v>0</v>
      </c>
    </row>
    <row r="241" spans="1:6">
      <c r="A241">
        <v>158326</v>
      </c>
      <c r="B241" s="2">
        <v>42748</v>
      </c>
      <c r="C241">
        <v>25.4</v>
      </c>
      <c r="D241">
        <v>22.86</v>
      </c>
      <c r="E241" t="str">
        <f>+VLOOKUP(A241,'est-senamhi'!A:J,10,FALSE)</f>
        <v>RP</v>
      </c>
      <c r="F241">
        <f>+COUNTIFS(percentiles!A:A,A241,percentiles!M:M,B241,percentiles!N:N,"&gt;0")</f>
        <v>0</v>
      </c>
    </row>
    <row r="242" spans="1:6">
      <c r="A242">
        <v>47257764</v>
      </c>
      <c r="B242" s="2">
        <v>42748</v>
      </c>
      <c r="C242">
        <v>14.4</v>
      </c>
      <c r="D242">
        <v>14.11</v>
      </c>
      <c r="E242" t="str">
        <f>+VLOOKUP(A242,'est-senamhi'!A:J,10,FALSE)</f>
        <v>RP</v>
      </c>
      <c r="F242">
        <f>+COUNTIFS(percentiles!A:A,A242,percentiles!M:M,B242,percentiles!N:N,"&gt;0")</f>
        <v>0</v>
      </c>
    </row>
    <row r="243" spans="1:6">
      <c r="A243">
        <v>47280292</v>
      </c>
      <c r="B243" s="2">
        <v>42748</v>
      </c>
      <c r="C243">
        <v>27.2</v>
      </c>
      <c r="D243">
        <v>14.36</v>
      </c>
      <c r="E243" t="str">
        <f>+VLOOKUP(A243,'est-senamhi'!A:J,10,FALSE)</f>
        <v>RP</v>
      </c>
      <c r="F243">
        <f>+COUNTIFS(percentiles!A:A,A243,percentiles!M:M,B243,percentiles!N:N,"&gt;0")</f>
        <v>0</v>
      </c>
    </row>
    <row r="244" spans="1:6">
      <c r="A244" t="s">
        <v>1226</v>
      </c>
      <c r="B244" s="2">
        <v>42748</v>
      </c>
      <c r="C244">
        <v>46.3</v>
      </c>
      <c r="D244">
        <v>27.48</v>
      </c>
      <c r="E244" t="str">
        <f>+VLOOKUP(A244,'est-senamhi'!A:J,10,FALSE)</f>
        <v>VNP</v>
      </c>
      <c r="F244">
        <f>+COUNTIFS(percentiles!A:A,A244,percentiles!M:M,B244,percentiles!N:N,"&gt;0")</f>
        <v>0</v>
      </c>
    </row>
    <row r="245" spans="1:6">
      <c r="A245">
        <v>9</v>
      </c>
      <c r="B245" s="2">
        <v>42749</v>
      </c>
      <c r="C245">
        <v>22.9</v>
      </c>
      <c r="D245">
        <v>7.49</v>
      </c>
      <c r="E245" t="str">
        <f>+VLOOKUP(A245,'est-senamhi'!A:J,10,FALSE)</f>
        <v>RP</v>
      </c>
      <c r="F245">
        <f>+COUNTIFS(percentiles!A:A,A245,percentiles!M:M,B245,percentiles!N:N,"&gt;0")</f>
        <v>0</v>
      </c>
    </row>
    <row r="246" spans="1:6">
      <c r="A246">
        <v>130</v>
      </c>
      <c r="B246" s="2">
        <v>42749</v>
      </c>
      <c r="C246">
        <v>23.3</v>
      </c>
      <c r="D246">
        <v>17.239999999999998</v>
      </c>
      <c r="E246" t="str">
        <f>+VLOOKUP(A246,'est-senamhi'!A:J,10,FALSE)</f>
        <v>VNP</v>
      </c>
      <c r="F246">
        <f>+COUNTIFS(percentiles!A:A,A246,percentiles!M:M,B246,percentiles!N:N,"&gt;0")</f>
        <v>0</v>
      </c>
    </row>
    <row r="247" spans="1:6">
      <c r="A247">
        <v>179</v>
      </c>
      <c r="B247" s="2">
        <v>42749</v>
      </c>
      <c r="C247">
        <v>25.2</v>
      </c>
      <c r="D247">
        <v>23.38</v>
      </c>
      <c r="E247" t="str">
        <f>+VLOOKUP(A247,'est-senamhi'!A:J,10,FALSE)</f>
        <v>VNP</v>
      </c>
      <c r="F247">
        <f>+COUNTIFS(percentiles!A:A,A247,percentiles!M:M,B247,percentiles!N:N,"&gt;0")</f>
        <v>0</v>
      </c>
    </row>
    <row r="248" spans="1:6">
      <c r="A248">
        <v>307</v>
      </c>
      <c r="B248" s="2">
        <v>42749</v>
      </c>
      <c r="C248">
        <v>22.9</v>
      </c>
      <c r="D248">
        <v>18.84</v>
      </c>
      <c r="E248" t="str">
        <f>+VLOOKUP(A248,'est-senamhi'!A:J,10,FALSE)</f>
        <v>VNP</v>
      </c>
      <c r="F248">
        <f>+COUNTIFS(percentiles!A:A,A248,percentiles!M:M,B248,percentiles!N:N,"&gt;0")</f>
        <v>0</v>
      </c>
    </row>
    <row r="249" spans="1:6">
      <c r="A249">
        <v>370</v>
      </c>
      <c r="B249" s="2">
        <v>42749</v>
      </c>
      <c r="C249">
        <v>31.9</v>
      </c>
      <c r="D249">
        <v>22.39</v>
      </c>
      <c r="E249" t="str">
        <f>+VLOOKUP(A249,'est-senamhi'!A:J,10,FALSE)</f>
        <v>RP</v>
      </c>
      <c r="F249">
        <f>+COUNTIFS(percentiles!A:A,A249,percentiles!M:M,B249,percentiles!N:N,"&gt;0")</f>
        <v>0</v>
      </c>
    </row>
    <row r="250" spans="1:6">
      <c r="A250">
        <v>607</v>
      </c>
      <c r="B250" s="2">
        <v>42749</v>
      </c>
      <c r="C250">
        <v>27.6</v>
      </c>
      <c r="D250">
        <v>24.86</v>
      </c>
      <c r="E250" t="str">
        <f>+VLOOKUP(A250,'est-senamhi'!A:J,10,FALSE)</f>
        <v>RP</v>
      </c>
      <c r="F250">
        <f>+COUNTIFS(percentiles!A:A,A250,percentiles!M:M,B250,percentiles!N:N,"&gt;0")</f>
        <v>0</v>
      </c>
    </row>
    <row r="251" spans="1:6">
      <c r="A251">
        <v>633</v>
      </c>
      <c r="B251" s="2">
        <v>42749</v>
      </c>
      <c r="C251">
        <v>19.8</v>
      </c>
      <c r="D251">
        <v>18.23</v>
      </c>
      <c r="E251" t="str">
        <f>+VLOOKUP(A251,'est-senamhi'!A:J,10,FALSE)</f>
        <v>RP</v>
      </c>
      <c r="F251">
        <f>+COUNTIFS(percentiles!A:A,A251,percentiles!M:M,B251,percentiles!N:N,"&gt;0")</f>
        <v>0</v>
      </c>
    </row>
    <row r="252" spans="1:6">
      <c r="A252">
        <v>636</v>
      </c>
      <c r="B252" s="2">
        <v>42749</v>
      </c>
      <c r="C252">
        <v>13.8</v>
      </c>
      <c r="D252">
        <v>11.92</v>
      </c>
      <c r="E252" t="str">
        <f>+VLOOKUP(A252,'est-senamhi'!A:J,10,FALSE)</f>
        <v>RP</v>
      </c>
      <c r="F252">
        <f>+COUNTIFS(percentiles!A:A,A252,percentiles!M:M,B252,percentiles!N:N,"&gt;0")</f>
        <v>0</v>
      </c>
    </row>
    <row r="253" spans="1:6">
      <c r="A253">
        <v>639</v>
      </c>
      <c r="B253" s="2">
        <v>42749</v>
      </c>
      <c r="C253">
        <v>7</v>
      </c>
      <c r="D253">
        <v>4.3600000000000003</v>
      </c>
      <c r="E253" t="str">
        <f>+VLOOKUP(A253,'est-senamhi'!A:J,10,FALSE)</f>
        <v>RP</v>
      </c>
      <c r="F253">
        <f>+COUNTIFS(percentiles!A:A,A253,percentiles!M:M,B253,percentiles!N:N,"&gt;0")</f>
        <v>0</v>
      </c>
    </row>
    <row r="254" spans="1:6">
      <c r="A254">
        <v>640</v>
      </c>
      <c r="B254" s="2">
        <v>42749</v>
      </c>
      <c r="C254">
        <v>3.1</v>
      </c>
      <c r="D254">
        <v>1.63</v>
      </c>
      <c r="E254" t="str">
        <f>+VLOOKUP(A254,'est-senamhi'!A:J,10,FALSE)</f>
        <v>RP</v>
      </c>
      <c r="F254">
        <f>+COUNTIFS(percentiles!A:A,A254,percentiles!M:M,B254,percentiles!N:N,"&gt;0")</f>
        <v>0</v>
      </c>
    </row>
    <row r="255" spans="1:6">
      <c r="A255">
        <v>749</v>
      </c>
      <c r="B255" s="2">
        <v>42749</v>
      </c>
      <c r="C255">
        <v>16.100000000000001</v>
      </c>
      <c r="D255">
        <v>14.36</v>
      </c>
      <c r="E255" t="str">
        <f>+VLOOKUP(A255,'est-senamhi'!A:J,10,FALSE)</f>
        <v>RP</v>
      </c>
      <c r="F255">
        <f>+COUNTIFS(percentiles!A:A,A255,percentiles!M:M,B255,percentiles!N:N,"&gt;0")</f>
        <v>0</v>
      </c>
    </row>
    <row r="256" spans="1:6">
      <c r="A256">
        <v>820</v>
      </c>
      <c r="B256" s="2">
        <v>42749</v>
      </c>
      <c r="C256">
        <v>21</v>
      </c>
      <c r="D256">
        <v>15.33</v>
      </c>
      <c r="E256" t="str">
        <f>+VLOOKUP(A256,'est-senamhi'!A:J,10,FALSE)</f>
        <v>RP</v>
      </c>
      <c r="F256">
        <f>+COUNTIFS(percentiles!A:A,A256,percentiles!M:M,B256,percentiles!N:N,"&gt;0")</f>
        <v>0</v>
      </c>
    </row>
    <row r="257" spans="1:6">
      <c r="A257">
        <v>838</v>
      </c>
      <c r="B257" s="2">
        <v>42749</v>
      </c>
      <c r="C257">
        <v>2</v>
      </c>
      <c r="D257">
        <v>0.15</v>
      </c>
      <c r="E257" t="str">
        <f>+VLOOKUP(A257,'est-senamhi'!A:J,10,FALSE)</f>
        <v>RP</v>
      </c>
      <c r="F257">
        <f>+COUNTIFS(percentiles!A:A,A257,percentiles!M:M,B257,percentiles!N:N,"&gt;0")</f>
        <v>0</v>
      </c>
    </row>
    <row r="258" spans="1:6">
      <c r="A258">
        <v>839</v>
      </c>
      <c r="B258" s="2">
        <v>42749</v>
      </c>
      <c r="C258">
        <v>10.6</v>
      </c>
      <c r="D258">
        <v>7.72</v>
      </c>
      <c r="E258" t="str">
        <f>+VLOOKUP(A258,'est-senamhi'!A:J,10,FALSE)</f>
        <v>RP</v>
      </c>
      <c r="F258">
        <f>+COUNTIFS(percentiles!A:A,A258,percentiles!M:M,B258,percentiles!N:N,"&gt;0")</f>
        <v>0</v>
      </c>
    </row>
    <row r="259" spans="1:6">
      <c r="A259">
        <v>848</v>
      </c>
      <c r="B259" s="2">
        <v>42749</v>
      </c>
      <c r="C259">
        <v>21.9</v>
      </c>
      <c r="D259">
        <v>19.079999999999998</v>
      </c>
      <c r="E259" t="str">
        <f>+VLOOKUP(A259,'est-senamhi'!A:J,10,FALSE)</f>
        <v>RP</v>
      </c>
      <c r="F259">
        <f>+COUNTIFS(percentiles!A:A,A259,percentiles!M:M,B259,percentiles!N:N,"&gt;0")</f>
        <v>0</v>
      </c>
    </row>
    <row r="260" spans="1:6">
      <c r="A260">
        <v>850</v>
      </c>
      <c r="B260" s="2">
        <v>42749</v>
      </c>
      <c r="C260">
        <v>19</v>
      </c>
      <c r="D260">
        <v>16.149999999999999</v>
      </c>
      <c r="E260" t="str">
        <f>+VLOOKUP(A260,'est-senamhi'!A:J,10,FALSE)</f>
        <v>RP</v>
      </c>
      <c r="F260">
        <f>+COUNTIFS(percentiles!A:A,A260,percentiles!M:M,B260,percentiles!N:N,"&gt;0")</f>
        <v>0</v>
      </c>
    </row>
    <row r="261" spans="1:6">
      <c r="A261">
        <v>852</v>
      </c>
      <c r="B261" s="2">
        <v>42749</v>
      </c>
      <c r="C261">
        <v>11.6</v>
      </c>
      <c r="D261">
        <v>3.79</v>
      </c>
      <c r="E261" t="str">
        <f>+VLOOKUP(A261,'est-senamhi'!A:J,10,FALSE)</f>
        <v>RP</v>
      </c>
      <c r="F261">
        <f>+COUNTIFS(percentiles!A:A,A261,percentiles!M:M,B261,percentiles!N:N,"&gt;0")</f>
        <v>0</v>
      </c>
    </row>
    <row r="262" spans="1:6">
      <c r="A262">
        <v>857</v>
      </c>
      <c r="B262" s="2">
        <v>42749</v>
      </c>
      <c r="C262">
        <v>25.2</v>
      </c>
      <c r="D262">
        <v>21.81</v>
      </c>
      <c r="E262" t="str">
        <f>+VLOOKUP(A262,'est-senamhi'!A:J,10,FALSE)</f>
        <v>RP</v>
      </c>
      <c r="F262">
        <f>+COUNTIFS(percentiles!A:A,A262,percentiles!M:M,B262,percentiles!N:N,"&gt;0")</f>
        <v>0</v>
      </c>
    </row>
    <row r="263" spans="1:6">
      <c r="A263">
        <v>862</v>
      </c>
      <c r="B263" s="2">
        <v>42749</v>
      </c>
      <c r="C263">
        <v>2.5</v>
      </c>
      <c r="D263">
        <v>1.72</v>
      </c>
      <c r="E263" t="str">
        <f>+VLOOKUP(A263,'est-senamhi'!A:J,10,FALSE)</f>
        <v>RP</v>
      </c>
      <c r="F263">
        <f>+COUNTIFS(percentiles!A:A,A263,percentiles!M:M,B263,percentiles!N:N,"&gt;0")</f>
        <v>0</v>
      </c>
    </row>
    <row r="264" spans="1:6">
      <c r="A264">
        <v>6205</v>
      </c>
      <c r="B264" s="2">
        <v>42749</v>
      </c>
      <c r="C264">
        <v>22.3</v>
      </c>
      <c r="D264">
        <v>21.65</v>
      </c>
      <c r="E264" t="str">
        <f>+VLOOKUP(A264,'est-senamhi'!A:J,10,FALSE)</f>
        <v>RP</v>
      </c>
      <c r="F264">
        <f>+COUNTIFS(percentiles!A:A,A264,percentiles!M:M,B264,percentiles!N:N,"&gt;0")</f>
        <v>0</v>
      </c>
    </row>
    <row r="265" spans="1:6">
      <c r="A265">
        <v>6640</v>
      </c>
      <c r="B265" s="2">
        <v>42749</v>
      </c>
      <c r="C265">
        <v>20.6</v>
      </c>
      <c r="D265">
        <v>7.49</v>
      </c>
      <c r="E265" t="str">
        <f>+VLOOKUP(A265,'est-senamhi'!A:J,10,FALSE)</f>
        <v>RP</v>
      </c>
      <c r="F265">
        <f>+COUNTIFS(percentiles!A:A,A265,percentiles!M:M,B265,percentiles!N:N,"&gt;0")</f>
        <v>0</v>
      </c>
    </row>
    <row r="266" spans="1:6">
      <c r="A266">
        <v>7308</v>
      </c>
      <c r="B266" s="2">
        <v>42749</v>
      </c>
      <c r="C266">
        <v>14.6</v>
      </c>
      <c r="D266">
        <v>13.05</v>
      </c>
      <c r="E266" t="str">
        <f>+VLOOKUP(A266,'est-senamhi'!A:J,10,FALSE)</f>
        <v>RP</v>
      </c>
      <c r="F266">
        <f>+COUNTIFS(percentiles!A:A,A266,percentiles!M:M,B266,percentiles!N:N,"&gt;0")</f>
        <v>0</v>
      </c>
    </row>
    <row r="267" spans="1:6">
      <c r="A267">
        <v>105130</v>
      </c>
      <c r="B267" s="2">
        <v>42749</v>
      </c>
      <c r="C267">
        <v>24.8</v>
      </c>
      <c r="D267">
        <v>11.26</v>
      </c>
      <c r="E267" t="str">
        <f>+VLOOKUP(A267,'est-senamhi'!A:J,10,FALSE)</f>
        <v>RP</v>
      </c>
      <c r="F267">
        <f>+COUNTIFS(percentiles!A:A,A267,percentiles!M:M,B267,percentiles!N:N,"&gt;0")</f>
        <v>0</v>
      </c>
    </row>
    <row r="268" spans="1:6">
      <c r="A268">
        <v>107131</v>
      </c>
      <c r="B268" s="2">
        <v>42749</v>
      </c>
      <c r="C268">
        <v>45.4</v>
      </c>
      <c r="D268">
        <v>12.6</v>
      </c>
      <c r="E268" t="str">
        <f>+VLOOKUP(A268,'est-senamhi'!A:J,10,FALSE)</f>
        <v>VNP</v>
      </c>
      <c r="F268">
        <f>+COUNTIFS(percentiles!A:A,A268,percentiles!M:M,B268,percentiles!N:N,"&gt;0")</f>
        <v>0</v>
      </c>
    </row>
    <row r="269" spans="1:6">
      <c r="A269">
        <v>109091</v>
      </c>
      <c r="B269" s="2">
        <v>42749</v>
      </c>
      <c r="C269">
        <v>77</v>
      </c>
      <c r="D269">
        <v>10.96</v>
      </c>
      <c r="E269" t="str">
        <f>+VLOOKUP(A269,'est-senamhi'!A:J,10,FALSE)</f>
        <v>VNP</v>
      </c>
      <c r="F269">
        <f>+COUNTIFS(percentiles!A:A,A269,percentiles!M:M,B269,percentiles!N:N,"&gt;0")</f>
        <v>0</v>
      </c>
    </row>
    <row r="270" spans="1:6">
      <c r="A270">
        <v>111175</v>
      </c>
      <c r="B270" s="2">
        <v>42749</v>
      </c>
      <c r="C270">
        <v>17.8</v>
      </c>
      <c r="D270">
        <v>13.6</v>
      </c>
      <c r="E270" t="str">
        <f>+VLOOKUP(A270,'est-senamhi'!A:J,10,FALSE)</f>
        <v>VNP</v>
      </c>
      <c r="F270">
        <f>+COUNTIFS(percentiles!A:A,A270,percentiles!M:M,B270,percentiles!N:N,"&gt;0")</f>
        <v>0</v>
      </c>
    </row>
    <row r="271" spans="1:6">
      <c r="A271">
        <v>150900</v>
      </c>
      <c r="B271" s="2">
        <v>42749</v>
      </c>
      <c r="C271">
        <v>8</v>
      </c>
      <c r="D271">
        <v>5.96</v>
      </c>
      <c r="E271" t="str">
        <f>+VLOOKUP(A271,'est-senamhi'!A:J,10,FALSE)</f>
        <v>VNP</v>
      </c>
      <c r="F271">
        <f>+COUNTIFS(percentiles!A:A,A271,percentiles!M:M,B271,percentiles!N:N,"&gt;0")</f>
        <v>0</v>
      </c>
    </row>
    <row r="272" spans="1:6">
      <c r="A272">
        <v>151204</v>
      </c>
      <c r="B272" s="2">
        <v>42749</v>
      </c>
      <c r="C272">
        <v>15</v>
      </c>
      <c r="D272">
        <v>13.54</v>
      </c>
      <c r="E272" t="str">
        <f>+VLOOKUP(A272,'est-senamhi'!A:J,10,FALSE)</f>
        <v>VNP</v>
      </c>
      <c r="F272">
        <f>+COUNTIFS(percentiles!A:A,A272,percentiles!M:M,B272,percentiles!N:N,"&gt;0")</f>
        <v>0</v>
      </c>
    </row>
    <row r="273" spans="1:6">
      <c r="A273">
        <v>151207</v>
      </c>
      <c r="B273" s="2">
        <v>42749</v>
      </c>
      <c r="C273">
        <v>19.2</v>
      </c>
      <c r="D273">
        <v>18.23</v>
      </c>
      <c r="E273" t="str">
        <f>+VLOOKUP(A273,'est-senamhi'!A:J,10,FALSE)</f>
        <v>RP</v>
      </c>
      <c r="F273">
        <f>+COUNTIFS(percentiles!A:A,A273,percentiles!M:M,B273,percentiles!N:N,"&gt;0")</f>
        <v>1</v>
      </c>
    </row>
    <row r="274" spans="1:6">
      <c r="A274">
        <v>152126</v>
      </c>
      <c r="B274" s="2">
        <v>42749</v>
      </c>
      <c r="C274">
        <v>31.9</v>
      </c>
      <c r="D274">
        <v>20.87</v>
      </c>
      <c r="E274" t="str">
        <f>+VLOOKUP(A274,'est-senamhi'!A:J,10,FALSE)</f>
        <v>RP</v>
      </c>
      <c r="F274">
        <f>+COUNTIFS(percentiles!A:A,A274,percentiles!M:M,B274,percentiles!N:N,"&gt;0")</f>
        <v>0</v>
      </c>
    </row>
    <row r="275" spans="1:6">
      <c r="A275">
        <v>154107</v>
      </c>
      <c r="B275" s="2">
        <v>42749</v>
      </c>
      <c r="C275">
        <v>18.3</v>
      </c>
      <c r="D275">
        <v>6.11</v>
      </c>
      <c r="E275" t="str">
        <f>+VLOOKUP(A275,'est-senamhi'!A:J,10,FALSE)</f>
        <v>VNP</v>
      </c>
      <c r="F275">
        <f>+COUNTIFS(percentiles!A:A,A275,percentiles!M:M,B275,percentiles!N:N,"&gt;0")</f>
        <v>1</v>
      </c>
    </row>
    <row r="276" spans="1:6">
      <c r="A276">
        <v>154108</v>
      </c>
      <c r="B276" s="2">
        <v>42749</v>
      </c>
      <c r="C276">
        <v>23</v>
      </c>
      <c r="D276">
        <v>7.76</v>
      </c>
      <c r="E276" t="str">
        <f>+VLOOKUP(A276,'est-senamhi'!A:J,10,FALSE)</f>
        <v>VNP</v>
      </c>
      <c r="F276">
        <f>+COUNTIFS(percentiles!A:A,A276,percentiles!M:M,B276,percentiles!N:N,"&gt;0")</f>
        <v>0</v>
      </c>
    </row>
    <row r="277" spans="1:6">
      <c r="A277">
        <v>154110</v>
      </c>
      <c r="B277" s="2">
        <v>42749</v>
      </c>
      <c r="C277">
        <v>6.8</v>
      </c>
      <c r="D277">
        <v>6.11</v>
      </c>
      <c r="E277" t="str">
        <f>+VLOOKUP(A277,'est-senamhi'!A:J,10,FALSE)</f>
        <v>VNP</v>
      </c>
      <c r="F277">
        <f>+COUNTIFS(percentiles!A:A,A277,percentiles!M:M,B277,percentiles!N:N,"&gt;0")</f>
        <v>0</v>
      </c>
    </row>
    <row r="278" spans="1:6">
      <c r="A278">
        <v>155111</v>
      </c>
      <c r="B278" s="2">
        <v>42749</v>
      </c>
      <c r="C278">
        <v>24.4</v>
      </c>
      <c r="D278">
        <v>19.309999999999999</v>
      </c>
      <c r="E278" t="str">
        <f>+VLOOKUP(A278,'est-senamhi'!A:J,10,FALSE)</f>
        <v>VNP</v>
      </c>
      <c r="F278">
        <f>+COUNTIFS(percentiles!A:A,A278,percentiles!M:M,B278,percentiles!N:N,"&gt;0")</f>
        <v>0</v>
      </c>
    </row>
    <row r="279" spans="1:6">
      <c r="A279">
        <v>155112</v>
      </c>
      <c r="B279" s="2">
        <v>42749</v>
      </c>
      <c r="C279">
        <v>19.7</v>
      </c>
      <c r="D279">
        <v>17.170000000000002</v>
      </c>
      <c r="E279" t="str">
        <f>+VLOOKUP(A279,'est-senamhi'!A:J,10,FALSE)</f>
        <v>VNP</v>
      </c>
      <c r="F279">
        <f>+COUNTIFS(percentiles!A:A,A279,percentiles!M:M,B279,percentiles!N:N,"&gt;0")</f>
        <v>0</v>
      </c>
    </row>
    <row r="280" spans="1:6">
      <c r="A280">
        <v>155225</v>
      </c>
      <c r="B280" s="2">
        <v>42749</v>
      </c>
      <c r="C280">
        <v>19.5</v>
      </c>
      <c r="D280">
        <v>19.100000000000001</v>
      </c>
      <c r="E280" t="str">
        <f>+VLOOKUP(A280,'est-senamhi'!A:J,10,FALSE)</f>
        <v>VNP</v>
      </c>
      <c r="F280">
        <f>+COUNTIFS(percentiles!A:A,A280,percentiles!M:M,B280,percentiles!N:N,"&gt;0")</f>
        <v>0</v>
      </c>
    </row>
    <row r="281" spans="1:6">
      <c r="A281">
        <v>156104</v>
      </c>
      <c r="B281" s="2">
        <v>42749</v>
      </c>
      <c r="C281">
        <v>18.100000000000001</v>
      </c>
      <c r="D281">
        <v>14.63</v>
      </c>
      <c r="E281" t="str">
        <f>+VLOOKUP(A281,'est-senamhi'!A:J,10,FALSE)</f>
        <v>RP</v>
      </c>
      <c r="F281">
        <f>+COUNTIFS(percentiles!A:A,A281,percentiles!M:M,B281,percentiles!N:N,"&gt;0")</f>
        <v>0</v>
      </c>
    </row>
    <row r="282" spans="1:6">
      <c r="A282">
        <v>156109</v>
      </c>
      <c r="B282" s="2">
        <v>42749</v>
      </c>
      <c r="C282">
        <v>18.399999999999999</v>
      </c>
      <c r="D282">
        <v>17.329999999999998</v>
      </c>
      <c r="E282" t="str">
        <f>+VLOOKUP(A282,'est-senamhi'!A:J,10,FALSE)</f>
        <v>RP</v>
      </c>
      <c r="F282">
        <f>+COUNTIFS(percentiles!A:A,A282,percentiles!M:M,B282,percentiles!N:N,"&gt;0")</f>
        <v>0</v>
      </c>
    </row>
    <row r="283" spans="1:6">
      <c r="A283">
        <v>156122</v>
      </c>
      <c r="B283" s="2">
        <v>42749</v>
      </c>
      <c r="C283">
        <v>22</v>
      </c>
      <c r="D283">
        <v>17.89</v>
      </c>
      <c r="E283" t="str">
        <f>+VLOOKUP(A283,'est-senamhi'!A:J,10,FALSE)</f>
        <v>RP</v>
      </c>
      <c r="F283">
        <f>+COUNTIFS(percentiles!A:A,A283,percentiles!M:M,B283,percentiles!N:N,"&gt;0")</f>
        <v>0</v>
      </c>
    </row>
    <row r="284" spans="1:6">
      <c r="A284">
        <v>156123</v>
      </c>
      <c r="B284" s="2">
        <v>42749</v>
      </c>
      <c r="C284">
        <v>42</v>
      </c>
      <c r="D284">
        <v>12.83</v>
      </c>
      <c r="E284" t="str">
        <f>+VLOOKUP(A284,'est-senamhi'!A:J,10,FALSE)</f>
        <v>RP</v>
      </c>
      <c r="F284">
        <f>+COUNTIFS(percentiles!A:A,A284,percentiles!M:M,B284,percentiles!N:N,"&gt;0")</f>
        <v>0</v>
      </c>
    </row>
    <row r="285" spans="1:6">
      <c r="A285">
        <v>156130</v>
      </c>
      <c r="B285" s="2">
        <v>42749</v>
      </c>
      <c r="C285">
        <v>28.7</v>
      </c>
      <c r="D285">
        <v>26.57</v>
      </c>
      <c r="E285" t="str">
        <f>+VLOOKUP(A285,'est-senamhi'!A:J,10,FALSE)</f>
        <v>RP</v>
      </c>
      <c r="F285">
        <f>+COUNTIFS(percentiles!A:A,A285,percentiles!M:M,B285,percentiles!N:N,"&gt;0")</f>
        <v>0</v>
      </c>
    </row>
    <row r="286" spans="1:6">
      <c r="A286">
        <v>157101</v>
      </c>
      <c r="B286" s="2">
        <v>42749</v>
      </c>
      <c r="C286">
        <v>26.8</v>
      </c>
      <c r="D286">
        <v>22.92</v>
      </c>
      <c r="E286" t="str">
        <f>+VLOOKUP(A286,'est-senamhi'!A:J,10,FALSE)</f>
        <v>RP</v>
      </c>
      <c r="F286">
        <f>+COUNTIFS(percentiles!A:A,A286,percentiles!M:M,B286,percentiles!N:N,"&gt;0")</f>
        <v>0</v>
      </c>
    </row>
    <row r="287" spans="1:6">
      <c r="A287">
        <v>157200</v>
      </c>
      <c r="B287" s="2">
        <v>42749</v>
      </c>
      <c r="C287">
        <v>20.2</v>
      </c>
      <c r="D287">
        <v>12.63</v>
      </c>
      <c r="E287" t="str">
        <f>+VLOOKUP(A287,'est-senamhi'!A:J,10,FALSE)</f>
        <v>RP</v>
      </c>
      <c r="F287">
        <f>+COUNTIFS(percentiles!A:A,A287,percentiles!M:M,B287,percentiles!N:N,"&gt;0")</f>
        <v>0</v>
      </c>
    </row>
    <row r="288" spans="1:6">
      <c r="A288">
        <v>158204</v>
      </c>
      <c r="B288" s="2">
        <v>42749</v>
      </c>
      <c r="C288">
        <v>20.399999999999999</v>
      </c>
      <c r="D288">
        <v>16.670000000000002</v>
      </c>
      <c r="E288" t="str">
        <f>+VLOOKUP(A288,'est-senamhi'!A:J,10,FALSE)</f>
        <v>RP</v>
      </c>
      <c r="F288">
        <f>+COUNTIFS(percentiles!A:A,A288,percentiles!M:M,B288,percentiles!N:N,"&gt;0")</f>
        <v>0</v>
      </c>
    </row>
    <row r="289" spans="1:6">
      <c r="A289">
        <v>158209</v>
      </c>
      <c r="B289" s="2">
        <v>42749</v>
      </c>
      <c r="C289">
        <v>22.2</v>
      </c>
      <c r="D289">
        <v>20.45</v>
      </c>
      <c r="E289" t="str">
        <f>+VLOOKUP(A289,'est-senamhi'!A:J,10,FALSE)</f>
        <v>RP</v>
      </c>
      <c r="F289">
        <f>+COUNTIFS(percentiles!A:A,A289,percentiles!M:M,B289,percentiles!N:N,"&gt;0")</f>
        <v>0</v>
      </c>
    </row>
    <row r="290" spans="1:6">
      <c r="A290">
        <v>158302</v>
      </c>
      <c r="B290" s="2">
        <v>42749</v>
      </c>
      <c r="C290">
        <v>4.8</v>
      </c>
      <c r="D290">
        <v>3.79</v>
      </c>
      <c r="E290" t="str">
        <f>+VLOOKUP(A290,'est-senamhi'!A:J,10,FALSE)</f>
        <v>RP</v>
      </c>
      <c r="F290">
        <f>+COUNTIFS(percentiles!A:A,A290,percentiles!M:M,B290,percentiles!N:N,"&gt;0")</f>
        <v>0</v>
      </c>
    </row>
    <row r="291" spans="1:6">
      <c r="A291">
        <v>158314</v>
      </c>
      <c r="B291" s="2">
        <v>42749</v>
      </c>
      <c r="C291">
        <v>9</v>
      </c>
      <c r="D291">
        <v>4.6100000000000003</v>
      </c>
      <c r="E291" t="str">
        <f>+VLOOKUP(A291,'est-senamhi'!A:J,10,FALSE)</f>
        <v>RP</v>
      </c>
      <c r="F291">
        <f>+COUNTIFS(percentiles!A:A,A291,percentiles!M:M,B291,percentiles!N:N,"&gt;0")</f>
        <v>0</v>
      </c>
    </row>
    <row r="292" spans="1:6">
      <c r="A292" t="s">
        <v>1082</v>
      </c>
      <c r="B292" s="2">
        <v>42749</v>
      </c>
      <c r="C292">
        <v>27.3</v>
      </c>
      <c r="D292">
        <v>26.85</v>
      </c>
      <c r="E292" t="str">
        <f>+VLOOKUP(A292,'est-senamhi'!A:J,10,FALSE)</f>
        <v>RP</v>
      </c>
      <c r="F292">
        <f>+COUNTIFS(percentiles!A:A,A292,percentiles!M:M,B292,percentiles!N:N,"&gt;0")</f>
        <v>0</v>
      </c>
    </row>
    <row r="293" spans="1:6">
      <c r="A293">
        <v>47271776</v>
      </c>
      <c r="B293" s="2">
        <v>42749</v>
      </c>
      <c r="C293">
        <v>25.8</v>
      </c>
      <c r="D293">
        <v>18.04</v>
      </c>
      <c r="E293" t="str">
        <f>+VLOOKUP(A293,'est-senamhi'!A:J,10,FALSE)</f>
        <v>RP</v>
      </c>
      <c r="F293">
        <f>+COUNTIFS(percentiles!A:A,A293,percentiles!M:M,B293,percentiles!N:N,"&gt;0")</f>
        <v>0</v>
      </c>
    </row>
    <row r="294" spans="1:6">
      <c r="A294">
        <v>47280292</v>
      </c>
      <c r="B294" s="2">
        <v>42749</v>
      </c>
      <c r="C294">
        <v>16.600000000000001</v>
      </c>
      <c r="D294">
        <v>14.36</v>
      </c>
      <c r="E294" t="str">
        <f>+VLOOKUP(A294,'est-senamhi'!A:J,10,FALSE)</f>
        <v>RP</v>
      </c>
      <c r="F294">
        <f>+COUNTIFS(percentiles!A:A,A294,percentiles!M:M,B294,percentiles!N:N,"&gt;0")</f>
        <v>0</v>
      </c>
    </row>
    <row r="295" spans="1:6">
      <c r="A295">
        <v>47294362</v>
      </c>
      <c r="B295" s="2">
        <v>42749</v>
      </c>
      <c r="C295">
        <v>51.2</v>
      </c>
      <c r="D295">
        <v>21.53</v>
      </c>
      <c r="E295" t="str">
        <f>+VLOOKUP(A295,'est-senamhi'!A:J,10,FALSE)</f>
        <v>RP</v>
      </c>
      <c r="F295">
        <f>+COUNTIFS(percentiles!A:A,A295,percentiles!M:M,B295,percentiles!N:N,"&gt;0")</f>
        <v>0</v>
      </c>
    </row>
    <row r="296" spans="1:6">
      <c r="A296" t="s">
        <v>1171</v>
      </c>
      <c r="B296" s="2">
        <v>42749</v>
      </c>
      <c r="C296">
        <v>3</v>
      </c>
      <c r="D296">
        <v>0.56000000000000005</v>
      </c>
      <c r="E296" t="str">
        <f>+VLOOKUP(A296,'est-senamhi'!A:J,10,FALSE)</f>
        <v>VNP</v>
      </c>
      <c r="F296">
        <f>+COUNTIFS(percentiles!A:A,A296,percentiles!M:M,B296,percentiles!N:N,"&gt;0")</f>
        <v>0</v>
      </c>
    </row>
    <row r="297" spans="1:6">
      <c r="A297" t="s">
        <v>1214</v>
      </c>
      <c r="B297" s="2">
        <v>42749</v>
      </c>
      <c r="C297">
        <v>13.9</v>
      </c>
      <c r="D297">
        <v>11.84</v>
      </c>
      <c r="E297" t="str">
        <f>+VLOOKUP(A297,'est-senamhi'!A:J,10,FALSE)</f>
        <v>VNP</v>
      </c>
      <c r="F297">
        <f>+COUNTIFS(percentiles!A:A,A297,percentiles!M:M,B297,percentiles!N:N,"&gt;0")</f>
        <v>0</v>
      </c>
    </row>
    <row r="298" spans="1:6">
      <c r="A298" t="s">
        <v>1226</v>
      </c>
      <c r="B298" s="2">
        <v>42749</v>
      </c>
      <c r="C298">
        <v>38.6</v>
      </c>
      <c r="D298">
        <v>27.48</v>
      </c>
      <c r="E298" t="str">
        <f>+VLOOKUP(A298,'est-senamhi'!A:J,10,FALSE)</f>
        <v>VNP</v>
      </c>
      <c r="F298">
        <f>+COUNTIFS(percentiles!A:A,A298,percentiles!M:M,B298,percentiles!N:N,"&gt;0")</f>
        <v>0</v>
      </c>
    </row>
    <row r="299" spans="1:6">
      <c r="A299" s="1" t="s">
        <v>1299</v>
      </c>
      <c r="B299" s="2">
        <v>42749</v>
      </c>
      <c r="C299">
        <v>50.8</v>
      </c>
      <c r="D299">
        <v>43.29</v>
      </c>
      <c r="E299" t="str">
        <f>+VLOOKUP(A299,'est-senamhi'!A:J,10,FALSE)</f>
        <v>RP</v>
      </c>
      <c r="F299">
        <f>+COUNTIFS(percentiles!A:A,A299,percentiles!M:M,B299,percentiles!N:N,"&gt;0")</f>
        <v>0</v>
      </c>
    </row>
    <row r="300" spans="1:6">
      <c r="A300" t="s">
        <v>1345</v>
      </c>
      <c r="B300" s="2">
        <v>42749</v>
      </c>
      <c r="C300">
        <v>17.399999999999999</v>
      </c>
      <c r="D300">
        <v>16.71</v>
      </c>
      <c r="E300" t="str">
        <f>+VLOOKUP(A300,'est-senamhi'!A:J,10,FALSE)</f>
        <v>VNP</v>
      </c>
      <c r="F300">
        <f>+COUNTIFS(percentiles!A:A,A300,percentiles!M:M,B300,percentiles!N:N,"&gt;0")</f>
        <v>0</v>
      </c>
    </row>
    <row r="301" spans="1:6">
      <c r="A301">
        <v>9</v>
      </c>
      <c r="B301" s="2">
        <v>42750</v>
      </c>
      <c r="C301">
        <v>15.7</v>
      </c>
      <c r="D301">
        <v>7.49</v>
      </c>
      <c r="E301" t="str">
        <f>+VLOOKUP(A301,'est-senamhi'!A:J,10,FALSE)</f>
        <v>RP</v>
      </c>
      <c r="F301">
        <f>+COUNTIFS(percentiles!A:A,A301,percentiles!M:M,B301,percentiles!N:N,"&gt;0")</f>
        <v>0</v>
      </c>
    </row>
    <row r="302" spans="1:6">
      <c r="A302">
        <v>130</v>
      </c>
      <c r="B302" s="2">
        <v>42750</v>
      </c>
      <c r="C302">
        <v>73</v>
      </c>
      <c r="D302">
        <v>17.239999999999998</v>
      </c>
      <c r="E302" t="str">
        <f>+VLOOKUP(A302,'est-senamhi'!A:J,10,FALSE)</f>
        <v>VNP</v>
      </c>
      <c r="F302">
        <f>+COUNTIFS(percentiles!A:A,A302,percentiles!M:M,B302,percentiles!N:N,"&gt;0")</f>
        <v>0</v>
      </c>
    </row>
    <row r="303" spans="1:6">
      <c r="A303">
        <v>369</v>
      </c>
      <c r="B303" s="2">
        <v>42750</v>
      </c>
      <c r="C303">
        <v>24.5</v>
      </c>
      <c r="D303">
        <v>23.39</v>
      </c>
      <c r="E303" t="str">
        <f>+VLOOKUP(A303,'est-senamhi'!A:J,10,FALSE)</f>
        <v>VNP</v>
      </c>
      <c r="F303">
        <f>+COUNTIFS(percentiles!A:A,A303,percentiles!M:M,B303,percentiles!N:N,"&gt;0")</f>
        <v>0</v>
      </c>
    </row>
    <row r="304" spans="1:6">
      <c r="A304">
        <v>444</v>
      </c>
      <c r="B304" s="2">
        <v>42750</v>
      </c>
      <c r="C304">
        <v>22.8</v>
      </c>
      <c r="D304">
        <v>10.02</v>
      </c>
      <c r="E304" t="str">
        <f>+VLOOKUP(A304,'est-senamhi'!A:J,10,FALSE)</f>
        <v>VNP</v>
      </c>
      <c r="F304">
        <f>+COUNTIFS(percentiles!A:A,A304,percentiles!M:M,B304,percentiles!N:N,"&gt;0")</f>
        <v>0</v>
      </c>
    </row>
    <row r="305" spans="1:6">
      <c r="A305">
        <v>455</v>
      </c>
      <c r="B305" s="2">
        <v>42750</v>
      </c>
      <c r="C305">
        <v>25.4</v>
      </c>
      <c r="D305">
        <v>16.59</v>
      </c>
      <c r="E305" t="str">
        <f>+VLOOKUP(A305,'est-senamhi'!A:J,10,FALSE)</f>
        <v>RP</v>
      </c>
      <c r="F305">
        <f>+COUNTIFS(percentiles!A:A,A305,percentiles!M:M,B305,percentiles!N:N,"&gt;0")</f>
        <v>0</v>
      </c>
    </row>
    <row r="306" spans="1:6">
      <c r="A306">
        <v>474</v>
      </c>
      <c r="B306" s="2">
        <v>42750</v>
      </c>
      <c r="C306">
        <v>85.2</v>
      </c>
      <c r="D306">
        <v>68.040000000000006</v>
      </c>
      <c r="E306" t="str">
        <f>+VLOOKUP(A306,'est-senamhi'!A:J,10,FALSE)</f>
        <v>RP</v>
      </c>
      <c r="F306">
        <f>+COUNTIFS(percentiles!A:A,A306,percentiles!M:M,B306,percentiles!N:N,"&gt;0")</f>
        <v>0</v>
      </c>
    </row>
    <row r="307" spans="1:6">
      <c r="A307">
        <v>547</v>
      </c>
      <c r="B307" s="2">
        <v>42750</v>
      </c>
      <c r="C307">
        <v>12</v>
      </c>
      <c r="D307">
        <v>11.8</v>
      </c>
      <c r="E307" t="str">
        <f>+VLOOKUP(A307,'est-senamhi'!A:J,10,FALSE)</f>
        <v>VNP</v>
      </c>
      <c r="F307">
        <f>+COUNTIFS(percentiles!A:A,A307,percentiles!M:M,B307,percentiles!N:N,"&gt;0")</f>
        <v>0</v>
      </c>
    </row>
    <row r="308" spans="1:6">
      <c r="A308">
        <v>548</v>
      </c>
      <c r="B308" s="2">
        <v>42750</v>
      </c>
      <c r="C308">
        <v>13.2</v>
      </c>
      <c r="D308">
        <v>11.84</v>
      </c>
      <c r="E308" t="str">
        <f>+VLOOKUP(A308,'est-senamhi'!A:J,10,FALSE)</f>
        <v>VNP</v>
      </c>
      <c r="F308">
        <f>+COUNTIFS(percentiles!A:A,A308,percentiles!M:M,B308,percentiles!N:N,"&gt;0")</f>
        <v>0</v>
      </c>
    </row>
    <row r="309" spans="1:6">
      <c r="A309">
        <v>552</v>
      </c>
      <c r="B309" s="2">
        <v>42750</v>
      </c>
      <c r="C309">
        <v>18.600000000000001</v>
      </c>
      <c r="D309">
        <v>18.04</v>
      </c>
      <c r="E309" t="str">
        <f>+VLOOKUP(A309,'est-senamhi'!A:J,10,FALSE)</f>
        <v>RP</v>
      </c>
      <c r="F309">
        <f>+COUNTIFS(percentiles!A:A,A309,percentiles!M:M,B309,percentiles!N:N,"&gt;0")</f>
        <v>0</v>
      </c>
    </row>
    <row r="310" spans="1:6">
      <c r="A310">
        <v>594</v>
      </c>
      <c r="B310" s="2">
        <v>42750</v>
      </c>
      <c r="C310">
        <v>17.8</v>
      </c>
      <c r="D310">
        <v>15.42</v>
      </c>
      <c r="E310" t="str">
        <f>+VLOOKUP(A310,'est-senamhi'!A:J,10,FALSE)</f>
        <v>RP</v>
      </c>
      <c r="F310">
        <f>+COUNTIFS(percentiles!A:A,A310,percentiles!M:M,B310,percentiles!N:N,"&gt;0")</f>
        <v>0</v>
      </c>
    </row>
    <row r="311" spans="1:6">
      <c r="A311">
        <v>633</v>
      </c>
      <c r="B311" s="2">
        <v>42750</v>
      </c>
      <c r="C311">
        <v>18.600000000000001</v>
      </c>
      <c r="D311">
        <v>18.23</v>
      </c>
      <c r="E311" t="str">
        <f>+VLOOKUP(A311,'est-senamhi'!A:J,10,FALSE)</f>
        <v>RP</v>
      </c>
      <c r="F311">
        <f>+COUNTIFS(percentiles!A:A,A311,percentiles!M:M,B311,percentiles!N:N,"&gt;0")</f>
        <v>0</v>
      </c>
    </row>
    <row r="312" spans="1:6">
      <c r="A312">
        <v>648</v>
      </c>
      <c r="B312" s="2">
        <v>42750</v>
      </c>
      <c r="C312">
        <v>24.3</v>
      </c>
      <c r="D312">
        <v>9.7899999999999991</v>
      </c>
      <c r="E312" t="str">
        <f>+VLOOKUP(A312,'est-senamhi'!A:J,10,FALSE)</f>
        <v>RP</v>
      </c>
      <c r="F312">
        <f>+COUNTIFS(percentiles!A:A,A312,percentiles!M:M,B312,percentiles!N:N,"&gt;0")</f>
        <v>0</v>
      </c>
    </row>
    <row r="313" spans="1:6">
      <c r="A313">
        <v>686</v>
      </c>
      <c r="B313" s="2">
        <v>42750</v>
      </c>
      <c r="C313">
        <v>24.6</v>
      </c>
      <c r="D313">
        <v>24.58</v>
      </c>
      <c r="E313" t="str">
        <f>+VLOOKUP(A313,'est-senamhi'!A:J,10,FALSE)</f>
        <v>RP</v>
      </c>
      <c r="F313">
        <f>+COUNTIFS(percentiles!A:A,A313,percentiles!M:M,B313,percentiles!N:N,"&gt;0")</f>
        <v>0</v>
      </c>
    </row>
    <row r="314" spans="1:6">
      <c r="A314">
        <v>698</v>
      </c>
      <c r="B314" s="2">
        <v>42750</v>
      </c>
      <c r="C314">
        <v>15.4</v>
      </c>
      <c r="D314">
        <v>2.95</v>
      </c>
      <c r="E314" t="str">
        <f>+VLOOKUP(A314,'est-senamhi'!A:J,10,FALSE)</f>
        <v>RP</v>
      </c>
      <c r="F314">
        <f>+COUNTIFS(percentiles!A:A,A314,percentiles!M:M,B314,percentiles!N:N,"&gt;0")</f>
        <v>0</v>
      </c>
    </row>
    <row r="315" spans="1:6">
      <c r="A315">
        <v>727</v>
      </c>
      <c r="B315" s="2">
        <v>42750</v>
      </c>
      <c r="C315">
        <v>3.8</v>
      </c>
      <c r="D315">
        <v>1.33</v>
      </c>
      <c r="E315" t="str">
        <f>+VLOOKUP(A315,'est-senamhi'!A:J,10,FALSE)</f>
        <v>RP</v>
      </c>
      <c r="F315">
        <f>+COUNTIFS(percentiles!A:A,A315,percentiles!M:M,B315,percentiles!N:N,"&gt;0")</f>
        <v>0</v>
      </c>
    </row>
    <row r="316" spans="1:6">
      <c r="A316">
        <v>730</v>
      </c>
      <c r="B316" s="2">
        <v>42750</v>
      </c>
      <c r="C316">
        <v>9.1999999999999993</v>
      </c>
      <c r="D316">
        <v>2.4500000000000002</v>
      </c>
      <c r="E316" t="str">
        <f>+VLOOKUP(A316,'est-senamhi'!A:J,10,FALSE)</f>
        <v>RP</v>
      </c>
      <c r="F316">
        <f>+COUNTIFS(percentiles!A:A,A316,percentiles!M:M,B316,percentiles!N:N,"&gt;0")</f>
        <v>0</v>
      </c>
    </row>
    <row r="317" spans="1:6">
      <c r="A317">
        <v>736</v>
      </c>
      <c r="B317" s="2">
        <v>42750</v>
      </c>
      <c r="C317">
        <v>19</v>
      </c>
      <c r="D317">
        <v>16.829999999999998</v>
      </c>
      <c r="E317" t="str">
        <f>+VLOOKUP(A317,'est-senamhi'!A:J,10,FALSE)</f>
        <v>RP</v>
      </c>
      <c r="F317">
        <f>+COUNTIFS(percentiles!A:A,A317,percentiles!M:M,B317,percentiles!N:N,"&gt;0")</f>
        <v>0</v>
      </c>
    </row>
    <row r="318" spans="1:6">
      <c r="A318">
        <v>743</v>
      </c>
      <c r="B318" s="2">
        <v>42750</v>
      </c>
      <c r="C318">
        <v>26.2</v>
      </c>
      <c r="D318">
        <v>20.309999999999999</v>
      </c>
      <c r="E318" t="str">
        <f>+VLOOKUP(A318,'est-senamhi'!A:J,10,FALSE)</f>
        <v>RP</v>
      </c>
      <c r="F318">
        <f>+COUNTIFS(percentiles!A:A,A318,percentiles!M:M,B318,percentiles!N:N,"&gt;0")</f>
        <v>0</v>
      </c>
    </row>
    <row r="319" spans="1:6">
      <c r="A319">
        <v>750</v>
      </c>
      <c r="B319" s="2">
        <v>42750</v>
      </c>
      <c r="C319">
        <v>31.9</v>
      </c>
      <c r="D319">
        <v>26.42</v>
      </c>
      <c r="E319" t="str">
        <f>+VLOOKUP(A319,'est-senamhi'!A:J,10,FALSE)</f>
        <v>RP</v>
      </c>
      <c r="F319">
        <f>+COUNTIFS(percentiles!A:A,A319,percentiles!M:M,B319,percentiles!N:N,"&gt;0")</f>
        <v>0</v>
      </c>
    </row>
    <row r="320" spans="1:6">
      <c r="A320">
        <v>791</v>
      </c>
      <c r="B320" s="2">
        <v>42750</v>
      </c>
      <c r="C320">
        <v>1.9</v>
      </c>
      <c r="D320">
        <v>0.82</v>
      </c>
      <c r="E320" t="str">
        <f>+VLOOKUP(A320,'est-senamhi'!A:J,10,FALSE)</f>
        <v>RP</v>
      </c>
      <c r="F320">
        <f>+COUNTIFS(percentiles!A:A,A320,percentiles!M:M,B320,percentiles!N:N,"&gt;0")</f>
        <v>0</v>
      </c>
    </row>
    <row r="321" spans="1:6">
      <c r="A321">
        <v>805</v>
      </c>
      <c r="B321" s="2">
        <v>42750</v>
      </c>
      <c r="C321">
        <v>3.5</v>
      </c>
      <c r="D321">
        <v>2.04</v>
      </c>
      <c r="E321" t="str">
        <f>+VLOOKUP(A321,'est-senamhi'!A:J,10,FALSE)</f>
        <v>RP</v>
      </c>
      <c r="F321">
        <f>+COUNTIFS(percentiles!A:A,A321,percentiles!M:M,B321,percentiles!N:N,"&gt;0")</f>
        <v>0</v>
      </c>
    </row>
    <row r="322" spans="1:6">
      <c r="A322">
        <v>806</v>
      </c>
      <c r="B322" s="2">
        <v>42750</v>
      </c>
      <c r="C322">
        <v>8</v>
      </c>
      <c r="D322">
        <v>4.24</v>
      </c>
      <c r="E322" t="str">
        <f>+VLOOKUP(A322,'est-senamhi'!A:J,10,FALSE)</f>
        <v>RP</v>
      </c>
      <c r="F322">
        <f>+COUNTIFS(percentiles!A:A,A322,percentiles!M:M,B322,percentiles!N:N,"&gt;0")</f>
        <v>0</v>
      </c>
    </row>
    <row r="323" spans="1:6">
      <c r="A323">
        <v>839</v>
      </c>
      <c r="B323" s="2">
        <v>42750</v>
      </c>
      <c r="C323">
        <v>11.6</v>
      </c>
      <c r="D323">
        <v>7.72</v>
      </c>
      <c r="E323" t="str">
        <f>+VLOOKUP(A323,'est-senamhi'!A:J,10,FALSE)</f>
        <v>RP</v>
      </c>
      <c r="F323">
        <f>+COUNTIFS(percentiles!A:A,A323,percentiles!M:M,B323,percentiles!N:N,"&gt;0")</f>
        <v>0</v>
      </c>
    </row>
    <row r="324" spans="1:6">
      <c r="A324">
        <v>852</v>
      </c>
      <c r="B324" s="2">
        <v>42750</v>
      </c>
      <c r="C324">
        <v>18.600000000000001</v>
      </c>
      <c r="D324">
        <v>3.79</v>
      </c>
      <c r="E324" t="str">
        <f>+VLOOKUP(A324,'est-senamhi'!A:J,10,FALSE)</f>
        <v>RP</v>
      </c>
      <c r="F324">
        <f>+COUNTIFS(percentiles!A:A,A324,percentiles!M:M,B324,percentiles!N:N,"&gt;0")</f>
        <v>0</v>
      </c>
    </row>
    <row r="325" spans="1:6">
      <c r="A325">
        <v>857</v>
      </c>
      <c r="B325" s="2">
        <v>42750</v>
      </c>
      <c r="C325">
        <v>25</v>
      </c>
      <c r="D325">
        <v>21.81</v>
      </c>
      <c r="E325" t="str">
        <f>+VLOOKUP(A325,'est-senamhi'!A:J,10,FALSE)</f>
        <v>RP</v>
      </c>
      <c r="F325">
        <f>+COUNTIFS(percentiles!A:A,A325,percentiles!M:M,B325,percentiles!N:N,"&gt;0")</f>
        <v>0</v>
      </c>
    </row>
    <row r="326" spans="1:6">
      <c r="A326">
        <v>864</v>
      </c>
      <c r="B326" s="2">
        <v>42750</v>
      </c>
      <c r="C326">
        <v>18.399999999999999</v>
      </c>
      <c r="D326">
        <v>10</v>
      </c>
      <c r="E326" t="str">
        <f>+VLOOKUP(A326,'est-senamhi'!A:J,10,FALSE)</f>
        <v>RP</v>
      </c>
      <c r="F326">
        <f>+COUNTIFS(percentiles!A:A,A326,percentiles!M:M,B326,percentiles!N:N,"&gt;0")</f>
        <v>0</v>
      </c>
    </row>
    <row r="327" spans="1:6">
      <c r="A327">
        <v>873</v>
      </c>
      <c r="B327" s="2">
        <v>42750</v>
      </c>
      <c r="C327">
        <v>19.7</v>
      </c>
      <c r="D327">
        <v>16.579999999999998</v>
      </c>
      <c r="E327" t="str">
        <f>+VLOOKUP(A327,'est-senamhi'!A:J,10,FALSE)</f>
        <v>RP</v>
      </c>
      <c r="F327">
        <f>+COUNTIFS(percentiles!A:A,A327,percentiles!M:M,B327,percentiles!N:N,"&gt;0")</f>
        <v>0</v>
      </c>
    </row>
    <row r="328" spans="1:6">
      <c r="A328">
        <v>6640</v>
      </c>
      <c r="B328" s="2">
        <v>42750</v>
      </c>
      <c r="C328">
        <v>13.8</v>
      </c>
      <c r="D328">
        <v>7.49</v>
      </c>
      <c r="E328" t="str">
        <f>+VLOOKUP(A328,'est-senamhi'!A:J,10,FALSE)</f>
        <v>RP</v>
      </c>
      <c r="F328">
        <f>+COUNTIFS(percentiles!A:A,A328,percentiles!M:M,B328,percentiles!N:N,"&gt;0")</f>
        <v>0</v>
      </c>
    </row>
    <row r="329" spans="1:6">
      <c r="A329">
        <v>7308</v>
      </c>
      <c r="B329" s="2">
        <v>42750</v>
      </c>
      <c r="C329">
        <v>32</v>
      </c>
      <c r="D329">
        <v>13.05</v>
      </c>
      <c r="E329" t="str">
        <f>+VLOOKUP(A329,'est-senamhi'!A:J,10,FALSE)</f>
        <v>RP</v>
      </c>
      <c r="F329">
        <f>+COUNTIFS(percentiles!A:A,A329,percentiles!M:M,B329,percentiles!N:N,"&gt;0")</f>
        <v>0</v>
      </c>
    </row>
    <row r="330" spans="1:6">
      <c r="A330">
        <v>109090</v>
      </c>
      <c r="B330" s="2">
        <v>42750</v>
      </c>
      <c r="C330">
        <v>91.8</v>
      </c>
      <c r="D330">
        <v>71.5</v>
      </c>
      <c r="E330" t="str">
        <f>+VLOOKUP(A330,'est-senamhi'!A:J,10,FALSE)</f>
        <v>RP</v>
      </c>
      <c r="F330">
        <f>+COUNTIFS(percentiles!A:A,A330,percentiles!M:M,B330,percentiles!N:N,"&gt;0")</f>
        <v>0</v>
      </c>
    </row>
    <row r="331" spans="1:6">
      <c r="A331">
        <v>109091</v>
      </c>
      <c r="B331" s="2">
        <v>42750</v>
      </c>
      <c r="C331">
        <v>73.599999999999994</v>
      </c>
      <c r="D331">
        <v>10.96</v>
      </c>
      <c r="E331" t="str">
        <f>+VLOOKUP(A331,'est-senamhi'!A:J,10,FALSE)</f>
        <v>VNP</v>
      </c>
      <c r="F331">
        <f>+COUNTIFS(percentiles!A:A,A331,percentiles!M:M,B331,percentiles!N:N,"&gt;0")</f>
        <v>0</v>
      </c>
    </row>
    <row r="332" spans="1:6">
      <c r="A332">
        <v>111288</v>
      </c>
      <c r="B332" s="2">
        <v>42750</v>
      </c>
      <c r="C332">
        <v>24.6</v>
      </c>
      <c r="D332">
        <v>23.88</v>
      </c>
      <c r="E332" t="str">
        <f>+VLOOKUP(A332,'est-senamhi'!A:J,10,FALSE)</f>
        <v>RP</v>
      </c>
      <c r="F332">
        <f>+COUNTIFS(percentiles!A:A,A332,percentiles!M:M,B332,percentiles!N:N,"&gt;0")</f>
        <v>0</v>
      </c>
    </row>
    <row r="333" spans="1:6">
      <c r="A333">
        <v>111291</v>
      </c>
      <c r="B333" s="2">
        <v>42750</v>
      </c>
      <c r="C333">
        <v>18.5</v>
      </c>
      <c r="D333">
        <v>13.82</v>
      </c>
      <c r="E333" t="str">
        <f>+VLOOKUP(A333,'est-senamhi'!A:J,10,FALSE)</f>
        <v>VNP</v>
      </c>
      <c r="F333">
        <f>+COUNTIFS(percentiles!A:A,A333,percentiles!M:M,B333,percentiles!N:N,"&gt;0")</f>
        <v>0</v>
      </c>
    </row>
    <row r="334" spans="1:6">
      <c r="A334">
        <v>151204</v>
      </c>
      <c r="B334" s="2">
        <v>42750</v>
      </c>
      <c r="C334">
        <v>21.1</v>
      </c>
      <c r="D334">
        <v>13.54</v>
      </c>
      <c r="E334" t="str">
        <f>+VLOOKUP(A334,'est-senamhi'!A:J,10,FALSE)</f>
        <v>VNP</v>
      </c>
      <c r="F334">
        <f>+COUNTIFS(percentiles!A:A,A334,percentiles!M:M,B334,percentiles!N:N,"&gt;0")</f>
        <v>0</v>
      </c>
    </row>
    <row r="335" spans="1:6">
      <c r="A335">
        <v>151207</v>
      </c>
      <c r="B335" s="2">
        <v>42750</v>
      </c>
      <c r="C335">
        <v>23.2</v>
      </c>
      <c r="D335">
        <v>18.23</v>
      </c>
      <c r="E335" t="str">
        <f>+VLOOKUP(A335,'est-senamhi'!A:J,10,FALSE)</f>
        <v>RP</v>
      </c>
      <c r="F335">
        <f>+COUNTIFS(percentiles!A:A,A335,percentiles!M:M,B335,percentiles!N:N,"&gt;0")</f>
        <v>1</v>
      </c>
    </row>
    <row r="336" spans="1:6">
      <c r="A336">
        <v>151212</v>
      </c>
      <c r="B336" s="2">
        <v>42750</v>
      </c>
      <c r="C336">
        <v>13.1</v>
      </c>
      <c r="D336">
        <v>8.83</v>
      </c>
      <c r="E336" t="str">
        <f>+VLOOKUP(A336,'est-senamhi'!A:J,10,FALSE)</f>
        <v>RP</v>
      </c>
      <c r="F336">
        <f>+COUNTIFS(percentiles!A:A,A336,percentiles!M:M,B336,percentiles!N:N,"&gt;0")</f>
        <v>0</v>
      </c>
    </row>
    <row r="337" spans="1:6">
      <c r="A337">
        <v>151602</v>
      </c>
      <c r="B337" s="2">
        <v>42750</v>
      </c>
      <c r="C337">
        <v>57</v>
      </c>
      <c r="D337">
        <v>27.72</v>
      </c>
      <c r="E337" t="str">
        <f>+VLOOKUP(A337,'est-senamhi'!A:J,10,FALSE)</f>
        <v>RP</v>
      </c>
      <c r="F337">
        <f>+COUNTIFS(percentiles!A:A,A337,percentiles!M:M,B337,percentiles!N:N,"&gt;0")</f>
        <v>0</v>
      </c>
    </row>
    <row r="338" spans="1:6">
      <c r="A338">
        <v>154107</v>
      </c>
      <c r="B338" s="2">
        <v>42750</v>
      </c>
      <c r="C338">
        <v>12.7</v>
      </c>
      <c r="D338">
        <v>6.11</v>
      </c>
      <c r="E338" t="str">
        <f>+VLOOKUP(A338,'est-senamhi'!A:J,10,FALSE)</f>
        <v>VNP</v>
      </c>
      <c r="F338">
        <f>+COUNTIFS(percentiles!A:A,A338,percentiles!M:M,B338,percentiles!N:N,"&gt;0")</f>
        <v>0</v>
      </c>
    </row>
    <row r="339" spans="1:6">
      <c r="A339">
        <v>154108</v>
      </c>
      <c r="B339" s="2">
        <v>42750</v>
      </c>
      <c r="C339">
        <v>23.8</v>
      </c>
      <c r="D339">
        <v>7.76</v>
      </c>
      <c r="E339" t="str">
        <f>+VLOOKUP(A339,'est-senamhi'!A:J,10,FALSE)</f>
        <v>VNP</v>
      </c>
      <c r="F339">
        <f>+COUNTIFS(percentiles!A:A,A339,percentiles!M:M,B339,percentiles!N:N,"&gt;0")</f>
        <v>0</v>
      </c>
    </row>
    <row r="340" spans="1:6">
      <c r="A340">
        <v>154110</v>
      </c>
      <c r="B340" s="2">
        <v>42750</v>
      </c>
      <c r="C340">
        <v>12.1</v>
      </c>
      <c r="D340">
        <v>6.11</v>
      </c>
      <c r="E340" t="str">
        <f>+VLOOKUP(A340,'est-senamhi'!A:J,10,FALSE)</f>
        <v>VNP</v>
      </c>
      <c r="F340">
        <f>+COUNTIFS(percentiles!A:A,A340,percentiles!M:M,B340,percentiles!N:N,"&gt;0")</f>
        <v>0</v>
      </c>
    </row>
    <row r="341" spans="1:6">
      <c r="A341">
        <v>155105</v>
      </c>
      <c r="B341" s="2">
        <v>42750</v>
      </c>
      <c r="C341">
        <v>7</v>
      </c>
      <c r="D341">
        <v>6.74</v>
      </c>
      <c r="E341" t="str">
        <f>+VLOOKUP(A341,'est-senamhi'!A:J,10,FALSE)</f>
        <v>VNP</v>
      </c>
      <c r="F341">
        <f>+COUNTIFS(percentiles!A:A,A341,percentiles!M:M,B341,percentiles!N:N,"&gt;0")</f>
        <v>0</v>
      </c>
    </row>
    <row r="342" spans="1:6">
      <c r="A342">
        <v>155122</v>
      </c>
      <c r="B342" s="2">
        <v>42750</v>
      </c>
      <c r="C342">
        <v>11.8</v>
      </c>
      <c r="D342">
        <v>5.52</v>
      </c>
      <c r="E342" t="str">
        <f>+VLOOKUP(A342,'est-senamhi'!A:J,10,FALSE)</f>
        <v>VNP</v>
      </c>
      <c r="F342">
        <f>+COUNTIFS(percentiles!A:A,A342,percentiles!M:M,B342,percentiles!N:N,"&gt;0")</f>
        <v>0</v>
      </c>
    </row>
    <row r="343" spans="1:6">
      <c r="A343">
        <v>155200</v>
      </c>
      <c r="B343" s="2">
        <v>42750</v>
      </c>
      <c r="C343">
        <v>18.8</v>
      </c>
      <c r="D343">
        <v>17.04</v>
      </c>
      <c r="E343" t="str">
        <f>+VLOOKUP(A343,'est-senamhi'!A:J,10,FALSE)</f>
        <v>VNP</v>
      </c>
      <c r="F343">
        <f>+COUNTIFS(percentiles!A:A,A343,percentiles!M:M,B343,percentiles!N:N,"&gt;0")</f>
        <v>0</v>
      </c>
    </row>
    <row r="344" spans="1:6">
      <c r="A344">
        <v>155205</v>
      </c>
      <c r="B344" s="2">
        <v>42750</v>
      </c>
      <c r="C344">
        <v>19.2</v>
      </c>
      <c r="D344">
        <v>8.41</v>
      </c>
      <c r="E344" t="str">
        <f>+VLOOKUP(A344,'est-senamhi'!A:J,10,FALSE)</f>
        <v>VNP</v>
      </c>
      <c r="F344">
        <f>+COUNTIFS(percentiles!A:A,A344,percentiles!M:M,B344,percentiles!N:N,"&gt;0")</f>
        <v>1</v>
      </c>
    </row>
    <row r="345" spans="1:6">
      <c r="A345">
        <v>155207</v>
      </c>
      <c r="B345" s="2">
        <v>42750</v>
      </c>
      <c r="C345">
        <v>8.1999999999999993</v>
      </c>
      <c r="D345">
        <v>6.75</v>
      </c>
      <c r="E345" t="str">
        <f>+VLOOKUP(A345,'est-senamhi'!A:J,10,FALSE)</f>
        <v>VNP</v>
      </c>
      <c r="F345">
        <f>+COUNTIFS(percentiles!A:A,A345,percentiles!M:M,B345,percentiles!N:N,"&gt;0")</f>
        <v>0</v>
      </c>
    </row>
    <row r="346" spans="1:6">
      <c r="A346">
        <v>155212</v>
      </c>
      <c r="B346" s="2">
        <v>42750</v>
      </c>
      <c r="C346">
        <v>15.3</v>
      </c>
      <c r="D346">
        <v>14.82</v>
      </c>
      <c r="E346" t="str">
        <f>+VLOOKUP(A346,'est-senamhi'!A:J,10,FALSE)</f>
        <v>VNP</v>
      </c>
      <c r="F346">
        <f>+COUNTIFS(percentiles!A:A,A346,percentiles!M:M,B346,percentiles!N:N,"&gt;0")</f>
        <v>0</v>
      </c>
    </row>
    <row r="347" spans="1:6">
      <c r="A347">
        <v>155213</v>
      </c>
      <c r="B347" s="2">
        <v>42750</v>
      </c>
      <c r="C347">
        <v>9.5</v>
      </c>
      <c r="D347">
        <v>4.16</v>
      </c>
      <c r="E347" t="str">
        <f>+VLOOKUP(A347,'est-senamhi'!A:J,10,FALSE)</f>
        <v>VNP</v>
      </c>
      <c r="F347">
        <f>+COUNTIFS(percentiles!A:A,A347,percentiles!M:M,B347,percentiles!N:N,"&gt;0")</f>
        <v>0</v>
      </c>
    </row>
    <row r="348" spans="1:6">
      <c r="A348">
        <v>155214</v>
      </c>
      <c r="B348" s="2">
        <v>42750</v>
      </c>
      <c r="C348">
        <v>15.1</v>
      </c>
      <c r="D348">
        <v>14.18</v>
      </c>
      <c r="E348" t="str">
        <f>+VLOOKUP(A348,'est-senamhi'!A:J,10,FALSE)</f>
        <v>VNP</v>
      </c>
      <c r="F348">
        <f>+COUNTIFS(percentiles!A:A,A348,percentiles!M:M,B348,percentiles!N:N,"&gt;0")</f>
        <v>0</v>
      </c>
    </row>
    <row r="349" spans="1:6">
      <c r="A349">
        <v>155235</v>
      </c>
      <c r="B349" s="2">
        <v>42750</v>
      </c>
      <c r="C349">
        <v>34</v>
      </c>
      <c r="D349">
        <v>16.71</v>
      </c>
      <c r="E349" t="str">
        <f>+VLOOKUP(A349,'est-senamhi'!A:J,10,FALSE)</f>
        <v>RP</v>
      </c>
      <c r="F349">
        <f>+COUNTIFS(percentiles!A:A,A349,percentiles!M:M,B349,percentiles!N:N,"&gt;0")</f>
        <v>0</v>
      </c>
    </row>
    <row r="350" spans="1:6">
      <c r="A350">
        <v>155450</v>
      </c>
      <c r="B350" s="2">
        <v>42750</v>
      </c>
      <c r="C350">
        <v>22.8</v>
      </c>
      <c r="D350">
        <v>19.23</v>
      </c>
      <c r="E350" t="str">
        <f>+VLOOKUP(A350,'est-senamhi'!A:J,10,FALSE)</f>
        <v>RP</v>
      </c>
      <c r="F350">
        <f>+COUNTIFS(percentiles!A:A,A350,percentiles!M:M,B350,percentiles!N:N,"&gt;0")</f>
        <v>0</v>
      </c>
    </row>
    <row r="351" spans="1:6">
      <c r="A351">
        <v>156100</v>
      </c>
      <c r="B351" s="2">
        <v>42750</v>
      </c>
      <c r="C351">
        <v>6.4</v>
      </c>
      <c r="D351">
        <v>3.26</v>
      </c>
      <c r="E351" t="str">
        <f>+VLOOKUP(A351,'est-senamhi'!A:J,10,FALSE)</f>
        <v>RP</v>
      </c>
      <c r="F351">
        <f>+COUNTIFS(percentiles!A:A,A351,percentiles!M:M,B351,percentiles!N:N,"&gt;0")</f>
        <v>0</v>
      </c>
    </row>
    <row r="352" spans="1:6">
      <c r="A352">
        <v>156104</v>
      </c>
      <c r="B352" s="2">
        <v>42750</v>
      </c>
      <c r="C352">
        <v>16.7</v>
      </c>
      <c r="D352">
        <v>14.63</v>
      </c>
      <c r="E352" t="str">
        <f>+VLOOKUP(A352,'est-senamhi'!A:J,10,FALSE)</f>
        <v>RP</v>
      </c>
      <c r="F352">
        <f>+COUNTIFS(percentiles!A:A,A352,percentiles!M:M,B352,percentiles!N:N,"&gt;0")</f>
        <v>0</v>
      </c>
    </row>
    <row r="353" spans="1:6">
      <c r="A353">
        <v>156114</v>
      </c>
      <c r="B353" s="2">
        <v>42750</v>
      </c>
      <c r="C353">
        <v>16</v>
      </c>
      <c r="D353">
        <v>10.130000000000001</v>
      </c>
      <c r="E353" t="str">
        <f>+VLOOKUP(A353,'est-senamhi'!A:J,10,FALSE)</f>
        <v>RP</v>
      </c>
      <c r="F353">
        <f>+COUNTIFS(percentiles!A:A,A353,percentiles!M:M,B353,percentiles!N:N,"&gt;0")</f>
        <v>0</v>
      </c>
    </row>
    <row r="354" spans="1:6">
      <c r="A354">
        <v>156122</v>
      </c>
      <c r="B354" s="2">
        <v>42750</v>
      </c>
      <c r="C354">
        <v>25</v>
      </c>
      <c r="D354">
        <v>17.89</v>
      </c>
      <c r="E354" t="str">
        <f>+VLOOKUP(A354,'est-senamhi'!A:J,10,FALSE)</f>
        <v>RP</v>
      </c>
      <c r="F354">
        <f>+COUNTIFS(percentiles!A:A,A354,percentiles!M:M,B354,percentiles!N:N,"&gt;0")</f>
        <v>0</v>
      </c>
    </row>
    <row r="355" spans="1:6">
      <c r="A355">
        <v>156123</v>
      </c>
      <c r="B355" s="2">
        <v>42750</v>
      </c>
      <c r="C355">
        <v>28.7</v>
      </c>
      <c r="D355">
        <v>12.83</v>
      </c>
      <c r="E355" t="str">
        <f>+VLOOKUP(A355,'est-senamhi'!A:J,10,FALSE)</f>
        <v>RP</v>
      </c>
      <c r="F355">
        <f>+COUNTIFS(percentiles!A:A,A355,percentiles!M:M,B355,percentiles!N:N,"&gt;0")</f>
        <v>0</v>
      </c>
    </row>
    <row r="356" spans="1:6">
      <c r="A356">
        <v>156126</v>
      </c>
      <c r="B356" s="2">
        <v>42750</v>
      </c>
      <c r="C356">
        <v>26.6</v>
      </c>
      <c r="D356">
        <v>19.2</v>
      </c>
      <c r="E356" t="str">
        <f>+VLOOKUP(A356,'est-senamhi'!A:J,10,FALSE)</f>
        <v>RP</v>
      </c>
      <c r="F356">
        <f>+COUNTIFS(percentiles!A:A,A356,percentiles!M:M,B356,percentiles!N:N,"&gt;0")</f>
        <v>0</v>
      </c>
    </row>
    <row r="357" spans="1:6">
      <c r="A357">
        <v>156130</v>
      </c>
      <c r="B357" s="2">
        <v>42750</v>
      </c>
      <c r="C357">
        <v>34.9</v>
      </c>
      <c r="D357">
        <v>26.57</v>
      </c>
      <c r="E357" t="str">
        <f>+VLOOKUP(A357,'est-senamhi'!A:J,10,FALSE)</f>
        <v>RP</v>
      </c>
      <c r="F357">
        <f>+COUNTIFS(percentiles!A:A,A357,percentiles!M:M,B357,percentiles!N:N,"&gt;0")</f>
        <v>0</v>
      </c>
    </row>
    <row r="358" spans="1:6">
      <c r="A358">
        <v>156132</v>
      </c>
      <c r="B358" s="2">
        <v>42750</v>
      </c>
      <c r="C358">
        <v>3.9</v>
      </c>
      <c r="D358">
        <v>3.5</v>
      </c>
      <c r="E358" t="str">
        <f>+VLOOKUP(A358,'est-senamhi'!A:J,10,FALSE)</f>
        <v>RP</v>
      </c>
      <c r="F358">
        <f>+COUNTIFS(percentiles!A:A,A358,percentiles!M:M,B358,percentiles!N:N,"&gt;0")</f>
        <v>0</v>
      </c>
    </row>
    <row r="359" spans="1:6">
      <c r="A359">
        <v>156133</v>
      </c>
      <c r="B359" s="2">
        <v>42750</v>
      </c>
      <c r="C359">
        <v>19.399999999999999</v>
      </c>
      <c r="D359">
        <v>11.8</v>
      </c>
      <c r="E359" t="str">
        <f>+VLOOKUP(A359,'est-senamhi'!A:J,10,FALSE)</f>
        <v>VNP</v>
      </c>
      <c r="F359">
        <f>+COUNTIFS(percentiles!A:A,A359,percentiles!M:M,B359,percentiles!N:N,"&gt;0")</f>
        <v>0</v>
      </c>
    </row>
    <row r="360" spans="1:6">
      <c r="A360">
        <v>156225</v>
      </c>
      <c r="B360" s="2">
        <v>42750</v>
      </c>
      <c r="C360">
        <v>17.600000000000001</v>
      </c>
      <c r="D360">
        <v>10.24</v>
      </c>
      <c r="E360" t="str">
        <f>+VLOOKUP(A360,'est-senamhi'!A:J,10,FALSE)</f>
        <v>RP</v>
      </c>
      <c r="F360">
        <f>+COUNTIFS(percentiles!A:A,A360,percentiles!M:M,B360,percentiles!N:N,"&gt;0")</f>
        <v>0</v>
      </c>
    </row>
    <row r="361" spans="1:6">
      <c r="A361">
        <v>157101</v>
      </c>
      <c r="B361" s="2">
        <v>42750</v>
      </c>
      <c r="C361">
        <v>41.7</v>
      </c>
      <c r="D361">
        <v>22.92</v>
      </c>
      <c r="E361" t="str">
        <f>+VLOOKUP(A361,'est-senamhi'!A:J,10,FALSE)</f>
        <v>RP</v>
      </c>
      <c r="F361">
        <f>+COUNTIFS(percentiles!A:A,A361,percentiles!M:M,B361,percentiles!N:N,"&gt;0")</f>
        <v>0</v>
      </c>
    </row>
    <row r="362" spans="1:6">
      <c r="A362">
        <v>157200</v>
      </c>
      <c r="B362" s="2">
        <v>42750</v>
      </c>
      <c r="C362">
        <v>29.6</v>
      </c>
      <c r="D362">
        <v>12.63</v>
      </c>
      <c r="E362" t="str">
        <f>+VLOOKUP(A362,'est-senamhi'!A:J,10,FALSE)</f>
        <v>RP</v>
      </c>
      <c r="F362">
        <f>+COUNTIFS(percentiles!A:A,A362,percentiles!M:M,B362,percentiles!N:N,"&gt;0")</f>
        <v>0</v>
      </c>
    </row>
    <row r="363" spans="1:6">
      <c r="A363">
        <v>158308</v>
      </c>
      <c r="B363" s="2">
        <v>42750</v>
      </c>
      <c r="C363">
        <v>22.7</v>
      </c>
      <c r="D363">
        <v>21.24</v>
      </c>
      <c r="E363" t="str">
        <f>+VLOOKUP(A363,'est-senamhi'!A:J,10,FALSE)</f>
        <v>RP</v>
      </c>
      <c r="F363">
        <f>+COUNTIFS(percentiles!A:A,A363,percentiles!M:M,B363,percentiles!N:N,"&gt;0")</f>
        <v>0</v>
      </c>
    </row>
    <row r="364" spans="1:6">
      <c r="A364">
        <v>158314</v>
      </c>
      <c r="B364" s="2">
        <v>42750</v>
      </c>
      <c r="C364">
        <v>12</v>
      </c>
      <c r="D364">
        <v>4.6100000000000003</v>
      </c>
      <c r="E364" t="str">
        <f>+VLOOKUP(A364,'est-senamhi'!A:J,10,FALSE)</f>
        <v>RP</v>
      </c>
      <c r="F364">
        <f>+COUNTIFS(percentiles!A:A,A364,percentiles!M:M,B364,percentiles!N:N,"&gt;0")</f>
        <v>0</v>
      </c>
    </row>
    <row r="365" spans="1:6">
      <c r="A365" t="s">
        <v>1068</v>
      </c>
      <c r="B365" s="2">
        <v>42750</v>
      </c>
      <c r="C365">
        <v>7.7</v>
      </c>
      <c r="D365">
        <v>4.24</v>
      </c>
      <c r="E365" t="str">
        <f>+VLOOKUP(A365,'est-senamhi'!A:J,10,FALSE)</f>
        <v>RP</v>
      </c>
      <c r="F365">
        <f>+COUNTIFS(percentiles!A:A,A365,percentiles!M:M,B365,percentiles!N:N,"&gt;0")</f>
        <v>0</v>
      </c>
    </row>
    <row r="366" spans="1:6">
      <c r="A366" t="s">
        <v>1112</v>
      </c>
      <c r="B366" s="2">
        <v>42750</v>
      </c>
      <c r="C366">
        <v>19.399999999999999</v>
      </c>
      <c r="D366">
        <v>18.07</v>
      </c>
      <c r="E366" t="str">
        <f>+VLOOKUP(A366,'est-senamhi'!A:J,10,FALSE)</f>
        <v>RP</v>
      </c>
      <c r="F366">
        <f>+COUNTIFS(percentiles!A:A,A366,percentiles!M:M,B366,percentiles!N:N,"&gt;0")</f>
        <v>0</v>
      </c>
    </row>
    <row r="367" spans="1:6">
      <c r="A367" t="s">
        <v>1177</v>
      </c>
      <c r="B367" s="2">
        <v>42750</v>
      </c>
      <c r="C367">
        <v>25.8</v>
      </c>
      <c r="D367">
        <v>21.33</v>
      </c>
      <c r="E367" t="str">
        <f>+VLOOKUP(A367,'est-senamhi'!A:J,10,FALSE)</f>
        <v>RP</v>
      </c>
      <c r="F367">
        <f>+COUNTIFS(percentiles!A:A,A367,percentiles!M:M,B367,percentiles!N:N,"&gt;0")</f>
        <v>0</v>
      </c>
    </row>
    <row r="368" spans="1:6">
      <c r="A368" t="s">
        <v>1214</v>
      </c>
      <c r="B368" s="2">
        <v>42750</v>
      </c>
      <c r="C368">
        <v>14.6</v>
      </c>
      <c r="D368">
        <v>11.84</v>
      </c>
      <c r="E368" t="str">
        <f>+VLOOKUP(A368,'est-senamhi'!A:J,10,FALSE)</f>
        <v>VNP</v>
      </c>
      <c r="F368">
        <f>+COUNTIFS(percentiles!A:A,A368,percentiles!M:M,B368,percentiles!N:N,"&gt;0")</f>
        <v>0</v>
      </c>
    </row>
    <row r="369" spans="1:6">
      <c r="A369">
        <v>440</v>
      </c>
      <c r="B369" s="2">
        <v>42751</v>
      </c>
      <c r="C369">
        <v>10.6</v>
      </c>
      <c r="D369">
        <v>10.38</v>
      </c>
      <c r="E369" t="str">
        <f>+VLOOKUP(A369,'est-senamhi'!A:J,10,FALSE)</f>
        <v>VNP</v>
      </c>
      <c r="F369">
        <f>+COUNTIFS(percentiles!A:A,A369,percentiles!M:M,B369,percentiles!N:N,"&gt;0")</f>
        <v>0</v>
      </c>
    </row>
    <row r="370" spans="1:6">
      <c r="A370">
        <v>455</v>
      </c>
      <c r="B370" s="2">
        <v>42751</v>
      </c>
      <c r="C370">
        <v>20.2</v>
      </c>
      <c r="D370">
        <v>16.59</v>
      </c>
      <c r="E370" t="str">
        <f>+VLOOKUP(A370,'est-senamhi'!A:J,10,FALSE)</f>
        <v>RP</v>
      </c>
      <c r="F370">
        <f>+COUNTIFS(percentiles!A:A,A370,percentiles!M:M,B370,percentiles!N:N,"&gt;0")</f>
        <v>0</v>
      </c>
    </row>
    <row r="371" spans="1:6">
      <c r="A371">
        <v>540</v>
      </c>
      <c r="B371" s="2">
        <v>42751</v>
      </c>
      <c r="C371">
        <v>20.100000000000001</v>
      </c>
      <c r="D371">
        <v>18.86</v>
      </c>
      <c r="E371" t="str">
        <f>+VLOOKUP(A371,'est-senamhi'!A:J,10,FALSE)</f>
        <v>VNP</v>
      </c>
      <c r="F371">
        <f>+COUNTIFS(percentiles!A:A,A371,percentiles!M:M,B371,percentiles!N:N,"&gt;0")</f>
        <v>0</v>
      </c>
    </row>
    <row r="372" spans="1:6">
      <c r="A372">
        <v>631</v>
      </c>
      <c r="B372" s="2">
        <v>42751</v>
      </c>
      <c r="C372">
        <v>2.9</v>
      </c>
      <c r="D372">
        <v>2.19</v>
      </c>
      <c r="E372" t="str">
        <f>+VLOOKUP(A372,'est-senamhi'!A:J,10,FALSE)</f>
        <v>RP</v>
      </c>
      <c r="F372">
        <f>+COUNTIFS(percentiles!A:A,A372,percentiles!M:M,B372,percentiles!N:N,"&gt;0")</f>
        <v>0</v>
      </c>
    </row>
    <row r="373" spans="1:6">
      <c r="A373">
        <v>636</v>
      </c>
      <c r="B373" s="2">
        <v>42751</v>
      </c>
      <c r="C373">
        <v>22.9</v>
      </c>
      <c r="D373">
        <v>11.92</v>
      </c>
      <c r="E373" t="str">
        <f>+VLOOKUP(A373,'est-senamhi'!A:J,10,FALSE)</f>
        <v>RP</v>
      </c>
      <c r="F373">
        <f>+COUNTIFS(percentiles!A:A,A373,percentiles!M:M,B373,percentiles!N:N,"&gt;0")</f>
        <v>0</v>
      </c>
    </row>
    <row r="374" spans="1:6">
      <c r="A374">
        <v>638</v>
      </c>
      <c r="B374" s="2">
        <v>42751</v>
      </c>
      <c r="C374">
        <v>10.9</v>
      </c>
      <c r="D374">
        <v>5.45</v>
      </c>
      <c r="E374" t="str">
        <f>+VLOOKUP(A374,'est-senamhi'!A:J,10,FALSE)</f>
        <v>RP</v>
      </c>
      <c r="F374">
        <f>+COUNTIFS(percentiles!A:A,A374,percentiles!M:M,B374,percentiles!N:N,"&gt;0")</f>
        <v>0</v>
      </c>
    </row>
    <row r="375" spans="1:6">
      <c r="A375">
        <v>639</v>
      </c>
      <c r="B375" s="2">
        <v>42751</v>
      </c>
      <c r="C375">
        <v>4.5999999999999996</v>
      </c>
      <c r="D375">
        <v>4.3600000000000003</v>
      </c>
      <c r="E375" t="str">
        <f>+VLOOKUP(A375,'est-senamhi'!A:J,10,FALSE)</f>
        <v>RP</v>
      </c>
      <c r="F375">
        <f>+COUNTIFS(percentiles!A:A,A375,percentiles!M:M,B375,percentiles!N:N,"&gt;0")</f>
        <v>0</v>
      </c>
    </row>
    <row r="376" spans="1:6">
      <c r="A376">
        <v>640</v>
      </c>
      <c r="B376" s="2">
        <v>42751</v>
      </c>
      <c r="C376">
        <v>3.7</v>
      </c>
      <c r="D376">
        <v>1.63</v>
      </c>
      <c r="E376" t="str">
        <f>+VLOOKUP(A376,'est-senamhi'!A:J,10,FALSE)</f>
        <v>RP</v>
      </c>
      <c r="F376">
        <f>+COUNTIFS(percentiles!A:A,A376,percentiles!M:M,B376,percentiles!N:N,"&gt;0")</f>
        <v>0</v>
      </c>
    </row>
    <row r="377" spans="1:6">
      <c r="A377">
        <v>648</v>
      </c>
      <c r="B377" s="2">
        <v>42751</v>
      </c>
      <c r="C377">
        <v>15.2</v>
      </c>
      <c r="D377">
        <v>9.7899999999999991</v>
      </c>
      <c r="E377" t="str">
        <f>+VLOOKUP(A377,'est-senamhi'!A:J,10,FALSE)</f>
        <v>RP</v>
      </c>
      <c r="F377">
        <f>+COUNTIFS(percentiles!A:A,A377,percentiles!M:M,B377,percentiles!N:N,"&gt;0")</f>
        <v>0</v>
      </c>
    </row>
    <row r="378" spans="1:6">
      <c r="A378">
        <v>649</v>
      </c>
      <c r="B378" s="2">
        <v>42751</v>
      </c>
      <c r="C378">
        <v>22.1</v>
      </c>
      <c r="D378">
        <v>18.07</v>
      </c>
      <c r="E378" t="str">
        <f>+VLOOKUP(A378,'est-senamhi'!A:J,10,FALSE)</f>
        <v>RP</v>
      </c>
      <c r="F378">
        <f>+COUNTIFS(percentiles!A:A,A378,percentiles!M:M,B378,percentiles!N:N,"&gt;0")</f>
        <v>0</v>
      </c>
    </row>
    <row r="379" spans="1:6">
      <c r="A379">
        <v>727</v>
      </c>
      <c r="B379" s="2">
        <v>42751</v>
      </c>
      <c r="C379">
        <v>1.8</v>
      </c>
      <c r="D379">
        <v>1.33</v>
      </c>
      <c r="E379" t="str">
        <f>+VLOOKUP(A379,'est-senamhi'!A:J,10,FALSE)</f>
        <v>RP</v>
      </c>
      <c r="F379">
        <f>+COUNTIFS(percentiles!A:A,A379,percentiles!M:M,B379,percentiles!N:N,"&gt;0")</f>
        <v>0</v>
      </c>
    </row>
    <row r="380" spans="1:6">
      <c r="A380">
        <v>791</v>
      </c>
      <c r="B380" s="2">
        <v>42751</v>
      </c>
      <c r="C380">
        <v>1.2</v>
      </c>
      <c r="D380">
        <v>0.82</v>
      </c>
      <c r="E380" t="str">
        <f>+VLOOKUP(A380,'est-senamhi'!A:J,10,FALSE)</f>
        <v>RP</v>
      </c>
      <c r="F380">
        <f>+COUNTIFS(percentiles!A:A,A380,percentiles!M:M,B380,percentiles!N:N,"&gt;0")</f>
        <v>0</v>
      </c>
    </row>
    <row r="381" spans="1:6">
      <c r="A381">
        <v>799</v>
      </c>
      <c r="B381" s="2">
        <v>42751</v>
      </c>
      <c r="C381">
        <v>10.199999999999999</v>
      </c>
      <c r="D381">
        <v>7.72</v>
      </c>
      <c r="E381" t="str">
        <f>+VLOOKUP(A381,'est-senamhi'!A:J,10,FALSE)</f>
        <v>RP</v>
      </c>
      <c r="F381">
        <f>+COUNTIFS(percentiles!A:A,A381,percentiles!M:M,B381,percentiles!N:N,"&gt;0")</f>
        <v>0</v>
      </c>
    </row>
    <row r="382" spans="1:6">
      <c r="A382">
        <v>805</v>
      </c>
      <c r="B382" s="2">
        <v>42751</v>
      </c>
      <c r="C382">
        <v>3.9</v>
      </c>
      <c r="D382">
        <v>2.04</v>
      </c>
      <c r="E382" t="str">
        <f>+VLOOKUP(A382,'est-senamhi'!A:J,10,FALSE)</f>
        <v>RP</v>
      </c>
      <c r="F382">
        <f>+COUNTIFS(percentiles!A:A,A382,percentiles!M:M,B382,percentiles!N:N,"&gt;0")</f>
        <v>0</v>
      </c>
    </row>
    <row r="383" spans="1:6">
      <c r="A383">
        <v>839</v>
      </c>
      <c r="B383" s="2">
        <v>42751</v>
      </c>
      <c r="C383">
        <v>9.1</v>
      </c>
      <c r="D383">
        <v>7.72</v>
      </c>
      <c r="E383" t="str">
        <f>+VLOOKUP(A383,'est-senamhi'!A:J,10,FALSE)</f>
        <v>RP</v>
      </c>
      <c r="F383">
        <f>+COUNTIFS(percentiles!A:A,A383,percentiles!M:M,B383,percentiles!N:N,"&gt;0")</f>
        <v>0</v>
      </c>
    </row>
    <row r="384" spans="1:6">
      <c r="A384">
        <v>852</v>
      </c>
      <c r="B384" s="2">
        <v>42751</v>
      </c>
      <c r="C384">
        <v>7.3</v>
      </c>
      <c r="D384">
        <v>3.79</v>
      </c>
      <c r="E384" t="str">
        <f>+VLOOKUP(A384,'est-senamhi'!A:J,10,FALSE)</f>
        <v>RP</v>
      </c>
      <c r="F384">
        <f>+COUNTIFS(percentiles!A:A,A384,percentiles!M:M,B384,percentiles!N:N,"&gt;0")</f>
        <v>0</v>
      </c>
    </row>
    <row r="385" spans="1:6">
      <c r="A385">
        <v>863</v>
      </c>
      <c r="B385" s="2">
        <v>42751</v>
      </c>
      <c r="C385">
        <v>5</v>
      </c>
      <c r="D385">
        <v>4.1399999999999997</v>
      </c>
      <c r="E385" t="str">
        <f>+VLOOKUP(A385,'est-senamhi'!A:J,10,FALSE)</f>
        <v>RP</v>
      </c>
      <c r="F385">
        <f>+COUNTIFS(percentiles!A:A,A385,percentiles!M:M,B385,percentiles!N:N,"&gt;0")</f>
        <v>0</v>
      </c>
    </row>
    <row r="386" spans="1:6">
      <c r="A386">
        <v>6230</v>
      </c>
      <c r="B386" s="2">
        <v>42751</v>
      </c>
      <c r="C386">
        <v>3.2</v>
      </c>
      <c r="D386">
        <v>0.86</v>
      </c>
      <c r="E386" t="str">
        <f>+VLOOKUP(A386,'est-senamhi'!A:J,10,FALSE)</f>
        <v>RP</v>
      </c>
      <c r="F386">
        <f>+COUNTIFS(percentiles!A:A,A386,percentiles!M:M,B386,percentiles!N:N,"&gt;0")</f>
        <v>0</v>
      </c>
    </row>
    <row r="387" spans="1:6">
      <c r="A387">
        <v>7308</v>
      </c>
      <c r="B387" s="2">
        <v>42751</v>
      </c>
      <c r="C387">
        <v>26</v>
      </c>
      <c r="D387">
        <v>13.05</v>
      </c>
      <c r="E387" t="str">
        <f>+VLOOKUP(A387,'est-senamhi'!A:J,10,FALSE)</f>
        <v>RP</v>
      </c>
      <c r="F387">
        <f>+COUNTIFS(percentiles!A:A,A387,percentiles!M:M,B387,percentiles!N:N,"&gt;0")</f>
        <v>0</v>
      </c>
    </row>
    <row r="388" spans="1:6">
      <c r="A388">
        <v>105121</v>
      </c>
      <c r="B388" s="2">
        <v>42751</v>
      </c>
      <c r="C388">
        <v>10</v>
      </c>
      <c r="D388">
        <v>1.1000000000000001</v>
      </c>
      <c r="E388" t="str">
        <f>+VLOOKUP(A388,'est-senamhi'!A:J,10,FALSE)</f>
        <v>VNP</v>
      </c>
      <c r="F388">
        <f>+COUNTIFS(percentiles!A:A,A388,percentiles!M:M,B388,percentiles!N:N,"&gt;0")</f>
        <v>0</v>
      </c>
    </row>
    <row r="389" spans="1:6">
      <c r="A389">
        <v>109091</v>
      </c>
      <c r="B389" s="2">
        <v>42751</v>
      </c>
      <c r="C389">
        <v>68.400000000000006</v>
      </c>
      <c r="D389">
        <v>10.96</v>
      </c>
      <c r="E389" t="str">
        <f>+VLOOKUP(A389,'est-senamhi'!A:J,10,FALSE)</f>
        <v>VNP</v>
      </c>
      <c r="F389">
        <f>+COUNTIFS(percentiles!A:A,A389,percentiles!M:M,B389,percentiles!N:N,"&gt;0")</f>
        <v>0</v>
      </c>
    </row>
    <row r="390" spans="1:6">
      <c r="A390">
        <v>111291</v>
      </c>
      <c r="B390" s="2">
        <v>42751</v>
      </c>
      <c r="C390">
        <v>20.2</v>
      </c>
      <c r="D390">
        <v>13.82</v>
      </c>
      <c r="E390" t="str">
        <f>+VLOOKUP(A390,'est-senamhi'!A:J,10,FALSE)</f>
        <v>VNP</v>
      </c>
      <c r="F390">
        <f>+COUNTIFS(percentiles!A:A,A390,percentiles!M:M,B390,percentiles!N:N,"&gt;0")</f>
        <v>0</v>
      </c>
    </row>
    <row r="391" spans="1:6">
      <c r="A391">
        <v>150900</v>
      </c>
      <c r="B391" s="2">
        <v>42751</v>
      </c>
      <c r="C391">
        <v>10</v>
      </c>
      <c r="D391">
        <v>5.96</v>
      </c>
      <c r="E391" t="str">
        <f>+VLOOKUP(A391,'est-senamhi'!A:J,10,FALSE)</f>
        <v>VNP</v>
      </c>
      <c r="F391">
        <f>+COUNTIFS(percentiles!A:A,A391,percentiles!M:M,B391,percentiles!N:N,"&gt;0")</f>
        <v>0</v>
      </c>
    </row>
    <row r="392" spans="1:6">
      <c r="A392">
        <v>151207</v>
      </c>
      <c r="B392" s="2">
        <v>42751</v>
      </c>
      <c r="C392">
        <v>21.2</v>
      </c>
      <c r="D392">
        <v>18.23</v>
      </c>
      <c r="E392" t="str">
        <f>+VLOOKUP(A392,'est-senamhi'!A:J,10,FALSE)</f>
        <v>RP</v>
      </c>
      <c r="F392">
        <f>+COUNTIFS(percentiles!A:A,A392,percentiles!M:M,B392,percentiles!N:N,"&gt;0")</f>
        <v>1</v>
      </c>
    </row>
    <row r="393" spans="1:6">
      <c r="A393">
        <v>151209</v>
      </c>
      <c r="B393" s="2">
        <v>42751</v>
      </c>
      <c r="C393">
        <v>5</v>
      </c>
      <c r="D393">
        <v>4.16</v>
      </c>
      <c r="E393" t="str">
        <f>+VLOOKUP(A393,'est-senamhi'!A:J,10,FALSE)</f>
        <v>VNP</v>
      </c>
      <c r="F393">
        <f>+COUNTIFS(percentiles!A:A,A393,percentiles!M:M,B393,percentiles!N:N,"&gt;0")</f>
        <v>0</v>
      </c>
    </row>
    <row r="394" spans="1:6">
      <c r="A394">
        <v>151212</v>
      </c>
      <c r="B394" s="2">
        <v>42751</v>
      </c>
      <c r="C394">
        <v>16.899999999999999</v>
      </c>
      <c r="D394">
        <v>8.83</v>
      </c>
      <c r="E394" t="str">
        <f>+VLOOKUP(A394,'est-senamhi'!A:J,10,FALSE)</f>
        <v>RP</v>
      </c>
      <c r="F394">
        <f>+COUNTIFS(percentiles!A:A,A394,percentiles!M:M,B394,percentiles!N:N,"&gt;0")</f>
        <v>1</v>
      </c>
    </row>
    <row r="395" spans="1:6">
      <c r="A395">
        <v>154108</v>
      </c>
      <c r="B395" s="2">
        <v>42751</v>
      </c>
      <c r="C395">
        <v>22.6</v>
      </c>
      <c r="D395">
        <v>7.76</v>
      </c>
      <c r="E395" t="str">
        <f>+VLOOKUP(A395,'est-senamhi'!A:J,10,FALSE)</f>
        <v>VNP</v>
      </c>
      <c r="F395">
        <f>+COUNTIFS(percentiles!A:A,A395,percentiles!M:M,B395,percentiles!N:N,"&gt;0")</f>
        <v>0</v>
      </c>
    </row>
    <row r="396" spans="1:6">
      <c r="A396">
        <v>154110</v>
      </c>
      <c r="B396" s="2">
        <v>42751</v>
      </c>
      <c r="C396">
        <v>7.3</v>
      </c>
      <c r="D396">
        <v>6.11</v>
      </c>
      <c r="E396" t="str">
        <f>+VLOOKUP(A396,'est-senamhi'!A:J,10,FALSE)</f>
        <v>VNP</v>
      </c>
      <c r="F396">
        <f>+COUNTIFS(percentiles!A:A,A396,percentiles!M:M,B396,percentiles!N:N,"&gt;0")</f>
        <v>0</v>
      </c>
    </row>
    <row r="397" spans="1:6">
      <c r="A397">
        <v>155207</v>
      </c>
      <c r="B397" s="2">
        <v>42751</v>
      </c>
      <c r="C397">
        <v>7</v>
      </c>
      <c r="D397">
        <v>6.75</v>
      </c>
      <c r="E397" t="str">
        <f>+VLOOKUP(A397,'est-senamhi'!A:J,10,FALSE)</f>
        <v>VNP</v>
      </c>
      <c r="F397">
        <f>+COUNTIFS(percentiles!A:A,A397,percentiles!M:M,B397,percentiles!N:N,"&gt;0")</f>
        <v>0</v>
      </c>
    </row>
    <row r="398" spans="1:6">
      <c r="A398">
        <v>155213</v>
      </c>
      <c r="B398" s="2">
        <v>42751</v>
      </c>
      <c r="C398">
        <v>8.9</v>
      </c>
      <c r="D398">
        <v>4.16</v>
      </c>
      <c r="E398" t="str">
        <f>+VLOOKUP(A398,'est-senamhi'!A:J,10,FALSE)</f>
        <v>VNP</v>
      </c>
      <c r="F398">
        <f>+COUNTIFS(percentiles!A:A,A398,percentiles!M:M,B398,percentiles!N:N,"&gt;0")</f>
        <v>0</v>
      </c>
    </row>
    <row r="399" spans="1:6">
      <c r="A399">
        <v>155224</v>
      </c>
      <c r="B399" s="2">
        <v>42751</v>
      </c>
      <c r="C399">
        <v>13</v>
      </c>
      <c r="D399">
        <v>6.09</v>
      </c>
      <c r="E399" t="str">
        <f>+VLOOKUP(A399,'est-senamhi'!A:J,10,FALSE)</f>
        <v>RP</v>
      </c>
      <c r="F399">
        <f>+COUNTIFS(percentiles!A:A,A399,percentiles!M:M,B399,percentiles!N:N,"&gt;0")</f>
        <v>0</v>
      </c>
    </row>
    <row r="400" spans="1:6">
      <c r="A400">
        <v>156100</v>
      </c>
      <c r="B400" s="2">
        <v>42751</v>
      </c>
      <c r="C400">
        <v>4.0999999999999996</v>
      </c>
      <c r="D400">
        <v>3.26</v>
      </c>
      <c r="E400" t="str">
        <f>+VLOOKUP(A400,'est-senamhi'!A:J,10,FALSE)</f>
        <v>RP</v>
      </c>
      <c r="F400">
        <f>+COUNTIFS(percentiles!A:A,A400,percentiles!M:M,B400,percentiles!N:N,"&gt;0")</f>
        <v>0</v>
      </c>
    </row>
    <row r="401" spans="1:6">
      <c r="A401">
        <v>156110</v>
      </c>
      <c r="B401" s="2">
        <v>42751</v>
      </c>
      <c r="C401">
        <v>24.8</v>
      </c>
      <c r="D401">
        <v>10.42</v>
      </c>
      <c r="E401" t="str">
        <f>+VLOOKUP(A401,'est-senamhi'!A:J,10,FALSE)</f>
        <v>RP</v>
      </c>
      <c r="F401">
        <f>+COUNTIFS(percentiles!A:A,A401,percentiles!M:M,B401,percentiles!N:N,"&gt;0")</f>
        <v>0</v>
      </c>
    </row>
    <row r="402" spans="1:6">
      <c r="A402">
        <v>156114</v>
      </c>
      <c r="B402" s="2">
        <v>42751</v>
      </c>
      <c r="C402">
        <v>10.8</v>
      </c>
      <c r="D402">
        <v>10.130000000000001</v>
      </c>
      <c r="E402" t="str">
        <f>+VLOOKUP(A402,'est-senamhi'!A:J,10,FALSE)</f>
        <v>RP</v>
      </c>
      <c r="F402">
        <f>+COUNTIFS(percentiles!A:A,A402,percentiles!M:M,B402,percentiles!N:N,"&gt;0")</f>
        <v>0</v>
      </c>
    </row>
    <row r="403" spans="1:6">
      <c r="A403">
        <v>156122</v>
      </c>
      <c r="B403" s="2">
        <v>42751</v>
      </c>
      <c r="C403">
        <v>21</v>
      </c>
      <c r="D403">
        <v>17.89</v>
      </c>
      <c r="E403" t="str">
        <f>+VLOOKUP(A403,'est-senamhi'!A:J,10,FALSE)</f>
        <v>RP</v>
      </c>
      <c r="F403">
        <f>+COUNTIFS(percentiles!A:A,A403,percentiles!M:M,B403,percentiles!N:N,"&gt;0")</f>
        <v>0</v>
      </c>
    </row>
    <row r="404" spans="1:6">
      <c r="A404">
        <v>156132</v>
      </c>
      <c r="B404" s="2">
        <v>42751</v>
      </c>
      <c r="C404">
        <v>11.2</v>
      </c>
      <c r="D404">
        <v>3.5</v>
      </c>
      <c r="E404" t="str">
        <f>+VLOOKUP(A404,'est-senamhi'!A:J,10,FALSE)</f>
        <v>RP</v>
      </c>
      <c r="F404">
        <f>+COUNTIFS(percentiles!A:A,A404,percentiles!M:M,B404,percentiles!N:N,"&gt;0")</f>
        <v>0</v>
      </c>
    </row>
    <row r="405" spans="1:6">
      <c r="A405">
        <v>158302</v>
      </c>
      <c r="B405" s="2">
        <v>42751</v>
      </c>
      <c r="C405">
        <v>4.5</v>
      </c>
      <c r="D405">
        <v>3.79</v>
      </c>
      <c r="E405" t="str">
        <f>+VLOOKUP(A405,'est-senamhi'!A:J,10,FALSE)</f>
        <v>RP</v>
      </c>
      <c r="F405">
        <f>+COUNTIFS(percentiles!A:A,A405,percentiles!M:M,B405,percentiles!N:N,"&gt;0")</f>
        <v>0</v>
      </c>
    </row>
    <row r="406" spans="1:6">
      <c r="A406">
        <v>158314</v>
      </c>
      <c r="B406" s="2">
        <v>42751</v>
      </c>
      <c r="C406">
        <v>9</v>
      </c>
      <c r="D406">
        <v>4.6100000000000003</v>
      </c>
      <c r="E406" t="str">
        <f>+VLOOKUP(A406,'est-senamhi'!A:J,10,FALSE)</f>
        <v>RP</v>
      </c>
      <c r="F406">
        <f>+COUNTIFS(percentiles!A:A,A406,percentiles!M:M,B406,percentiles!N:N,"&gt;0")</f>
        <v>0</v>
      </c>
    </row>
    <row r="407" spans="1:6">
      <c r="A407">
        <v>151209</v>
      </c>
      <c r="B407" s="2">
        <v>42752</v>
      </c>
      <c r="C407">
        <v>6.5</v>
      </c>
      <c r="D407">
        <v>4.16</v>
      </c>
      <c r="E407" t="str">
        <f>+VLOOKUP(A407,'est-senamhi'!A:J,10,FALSE)</f>
        <v>VNP</v>
      </c>
      <c r="F407">
        <f>+COUNTIFS(percentiles!A:A,A407,percentiles!M:M,B407,percentiles!N:N,"&gt;0")</f>
        <v>0</v>
      </c>
    </row>
    <row r="408" spans="1:6">
      <c r="A408">
        <v>154108</v>
      </c>
      <c r="B408" s="2">
        <v>42752</v>
      </c>
      <c r="C408">
        <v>20.399999999999999</v>
      </c>
      <c r="D408">
        <v>7.76</v>
      </c>
      <c r="E408" t="str">
        <f>+VLOOKUP(A408,'est-senamhi'!A:J,10,FALSE)</f>
        <v>VNP</v>
      </c>
      <c r="F408">
        <f>+COUNTIFS(percentiles!A:A,A408,percentiles!M:M,B408,percentiles!N:N,"&gt;0")</f>
        <v>0</v>
      </c>
    </row>
    <row r="409" spans="1:6">
      <c r="A409">
        <v>155224</v>
      </c>
      <c r="B409" s="2">
        <v>42752</v>
      </c>
      <c r="C409">
        <v>14</v>
      </c>
      <c r="D409">
        <v>6.09</v>
      </c>
      <c r="E409" t="str">
        <f>+VLOOKUP(A409,'est-senamhi'!A:J,10,FALSE)</f>
        <v>RP</v>
      </c>
      <c r="F409">
        <f>+COUNTIFS(percentiles!A:A,A409,percentiles!M:M,B409,percentiles!N:N,"&gt;0")</f>
        <v>0</v>
      </c>
    </row>
    <row r="410" spans="1:6">
      <c r="A410">
        <v>156110</v>
      </c>
      <c r="B410" s="2">
        <v>42752</v>
      </c>
      <c r="C410">
        <v>17.399999999999999</v>
      </c>
      <c r="D410">
        <v>10.42</v>
      </c>
      <c r="E410" t="str">
        <f>+VLOOKUP(A410,'est-senamhi'!A:J,10,FALSE)</f>
        <v>RP</v>
      </c>
      <c r="F410">
        <f>+COUNTIFS(percentiles!A:A,A410,percentiles!M:M,B410,percentiles!N:N,"&gt;0")</f>
        <v>0</v>
      </c>
    </row>
    <row r="411" spans="1:6">
      <c r="A411">
        <v>157206</v>
      </c>
      <c r="B411" s="2">
        <v>42752</v>
      </c>
      <c r="C411">
        <v>26.7</v>
      </c>
      <c r="D411">
        <v>25.81</v>
      </c>
      <c r="E411" t="str">
        <f>+VLOOKUP(A411,'est-senamhi'!A:J,10,FALSE)</f>
        <v>RP</v>
      </c>
      <c r="F411">
        <f>+COUNTIFS(percentiles!A:A,A411,percentiles!M:M,B411,percentiles!N:N,"&gt;0")</f>
        <v>0</v>
      </c>
    </row>
    <row r="412" spans="1:6">
      <c r="A412">
        <v>158302</v>
      </c>
      <c r="B412" s="2">
        <v>42752</v>
      </c>
      <c r="C412">
        <v>4.9000000000000004</v>
      </c>
      <c r="D412">
        <v>3.79</v>
      </c>
      <c r="E412" t="str">
        <f>+VLOOKUP(A412,'est-senamhi'!A:J,10,FALSE)</f>
        <v>RP</v>
      </c>
      <c r="F412">
        <f>+COUNTIFS(percentiles!A:A,A412,percentiles!M:M,B412,percentiles!N:N,"&gt;0")</f>
        <v>0</v>
      </c>
    </row>
    <row r="413" spans="1:6">
      <c r="A413">
        <v>158308</v>
      </c>
      <c r="B413" s="2">
        <v>42752</v>
      </c>
      <c r="C413">
        <v>25.1</v>
      </c>
      <c r="D413">
        <v>21.24</v>
      </c>
      <c r="E413" t="str">
        <f>+VLOOKUP(A413,'est-senamhi'!A:J,10,FALSE)</f>
        <v>RP</v>
      </c>
      <c r="F413">
        <f>+COUNTIFS(percentiles!A:A,A413,percentiles!M:M,B413,percentiles!N:N,"&gt;0")</f>
        <v>0</v>
      </c>
    </row>
    <row r="414" spans="1:6">
      <c r="A414" t="s">
        <v>1180</v>
      </c>
      <c r="B414" s="2">
        <v>42752</v>
      </c>
      <c r="C414">
        <v>17.8</v>
      </c>
      <c r="D414">
        <v>13.49</v>
      </c>
      <c r="E414" t="str">
        <f>+VLOOKUP(A414,'est-senamhi'!A:J,10,FALSE)</f>
        <v>RP</v>
      </c>
      <c r="F414">
        <f>+COUNTIFS(percentiles!A:A,A414,percentiles!M:M,B414,percentiles!N:N,"&gt;0")</f>
        <v>0</v>
      </c>
    </row>
    <row r="415" spans="1:6">
      <c r="A415">
        <v>638</v>
      </c>
      <c r="B415" s="2">
        <v>42753</v>
      </c>
      <c r="C415">
        <v>8.4</v>
      </c>
      <c r="D415">
        <v>5.45</v>
      </c>
      <c r="E415" t="str">
        <f>+VLOOKUP(A415,'est-senamhi'!A:J,10,FALSE)</f>
        <v>RP</v>
      </c>
      <c r="F415">
        <f>+COUNTIFS(percentiles!A:A,A415,percentiles!M:M,B415,percentiles!N:N,"&gt;0")</f>
        <v>0</v>
      </c>
    </row>
    <row r="416" spans="1:6">
      <c r="A416">
        <v>669</v>
      </c>
      <c r="B416" s="2">
        <v>42753</v>
      </c>
      <c r="C416">
        <v>31.8</v>
      </c>
      <c r="D416">
        <v>27.74</v>
      </c>
      <c r="E416" t="str">
        <f>+VLOOKUP(A416,'est-senamhi'!A:J,10,FALSE)</f>
        <v>RP</v>
      </c>
      <c r="F416">
        <f>+COUNTIFS(percentiles!A:A,A416,percentiles!M:M,B416,percentiles!N:N,"&gt;0")</f>
        <v>0</v>
      </c>
    </row>
    <row r="417" spans="1:6">
      <c r="A417">
        <v>6230</v>
      </c>
      <c r="B417" s="2">
        <v>42753</v>
      </c>
      <c r="C417">
        <v>2.2999999999999998</v>
      </c>
      <c r="D417">
        <v>0.86</v>
      </c>
      <c r="E417" t="str">
        <f>+VLOOKUP(A417,'est-senamhi'!A:J,10,FALSE)</f>
        <v>RP</v>
      </c>
      <c r="F417">
        <f>+COUNTIFS(percentiles!A:A,A417,percentiles!M:M,B417,percentiles!N:N,"&gt;0")</f>
        <v>0</v>
      </c>
    </row>
    <row r="418" spans="1:6">
      <c r="A418">
        <v>150900</v>
      </c>
      <c r="B418" s="2">
        <v>42753</v>
      </c>
      <c r="C418">
        <v>8</v>
      </c>
      <c r="D418">
        <v>5.96</v>
      </c>
      <c r="E418" t="str">
        <f>+VLOOKUP(A418,'est-senamhi'!A:J,10,FALSE)</f>
        <v>VNP</v>
      </c>
      <c r="F418">
        <f>+COUNTIFS(percentiles!A:A,A418,percentiles!M:M,B418,percentiles!N:N,"&gt;0")</f>
        <v>0</v>
      </c>
    </row>
    <row r="419" spans="1:6">
      <c r="A419">
        <v>154108</v>
      </c>
      <c r="B419" s="2">
        <v>42753</v>
      </c>
      <c r="C419">
        <v>12.4</v>
      </c>
      <c r="D419">
        <v>7.76</v>
      </c>
      <c r="E419" t="str">
        <f>+VLOOKUP(A419,'est-senamhi'!A:J,10,FALSE)</f>
        <v>VNP</v>
      </c>
      <c r="F419">
        <f>+COUNTIFS(percentiles!A:A,A419,percentiles!M:M,B419,percentiles!N:N,"&gt;0")</f>
        <v>0</v>
      </c>
    </row>
    <row r="420" spans="1:6">
      <c r="A420">
        <v>155224</v>
      </c>
      <c r="B420" s="2">
        <v>42753</v>
      </c>
      <c r="C420">
        <v>12</v>
      </c>
      <c r="D420">
        <v>6.09</v>
      </c>
      <c r="E420" t="str">
        <f>+VLOOKUP(A420,'est-senamhi'!A:J,10,FALSE)</f>
        <v>RP</v>
      </c>
      <c r="F420">
        <f>+COUNTIFS(percentiles!A:A,A420,percentiles!M:M,B420,percentiles!N:N,"&gt;0")</f>
        <v>0</v>
      </c>
    </row>
    <row r="421" spans="1:6">
      <c r="A421">
        <v>157200</v>
      </c>
      <c r="B421" s="2">
        <v>42753</v>
      </c>
      <c r="C421">
        <v>27.4</v>
      </c>
      <c r="D421">
        <v>12.63</v>
      </c>
      <c r="E421" t="str">
        <f>+VLOOKUP(A421,'est-senamhi'!A:J,10,FALSE)</f>
        <v>RP</v>
      </c>
      <c r="F421">
        <f>+COUNTIFS(percentiles!A:A,A421,percentiles!M:M,B421,percentiles!N:N,"&gt;0")</f>
        <v>0</v>
      </c>
    </row>
    <row r="422" spans="1:6">
      <c r="A422">
        <v>158302</v>
      </c>
      <c r="B422" s="2">
        <v>42753</v>
      </c>
      <c r="C422">
        <v>4.8</v>
      </c>
      <c r="D422">
        <v>3.79</v>
      </c>
      <c r="E422" t="str">
        <f>+VLOOKUP(A422,'est-senamhi'!A:J,10,FALSE)</f>
        <v>RP</v>
      </c>
      <c r="F422">
        <f>+COUNTIFS(percentiles!A:A,A422,percentiles!M:M,B422,percentiles!N:N,"&gt;0")</f>
        <v>0</v>
      </c>
    </row>
    <row r="423" spans="1:6">
      <c r="A423">
        <v>47262016</v>
      </c>
      <c r="B423" s="2">
        <v>42753</v>
      </c>
      <c r="C423">
        <v>25.4</v>
      </c>
      <c r="D423">
        <v>20.309999999999999</v>
      </c>
      <c r="E423" t="str">
        <f>+VLOOKUP(A423,'est-senamhi'!A:J,10,FALSE)</f>
        <v>RP</v>
      </c>
      <c r="F423">
        <f>+COUNTIFS(percentiles!A:A,A423,percentiles!M:M,B423,percentiles!N:N,"&gt;0")</f>
        <v>0</v>
      </c>
    </row>
    <row r="424" spans="1:6">
      <c r="A424">
        <v>640</v>
      </c>
      <c r="B424" s="2">
        <v>42754</v>
      </c>
      <c r="C424">
        <v>5.3</v>
      </c>
      <c r="D424">
        <v>1.63</v>
      </c>
      <c r="E424" t="str">
        <f>+VLOOKUP(A424,'est-senamhi'!A:J,10,FALSE)</f>
        <v>RP</v>
      </c>
      <c r="F424">
        <f>+COUNTIFS(percentiles!A:A,A424,percentiles!M:M,B424,percentiles!N:N,"&gt;0")</f>
        <v>0</v>
      </c>
    </row>
    <row r="425" spans="1:6">
      <c r="A425">
        <v>799</v>
      </c>
      <c r="B425" s="2">
        <v>42754</v>
      </c>
      <c r="C425">
        <v>11.5</v>
      </c>
      <c r="D425">
        <v>7.72</v>
      </c>
      <c r="E425" t="str">
        <f>+VLOOKUP(A425,'est-senamhi'!A:J,10,FALSE)</f>
        <v>RP</v>
      </c>
      <c r="F425">
        <f>+COUNTIFS(percentiles!A:A,A425,percentiles!M:M,B425,percentiles!N:N,"&gt;0")</f>
        <v>0</v>
      </c>
    </row>
    <row r="426" spans="1:6">
      <c r="A426">
        <v>839</v>
      </c>
      <c r="B426" s="2">
        <v>42754</v>
      </c>
      <c r="C426">
        <v>9.8000000000000007</v>
      </c>
      <c r="D426">
        <v>7.72</v>
      </c>
      <c r="E426" t="str">
        <f>+VLOOKUP(A426,'est-senamhi'!A:J,10,FALSE)</f>
        <v>RP</v>
      </c>
      <c r="F426">
        <f>+COUNTIFS(percentiles!A:A,A426,percentiles!M:M,B426,percentiles!N:N,"&gt;0")</f>
        <v>0</v>
      </c>
    </row>
    <row r="427" spans="1:6">
      <c r="A427">
        <v>150209</v>
      </c>
      <c r="B427" s="2">
        <v>42754</v>
      </c>
      <c r="C427">
        <v>131.6</v>
      </c>
      <c r="D427">
        <v>51.58</v>
      </c>
      <c r="E427" t="str">
        <f>+VLOOKUP(A427,'est-senamhi'!A:J,10,FALSE)</f>
        <v>RP</v>
      </c>
      <c r="F427">
        <f>+COUNTIFS(percentiles!A:A,A427,percentiles!M:M,B427,percentiles!N:N,"&gt;0")</f>
        <v>0</v>
      </c>
    </row>
    <row r="428" spans="1:6">
      <c r="A428">
        <v>150900</v>
      </c>
      <c r="B428" s="2">
        <v>42754</v>
      </c>
      <c r="C428">
        <v>8</v>
      </c>
      <c r="D428">
        <v>5.96</v>
      </c>
      <c r="E428" t="str">
        <f>+VLOOKUP(A428,'est-senamhi'!A:J,10,FALSE)</f>
        <v>VNP</v>
      </c>
      <c r="F428">
        <f>+COUNTIFS(percentiles!A:A,A428,percentiles!M:M,B428,percentiles!N:N,"&gt;0")</f>
        <v>0</v>
      </c>
    </row>
    <row r="429" spans="1:6">
      <c r="A429">
        <v>151212</v>
      </c>
      <c r="B429" s="2">
        <v>42754</v>
      </c>
      <c r="C429">
        <v>10.9</v>
      </c>
      <c r="D429">
        <v>8.83</v>
      </c>
      <c r="E429" t="str">
        <f>+VLOOKUP(A429,'est-senamhi'!A:J,10,FALSE)</f>
        <v>RP</v>
      </c>
      <c r="F429">
        <f>+COUNTIFS(percentiles!A:A,A429,percentiles!M:M,B429,percentiles!N:N,"&gt;0")</f>
        <v>0</v>
      </c>
    </row>
    <row r="430" spans="1:6">
      <c r="A430">
        <v>154108</v>
      </c>
      <c r="B430" s="2">
        <v>42754</v>
      </c>
      <c r="C430">
        <v>10.6</v>
      </c>
      <c r="D430">
        <v>7.76</v>
      </c>
      <c r="E430" t="str">
        <f>+VLOOKUP(A430,'est-senamhi'!A:J,10,FALSE)</f>
        <v>VNP</v>
      </c>
      <c r="F430">
        <f>+COUNTIFS(percentiles!A:A,A430,percentiles!M:M,B430,percentiles!N:N,"&gt;0")</f>
        <v>0</v>
      </c>
    </row>
    <row r="431" spans="1:6">
      <c r="A431">
        <v>155205</v>
      </c>
      <c r="B431" s="2">
        <v>42754</v>
      </c>
      <c r="C431">
        <v>8.5</v>
      </c>
      <c r="D431">
        <v>8.41</v>
      </c>
      <c r="E431" t="str">
        <f>+VLOOKUP(A431,'est-senamhi'!A:J,10,FALSE)</f>
        <v>VNP</v>
      </c>
      <c r="F431">
        <f>+COUNTIFS(percentiles!A:A,A431,percentiles!M:M,B431,percentiles!N:N,"&gt;0")</f>
        <v>0</v>
      </c>
    </row>
    <row r="432" spans="1:6">
      <c r="A432">
        <v>155224</v>
      </c>
      <c r="B432" s="2">
        <v>42754</v>
      </c>
      <c r="C432">
        <v>14</v>
      </c>
      <c r="D432">
        <v>6.09</v>
      </c>
      <c r="E432" t="str">
        <f>+VLOOKUP(A432,'est-senamhi'!A:J,10,FALSE)</f>
        <v>RP</v>
      </c>
      <c r="F432">
        <f>+COUNTIFS(percentiles!A:A,A432,percentiles!M:M,B432,percentiles!N:N,"&gt;0")</f>
        <v>0</v>
      </c>
    </row>
    <row r="433" spans="1:6">
      <c r="A433">
        <v>155235</v>
      </c>
      <c r="B433" s="2">
        <v>42754</v>
      </c>
      <c r="C433">
        <v>17.100000000000001</v>
      </c>
      <c r="D433">
        <v>16.71</v>
      </c>
      <c r="E433" t="str">
        <f>+VLOOKUP(A433,'est-senamhi'!A:J,10,FALSE)</f>
        <v>RP</v>
      </c>
      <c r="F433">
        <f>+COUNTIFS(percentiles!A:A,A433,percentiles!M:M,B433,percentiles!N:N,"&gt;0")</f>
        <v>0</v>
      </c>
    </row>
    <row r="434" spans="1:6">
      <c r="A434">
        <v>156123</v>
      </c>
      <c r="B434" s="2">
        <v>42754</v>
      </c>
      <c r="C434">
        <v>13.9</v>
      </c>
      <c r="D434">
        <v>12.83</v>
      </c>
      <c r="E434" t="str">
        <f>+VLOOKUP(A434,'est-senamhi'!A:J,10,FALSE)</f>
        <v>RP</v>
      </c>
      <c r="F434">
        <f>+COUNTIFS(percentiles!A:A,A434,percentiles!M:M,B434,percentiles!N:N,"&gt;0")</f>
        <v>0</v>
      </c>
    </row>
    <row r="435" spans="1:6">
      <c r="A435">
        <v>158302</v>
      </c>
      <c r="B435" s="2">
        <v>42754</v>
      </c>
      <c r="C435">
        <v>4.9000000000000004</v>
      </c>
      <c r="D435">
        <v>3.79</v>
      </c>
      <c r="E435" t="str">
        <f>+VLOOKUP(A435,'est-senamhi'!A:J,10,FALSE)</f>
        <v>RP</v>
      </c>
      <c r="F435">
        <f>+COUNTIFS(percentiles!A:A,A435,percentiles!M:M,B435,percentiles!N:N,"&gt;0")</f>
        <v>0</v>
      </c>
    </row>
    <row r="436" spans="1:6">
      <c r="A436">
        <v>203</v>
      </c>
      <c r="B436" s="2">
        <v>42755</v>
      </c>
      <c r="C436">
        <v>12.6</v>
      </c>
      <c r="D436">
        <v>12.44</v>
      </c>
      <c r="E436" t="str">
        <f>+VLOOKUP(A436,'est-senamhi'!A:J,10,FALSE)</f>
        <v>RP</v>
      </c>
      <c r="F436">
        <f>+COUNTIFS(percentiles!A:A,A436,percentiles!M:M,B436,percentiles!N:N,"&gt;0")</f>
        <v>0</v>
      </c>
    </row>
    <row r="437" spans="1:6">
      <c r="A437">
        <v>240</v>
      </c>
      <c r="B437" s="2">
        <v>42755</v>
      </c>
      <c r="C437">
        <v>18.5</v>
      </c>
      <c r="D437">
        <v>17.440000000000001</v>
      </c>
      <c r="E437" t="str">
        <f>+VLOOKUP(A437,'est-senamhi'!A:J,10,FALSE)</f>
        <v>RP</v>
      </c>
      <c r="F437">
        <f>+COUNTIFS(percentiles!A:A,A437,percentiles!M:M,B437,percentiles!N:N,"&gt;0")</f>
        <v>0</v>
      </c>
    </row>
    <row r="438" spans="1:6">
      <c r="A438">
        <v>281</v>
      </c>
      <c r="B438" s="2">
        <v>42755</v>
      </c>
      <c r="C438">
        <v>73.2</v>
      </c>
      <c r="D438">
        <v>42.99</v>
      </c>
      <c r="E438" t="str">
        <f>+VLOOKUP(A438,'est-senamhi'!A:J,10,FALSE)</f>
        <v>RP</v>
      </c>
      <c r="F438">
        <f>+COUNTIFS(percentiles!A:A,A438,percentiles!M:M,B438,percentiles!N:N,"&gt;0")</f>
        <v>0</v>
      </c>
    </row>
    <row r="439" spans="1:6">
      <c r="A439">
        <v>371</v>
      </c>
      <c r="B439" s="2">
        <v>42755</v>
      </c>
      <c r="C439">
        <v>41</v>
      </c>
      <c r="D439">
        <v>31.56</v>
      </c>
      <c r="E439" t="str">
        <f>+VLOOKUP(A439,'est-senamhi'!A:J,10,FALSE)</f>
        <v>RP</v>
      </c>
      <c r="F439">
        <f>+COUNTIFS(percentiles!A:A,A439,percentiles!M:M,B439,percentiles!N:N,"&gt;0")</f>
        <v>0</v>
      </c>
    </row>
    <row r="440" spans="1:6">
      <c r="A440">
        <v>387</v>
      </c>
      <c r="B440" s="2">
        <v>42755</v>
      </c>
      <c r="C440">
        <v>27.5</v>
      </c>
      <c r="D440">
        <v>25.93</v>
      </c>
      <c r="E440" t="str">
        <f>+VLOOKUP(A440,'est-senamhi'!A:J,10,FALSE)</f>
        <v>RP</v>
      </c>
      <c r="F440">
        <f>+COUNTIFS(percentiles!A:A,A440,percentiles!M:M,B440,percentiles!N:N,"&gt;0")</f>
        <v>0</v>
      </c>
    </row>
    <row r="441" spans="1:6">
      <c r="A441">
        <v>449</v>
      </c>
      <c r="B441" s="2">
        <v>42755</v>
      </c>
      <c r="C441">
        <v>64.599999999999994</v>
      </c>
      <c r="D441">
        <v>63.89</v>
      </c>
      <c r="E441" t="str">
        <f>+VLOOKUP(A441,'est-senamhi'!A:J,10,FALSE)</f>
        <v>RP</v>
      </c>
      <c r="F441">
        <f>+COUNTIFS(percentiles!A:A,A441,percentiles!M:M,B441,percentiles!N:N,"&gt;0")</f>
        <v>0</v>
      </c>
    </row>
    <row r="442" spans="1:6">
      <c r="A442">
        <v>458</v>
      </c>
      <c r="B442" s="2">
        <v>42755</v>
      </c>
      <c r="C442">
        <v>91</v>
      </c>
      <c r="D442">
        <v>71.5</v>
      </c>
      <c r="E442" t="str">
        <f>+VLOOKUP(A442,'est-senamhi'!A:J,10,FALSE)</f>
        <v>RP</v>
      </c>
      <c r="F442">
        <f>+COUNTIFS(percentiles!A:A,A442,percentiles!M:M,B442,percentiles!N:N,"&gt;0")</f>
        <v>0</v>
      </c>
    </row>
    <row r="443" spans="1:6">
      <c r="A443">
        <v>594</v>
      </c>
      <c r="B443" s="2">
        <v>42755</v>
      </c>
      <c r="C443">
        <v>24.1</v>
      </c>
      <c r="D443">
        <v>15.42</v>
      </c>
      <c r="E443" t="str">
        <f>+VLOOKUP(A443,'est-senamhi'!A:J,10,FALSE)</f>
        <v>RP</v>
      </c>
      <c r="F443">
        <f>+COUNTIFS(percentiles!A:A,A443,percentiles!M:M,B443,percentiles!N:N,"&gt;0")</f>
        <v>0</v>
      </c>
    </row>
    <row r="444" spans="1:6">
      <c r="A444">
        <v>633</v>
      </c>
      <c r="B444" s="2">
        <v>42755</v>
      </c>
      <c r="C444">
        <v>20.100000000000001</v>
      </c>
      <c r="D444">
        <v>18.23</v>
      </c>
      <c r="E444" t="str">
        <f>+VLOOKUP(A444,'est-senamhi'!A:J,10,FALSE)</f>
        <v>RP</v>
      </c>
      <c r="F444">
        <f>+COUNTIFS(percentiles!A:A,A444,percentiles!M:M,B444,percentiles!N:N,"&gt;0")</f>
        <v>0</v>
      </c>
    </row>
    <row r="445" spans="1:6">
      <c r="A445">
        <v>648</v>
      </c>
      <c r="B445" s="2">
        <v>42755</v>
      </c>
      <c r="C445">
        <v>28.4</v>
      </c>
      <c r="D445">
        <v>9.7899999999999991</v>
      </c>
      <c r="E445" t="str">
        <f>+VLOOKUP(A445,'est-senamhi'!A:J,10,FALSE)</f>
        <v>RP</v>
      </c>
      <c r="F445">
        <f>+COUNTIFS(percentiles!A:A,A445,percentiles!M:M,B445,percentiles!N:N,"&gt;0")</f>
        <v>0</v>
      </c>
    </row>
    <row r="446" spans="1:6">
      <c r="A446">
        <v>6230</v>
      </c>
      <c r="B446" s="2">
        <v>42755</v>
      </c>
      <c r="C446">
        <v>1.4</v>
      </c>
      <c r="D446">
        <v>0.86</v>
      </c>
      <c r="E446" t="str">
        <f>+VLOOKUP(A446,'est-senamhi'!A:J,10,FALSE)</f>
        <v>RP</v>
      </c>
      <c r="F446">
        <f>+COUNTIFS(percentiles!A:A,A446,percentiles!M:M,B446,percentiles!N:N,"&gt;0")</f>
        <v>0</v>
      </c>
    </row>
    <row r="447" spans="1:6">
      <c r="A447">
        <v>105130</v>
      </c>
      <c r="B447" s="2">
        <v>42755</v>
      </c>
      <c r="C447">
        <v>17.2</v>
      </c>
      <c r="D447">
        <v>11.26</v>
      </c>
      <c r="E447" t="str">
        <f>+VLOOKUP(A447,'est-senamhi'!A:J,10,FALSE)</f>
        <v>RP</v>
      </c>
      <c r="F447">
        <f>+COUNTIFS(percentiles!A:A,A447,percentiles!M:M,B447,percentiles!N:N,"&gt;0")</f>
        <v>0</v>
      </c>
    </row>
    <row r="448" spans="1:6">
      <c r="A448">
        <v>107131</v>
      </c>
      <c r="B448" s="2">
        <v>42755</v>
      </c>
      <c r="C448">
        <v>13.3</v>
      </c>
      <c r="D448">
        <v>12.6</v>
      </c>
      <c r="E448" t="str">
        <f>+VLOOKUP(A448,'est-senamhi'!A:J,10,FALSE)</f>
        <v>VNP</v>
      </c>
      <c r="F448">
        <f>+COUNTIFS(percentiles!A:A,A448,percentiles!M:M,B448,percentiles!N:N,"&gt;0")</f>
        <v>0</v>
      </c>
    </row>
    <row r="449" spans="1:6">
      <c r="A449">
        <v>151207</v>
      </c>
      <c r="B449" s="2">
        <v>42755</v>
      </c>
      <c r="C449">
        <v>24.5</v>
      </c>
      <c r="D449">
        <v>18.23</v>
      </c>
      <c r="E449" t="str">
        <f>+VLOOKUP(A449,'est-senamhi'!A:J,10,FALSE)</f>
        <v>RP</v>
      </c>
      <c r="F449">
        <f>+COUNTIFS(percentiles!A:A,A449,percentiles!M:M,B449,percentiles!N:N,"&gt;0")</f>
        <v>1</v>
      </c>
    </row>
    <row r="450" spans="1:6">
      <c r="A450">
        <v>151211</v>
      </c>
      <c r="B450" s="2">
        <v>42755</v>
      </c>
      <c r="C450">
        <v>11.3</v>
      </c>
      <c r="D450">
        <v>9.93</v>
      </c>
      <c r="E450" t="str">
        <f>+VLOOKUP(A450,'est-senamhi'!A:J,10,FALSE)</f>
        <v>VNP</v>
      </c>
      <c r="F450">
        <f>+COUNTIFS(percentiles!A:A,A450,percentiles!M:M,B450,percentiles!N:N,"&gt;0")</f>
        <v>0</v>
      </c>
    </row>
    <row r="451" spans="1:6">
      <c r="A451">
        <v>151214</v>
      </c>
      <c r="B451" s="2">
        <v>42755</v>
      </c>
      <c r="C451">
        <v>7.4</v>
      </c>
      <c r="D451">
        <v>7.22</v>
      </c>
      <c r="E451" t="str">
        <f>+VLOOKUP(A451,'est-senamhi'!A:J,10,FALSE)</f>
        <v>RP</v>
      </c>
      <c r="F451">
        <f>+COUNTIFS(percentiles!A:A,A451,percentiles!M:M,B451,percentiles!N:N,"&gt;0")</f>
        <v>0</v>
      </c>
    </row>
    <row r="452" spans="1:6">
      <c r="A452">
        <v>152102</v>
      </c>
      <c r="B452" s="2">
        <v>42755</v>
      </c>
      <c r="C452">
        <v>57</v>
      </c>
      <c r="D452">
        <v>55.86</v>
      </c>
      <c r="E452" t="str">
        <f>+VLOOKUP(A452,'est-senamhi'!A:J,10,FALSE)</f>
        <v>RP</v>
      </c>
      <c r="F452">
        <f>+COUNTIFS(percentiles!A:A,A452,percentiles!M:M,B452,percentiles!N:N,"&gt;0")</f>
        <v>0</v>
      </c>
    </row>
    <row r="453" spans="1:6">
      <c r="A453">
        <v>154108</v>
      </c>
      <c r="B453" s="2">
        <v>42755</v>
      </c>
      <c r="C453">
        <v>24.4</v>
      </c>
      <c r="D453">
        <v>7.76</v>
      </c>
      <c r="E453" t="str">
        <f>+VLOOKUP(A453,'est-senamhi'!A:J,10,FALSE)</f>
        <v>VNP</v>
      </c>
      <c r="F453">
        <f>+COUNTIFS(percentiles!A:A,A453,percentiles!M:M,B453,percentiles!N:N,"&gt;0")</f>
        <v>0</v>
      </c>
    </row>
    <row r="454" spans="1:6">
      <c r="A454">
        <v>154110</v>
      </c>
      <c r="B454" s="2">
        <v>42755</v>
      </c>
      <c r="C454">
        <v>6.3</v>
      </c>
      <c r="D454">
        <v>6.11</v>
      </c>
      <c r="E454" t="str">
        <f>+VLOOKUP(A454,'est-senamhi'!A:J,10,FALSE)</f>
        <v>VNP</v>
      </c>
      <c r="F454">
        <f>+COUNTIFS(percentiles!A:A,A454,percentiles!M:M,B454,percentiles!N:N,"&gt;0")</f>
        <v>0</v>
      </c>
    </row>
    <row r="455" spans="1:6">
      <c r="A455">
        <v>155115</v>
      </c>
      <c r="B455" s="2">
        <v>42755</v>
      </c>
      <c r="C455">
        <v>21</v>
      </c>
      <c r="D455">
        <v>18.13</v>
      </c>
      <c r="E455" t="str">
        <f>+VLOOKUP(A455,'est-senamhi'!A:J,10,FALSE)</f>
        <v>RP</v>
      </c>
      <c r="F455">
        <f>+COUNTIFS(percentiles!A:A,A455,percentiles!M:M,B455,percentiles!N:N,"&gt;0")</f>
        <v>0</v>
      </c>
    </row>
    <row r="456" spans="1:6">
      <c r="A456">
        <v>155122</v>
      </c>
      <c r="B456" s="2">
        <v>42755</v>
      </c>
      <c r="C456">
        <v>9.6999999999999993</v>
      </c>
      <c r="D456">
        <v>5.52</v>
      </c>
      <c r="E456" t="str">
        <f>+VLOOKUP(A456,'est-senamhi'!A:J,10,FALSE)</f>
        <v>VNP</v>
      </c>
      <c r="F456">
        <f>+COUNTIFS(percentiles!A:A,A456,percentiles!M:M,B456,percentiles!N:N,"&gt;0")</f>
        <v>0</v>
      </c>
    </row>
    <row r="457" spans="1:6">
      <c r="A457">
        <v>155224</v>
      </c>
      <c r="B457" s="2">
        <v>42755</v>
      </c>
      <c r="C457">
        <v>11.1</v>
      </c>
      <c r="D457">
        <v>6.09</v>
      </c>
      <c r="E457" t="str">
        <f>+VLOOKUP(A457,'est-senamhi'!A:J,10,FALSE)</f>
        <v>RP</v>
      </c>
      <c r="F457">
        <f>+COUNTIFS(percentiles!A:A,A457,percentiles!M:M,B457,percentiles!N:N,"&gt;0")</f>
        <v>0</v>
      </c>
    </row>
    <row r="458" spans="1:6">
      <c r="A458">
        <v>156110</v>
      </c>
      <c r="B458" s="2">
        <v>42755</v>
      </c>
      <c r="C458">
        <v>14.8</v>
      </c>
      <c r="D458">
        <v>10.42</v>
      </c>
      <c r="E458" t="str">
        <f>+VLOOKUP(A458,'est-senamhi'!A:J,10,FALSE)</f>
        <v>RP</v>
      </c>
      <c r="F458">
        <f>+COUNTIFS(percentiles!A:A,A458,percentiles!M:M,B458,percentiles!N:N,"&gt;0")</f>
        <v>0</v>
      </c>
    </row>
    <row r="459" spans="1:6">
      <c r="A459">
        <v>156126</v>
      </c>
      <c r="B459" s="2">
        <v>42755</v>
      </c>
      <c r="C459">
        <v>23.3</v>
      </c>
      <c r="D459">
        <v>19.2</v>
      </c>
      <c r="E459" t="str">
        <f>+VLOOKUP(A459,'est-senamhi'!A:J,10,FALSE)</f>
        <v>RP</v>
      </c>
      <c r="F459">
        <f>+COUNTIFS(percentiles!A:A,A459,percentiles!M:M,B459,percentiles!N:N,"&gt;0")</f>
        <v>0</v>
      </c>
    </row>
    <row r="460" spans="1:6">
      <c r="A460">
        <v>158302</v>
      </c>
      <c r="B460" s="2">
        <v>42755</v>
      </c>
      <c r="C460">
        <v>3.8</v>
      </c>
      <c r="D460">
        <v>3.79</v>
      </c>
      <c r="E460" t="str">
        <f>+VLOOKUP(A460,'est-senamhi'!A:J,10,FALSE)</f>
        <v>RP</v>
      </c>
      <c r="F460">
        <f>+COUNTIFS(percentiles!A:A,A460,percentiles!M:M,B460,percentiles!N:N,"&gt;0")</f>
        <v>0</v>
      </c>
    </row>
    <row r="461" spans="1:6">
      <c r="A461" t="s">
        <v>1070</v>
      </c>
      <c r="B461" s="2">
        <v>42755</v>
      </c>
      <c r="C461">
        <v>46.8</v>
      </c>
      <c r="D461">
        <v>37.81</v>
      </c>
      <c r="E461" t="str">
        <f>+VLOOKUP(A461,'est-senamhi'!A:J,10,FALSE)</f>
        <v>RP</v>
      </c>
      <c r="F461">
        <f>+COUNTIFS(percentiles!A:A,A461,percentiles!M:M,B461,percentiles!N:N,"&gt;0")</f>
        <v>0</v>
      </c>
    </row>
    <row r="462" spans="1:6">
      <c r="A462" t="s">
        <v>1097</v>
      </c>
      <c r="B462" s="2">
        <v>42755</v>
      </c>
      <c r="C462">
        <v>37.1</v>
      </c>
      <c r="D462">
        <v>31.56</v>
      </c>
      <c r="E462" t="str">
        <f>+VLOOKUP(A462,'est-senamhi'!A:J,10,FALSE)</f>
        <v>RP</v>
      </c>
      <c r="F462">
        <f>+COUNTIFS(percentiles!A:A,A462,percentiles!M:M,B462,percentiles!N:N,"&gt;0")</f>
        <v>0</v>
      </c>
    </row>
    <row r="463" spans="1:6">
      <c r="A463">
        <v>47271776</v>
      </c>
      <c r="B463" s="2">
        <v>42755</v>
      </c>
      <c r="C463">
        <v>27</v>
      </c>
      <c r="D463">
        <v>18.04</v>
      </c>
      <c r="E463" t="str">
        <f>+VLOOKUP(A463,'est-senamhi'!A:J,10,FALSE)</f>
        <v>RP</v>
      </c>
      <c r="F463">
        <f>+COUNTIFS(percentiles!A:A,A463,percentiles!M:M,B463,percentiles!N:N,"&gt;0")</f>
        <v>0</v>
      </c>
    </row>
    <row r="464" spans="1:6">
      <c r="A464" t="s">
        <v>1313</v>
      </c>
      <c r="B464" s="2">
        <v>42755</v>
      </c>
      <c r="C464">
        <v>24.3</v>
      </c>
      <c r="D464">
        <v>20.57</v>
      </c>
      <c r="E464" t="str">
        <f>+VLOOKUP(A464,'est-senamhi'!A:J,10,FALSE)</f>
        <v>RP</v>
      </c>
      <c r="F464">
        <f>+COUNTIFS(percentiles!A:A,A464,percentiles!M:M,B464,percentiles!N:N,"&gt;0")</f>
        <v>0</v>
      </c>
    </row>
    <row r="465" spans="1:6">
      <c r="A465">
        <v>9</v>
      </c>
      <c r="B465" s="2">
        <v>42756</v>
      </c>
      <c r="C465">
        <v>7.9</v>
      </c>
      <c r="D465">
        <v>7.49</v>
      </c>
      <c r="E465" t="str">
        <f>+VLOOKUP(A465,'est-senamhi'!A:J,10,FALSE)</f>
        <v>RP</v>
      </c>
      <c r="F465">
        <f>+COUNTIFS(percentiles!A:A,A465,percentiles!M:M,B465,percentiles!N:N,"&gt;0")</f>
        <v>0</v>
      </c>
    </row>
    <row r="466" spans="1:6">
      <c r="A466">
        <v>291</v>
      </c>
      <c r="B466" s="2">
        <v>42756</v>
      </c>
      <c r="C466">
        <v>65.599999999999994</v>
      </c>
      <c r="D466">
        <v>65.38</v>
      </c>
      <c r="E466" t="str">
        <f>+VLOOKUP(A466,'est-senamhi'!A:J,10,FALSE)</f>
        <v>RP</v>
      </c>
      <c r="F466">
        <f>+COUNTIFS(percentiles!A:A,A466,percentiles!M:M,B466,percentiles!N:N,"&gt;0")</f>
        <v>0</v>
      </c>
    </row>
    <row r="467" spans="1:6">
      <c r="A467">
        <v>319</v>
      </c>
      <c r="B467" s="2">
        <v>42756</v>
      </c>
      <c r="C467">
        <v>17.8</v>
      </c>
      <c r="D467">
        <v>12.59</v>
      </c>
      <c r="E467" t="str">
        <f>+VLOOKUP(A467,'est-senamhi'!A:J,10,FALSE)</f>
        <v>VNP</v>
      </c>
      <c r="F467">
        <f>+COUNTIFS(percentiles!A:A,A467,percentiles!M:M,B467,percentiles!N:N,"&gt;0")</f>
        <v>0</v>
      </c>
    </row>
    <row r="468" spans="1:6">
      <c r="A468">
        <v>387</v>
      </c>
      <c r="B468" s="2">
        <v>42756</v>
      </c>
      <c r="C468">
        <v>28.6</v>
      </c>
      <c r="D468">
        <v>25.93</v>
      </c>
      <c r="E468" t="str">
        <f>+VLOOKUP(A468,'est-senamhi'!A:J,10,FALSE)</f>
        <v>RP</v>
      </c>
      <c r="F468">
        <f>+COUNTIFS(percentiles!A:A,A468,percentiles!M:M,B468,percentiles!N:N,"&gt;0")</f>
        <v>0</v>
      </c>
    </row>
    <row r="469" spans="1:6">
      <c r="A469">
        <v>396</v>
      </c>
      <c r="B469" s="2">
        <v>42756</v>
      </c>
      <c r="C469">
        <v>30.4</v>
      </c>
      <c r="D469">
        <v>10.210000000000001</v>
      </c>
      <c r="E469" t="str">
        <f>+VLOOKUP(A469,'est-senamhi'!A:J,10,FALSE)</f>
        <v>VNP</v>
      </c>
      <c r="F469">
        <f>+COUNTIFS(percentiles!A:A,A469,percentiles!M:M,B469,percentiles!N:N,"&gt;0")</f>
        <v>0</v>
      </c>
    </row>
    <row r="470" spans="1:6">
      <c r="A470">
        <v>455</v>
      </c>
      <c r="B470" s="2">
        <v>42756</v>
      </c>
      <c r="C470">
        <v>26.4</v>
      </c>
      <c r="D470">
        <v>16.59</v>
      </c>
      <c r="E470" t="str">
        <f>+VLOOKUP(A470,'est-senamhi'!A:J,10,FALSE)</f>
        <v>RP</v>
      </c>
      <c r="F470">
        <f>+COUNTIFS(percentiles!A:A,A470,percentiles!M:M,B470,percentiles!N:N,"&gt;0")</f>
        <v>0</v>
      </c>
    </row>
    <row r="471" spans="1:6">
      <c r="A471">
        <v>638</v>
      </c>
      <c r="B471" s="2">
        <v>42756</v>
      </c>
      <c r="C471">
        <v>12.7</v>
      </c>
      <c r="D471">
        <v>5.45</v>
      </c>
      <c r="E471" t="str">
        <f>+VLOOKUP(A471,'est-senamhi'!A:J,10,FALSE)</f>
        <v>RP</v>
      </c>
      <c r="F471">
        <f>+COUNTIFS(percentiles!A:A,A471,percentiles!M:M,B471,percentiles!N:N,"&gt;0")</f>
        <v>0</v>
      </c>
    </row>
    <row r="472" spans="1:6">
      <c r="A472">
        <v>640</v>
      </c>
      <c r="B472" s="2">
        <v>42756</v>
      </c>
      <c r="C472">
        <v>4.5999999999999996</v>
      </c>
      <c r="D472">
        <v>1.63</v>
      </c>
      <c r="E472" t="str">
        <f>+VLOOKUP(A472,'est-senamhi'!A:J,10,FALSE)</f>
        <v>RP</v>
      </c>
      <c r="F472">
        <f>+COUNTIFS(percentiles!A:A,A472,percentiles!M:M,B472,percentiles!N:N,"&gt;0")</f>
        <v>0</v>
      </c>
    </row>
    <row r="473" spans="1:6">
      <c r="A473">
        <v>736</v>
      </c>
      <c r="B473" s="2">
        <v>42756</v>
      </c>
      <c r="C473">
        <v>33</v>
      </c>
      <c r="D473">
        <v>16.829999999999998</v>
      </c>
      <c r="E473" t="str">
        <f>+VLOOKUP(A473,'est-senamhi'!A:J,10,FALSE)</f>
        <v>RP</v>
      </c>
      <c r="F473">
        <f>+COUNTIFS(percentiles!A:A,A473,percentiles!M:M,B473,percentiles!N:N,"&gt;0")</f>
        <v>1</v>
      </c>
    </row>
    <row r="474" spans="1:6">
      <c r="A474">
        <v>791</v>
      </c>
      <c r="B474" s="2">
        <v>42756</v>
      </c>
      <c r="C474">
        <v>1.5</v>
      </c>
      <c r="D474">
        <v>0.82</v>
      </c>
      <c r="E474" t="str">
        <f>+VLOOKUP(A474,'est-senamhi'!A:J,10,FALSE)</f>
        <v>RP</v>
      </c>
      <c r="F474">
        <f>+COUNTIFS(percentiles!A:A,A474,percentiles!M:M,B474,percentiles!N:N,"&gt;0")</f>
        <v>0</v>
      </c>
    </row>
    <row r="475" spans="1:6">
      <c r="A475">
        <v>852</v>
      </c>
      <c r="B475" s="2">
        <v>42756</v>
      </c>
      <c r="C475">
        <v>6.2</v>
      </c>
      <c r="D475">
        <v>3.79</v>
      </c>
      <c r="E475" t="str">
        <f>+VLOOKUP(A475,'est-senamhi'!A:J,10,FALSE)</f>
        <v>RP</v>
      </c>
      <c r="F475">
        <f>+COUNTIFS(percentiles!A:A,A475,percentiles!M:M,B475,percentiles!N:N,"&gt;0")</f>
        <v>0</v>
      </c>
    </row>
    <row r="476" spans="1:6">
      <c r="A476">
        <v>857</v>
      </c>
      <c r="B476" s="2">
        <v>42756</v>
      </c>
      <c r="C476">
        <v>37.6</v>
      </c>
      <c r="D476">
        <v>21.81</v>
      </c>
      <c r="E476" t="str">
        <f>+VLOOKUP(A476,'est-senamhi'!A:J,10,FALSE)</f>
        <v>RP</v>
      </c>
      <c r="F476">
        <f>+COUNTIFS(percentiles!A:A,A476,percentiles!M:M,B476,percentiles!N:N,"&gt;0")</f>
        <v>0</v>
      </c>
    </row>
    <row r="477" spans="1:6">
      <c r="A477">
        <v>6230</v>
      </c>
      <c r="B477" s="2">
        <v>42756</v>
      </c>
      <c r="C477">
        <v>2.6</v>
      </c>
      <c r="D477">
        <v>0.86</v>
      </c>
      <c r="E477" t="str">
        <f>+VLOOKUP(A477,'est-senamhi'!A:J,10,FALSE)</f>
        <v>RP</v>
      </c>
      <c r="F477">
        <f>+COUNTIFS(percentiles!A:A,A477,percentiles!M:M,B477,percentiles!N:N,"&gt;0")</f>
        <v>0</v>
      </c>
    </row>
    <row r="478" spans="1:6">
      <c r="A478">
        <v>107131</v>
      </c>
      <c r="B478" s="2">
        <v>42756</v>
      </c>
      <c r="C478">
        <v>15.4</v>
      </c>
      <c r="D478">
        <v>12.6</v>
      </c>
      <c r="E478" t="str">
        <f>+VLOOKUP(A478,'est-senamhi'!A:J,10,FALSE)</f>
        <v>VNP</v>
      </c>
      <c r="F478">
        <f>+COUNTIFS(percentiles!A:A,A478,percentiles!M:M,B478,percentiles!N:N,"&gt;0")</f>
        <v>0</v>
      </c>
    </row>
    <row r="479" spans="1:6">
      <c r="A479">
        <v>110138</v>
      </c>
      <c r="B479" s="2">
        <v>42756</v>
      </c>
      <c r="C479">
        <v>16.7</v>
      </c>
      <c r="D479">
        <v>16.41</v>
      </c>
      <c r="E479" t="str">
        <f>+VLOOKUP(A479,'est-senamhi'!A:J,10,FALSE)</f>
        <v>VNP</v>
      </c>
      <c r="F479">
        <f>+COUNTIFS(percentiles!A:A,A479,percentiles!M:M,B479,percentiles!N:N,"&gt;0")</f>
        <v>0</v>
      </c>
    </row>
    <row r="480" spans="1:6">
      <c r="A480">
        <v>150209</v>
      </c>
      <c r="B480" s="2">
        <v>42756</v>
      </c>
      <c r="C480">
        <v>53.2</v>
      </c>
      <c r="D480">
        <v>51.58</v>
      </c>
      <c r="E480" t="str">
        <f>+VLOOKUP(A480,'est-senamhi'!A:J,10,FALSE)</f>
        <v>RP</v>
      </c>
      <c r="F480">
        <f>+COUNTIFS(percentiles!A:A,A480,percentiles!M:M,B480,percentiles!N:N,"&gt;0")</f>
        <v>0</v>
      </c>
    </row>
    <row r="481" spans="1:6">
      <c r="A481">
        <v>150900</v>
      </c>
      <c r="B481" s="2">
        <v>42756</v>
      </c>
      <c r="C481">
        <v>8</v>
      </c>
      <c r="D481">
        <v>5.96</v>
      </c>
      <c r="E481" t="str">
        <f>+VLOOKUP(A481,'est-senamhi'!A:J,10,FALSE)</f>
        <v>VNP</v>
      </c>
      <c r="F481">
        <f>+COUNTIFS(percentiles!A:A,A481,percentiles!M:M,B481,percentiles!N:N,"&gt;0")</f>
        <v>0</v>
      </c>
    </row>
    <row r="482" spans="1:6">
      <c r="A482">
        <v>151204</v>
      </c>
      <c r="B482" s="2">
        <v>42756</v>
      </c>
      <c r="C482">
        <v>15</v>
      </c>
      <c r="D482">
        <v>13.54</v>
      </c>
      <c r="E482" t="str">
        <f>+VLOOKUP(A482,'est-senamhi'!A:J,10,FALSE)</f>
        <v>VNP</v>
      </c>
      <c r="F482">
        <f>+COUNTIFS(percentiles!A:A,A482,percentiles!M:M,B482,percentiles!N:N,"&gt;0")</f>
        <v>0</v>
      </c>
    </row>
    <row r="483" spans="1:6">
      <c r="A483">
        <v>151207</v>
      </c>
      <c r="B483" s="2">
        <v>42756</v>
      </c>
      <c r="C483">
        <v>19.2</v>
      </c>
      <c r="D483">
        <v>18.23</v>
      </c>
      <c r="E483" t="str">
        <f>+VLOOKUP(A483,'est-senamhi'!A:J,10,FALSE)</f>
        <v>RP</v>
      </c>
      <c r="F483">
        <f>+COUNTIFS(percentiles!A:A,A483,percentiles!M:M,B483,percentiles!N:N,"&gt;0")</f>
        <v>1</v>
      </c>
    </row>
    <row r="484" spans="1:6">
      <c r="A484">
        <v>151211</v>
      </c>
      <c r="B484" s="2">
        <v>42756</v>
      </c>
      <c r="C484">
        <v>12.5</v>
      </c>
      <c r="D484">
        <v>9.93</v>
      </c>
      <c r="E484" t="str">
        <f>+VLOOKUP(A484,'est-senamhi'!A:J,10,FALSE)</f>
        <v>VNP</v>
      </c>
      <c r="F484">
        <f>+COUNTIFS(percentiles!A:A,A484,percentiles!M:M,B484,percentiles!N:N,"&gt;0")</f>
        <v>0</v>
      </c>
    </row>
    <row r="485" spans="1:6">
      <c r="A485">
        <v>151212</v>
      </c>
      <c r="B485" s="2">
        <v>42756</v>
      </c>
      <c r="C485">
        <v>17.7</v>
      </c>
      <c r="D485">
        <v>8.83</v>
      </c>
      <c r="E485" t="str">
        <f>+VLOOKUP(A485,'est-senamhi'!A:J,10,FALSE)</f>
        <v>RP</v>
      </c>
      <c r="F485">
        <f>+COUNTIFS(percentiles!A:A,A485,percentiles!M:M,B485,percentiles!N:N,"&gt;0")</f>
        <v>1</v>
      </c>
    </row>
    <row r="486" spans="1:6">
      <c r="A486">
        <v>151214</v>
      </c>
      <c r="B486" s="2">
        <v>42756</v>
      </c>
      <c r="C486">
        <v>7.9</v>
      </c>
      <c r="D486">
        <v>7.22</v>
      </c>
      <c r="E486" t="str">
        <f>+VLOOKUP(A486,'est-senamhi'!A:J,10,FALSE)</f>
        <v>RP</v>
      </c>
      <c r="F486">
        <f>+COUNTIFS(percentiles!A:A,A486,percentiles!M:M,B486,percentiles!N:N,"&gt;0")</f>
        <v>0</v>
      </c>
    </row>
    <row r="487" spans="1:6">
      <c r="A487">
        <v>151602</v>
      </c>
      <c r="B487" s="2">
        <v>42756</v>
      </c>
      <c r="C487">
        <v>30.8</v>
      </c>
      <c r="D487">
        <v>27.72</v>
      </c>
      <c r="E487" t="str">
        <f>+VLOOKUP(A487,'est-senamhi'!A:J,10,FALSE)</f>
        <v>RP</v>
      </c>
      <c r="F487">
        <f>+COUNTIFS(percentiles!A:A,A487,percentiles!M:M,B487,percentiles!N:N,"&gt;0")</f>
        <v>0</v>
      </c>
    </row>
    <row r="488" spans="1:6">
      <c r="A488">
        <v>152100</v>
      </c>
      <c r="B488" s="2">
        <v>42756</v>
      </c>
      <c r="C488">
        <v>5.5</v>
      </c>
      <c r="D488">
        <v>3.85</v>
      </c>
      <c r="E488" t="str">
        <f>+VLOOKUP(A488,'est-senamhi'!A:J,10,FALSE)</f>
        <v>VNP</v>
      </c>
      <c r="F488">
        <f>+COUNTIFS(percentiles!A:A,A488,percentiles!M:M,B488,percentiles!N:N,"&gt;0")</f>
        <v>0</v>
      </c>
    </row>
    <row r="489" spans="1:6">
      <c r="A489">
        <v>153311</v>
      </c>
      <c r="B489" s="2">
        <v>42756</v>
      </c>
      <c r="C489">
        <v>30.2</v>
      </c>
      <c r="D489">
        <v>27.98</v>
      </c>
      <c r="E489" t="str">
        <f>+VLOOKUP(A489,'est-senamhi'!A:J,10,FALSE)</f>
        <v>RP</v>
      </c>
      <c r="F489">
        <f>+COUNTIFS(percentiles!A:A,A489,percentiles!M:M,B489,percentiles!N:N,"&gt;0")</f>
        <v>0</v>
      </c>
    </row>
    <row r="490" spans="1:6">
      <c r="A490">
        <v>154107</v>
      </c>
      <c r="B490" s="2">
        <v>42756</v>
      </c>
      <c r="C490">
        <v>6.3</v>
      </c>
      <c r="D490">
        <v>6.11</v>
      </c>
      <c r="E490" t="str">
        <f>+VLOOKUP(A490,'est-senamhi'!A:J,10,FALSE)</f>
        <v>VNP</v>
      </c>
      <c r="F490">
        <f>+COUNTIFS(percentiles!A:A,A490,percentiles!M:M,B490,percentiles!N:N,"&gt;0")</f>
        <v>0</v>
      </c>
    </row>
    <row r="491" spans="1:6">
      <c r="A491">
        <v>154108</v>
      </c>
      <c r="B491" s="2">
        <v>42756</v>
      </c>
      <c r="C491">
        <v>12.4</v>
      </c>
      <c r="D491">
        <v>7.76</v>
      </c>
      <c r="E491" t="str">
        <f>+VLOOKUP(A491,'est-senamhi'!A:J,10,FALSE)</f>
        <v>VNP</v>
      </c>
      <c r="F491">
        <f>+COUNTIFS(percentiles!A:A,A491,percentiles!M:M,B491,percentiles!N:N,"&gt;0")</f>
        <v>0</v>
      </c>
    </row>
    <row r="492" spans="1:6">
      <c r="A492">
        <v>154110</v>
      </c>
      <c r="B492" s="2">
        <v>42756</v>
      </c>
      <c r="C492">
        <v>7.1</v>
      </c>
      <c r="D492">
        <v>6.11</v>
      </c>
      <c r="E492" t="str">
        <f>+VLOOKUP(A492,'est-senamhi'!A:J,10,FALSE)</f>
        <v>VNP</v>
      </c>
      <c r="F492">
        <f>+COUNTIFS(percentiles!A:A,A492,percentiles!M:M,B492,percentiles!N:N,"&gt;0")</f>
        <v>0</v>
      </c>
    </row>
    <row r="493" spans="1:6">
      <c r="A493">
        <v>155105</v>
      </c>
      <c r="B493" s="2">
        <v>42756</v>
      </c>
      <c r="C493">
        <v>8</v>
      </c>
      <c r="D493">
        <v>6.74</v>
      </c>
      <c r="E493" t="str">
        <f>+VLOOKUP(A493,'est-senamhi'!A:J,10,FALSE)</f>
        <v>VNP</v>
      </c>
      <c r="F493">
        <f>+COUNTIFS(percentiles!A:A,A493,percentiles!M:M,B493,percentiles!N:N,"&gt;0")</f>
        <v>0</v>
      </c>
    </row>
    <row r="494" spans="1:6">
      <c r="A494">
        <v>155205</v>
      </c>
      <c r="B494" s="2">
        <v>42756</v>
      </c>
      <c r="C494">
        <v>12.9</v>
      </c>
      <c r="D494">
        <v>8.41</v>
      </c>
      <c r="E494" t="str">
        <f>+VLOOKUP(A494,'est-senamhi'!A:J,10,FALSE)</f>
        <v>VNP</v>
      </c>
      <c r="F494">
        <f>+COUNTIFS(percentiles!A:A,A494,percentiles!M:M,B494,percentiles!N:N,"&gt;0")</f>
        <v>0</v>
      </c>
    </row>
    <row r="495" spans="1:6">
      <c r="A495">
        <v>155209</v>
      </c>
      <c r="B495" s="2">
        <v>42756</v>
      </c>
      <c r="C495">
        <v>14.8</v>
      </c>
      <c r="D495">
        <v>14.69</v>
      </c>
      <c r="E495" t="str">
        <f>+VLOOKUP(A495,'est-senamhi'!A:J,10,FALSE)</f>
        <v>VNP</v>
      </c>
      <c r="F495">
        <f>+COUNTIFS(percentiles!A:A,A495,percentiles!M:M,B495,percentiles!N:N,"&gt;0")</f>
        <v>0</v>
      </c>
    </row>
    <row r="496" spans="1:6">
      <c r="A496">
        <v>156110</v>
      </c>
      <c r="B496" s="2">
        <v>42756</v>
      </c>
      <c r="C496">
        <v>16.399999999999999</v>
      </c>
      <c r="D496">
        <v>10.42</v>
      </c>
      <c r="E496" t="str">
        <f>+VLOOKUP(A496,'est-senamhi'!A:J,10,FALSE)</f>
        <v>RP</v>
      </c>
      <c r="F496">
        <f>+COUNTIFS(percentiles!A:A,A496,percentiles!M:M,B496,percentiles!N:N,"&gt;0")</f>
        <v>0</v>
      </c>
    </row>
    <row r="497" spans="1:6">
      <c r="A497">
        <v>156114</v>
      </c>
      <c r="B497" s="2">
        <v>42756</v>
      </c>
      <c r="C497">
        <v>25.3</v>
      </c>
      <c r="D497">
        <v>10.130000000000001</v>
      </c>
      <c r="E497" t="str">
        <f>+VLOOKUP(A497,'est-senamhi'!A:J,10,FALSE)</f>
        <v>RP</v>
      </c>
      <c r="F497">
        <f>+COUNTIFS(percentiles!A:A,A497,percentiles!M:M,B497,percentiles!N:N,"&gt;0")</f>
        <v>0</v>
      </c>
    </row>
    <row r="498" spans="1:6">
      <c r="A498">
        <v>156132</v>
      </c>
      <c r="B498" s="2">
        <v>42756</v>
      </c>
      <c r="C498">
        <v>4.4000000000000004</v>
      </c>
      <c r="D498">
        <v>3.5</v>
      </c>
      <c r="E498" t="str">
        <f>+VLOOKUP(A498,'est-senamhi'!A:J,10,FALSE)</f>
        <v>RP</v>
      </c>
      <c r="F498">
        <f>+COUNTIFS(percentiles!A:A,A498,percentiles!M:M,B498,percentiles!N:N,"&gt;0")</f>
        <v>0</v>
      </c>
    </row>
    <row r="499" spans="1:6">
      <c r="A499">
        <v>157101</v>
      </c>
      <c r="B499" s="2">
        <v>42756</v>
      </c>
      <c r="C499">
        <v>24.4</v>
      </c>
      <c r="D499">
        <v>22.92</v>
      </c>
      <c r="E499" t="str">
        <f>+VLOOKUP(A499,'est-senamhi'!A:J,10,FALSE)</f>
        <v>RP</v>
      </c>
      <c r="F499">
        <f>+COUNTIFS(percentiles!A:A,A499,percentiles!M:M,B499,percentiles!N:N,"&gt;0")</f>
        <v>0</v>
      </c>
    </row>
    <row r="500" spans="1:6">
      <c r="A500">
        <v>158302</v>
      </c>
      <c r="B500" s="2">
        <v>42756</v>
      </c>
      <c r="C500">
        <v>3.8</v>
      </c>
      <c r="D500">
        <v>3.79</v>
      </c>
      <c r="E500" t="str">
        <f>+VLOOKUP(A500,'est-senamhi'!A:J,10,FALSE)</f>
        <v>RP</v>
      </c>
      <c r="F500">
        <f>+COUNTIFS(percentiles!A:A,A500,percentiles!M:M,B500,percentiles!N:N,"&gt;0")</f>
        <v>0</v>
      </c>
    </row>
    <row r="501" spans="1:6">
      <c r="A501" t="s">
        <v>1226</v>
      </c>
      <c r="B501" s="2">
        <v>42756</v>
      </c>
      <c r="C501">
        <v>38.9</v>
      </c>
      <c r="D501">
        <v>27.48</v>
      </c>
      <c r="E501" t="str">
        <f>+VLOOKUP(A501,'est-senamhi'!A:J,10,FALSE)</f>
        <v>VNP</v>
      </c>
      <c r="F501">
        <f>+COUNTIFS(percentiles!A:A,A501,percentiles!M:M,B501,percentiles!N:N,"&gt;0")</f>
        <v>0</v>
      </c>
    </row>
    <row r="502" spans="1:6">
      <c r="A502">
        <v>203</v>
      </c>
      <c r="B502" s="2">
        <v>42757</v>
      </c>
      <c r="C502">
        <v>14.5</v>
      </c>
      <c r="D502">
        <v>12.44</v>
      </c>
      <c r="E502" t="str">
        <f>+VLOOKUP(A502,'est-senamhi'!A:J,10,FALSE)</f>
        <v>RP</v>
      </c>
      <c r="F502">
        <f>+COUNTIFS(percentiles!A:A,A502,percentiles!M:M,B502,percentiles!N:N,"&gt;0")</f>
        <v>0</v>
      </c>
    </row>
    <row r="503" spans="1:6">
      <c r="A503">
        <v>207</v>
      </c>
      <c r="B503" s="2">
        <v>42757</v>
      </c>
      <c r="C503">
        <v>12</v>
      </c>
      <c r="D503">
        <v>4.3899999999999997</v>
      </c>
      <c r="E503" t="str">
        <f>+VLOOKUP(A503,'est-senamhi'!A:J,10,FALSE)</f>
        <v>VNP</v>
      </c>
      <c r="F503">
        <f>+COUNTIFS(percentiles!A:A,A503,percentiles!M:M,B503,percentiles!N:N,"&gt;0")</f>
        <v>0</v>
      </c>
    </row>
    <row r="504" spans="1:6">
      <c r="A504">
        <v>216</v>
      </c>
      <c r="B504" s="2">
        <v>42757</v>
      </c>
      <c r="C504">
        <v>21.3</v>
      </c>
      <c r="D504">
        <v>14.48</v>
      </c>
      <c r="E504" t="str">
        <f>+VLOOKUP(A504,'est-senamhi'!A:J,10,FALSE)</f>
        <v>VNP</v>
      </c>
      <c r="F504">
        <f>+COUNTIFS(percentiles!A:A,A504,percentiles!M:M,B504,percentiles!N:N,"&gt;0")</f>
        <v>0</v>
      </c>
    </row>
    <row r="505" spans="1:6">
      <c r="A505">
        <v>235</v>
      </c>
      <c r="B505" s="2">
        <v>42757</v>
      </c>
      <c r="C505">
        <v>78.900000000000006</v>
      </c>
      <c r="D505">
        <v>14.79</v>
      </c>
      <c r="E505" t="str">
        <f>+VLOOKUP(A505,'est-senamhi'!A:J,10,FALSE)</f>
        <v>VNP</v>
      </c>
      <c r="F505">
        <f>+COUNTIFS(percentiles!A:A,A505,percentiles!M:M,B505,percentiles!N:N,"&gt;0")</f>
        <v>0</v>
      </c>
    </row>
    <row r="506" spans="1:6">
      <c r="A506">
        <v>239</v>
      </c>
      <c r="B506" s="2">
        <v>42757</v>
      </c>
      <c r="C506">
        <v>24.3</v>
      </c>
      <c r="D506">
        <v>13.14</v>
      </c>
      <c r="E506" t="str">
        <f>+VLOOKUP(A506,'est-senamhi'!A:J,10,FALSE)</f>
        <v>RP</v>
      </c>
      <c r="F506">
        <f>+COUNTIFS(percentiles!A:A,A506,percentiles!M:M,B506,percentiles!N:N,"&gt;0")</f>
        <v>0</v>
      </c>
    </row>
    <row r="507" spans="1:6">
      <c r="A507">
        <v>247</v>
      </c>
      <c r="B507" s="2">
        <v>42757</v>
      </c>
      <c r="C507">
        <v>27</v>
      </c>
      <c r="D507">
        <v>6.05</v>
      </c>
      <c r="E507" t="str">
        <f>+VLOOKUP(A507,'est-senamhi'!A:J,10,FALSE)</f>
        <v>VNP</v>
      </c>
      <c r="F507">
        <f>+COUNTIFS(percentiles!A:A,A507,percentiles!M:M,B507,percentiles!N:N,"&gt;0")</f>
        <v>0</v>
      </c>
    </row>
    <row r="508" spans="1:6">
      <c r="A508">
        <v>248</v>
      </c>
      <c r="B508" s="2">
        <v>42757</v>
      </c>
      <c r="C508">
        <v>38.9</v>
      </c>
      <c r="D508">
        <v>33.01</v>
      </c>
      <c r="E508" t="str">
        <f>+VLOOKUP(A508,'est-senamhi'!A:J,10,FALSE)</f>
        <v>VNP</v>
      </c>
      <c r="F508">
        <f>+COUNTIFS(percentiles!A:A,A508,percentiles!M:M,B508,percentiles!N:N,"&gt;0")</f>
        <v>0</v>
      </c>
    </row>
    <row r="509" spans="1:6">
      <c r="A509">
        <v>333</v>
      </c>
      <c r="B509" s="2">
        <v>42757</v>
      </c>
      <c r="C509">
        <v>3.5</v>
      </c>
      <c r="D509">
        <v>1.21</v>
      </c>
      <c r="E509" t="str">
        <f>+VLOOKUP(A509,'est-senamhi'!A:J,10,FALSE)</f>
        <v>VNP</v>
      </c>
      <c r="F509">
        <f>+COUNTIFS(percentiles!A:A,A509,percentiles!M:M,B509,percentiles!N:N,"&gt;0")</f>
        <v>0</v>
      </c>
    </row>
    <row r="510" spans="1:6">
      <c r="A510">
        <v>369</v>
      </c>
      <c r="B510" s="2">
        <v>42757</v>
      </c>
      <c r="C510">
        <v>29</v>
      </c>
      <c r="D510">
        <v>23.39</v>
      </c>
      <c r="E510" t="str">
        <f>+VLOOKUP(A510,'est-senamhi'!A:J,10,FALSE)</f>
        <v>VNP</v>
      </c>
      <c r="F510">
        <f>+COUNTIFS(percentiles!A:A,A510,percentiles!M:M,B510,percentiles!N:N,"&gt;0")</f>
        <v>0</v>
      </c>
    </row>
    <row r="511" spans="1:6">
      <c r="A511">
        <v>393</v>
      </c>
      <c r="B511" s="2">
        <v>42757</v>
      </c>
      <c r="C511">
        <v>32.799999999999997</v>
      </c>
      <c r="D511">
        <v>30.46</v>
      </c>
      <c r="E511" t="str">
        <f>+VLOOKUP(A511,'est-senamhi'!A:J,10,FALSE)</f>
        <v>VNP</v>
      </c>
      <c r="F511">
        <f>+COUNTIFS(percentiles!A:A,A511,percentiles!M:M,B511,percentiles!N:N,"&gt;0")</f>
        <v>0</v>
      </c>
    </row>
    <row r="512" spans="1:6">
      <c r="A512">
        <v>440</v>
      </c>
      <c r="B512" s="2">
        <v>42757</v>
      </c>
      <c r="C512">
        <v>15.5</v>
      </c>
      <c r="D512">
        <v>10.38</v>
      </c>
      <c r="E512" t="str">
        <f>+VLOOKUP(A512,'est-senamhi'!A:J,10,FALSE)</f>
        <v>VNP</v>
      </c>
      <c r="F512">
        <f>+COUNTIFS(percentiles!A:A,A512,percentiles!M:M,B512,percentiles!N:N,"&gt;0")</f>
        <v>0</v>
      </c>
    </row>
    <row r="513" spans="1:6">
      <c r="A513">
        <v>534</v>
      </c>
      <c r="B513" s="2">
        <v>42757</v>
      </c>
      <c r="C513">
        <v>0.4</v>
      </c>
      <c r="D513">
        <v>0.28000000000000003</v>
      </c>
      <c r="E513" t="str">
        <f>+VLOOKUP(A513,'est-senamhi'!A:J,10,FALSE)</f>
        <v>VNP</v>
      </c>
      <c r="F513">
        <f>+COUNTIFS(percentiles!A:A,A513,percentiles!M:M,B513,percentiles!N:N,"&gt;0")</f>
        <v>0</v>
      </c>
    </row>
    <row r="514" spans="1:6">
      <c r="A514">
        <v>590</v>
      </c>
      <c r="B514" s="2">
        <v>42757</v>
      </c>
      <c r="C514">
        <v>47</v>
      </c>
      <c r="D514">
        <v>42.84</v>
      </c>
      <c r="E514" t="str">
        <f>+VLOOKUP(A514,'est-senamhi'!A:J,10,FALSE)</f>
        <v>RP</v>
      </c>
      <c r="F514">
        <f>+COUNTIFS(percentiles!A:A,A514,percentiles!M:M,B514,percentiles!N:N,"&gt;0")</f>
        <v>0</v>
      </c>
    </row>
    <row r="515" spans="1:6">
      <c r="A515">
        <v>639</v>
      </c>
      <c r="B515" s="2">
        <v>42757</v>
      </c>
      <c r="C515">
        <v>8.5</v>
      </c>
      <c r="D515">
        <v>4.3600000000000003</v>
      </c>
      <c r="E515" t="str">
        <f>+VLOOKUP(A515,'est-senamhi'!A:J,10,FALSE)</f>
        <v>RP</v>
      </c>
      <c r="F515">
        <f>+COUNTIFS(percentiles!A:A,A515,percentiles!M:M,B515,percentiles!N:N,"&gt;0")</f>
        <v>0</v>
      </c>
    </row>
    <row r="516" spans="1:6">
      <c r="A516">
        <v>640</v>
      </c>
      <c r="B516" s="2">
        <v>42757</v>
      </c>
      <c r="C516">
        <v>1.7</v>
      </c>
      <c r="D516">
        <v>1.63</v>
      </c>
      <c r="E516" t="str">
        <f>+VLOOKUP(A516,'est-senamhi'!A:J,10,FALSE)</f>
        <v>RP</v>
      </c>
      <c r="F516">
        <f>+COUNTIFS(percentiles!A:A,A516,percentiles!M:M,B516,percentiles!N:N,"&gt;0")</f>
        <v>0</v>
      </c>
    </row>
    <row r="517" spans="1:6">
      <c r="A517">
        <v>698</v>
      </c>
      <c r="B517" s="2">
        <v>42757</v>
      </c>
      <c r="C517">
        <v>5.3</v>
      </c>
      <c r="D517">
        <v>2.95</v>
      </c>
      <c r="E517" t="str">
        <f>+VLOOKUP(A517,'est-senamhi'!A:J,10,FALSE)</f>
        <v>RP</v>
      </c>
      <c r="F517">
        <f>+COUNTIFS(percentiles!A:A,A517,percentiles!M:M,B517,percentiles!N:N,"&gt;0")</f>
        <v>0</v>
      </c>
    </row>
    <row r="518" spans="1:6">
      <c r="A518">
        <v>736</v>
      </c>
      <c r="B518" s="2">
        <v>42757</v>
      </c>
      <c r="C518">
        <v>33</v>
      </c>
      <c r="D518">
        <v>16.829999999999998</v>
      </c>
      <c r="E518" t="str">
        <f>+VLOOKUP(A518,'est-senamhi'!A:J,10,FALSE)</f>
        <v>RP</v>
      </c>
      <c r="F518">
        <f>+COUNTIFS(percentiles!A:A,A518,percentiles!M:M,B518,percentiles!N:N,"&gt;0")</f>
        <v>1</v>
      </c>
    </row>
    <row r="519" spans="1:6">
      <c r="A519">
        <v>791</v>
      </c>
      <c r="B519" s="2">
        <v>42757</v>
      </c>
      <c r="C519">
        <v>1.5</v>
      </c>
      <c r="D519">
        <v>0.82</v>
      </c>
      <c r="E519" t="str">
        <f>+VLOOKUP(A519,'est-senamhi'!A:J,10,FALSE)</f>
        <v>RP</v>
      </c>
      <c r="F519">
        <f>+COUNTIFS(percentiles!A:A,A519,percentiles!M:M,B519,percentiles!N:N,"&gt;0")</f>
        <v>0</v>
      </c>
    </row>
    <row r="520" spans="1:6">
      <c r="A520">
        <v>794</v>
      </c>
      <c r="B520" s="2">
        <v>42757</v>
      </c>
      <c r="C520">
        <v>3.7</v>
      </c>
      <c r="D520">
        <v>3.49</v>
      </c>
      <c r="E520" t="str">
        <f>+VLOOKUP(A520,'est-senamhi'!A:J,10,FALSE)</f>
        <v>RP</v>
      </c>
      <c r="F520">
        <f>+COUNTIFS(percentiles!A:A,A520,percentiles!M:M,B520,percentiles!N:N,"&gt;0")</f>
        <v>0</v>
      </c>
    </row>
    <row r="521" spans="1:6">
      <c r="A521">
        <v>852</v>
      </c>
      <c r="B521" s="2">
        <v>42757</v>
      </c>
      <c r="C521">
        <v>7.6</v>
      </c>
      <c r="D521">
        <v>3.79</v>
      </c>
      <c r="E521" t="str">
        <f>+VLOOKUP(A521,'est-senamhi'!A:J,10,FALSE)</f>
        <v>RP</v>
      </c>
      <c r="F521">
        <f>+COUNTIFS(percentiles!A:A,A521,percentiles!M:M,B521,percentiles!N:N,"&gt;0")</f>
        <v>0</v>
      </c>
    </row>
    <row r="522" spans="1:6">
      <c r="A522">
        <v>864</v>
      </c>
      <c r="B522" s="2">
        <v>42757</v>
      </c>
      <c r="C522">
        <v>10.8</v>
      </c>
      <c r="D522">
        <v>10</v>
      </c>
      <c r="E522" t="str">
        <f>+VLOOKUP(A522,'est-senamhi'!A:J,10,FALSE)</f>
        <v>RP</v>
      </c>
      <c r="F522">
        <f>+COUNTIFS(percentiles!A:A,A522,percentiles!M:M,B522,percentiles!N:N,"&gt;0")</f>
        <v>0</v>
      </c>
    </row>
    <row r="523" spans="1:6">
      <c r="A523">
        <v>2122</v>
      </c>
      <c r="B523" s="2">
        <v>42757</v>
      </c>
      <c r="C523">
        <v>39.5</v>
      </c>
      <c r="D523">
        <v>23.75</v>
      </c>
      <c r="E523" t="str">
        <f>+VLOOKUP(A523,'est-senamhi'!A:J,10,FALSE)</f>
        <v>VNP</v>
      </c>
      <c r="F523">
        <f>+COUNTIFS(percentiles!A:A,A523,percentiles!M:M,B523,percentiles!N:N,"&gt;0")</f>
        <v>0</v>
      </c>
    </row>
    <row r="524" spans="1:6">
      <c r="A524">
        <v>6230</v>
      </c>
      <c r="B524" s="2">
        <v>42757</v>
      </c>
      <c r="C524">
        <v>1.2</v>
      </c>
      <c r="D524">
        <v>0.86</v>
      </c>
      <c r="E524" t="str">
        <f>+VLOOKUP(A524,'est-senamhi'!A:J,10,FALSE)</f>
        <v>RP</v>
      </c>
      <c r="F524">
        <f>+COUNTIFS(percentiles!A:A,A524,percentiles!M:M,B524,percentiles!N:N,"&gt;0")</f>
        <v>0</v>
      </c>
    </row>
    <row r="525" spans="1:6">
      <c r="A525">
        <v>105122</v>
      </c>
      <c r="B525" s="2">
        <v>42757</v>
      </c>
      <c r="C525">
        <v>5.7</v>
      </c>
      <c r="D525">
        <v>1.49</v>
      </c>
      <c r="E525" t="str">
        <f>+VLOOKUP(A525,'est-senamhi'!A:J,10,FALSE)</f>
        <v>VNP</v>
      </c>
      <c r="F525">
        <f>+COUNTIFS(percentiles!A:A,A525,percentiles!M:M,B525,percentiles!N:N,"&gt;0")</f>
        <v>0</v>
      </c>
    </row>
    <row r="526" spans="1:6">
      <c r="A526">
        <v>107131</v>
      </c>
      <c r="B526" s="2">
        <v>42757</v>
      </c>
      <c r="C526">
        <v>32.1</v>
      </c>
      <c r="D526">
        <v>12.6</v>
      </c>
      <c r="E526" t="str">
        <f>+VLOOKUP(A526,'est-senamhi'!A:J,10,FALSE)</f>
        <v>VNP</v>
      </c>
      <c r="F526">
        <f>+COUNTIFS(percentiles!A:A,A526,percentiles!M:M,B526,percentiles!N:N,"&gt;0")</f>
        <v>0</v>
      </c>
    </row>
    <row r="527" spans="1:6">
      <c r="A527">
        <v>109091</v>
      </c>
      <c r="B527" s="2">
        <v>42757</v>
      </c>
      <c r="C527">
        <v>88.6</v>
      </c>
      <c r="D527">
        <v>10.96</v>
      </c>
      <c r="E527" t="str">
        <f>+VLOOKUP(A527,'est-senamhi'!A:J,10,FALSE)</f>
        <v>VNP</v>
      </c>
      <c r="F527">
        <f>+COUNTIFS(percentiles!A:A,A527,percentiles!M:M,B527,percentiles!N:N,"&gt;0")</f>
        <v>0</v>
      </c>
    </row>
    <row r="528" spans="1:6">
      <c r="A528">
        <v>110138</v>
      </c>
      <c r="B528" s="2">
        <v>42757</v>
      </c>
      <c r="C528">
        <v>20.399999999999999</v>
      </c>
      <c r="D528">
        <v>16.41</v>
      </c>
      <c r="E528" t="str">
        <f>+VLOOKUP(A528,'est-senamhi'!A:J,10,FALSE)</f>
        <v>VNP</v>
      </c>
      <c r="F528">
        <f>+COUNTIFS(percentiles!A:A,A528,percentiles!M:M,B528,percentiles!N:N,"&gt;0")</f>
        <v>0</v>
      </c>
    </row>
    <row r="529" spans="1:6">
      <c r="A529">
        <v>111291</v>
      </c>
      <c r="B529" s="2">
        <v>42757</v>
      </c>
      <c r="C529">
        <v>18.899999999999999</v>
      </c>
      <c r="D529">
        <v>13.82</v>
      </c>
      <c r="E529" t="str">
        <f>+VLOOKUP(A529,'est-senamhi'!A:J,10,FALSE)</f>
        <v>VNP</v>
      </c>
      <c r="F529">
        <f>+COUNTIFS(percentiles!A:A,A529,percentiles!M:M,B529,percentiles!N:N,"&gt;0")</f>
        <v>0</v>
      </c>
    </row>
    <row r="530" spans="1:6">
      <c r="A530">
        <v>113246</v>
      </c>
      <c r="B530" s="2">
        <v>42757</v>
      </c>
      <c r="C530">
        <v>53.3</v>
      </c>
      <c r="D530">
        <v>29.94</v>
      </c>
      <c r="E530" t="str">
        <f>+VLOOKUP(A530,'est-senamhi'!A:J,10,FALSE)</f>
        <v>RP</v>
      </c>
      <c r="F530">
        <f>+COUNTIFS(percentiles!A:A,A530,percentiles!M:M,B530,percentiles!N:N,"&gt;0")</f>
        <v>0</v>
      </c>
    </row>
    <row r="531" spans="1:6">
      <c r="A531">
        <v>150001</v>
      </c>
      <c r="B531" s="2">
        <v>42757</v>
      </c>
      <c r="C531">
        <v>75.3</v>
      </c>
      <c r="D531">
        <v>32.07</v>
      </c>
      <c r="E531" t="str">
        <f>+VLOOKUP(A531,'est-senamhi'!A:J,10,FALSE)</f>
        <v>VNP</v>
      </c>
      <c r="F531">
        <f>+COUNTIFS(percentiles!A:A,A531,percentiles!M:M,B531,percentiles!N:N,"&gt;0")</f>
        <v>0</v>
      </c>
    </row>
    <row r="532" spans="1:6">
      <c r="A532">
        <v>150900</v>
      </c>
      <c r="B532" s="2">
        <v>42757</v>
      </c>
      <c r="C532">
        <v>8</v>
      </c>
      <c r="D532">
        <v>5.96</v>
      </c>
      <c r="E532" t="str">
        <f>+VLOOKUP(A532,'est-senamhi'!A:J,10,FALSE)</f>
        <v>VNP</v>
      </c>
      <c r="F532">
        <f>+COUNTIFS(percentiles!A:A,A532,percentiles!M:M,B532,percentiles!N:N,"&gt;0")</f>
        <v>0</v>
      </c>
    </row>
    <row r="533" spans="1:6">
      <c r="A533">
        <v>150901</v>
      </c>
      <c r="B533" s="2">
        <v>42757</v>
      </c>
      <c r="C533">
        <v>21</v>
      </c>
      <c r="D533">
        <v>16.48</v>
      </c>
      <c r="E533" t="str">
        <f>+VLOOKUP(A533,'est-senamhi'!A:J,10,FALSE)</f>
        <v>VNP</v>
      </c>
      <c r="F533">
        <f>+COUNTIFS(percentiles!A:A,A533,percentiles!M:M,B533,percentiles!N:N,"&gt;0")</f>
        <v>0</v>
      </c>
    </row>
    <row r="534" spans="1:6">
      <c r="A534">
        <v>151204</v>
      </c>
      <c r="B534" s="2">
        <v>42757</v>
      </c>
      <c r="C534">
        <v>20.7</v>
      </c>
      <c r="D534">
        <v>13.54</v>
      </c>
      <c r="E534" t="str">
        <f>+VLOOKUP(A534,'est-senamhi'!A:J,10,FALSE)</f>
        <v>VNP</v>
      </c>
      <c r="F534">
        <f>+COUNTIFS(percentiles!A:A,A534,percentiles!M:M,B534,percentiles!N:N,"&gt;0")</f>
        <v>0</v>
      </c>
    </row>
    <row r="535" spans="1:6">
      <c r="A535">
        <v>151209</v>
      </c>
      <c r="B535" s="2">
        <v>42757</v>
      </c>
      <c r="C535">
        <v>8</v>
      </c>
      <c r="D535">
        <v>4.16</v>
      </c>
      <c r="E535" t="str">
        <f>+VLOOKUP(A535,'est-senamhi'!A:J,10,FALSE)</f>
        <v>VNP</v>
      </c>
      <c r="F535">
        <f>+COUNTIFS(percentiles!A:A,A535,percentiles!M:M,B535,percentiles!N:N,"&gt;0")</f>
        <v>0</v>
      </c>
    </row>
    <row r="536" spans="1:6">
      <c r="A536">
        <v>151212</v>
      </c>
      <c r="B536" s="2">
        <v>42757</v>
      </c>
      <c r="C536">
        <v>20.8</v>
      </c>
      <c r="D536">
        <v>8.83</v>
      </c>
      <c r="E536" t="str">
        <f>+VLOOKUP(A536,'est-senamhi'!A:J,10,FALSE)</f>
        <v>RP</v>
      </c>
      <c r="F536">
        <f>+COUNTIFS(percentiles!A:A,A536,percentiles!M:M,B536,percentiles!N:N,"&gt;0")</f>
        <v>1</v>
      </c>
    </row>
    <row r="537" spans="1:6">
      <c r="A537">
        <v>151214</v>
      </c>
      <c r="B537" s="2">
        <v>42757</v>
      </c>
      <c r="C537">
        <v>16.7</v>
      </c>
      <c r="D537">
        <v>7.22</v>
      </c>
      <c r="E537" t="str">
        <f>+VLOOKUP(A537,'est-senamhi'!A:J,10,FALSE)</f>
        <v>RP</v>
      </c>
      <c r="F537">
        <f>+COUNTIFS(percentiles!A:A,A537,percentiles!M:M,B537,percentiles!N:N,"&gt;0")</f>
        <v>0</v>
      </c>
    </row>
    <row r="538" spans="1:6">
      <c r="A538">
        <v>151602</v>
      </c>
      <c r="B538" s="2">
        <v>42757</v>
      </c>
      <c r="C538">
        <v>32</v>
      </c>
      <c r="D538">
        <v>27.72</v>
      </c>
      <c r="E538" t="str">
        <f>+VLOOKUP(A538,'est-senamhi'!A:J,10,FALSE)</f>
        <v>RP</v>
      </c>
      <c r="F538">
        <f>+COUNTIFS(percentiles!A:A,A538,percentiles!M:M,B538,percentiles!N:N,"&gt;0")</f>
        <v>0</v>
      </c>
    </row>
    <row r="539" spans="1:6">
      <c r="A539">
        <v>152107</v>
      </c>
      <c r="B539" s="2">
        <v>42757</v>
      </c>
      <c r="C539">
        <v>38.6</v>
      </c>
      <c r="D539">
        <v>21.19</v>
      </c>
      <c r="E539" t="str">
        <f>+VLOOKUP(A539,'est-senamhi'!A:J,10,FALSE)</f>
        <v>VNP</v>
      </c>
      <c r="F539">
        <f>+COUNTIFS(percentiles!A:A,A539,percentiles!M:M,B539,percentiles!N:N,"&gt;0")</f>
        <v>0</v>
      </c>
    </row>
    <row r="540" spans="1:6">
      <c r="A540">
        <v>152111</v>
      </c>
      <c r="B540" s="2">
        <v>42757</v>
      </c>
      <c r="C540">
        <v>74.900000000000006</v>
      </c>
      <c r="D540">
        <v>23.93</v>
      </c>
      <c r="E540" t="str">
        <f>+VLOOKUP(A540,'est-senamhi'!A:J,10,FALSE)</f>
        <v>VNP</v>
      </c>
      <c r="F540">
        <f>+COUNTIFS(percentiles!A:A,A540,percentiles!M:M,B540,percentiles!N:N,"&gt;0")</f>
        <v>0</v>
      </c>
    </row>
    <row r="541" spans="1:6">
      <c r="A541">
        <v>152127</v>
      </c>
      <c r="B541" s="2">
        <v>42757</v>
      </c>
      <c r="C541">
        <v>34.200000000000003</v>
      </c>
      <c r="D541">
        <v>12.81</v>
      </c>
      <c r="E541" t="str">
        <f>+VLOOKUP(A541,'est-senamhi'!A:J,10,FALSE)</f>
        <v>RP</v>
      </c>
      <c r="F541">
        <f>+COUNTIFS(percentiles!A:A,A541,percentiles!M:M,B541,percentiles!N:N,"&gt;0")</f>
        <v>0</v>
      </c>
    </row>
    <row r="542" spans="1:6">
      <c r="A542">
        <v>153103</v>
      </c>
      <c r="B542" s="2">
        <v>42757</v>
      </c>
      <c r="C542">
        <v>23.6</v>
      </c>
      <c r="D542">
        <v>16.11</v>
      </c>
      <c r="E542" t="str">
        <f>+VLOOKUP(A542,'est-senamhi'!A:J,10,FALSE)</f>
        <v>VNP</v>
      </c>
      <c r="F542">
        <f>+COUNTIFS(percentiles!A:A,A542,percentiles!M:M,B542,percentiles!N:N,"&gt;0")</f>
        <v>0</v>
      </c>
    </row>
    <row r="543" spans="1:6">
      <c r="A543">
        <v>154108</v>
      </c>
      <c r="B543" s="2">
        <v>42757</v>
      </c>
      <c r="C543">
        <v>14.6</v>
      </c>
      <c r="D543">
        <v>7.76</v>
      </c>
      <c r="E543" t="str">
        <f>+VLOOKUP(A543,'est-senamhi'!A:J,10,FALSE)</f>
        <v>VNP</v>
      </c>
      <c r="F543">
        <f>+COUNTIFS(percentiles!A:A,A543,percentiles!M:M,B543,percentiles!N:N,"&gt;0")</f>
        <v>0</v>
      </c>
    </row>
    <row r="544" spans="1:6">
      <c r="A544">
        <v>154110</v>
      </c>
      <c r="B544" s="2">
        <v>42757</v>
      </c>
      <c r="C544">
        <v>16.8</v>
      </c>
      <c r="D544">
        <v>6.11</v>
      </c>
      <c r="E544" t="str">
        <f>+VLOOKUP(A544,'est-senamhi'!A:J,10,FALSE)</f>
        <v>VNP</v>
      </c>
      <c r="F544">
        <f>+COUNTIFS(percentiles!A:A,A544,percentiles!M:M,B544,percentiles!N:N,"&gt;0")</f>
        <v>0</v>
      </c>
    </row>
    <row r="545" spans="1:6">
      <c r="A545">
        <v>155105</v>
      </c>
      <c r="B545" s="2">
        <v>42757</v>
      </c>
      <c r="C545">
        <v>16</v>
      </c>
      <c r="D545">
        <v>6.74</v>
      </c>
      <c r="E545" t="str">
        <f>+VLOOKUP(A545,'est-senamhi'!A:J,10,FALSE)</f>
        <v>VNP</v>
      </c>
      <c r="F545">
        <f>+COUNTIFS(percentiles!A:A,A545,percentiles!M:M,B545,percentiles!N:N,"&gt;0")</f>
        <v>0</v>
      </c>
    </row>
    <row r="546" spans="1:6">
      <c r="A546">
        <v>155205</v>
      </c>
      <c r="B546" s="2">
        <v>42757</v>
      </c>
      <c r="C546">
        <v>21.2</v>
      </c>
      <c r="D546">
        <v>8.41</v>
      </c>
      <c r="E546" t="str">
        <f>+VLOOKUP(A546,'est-senamhi'!A:J,10,FALSE)</f>
        <v>VNP</v>
      </c>
      <c r="F546">
        <f>+COUNTIFS(percentiles!A:A,A546,percentiles!M:M,B546,percentiles!N:N,"&gt;0")</f>
        <v>1</v>
      </c>
    </row>
    <row r="547" spans="1:6">
      <c r="A547">
        <v>155207</v>
      </c>
      <c r="B547" s="2">
        <v>42757</v>
      </c>
      <c r="C547">
        <v>8.4</v>
      </c>
      <c r="D547">
        <v>6.75</v>
      </c>
      <c r="E547" t="str">
        <f>+VLOOKUP(A547,'est-senamhi'!A:J,10,FALSE)</f>
        <v>VNP</v>
      </c>
      <c r="F547">
        <f>+COUNTIFS(percentiles!A:A,A547,percentiles!M:M,B547,percentiles!N:N,"&gt;0")</f>
        <v>0</v>
      </c>
    </row>
    <row r="548" spans="1:6">
      <c r="A548">
        <v>155209</v>
      </c>
      <c r="B548" s="2">
        <v>42757</v>
      </c>
      <c r="C548">
        <v>21.8</v>
      </c>
      <c r="D548">
        <v>14.69</v>
      </c>
      <c r="E548" t="str">
        <f>+VLOOKUP(A548,'est-senamhi'!A:J,10,FALSE)</f>
        <v>VNP</v>
      </c>
      <c r="F548">
        <f>+COUNTIFS(percentiles!A:A,A548,percentiles!M:M,B548,percentiles!N:N,"&gt;0")</f>
        <v>0</v>
      </c>
    </row>
    <row r="549" spans="1:6">
      <c r="A549">
        <v>155213</v>
      </c>
      <c r="B549" s="2">
        <v>42757</v>
      </c>
      <c r="C549">
        <v>8.1</v>
      </c>
      <c r="D549">
        <v>4.16</v>
      </c>
      <c r="E549" t="str">
        <f>+VLOOKUP(A549,'est-senamhi'!A:J,10,FALSE)</f>
        <v>VNP</v>
      </c>
      <c r="F549">
        <f>+COUNTIFS(percentiles!A:A,A549,percentiles!M:M,B549,percentiles!N:N,"&gt;0")</f>
        <v>0</v>
      </c>
    </row>
    <row r="550" spans="1:6">
      <c r="A550">
        <v>155224</v>
      </c>
      <c r="B550" s="2">
        <v>42757</v>
      </c>
      <c r="C550">
        <v>21.3</v>
      </c>
      <c r="D550">
        <v>6.09</v>
      </c>
      <c r="E550" t="str">
        <f>+VLOOKUP(A550,'est-senamhi'!A:J,10,FALSE)</f>
        <v>RP</v>
      </c>
      <c r="F550">
        <f>+COUNTIFS(percentiles!A:A,A550,percentiles!M:M,B550,percentiles!N:N,"&gt;0")</f>
        <v>0</v>
      </c>
    </row>
    <row r="551" spans="1:6">
      <c r="A551">
        <v>155291</v>
      </c>
      <c r="B551" s="2">
        <v>42757</v>
      </c>
      <c r="C551">
        <v>19.8</v>
      </c>
      <c r="D551">
        <v>17.23</v>
      </c>
      <c r="E551" t="str">
        <f>+VLOOKUP(A551,'est-senamhi'!A:J,10,FALSE)</f>
        <v>VNP</v>
      </c>
      <c r="F551">
        <f>+COUNTIFS(percentiles!A:A,A551,percentiles!M:M,B551,percentiles!N:N,"&gt;0")</f>
        <v>0</v>
      </c>
    </row>
    <row r="552" spans="1:6">
      <c r="A552">
        <v>156102</v>
      </c>
      <c r="B552" s="2">
        <v>42757</v>
      </c>
      <c r="C552">
        <v>30</v>
      </c>
      <c r="D552">
        <v>16.41</v>
      </c>
      <c r="E552" t="str">
        <f>+VLOOKUP(A552,'est-senamhi'!A:J,10,FALSE)</f>
        <v>RP</v>
      </c>
      <c r="F552">
        <f>+COUNTIFS(percentiles!A:A,A552,percentiles!M:M,B552,percentiles!N:N,"&gt;0")</f>
        <v>0</v>
      </c>
    </row>
    <row r="553" spans="1:6">
      <c r="A553">
        <v>156104</v>
      </c>
      <c r="B553" s="2">
        <v>42757</v>
      </c>
      <c r="C553">
        <v>24.1</v>
      </c>
      <c r="D553">
        <v>14.63</v>
      </c>
      <c r="E553" t="str">
        <f>+VLOOKUP(A553,'est-senamhi'!A:J,10,FALSE)</f>
        <v>RP</v>
      </c>
      <c r="F553">
        <f>+COUNTIFS(percentiles!A:A,A553,percentiles!M:M,B553,percentiles!N:N,"&gt;0")</f>
        <v>0</v>
      </c>
    </row>
    <row r="554" spans="1:6">
      <c r="A554">
        <v>156114</v>
      </c>
      <c r="B554" s="2">
        <v>42757</v>
      </c>
      <c r="C554">
        <v>14</v>
      </c>
      <c r="D554">
        <v>10.130000000000001</v>
      </c>
      <c r="E554" t="str">
        <f>+VLOOKUP(A554,'est-senamhi'!A:J,10,FALSE)</f>
        <v>RP</v>
      </c>
      <c r="F554">
        <f>+COUNTIFS(percentiles!A:A,A554,percentiles!M:M,B554,percentiles!N:N,"&gt;0")</f>
        <v>0</v>
      </c>
    </row>
    <row r="555" spans="1:6">
      <c r="A555">
        <v>156133</v>
      </c>
      <c r="B555" s="2">
        <v>42757</v>
      </c>
      <c r="C555">
        <v>14</v>
      </c>
      <c r="D555">
        <v>11.8</v>
      </c>
      <c r="E555" t="str">
        <f>+VLOOKUP(A555,'est-senamhi'!A:J,10,FALSE)</f>
        <v>VNP</v>
      </c>
      <c r="F555">
        <f>+COUNTIFS(percentiles!A:A,A555,percentiles!M:M,B555,percentiles!N:N,"&gt;0")</f>
        <v>0</v>
      </c>
    </row>
    <row r="556" spans="1:6">
      <c r="A556">
        <v>157101</v>
      </c>
      <c r="B556" s="2">
        <v>42757</v>
      </c>
      <c r="C556">
        <v>24.9</v>
      </c>
      <c r="D556">
        <v>22.92</v>
      </c>
      <c r="E556" t="str">
        <f>+VLOOKUP(A556,'est-senamhi'!A:J,10,FALSE)</f>
        <v>RP</v>
      </c>
      <c r="F556">
        <f>+COUNTIFS(percentiles!A:A,A556,percentiles!M:M,B556,percentiles!N:N,"&gt;0")</f>
        <v>0</v>
      </c>
    </row>
    <row r="557" spans="1:6">
      <c r="A557">
        <v>157200</v>
      </c>
      <c r="B557" s="2">
        <v>42757</v>
      </c>
      <c r="C557">
        <v>17.5</v>
      </c>
      <c r="D557">
        <v>12.63</v>
      </c>
      <c r="E557" t="str">
        <f>+VLOOKUP(A557,'est-senamhi'!A:J,10,FALSE)</f>
        <v>RP</v>
      </c>
      <c r="F557">
        <f>+COUNTIFS(percentiles!A:A,A557,percentiles!M:M,B557,percentiles!N:N,"&gt;0")</f>
        <v>0</v>
      </c>
    </row>
    <row r="558" spans="1:6">
      <c r="A558" t="s">
        <v>1072</v>
      </c>
      <c r="B558" s="2">
        <v>42757</v>
      </c>
      <c r="C558">
        <v>30.3</v>
      </c>
      <c r="D558">
        <v>22.85</v>
      </c>
      <c r="E558" t="str">
        <f>+VLOOKUP(A558,'est-senamhi'!A:J,10,FALSE)</f>
        <v>VNP</v>
      </c>
      <c r="F558">
        <f>+COUNTIFS(percentiles!A:A,A558,percentiles!M:M,B558,percentiles!N:N,"&gt;0")</f>
        <v>0</v>
      </c>
    </row>
    <row r="559" spans="1:6">
      <c r="A559" t="s">
        <v>1108</v>
      </c>
      <c r="B559" s="2">
        <v>42757</v>
      </c>
      <c r="C559">
        <v>4.2</v>
      </c>
      <c r="D559">
        <v>4.0999999999999996</v>
      </c>
      <c r="E559" t="str">
        <f>+VLOOKUP(A559,'est-senamhi'!A:J,10,FALSE)</f>
        <v>VNP</v>
      </c>
      <c r="F559">
        <f>+COUNTIFS(percentiles!A:A,A559,percentiles!M:M,B559,percentiles!N:N,"&gt;0")</f>
        <v>0</v>
      </c>
    </row>
    <row r="560" spans="1:6">
      <c r="A560">
        <v>47280292</v>
      </c>
      <c r="B560" s="2">
        <v>42757</v>
      </c>
      <c r="C560">
        <v>14.4</v>
      </c>
      <c r="D560">
        <v>14.36</v>
      </c>
      <c r="E560" t="str">
        <f>+VLOOKUP(A560,'est-senamhi'!A:J,10,FALSE)</f>
        <v>RP</v>
      </c>
      <c r="F560">
        <f>+COUNTIFS(percentiles!A:A,A560,percentiles!M:M,B560,percentiles!N:N,"&gt;0")</f>
        <v>0</v>
      </c>
    </row>
    <row r="561" spans="1:6">
      <c r="A561" t="s">
        <v>1211</v>
      </c>
      <c r="B561" s="2">
        <v>42757</v>
      </c>
      <c r="C561">
        <v>33.5</v>
      </c>
      <c r="D561">
        <v>22.54</v>
      </c>
      <c r="E561" t="str">
        <f>+VLOOKUP(A561,'est-senamhi'!A:J,10,FALSE)</f>
        <v>VNP</v>
      </c>
      <c r="F561">
        <f>+COUNTIFS(percentiles!A:A,A561,percentiles!M:M,B561,percentiles!N:N,"&gt;0")</f>
        <v>0</v>
      </c>
    </row>
    <row r="562" spans="1:6">
      <c r="A562" t="s">
        <v>1226</v>
      </c>
      <c r="B562" s="2">
        <v>42757</v>
      </c>
      <c r="C562">
        <v>36.200000000000003</v>
      </c>
      <c r="D562">
        <v>27.48</v>
      </c>
      <c r="E562" t="str">
        <f>+VLOOKUP(A562,'est-senamhi'!A:J,10,FALSE)</f>
        <v>VNP</v>
      </c>
      <c r="F562">
        <f>+COUNTIFS(percentiles!A:A,A562,percentiles!M:M,B562,percentiles!N:N,"&gt;0")</f>
        <v>0</v>
      </c>
    </row>
    <row r="563" spans="1:6">
      <c r="A563" t="s">
        <v>1257</v>
      </c>
      <c r="B563" s="2">
        <v>42757</v>
      </c>
      <c r="C563">
        <v>32.700000000000003</v>
      </c>
      <c r="D563">
        <v>25.55</v>
      </c>
      <c r="E563" t="str">
        <f>+VLOOKUP(A563,'est-senamhi'!A:J,10,FALSE)</f>
        <v>VNP</v>
      </c>
      <c r="F563">
        <f>+COUNTIFS(percentiles!A:A,A563,percentiles!M:M,B563,percentiles!N:N,"&gt;0")</f>
        <v>0</v>
      </c>
    </row>
    <row r="564" spans="1:6">
      <c r="A564">
        <v>387</v>
      </c>
      <c r="B564" s="2">
        <v>42758</v>
      </c>
      <c r="C564">
        <v>30.9</v>
      </c>
      <c r="D564">
        <v>25.93</v>
      </c>
      <c r="E564" t="str">
        <f>+VLOOKUP(A564,'est-senamhi'!A:J,10,FALSE)</f>
        <v>RP</v>
      </c>
      <c r="F564">
        <f>+COUNTIFS(percentiles!A:A,A564,percentiles!M:M,B564,percentiles!N:N,"&gt;0")</f>
        <v>0</v>
      </c>
    </row>
    <row r="565" spans="1:6">
      <c r="A565">
        <v>594</v>
      </c>
      <c r="B565" s="2">
        <v>42758</v>
      </c>
      <c r="C565">
        <v>24.9</v>
      </c>
      <c r="D565">
        <v>15.42</v>
      </c>
      <c r="E565" t="str">
        <f>+VLOOKUP(A565,'est-senamhi'!A:J,10,FALSE)</f>
        <v>RP</v>
      </c>
      <c r="F565">
        <f>+COUNTIFS(percentiles!A:A,A565,percentiles!M:M,B565,percentiles!N:N,"&gt;0")</f>
        <v>0</v>
      </c>
    </row>
    <row r="566" spans="1:6">
      <c r="A566">
        <v>640</v>
      </c>
      <c r="B566" s="2">
        <v>42758</v>
      </c>
      <c r="C566">
        <v>11.3</v>
      </c>
      <c r="D566">
        <v>1.63</v>
      </c>
      <c r="E566" t="str">
        <f>+VLOOKUP(A566,'est-senamhi'!A:J,10,FALSE)</f>
        <v>RP</v>
      </c>
      <c r="F566">
        <f>+COUNTIFS(percentiles!A:A,A566,percentiles!M:M,B566,percentiles!N:N,"&gt;0")</f>
        <v>0</v>
      </c>
    </row>
    <row r="567" spans="1:6">
      <c r="A567">
        <v>669</v>
      </c>
      <c r="B567" s="2">
        <v>42758</v>
      </c>
      <c r="C567">
        <v>30.5</v>
      </c>
      <c r="D567">
        <v>27.74</v>
      </c>
      <c r="E567" t="str">
        <f>+VLOOKUP(A567,'est-senamhi'!A:J,10,FALSE)</f>
        <v>RP</v>
      </c>
      <c r="F567">
        <f>+COUNTIFS(percentiles!A:A,A567,percentiles!M:M,B567,percentiles!N:N,"&gt;0")</f>
        <v>0</v>
      </c>
    </row>
    <row r="568" spans="1:6">
      <c r="A568">
        <v>698</v>
      </c>
      <c r="B568" s="2">
        <v>42758</v>
      </c>
      <c r="C568">
        <v>4.2</v>
      </c>
      <c r="D568">
        <v>2.95</v>
      </c>
      <c r="E568" t="str">
        <f>+VLOOKUP(A568,'est-senamhi'!A:J,10,FALSE)</f>
        <v>RP</v>
      </c>
      <c r="F568">
        <f>+COUNTIFS(percentiles!A:A,A568,percentiles!M:M,B568,percentiles!N:N,"&gt;0")</f>
        <v>0</v>
      </c>
    </row>
    <row r="569" spans="1:6">
      <c r="A569">
        <v>848</v>
      </c>
      <c r="B569" s="2">
        <v>42758</v>
      </c>
      <c r="C569">
        <v>19.8</v>
      </c>
      <c r="D569">
        <v>19.079999999999998</v>
      </c>
      <c r="E569" t="str">
        <f>+VLOOKUP(A569,'est-senamhi'!A:J,10,FALSE)</f>
        <v>RP</v>
      </c>
      <c r="F569">
        <f>+COUNTIFS(percentiles!A:A,A569,percentiles!M:M,B569,percentiles!N:N,"&gt;0")</f>
        <v>0</v>
      </c>
    </row>
    <row r="570" spans="1:6">
      <c r="A570">
        <v>863</v>
      </c>
      <c r="B570" s="2">
        <v>42758</v>
      </c>
      <c r="C570">
        <v>5</v>
      </c>
      <c r="D570">
        <v>4.1399999999999997</v>
      </c>
      <c r="E570" t="str">
        <f>+VLOOKUP(A570,'est-senamhi'!A:J,10,FALSE)</f>
        <v>RP</v>
      </c>
      <c r="F570">
        <f>+COUNTIFS(percentiles!A:A,A570,percentiles!M:M,B570,percentiles!N:N,"&gt;0")</f>
        <v>0</v>
      </c>
    </row>
    <row r="571" spans="1:6">
      <c r="A571">
        <v>864</v>
      </c>
      <c r="B571" s="2">
        <v>42758</v>
      </c>
      <c r="C571">
        <v>14.4</v>
      </c>
      <c r="D571">
        <v>10</v>
      </c>
      <c r="E571" t="str">
        <f>+VLOOKUP(A571,'est-senamhi'!A:J,10,FALSE)</f>
        <v>RP</v>
      </c>
      <c r="F571">
        <f>+COUNTIFS(percentiles!A:A,A571,percentiles!M:M,B571,percentiles!N:N,"&gt;0")</f>
        <v>0</v>
      </c>
    </row>
    <row r="572" spans="1:6">
      <c r="A572">
        <v>6205</v>
      </c>
      <c r="B572" s="2">
        <v>42758</v>
      </c>
      <c r="C572">
        <v>22.2</v>
      </c>
      <c r="D572">
        <v>21.65</v>
      </c>
      <c r="E572" t="str">
        <f>+VLOOKUP(A572,'est-senamhi'!A:J,10,FALSE)</f>
        <v>RP</v>
      </c>
      <c r="F572">
        <f>+COUNTIFS(percentiles!A:A,A572,percentiles!M:M,B572,percentiles!N:N,"&gt;0")</f>
        <v>0</v>
      </c>
    </row>
    <row r="573" spans="1:6">
      <c r="A573">
        <v>6230</v>
      </c>
      <c r="B573" s="2">
        <v>42758</v>
      </c>
      <c r="C573">
        <v>1.7</v>
      </c>
      <c r="D573">
        <v>0.86</v>
      </c>
      <c r="E573" t="str">
        <f>+VLOOKUP(A573,'est-senamhi'!A:J,10,FALSE)</f>
        <v>RP</v>
      </c>
      <c r="F573">
        <f>+COUNTIFS(percentiles!A:A,A573,percentiles!M:M,B573,percentiles!N:N,"&gt;0")</f>
        <v>0</v>
      </c>
    </row>
    <row r="574" spans="1:6">
      <c r="A574">
        <v>7308</v>
      </c>
      <c r="B574" s="2">
        <v>42758</v>
      </c>
      <c r="C574">
        <v>16.600000000000001</v>
      </c>
      <c r="D574">
        <v>13.05</v>
      </c>
      <c r="E574" t="str">
        <f>+VLOOKUP(A574,'est-senamhi'!A:J,10,FALSE)</f>
        <v>RP</v>
      </c>
      <c r="F574">
        <f>+COUNTIFS(percentiles!A:A,A574,percentiles!M:M,B574,percentiles!N:N,"&gt;0")</f>
        <v>0</v>
      </c>
    </row>
    <row r="575" spans="1:6">
      <c r="A575">
        <v>8203</v>
      </c>
      <c r="B575" s="2">
        <v>42758</v>
      </c>
      <c r="C575">
        <v>21.3</v>
      </c>
      <c r="D575">
        <v>16.920000000000002</v>
      </c>
      <c r="E575" t="str">
        <f>+VLOOKUP(A575,'est-senamhi'!A:J,10,FALSE)</f>
        <v>RP</v>
      </c>
      <c r="F575">
        <f>+COUNTIFS(percentiles!A:A,A575,percentiles!M:M,B575,percentiles!N:N,"&gt;0")</f>
        <v>0</v>
      </c>
    </row>
    <row r="576" spans="1:6">
      <c r="A576">
        <v>109091</v>
      </c>
      <c r="B576" s="2">
        <v>42758</v>
      </c>
      <c r="C576">
        <v>95</v>
      </c>
      <c r="D576">
        <v>10.96</v>
      </c>
      <c r="E576" t="str">
        <f>+VLOOKUP(A576,'est-senamhi'!A:J,10,FALSE)</f>
        <v>VNP</v>
      </c>
      <c r="F576">
        <f>+COUNTIFS(percentiles!A:A,A576,percentiles!M:M,B576,percentiles!N:N,"&gt;0")</f>
        <v>0</v>
      </c>
    </row>
    <row r="577" spans="1:6">
      <c r="A577">
        <v>150900</v>
      </c>
      <c r="B577" s="2">
        <v>42758</v>
      </c>
      <c r="C577">
        <v>9</v>
      </c>
      <c r="D577">
        <v>5.96</v>
      </c>
      <c r="E577" t="str">
        <f>+VLOOKUP(A577,'est-senamhi'!A:J,10,FALSE)</f>
        <v>VNP</v>
      </c>
      <c r="F577">
        <f>+COUNTIFS(percentiles!A:A,A577,percentiles!M:M,B577,percentiles!N:N,"&gt;0")</f>
        <v>0</v>
      </c>
    </row>
    <row r="578" spans="1:6">
      <c r="A578">
        <v>150903</v>
      </c>
      <c r="B578" s="2">
        <v>42758</v>
      </c>
      <c r="C578">
        <v>16</v>
      </c>
      <c r="D578">
        <v>11.81</v>
      </c>
      <c r="E578" t="str">
        <f>+VLOOKUP(A578,'est-senamhi'!A:J,10,FALSE)</f>
        <v>VNP</v>
      </c>
      <c r="F578">
        <f>+COUNTIFS(percentiles!A:A,A578,percentiles!M:M,B578,percentiles!N:N,"&gt;0")</f>
        <v>0</v>
      </c>
    </row>
    <row r="579" spans="1:6">
      <c r="A579">
        <v>151212</v>
      </c>
      <c r="B579" s="2">
        <v>42758</v>
      </c>
      <c r="C579">
        <v>9.5</v>
      </c>
      <c r="D579">
        <v>8.83</v>
      </c>
      <c r="E579" t="str">
        <f>+VLOOKUP(A579,'est-senamhi'!A:J,10,FALSE)</f>
        <v>RP</v>
      </c>
      <c r="F579">
        <f>+COUNTIFS(percentiles!A:A,A579,percentiles!M:M,B579,percentiles!N:N,"&gt;0")</f>
        <v>0</v>
      </c>
    </row>
    <row r="580" spans="1:6">
      <c r="A580">
        <v>151214</v>
      </c>
      <c r="B580" s="2">
        <v>42758</v>
      </c>
      <c r="C580">
        <v>9.9</v>
      </c>
      <c r="D580">
        <v>7.22</v>
      </c>
      <c r="E580" t="str">
        <f>+VLOOKUP(A580,'est-senamhi'!A:J,10,FALSE)</f>
        <v>RP</v>
      </c>
      <c r="F580">
        <f>+COUNTIFS(percentiles!A:A,A580,percentiles!M:M,B580,percentiles!N:N,"&gt;0")</f>
        <v>0</v>
      </c>
    </row>
    <row r="581" spans="1:6">
      <c r="A581">
        <v>151602</v>
      </c>
      <c r="B581" s="2">
        <v>42758</v>
      </c>
      <c r="C581">
        <v>41.2</v>
      </c>
      <c r="D581">
        <v>27.72</v>
      </c>
      <c r="E581" t="str">
        <f>+VLOOKUP(A581,'est-senamhi'!A:J,10,FALSE)</f>
        <v>RP</v>
      </c>
      <c r="F581">
        <f>+COUNTIFS(percentiles!A:A,A581,percentiles!M:M,B581,percentiles!N:N,"&gt;0")</f>
        <v>0</v>
      </c>
    </row>
    <row r="582" spans="1:6">
      <c r="A582">
        <v>154108</v>
      </c>
      <c r="B582" s="2">
        <v>42758</v>
      </c>
      <c r="C582">
        <v>18.399999999999999</v>
      </c>
      <c r="D582">
        <v>7.76</v>
      </c>
      <c r="E582" t="str">
        <f>+VLOOKUP(A582,'est-senamhi'!A:J,10,FALSE)</f>
        <v>VNP</v>
      </c>
      <c r="F582">
        <f>+COUNTIFS(percentiles!A:A,A582,percentiles!M:M,B582,percentiles!N:N,"&gt;0")</f>
        <v>0</v>
      </c>
    </row>
    <row r="583" spans="1:6">
      <c r="A583">
        <v>154110</v>
      </c>
      <c r="B583" s="2">
        <v>42758</v>
      </c>
      <c r="C583">
        <v>8.6999999999999993</v>
      </c>
      <c r="D583">
        <v>6.11</v>
      </c>
      <c r="E583" t="str">
        <f>+VLOOKUP(A583,'est-senamhi'!A:J,10,FALSE)</f>
        <v>VNP</v>
      </c>
      <c r="F583">
        <f>+COUNTIFS(percentiles!A:A,A583,percentiles!M:M,B583,percentiles!N:N,"&gt;0")</f>
        <v>0</v>
      </c>
    </row>
    <row r="584" spans="1:6">
      <c r="A584">
        <v>155207</v>
      </c>
      <c r="B584" s="2">
        <v>42758</v>
      </c>
      <c r="C584">
        <v>12</v>
      </c>
      <c r="D584">
        <v>6.75</v>
      </c>
      <c r="E584" t="str">
        <f>+VLOOKUP(A584,'est-senamhi'!A:J,10,FALSE)</f>
        <v>VNP</v>
      </c>
      <c r="F584">
        <f>+COUNTIFS(percentiles!A:A,A584,percentiles!M:M,B584,percentiles!N:N,"&gt;0")</f>
        <v>0</v>
      </c>
    </row>
    <row r="585" spans="1:6">
      <c r="A585">
        <v>155224</v>
      </c>
      <c r="B585" s="2">
        <v>42758</v>
      </c>
      <c r="C585">
        <v>11</v>
      </c>
      <c r="D585">
        <v>6.09</v>
      </c>
      <c r="E585" t="str">
        <f>+VLOOKUP(A585,'est-senamhi'!A:J,10,FALSE)</f>
        <v>RP</v>
      </c>
      <c r="F585">
        <f>+COUNTIFS(percentiles!A:A,A585,percentiles!M:M,B585,percentiles!N:N,"&gt;0")</f>
        <v>0</v>
      </c>
    </row>
    <row r="586" spans="1:6">
      <c r="A586">
        <v>155291</v>
      </c>
      <c r="B586" s="2">
        <v>42758</v>
      </c>
      <c r="C586">
        <v>22.3</v>
      </c>
      <c r="D586">
        <v>17.23</v>
      </c>
      <c r="E586" t="str">
        <f>+VLOOKUP(A586,'est-senamhi'!A:J,10,FALSE)</f>
        <v>VNP</v>
      </c>
      <c r="F586">
        <f>+COUNTIFS(percentiles!A:A,A586,percentiles!M:M,B586,percentiles!N:N,"&gt;0")</f>
        <v>0</v>
      </c>
    </row>
    <row r="587" spans="1:6">
      <c r="A587">
        <v>156102</v>
      </c>
      <c r="B587" s="2">
        <v>42758</v>
      </c>
      <c r="C587">
        <v>17.899999999999999</v>
      </c>
      <c r="D587">
        <v>16.41</v>
      </c>
      <c r="E587" t="str">
        <f>+VLOOKUP(A587,'est-senamhi'!A:J,10,FALSE)</f>
        <v>RP</v>
      </c>
      <c r="F587">
        <f>+COUNTIFS(percentiles!A:A,A587,percentiles!M:M,B587,percentiles!N:N,"&gt;0")</f>
        <v>0</v>
      </c>
    </row>
    <row r="588" spans="1:6">
      <c r="A588">
        <v>156104</v>
      </c>
      <c r="B588" s="2">
        <v>42758</v>
      </c>
      <c r="C588">
        <v>20.5</v>
      </c>
      <c r="D588">
        <v>14.63</v>
      </c>
      <c r="E588" t="str">
        <f>+VLOOKUP(A588,'est-senamhi'!A:J,10,FALSE)</f>
        <v>RP</v>
      </c>
      <c r="F588">
        <f>+COUNTIFS(percentiles!A:A,A588,percentiles!M:M,B588,percentiles!N:N,"&gt;0")</f>
        <v>0</v>
      </c>
    </row>
    <row r="589" spans="1:6">
      <c r="A589">
        <v>156110</v>
      </c>
      <c r="B589" s="2">
        <v>42758</v>
      </c>
      <c r="C589">
        <v>12.4</v>
      </c>
      <c r="D589">
        <v>10.42</v>
      </c>
      <c r="E589" t="str">
        <f>+VLOOKUP(A589,'est-senamhi'!A:J,10,FALSE)</f>
        <v>RP</v>
      </c>
      <c r="F589">
        <f>+COUNTIFS(percentiles!A:A,A589,percentiles!M:M,B589,percentiles!N:N,"&gt;0")</f>
        <v>0</v>
      </c>
    </row>
    <row r="590" spans="1:6">
      <c r="A590">
        <v>156130</v>
      </c>
      <c r="B590" s="2">
        <v>42758</v>
      </c>
      <c r="C590">
        <v>28.7</v>
      </c>
      <c r="D590">
        <v>26.57</v>
      </c>
      <c r="E590" t="str">
        <f>+VLOOKUP(A590,'est-senamhi'!A:J,10,FALSE)</f>
        <v>RP</v>
      </c>
      <c r="F590">
        <f>+COUNTIFS(percentiles!A:A,A590,percentiles!M:M,B590,percentiles!N:N,"&gt;0")</f>
        <v>0</v>
      </c>
    </row>
    <row r="591" spans="1:6">
      <c r="A591">
        <v>157101</v>
      </c>
      <c r="B591" s="2">
        <v>42758</v>
      </c>
      <c r="C591">
        <v>29.4</v>
      </c>
      <c r="D591">
        <v>22.92</v>
      </c>
      <c r="E591" t="str">
        <f>+VLOOKUP(A591,'est-senamhi'!A:J,10,FALSE)</f>
        <v>RP</v>
      </c>
      <c r="F591">
        <f>+COUNTIFS(percentiles!A:A,A591,percentiles!M:M,B591,percentiles!N:N,"&gt;0")</f>
        <v>0</v>
      </c>
    </row>
    <row r="592" spans="1:6">
      <c r="A592">
        <v>157200</v>
      </c>
      <c r="B592" s="2">
        <v>42758</v>
      </c>
      <c r="C592">
        <v>13.1</v>
      </c>
      <c r="D592">
        <v>12.63</v>
      </c>
      <c r="E592" t="str">
        <f>+VLOOKUP(A592,'est-senamhi'!A:J,10,FALSE)</f>
        <v>RP</v>
      </c>
      <c r="F592">
        <f>+COUNTIFS(percentiles!A:A,A592,percentiles!M:M,B592,percentiles!N:N,"&gt;0")</f>
        <v>0</v>
      </c>
    </row>
    <row r="593" spans="1:6">
      <c r="A593">
        <v>158317</v>
      </c>
      <c r="B593" s="2">
        <v>42758</v>
      </c>
      <c r="C593">
        <v>24.6</v>
      </c>
      <c r="D593">
        <v>18.59</v>
      </c>
      <c r="E593" t="str">
        <f>+VLOOKUP(A593,'est-senamhi'!A:J,10,FALSE)</f>
        <v>RP</v>
      </c>
      <c r="F593">
        <f>+COUNTIFS(percentiles!A:A,A593,percentiles!M:M,B593,percentiles!N:N,"&gt;0")</f>
        <v>0</v>
      </c>
    </row>
    <row r="594" spans="1:6">
      <c r="A594">
        <v>158318</v>
      </c>
      <c r="B594" s="2">
        <v>42758</v>
      </c>
      <c r="C594">
        <v>23.9</v>
      </c>
      <c r="D594">
        <v>18.59</v>
      </c>
      <c r="E594" t="str">
        <f>+VLOOKUP(A594,'est-senamhi'!A:J,10,FALSE)</f>
        <v>RP</v>
      </c>
      <c r="F594">
        <f>+COUNTIFS(percentiles!A:A,A594,percentiles!M:M,B594,percentiles!N:N,"&gt;0")</f>
        <v>0</v>
      </c>
    </row>
    <row r="595" spans="1:6">
      <c r="A595" t="s">
        <v>1211</v>
      </c>
      <c r="B595" s="2">
        <v>42758</v>
      </c>
      <c r="C595">
        <v>30.6</v>
      </c>
      <c r="D595">
        <v>22.54</v>
      </c>
      <c r="E595" t="str">
        <f>+VLOOKUP(A595,'est-senamhi'!A:J,10,FALSE)</f>
        <v>VNP</v>
      </c>
      <c r="F595">
        <f>+COUNTIFS(percentiles!A:A,A595,percentiles!M:M,B595,percentiles!N:N,"&gt;0")</f>
        <v>0</v>
      </c>
    </row>
    <row r="596" spans="1:6">
      <c r="A596">
        <v>341</v>
      </c>
      <c r="B596" s="2">
        <v>42759</v>
      </c>
      <c r="C596">
        <v>21.2</v>
      </c>
      <c r="D596">
        <v>17.46</v>
      </c>
      <c r="E596" t="str">
        <f>+VLOOKUP(A596,'est-senamhi'!A:J,10,FALSE)</f>
        <v>VNP</v>
      </c>
      <c r="F596">
        <f>+COUNTIFS(percentiles!A:A,A596,percentiles!M:M,B596,percentiles!N:N,"&gt;0")</f>
        <v>0</v>
      </c>
    </row>
    <row r="597" spans="1:6">
      <c r="A597">
        <v>387</v>
      </c>
      <c r="B597" s="2">
        <v>42759</v>
      </c>
      <c r="C597">
        <v>60</v>
      </c>
      <c r="D597">
        <v>25.93</v>
      </c>
      <c r="E597" t="str">
        <f>+VLOOKUP(A597,'est-senamhi'!A:J,10,FALSE)</f>
        <v>RP</v>
      </c>
      <c r="F597">
        <f>+COUNTIFS(percentiles!A:A,A597,percentiles!M:M,B597,percentiles!N:N,"&gt;0")</f>
        <v>0</v>
      </c>
    </row>
    <row r="598" spans="1:6">
      <c r="A598">
        <v>449</v>
      </c>
      <c r="B598" s="2">
        <v>42759</v>
      </c>
      <c r="C598">
        <v>97.7</v>
      </c>
      <c r="D598">
        <v>63.89</v>
      </c>
      <c r="E598" t="str">
        <f>+VLOOKUP(A598,'est-senamhi'!A:J,10,FALSE)</f>
        <v>RP</v>
      </c>
      <c r="F598">
        <f>+COUNTIFS(percentiles!A:A,A598,percentiles!M:M,B598,percentiles!N:N,"&gt;0")</f>
        <v>0</v>
      </c>
    </row>
    <row r="599" spans="1:6">
      <c r="A599">
        <v>459</v>
      </c>
      <c r="B599" s="2">
        <v>42759</v>
      </c>
      <c r="C599">
        <v>84.9</v>
      </c>
      <c r="D599">
        <v>80.62</v>
      </c>
      <c r="E599" t="str">
        <f>+VLOOKUP(A599,'est-senamhi'!A:J,10,FALSE)</f>
        <v>RP</v>
      </c>
      <c r="F599">
        <f>+COUNTIFS(percentiles!A:A,A599,percentiles!M:M,B599,percentiles!N:N,"&gt;0")</f>
        <v>0</v>
      </c>
    </row>
    <row r="600" spans="1:6">
      <c r="A600">
        <v>594</v>
      </c>
      <c r="B600" s="2">
        <v>42759</v>
      </c>
      <c r="C600">
        <v>26.7</v>
      </c>
      <c r="D600">
        <v>15.42</v>
      </c>
      <c r="E600" t="str">
        <f>+VLOOKUP(A600,'est-senamhi'!A:J,10,FALSE)</f>
        <v>RP</v>
      </c>
      <c r="F600">
        <f>+COUNTIFS(percentiles!A:A,A600,percentiles!M:M,B600,percentiles!N:N,"&gt;0")</f>
        <v>0</v>
      </c>
    </row>
    <row r="601" spans="1:6">
      <c r="A601">
        <v>640</v>
      </c>
      <c r="B601" s="2">
        <v>42759</v>
      </c>
      <c r="C601">
        <v>16.8</v>
      </c>
      <c r="D601">
        <v>1.63</v>
      </c>
      <c r="E601" t="str">
        <f>+VLOOKUP(A601,'est-senamhi'!A:J,10,FALSE)</f>
        <v>RP</v>
      </c>
      <c r="F601">
        <f>+COUNTIFS(percentiles!A:A,A601,percentiles!M:M,B601,percentiles!N:N,"&gt;0")</f>
        <v>0</v>
      </c>
    </row>
    <row r="602" spans="1:6">
      <c r="A602">
        <v>649</v>
      </c>
      <c r="B602" s="2">
        <v>42759</v>
      </c>
      <c r="C602">
        <v>37.5</v>
      </c>
      <c r="D602">
        <v>18.07</v>
      </c>
      <c r="E602" t="str">
        <f>+VLOOKUP(A602,'est-senamhi'!A:J,10,FALSE)</f>
        <v>RP</v>
      </c>
      <c r="F602">
        <f>+COUNTIFS(percentiles!A:A,A602,percentiles!M:M,B602,percentiles!N:N,"&gt;0")</f>
        <v>0</v>
      </c>
    </row>
    <row r="603" spans="1:6">
      <c r="A603">
        <v>700</v>
      </c>
      <c r="B603" s="2">
        <v>42759</v>
      </c>
      <c r="C603">
        <v>23</v>
      </c>
      <c r="D603">
        <v>5.48</v>
      </c>
      <c r="E603" t="str">
        <f>+VLOOKUP(A603,'est-senamhi'!A:J,10,FALSE)</f>
        <v>RP</v>
      </c>
      <c r="F603">
        <f>+COUNTIFS(percentiles!A:A,A603,percentiles!M:M,B603,percentiles!N:N,"&gt;0")</f>
        <v>0</v>
      </c>
    </row>
    <row r="604" spans="1:6">
      <c r="A604">
        <v>708</v>
      </c>
      <c r="B604" s="2">
        <v>42759</v>
      </c>
      <c r="C604">
        <v>34.6</v>
      </c>
      <c r="D604">
        <v>25.9</v>
      </c>
      <c r="E604" t="str">
        <f>+VLOOKUP(A604,'est-senamhi'!A:J,10,FALSE)</f>
        <v>RP</v>
      </c>
      <c r="F604">
        <f>+COUNTIFS(percentiles!A:A,A604,percentiles!M:M,B604,percentiles!N:N,"&gt;0")</f>
        <v>0</v>
      </c>
    </row>
    <row r="605" spans="1:6">
      <c r="A605">
        <v>848</v>
      </c>
      <c r="B605" s="2">
        <v>42759</v>
      </c>
      <c r="C605">
        <v>25.8</v>
      </c>
      <c r="D605">
        <v>19.079999999999998</v>
      </c>
      <c r="E605" t="str">
        <f>+VLOOKUP(A605,'est-senamhi'!A:J,10,FALSE)</f>
        <v>RP</v>
      </c>
      <c r="F605">
        <f>+COUNTIFS(percentiles!A:A,A605,percentiles!M:M,B605,percentiles!N:N,"&gt;0")</f>
        <v>0</v>
      </c>
    </row>
    <row r="606" spans="1:6">
      <c r="A606">
        <v>852</v>
      </c>
      <c r="B606" s="2">
        <v>42759</v>
      </c>
      <c r="C606">
        <v>4.7</v>
      </c>
      <c r="D606">
        <v>3.79</v>
      </c>
      <c r="E606" t="str">
        <f>+VLOOKUP(A606,'est-senamhi'!A:J,10,FALSE)</f>
        <v>RP</v>
      </c>
      <c r="F606">
        <f>+COUNTIFS(percentiles!A:A,A606,percentiles!M:M,B606,percentiles!N:N,"&gt;0")</f>
        <v>0</v>
      </c>
    </row>
    <row r="607" spans="1:6">
      <c r="A607">
        <v>864</v>
      </c>
      <c r="B607" s="2">
        <v>42759</v>
      </c>
      <c r="C607">
        <v>11.6</v>
      </c>
      <c r="D607">
        <v>10</v>
      </c>
      <c r="E607" t="str">
        <f>+VLOOKUP(A607,'est-senamhi'!A:J,10,FALSE)</f>
        <v>RP</v>
      </c>
      <c r="F607">
        <f>+COUNTIFS(percentiles!A:A,A607,percentiles!M:M,B607,percentiles!N:N,"&gt;0")</f>
        <v>0</v>
      </c>
    </row>
    <row r="608" spans="1:6">
      <c r="A608">
        <v>6200</v>
      </c>
      <c r="B608" s="2">
        <v>42759</v>
      </c>
      <c r="C608">
        <v>34.799999999999997</v>
      </c>
      <c r="D608">
        <v>20.74</v>
      </c>
      <c r="E608" t="str">
        <f>+VLOOKUP(A608,'est-senamhi'!A:J,10,FALSE)</f>
        <v>RP</v>
      </c>
      <c r="F608">
        <f>+COUNTIFS(percentiles!A:A,A608,percentiles!M:M,B608,percentiles!N:N,"&gt;0")</f>
        <v>0</v>
      </c>
    </row>
    <row r="609" spans="1:6">
      <c r="A609">
        <v>109091</v>
      </c>
      <c r="B609" s="2">
        <v>42759</v>
      </c>
      <c r="C609">
        <v>132.6</v>
      </c>
      <c r="D609">
        <v>10.96</v>
      </c>
      <c r="E609" t="str">
        <f>+VLOOKUP(A609,'est-senamhi'!A:J,10,FALSE)</f>
        <v>VNP</v>
      </c>
      <c r="F609">
        <f>+COUNTIFS(percentiles!A:A,A609,percentiles!M:M,B609,percentiles!N:N,"&gt;0")</f>
        <v>0</v>
      </c>
    </row>
    <row r="610" spans="1:6">
      <c r="A610">
        <v>110137</v>
      </c>
      <c r="B610" s="2">
        <v>42759</v>
      </c>
      <c r="C610">
        <v>24.1</v>
      </c>
      <c r="D610">
        <v>16.22</v>
      </c>
      <c r="E610" t="str">
        <f>+VLOOKUP(A610,'est-senamhi'!A:J,10,FALSE)</f>
        <v>RP</v>
      </c>
      <c r="F610">
        <f>+COUNTIFS(percentiles!A:A,A610,percentiles!M:M,B610,percentiles!N:N,"&gt;0")</f>
        <v>0</v>
      </c>
    </row>
    <row r="611" spans="1:6">
      <c r="A611">
        <v>150900</v>
      </c>
      <c r="B611" s="2">
        <v>42759</v>
      </c>
      <c r="C611">
        <v>8</v>
      </c>
      <c r="D611">
        <v>5.96</v>
      </c>
      <c r="E611" t="str">
        <f>+VLOOKUP(A611,'est-senamhi'!A:J,10,FALSE)</f>
        <v>VNP</v>
      </c>
      <c r="F611">
        <f>+COUNTIFS(percentiles!A:A,A611,percentiles!M:M,B611,percentiles!N:N,"&gt;0")</f>
        <v>0</v>
      </c>
    </row>
    <row r="612" spans="1:6">
      <c r="A612">
        <v>151211</v>
      </c>
      <c r="B612" s="2">
        <v>42759</v>
      </c>
      <c r="C612">
        <v>16.3</v>
      </c>
      <c r="D612">
        <v>9.93</v>
      </c>
      <c r="E612" t="str">
        <f>+VLOOKUP(A612,'est-senamhi'!A:J,10,FALSE)</f>
        <v>VNP</v>
      </c>
      <c r="F612">
        <f>+COUNTIFS(percentiles!A:A,A612,percentiles!M:M,B612,percentiles!N:N,"&gt;0")</f>
        <v>0</v>
      </c>
    </row>
    <row r="613" spans="1:6">
      <c r="A613">
        <v>152153</v>
      </c>
      <c r="B613" s="2">
        <v>42759</v>
      </c>
      <c r="C613">
        <v>35.5</v>
      </c>
      <c r="D613">
        <v>17.75</v>
      </c>
      <c r="E613" t="str">
        <f>+VLOOKUP(A613,'est-senamhi'!A:J,10,FALSE)</f>
        <v>VNP</v>
      </c>
      <c r="F613">
        <f>+COUNTIFS(percentiles!A:A,A613,percentiles!M:M,B613,percentiles!N:N,"&gt;0")</f>
        <v>0</v>
      </c>
    </row>
    <row r="614" spans="1:6">
      <c r="A614">
        <v>153320</v>
      </c>
      <c r="B614" s="2">
        <v>42759</v>
      </c>
      <c r="C614">
        <v>100.6</v>
      </c>
      <c r="D614">
        <v>33.61</v>
      </c>
      <c r="E614" t="str">
        <f>+VLOOKUP(A614,'est-senamhi'!A:J,10,FALSE)</f>
        <v>RP</v>
      </c>
      <c r="F614">
        <f>+COUNTIFS(percentiles!A:A,A614,percentiles!M:M,B614,percentiles!N:N,"&gt;0")</f>
        <v>1</v>
      </c>
    </row>
    <row r="615" spans="1:6">
      <c r="A615">
        <v>153345</v>
      </c>
      <c r="B615" s="2">
        <v>42759</v>
      </c>
      <c r="C615">
        <v>38.5</v>
      </c>
      <c r="D615">
        <v>37.659999999999997</v>
      </c>
      <c r="E615" t="str">
        <f>+VLOOKUP(A615,'est-senamhi'!A:J,10,FALSE)</f>
        <v>RP</v>
      </c>
      <c r="F615">
        <f>+COUNTIFS(percentiles!A:A,A615,percentiles!M:M,B615,percentiles!N:N,"&gt;0")</f>
        <v>0</v>
      </c>
    </row>
    <row r="616" spans="1:6">
      <c r="A616">
        <v>154108</v>
      </c>
      <c r="B616" s="2">
        <v>42759</v>
      </c>
      <c r="C616">
        <v>17.399999999999999</v>
      </c>
      <c r="D616">
        <v>7.76</v>
      </c>
      <c r="E616" t="str">
        <f>+VLOOKUP(A616,'est-senamhi'!A:J,10,FALSE)</f>
        <v>VNP</v>
      </c>
      <c r="F616">
        <f>+COUNTIFS(percentiles!A:A,A616,percentiles!M:M,B616,percentiles!N:N,"&gt;0")</f>
        <v>0</v>
      </c>
    </row>
    <row r="617" spans="1:6">
      <c r="A617">
        <v>155122</v>
      </c>
      <c r="B617" s="2">
        <v>42759</v>
      </c>
      <c r="C617">
        <v>7.7</v>
      </c>
      <c r="D617">
        <v>5.52</v>
      </c>
      <c r="E617" t="str">
        <f>+VLOOKUP(A617,'est-senamhi'!A:J,10,FALSE)</f>
        <v>VNP</v>
      </c>
      <c r="F617">
        <f>+COUNTIFS(percentiles!A:A,A617,percentiles!M:M,B617,percentiles!N:N,"&gt;0")</f>
        <v>0</v>
      </c>
    </row>
    <row r="618" spans="1:6">
      <c r="A618">
        <v>155207</v>
      </c>
      <c r="B618" s="2">
        <v>42759</v>
      </c>
      <c r="C618">
        <v>6.8</v>
      </c>
      <c r="D618">
        <v>6.75</v>
      </c>
      <c r="E618" t="str">
        <f>+VLOOKUP(A618,'est-senamhi'!A:J,10,FALSE)</f>
        <v>VNP</v>
      </c>
      <c r="F618">
        <f>+COUNTIFS(percentiles!A:A,A618,percentiles!M:M,B618,percentiles!N:N,"&gt;0")</f>
        <v>0</v>
      </c>
    </row>
    <row r="619" spans="1:6">
      <c r="A619">
        <v>155224</v>
      </c>
      <c r="B619" s="2">
        <v>42759</v>
      </c>
      <c r="C619">
        <v>10</v>
      </c>
      <c r="D619">
        <v>6.09</v>
      </c>
      <c r="E619" t="str">
        <f>+VLOOKUP(A619,'est-senamhi'!A:J,10,FALSE)</f>
        <v>RP</v>
      </c>
      <c r="F619">
        <f>+COUNTIFS(percentiles!A:A,A619,percentiles!M:M,B619,percentiles!N:N,"&gt;0")</f>
        <v>0</v>
      </c>
    </row>
    <row r="620" spans="1:6">
      <c r="A620">
        <v>156104</v>
      </c>
      <c r="B620" s="2">
        <v>42759</v>
      </c>
      <c r="C620">
        <v>19.600000000000001</v>
      </c>
      <c r="D620">
        <v>14.63</v>
      </c>
      <c r="E620" t="str">
        <f>+VLOOKUP(A620,'est-senamhi'!A:J,10,FALSE)</f>
        <v>RP</v>
      </c>
      <c r="F620">
        <f>+COUNTIFS(percentiles!A:A,A620,percentiles!M:M,B620,percentiles!N:N,"&gt;0")</f>
        <v>0</v>
      </c>
    </row>
    <row r="621" spans="1:6">
      <c r="A621">
        <v>156106</v>
      </c>
      <c r="B621" s="2">
        <v>42759</v>
      </c>
      <c r="C621">
        <v>27</v>
      </c>
      <c r="D621">
        <v>24.02</v>
      </c>
      <c r="E621" t="str">
        <f>+VLOOKUP(A621,'est-senamhi'!A:J,10,FALSE)</f>
        <v>RP</v>
      </c>
      <c r="F621">
        <f>+COUNTIFS(percentiles!A:A,A621,percentiles!M:M,B621,percentiles!N:N,"&gt;0")</f>
        <v>0</v>
      </c>
    </row>
    <row r="622" spans="1:6">
      <c r="A622">
        <v>156110</v>
      </c>
      <c r="B622" s="2">
        <v>42759</v>
      </c>
      <c r="C622">
        <v>13.2</v>
      </c>
      <c r="D622">
        <v>10.42</v>
      </c>
      <c r="E622" t="str">
        <f>+VLOOKUP(A622,'est-senamhi'!A:J,10,FALSE)</f>
        <v>RP</v>
      </c>
      <c r="F622">
        <f>+COUNTIFS(percentiles!A:A,A622,percentiles!M:M,B622,percentiles!N:N,"&gt;0")</f>
        <v>0</v>
      </c>
    </row>
    <row r="623" spans="1:6">
      <c r="A623">
        <v>156133</v>
      </c>
      <c r="B623" s="2">
        <v>42759</v>
      </c>
      <c r="C623">
        <v>15</v>
      </c>
      <c r="D623">
        <v>11.8</v>
      </c>
      <c r="E623" t="str">
        <f>+VLOOKUP(A623,'est-senamhi'!A:J,10,FALSE)</f>
        <v>VNP</v>
      </c>
      <c r="F623">
        <f>+COUNTIFS(percentiles!A:A,A623,percentiles!M:M,B623,percentiles!N:N,"&gt;0")</f>
        <v>0</v>
      </c>
    </row>
    <row r="624" spans="1:6">
      <c r="A624">
        <v>158314</v>
      </c>
      <c r="B624" s="2">
        <v>42759</v>
      </c>
      <c r="C624">
        <v>5</v>
      </c>
      <c r="D624">
        <v>4.6100000000000003</v>
      </c>
      <c r="E624" t="str">
        <f>+VLOOKUP(A624,'est-senamhi'!A:J,10,FALSE)</f>
        <v>RP</v>
      </c>
      <c r="F624">
        <f>+COUNTIFS(percentiles!A:A,A624,percentiles!M:M,B624,percentiles!N:N,"&gt;0")</f>
        <v>0</v>
      </c>
    </row>
    <row r="625" spans="1:6">
      <c r="A625" t="s">
        <v>1112</v>
      </c>
      <c r="B625" s="2">
        <v>42759</v>
      </c>
      <c r="C625">
        <v>31.1</v>
      </c>
      <c r="D625">
        <v>18.07</v>
      </c>
      <c r="E625" t="str">
        <f>+VLOOKUP(A625,'est-senamhi'!A:J,10,FALSE)</f>
        <v>RP</v>
      </c>
      <c r="F625">
        <f>+COUNTIFS(percentiles!A:A,A625,percentiles!M:M,B625,percentiles!N:N,"&gt;0")</f>
        <v>0</v>
      </c>
    </row>
    <row r="626" spans="1:6">
      <c r="A626" t="s">
        <v>1143</v>
      </c>
      <c r="B626" s="2">
        <v>42759</v>
      </c>
      <c r="C626">
        <v>20.399999999999999</v>
      </c>
      <c r="D626">
        <v>20.149999999999999</v>
      </c>
      <c r="E626" t="str">
        <f>+VLOOKUP(A626,'est-senamhi'!A:J,10,FALSE)</f>
        <v>RP</v>
      </c>
      <c r="F626">
        <f>+COUNTIFS(percentiles!A:A,A626,percentiles!M:M,B626,percentiles!N:N,"&gt;0")</f>
        <v>0</v>
      </c>
    </row>
    <row r="627" spans="1:6">
      <c r="A627" t="s">
        <v>1149</v>
      </c>
      <c r="B627" s="2">
        <v>42759</v>
      </c>
      <c r="C627">
        <v>21</v>
      </c>
      <c r="D627">
        <v>20.97</v>
      </c>
      <c r="E627" t="str">
        <f>+VLOOKUP(A627,'est-senamhi'!A:J,10,FALSE)</f>
        <v>RP</v>
      </c>
      <c r="F627">
        <f>+COUNTIFS(percentiles!A:A,A627,percentiles!M:M,B627,percentiles!N:N,"&gt;0")</f>
        <v>0</v>
      </c>
    </row>
    <row r="628" spans="1:6">
      <c r="A628" t="s">
        <v>1165</v>
      </c>
      <c r="B628" s="2">
        <v>42759</v>
      </c>
      <c r="C628">
        <v>1.3</v>
      </c>
      <c r="D628">
        <v>1.1299999999999999</v>
      </c>
      <c r="E628" t="str">
        <f>+VLOOKUP(A628,'est-senamhi'!A:J,10,FALSE)</f>
        <v>RP</v>
      </c>
      <c r="F628">
        <f>+COUNTIFS(percentiles!A:A,A628,percentiles!M:M,B628,percentiles!N:N,"&gt;0")</f>
        <v>0</v>
      </c>
    </row>
    <row r="629" spans="1:6">
      <c r="A629" t="s">
        <v>1216</v>
      </c>
      <c r="B629" s="2">
        <v>42759</v>
      </c>
      <c r="C629">
        <v>20.2</v>
      </c>
      <c r="D629">
        <v>20.02</v>
      </c>
      <c r="E629" t="str">
        <f>+VLOOKUP(A629,'est-senamhi'!A:J,10,FALSE)</f>
        <v>RP</v>
      </c>
      <c r="F629">
        <f>+COUNTIFS(percentiles!A:A,A629,percentiles!M:M,B629,percentiles!N:N,"&gt;0")</f>
        <v>0</v>
      </c>
    </row>
    <row r="630" spans="1:6">
      <c r="A630" t="s">
        <v>1345</v>
      </c>
      <c r="B630" s="2">
        <v>42759</v>
      </c>
      <c r="C630">
        <v>22.6</v>
      </c>
      <c r="D630">
        <v>16.71</v>
      </c>
      <c r="E630" t="str">
        <f>+VLOOKUP(A630,'est-senamhi'!A:J,10,FALSE)</f>
        <v>VNP</v>
      </c>
      <c r="F630">
        <f>+COUNTIFS(percentiles!A:A,A630,percentiles!M:M,B630,percentiles!N:N,"&gt;0")</f>
        <v>0</v>
      </c>
    </row>
    <row r="631" spans="1:6">
      <c r="A631">
        <v>130</v>
      </c>
      <c r="B631" s="2">
        <v>42760</v>
      </c>
      <c r="C631">
        <v>18.600000000000001</v>
      </c>
      <c r="D631">
        <v>17.239999999999998</v>
      </c>
      <c r="E631" t="str">
        <f>+VLOOKUP(A631,'est-senamhi'!A:J,10,FALSE)</f>
        <v>VNP</v>
      </c>
      <c r="F631">
        <f>+COUNTIFS(percentiles!A:A,A631,percentiles!M:M,B631,percentiles!N:N,"&gt;0")</f>
        <v>0</v>
      </c>
    </row>
    <row r="632" spans="1:6">
      <c r="A632">
        <v>235</v>
      </c>
      <c r="B632" s="2">
        <v>42760</v>
      </c>
      <c r="C632">
        <v>21.8</v>
      </c>
      <c r="D632">
        <v>14.79</v>
      </c>
      <c r="E632" t="str">
        <f>+VLOOKUP(A632,'est-senamhi'!A:J,10,FALSE)</f>
        <v>VNP</v>
      </c>
      <c r="F632">
        <f>+COUNTIFS(percentiles!A:A,A632,percentiles!M:M,B632,percentiles!N:N,"&gt;0")</f>
        <v>0</v>
      </c>
    </row>
    <row r="633" spans="1:6">
      <c r="A633">
        <v>333</v>
      </c>
      <c r="B633" s="2">
        <v>42760</v>
      </c>
      <c r="C633">
        <v>2</v>
      </c>
      <c r="D633">
        <v>1.21</v>
      </c>
      <c r="E633" t="str">
        <f>+VLOOKUP(A633,'est-senamhi'!A:J,10,FALSE)</f>
        <v>VNP</v>
      </c>
      <c r="F633">
        <f>+COUNTIFS(percentiles!A:A,A633,percentiles!M:M,B633,percentiles!N:N,"&gt;0")</f>
        <v>0</v>
      </c>
    </row>
    <row r="634" spans="1:6">
      <c r="A634">
        <v>503</v>
      </c>
      <c r="B634" s="2">
        <v>42760</v>
      </c>
      <c r="C634">
        <v>17.7</v>
      </c>
      <c r="D634">
        <v>17.66</v>
      </c>
      <c r="E634" t="str">
        <f>+VLOOKUP(A634,'est-senamhi'!A:J,10,FALSE)</f>
        <v>RP</v>
      </c>
      <c r="F634">
        <f>+COUNTIFS(percentiles!A:A,A634,percentiles!M:M,B634,percentiles!N:N,"&gt;0")</f>
        <v>0</v>
      </c>
    </row>
    <row r="635" spans="1:6">
      <c r="A635">
        <v>538</v>
      </c>
      <c r="B635" s="2">
        <v>42760</v>
      </c>
      <c r="C635">
        <v>19.3</v>
      </c>
      <c r="D635">
        <v>15.49</v>
      </c>
      <c r="E635" t="str">
        <f>+VLOOKUP(A635,'est-senamhi'!A:J,10,FALSE)</f>
        <v>VNP</v>
      </c>
      <c r="F635">
        <f>+COUNTIFS(percentiles!A:A,A635,percentiles!M:M,B635,percentiles!N:N,"&gt;0")</f>
        <v>0</v>
      </c>
    </row>
    <row r="636" spans="1:6">
      <c r="A636">
        <v>541</v>
      </c>
      <c r="B636" s="2">
        <v>42760</v>
      </c>
      <c r="C636">
        <v>28.9</v>
      </c>
      <c r="D636">
        <v>17.260000000000002</v>
      </c>
      <c r="E636" t="str">
        <f>+VLOOKUP(A636,'est-senamhi'!A:J,10,FALSE)</f>
        <v>VNP</v>
      </c>
      <c r="F636">
        <f>+COUNTIFS(percentiles!A:A,A636,percentiles!M:M,B636,percentiles!N:N,"&gt;0")</f>
        <v>0</v>
      </c>
    </row>
    <row r="637" spans="1:6">
      <c r="A637">
        <v>548</v>
      </c>
      <c r="B637" s="2">
        <v>42760</v>
      </c>
      <c r="C637">
        <v>15.2</v>
      </c>
      <c r="D637">
        <v>11.84</v>
      </c>
      <c r="E637" t="str">
        <f>+VLOOKUP(A637,'est-senamhi'!A:J,10,FALSE)</f>
        <v>VNP</v>
      </c>
      <c r="F637">
        <f>+COUNTIFS(percentiles!A:A,A637,percentiles!M:M,B637,percentiles!N:N,"&gt;0")</f>
        <v>0</v>
      </c>
    </row>
    <row r="638" spans="1:6">
      <c r="A638">
        <v>549</v>
      </c>
      <c r="B638" s="2">
        <v>42760</v>
      </c>
      <c r="C638">
        <v>23.8</v>
      </c>
      <c r="D638">
        <v>23.48</v>
      </c>
      <c r="E638" t="str">
        <f>+VLOOKUP(A638,'est-senamhi'!A:J,10,FALSE)</f>
        <v>RP</v>
      </c>
      <c r="F638">
        <f>+COUNTIFS(percentiles!A:A,A638,percentiles!M:M,B638,percentiles!N:N,"&gt;0")</f>
        <v>0</v>
      </c>
    </row>
    <row r="639" spans="1:6">
      <c r="A639">
        <v>594</v>
      </c>
      <c r="B639" s="2">
        <v>42760</v>
      </c>
      <c r="C639">
        <v>24.1</v>
      </c>
      <c r="D639">
        <v>15.42</v>
      </c>
      <c r="E639" t="str">
        <f>+VLOOKUP(A639,'est-senamhi'!A:J,10,FALSE)</f>
        <v>RP</v>
      </c>
      <c r="F639">
        <f>+COUNTIFS(percentiles!A:A,A639,percentiles!M:M,B639,percentiles!N:N,"&gt;0")</f>
        <v>0</v>
      </c>
    </row>
    <row r="640" spans="1:6">
      <c r="A640">
        <v>633</v>
      </c>
      <c r="B640" s="2">
        <v>42760</v>
      </c>
      <c r="C640">
        <v>30.2</v>
      </c>
      <c r="D640">
        <v>18.23</v>
      </c>
      <c r="E640" t="str">
        <f>+VLOOKUP(A640,'est-senamhi'!A:J,10,FALSE)</f>
        <v>RP</v>
      </c>
      <c r="F640">
        <f>+COUNTIFS(percentiles!A:A,A640,percentiles!M:M,B640,percentiles!N:N,"&gt;0")</f>
        <v>0</v>
      </c>
    </row>
    <row r="641" spans="1:6">
      <c r="A641">
        <v>636</v>
      </c>
      <c r="B641" s="2">
        <v>42760</v>
      </c>
      <c r="C641">
        <v>17.600000000000001</v>
      </c>
      <c r="D641">
        <v>11.92</v>
      </c>
      <c r="E641" t="str">
        <f>+VLOOKUP(A641,'est-senamhi'!A:J,10,FALSE)</f>
        <v>RP</v>
      </c>
      <c r="F641">
        <f>+COUNTIFS(percentiles!A:A,A641,percentiles!M:M,B641,percentiles!N:N,"&gt;0")</f>
        <v>0</v>
      </c>
    </row>
    <row r="642" spans="1:6">
      <c r="A642">
        <v>639</v>
      </c>
      <c r="B642" s="2">
        <v>42760</v>
      </c>
      <c r="C642">
        <v>7.9</v>
      </c>
      <c r="D642">
        <v>4.3600000000000003</v>
      </c>
      <c r="E642" t="str">
        <f>+VLOOKUP(A642,'est-senamhi'!A:J,10,FALSE)</f>
        <v>RP</v>
      </c>
      <c r="F642">
        <f>+COUNTIFS(percentiles!A:A,A642,percentiles!M:M,B642,percentiles!N:N,"&gt;0")</f>
        <v>0</v>
      </c>
    </row>
    <row r="643" spans="1:6">
      <c r="A643">
        <v>640</v>
      </c>
      <c r="B643" s="2">
        <v>42760</v>
      </c>
      <c r="C643">
        <v>24.4</v>
      </c>
      <c r="D643">
        <v>1.63</v>
      </c>
      <c r="E643" t="str">
        <f>+VLOOKUP(A643,'est-senamhi'!A:J,10,FALSE)</f>
        <v>RP</v>
      </c>
      <c r="F643">
        <f>+COUNTIFS(percentiles!A:A,A643,percentiles!M:M,B643,percentiles!N:N,"&gt;0")</f>
        <v>0</v>
      </c>
    </row>
    <row r="644" spans="1:6">
      <c r="A644">
        <v>648</v>
      </c>
      <c r="B644" s="2">
        <v>42760</v>
      </c>
      <c r="C644">
        <v>24.8</v>
      </c>
      <c r="D644">
        <v>9.7899999999999991</v>
      </c>
      <c r="E644" t="str">
        <f>+VLOOKUP(A644,'est-senamhi'!A:J,10,FALSE)</f>
        <v>RP</v>
      </c>
      <c r="F644">
        <f>+COUNTIFS(percentiles!A:A,A644,percentiles!M:M,B644,percentiles!N:N,"&gt;0")</f>
        <v>0</v>
      </c>
    </row>
    <row r="645" spans="1:6">
      <c r="A645">
        <v>708</v>
      </c>
      <c r="B645" s="2">
        <v>42760</v>
      </c>
      <c r="C645">
        <v>29.5</v>
      </c>
      <c r="D645">
        <v>25.9</v>
      </c>
      <c r="E645" t="str">
        <f>+VLOOKUP(A645,'est-senamhi'!A:J,10,FALSE)</f>
        <v>RP</v>
      </c>
      <c r="F645">
        <f>+COUNTIFS(percentiles!A:A,A645,percentiles!M:M,B645,percentiles!N:N,"&gt;0")</f>
        <v>0</v>
      </c>
    </row>
    <row r="646" spans="1:6">
      <c r="A646">
        <v>741</v>
      </c>
      <c r="B646" s="2">
        <v>42760</v>
      </c>
      <c r="C646">
        <v>3.2</v>
      </c>
      <c r="D646">
        <v>3.05</v>
      </c>
      <c r="E646" t="str">
        <f>+VLOOKUP(A646,'est-senamhi'!A:J,10,FALSE)</f>
        <v>RP</v>
      </c>
      <c r="F646">
        <f>+COUNTIFS(percentiles!A:A,A646,percentiles!M:M,B646,percentiles!N:N,"&gt;0")</f>
        <v>0</v>
      </c>
    </row>
    <row r="647" spans="1:6">
      <c r="A647">
        <v>745</v>
      </c>
      <c r="B647" s="2">
        <v>42760</v>
      </c>
      <c r="C647">
        <v>20.100000000000001</v>
      </c>
      <c r="D647">
        <v>19.920000000000002</v>
      </c>
      <c r="E647" t="str">
        <f>+VLOOKUP(A647,'est-senamhi'!A:J,10,FALSE)</f>
        <v>RP</v>
      </c>
      <c r="F647">
        <f>+COUNTIFS(percentiles!A:A,A647,percentiles!M:M,B647,percentiles!N:N,"&gt;0")</f>
        <v>0</v>
      </c>
    </row>
    <row r="648" spans="1:6">
      <c r="A648">
        <v>750</v>
      </c>
      <c r="B648" s="2">
        <v>42760</v>
      </c>
      <c r="C648">
        <v>32.700000000000003</v>
      </c>
      <c r="D648">
        <v>26.42</v>
      </c>
      <c r="E648" t="str">
        <f>+VLOOKUP(A648,'est-senamhi'!A:J,10,FALSE)</f>
        <v>RP</v>
      </c>
      <c r="F648">
        <f>+COUNTIFS(percentiles!A:A,A648,percentiles!M:M,B648,percentiles!N:N,"&gt;0")</f>
        <v>0</v>
      </c>
    </row>
    <row r="649" spans="1:6">
      <c r="A649">
        <v>751</v>
      </c>
      <c r="B649" s="2">
        <v>42760</v>
      </c>
      <c r="C649">
        <v>22</v>
      </c>
      <c r="D649">
        <v>15.53</v>
      </c>
      <c r="E649" t="str">
        <f>+VLOOKUP(A649,'est-senamhi'!A:J,10,FALSE)</f>
        <v>RP</v>
      </c>
      <c r="F649">
        <f>+COUNTIFS(percentiles!A:A,A649,percentiles!M:M,B649,percentiles!N:N,"&gt;0")</f>
        <v>0</v>
      </c>
    </row>
    <row r="650" spans="1:6">
      <c r="A650">
        <v>779</v>
      </c>
      <c r="B650" s="2">
        <v>42760</v>
      </c>
      <c r="C650">
        <v>27.6</v>
      </c>
      <c r="D650">
        <v>23.97</v>
      </c>
      <c r="E650" t="str">
        <f>+VLOOKUP(A650,'est-senamhi'!A:J,10,FALSE)</f>
        <v>RP</v>
      </c>
      <c r="F650">
        <f>+COUNTIFS(percentiles!A:A,A650,percentiles!M:M,B650,percentiles!N:N,"&gt;0")</f>
        <v>0</v>
      </c>
    </row>
    <row r="651" spans="1:6">
      <c r="A651">
        <v>782</v>
      </c>
      <c r="B651" s="2">
        <v>42760</v>
      </c>
      <c r="C651">
        <v>30.3</v>
      </c>
      <c r="D651">
        <v>25.31</v>
      </c>
      <c r="E651" t="str">
        <f>+VLOOKUP(A651,'est-senamhi'!A:J,10,FALSE)</f>
        <v>RP</v>
      </c>
      <c r="F651">
        <f>+COUNTIFS(percentiles!A:A,A651,percentiles!M:M,B651,percentiles!N:N,"&gt;0")</f>
        <v>0</v>
      </c>
    </row>
    <row r="652" spans="1:6">
      <c r="A652">
        <v>795</v>
      </c>
      <c r="B652" s="2">
        <v>42760</v>
      </c>
      <c r="C652">
        <v>23</v>
      </c>
      <c r="D652">
        <v>22.53</v>
      </c>
      <c r="E652" t="str">
        <f>+VLOOKUP(A652,'est-senamhi'!A:J,10,FALSE)</f>
        <v>RP</v>
      </c>
      <c r="F652">
        <f>+COUNTIFS(percentiles!A:A,A652,percentiles!M:M,B652,percentiles!N:N,"&gt;0")</f>
        <v>0</v>
      </c>
    </row>
    <row r="653" spans="1:6">
      <c r="A653">
        <v>799</v>
      </c>
      <c r="B653" s="2">
        <v>42760</v>
      </c>
      <c r="C653">
        <v>26.9</v>
      </c>
      <c r="D653">
        <v>7.72</v>
      </c>
      <c r="E653" t="str">
        <f>+VLOOKUP(A653,'est-senamhi'!A:J,10,FALSE)</f>
        <v>RP</v>
      </c>
      <c r="F653">
        <f>+COUNTIFS(percentiles!A:A,A653,percentiles!M:M,B653,percentiles!N:N,"&gt;0")</f>
        <v>0</v>
      </c>
    </row>
    <row r="654" spans="1:6">
      <c r="A654">
        <v>805</v>
      </c>
      <c r="B654" s="2">
        <v>42760</v>
      </c>
      <c r="C654">
        <v>4.8</v>
      </c>
      <c r="D654">
        <v>2.04</v>
      </c>
      <c r="E654" t="str">
        <f>+VLOOKUP(A654,'est-senamhi'!A:J,10,FALSE)</f>
        <v>RP</v>
      </c>
      <c r="F654">
        <f>+COUNTIFS(percentiles!A:A,A654,percentiles!M:M,B654,percentiles!N:N,"&gt;0")</f>
        <v>0</v>
      </c>
    </row>
    <row r="655" spans="1:6">
      <c r="A655">
        <v>808</v>
      </c>
      <c r="B655" s="2">
        <v>42760</v>
      </c>
      <c r="C655">
        <v>44.9</v>
      </c>
      <c r="D655">
        <v>35.82</v>
      </c>
      <c r="E655" t="str">
        <f>+VLOOKUP(A655,'est-senamhi'!A:J,10,FALSE)</f>
        <v>RP</v>
      </c>
      <c r="F655">
        <f>+COUNTIFS(percentiles!A:A,A655,percentiles!M:M,B655,percentiles!N:N,"&gt;0")</f>
        <v>0</v>
      </c>
    </row>
    <row r="656" spans="1:6">
      <c r="A656">
        <v>820</v>
      </c>
      <c r="B656" s="2">
        <v>42760</v>
      </c>
      <c r="C656">
        <v>20.2</v>
      </c>
      <c r="D656">
        <v>15.33</v>
      </c>
      <c r="E656" t="str">
        <f>+VLOOKUP(A656,'est-senamhi'!A:J,10,FALSE)</f>
        <v>RP</v>
      </c>
      <c r="F656">
        <f>+COUNTIFS(percentiles!A:A,A656,percentiles!M:M,B656,percentiles!N:N,"&gt;0")</f>
        <v>0</v>
      </c>
    </row>
    <row r="657" spans="1:6">
      <c r="A657">
        <v>821</v>
      </c>
      <c r="B657" s="2">
        <v>42760</v>
      </c>
      <c r="C657">
        <v>29.6</v>
      </c>
      <c r="D657">
        <v>24.08</v>
      </c>
      <c r="E657" t="str">
        <f>+VLOOKUP(A657,'est-senamhi'!A:J,10,FALSE)</f>
        <v>RP</v>
      </c>
      <c r="F657">
        <f>+COUNTIFS(percentiles!A:A,A657,percentiles!M:M,B657,percentiles!N:N,"&gt;0")</f>
        <v>0</v>
      </c>
    </row>
    <row r="658" spans="1:6">
      <c r="A658">
        <v>864</v>
      </c>
      <c r="B658" s="2">
        <v>42760</v>
      </c>
      <c r="C658">
        <v>18.899999999999999</v>
      </c>
      <c r="D658">
        <v>10</v>
      </c>
      <c r="E658" t="str">
        <f>+VLOOKUP(A658,'est-senamhi'!A:J,10,FALSE)</f>
        <v>RP</v>
      </c>
      <c r="F658">
        <f>+COUNTIFS(percentiles!A:A,A658,percentiles!M:M,B658,percentiles!N:N,"&gt;0")</f>
        <v>0</v>
      </c>
    </row>
    <row r="659" spans="1:6">
      <c r="A659">
        <v>878</v>
      </c>
      <c r="B659" s="2">
        <v>42760</v>
      </c>
      <c r="C659">
        <v>23.6</v>
      </c>
      <c r="D659">
        <v>23.49</v>
      </c>
      <c r="E659" t="str">
        <f>+VLOOKUP(A659,'est-senamhi'!A:J,10,FALSE)</f>
        <v>RP</v>
      </c>
      <c r="F659">
        <f>+COUNTIFS(percentiles!A:A,A659,percentiles!M:M,B659,percentiles!N:N,"&gt;0")</f>
        <v>0</v>
      </c>
    </row>
    <row r="660" spans="1:6">
      <c r="A660">
        <v>879</v>
      </c>
      <c r="B660" s="2">
        <v>42760</v>
      </c>
      <c r="C660">
        <v>30.1</v>
      </c>
      <c r="D660">
        <v>28.3</v>
      </c>
      <c r="E660" t="str">
        <f>+VLOOKUP(A660,'est-senamhi'!A:J,10,FALSE)</f>
        <v>RP</v>
      </c>
      <c r="F660">
        <f>+COUNTIFS(percentiles!A:A,A660,percentiles!M:M,B660,percentiles!N:N,"&gt;0")</f>
        <v>0</v>
      </c>
    </row>
    <row r="661" spans="1:6">
      <c r="A661">
        <v>881</v>
      </c>
      <c r="B661" s="2">
        <v>42760</v>
      </c>
      <c r="C661">
        <v>37.6</v>
      </c>
      <c r="D661">
        <v>17.03</v>
      </c>
      <c r="E661" t="str">
        <f>+VLOOKUP(A661,'est-senamhi'!A:J,10,FALSE)</f>
        <v>RP</v>
      </c>
      <c r="F661">
        <f>+COUNTIFS(percentiles!A:A,A661,percentiles!M:M,B661,percentiles!N:N,"&gt;0")</f>
        <v>0</v>
      </c>
    </row>
    <row r="662" spans="1:6">
      <c r="A662">
        <v>7308</v>
      </c>
      <c r="B662" s="2">
        <v>42760</v>
      </c>
      <c r="C662">
        <v>39</v>
      </c>
      <c r="D662">
        <v>13.05</v>
      </c>
      <c r="E662" t="str">
        <f>+VLOOKUP(A662,'est-senamhi'!A:J,10,FALSE)</f>
        <v>RP</v>
      </c>
      <c r="F662">
        <f>+COUNTIFS(percentiles!A:A,A662,percentiles!M:M,B662,percentiles!N:N,"&gt;0")</f>
        <v>0</v>
      </c>
    </row>
    <row r="663" spans="1:6">
      <c r="A663">
        <v>105130</v>
      </c>
      <c r="B663" s="2">
        <v>42760</v>
      </c>
      <c r="C663">
        <v>17.8</v>
      </c>
      <c r="D663">
        <v>11.26</v>
      </c>
      <c r="E663" t="str">
        <f>+VLOOKUP(A663,'est-senamhi'!A:J,10,FALSE)</f>
        <v>RP</v>
      </c>
      <c r="F663">
        <f>+COUNTIFS(percentiles!A:A,A663,percentiles!M:M,B663,percentiles!N:N,"&gt;0")</f>
        <v>0</v>
      </c>
    </row>
    <row r="664" spans="1:6">
      <c r="A664">
        <v>109091</v>
      </c>
      <c r="B664" s="2">
        <v>42760</v>
      </c>
      <c r="C664">
        <v>17.399999999999999</v>
      </c>
      <c r="D664">
        <v>10.96</v>
      </c>
      <c r="E664" t="str">
        <f>+VLOOKUP(A664,'est-senamhi'!A:J,10,FALSE)</f>
        <v>VNP</v>
      </c>
      <c r="F664">
        <f>+COUNTIFS(percentiles!A:A,A664,percentiles!M:M,B664,percentiles!N:N,"&gt;0")</f>
        <v>0</v>
      </c>
    </row>
    <row r="665" spans="1:6">
      <c r="A665">
        <v>111175</v>
      </c>
      <c r="B665" s="2">
        <v>42760</v>
      </c>
      <c r="C665">
        <v>15</v>
      </c>
      <c r="D665">
        <v>13.6</v>
      </c>
      <c r="E665" t="str">
        <f>+VLOOKUP(A665,'est-senamhi'!A:J,10,FALSE)</f>
        <v>VNP</v>
      </c>
      <c r="F665">
        <f>+COUNTIFS(percentiles!A:A,A665,percentiles!M:M,B665,percentiles!N:N,"&gt;0")</f>
        <v>0</v>
      </c>
    </row>
    <row r="666" spans="1:6">
      <c r="A666">
        <v>114123</v>
      </c>
      <c r="B666" s="2">
        <v>42760</v>
      </c>
      <c r="C666">
        <v>19.7</v>
      </c>
      <c r="D666">
        <v>17.96</v>
      </c>
      <c r="E666" t="str">
        <f>+VLOOKUP(A666,'est-senamhi'!A:J,10,FALSE)</f>
        <v>RP</v>
      </c>
      <c r="F666">
        <f>+COUNTIFS(percentiles!A:A,A666,percentiles!M:M,B666,percentiles!N:N,"&gt;0")</f>
        <v>0</v>
      </c>
    </row>
    <row r="667" spans="1:6">
      <c r="A667">
        <v>116073</v>
      </c>
      <c r="B667" s="2">
        <v>42760</v>
      </c>
      <c r="C667">
        <v>32</v>
      </c>
      <c r="D667">
        <v>20.079999999999998</v>
      </c>
      <c r="E667" t="str">
        <f>+VLOOKUP(A667,'est-senamhi'!A:J,10,FALSE)</f>
        <v>RP</v>
      </c>
      <c r="F667">
        <f>+COUNTIFS(percentiles!A:A,A667,percentiles!M:M,B667,percentiles!N:N,"&gt;0")</f>
        <v>0</v>
      </c>
    </row>
    <row r="668" spans="1:6">
      <c r="A668">
        <v>150900</v>
      </c>
      <c r="B668" s="2">
        <v>42760</v>
      </c>
      <c r="C668">
        <v>10</v>
      </c>
      <c r="D668">
        <v>5.96</v>
      </c>
      <c r="E668" t="str">
        <f>+VLOOKUP(A668,'est-senamhi'!A:J,10,FALSE)</f>
        <v>VNP</v>
      </c>
      <c r="F668">
        <f>+COUNTIFS(percentiles!A:A,A668,percentiles!M:M,B668,percentiles!N:N,"&gt;0")</f>
        <v>0</v>
      </c>
    </row>
    <row r="669" spans="1:6">
      <c r="A669">
        <v>150903</v>
      </c>
      <c r="B669" s="2">
        <v>42760</v>
      </c>
      <c r="C669">
        <v>19.399999999999999</v>
      </c>
      <c r="D669">
        <v>11.81</v>
      </c>
      <c r="E669" t="str">
        <f>+VLOOKUP(A669,'est-senamhi'!A:J,10,FALSE)</f>
        <v>VNP</v>
      </c>
      <c r="F669">
        <f>+COUNTIFS(percentiles!A:A,A669,percentiles!M:M,B669,percentiles!N:N,"&gt;0")</f>
        <v>1</v>
      </c>
    </row>
    <row r="670" spans="1:6">
      <c r="A670">
        <v>151207</v>
      </c>
      <c r="B670" s="2">
        <v>42760</v>
      </c>
      <c r="C670">
        <v>19.8</v>
      </c>
      <c r="D670">
        <v>18.23</v>
      </c>
      <c r="E670" t="str">
        <f>+VLOOKUP(A670,'est-senamhi'!A:J,10,FALSE)</f>
        <v>RP</v>
      </c>
      <c r="F670">
        <f>+COUNTIFS(percentiles!A:A,A670,percentiles!M:M,B670,percentiles!N:N,"&gt;0")</f>
        <v>1</v>
      </c>
    </row>
    <row r="671" spans="1:6">
      <c r="A671">
        <v>151211</v>
      </c>
      <c r="B671" s="2">
        <v>42760</v>
      </c>
      <c r="C671">
        <v>10.8</v>
      </c>
      <c r="D671">
        <v>9.93</v>
      </c>
      <c r="E671" t="str">
        <f>+VLOOKUP(A671,'est-senamhi'!A:J,10,FALSE)</f>
        <v>VNP</v>
      </c>
      <c r="F671">
        <f>+COUNTIFS(percentiles!A:A,A671,percentiles!M:M,B671,percentiles!N:N,"&gt;0")</f>
        <v>0</v>
      </c>
    </row>
    <row r="672" spans="1:6">
      <c r="A672">
        <v>151213</v>
      </c>
      <c r="B672" s="2">
        <v>42760</v>
      </c>
      <c r="C672">
        <v>24.6</v>
      </c>
      <c r="D672">
        <v>16.38</v>
      </c>
      <c r="E672" t="str">
        <f>+VLOOKUP(A672,'est-senamhi'!A:J,10,FALSE)</f>
        <v>VNP</v>
      </c>
      <c r="F672">
        <f>+COUNTIFS(percentiles!A:A,A672,percentiles!M:M,B672,percentiles!N:N,"&gt;0")</f>
        <v>0</v>
      </c>
    </row>
    <row r="673" spans="1:6">
      <c r="A673">
        <v>151214</v>
      </c>
      <c r="B673" s="2">
        <v>42760</v>
      </c>
      <c r="C673">
        <v>15.7</v>
      </c>
      <c r="D673">
        <v>7.22</v>
      </c>
      <c r="E673" t="str">
        <f>+VLOOKUP(A673,'est-senamhi'!A:J,10,FALSE)</f>
        <v>RP</v>
      </c>
      <c r="F673">
        <f>+COUNTIFS(percentiles!A:A,A673,percentiles!M:M,B673,percentiles!N:N,"&gt;0")</f>
        <v>0</v>
      </c>
    </row>
    <row r="674" spans="1:6">
      <c r="A674">
        <v>152153</v>
      </c>
      <c r="B674" s="2">
        <v>42760</v>
      </c>
      <c r="C674">
        <v>39.200000000000003</v>
      </c>
      <c r="D674">
        <v>17.75</v>
      </c>
      <c r="E674" t="str">
        <f>+VLOOKUP(A674,'est-senamhi'!A:J,10,FALSE)</f>
        <v>VNP</v>
      </c>
      <c r="F674">
        <f>+COUNTIFS(percentiles!A:A,A674,percentiles!M:M,B674,percentiles!N:N,"&gt;0")</f>
        <v>0</v>
      </c>
    </row>
    <row r="675" spans="1:6">
      <c r="A675">
        <v>153313</v>
      </c>
      <c r="B675" s="2">
        <v>42760</v>
      </c>
      <c r="C675">
        <v>29.5</v>
      </c>
      <c r="D675">
        <v>28.12</v>
      </c>
      <c r="E675" t="str">
        <f>+VLOOKUP(A675,'est-senamhi'!A:J,10,FALSE)</f>
        <v>RP</v>
      </c>
      <c r="F675">
        <f>+COUNTIFS(percentiles!A:A,A675,percentiles!M:M,B675,percentiles!N:N,"&gt;0")</f>
        <v>0</v>
      </c>
    </row>
    <row r="676" spans="1:6">
      <c r="A676">
        <v>153326</v>
      </c>
      <c r="B676" s="2">
        <v>42760</v>
      </c>
      <c r="C676">
        <v>53.4</v>
      </c>
      <c r="D676">
        <v>39.39</v>
      </c>
      <c r="E676" t="str">
        <f>+VLOOKUP(A676,'est-senamhi'!A:J,10,FALSE)</f>
        <v>RP</v>
      </c>
      <c r="F676">
        <f>+COUNTIFS(percentiles!A:A,A676,percentiles!M:M,B676,percentiles!N:N,"&gt;0")</f>
        <v>0</v>
      </c>
    </row>
    <row r="677" spans="1:6">
      <c r="A677">
        <v>153350</v>
      </c>
      <c r="B677" s="2">
        <v>42760</v>
      </c>
      <c r="C677">
        <v>44.9</v>
      </c>
      <c r="D677">
        <v>39.369999999999997</v>
      </c>
      <c r="E677" t="str">
        <f>+VLOOKUP(A677,'est-senamhi'!A:J,10,FALSE)</f>
        <v>RP</v>
      </c>
      <c r="F677">
        <f>+COUNTIFS(percentiles!A:A,A677,percentiles!M:M,B677,percentiles!N:N,"&gt;0")</f>
        <v>0</v>
      </c>
    </row>
    <row r="678" spans="1:6">
      <c r="A678">
        <v>154107</v>
      </c>
      <c r="B678" s="2">
        <v>42760</v>
      </c>
      <c r="C678">
        <v>6.3</v>
      </c>
      <c r="D678">
        <v>6.11</v>
      </c>
      <c r="E678" t="str">
        <f>+VLOOKUP(A678,'est-senamhi'!A:J,10,FALSE)</f>
        <v>VNP</v>
      </c>
      <c r="F678">
        <f>+COUNTIFS(percentiles!A:A,A678,percentiles!M:M,B678,percentiles!N:N,"&gt;0")</f>
        <v>0</v>
      </c>
    </row>
    <row r="679" spans="1:6">
      <c r="A679">
        <v>154108</v>
      </c>
      <c r="B679" s="2">
        <v>42760</v>
      </c>
      <c r="C679">
        <v>22</v>
      </c>
      <c r="D679">
        <v>7.76</v>
      </c>
      <c r="E679" t="str">
        <f>+VLOOKUP(A679,'est-senamhi'!A:J,10,FALSE)</f>
        <v>VNP</v>
      </c>
      <c r="F679">
        <f>+COUNTIFS(percentiles!A:A,A679,percentiles!M:M,B679,percentiles!N:N,"&gt;0")</f>
        <v>0</v>
      </c>
    </row>
    <row r="680" spans="1:6">
      <c r="A680">
        <v>154110</v>
      </c>
      <c r="B680" s="2">
        <v>42760</v>
      </c>
      <c r="C680">
        <v>6.8</v>
      </c>
      <c r="D680">
        <v>6.11</v>
      </c>
      <c r="E680" t="str">
        <f>+VLOOKUP(A680,'est-senamhi'!A:J,10,FALSE)</f>
        <v>VNP</v>
      </c>
      <c r="F680">
        <f>+COUNTIFS(percentiles!A:A,A680,percentiles!M:M,B680,percentiles!N:N,"&gt;0")</f>
        <v>0</v>
      </c>
    </row>
    <row r="681" spans="1:6">
      <c r="A681">
        <v>155107</v>
      </c>
      <c r="B681" s="2">
        <v>42760</v>
      </c>
      <c r="C681">
        <v>10</v>
      </c>
      <c r="D681">
        <v>7.8</v>
      </c>
      <c r="E681" t="str">
        <f>+VLOOKUP(A681,'est-senamhi'!A:J,10,FALSE)</f>
        <v>VNP</v>
      </c>
      <c r="F681">
        <f>+COUNTIFS(percentiles!A:A,A681,percentiles!M:M,B681,percentiles!N:N,"&gt;0")</f>
        <v>0</v>
      </c>
    </row>
    <row r="682" spans="1:6">
      <c r="A682">
        <v>155111</v>
      </c>
      <c r="B682" s="2">
        <v>42760</v>
      </c>
      <c r="C682">
        <v>23.1</v>
      </c>
      <c r="D682">
        <v>19.309999999999999</v>
      </c>
      <c r="E682" t="str">
        <f>+VLOOKUP(A682,'est-senamhi'!A:J,10,FALSE)</f>
        <v>VNP</v>
      </c>
      <c r="F682">
        <f>+COUNTIFS(percentiles!A:A,A682,percentiles!M:M,B682,percentiles!N:N,"&gt;0")</f>
        <v>0</v>
      </c>
    </row>
    <row r="683" spans="1:6">
      <c r="A683">
        <v>155112</v>
      </c>
      <c r="B683" s="2">
        <v>42760</v>
      </c>
      <c r="C683">
        <v>18</v>
      </c>
      <c r="D683">
        <v>17.170000000000002</v>
      </c>
      <c r="E683" t="str">
        <f>+VLOOKUP(A683,'est-senamhi'!A:J,10,FALSE)</f>
        <v>VNP</v>
      </c>
      <c r="F683">
        <f>+COUNTIFS(percentiles!A:A,A683,percentiles!M:M,B683,percentiles!N:N,"&gt;0")</f>
        <v>0</v>
      </c>
    </row>
    <row r="684" spans="1:6">
      <c r="A684">
        <v>155200</v>
      </c>
      <c r="B684" s="2">
        <v>42760</v>
      </c>
      <c r="C684">
        <v>22.6</v>
      </c>
      <c r="D684">
        <v>17.04</v>
      </c>
      <c r="E684" t="str">
        <f>+VLOOKUP(A684,'est-senamhi'!A:J,10,FALSE)</f>
        <v>VNP</v>
      </c>
      <c r="F684">
        <f>+COUNTIFS(percentiles!A:A,A684,percentiles!M:M,B684,percentiles!N:N,"&gt;0")</f>
        <v>0</v>
      </c>
    </row>
    <row r="685" spans="1:6">
      <c r="A685">
        <v>155205</v>
      </c>
      <c r="B685" s="2">
        <v>42760</v>
      </c>
      <c r="C685">
        <v>32</v>
      </c>
      <c r="D685">
        <v>8.41</v>
      </c>
      <c r="E685" t="str">
        <f>+VLOOKUP(A685,'est-senamhi'!A:J,10,FALSE)</f>
        <v>VNP</v>
      </c>
      <c r="F685">
        <f>+COUNTIFS(percentiles!A:A,A685,percentiles!M:M,B685,percentiles!N:N,"&gt;0")</f>
        <v>1</v>
      </c>
    </row>
    <row r="686" spans="1:6">
      <c r="A686">
        <v>155207</v>
      </c>
      <c r="B686" s="2">
        <v>42760</v>
      </c>
      <c r="C686">
        <v>11</v>
      </c>
      <c r="D686">
        <v>6.75</v>
      </c>
      <c r="E686" t="str">
        <f>+VLOOKUP(A686,'est-senamhi'!A:J,10,FALSE)</f>
        <v>VNP</v>
      </c>
      <c r="F686">
        <f>+COUNTIFS(percentiles!A:A,A686,percentiles!M:M,B686,percentiles!N:N,"&gt;0")</f>
        <v>0</v>
      </c>
    </row>
    <row r="687" spans="1:6">
      <c r="A687">
        <v>155209</v>
      </c>
      <c r="B687" s="2">
        <v>42760</v>
      </c>
      <c r="C687">
        <v>18.100000000000001</v>
      </c>
      <c r="D687">
        <v>14.69</v>
      </c>
      <c r="E687" t="str">
        <f>+VLOOKUP(A687,'est-senamhi'!A:J,10,FALSE)</f>
        <v>VNP</v>
      </c>
      <c r="F687">
        <f>+COUNTIFS(percentiles!A:A,A687,percentiles!M:M,B687,percentiles!N:N,"&gt;0")</f>
        <v>0</v>
      </c>
    </row>
    <row r="688" spans="1:6">
      <c r="A688">
        <v>155213</v>
      </c>
      <c r="B688" s="2">
        <v>42760</v>
      </c>
      <c r="C688">
        <v>22.9</v>
      </c>
      <c r="D688">
        <v>4.16</v>
      </c>
      <c r="E688" t="str">
        <f>+VLOOKUP(A688,'est-senamhi'!A:J,10,FALSE)</f>
        <v>VNP</v>
      </c>
      <c r="F688">
        <f>+COUNTIFS(percentiles!A:A,A688,percentiles!M:M,B688,percentiles!N:N,"&gt;0")</f>
        <v>0</v>
      </c>
    </row>
    <row r="689" spans="1:6">
      <c r="A689">
        <v>155214</v>
      </c>
      <c r="B689" s="2">
        <v>42760</v>
      </c>
      <c r="C689">
        <v>15.4</v>
      </c>
      <c r="D689">
        <v>14.18</v>
      </c>
      <c r="E689" t="str">
        <f>+VLOOKUP(A689,'est-senamhi'!A:J,10,FALSE)</f>
        <v>VNP</v>
      </c>
      <c r="F689">
        <f>+COUNTIFS(percentiles!A:A,A689,percentiles!M:M,B689,percentiles!N:N,"&gt;0")</f>
        <v>0</v>
      </c>
    </row>
    <row r="690" spans="1:6">
      <c r="A690">
        <v>155224</v>
      </c>
      <c r="B690" s="2">
        <v>42760</v>
      </c>
      <c r="C690">
        <v>11.5</v>
      </c>
      <c r="D690">
        <v>6.09</v>
      </c>
      <c r="E690" t="str">
        <f>+VLOOKUP(A690,'est-senamhi'!A:J,10,FALSE)</f>
        <v>RP</v>
      </c>
      <c r="F690">
        <f>+COUNTIFS(percentiles!A:A,A690,percentiles!M:M,B690,percentiles!N:N,"&gt;0")</f>
        <v>0</v>
      </c>
    </row>
    <row r="691" spans="1:6">
      <c r="A691">
        <v>156103</v>
      </c>
      <c r="B691" s="2">
        <v>42760</v>
      </c>
      <c r="C691">
        <v>16.7</v>
      </c>
      <c r="D691">
        <v>15.57</v>
      </c>
      <c r="E691" t="str">
        <f>+VLOOKUP(A691,'est-senamhi'!A:J,10,FALSE)</f>
        <v>RP</v>
      </c>
      <c r="F691">
        <f>+COUNTIFS(percentiles!A:A,A691,percentiles!M:M,B691,percentiles!N:N,"&gt;0")</f>
        <v>0</v>
      </c>
    </row>
    <row r="692" spans="1:6">
      <c r="A692">
        <v>156109</v>
      </c>
      <c r="B692" s="2">
        <v>42760</v>
      </c>
      <c r="C692">
        <v>24.7</v>
      </c>
      <c r="D692">
        <v>17.329999999999998</v>
      </c>
      <c r="E692" t="str">
        <f>+VLOOKUP(A692,'est-senamhi'!A:J,10,FALSE)</f>
        <v>RP</v>
      </c>
      <c r="F692">
        <f>+COUNTIFS(percentiles!A:A,A692,percentiles!M:M,B692,percentiles!N:N,"&gt;0")</f>
        <v>1</v>
      </c>
    </row>
    <row r="693" spans="1:6">
      <c r="A693">
        <v>156111</v>
      </c>
      <c r="B693" s="2">
        <v>42760</v>
      </c>
      <c r="C693">
        <v>33.299999999999997</v>
      </c>
      <c r="D693">
        <v>20.77</v>
      </c>
      <c r="E693" t="str">
        <f>+VLOOKUP(A693,'est-senamhi'!A:J,10,FALSE)</f>
        <v>RP</v>
      </c>
      <c r="F693">
        <f>+COUNTIFS(percentiles!A:A,A693,percentiles!M:M,B693,percentiles!N:N,"&gt;0")</f>
        <v>0</v>
      </c>
    </row>
    <row r="694" spans="1:6">
      <c r="A694">
        <v>156133</v>
      </c>
      <c r="B694" s="2">
        <v>42760</v>
      </c>
      <c r="C694">
        <v>15.1</v>
      </c>
      <c r="D694">
        <v>11.8</v>
      </c>
      <c r="E694" t="str">
        <f>+VLOOKUP(A694,'est-senamhi'!A:J,10,FALSE)</f>
        <v>VNP</v>
      </c>
      <c r="F694">
        <f>+COUNTIFS(percentiles!A:A,A694,percentiles!M:M,B694,percentiles!N:N,"&gt;0")</f>
        <v>0</v>
      </c>
    </row>
    <row r="695" spans="1:6">
      <c r="A695">
        <v>158204</v>
      </c>
      <c r="B695" s="2">
        <v>42760</v>
      </c>
      <c r="C695">
        <v>17.7</v>
      </c>
      <c r="D695">
        <v>16.670000000000002</v>
      </c>
      <c r="E695" t="str">
        <f>+VLOOKUP(A695,'est-senamhi'!A:J,10,FALSE)</f>
        <v>RP</v>
      </c>
      <c r="F695">
        <f>+COUNTIFS(percentiles!A:A,A695,percentiles!M:M,B695,percentiles!N:N,"&gt;0")</f>
        <v>0</v>
      </c>
    </row>
    <row r="696" spans="1:6">
      <c r="A696">
        <v>158302</v>
      </c>
      <c r="B696" s="2">
        <v>42760</v>
      </c>
      <c r="C696">
        <v>4.7</v>
      </c>
      <c r="D696">
        <v>3.79</v>
      </c>
      <c r="E696" t="str">
        <f>+VLOOKUP(A696,'est-senamhi'!A:J,10,FALSE)</f>
        <v>RP</v>
      </c>
      <c r="F696">
        <f>+COUNTIFS(percentiles!A:A,A696,percentiles!M:M,B696,percentiles!N:N,"&gt;0")</f>
        <v>0</v>
      </c>
    </row>
    <row r="697" spans="1:6">
      <c r="A697" t="s">
        <v>1064</v>
      </c>
      <c r="B697" s="2">
        <v>42760</v>
      </c>
      <c r="C697">
        <v>22</v>
      </c>
      <c r="D697">
        <v>17.329999999999998</v>
      </c>
      <c r="E697" t="str">
        <f>+VLOOKUP(A697,'est-senamhi'!A:J,10,FALSE)</f>
        <v>RP</v>
      </c>
      <c r="F697">
        <f>+COUNTIFS(percentiles!A:A,A697,percentiles!M:M,B697,percentiles!N:N,"&gt;0")</f>
        <v>0</v>
      </c>
    </row>
    <row r="698" spans="1:6">
      <c r="A698" t="s">
        <v>1066</v>
      </c>
      <c r="B698" s="2">
        <v>42760</v>
      </c>
      <c r="C698">
        <v>18.399999999999999</v>
      </c>
      <c r="D698">
        <v>15.5</v>
      </c>
      <c r="E698" t="str">
        <f>+VLOOKUP(A698,'est-senamhi'!A:J,10,FALSE)</f>
        <v>RP</v>
      </c>
      <c r="F698">
        <f>+COUNTIFS(percentiles!A:A,A698,percentiles!M:M,B698,percentiles!N:N,"&gt;0")</f>
        <v>0</v>
      </c>
    </row>
    <row r="699" spans="1:6">
      <c r="A699" t="s">
        <v>1084</v>
      </c>
      <c r="B699" s="2">
        <v>42760</v>
      </c>
      <c r="C699">
        <v>21.7</v>
      </c>
      <c r="D699">
        <v>17.170000000000002</v>
      </c>
      <c r="E699" t="str">
        <f>+VLOOKUP(A699,'est-senamhi'!A:J,10,FALSE)</f>
        <v>VNP</v>
      </c>
      <c r="F699">
        <f>+COUNTIFS(percentiles!A:A,A699,percentiles!M:M,B699,percentiles!N:N,"&gt;0")</f>
        <v>0</v>
      </c>
    </row>
    <row r="700" spans="1:6">
      <c r="A700">
        <v>47280292</v>
      </c>
      <c r="B700" s="2">
        <v>42760</v>
      </c>
      <c r="C700">
        <v>26.8</v>
      </c>
      <c r="D700">
        <v>14.36</v>
      </c>
      <c r="E700" t="str">
        <f>+VLOOKUP(A700,'est-senamhi'!A:J,10,FALSE)</f>
        <v>RP</v>
      </c>
      <c r="F700">
        <f>+COUNTIFS(percentiles!A:A,A700,percentiles!M:M,B700,percentiles!N:N,"&gt;0")</f>
        <v>0</v>
      </c>
    </row>
    <row r="701" spans="1:6">
      <c r="A701" t="s">
        <v>1180</v>
      </c>
      <c r="B701" s="2">
        <v>42760</v>
      </c>
      <c r="C701">
        <v>14.6</v>
      </c>
      <c r="D701">
        <v>13.49</v>
      </c>
      <c r="E701" t="str">
        <f>+VLOOKUP(A701,'est-senamhi'!A:J,10,FALSE)</f>
        <v>RP</v>
      </c>
      <c r="F701">
        <f>+COUNTIFS(percentiles!A:A,A701,percentiles!M:M,B701,percentiles!N:N,"&gt;0")</f>
        <v>0</v>
      </c>
    </row>
    <row r="702" spans="1:6">
      <c r="A702" t="s">
        <v>1214</v>
      </c>
      <c r="B702" s="2">
        <v>42760</v>
      </c>
      <c r="C702">
        <v>20.3</v>
      </c>
      <c r="D702">
        <v>11.84</v>
      </c>
      <c r="E702" t="str">
        <f>+VLOOKUP(A702,'est-senamhi'!A:J,10,FALSE)</f>
        <v>VNP</v>
      </c>
      <c r="F702">
        <f>+COUNTIFS(percentiles!A:A,A702,percentiles!M:M,B702,percentiles!N:N,"&gt;0")</f>
        <v>0</v>
      </c>
    </row>
    <row r="703" spans="1:6">
      <c r="A703">
        <v>110</v>
      </c>
      <c r="B703" s="2">
        <v>42761</v>
      </c>
      <c r="C703">
        <v>57.6</v>
      </c>
      <c r="D703">
        <v>46.33</v>
      </c>
      <c r="E703" t="str">
        <f>+VLOOKUP(A703,'est-senamhi'!A:J,10,FALSE)</f>
        <v>RP</v>
      </c>
      <c r="F703">
        <f>+COUNTIFS(percentiles!A:A,A703,percentiles!M:M,B703,percentiles!N:N,"&gt;0")</f>
        <v>0</v>
      </c>
    </row>
    <row r="704" spans="1:6">
      <c r="A704">
        <v>207</v>
      </c>
      <c r="B704" s="2">
        <v>42761</v>
      </c>
      <c r="C704">
        <v>5</v>
      </c>
      <c r="D704">
        <v>4.3899999999999997</v>
      </c>
      <c r="E704" t="str">
        <f>+VLOOKUP(A704,'est-senamhi'!A:J,10,FALSE)</f>
        <v>VNP</v>
      </c>
      <c r="F704">
        <f>+COUNTIFS(percentiles!A:A,A704,percentiles!M:M,B704,percentiles!N:N,"&gt;0")</f>
        <v>0</v>
      </c>
    </row>
    <row r="705" spans="1:6">
      <c r="A705">
        <v>252</v>
      </c>
      <c r="B705" s="2">
        <v>42761</v>
      </c>
      <c r="C705">
        <v>23.8</v>
      </c>
      <c r="D705">
        <v>22.98</v>
      </c>
      <c r="E705" t="str">
        <f>+VLOOKUP(A705,'est-senamhi'!A:J,10,FALSE)</f>
        <v>RP</v>
      </c>
      <c r="F705">
        <f>+COUNTIFS(percentiles!A:A,A705,percentiles!M:M,B705,percentiles!N:N,"&gt;0")</f>
        <v>0</v>
      </c>
    </row>
    <row r="706" spans="1:6">
      <c r="A706">
        <v>319</v>
      </c>
      <c r="B706" s="2">
        <v>42761</v>
      </c>
      <c r="C706">
        <v>14.9</v>
      </c>
      <c r="D706">
        <v>12.59</v>
      </c>
      <c r="E706" t="str">
        <f>+VLOOKUP(A706,'est-senamhi'!A:J,10,FALSE)</f>
        <v>VNP</v>
      </c>
      <c r="F706">
        <f>+COUNTIFS(percentiles!A:A,A706,percentiles!M:M,B706,percentiles!N:N,"&gt;0")</f>
        <v>0</v>
      </c>
    </row>
    <row r="707" spans="1:6">
      <c r="A707">
        <v>547</v>
      </c>
      <c r="B707" s="2">
        <v>42761</v>
      </c>
      <c r="C707">
        <v>12.7</v>
      </c>
      <c r="D707">
        <v>11.8</v>
      </c>
      <c r="E707" t="str">
        <f>+VLOOKUP(A707,'est-senamhi'!A:J,10,FALSE)</f>
        <v>VNP</v>
      </c>
      <c r="F707">
        <f>+COUNTIFS(percentiles!A:A,A707,percentiles!M:M,B707,percentiles!N:N,"&gt;0")</f>
        <v>0</v>
      </c>
    </row>
    <row r="708" spans="1:6">
      <c r="A708">
        <v>640</v>
      </c>
      <c r="B708" s="2">
        <v>42761</v>
      </c>
      <c r="C708">
        <v>2.4</v>
      </c>
      <c r="D708">
        <v>1.63</v>
      </c>
      <c r="E708" t="str">
        <f>+VLOOKUP(A708,'est-senamhi'!A:J,10,FALSE)</f>
        <v>RP</v>
      </c>
      <c r="F708">
        <f>+COUNTIFS(percentiles!A:A,A708,percentiles!M:M,B708,percentiles!N:N,"&gt;0")</f>
        <v>0</v>
      </c>
    </row>
    <row r="709" spans="1:6">
      <c r="A709">
        <v>647</v>
      </c>
      <c r="B709" s="2">
        <v>42761</v>
      </c>
      <c r="C709">
        <v>27</v>
      </c>
      <c r="D709">
        <v>23.61</v>
      </c>
      <c r="E709" t="str">
        <f>+VLOOKUP(A709,'est-senamhi'!A:J,10,FALSE)</f>
        <v>RP</v>
      </c>
      <c r="F709">
        <f>+COUNTIFS(percentiles!A:A,A709,percentiles!M:M,B709,percentiles!N:N,"&gt;0")</f>
        <v>0</v>
      </c>
    </row>
    <row r="710" spans="1:6">
      <c r="A710">
        <v>648</v>
      </c>
      <c r="B710" s="2">
        <v>42761</v>
      </c>
      <c r="C710">
        <v>22.6</v>
      </c>
      <c r="D710">
        <v>9.7899999999999991</v>
      </c>
      <c r="E710" t="str">
        <f>+VLOOKUP(A710,'est-senamhi'!A:J,10,FALSE)</f>
        <v>RP</v>
      </c>
      <c r="F710">
        <f>+COUNTIFS(percentiles!A:A,A710,percentiles!M:M,B710,percentiles!N:N,"&gt;0")</f>
        <v>0</v>
      </c>
    </row>
    <row r="711" spans="1:6">
      <c r="A711">
        <v>657</v>
      </c>
      <c r="B711" s="2">
        <v>42761</v>
      </c>
      <c r="C711">
        <v>27.6</v>
      </c>
      <c r="D711">
        <v>22.54</v>
      </c>
      <c r="E711" t="str">
        <f>+VLOOKUP(A711,'est-senamhi'!A:J,10,FALSE)</f>
        <v>RP</v>
      </c>
      <c r="F711">
        <f>+COUNTIFS(percentiles!A:A,A711,percentiles!M:M,B711,percentiles!N:N,"&gt;0")</f>
        <v>0</v>
      </c>
    </row>
    <row r="712" spans="1:6">
      <c r="A712">
        <v>758</v>
      </c>
      <c r="B712" s="2">
        <v>42761</v>
      </c>
      <c r="C712">
        <v>22.4</v>
      </c>
      <c r="D712">
        <v>15.5</v>
      </c>
      <c r="E712" t="str">
        <f>+VLOOKUP(A712,'est-senamhi'!A:J,10,FALSE)</f>
        <v>RP</v>
      </c>
      <c r="F712">
        <f>+COUNTIFS(percentiles!A:A,A712,percentiles!M:M,B712,percentiles!N:N,"&gt;0")</f>
        <v>0</v>
      </c>
    </row>
    <row r="713" spans="1:6">
      <c r="A713">
        <v>781</v>
      </c>
      <c r="B713" s="2">
        <v>42761</v>
      </c>
      <c r="C713">
        <v>24.1</v>
      </c>
      <c r="D713">
        <v>20.03</v>
      </c>
      <c r="E713" t="str">
        <f>+VLOOKUP(A713,'est-senamhi'!A:J,10,FALSE)</f>
        <v>RP</v>
      </c>
      <c r="F713">
        <f>+COUNTIFS(percentiles!A:A,A713,percentiles!M:M,B713,percentiles!N:N,"&gt;0")</f>
        <v>0</v>
      </c>
    </row>
    <row r="714" spans="1:6">
      <c r="A714">
        <v>782</v>
      </c>
      <c r="B714" s="2">
        <v>42761</v>
      </c>
      <c r="C714">
        <v>32.200000000000003</v>
      </c>
      <c r="D714">
        <v>25.31</v>
      </c>
      <c r="E714" t="str">
        <f>+VLOOKUP(A714,'est-senamhi'!A:J,10,FALSE)</f>
        <v>RP</v>
      </c>
      <c r="F714">
        <f>+COUNTIFS(percentiles!A:A,A714,percentiles!M:M,B714,percentiles!N:N,"&gt;0")</f>
        <v>0</v>
      </c>
    </row>
    <row r="715" spans="1:6">
      <c r="A715">
        <v>795</v>
      </c>
      <c r="B715" s="2">
        <v>42761</v>
      </c>
      <c r="C715">
        <v>24</v>
      </c>
      <c r="D715">
        <v>22.53</v>
      </c>
      <c r="E715" t="str">
        <f>+VLOOKUP(A715,'est-senamhi'!A:J,10,FALSE)</f>
        <v>RP</v>
      </c>
      <c r="F715">
        <f>+COUNTIFS(percentiles!A:A,A715,percentiles!M:M,B715,percentiles!N:N,"&gt;0")</f>
        <v>0</v>
      </c>
    </row>
    <row r="716" spans="1:6">
      <c r="A716">
        <v>799</v>
      </c>
      <c r="B716" s="2">
        <v>42761</v>
      </c>
      <c r="C716">
        <v>15.3</v>
      </c>
      <c r="D716">
        <v>7.72</v>
      </c>
      <c r="E716" t="str">
        <f>+VLOOKUP(A716,'est-senamhi'!A:J,10,FALSE)</f>
        <v>RP</v>
      </c>
      <c r="F716">
        <f>+COUNTIFS(percentiles!A:A,A716,percentiles!M:M,B716,percentiles!N:N,"&gt;0")</f>
        <v>0</v>
      </c>
    </row>
    <row r="717" spans="1:6">
      <c r="A717">
        <v>804</v>
      </c>
      <c r="B717" s="2">
        <v>42761</v>
      </c>
      <c r="C717">
        <v>16.100000000000001</v>
      </c>
      <c r="D717">
        <v>5.51</v>
      </c>
      <c r="E717" t="str">
        <f>+VLOOKUP(A717,'est-senamhi'!A:J,10,FALSE)</f>
        <v>RP</v>
      </c>
      <c r="F717">
        <f>+COUNTIFS(percentiles!A:A,A717,percentiles!M:M,B717,percentiles!N:N,"&gt;0")</f>
        <v>0</v>
      </c>
    </row>
    <row r="718" spans="1:6">
      <c r="A718">
        <v>805</v>
      </c>
      <c r="B718" s="2">
        <v>42761</v>
      </c>
      <c r="C718">
        <v>8.4</v>
      </c>
      <c r="D718">
        <v>2.04</v>
      </c>
      <c r="E718" t="str">
        <f>+VLOOKUP(A718,'est-senamhi'!A:J,10,FALSE)</f>
        <v>RP</v>
      </c>
      <c r="F718">
        <f>+COUNTIFS(percentiles!A:A,A718,percentiles!M:M,B718,percentiles!N:N,"&gt;0")</f>
        <v>1</v>
      </c>
    </row>
    <row r="719" spans="1:6">
      <c r="A719">
        <v>837</v>
      </c>
      <c r="B719" s="2">
        <v>42761</v>
      </c>
      <c r="C719">
        <v>1.7</v>
      </c>
      <c r="D719">
        <v>1.39</v>
      </c>
      <c r="E719" t="str">
        <f>+VLOOKUP(A719,'est-senamhi'!A:J,10,FALSE)</f>
        <v>RP</v>
      </c>
      <c r="F719">
        <f>+COUNTIFS(percentiles!A:A,A719,percentiles!M:M,B719,percentiles!N:N,"&gt;0")</f>
        <v>0</v>
      </c>
    </row>
    <row r="720" spans="1:6">
      <c r="A720">
        <v>839</v>
      </c>
      <c r="B720" s="2">
        <v>42761</v>
      </c>
      <c r="C720">
        <v>9.6</v>
      </c>
      <c r="D720">
        <v>7.72</v>
      </c>
      <c r="E720" t="str">
        <f>+VLOOKUP(A720,'est-senamhi'!A:J,10,FALSE)</f>
        <v>RP</v>
      </c>
      <c r="F720">
        <f>+COUNTIFS(percentiles!A:A,A720,percentiles!M:M,B720,percentiles!N:N,"&gt;0")</f>
        <v>0</v>
      </c>
    </row>
    <row r="721" spans="1:6">
      <c r="A721">
        <v>848</v>
      </c>
      <c r="B721" s="2">
        <v>42761</v>
      </c>
      <c r="C721">
        <v>23.4</v>
      </c>
      <c r="D721">
        <v>19.079999999999998</v>
      </c>
      <c r="E721" t="str">
        <f>+VLOOKUP(A721,'est-senamhi'!A:J,10,FALSE)</f>
        <v>RP</v>
      </c>
      <c r="F721">
        <f>+COUNTIFS(percentiles!A:A,A721,percentiles!M:M,B721,percentiles!N:N,"&gt;0")</f>
        <v>0</v>
      </c>
    </row>
    <row r="722" spans="1:6">
      <c r="A722">
        <v>852</v>
      </c>
      <c r="B722" s="2">
        <v>42761</v>
      </c>
      <c r="C722">
        <v>7.4</v>
      </c>
      <c r="D722">
        <v>3.79</v>
      </c>
      <c r="E722" t="str">
        <f>+VLOOKUP(A722,'est-senamhi'!A:J,10,FALSE)</f>
        <v>RP</v>
      </c>
      <c r="F722">
        <f>+COUNTIFS(percentiles!A:A,A722,percentiles!M:M,B722,percentiles!N:N,"&gt;0")</f>
        <v>0</v>
      </c>
    </row>
    <row r="723" spans="1:6">
      <c r="A723">
        <v>864</v>
      </c>
      <c r="B723" s="2">
        <v>42761</v>
      </c>
      <c r="C723">
        <v>27.5</v>
      </c>
      <c r="D723">
        <v>10</v>
      </c>
      <c r="E723" t="str">
        <f>+VLOOKUP(A723,'est-senamhi'!A:J,10,FALSE)</f>
        <v>RP</v>
      </c>
      <c r="F723">
        <f>+COUNTIFS(percentiles!A:A,A723,percentiles!M:M,B723,percentiles!N:N,"&gt;0")</f>
        <v>0</v>
      </c>
    </row>
    <row r="724" spans="1:6">
      <c r="A724">
        <v>873</v>
      </c>
      <c r="B724" s="2">
        <v>42761</v>
      </c>
      <c r="C724">
        <v>24.4</v>
      </c>
      <c r="D724">
        <v>16.579999999999998</v>
      </c>
      <c r="E724" t="str">
        <f>+VLOOKUP(A724,'est-senamhi'!A:J,10,FALSE)</f>
        <v>RP</v>
      </c>
      <c r="F724">
        <f>+COUNTIFS(percentiles!A:A,A724,percentiles!M:M,B724,percentiles!N:N,"&gt;0")</f>
        <v>0</v>
      </c>
    </row>
    <row r="725" spans="1:6">
      <c r="A725">
        <v>881</v>
      </c>
      <c r="B725" s="2">
        <v>42761</v>
      </c>
      <c r="C725">
        <v>17.3</v>
      </c>
      <c r="D725">
        <v>17.03</v>
      </c>
      <c r="E725" t="str">
        <f>+VLOOKUP(A725,'est-senamhi'!A:J,10,FALSE)</f>
        <v>RP</v>
      </c>
      <c r="F725">
        <f>+COUNTIFS(percentiles!A:A,A725,percentiles!M:M,B725,percentiles!N:N,"&gt;0")</f>
        <v>0</v>
      </c>
    </row>
    <row r="726" spans="1:6">
      <c r="A726">
        <v>7308</v>
      </c>
      <c r="B726" s="2">
        <v>42761</v>
      </c>
      <c r="C726">
        <v>25.3</v>
      </c>
      <c r="D726">
        <v>13.05</v>
      </c>
      <c r="E726" t="str">
        <f>+VLOOKUP(A726,'est-senamhi'!A:J,10,FALSE)</f>
        <v>RP</v>
      </c>
      <c r="F726">
        <f>+COUNTIFS(percentiles!A:A,A726,percentiles!M:M,B726,percentiles!N:N,"&gt;0")</f>
        <v>0</v>
      </c>
    </row>
    <row r="727" spans="1:6">
      <c r="A727">
        <v>105130</v>
      </c>
      <c r="B727" s="2">
        <v>42761</v>
      </c>
      <c r="C727">
        <v>28.2</v>
      </c>
      <c r="D727">
        <v>11.26</v>
      </c>
      <c r="E727" t="str">
        <f>+VLOOKUP(A727,'est-senamhi'!A:J,10,FALSE)</f>
        <v>RP</v>
      </c>
      <c r="F727">
        <f>+COUNTIFS(percentiles!A:A,A727,percentiles!M:M,B727,percentiles!N:N,"&gt;0")</f>
        <v>0</v>
      </c>
    </row>
    <row r="728" spans="1:6">
      <c r="A728">
        <v>111291</v>
      </c>
      <c r="B728" s="2">
        <v>42761</v>
      </c>
      <c r="C728">
        <v>26.2</v>
      </c>
      <c r="D728">
        <v>13.82</v>
      </c>
      <c r="E728" t="str">
        <f>+VLOOKUP(A728,'est-senamhi'!A:J,10,FALSE)</f>
        <v>VNP</v>
      </c>
      <c r="F728">
        <f>+COUNTIFS(percentiles!A:A,A728,percentiles!M:M,B728,percentiles!N:N,"&gt;0")</f>
        <v>0</v>
      </c>
    </row>
    <row r="729" spans="1:6">
      <c r="A729">
        <v>113246</v>
      </c>
      <c r="B729" s="2">
        <v>42761</v>
      </c>
      <c r="C729">
        <v>43.7</v>
      </c>
      <c r="D729">
        <v>29.94</v>
      </c>
      <c r="E729" t="str">
        <f>+VLOOKUP(A729,'est-senamhi'!A:J,10,FALSE)</f>
        <v>RP</v>
      </c>
      <c r="F729">
        <f>+COUNTIFS(percentiles!A:A,A729,percentiles!M:M,B729,percentiles!N:N,"&gt;0")</f>
        <v>0</v>
      </c>
    </row>
    <row r="730" spans="1:6">
      <c r="A730">
        <v>150209</v>
      </c>
      <c r="B730" s="2">
        <v>42761</v>
      </c>
      <c r="C730">
        <v>68.900000000000006</v>
      </c>
      <c r="D730">
        <v>51.58</v>
      </c>
      <c r="E730" t="str">
        <f>+VLOOKUP(A730,'est-senamhi'!A:J,10,FALSE)</f>
        <v>RP</v>
      </c>
      <c r="F730">
        <f>+COUNTIFS(percentiles!A:A,A730,percentiles!M:M,B730,percentiles!N:N,"&gt;0")</f>
        <v>0</v>
      </c>
    </row>
    <row r="731" spans="1:6">
      <c r="A731">
        <v>151204</v>
      </c>
      <c r="B731" s="2">
        <v>42761</v>
      </c>
      <c r="C731">
        <v>26</v>
      </c>
      <c r="D731">
        <v>13.54</v>
      </c>
      <c r="E731" t="str">
        <f>+VLOOKUP(A731,'est-senamhi'!A:J,10,FALSE)</f>
        <v>VNP</v>
      </c>
      <c r="F731">
        <f>+COUNTIFS(percentiles!A:A,A731,percentiles!M:M,B731,percentiles!N:N,"&gt;0")</f>
        <v>0</v>
      </c>
    </row>
    <row r="732" spans="1:6">
      <c r="A732">
        <v>151207</v>
      </c>
      <c r="B732" s="2">
        <v>42761</v>
      </c>
      <c r="C732">
        <v>20.2</v>
      </c>
      <c r="D732">
        <v>18.23</v>
      </c>
      <c r="E732" t="str">
        <f>+VLOOKUP(A732,'est-senamhi'!A:J,10,FALSE)</f>
        <v>RP</v>
      </c>
      <c r="F732">
        <f>+COUNTIFS(percentiles!A:A,A732,percentiles!M:M,B732,percentiles!N:N,"&gt;0")</f>
        <v>1</v>
      </c>
    </row>
    <row r="733" spans="1:6">
      <c r="A733">
        <v>151209</v>
      </c>
      <c r="B733" s="2">
        <v>42761</v>
      </c>
      <c r="C733">
        <v>19.5</v>
      </c>
      <c r="D733">
        <v>4.16</v>
      </c>
      <c r="E733" t="str">
        <f>+VLOOKUP(A733,'est-senamhi'!A:J,10,FALSE)</f>
        <v>VNP</v>
      </c>
      <c r="F733">
        <f>+COUNTIFS(percentiles!A:A,A733,percentiles!M:M,B733,percentiles!N:N,"&gt;0")</f>
        <v>0</v>
      </c>
    </row>
    <row r="734" spans="1:6">
      <c r="A734">
        <v>151210</v>
      </c>
      <c r="B734" s="2">
        <v>42761</v>
      </c>
      <c r="C734">
        <v>16.600000000000001</v>
      </c>
      <c r="D734">
        <v>15.81</v>
      </c>
      <c r="E734" t="str">
        <f>+VLOOKUP(A734,'est-senamhi'!A:J,10,FALSE)</f>
        <v>VNP</v>
      </c>
      <c r="F734">
        <f>+COUNTIFS(percentiles!A:A,A734,percentiles!M:M,B734,percentiles!N:N,"&gt;0")</f>
        <v>0</v>
      </c>
    </row>
    <row r="735" spans="1:6">
      <c r="A735">
        <v>151213</v>
      </c>
      <c r="B735" s="2">
        <v>42761</v>
      </c>
      <c r="C735">
        <v>18.3</v>
      </c>
      <c r="D735">
        <v>16.38</v>
      </c>
      <c r="E735" t="str">
        <f>+VLOOKUP(A735,'est-senamhi'!A:J,10,FALSE)</f>
        <v>VNP</v>
      </c>
      <c r="F735">
        <f>+COUNTIFS(percentiles!A:A,A735,percentiles!M:M,B735,percentiles!N:N,"&gt;0")</f>
        <v>0</v>
      </c>
    </row>
    <row r="736" spans="1:6">
      <c r="A736">
        <v>151214</v>
      </c>
      <c r="B736" s="2">
        <v>42761</v>
      </c>
      <c r="C736">
        <v>13.8</v>
      </c>
      <c r="D736">
        <v>7.22</v>
      </c>
      <c r="E736" t="str">
        <f>+VLOOKUP(A736,'est-senamhi'!A:J,10,FALSE)</f>
        <v>RP</v>
      </c>
      <c r="F736">
        <f>+COUNTIFS(percentiles!A:A,A736,percentiles!M:M,B736,percentiles!N:N,"&gt;0")</f>
        <v>0</v>
      </c>
    </row>
    <row r="737" spans="1:6">
      <c r="A737">
        <v>152101</v>
      </c>
      <c r="B737" s="2">
        <v>42761</v>
      </c>
      <c r="C737">
        <v>14.2</v>
      </c>
      <c r="D737">
        <v>8.84</v>
      </c>
      <c r="E737" t="str">
        <f>+VLOOKUP(A737,'est-senamhi'!A:J,10,FALSE)</f>
        <v>VNP</v>
      </c>
      <c r="F737">
        <f>+COUNTIFS(percentiles!A:A,A737,percentiles!M:M,B737,percentiles!N:N,"&gt;0")</f>
        <v>0</v>
      </c>
    </row>
    <row r="738" spans="1:6">
      <c r="A738">
        <v>152102</v>
      </c>
      <c r="B738" s="2">
        <v>42761</v>
      </c>
      <c r="C738">
        <v>59.1</v>
      </c>
      <c r="D738">
        <v>55.86</v>
      </c>
      <c r="E738" t="str">
        <f>+VLOOKUP(A738,'est-senamhi'!A:J,10,FALSE)</f>
        <v>RP</v>
      </c>
      <c r="F738">
        <f>+COUNTIFS(percentiles!A:A,A738,percentiles!M:M,B738,percentiles!N:N,"&gt;0")</f>
        <v>0</v>
      </c>
    </row>
    <row r="739" spans="1:6">
      <c r="A739">
        <v>152103</v>
      </c>
      <c r="B739" s="2">
        <v>42761</v>
      </c>
      <c r="C739">
        <v>16.7</v>
      </c>
      <c r="D739">
        <v>13.84</v>
      </c>
      <c r="E739" t="str">
        <f>+VLOOKUP(A739,'est-senamhi'!A:J,10,FALSE)</f>
        <v>VNP</v>
      </c>
      <c r="F739">
        <f>+COUNTIFS(percentiles!A:A,A739,percentiles!M:M,B739,percentiles!N:N,"&gt;0")</f>
        <v>0</v>
      </c>
    </row>
    <row r="740" spans="1:6">
      <c r="A740">
        <v>154108</v>
      </c>
      <c r="B740" s="2">
        <v>42761</v>
      </c>
      <c r="C740">
        <v>9.6</v>
      </c>
      <c r="D740">
        <v>7.76</v>
      </c>
      <c r="E740" t="str">
        <f>+VLOOKUP(A740,'est-senamhi'!A:J,10,FALSE)</f>
        <v>VNP</v>
      </c>
      <c r="F740">
        <f>+COUNTIFS(percentiles!A:A,A740,percentiles!M:M,B740,percentiles!N:N,"&gt;0")</f>
        <v>0</v>
      </c>
    </row>
    <row r="741" spans="1:6">
      <c r="A741">
        <v>155112</v>
      </c>
      <c r="B741" s="2">
        <v>42761</v>
      </c>
      <c r="C741">
        <v>20</v>
      </c>
      <c r="D741">
        <v>17.170000000000002</v>
      </c>
      <c r="E741" t="str">
        <f>+VLOOKUP(A741,'est-senamhi'!A:J,10,FALSE)</f>
        <v>VNP</v>
      </c>
      <c r="F741">
        <f>+COUNTIFS(percentiles!A:A,A741,percentiles!M:M,B741,percentiles!N:N,"&gt;0")</f>
        <v>0</v>
      </c>
    </row>
    <row r="742" spans="1:6">
      <c r="A742">
        <v>155205</v>
      </c>
      <c r="B742" s="2">
        <v>42761</v>
      </c>
      <c r="C742">
        <v>12.5</v>
      </c>
      <c r="D742">
        <v>8.41</v>
      </c>
      <c r="E742" t="str">
        <f>+VLOOKUP(A742,'est-senamhi'!A:J,10,FALSE)</f>
        <v>VNP</v>
      </c>
      <c r="F742">
        <f>+COUNTIFS(percentiles!A:A,A742,percentiles!M:M,B742,percentiles!N:N,"&gt;0")</f>
        <v>0</v>
      </c>
    </row>
    <row r="743" spans="1:6">
      <c r="A743">
        <v>155209</v>
      </c>
      <c r="B743" s="2">
        <v>42761</v>
      </c>
      <c r="C743">
        <v>20</v>
      </c>
      <c r="D743">
        <v>14.69</v>
      </c>
      <c r="E743" t="str">
        <f>+VLOOKUP(A743,'est-senamhi'!A:J,10,FALSE)</f>
        <v>VNP</v>
      </c>
      <c r="F743">
        <f>+COUNTIFS(percentiles!A:A,A743,percentiles!M:M,B743,percentiles!N:N,"&gt;0")</f>
        <v>0</v>
      </c>
    </row>
    <row r="744" spans="1:6">
      <c r="A744">
        <v>155223</v>
      </c>
      <c r="B744" s="2">
        <v>42761</v>
      </c>
      <c r="C744">
        <v>28.5</v>
      </c>
      <c r="D744">
        <v>16.38</v>
      </c>
      <c r="E744" t="str">
        <f>+VLOOKUP(A744,'est-senamhi'!A:J,10,FALSE)</f>
        <v>VNP</v>
      </c>
      <c r="F744">
        <f>+COUNTIFS(percentiles!A:A,A744,percentiles!M:M,B744,percentiles!N:N,"&gt;0")</f>
        <v>1</v>
      </c>
    </row>
    <row r="745" spans="1:6">
      <c r="A745">
        <v>155224</v>
      </c>
      <c r="B745" s="2">
        <v>42761</v>
      </c>
      <c r="C745">
        <v>18.7</v>
      </c>
      <c r="D745">
        <v>6.09</v>
      </c>
      <c r="E745" t="str">
        <f>+VLOOKUP(A745,'est-senamhi'!A:J,10,FALSE)</f>
        <v>RP</v>
      </c>
      <c r="F745">
        <f>+COUNTIFS(percentiles!A:A,A745,percentiles!M:M,B745,percentiles!N:N,"&gt;0")</f>
        <v>0</v>
      </c>
    </row>
    <row r="746" spans="1:6">
      <c r="A746">
        <v>156102</v>
      </c>
      <c r="B746" s="2">
        <v>42761</v>
      </c>
      <c r="C746">
        <v>24.6</v>
      </c>
      <c r="D746">
        <v>16.41</v>
      </c>
      <c r="E746" t="str">
        <f>+VLOOKUP(A746,'est-senamhi'!A:J,10,FALSE)</f>
        <v>RP</v>
      </c>
      <c r="F746">
        <f>+COUNTIFS(percentiles!A:A,A746,percentiles!M:M,B746,percentiles!N:N,"&gt;0")</f>
        <v>0</v>
      </c>
    </row>
    <row r="747" spans="1:6">
      <c r="A747">
        <v>156109</v>
      </c>
      <c r="B747" s="2">
        <v>42761</v>
      </c>
      <c r="C747">
        <v>23.7</v>
      </c>
      <c r="D747">
        <v>17.329999999999998</v>
      </c>
      <c r="E747" t="str">
        <f>+VLOOKUP(A747,'est-senamhi'!A:J,10,FALSE)</f>
        <v>RP</v>
      </c>
      <c r="F747">
        <f>+COUNTIFS(percentiles!A:A,A747,percentiles!M:M,B747,percentiles!N:N,"&gt;0")</f>
        <v>1</v>
      </c>
    </row>
    <row r="748" spans="1:6">
      <c r="A748">
        <v>156122</v>
      </c>
      <c r="B748" s="2">
        <v>42761</v>
      </c>
      <c r="C748">
        <v>20</v>
      </c>
      <c r="D748">
        <v>17.89</v>
      </c>
      <c r="E748" t="str">
        <f>+VLOOKUP(A748,'est-senamhi'!A:J,10,FALSE)</f>
        <v>RP</v>
      </c>
      <c r="F748">
        <f>+COUNTIFS(percentiles!A:A,A748,percentiles!M:M,B748,percentiles!N:N,"&gt;0")</f>
        <v>0</v>
      </c>
    </row>
    <row r="749" spans="1:6">
      <c r="A749">
        <v>156133</v>
      </c>
      <c r="B749" s="2">
        <v>42761</v>
      </c>
      <c r="C749">
        <v>17.8</v>
      </c>
      <c r="D749">
        <v>11.8</v>
      </c>
      <c r="E749" t="str">
        <f>+VLOOKUP(A749,'est-senamhi'!A:J,10,FALSE)</f>
        <v>VNP</v>
      </c>
      <c r="F749">
        <f>+COUNTIFS(percentiles!A:A,A749,percentiles!M:M,B749,percentiles!N:N,"&gt;0")</f>
        <v>0</v>
      </c>
    </row>
    <row r="750" spans="1:6">
      <c r="A750">
        <v>157300</v>
      </c>
      <c r="B750" s="2">
        <v>42761</v>
      </c>
      <c r="C750">
        <v>20</v>
      </c>
      <c r="D750">
        <v>18.41</v>
      </c>
      <c r="E750" t="str">
        <f>+VLOOKUP(A750,'est-senamhi'!A:J,10,FALSE)</f>
        <v>RP</v>
      </c>
      <c r="F750">
        <f>+COUNTIFS(percentiles!A:A,A750,percentiles!M:M,B750,percentiles!N:N,"&gt;0")</f>
        <v>0</v>
      </c>
    </row>
    <row r="751" spans="1:6">
      <c r="A751">
        <v>158302</v>
      </c>
      <c r="B751" s="2">
        <v>42761</v>
      </c>
      <c r="C751">
        <v>5.3</v>
      </c>
      <c r="D751">
        <v>3.79</v>
      </c>
      <c r="E751" t="str">
        <f>+VLOOKUP(A751,'est-senamhi'!A:J,10,FALSE)</f>
        <v>RP</v>
      </c>
      <c r="F751">
        <f>+COUNTIFS(percentiles!A:A,A751,percentiles!M:M,B751,percentiles!N:N,"&gt;0")</f>
        <v>0</v>
      </c>
    </row>
    <row r="752" spans="1:6">
      <c r="A752" t="s">
        <v>1058</v>
      </c>
      <c r="B752" s="2">
        <v>42761</v>
      </c>
      <c r="C752">
        <v>31.5</v>
      </c>
      <c r="D752">
        <v>18.329999999999998</v>
      </c>
      <c r="E752" t="str">
        <f>+VLOOKUP(A752,'est-senamhi'!A:J,10,FALSE)</f>
        <v>RP</v>
      </c>
      <c r="F752">
        <f>+COUNTIFS(percentiles!A:A,A752,percentiles!M:M,B752,percentiles!N:N,"&gt;0")</f>
        <v>0</v>
      </c>
    </row>
    <row r="753" spans="1:6">
      <c r="A753" t="s">
        <v>1066</v>
      </c>
      <c r="B753" s="2">
        <v>42761</v>
      </c>
      <c r="C753">
        <v>16.2</v>
      </c>
      <c r="D753">
        <v>15.5</v>
      </c>
      <c r="E753" t="str">
        <f>+VLOOKUP(A753,'est-senamhi'!A:J,10,FALSE)</f>
        <v>RP</v>
      </c>
      <c r="F753">
        <f>+COUNTIFS(percentiles!A:A,A753,percentiles!M:M,B753,percentiles!N:N,"&gt;0")</f>
        <v>0</v>
      </c>
    </row>
    <row r="754" spans="1:6">
      <c r="A754">
        <v>47271776</v>
      </c>
      <c r="B754" s="2">
        <v>42761</v>
      </c>
      <c r="C754">
        <v>30.6</v>
      </c>
      <c r="D754">
        <v>18.04</v>
      </c>
      <c r="E754" t="str">
        <f>+VLOOKUP(A754,'est-senamhi'!A:J,10,FALSE)</f>
        <v>RP</v>
      </c>
      <c r="F754">
        <f>+COUNTIFS(percentiles!A:A,A754,percentiles!M:M,B754,percentiles!N:N,"&gt;0")</f>
        <v>0</v>
      </c>
    </row>
    <row r="755" spans="1:6">
      <c r="A755" t="s">
        <v>1156</v>
      </c>
      <c r="B755" s="2">
        <v>42761</v>
      </c>
      <c r="C755">
        <v>2.2999999999999998</v>
      </c>
      <c r="D755">
        <v>2.04</v>
      </c>
      <c r="E755" t="str">
        <f>+VLOOKUP(A755,'est-senamhi'!A:J,10,FALSE)</f>
        <v>RP</v>
      </c>
      <c r="F755">
        <f>+COUNTIFS(percentiles!A:A,A755,percentiles!M:M,B755,percentiles!N:N,"&gt;0")</f>
        <v>0</v>
      </c>
    </row>
    <row r="756" spans="1:6">
      <c r="A756" t="s">
        <v>1180</v>
      </c>
      <c r="B756" s="2">
        <v>42761</v>
      </c>
      <c r="C756">
        <v>14.8</v>
      </c>
      <c r="D756">
        <v>13.49</v>
      </c>
      <c r="E756" t="str">
        <f>+VLOOKUP(A756,'est-senamhi'!A:J,10,FALSE)</f>
        <v>RP</v>
      </c>
      <c r="F756">
        <f>+COUNTIFS(percentiles!A:A,A756,percentiles!M:M,B756,percentiles!N:N,"&gt;0")</f>
        <v>0</v>
      </c>
    </row>
    <row r="757" spans="1:6">
      <c r="A757">
        <v>272</v>
      </c>
      <c r="B757" s="2">
        <v>42762</v>
      </c>
      <c r="C757">
        <v>22.6</v>
      </c>
      <c r="D757">
        <v>15</v>
      </c>
      <c r="E757" t="str">
        <f>+VLOOKUP(A757,'est-senamhi'!A:J,10,FALSE)</f>
        <v>RP</v>
      </c>
      <c r="F757">
        <f>+COUNTIFS(percentiles!A:A,A757,percentiles!M:M,B757,percentiles!N:N,"&gt;0")</f>
        <v>0</v>
      </c>
    </row>
    <row r="758" spans="1:6">
      <c r="A758">
        <v>594</v>
      </c>
      <c r="B758" s="2">
        <v>42762</v>
      </c>
      <c r="C758">
        <v>41.7</v>
      </c>
      <c r="D758">
        <v>15.42</v>
      </c>
      <c r="E758" t="str">
        <f>+VLOOKUP(A758,'est-senamhi'!A:J,10,FALSE)</f>
        <v>RP</v>
      </c>
      <c r="F758">
        <f>+COUNTIFS(percentiles!A:A,A758,percentiles!M:M,B758,percentiles!N:N,"&gt;0")</f>
        <v>0</v>
      </c>
    </row>
    <row r="759" spans="1:6">
      <c r="A759">
        <v>633</v>
      </c>
      <c r="B759" s="2">
        <v>42762</v>
      </c>
      <c r="C759">
        <v>18.600000000000001</v>
      </c>
      <c r="D759">
        <v>18.23</v>
      </c>
      <c r="E759" t="str">
        <f>+VLOOKUP(A759,'est-senamhi'!A:J,10,FALSE)</f>
        <v>RP</v>
      </c>
      <c r="F759">
        <f>+COUNTIFS(percentiles!A:A,A759,percentiles!M:M,B759,percentiles!N:N,"&gt;0")</f>
        <v>0</v>
      </c>
    </row>
    <row r="760" spans="1:6">
      <c r="A760">
        <v>636</v>
      </c>
      <c r="B760" s="2">
        <v>42762</v>
      </c>
      <c r="C760">
        <v>12.9</v>
      </c>
      <c r="D760">
        <v>11.92</v>
      </c>
      <c r="E760" t="str">
        <f>+VLOOKUP(A760,'est-senamhi'!A:J,10,FALSE)</f>
        <v>RP</v>
      </c>
      <c r="F760">
        <f>+COUNTIFS(percentiles!A:A,A760,percentiles!M:M,B760,percentiles!N:N,"&gt;0")</f>
        <v>0</v>
      </c>
    </row>
    <row r="761" spans="1:6">
      <c r="A761">
        <v>640</v>
      </c>
      <c r="B761" s="2">
        <v>42762</v>
      </c>
      <c r="C761">
        <v>2</v>
      </c>
      <c r="D761">
        <v>1.63</v>
      </c>
      <c r="E761" t="str">
        <f>+VLOOKUP(A761,'est-senamhi'!A:J,10,FALSE)</f>
        <v>RP</v>
      </c>
      <c r="F761">
        <f>+COUNTIFS(percentiles!A:A,A761,percentiles!M:M,B761,percentiles!N:N,"&gt;0")</f>
        <v>0</v>
      </c>
    </row>
    <row r="762" spans="1:6">
      <c r="A762">
        <v>648</v>
      </c>
      <c r="B762" s="2">
        <v>42762</v>
      </c>
      <c r="C762">
        <v>15.3</v>
      </c>
      <c r="D762">
        <v>9.7899999999999991</v>
      </c>
      <c r="E762" t="str">
        <f>+VLOOKUP(A762,'est-senamhi'!A:J,10,FALSE)</f>
        <v>RP</v>
      </c>
      <c r="F762">
        <f>+COUNTIFS(percentiles!A:A,A762,percentiles!M:M,B762,percentiles!N:N,"&gt;0")</f>
        <v>0</v>
      </c>
    </row>
    <row r="763" spans="1:6">
      <c r="A763">
        <v>752</v>
      </c>
      <c r="B763" s="2">
        <v>42762</v>
      </c>
      <c r="C763">
        <v>28.7</v>
      </c>
      <c r="D763">
        <v>26.3</v>
      </c>
      <c r="E763" t="str">
        <f>+VLOOKUP(A763,'est-senamhi'!A:J,10,FALSE)</f>
        <v>RP</v>
      </c>
      <c r="F763">
        <f>+COUNTIFS(percentiles!A:A,A763,percentiles!M:M,B763,percentiles!N:N,"&gt;0")</f>
        <v>0</v>
      </c>
    </row>
    <row r="764" spans="1:6">
      <c r="A764">
        <v>821</v>
      </c>
      <c r="B764" s="2">
        <v>42762</v>
      </c>
      <c r="C764">
        <v>26.2</v>
      </c>
      <c r="D764">
        <v>24.08</v>
      </c>
      <c r="E764" t="str">
        <f>+VLOOKUP(A764,'est-senamhi'!A:J,10,FALSE)</f>
        <v>RP</v>
      </c>
      <c r="F764">
        <f>+COUNTIFS(percentiles!A:A,A764,percentiles!M:M,B764,percentiles!N:N,"&gt;0")</f>
        <v>0</v>
      </c>
    </row>
    <row r="765" spans="1:6">
      <c r="A765">
        <v>848</v>
      </c>
      <c r="B765" s="2">
        <v>42762</v>
      </c>
      <c r="C765">
        <v>27</v>
      </c>
      <c r="D765">
        <v>19.079999999999998</v>
      </c>
      <c r="E765" t="str">
        <f>+VLOOKUP(A765,'est-senamhi'!A:J,10,FALSE)</f>
        <v>RP</v>
      </c>
      <c r="F765">
        <f>+COUNTIFS(percentiles!A:A,A765,percentiles!M:M,B765,percentiles!N:N,"&gt;0")</f>
        <v>0</v>
      </c>
    </row>
    <row r="766" spans="1:6">
      <c r="A766">
        <v>114123</v>
      </c>
      <c r="B766" s="2">
        <v>42762</v>
      </c>
      <c r="C766">
        <v>18.399999999999999</v>
      </c>
      <c r="D766">
        <v>17.96</v>
      </c>
      <c r="E766" t="str">
        <f>+VLOOKUP(A766,'est-senamhi'!A:J,10,FALSE)</f>
        <v>RP</v>
      </c>
      <c r="F766">
        <f>+COUNTIFS(percentiles!A:A,A766,percentiles!M:M,B766,percentiles!N:N,"&gt;0")</f>
        <v>0</v>
      </c>
    </row>
    <row r="767" spans="1:6">
      <c r="A767">
        <v>151208</v>
      </c>
      <c r="B767" s="2">
        <v>42762</v>
      </c>
      <c r="C767">
        <v>8.1</v>
      </c>
      <c r="D767">
        <v>7.33</v>
      </c>
      <c r="E767" t="str">
        <f>+VLOOKUP(A767,'est-senamhi'!A:J,10,FALSE)</f>
        <v>VNP</v>
      </c>
      <c r="F767">
        <f>+COUNTIFS(percentiles!A:A,A767,percentiles!M:M,B767,percentiles!N:N,"&gt;0")</f>
        <v>0</v>
      </c>
    </row>
    <row r="768" spans="1:6">
      <c r="A768">
        <v>151212</v>
      </c>
      <c r="B768" s="2">
        <v>42762</v>
      </c>
      <c r="C768">
        <v>20</v>
      </c>
      <c r="D768">
        <v>8.83</v>
      </c>
      <c r="E768" t="str">
        <f>+VLOOKUP(A768,'est-senamhi'!A:J,10,FALSE)</f>
        <v>RP</v>
      </c>
      <c r="F768">
        <f>+COUNTIFS(percentiles!A:A,A768,percentiles!M:M,B768,percentiles!N:N,"&gt;0")</f>
        <v>1</v>
      </c>
    </row>
    <row r="769" spans="1:6">
      <c r="A769">
        <v>154108</v>
      </c>
      <c r="B769" s="2">
        <v>42762</v>
      </c>
      <c r="C769">
        <v>17.8</v>
      </c>
      <c r="D769">
        <v>7.76</v>
      </c>
      <c r="E769" t="str">
        <f>+VLOOKUP(A769,'est-senamhi'!A:J,10,FALSE)</f>
        <v>VNP</v>
      </c>
      <c r="F769">
        <f>+COUNTIFS(percentiles!A:A,A769,percentiles!M:M,B769,percentiles!N:N,"&gt;0")</f>
        <v>0</v>
      </c>
    </row>
    <row r="770" spans="1:6">
      <c r="A770">
        <v>155209</v>
      </c>
      <c r="B770" s="2">
        <v>42762</v>
      </c>
      <c r="C770">
        <v>16.3</v>
      </c>
      <c r="D770">
        <v>14.69</v>
      </c>
      <c r="E770" t="str">
        <f>+VLOOKUP(A770,'est-senamhi'!A:J,10,FALSE)</f>
        <v>VNP</v>
      </c>
      <c r="F770">
        <f>+COUNTIFS(percentiles!A:A,A770,percentiles!M:M,B770,percentiles!N:N,"&gt;0")</f>
        <v>0</v>
      </c>
    </row>
    <row r="771" spans="1:6">
      <c r="A771">
        <v>155224</v>
      </c>
      <c r="B771" s="2">
        <v>42762</v>
      </c>
      <c r="C771">
        <v>8.5</v>
      </c>
      <c r="D771">
        <v>6.09</v>
      </c>
      <c r="E771" t="str">
        <f>+VLOOKUP(A771,'est-senamhi'!A:J,10,FALSE)</f>
        <v>RP</v>
      </c>
      <c r="F771">
        <f>+COUNTIFS(percentiles!A:A,A771,percentiles!M:M,B771,percentiles!N:N,"&gt;0")</f>
        <v>0</v>
      </c>
    </row>
    <row r="772" spans="1:6">
      <c r="A772">
        <v>155450</v>
      </c>
      <c r="B772" s="2">
        <v>42762</v>
      </c>
      <c r="C772">
        <v>49</v>
      </c>
      <c r="D772">
        <v>19.23</v>
      </c>
      <c r="E772" t="str">
        <f>+VLOOKUP(A772,'est-senamhi'!A:J,10,FALSE)</f>
        <v>RP</v>
      </c>
      <c r="F772">
        <f>+COUNTIFS(percentiles!A:A,A772,percentiles!M:M,B772,percentiles!N:N,"&gt;0")</f>
        <v>0</v>
      </c>
    </row>
    <row r="773" spans="1:6">
      <c r="A773">
        <v>156104</v>
      </c>
      <c r="B773" s="2">
        <v>42762</v>
      </c>
      <c r="C773">
        <v>20</v>
      </c>
      <c r="D773">
        <v>14.63</v>
      </c>
      <c r="E773" t="str">
        <f>+VLOOKUP(A773,'est-senamhi'!A:J,10,FALSE)</f>
        <v>RP</v>
      </c>
      <c r="F773">
        <f>+COUNTIFS(percentiles!A:A,A773,percentiles!M:M,B773,percentiles!N:N,"&gt;0")</f>
        <v>0</v>
      </c>
    </row>
    <row r="774" spans="1:6">
      <c r="A774">
        <v>156110</v>
      </c>
      <c r="B774" s="2">
        <v>42762</v>
      </c>
      <c r="C774">
        <v>19.7</v>
      </c>
      <c r="D774">
        <v>10.42</v>
      </c>
      <c r="E774" t="str">
        <f>+VLOOKUP(A774,'est-senamhi'!A:J,10,FALSE)</f>
        <v>RP</v>
      </c>
      <c r="F774">
        <f>+COUNTIFS(percentiles!A:A,A774,percentiles!M:M,B774,percentiles!N:N,"&gt;0")</f>
        <v>0</v>
      </c>
    </row>
    <row r="775" spans="1:6">
      <c r="A775">
        <v>156114</v>
      </c>
      <c r="B775" s="2">
        <v>42762</v>
      </c>
      <c r="C775">
        <v>17.100000000000001</v>
      </c>
      <c r="D775">
        <v>10.130000000000001</v>
      </c>
      <c r="E775" t="str">
        <f>+VLOOKUP(A775,'est-senamhi'!A:J,10,FALSE)</f>
        <v>RP</v>
      </c>
      <c r="F775">
        <f>+COUNTIFS(percentiles!A:A,A775,percentiles!M:M,B775,percentiles!N:N,"&gt;0")</f>
        <v>0</v>
      </c>
    </row>
    <row r="776" spans="1:6">
      <c r="A776">
        <v>156126</v>
      </c>
      <c r="B776" s="2">
        <v>42762</v>
      </c>
      <c r="C776">
        <v>25.8</v>
      </c>
      <c r="D776">
        <v>19.2</v>
      </c>
      <c r="E776" t="str">
        <f>+VLOOKUP(A776,'est-senamhi'!A:J,10,FALSE)</f>
        <v>RP</v>
      </c>
      <c r="F776">
        <f>+COUNTIFS(percentiles!A:A,A776,percentiles!M:M,B776,percentiles!N:N,"&gt;0")</f>
        <v>0</v>
      </c>
    </row>
    <row r="777" spans="1:6">
      <c r="A777">
        <v>158208</v>
      </c>
      <c r="B777" s="2">
        <v>42762</v>
      </c>
      <c r="C777">
        <v>25.1</v>
      </c>
      <c r="D777">
        <v>20.74</v>
      </c>
      <c r="E777" t="str">
        <f>+VLOOKUP(A777,'est-senamhi'!A:J,10,FALSE)</f>
        <v>RP</v>
      </c>
      <c r="F777">
        <f>+COUNTIFS(percentiles!A:A,A777,percentiles!M:M,B777,percentiles!N:N,"&gt;0")</f>
        <v>0</v>
      </c>
    </row>
    <row r="778" spans="1:6">
      <c r="A778">
        <v>158302</v>
      </c>
      <c r="B778" s="2">
        <v>42762</v>
      </c>
      <c r="C778">
        <v>6.7</v>
      </c>
      <c r="D778">
        <v>3.79</v>
      </c>
      <c r="E778" t="str">
        <f>+VLOOKUP(A778,'est-senamhi'!A:J,10,FALSE)</f>
        <v>RP</v>
      </c>
      <c r="F778">
        <f>+COUNTIFS(percentiles!A:A,A778,percentiles!M:M,B778,percentiles!N:N,"&gt;0")</f>
        <v>0</v>
      </c>
    </row>
    <row r="779" spans="1:6">
      <c r="A779" t="s">
        <v>1075</v>
      </c>
      <c r="B779" s="2">
        <v>42762</v>
      </c>
      <c r="C779">
        <v>62.7</v>
      </c>
      <c r="D779">
        <v>59.99</v>
      </c>
      <c r="E779" t="str">
        <f>+VLOOKUP(A779,'est-senamhi'!A:J,10,FALSE)</f>
        <v>RP</v>
      </c>
      <c r="F779">
        <f>+COUNTIFS(percentiles!A:A,A779,percentiles!M:M,B779,percentiles!N:N,"&gt;0")</f>
        <v>0</v>
      </c>
    </row>
    <row r="780" spans="1:6">
      <c r="A780" t="s">
        <v>1149</v>
      </c>
      <c r="B780" s="2">
        <v>42762</v>
      </c>
      <c r="C780">
        <v>23.2</v>
      </c>
      <c r="D780">
        <v>20.97</v>
      </c>
      <c r="E780" t="str">
        <f>+VLOOKUP(A780,'est-senamhi'!A:J,10,FALSE)</f>
        <v>RP</v>
      </c>
      <c r="F780">
        <f>+COUNTIFS(percentiles!A:A,A780,percentiles!M:M,B780,percentiles!N:N,"&gt;0")</f>
        <v>0</v>
      </c>
    </row>
    <row r="781" spans="1:6">
      <c r="A781" s="1" t="s">
        <v>1299</v>
      </c>
      <c r="B781" s="2">
        <v>42762</v>
      </c>
      <c r="C781">
        <v>46.4</v>
      </c>
      <c r="D781">
        <v>43.29</v>
      </c>
      <c r="E781" t="str">
        <f>+VLOOKUP(A781,'est-senamhi'!A:J,10,FALSE)</f>
        <v>RP</v>
      </c>
      <c r="F781">
        <f>+COUNTIFS(percentiles!A:A,A781,percentiles!M:M,B781,percentiles!N:N,"&gt;0")</f>
        <v>0</v>
      </c>
    </row>
    <row r="782" spans="1:6">
      <c r="A782">
        <v>152</v>
      </c>
      <c r="B782" s="2">
        <v>42763</v>
      </c>
      <c r="C782">
        <v>113.3</v>
      </c>
      <c r="D782">
        <v>63.29</v>
      </c>
      <c r="E782" t="str">
        <f>+VLOOKUP(A782,'est-senamhi'!A:J,10,FALSE)</f>
        <v>RP</v>
      </c>
      <c r="F782">
        <f>+COUNTIFS(percentiles!A:A,A782,percentiles!M:M,B782,percentiles!N:N,"&gt;0")</f>
        <v>0</v>
      </c>
    </row>
    <row r="783" spans="1:6">
      <c r="A783">
        <v>153</v>
      </c>
      <c r="B783" s="2">
        <v>42763</v>
      </c>
      <c r="C783">
        <v>91.4</v>
      </c>
      <c r="D783">
        <v>59.22</v>
      </c>
      <c r="E783" t="str">
        <f>+VLOOKUP(A783,'est-senamhi'!A:J,10,FALSE)</f>
        <v>RP</v>
      </c>
      <c r="F783">
        <f>+COUNTIFS(percentiles!A:A,A783,percentiles!M:M,B783,percentiles!N:N,"&gt;0")</f>
        <v>0</v>
      </c>
    </row>
    <row r="784" spans="1:6">
      <c r="A784">
        <v>172</v>
      </c>
      <c r="B784" s="2">
        <v>42763</v>
      </c>
      <c r="C784">
        <v>115.4</v>
      </c>
      <c r="D784">
        <v>74.12</v>
      </c>
      <c r="E784" t="str">
        <f>+VLOOKUP(A784,'est-senamhi'!A:J,10,FALSE)</f>
        <v>RP</v>
      </c>
      <c r="F784">
        <f>+COUNTIFS(percentiles!A:A,A784,percentiles!M:M,B784,percentiles!N:N,"&gt;0")</f>
        <v>0</v>
      </c>
    </row>
    <row r="785" spans="1:6">
      <c r="A785">
        <v>636</v>
      </c>
      <c r="B785" s="2">
        <v>42763</v>
      </c>
      <c r="C785">
        <v>14.6</v>
      </c>
      <c r="D785">
        <v>11.92</v>
      </c>
      <c r="E785" t="str">
        <f>+VLOOKUP(A785,'est-senamhi'!A:J,10,FALSE)</f>
        <v>RP</v>
      </c>
      <c r="F785">
        <f>+COUNTIFS(percentiles!A:A,A785,percentiles!M:M,B785,percentiles!N:N,"&gt;0")</f>
        <v>0</v>
      </c>
    </row>
    <row r="786" spans="1:6">
      <c r="A786">
        <v>638</v>
      </c>
      <c r="B786" s="2">
        <v>42763</v>
      </c>
      <c r="C786">
        <v>8.9</v>
      </c>
      <c r="D786">
        <v>5.45</v>
      </c>
      <c r="E786" t="str">
        <f>+VLOOKUP(A786,'est-senamhi'!A:J,10,FALSE)</f>
        <v>RP</v>
      </c>
      <c r="F786">
        <f>+COUNTIFS(percentiles!A:A,A786,percentiles!M:M,B786,percentiles!N:N,"&gt;0")</f>
        <v>0</v>
      </c>
    </row>
    <row r="787" spans="1:6">
      <c r="A787">
        <v>758</v>
      </c>
      <c r="B787" s="2">
        <v>42763</v>
      </c>
      <c r="C787">
        <v>19.2</v>
      </c>
      <c r="D787">
        <v>15.5</v>
      </c>
      <c r="E787" t="str">
        <f>+VLOOKUP(A787,'est-senamhi'!A:J,10,FALSE)</f>
        <v>RP</v>
      </c>
      <c r="F787">
        <f>+COUNTIFS(percentiles!A:A,A787,percentiles!M:M,B787,percentiles!N:N,"&gt;0")</f>
        <v>0</v>
      </c>
    </row>
    <row r="788" spans="1:6">
      <c r="A788">
        <v>864</v>
      </c>
      <c r="B788" s="2">
        <v>42763</v>
      </c>
      <c r="C788">
        <v>11.2</v>
      </c>
      <c r="D788">
        <v>10</v>
      </c>
      <c r="E788" t="str">
        <f>+VLOOKUP(A788,'est-senamhi'!A:J,10,FALSE)</f>
        <v>RP</v>
      </c>
      <c r="F788">
        <f>+COUNTIFS(percentiles!A:A,A788,percentiles!M:M,B788,percentiles!N:N,"&gt;0")</f>
        <v>0</v>
      </c>
    </row>
    <row r="789" spans="1:6">
      <c r="A789">
        <v>152409</v>
      </c>
      <c r="B789" s="2">
        <v>42763</v>
      </c>
      <c r="C789">
        <v>109</v>
      </c>
      <c r="D789">
        <v>58.07</v>
      </c>
      <c r="E789" t="str">
        <f>+VLOOKUP(A789,'est-senamhi'!A:J,10,FALSE)</f>
        <v>RP</v>
      </c>
      <c r="F789">
        <f>+COUNTIFS(percentiles!A:A,A789,percentiles!M:M,B789,percentiles!N:N,"&gt;0")</f>
        <v>0</v>
      </c>
    </row>
    <row r="790" spans="1:6">
      <c r="A790">
        <v>154108</v>
      </c>
      <c r="B790" s="2">
        <v>42763</v>
      </c>
      <c r="C790">
        <v>17.399999999999999</v>
      </c>
      <c r="D790">
        <v>7.76</v>
      </c>
      <c r="E790" t="str">
        <f>+VLOOKUP(A790,'est-senamhi'!A:J,10,FALSE)</f>
        <v>VNP</v>
      </c>
      <c r="F790">
        <f>+COUNTIFS(percentiles!A:A,A790,percentiles!M:M,B790,percentiles!N:N,"&gt;0")</f>
        <v>0</v>
      </c>
    </row>
    <row r="791" spans="1:6">
      <c r="A791">
        <v>155224</v>
      </c>
      <c r="B791" s="2">
        <v>42763</v>
      </c>
      <c r="C791">
        <v>9.5</v>
      </c>
      <c r="D791">
        <v>6.09</v>
      </c>
      <c r="E791" t="str">
        <f>+VLOOKUP(A791,'est-senamhi'!A:J,10,FALSE)</f>
        <v>RP</v>
      </c>
      <c r="F791">
        <f>+COUNTIFS(percentiles!A:A,A791,percentiles!M:M,B791,percentiles!N:N,"&gt;0")</f>
        <v>0</v>
      </c>
    </row>
    <row r="792" spans="1:6">
      <c r="A792">
        <v>158308</v>
      </c>
      <c r="B792" s="2">
        <v>42763</v>
      </c>
      <c r="C792">
        <v>27.7</v>
      </c>
      <c r="D792">
        <v>21.24</v>
      </c>
      <c r="E792" t="str">
        <f>+VLOOKUP(A792,'est-senamhi'!A:J,10,FALSE)</f>
        <v>RP</v>
      </c>
      <c r="F792">
        <f>+COUNTIFS(percentiles!A:A,A792,percentiles!M:M,B792,percentiles!N:N,"&gt;0")</f>
        <v>0</v>
      </c>
    </row>
    <row r="793" spans="1:6">
      <c r="A793">
        <v>158323</v>
      </c>
      <c r="B793" s="2">
        <v>42763</v>
      </c>
      <c r="C793">
        <v>25.5</v>
      </c>
      <c r="D793">
        <v>16.7</v>
      </c>
      <c r="E793" t="str">
        <f>+VLOOKUP(A793,'est-senamhi'!A:J,10,FALSE)</f>
        <v>RP</v>
      </c>
      <c r="F793">
        <f>+COUNTIFS(percentiles!A:A,A793,percentiles!M:M,B793,percentiles!N:N,"&gt;0")</f>
        <v>0</v>
      </c>
    </row>
    <row r="794" spans="1:6">
      <c r="A794">
        <v>158332</v>
      </c>
      <c r="B794" s="2">
        <v>42763</v>
      </c>
      <c r="C794">
        <v>18.3</v>
      </c>
      <c r="D794">
        <v>17.350000000000001</v>
      </c>
      <c r="E794" t="str">
        <f>+VLOOKUP(A794,'est-senamhi'!A:J,10,FALSE)</f>
        <v>RP</v>
      </c>
      <c r="F794">
        <f>+COUNTIFS(percentiles!A:A,A794,percentiles!M:M,B794,percentiles!N:N,"&gt;0")</f>
        <v>0</v>
      </c>
    </row>
    <row r="795" spans="1:6">
      <c r="A795">
        <v>757</v>
      </c>
      <c r="B795" s="2">
        <v>42764</v>
      </c>
      <c r="C795">
        <v>23.4</v>
      </c>
      <c r="D795">
        <v>22.06</v>
      </c>
      <c r="E795" t="str">
        <f>+VLOOKUP(A795,'est-senamhi'!A:J,10,FALSE)</f>
        <v>RP</v>
      </c>
      <c r="F795">
        <f>+COUNTIFS(percentiles!A:A,A795,percentiles!M:M,B795,percentiles!N:N,"&gt;0")</f>
        <v>0</v>
      </c>
    </row>
    <row r="796" spans="1:6">
      <c r="A796">
        <v>114108</v>
      </c>
      <c r="B796" s="2">
        <v>42764</v>
      </c>
      <c r="C796">
        <v>40.1</v>
      </c>
      <c r="D796">
        <v>26.87</v>
      </c>
      <c r="E796" t="str">
        <f>+VLOOKUP(A796,'est-senamhi'!A:J,10,FALSE)</f>
        <v>RP</v>
      </c>
      <c r="F796">
        <f>+COUNTIFS(percentiles!A:A,A796,percentiles!M:M,B796,percentiles!N:N,"&gt;0")</f>
        <v>0</v>
      </c>
    </row>
    <row r="797" spans="1:6">
      <c r="A797">
        <v>152304</v>
      </c>
      <c r="B797" s="2">
        <v>42764</v>
      </c>
      <c r="C797">
        <v>69.8</v>
      </c>
      <c r="D797">
        <v>59.6</v>
      </c>
      <c r="E797" t="str">
        <f>+VLOOKUP(A797,'est-senamhi'!A:J,10,FALSE)</f>
        <v>RP</v>
      </c>
      <c r="F797">
        <f>+COUNTIFS(percentiles!A:A,A797,percentiles!M:M,B797,percentiles!N:N,"&gt;0")</f>
        <v>0</v>
      </c>
    </row>
    <row r="798" spans="1:6">
      <c r="A798">
        <v>154108</v>
      </c>
      <c r="B798" s="2">
        <v>42764</v>
      </c>
      <c r="C798">
        <v>9.1999999999999993</v>
      </c>
      <c r="D798">
        <v>7.76</v>
      </c>
      <c r="E798" t="str">
        <f>+VLOOKUP(A798,'est-senamhi'!A:J,10,FALSE)</f>
        <v>VNP</v>
      </c>
      <c r="F798">
        <f>+COUNTIFS(percentiles!A:A,A798,percentiles!M:M,B798,percentiles!N:N,"&gt;0")</f>
        <v>0</v>
      </c>
    </row>
    <row r="799" spans="1:6">
      <c r="A799">
        <v>155224</v>
      </c>
      <c r="B799" s="2">
        <v>42764</v>
      </c>
      <c r="C799">
        <v>23.8</v>
      </c>
      <c r="D799">
        <v>6.09</v>
      </c>
      <c r="E799" t="str">
        <f>+VLOOKUP(A799,'est-senamhi'!A:J,10,FALSE)</f>
        <v>RP</v>
      </c>
      <c r="F799">
        <f>+COUNTIFS(percentiles!A:A,A799,percentiles!M:M,B799,percentiles!N:N,"&gt;0")</f>
        <v>0</v>
      </c>
    </row>
    <row r="800" spans="1:6">
      <c r="A800" t="s">
        <v>1177</v>
      </c>
      <c r="B800" s="2">
        <v>42764</v>
      </c>
      <c r="C800">
        <v>36.6</v>
      </c>
      <c r="D800">
        <v>21.33</v>
      </c>
      <c r="E800" t="str">
        <f>+VLOOKUP(A800,'est-senamhi'!A:J,10,FALSE)</f>
        <v>RP</v>
      </c>
      <c r="F800">
        <f>+COUNTIFS(percentiles!A:A,A800,percentiles!M:M,B800,percentiles!N:N,"&gt;0")</f>
        <v>0</v>
      </c>
    </row>
    <row r="801" spans="1:6">
      <c r="A801">
        <v>9</v>
      </c>
      <c r="B801" s="2">
        <v>42765</v>
      </c>
      <c r="C801">
        <v>7.8</v>
      </c>
      <c r="D801">
        <v>7.49</v>
      </c>
      <c r="E801" t="str">
        <f>+VLOOKUP(A801,'est-senamhi'!A:J,10,FALSE)</f>
        <v>RP</v>
      </c>
      <c r="F801">
        <f>+COUNTIFS(percentiles!A:A,A801,percentiles!M:M,B801,percentiles!N:N,"&gt;0")</f>
        <v>0</v>
      </c>
    </row>
    <row r="802" spans="1:6">
      <c r="A802">
        <v>302</v>
      </c>
      <c r="B802" s="2">
        <v>42765</v>
      </c>
      <c r="C802">
        <v>36</v>
      </c>
      <c r="D802">
        <v>8.58</v>
      </c>
      <c r="E802" t="str">
        <f>+VLOOKUP(A802,'est-senamhi'!A:J,10,FALSE)</f>
        <v>VNP</v>
      </c>
      <c r="F802">
        <f>+COUNTIFS(percentiles!A:A,A802,percentiles!M:M,B802,percentiles!N:N,"&gt;0")</f>
        <v>0</v>
      </c>
    </row>
    <row r="803" spans="1:6">
      <c r="A803">
        <v>305</v>
      </c>
      <c r="B803" s="2">
        <v>42765</v>
      </c>
      <c r="C803">
        <v>56.5</v>
      </c>
      <c r="D803">
        <v>18.23</v>
      </c>
      <c r="E803" t="str">
        <f>+VLOOKUP(A803,'est-senamhi'!A:J,10,FALSE)</f>
        <v>VNP</v>
      </c>
      <c r="F803">
        <f>+COUNTIFS(percentiles!A:A,A803,percentiles!M:M,B803,percentiles!N:N,"&gt;0")</f>
        <v>0</v>
      </c>
    </row>
    <row r="804" spans="1:6">
      <c r="A804">
        <v>308</v>
      </c>
      <c r="B804" s="2">
        <v>42765</v>
      </c>
      <c r="C804">
        <v>27.4</v>
      </c>
      <c r="D804">
        <v>25.79</v>
      </c>
      <c r="E804" t="str">
        <f>+VLOOKUP(A804,'est-senamhi'!A:J,10,FALSE)</f>
        <v>VNP</v>
      </c>
      <c r="F804">
        <f>+COUNTIFS(percentiles!A:A,A804,percentiles!M:M,B804,percentiles!N:N,"&gt;0")</f>
        <v>0</v>
      </c>
    </row>
    <row r="805" spans="1:6">
      <c r="A805">
        <v>333</v>
      </c>
      <c r="B805" s="2">
        <v>42765</v>
      </c>
      <c r="C805">
        <v>4</v>
      </c>
      <c r="D805">
        <v>1.21</v>
      </c>
      <c r="E805" t="str">
        <f>+VLOOKUP(A805,'est-senamhi'!A:J,10,FALSE)</f>
        <v>VNP</v>
      </c>
      <c r="F805">
        <f>+COUNTIFS(percentiles!A:A,A805,percentiles!M:M,B805,percentiles!N:N,"&gt;0")</f>
        <v>0</v>
      </c>
    </row>
    <row r="806" spans="1:6">
      <c r="A806">
        <v>640</v>
      </c>
      <c r="B806" s="2">
        <v>42765</v>
      </c>
      <c r="C806">
        <v>1.7</v>
      </c>
      <c r="D806">
        <v>1.63</v>
      </c>
      <c r="E806" t="str">
        <f>+VLOOKUP(A806,'est-senamhi'!A:J,10,FALSE)</f>
        <v>RP</v>
      </c>
      <c r="F806">
        <f>+COUNTIFS(percentiles!A:A,A806,percentiles!M:M,B806,percentiles!N:N,"&gt;0")</f>
        <v>0</v>
      </c>
    </row>
    <row r="807" spans="1:6">
      <c r="A807">
        <v>743</v>
      </c>
      <c r="B807" s="2">
        <v>42765</v>
      </c>
      <c r="C807">
        <v>28.9</v>
      </c>
      <c r="D807">
        <v>20.309999999999999</v>
      </c>
      <c r="E807" t="str">
        <f>+VLOOKUP(A807,'est-senamhi'!A:J,10,FALSE)</f>
        <v>RP</v>
      </c>
      <c r="F807">
        <f>+COUNTIFS(percentiles!A:A,A807,percentiles!M:M,B807,percentiles!N:N,"&gt;0")</f>
        <v>0</v>
      </c>
    </row>
    <row r="808" spans="1:6">
      <c r="A808">
        <v>799</v>
      </c>
      <c r="B808" s="2">
        <v>42765</v>
      </c>
      <c r="C808">
        <v>15.7</v>
      </c>
      <c r="D808">
        <v>7.72</v>
      </c>
      <c r="E808" t="str">
        <f>+VLOOKUP(A808,'est-senamhi'!A:J,10,FALSE)</f>
        <v>RP</v>
      </c>
      <c r="F808">
        <f>+COUNTIFS(percentiles!A:A,A808,percentiles!M:M,B808,percentiles!N:N,"&gt;0")</f>
        <v>0</v>
      </c>
    </row>
    <row r="809" spans="1:6">
      <c r="A809">
        <v>6640</v>
      </c>
      <c r="B809" s="2">
        <v>42765</v>
      </c>
      <c r="C809">
        <v>10.3</v>
      </c>
      <c r="D809">
        <v>7.49</v>
      </c>
      <c r="E809" t="str">
        <f>+VLOOKUP(A809,'est-senamhi'!A:J,10,FALSE)</f>
        <v>RP</v>
      </c>
      <c r="F809">
        <f>+COUNTIFS(percentiles!A:A,A809,percentiles!M:M,B809,percentiles!N:N,"&gt;0")</f>
        <v>0</v>
      </c>
    </row>
    <row r="810" spans="1:6">
      <c r="A810">
        <v>109091</v>
      </c>
      <c r="B810" s="2">
        <v>42765</v>
      </c>
      <c r="C810">
        <v>22.2</v>
      </c>
      <c r="D810">
        <v>10.96</v>
      </c>
      <c r="E810" t="str">
        <f>+VLOOKUP(A810,'est-senamhi'!A:J,10,FALSE)</f>
        <v>VNP</v>
      </c>
      <c r="F810">
        <f>+COUNTIFS(percentiles!A:A,A810,percentiles!M:M,B810,percentiles!N:N,"&gt;0")</f>
        <v>0</v>
      </c>
    </row>
    <row r="811" spans="1:6">
      <c r="A811">
        <v>110138</v>
      </c>
      <c r="B811" s="2">
        <v>42765</v>
      </c>
      <c r="C811">
        <v>17.399999999999999</v>
      </c>
      <c r="D811">
        <v>16.41</v>
      </c>
      <c r="E811" t="str">
        <f>+VLOOKUP(A811,'est-senamhi'!A:J,10,FALSE)</f>
        <v>VNP</v>
      </c>
      <c r="F811">
        <f>+COUNTIFS(percentiles!A:A,A811,percentiles!M:M,B811,percentiles!N:N,"&gt;0")</f>
        <v>0</v>
      </c>
    </row>
    <row r="812" spans="1:6">
      <c r="A812">
        <v>150209</v>
      </c>
      <c r="B812" s="2">
        <v>42765</v>
      </c>
      <c r="C812">
        <v>101.6</v>
      </c>
      <c r="D812">
        <v>51.58</v>
      </c>
      <c r="E812" t="str">
        <f>+VLOOKUP(A812,'est-senamhi'!A:J,10,FALSE)</f>
        <v>RP</v>
      </c>
      <c r="F812">
        <f>+COUNTIFS(percentiles!A:A,A812,percentiles!M:M,B812,percentiles!N:N,"&gt;0")</f>
        <v>0</v>
      </c>
    </row>
    <row r="813" spans="1:6">
      <c r="A813">
        <v>151207</v>
      </c>
      <c r="B813" s="2">
        <v>42765</v>
      </c>
      <c r="C813">
        <v>18.3</v>
      </c>
      <c r="D813">
        <v>18.23</v>
      </c>
      <c r="E813" t="str">
        <f>+VLOOKUP(A813,'est-senamhi'!A:J,10,FALSE)</f>
        <v>RP</v>
      </c>
      <c r="F813">
        <f>+COUNTIFS(percentiles!A:A,A813,percentiles!M:M,B813,percentiles!N:N,"&gt;0")</f>
        <v>1</v>
      </c>
    </row>
    <row r="814" spans="1:6">
      <c r="A814">
        <v>151602</v>
      </c>
      <c r="B814" s="2">
        <v>42765</v>
      </c>
      <c r="C814">
        <v>59.3</v>
      </c>
      <c r="D814">
        <v>27.72</v>
      </c>
      <c r="E814" t="str">
        <f>+VLOOKUP(A814,'est-senamhi'!A:J,10,FALSE)</f>
        <v>RP</v>
      </c>
      <c r="F814">
        <f>+COUNTIFS(percentiles!A:A,A814,percentiles!M:M,B814,percentiles!N:N,"&gt;0")</f>
        <v>0</v>
      </c>
    </row>
    <row r="815" spans="1:6">
      <c r="A815">
        <v>152101</v>
      </c>
      <c r="B815" s="2">
        <v>42765</v>
      </c>
      <c r="C815">
        <v>23</v>
      </c>
      <c r="D815">
        <v>8.84</v>
      </c>
      <c r="E815" t="str">
        <f>+VLOOKUP(A815,'est-senamhi'!A:J,10,FALSE)</f>
        <v>VNP</v>
      </c>
      <c r="F815">
        <f>+COUNTIFS(percentiles!A:A,A815,percentiles!M:M,B815,percentiles!N:N,"&gt;0")</f>
        <v>0</v>
      </c>
    </row>
    <row r="816" spans="1:6">
      <c r="A816">
        <v>153103</v>
      </c>
      <c r="B816" s="2">
        <v>42765</v>
      </c>
      <c r="C816">
        <v>34.4</v>
      </c>
      <c r="D816">
        <v>16.11</v>
      </c>
      <c r="E816" t="str">
        <f>+VLOOKUP(A816,'est-senamhi'!A:J,10,FALSE)</f>
        <v>VNP</v>
      </c>
      <c r="F816">
        <f>+COUNTIFS(percentiles!A:A,A816,percentiles!M:M,B816,percentiles!N:N,"&gt;0")</f>
        <v>0</v>
      </c>
    </row>
    <row r="817" spans="1:6">
      <c r="A817">
        <v>153201</v>
      </c>
      <c r="B817" s="2">
        <v>42765</v>
      </c>
      <c r="C817">
        <v>19.899999999999999</v>
      </c>
      <c r="D817">
        <v>19.78</v>
      </c>
      <c r="E817" t="str">
        <f>+VLOOKUP(A817,'est-senamhi'!A:J,10,FALSE)</f>
        <v>VNP</v>
      </c>
      <c r="F817">
        <f>+COUNTIFS(percentiles!A:A,A817,percentiles!M:M,B817,percentiles!N:N,"&gt;0")</f>
        <v>0</v>
      </c>
    </row>
    <row r="818" spans="1:6">
      <c r="A818">
        <v>155105</v>
      </c>
      <c r="B818" s="2">
        <v>42765</v>
      </c>
      <c r="C818">
        <v>9</v>
      </c>
      <c r="D818">
        <v>6.74</v>
      </c>
      <c r="E818" t="str">
        <f>+VLOOKUP(A818,'est-senamhi'!A:J,10,FALSE)</f>
        <v>VNP</v>
      </c>
      <c r="F818">
        <f>+COUNTIFS(percentiles!A:A,A818,percentiles!M:M,B818,percentiles!N:N,"&gt;0")</f>
        <v>0</v>
      </c>
    </row>
    <row r="819" spans="1:6">
      <c r="A819">
        <v>155205</v>
      </c>
      <c r="B819" s="2">
        <v>42765</v>
      </c>
      <c r="C819">
        <v>11.6</v>
      </c>
      <c r="D819">
        <v>8.41</v>
      </c>
      <c r="E819" t="str">
        <f>+VLOOKUP(A819,'est-senamhi'!A:J,10,FALSE)</f>
        <v>VNP</v>
      </c>
      <c r="F819">
        <f>+COUNTIFS(percentiles!A:A,A819,percentiles!M:M,B819,percentiles!N:N,"&gt;0")</f>
        <v>0</v>
      </c>
    </row>
    <row r="820" spans="1:6">
      <c r="A820">
        <v>155207</v>
      </c>
      <c r="B820" s="2">
        <v>42765</v>
      </c>
      <c r="C820">
        <v>7.5</v>
      </c>
      <c r="D820">
        <v>6.75</v>
      </c>
      <c r="E820" t="str">
        <f>+VLOOKUP(A820,'est-senamhi'!A:J,10,FALSE)</f>
        <v>VNP</v>
      </c>
      <c r="F820">
        <f>+COUNTIFS(percentiles!A:A,A820,percentiles!M:M,B820,percentiles!N:N,"&gt;0")</f>
        <v>0</v>
      </c>
    </row>
    <row r="821" spans="1:6">
      <c r="A821">
        <v>155224</v>
      </c>
      <c r="B821" s="2">
        <v>42765</v>
      </c>
      <c r="C821">
        <v>10.5</v>
      </c>
      <c r="D821">
        <v>6.09</v>
      </c>
      <c r="E821" t="str">
        <f>+VLOOKUP(A821,'est-senamhi'!A:J,10,FALSE)</f>
        <v>RP</v>
      </c>
      <c r="F821">
        <f>+COUNTIFS(percentiles!A:A,A821,percentiles!M:M,B821,percentiles!N:N,"&gt;0")</f>
        <v>0</v>
      </c>
    </row>
    <row r="822" spans="1:6">
      <c r="A822">
        <v>156123</v>
      </c>
      <c r="B822" s="2">
        <v>42765</v>
      </c>
      <c r="C822">
        <v>22.3</v>
      </c>
      <c r="D822">
        <v>12.83</v>
      </c>
      <c r="E822" t="str">
        <f>+VLOOKUP(A822,'est-senamhi'!A:J,10,FALSE)</f>
        <v>RP</v>
      </c>
      <c r="F822">
        <f>+COUNTIFS(percentiles!A:A,A822,percentiles!M:M,B822,percentiles!N:N,"&gt;0")</f>
        <v>0</v>
      </c>
    </row>
    <row r="823" spans="1:6">
      <c r="A823">
        <v>157200</v>
      </c>
      <c r="B823" s="2">
        <v>42765</v>
      </c>
      <c r="C823">
        <v>18.5</v>
      </c>
      <c r="D823">
        <v>12.63</v>
      </c>
      <c r="E823" t="str">
        <f>+VLOOKUP(A823,'est-senamhi'!A:J,10,FALSE)</f>
        <v>RP</v>
      </c>
      <c r="F823">
        <f>+COUNTIFS(percentiles!A:A,A823,percentiles!M:M,B823,percentiles!N:N,"&gt;0")</f>
        <v>0</v>
      </c>
    </row>
    <row r="824" spans="1:6">
      <c r="A824">
        <v>158308</v>
      </c>
      <c r="B824" s="2">
        <v>42765</v>
      </c>
      <c r="C824">
        <v>35.5</v>
      </c>
      <c r="D824">
        <v>21.24</v>
      </c>
      <c r="E824" t="str">
        <f>+VLOOKUP(A824,'est-senamhi'!A:J,10,FALSE)</f>
        <v>RP</v>
      </c>
      <c r="F824">
        <f>+COUNTIFS(percentiles!A:A,A824,percentiles!M:M,B824,percentiles!N:N,"&gt;0")</f>
        <v>0</v>
      </c>
    </row>
    <row r="825" spans="1:6">
      <c r="A825">
        <v>47262016</v>
      </c>
      <c r="B825" s="2">
        <v>42765</v>
      </c>
      <c r="C825">
        <v>34</v>
      </c>
      <c r="D825">
        <v>20.309999999999999</v>
      </c>
      <c r="E825" t="str">
        <f>+VLOOKUP(A825,'est-senamhi'!A:J,10,FALSE)</f>
        <v>RP</v>
      </c>
      <c r="F825">
        <f>+COUNTIFS(percentiles!A:A,A825,percentiles!M:M,B825,percentiles!N:N,"&gt;0")</f>
        <v>0</v>
      </c>
    </row>
    <row r="826" spans="1:6">
      <c r="A826">
        <v>9</v>
      </c>
      <c r="B826" s="2">
        <v>42766</v>
      </c>
      <c r="C826">
        <v>15.3</v>
      </c>
      <c r="D826">
        <v>7.49</v>
      </c>
      <c r="E826" t="str">
        <f>+VLOOKUP(A826,'est-senamhi'!A:J,10,FALSE)</f>
        <v>RP</v>
      </c>
      <c r="F826">
        <f>+COUNTIFS(percentiles!A:A,A826,percentiles!M:M,B826,percentiles!N:N,"&gt;0")</f>
        <v>0</v>
      </c>
    </row>
    <row r="827" spans="1:6">
      <c r="A827">
        <v>130</v>
      </c>
      <c r="B827" s="2">
        <v>42766</v>
      </c>
      <c r="C827">
        <v>60.5</v>
      </c>
      <c r="D827">
        <v>17.239999999999998</v>
      </c>
      <c r="E827" t="str">
        <f>+VLOOKUP(A827,'est-senamhi'!A:J,10,FALSE)</f>
        <v>VNP</v>
      </c>
      <c r="F827">
        <f>+COUNTIFS(percentiles!A:A,A827,percentiles!M:M,B827,percentiles!N:N,"&gt;0")</f>
        <v>0</v>
      </c>
    </row>
    <row r="828" spans="1:6">
      <c r="A828">
        <v>132</v>
      </c>
      <c r="B828" s="2">
        <v>42766</v>
      </c>
      <c r="C828">
        <v>192.8</v>
      </c>
      <c r="D828">
        <v>23.72</v>
      </c>
      <c r="E828" t="str">
        <f>+VLOOKUP(A828,'est-senamhi'!A:J,10,FALSE)</f>
        <v>VNP</v>
      </c>
      <c r="F828">
        <f>+COUNTIFS(percentiles!A:A,A828,percentiles!M:M,B828,percentiles!N:N,"&gt;0")</f>
        <v>0</v>
      </c>
    </row>
    <row r="829" spans="1:6">
      <c r="A829">
        <v>134</v>
      </c>
      <c r="B829" s="2">
        <v>42766</v>
      </c>
      <c r="C829">
        <v>62.4</v>
      </c>
      <c r="D829">
        <v>31.89</v>
      </c>
      <c r="E829" t="str">
        <f>+VLOOKUP(A829,'est-senamhi'!A:J,10,FALSE)</f>
        <v>VNP</v>
      </c>
      <c r="F829">
        <f>+COUNTIFS(percentiles!A:A,A829,percentiles!M:M,B829,percentiles!N:N,"&gt;0")</f>
        <v>0</v>
      </c>
    </row>
    <row r="830" spans="1:6">
      <c r="A830">
        <v>136</v>
      </c>
      <c r="B830" s="2">
        <v>42766</v>
      </c>
      <c r="C830">
        <v>57.9</v>
      </c>
      <c r="D830">
        <v>41.65</v>
      </c>
      <c r="E830" t="str">
        <f>+VLOOKUP(A830,'est-senamhi'!A:J,10,FALSE)</f>
        <v>VNP</v>
      </c>
      <c r="F830">
        <f>+COUNTIFS(percentiles!A:A,A830,percentiles!M:M,B830,percentiles!N:N,"&gt;0")</f>
        <v>0</v>
      </c>
    </row>
    <row r="831" spans="1:6">
      <c r="A831">
        <v>139</v>
      </c>
      <c r="B831" s="2">
        <v>42766</v>
      </c>
      <c r="C831">
        <v>129.5</v>
      </c>
      <c r="D831">
        <v>51.8</v>
      </c>
      <c r="E831" t="str">
        <f>+VLOOKUP(A831,'est-senamhi'!A:J,10,FALSE)</f>
        <v>VNP</v>
      </c>
      <c r="F831">
        <f>+COUNTIFS(percentiles!A:A,A831,percentiles!M:M,B831,percentiles!N:N,"&gt;0")</f>
        <v>0</v>
      </c>
    </row>
    <row r="832" spans="1:6">
      <c r="A832">
        <v>179</v>
      </c>
      <c r="B832" s="2">
        <v>42766</v>
      </c>
      <c r="C832">
        <v>70.2</v>
      </c>
      <c r="D832">
        <v>23.38</v>
      </c>
      <c r="E832" t="str">
        <f>+VLOOKUP(A832,'est-senamhi'!A:J,10,FALSE)</f>
        <v>VNP</v>
      </c>
      <c r="F832">
        <f>+COUNTIFS(percentiles!A:A,A832,percentiles!M:M,B832,percentiles!N:N,"&gt;0")</f>
        <v>0</v>
      </c>
    </row>
    <row r="833" spans="1:6">
      <c r="A833">
        <v>207</v>
      </c>
      <c r="B833" s="2">
        <v>42766</v>
      </c>
      <c r="C833">
        <v>54.2</v>
      </c>
      <c r="D833">
        <v>4.3899999999999997</v>
      </c>
      <c r="E833" t="str">
        <f>+VLOOKUP(A833,'est-senamhi'!A:J,10,FALSE)</f>
        <v>VNP</v>
      </c>
      <c r="F833">
        <f>+COUNTIFS(percentiles!A:A,A833,percentiles!M:M,B833,percentiles!N:N,"&gt;0")</f>
        <v>0</v>
      </c>
    </row>
    <row r="834" spans="1:6">
      <c r="A834">
        <v>231</v>
      </c>
      <c r="B834" s="2">
        <v>42766</v>
      </c>
      <c r="C834">
        <v>13.7</v>
      </c>
      <c r="D834">
        <v>3.87</v>
      </c>
      <c r="E834" t="str">
        <f>+VLOOKUP(A834,'est-senamhi'!A:J,10,FALSE)</f>
        <v>VNP</v>
      </c>
      <c r="F834">
        <f>+COUNTIFS(percentiles!A:A,A834,percentiles!M:M,B834,percentiles!N:N,"&gt;0")</f>
        <v>0</v>
      </c>
    </row>
    <row r="835" spans="1:6">
      <c r="A835">
        <v>235</v>
      </c>
      <c r="B835" s="2">
        <v>42766</v>
      </c>
      <c r="C835">
        <v>21.8</v>
      </c>
      <c r="D835">
        <v>14.79</v>
      </c>
      <c r="E835" t="str">
        <f>+VLOOKUP(A835,'est-senamhi'!A:J,10,FALSE)</f>
        <v>VNP</v>
      </c>
      <c r="F835">
        <f>+COUNTIFS(percentiles!A:A,A835,percentiles!M:M,B835,percentiles!N:N,"&gt;0")</f>
        <v>0</v>
      </c>
    </row>
    <row r="836" spans="1:6">
      <c r="A836">
        <v>247</v>
      </c>
      <c r="B836" s="2">
        <v>42766</v>
      </c>
      <c r="C836">
        <v>53.8</v>
      </c>
      <c r="D836">
        <v>6.05</v>
      </c>
      <c r="E836" t="str">
        <f>+VLOOKUP(A836,'est-senamhi'!A:J,10,FALSE)</f>
        <v>VNP</v>
      </c>
      <c r="F836">
        <f>+COUNTIFS(percentiles!A:A,A836,percentiles!M:M,B836,percentiles!N:N,"&gt;0")</f>
        <v>0</v>
      </c>
    </row>
    <row r="837" spans="1:6">
      <c r="A837">
        <v>319</v>
      </c>
      <c r="B837" s="2">
        <v>42766</v>
      </c>
      <c r="C837">
        <v>38.9</v>
      </c>
      <c r="D837">
        <v>12.59</v>
      </c>
      <c r="E837" t="str">
        <f>+VLOOKUP(A837,'est-senamhi'!A:J,10,FALSE)</f>
        <v>VNP</v>
      </c>
      <c r="F837">
        <f>+COUNTIFS(percentiles!A:A,A837,percentiles!M:M,B837,percentiles!N:N,"&gt;0")</f>
        <v>0</v>
      </c>
    </row>
    <row r="838" spans="1:6">
      <c r="A838">
        <v>333</v>
      </c>
      <c r="B838" s="2">
        <v>42766</v>
      </c>
      <c r="C838">
        <v>1.9</v>
      </c>
      <c r="D838">
        <v>1.21</v>
      </c>
      <c r="E838" t="str">
        <f>+VLOOKUP(A838,'est-senamhi'!A:J,10,FALSE)</f>
        <v>VNP</v>
      </c>
      <c r="F838">
        <f>+COUNTIFS(percentiles!A:A,A838,percentiles!M:M,B838,percentiles!N:N,"&gt;0")</f>
        <v>0</v>
      </c>
    </row>
    <row r="839" spans="1:6">
      <c r="A839">
        <v>444</v>
      </c>
      <c r="B839" s="2">
        <v>42766</v>
      </c>
      <c r="C839">
        <v>12.7</v>
      </c>
      <c r="D839">
        <v>10.02</v>
      </c>
      <c r="E839" t="str">
        <f>+VLOOKUP(A839,'est-senamhi'!A:J,10,FALSE)</f>
        <v>VNP</v>
      </c>
      <c r="F839">
        <f>+COUNTIFS(percentiles!A:A,A839,percentiles!M:M,B839,percentiles!N:N,"&gt;0")</f>
        <v>0</v>
      </c>
    </row>
    <row r="840" spans="1:6">
      <c r="A840">
        <v>6640</v>
      </c>
      <c r="B840" s="2">
        <v>42766</v>
      </c>
      <c r="C840">
        <v>12.5</v>
      </c>
      <c r="D840">
        <v>7.49</v>
      </c>
      <c r="E840" t="str">
        <f>+VLOOKUP(A840,'est-senamhi'!A:J,10,FALSE)</f>
        <v>RP</v>
      </c>
      <c r="F840">
        <f>+COUNTIFS(percentiles!A:A,A840,percentiles!M:M,B840,percentiles!N:N,"&gt;0")</f>
        <v>0</v>
      </c>
    </row>
    <row r="841" spans="1:6">
      <c r="A841">
        <v>105122</v>
      </c>
      <c r="B841" s="2">
        <v>42766</v>
      </c>
      <c r="C841">
        <v>11.1</v>
      </c>
      <c r="D841">
        <v>1.49</v>
      </c>
      <c r="E841" t="str">
        <f>+VLOOKUP(A841,'est-senamhi'!A:J,10,FALSE)</f>
        <v>VNP</v>
      </c>
      <c r="F841">
        <f>+COUNTIFS(percentiles!A:A,A841,percentiles!M:M,B841,percentiles!N:N,"&gt;0")</f>
        <v>0</v>
      </c>
    </row>
    <row r="842" spans="1:6">
      <c r="A842">
        <v>107131</v>
      </c>
      <c r="B842" s="2">
        <v>42766</v>
      </c>
      <c r="C842">
        <v>17.600000000000001</v>
      </c>
      <c r="D842">
        <v>12.6</v>
      </c>
      <c r="E842" t="str">
        <f>+VLOOKUP(A842,'est-senamhi'!A:J,10,FALSE)</f>
        <v>VNP</v>
      </c>
      <c r="F842">
        <f>+COUNTIFS(percentiles!A:A,A842,percentiles!M:M,B842,percentiles!N:N,"&gt;0")</f>
        <v>0</v>
      </c>
    </row>
    <row r="843" spans="1:6">
      <c r="A843">
        <v>109091</v>
      </c>
      <c r="B843" s="2">
        <v>42766</v>
      </c>
      <c r="C843">
        <v>117.5</v>
      </c>
      <c r="D843">
        <v>10.96</v>
      </c>
      <c r="E843" t="str">
        <f>+VLOOKUP(A843,'est-senamhi'!A:J,10,FALSE)</f>
        <v>VNP</v>
      </c>
      <c r="F843">
        <f>+COUNTIFS(percentiles!A:A,A843,percentiles!M:M,B843,percentiles!N:N,"&gt;0")</f>
        <v>0</v>
      </c>
    </row>
    <row r="844" spans="1:6">
      <c r="A844">
        <v>111291</v>
      </c>
      <c r="B844" s="2">
        <v>42766</v>
      </c>
      <c r="C844">
        <v>24.7</v>
      </c>
      <c r="D844">
        <v>13.82</v>
      </c>
      <c r="E844" t="str">
        <f>+VLOOKUP(A844,'est-senamhi'!A:J,10,FALSE)</f>
        <v>VNP</v>
      </c>
      <c r="F844">
        <f>+COUNTIFS(percentiles!A:A,A844,percentiles!M:M,B844,percentiles!N:N,"&gt;0")</f>
        <v>0</v>
      </c>
    </row>
    <row r="845" spans="1:6">
      <c r="A845">
        <v>150112</v>
      </c>
      <c r="B845" s="2">
        <v>42766</v>
      </c>
      <c r="C845">
        <v>71.400000000000006</v>
      </c>
      <c r="D845">
        <v>37.99</v>
      </c>
      <c r="E845" t="str">
        <f>+VLOOKUP(A845,'est-senamhi'!A:J,10,FALSE)</f>
        <v>VNP</v>
      </c>
      <c r="F845">
        <f>+COUNTIFS(percentiles!A:A,A845,percentiles!M:M,B845,percentiles!N:N,"&gt;0")</f>
        <v>0</v>
      </c>
    </row>
    <row r="846" spans="1:6">
      <c r="A846">
        <v>150901</v>
      </c>
      <c r="B846" s="2">
        <v>42766</v>
      </c>
      <c r="C846">
        <v>28</v>
      </c>
      <c r="D846">
        <v>16.48</v>
      </c>
      <c r="E846" t="str">
        <f>+VLOOKUP(A846,'est-senamhi'!A:J,10,FALSE)</f>
        <v>VNP</v>
      </c>
      <c r="F846">
        <f>+COUNTIFS(percentiles!A:A,A846,percentiles!M:M,B846,percentiles!N:N,"&gt;0")</f>
        <v>0</v>
      </c>
    </row>
    <row r="847" spans="1:6">
      <c r="A847">
        <v>151100</v>
      </c>
      <c r="B847" s="2">
        <v>42766</v>
      </c>
      <c r="C847">
        <v>66.599999999999994</v>
      </c>
      <c r="D847">
        <v>44.45</v>
      </c>
      <c r="E847" t="str">
        <f>+VLOOKUP(A847,'est-senamhi'!A:J,10,FALSE)</f>
        <v>VNP</v>
      </c>
      <c r="F847">
        <f>+COUNTIFS(percentiles!A:A,A847,percentiles!M:M,B847,percentiles!N:N,"&gt;0")</f>
        <v>0</v>
      </c>
    </row>
    <row r="848" spans="1:6">
      <c r="A848">
        <v>151211</v>
      </c>
      <c r="B848" s="2">
        <v>42766</v>
      </c>
      <c r="C848">
        <v>17.600000000000001</v>
      </c>
      <c r="D848">
        <v>9.93</v>
      </c>
      <c r="E848" t="str">
        <f>+VLOOKUP(A848,'est-senamhi'!A:J,10,FALSE)</f>
        <v>VNP</v>
      </c>
      <c r="F848">
        <f>+COUNTIFS(percentiles!A:A,A848,percentiles!M:M,B848,percentiles!N:N,"&gt;0")</f>
        <v>0</v>
      </c>
    </row>
    <row r="849" spans="1:6">
      <c r="A849">
        <v>152100</v>
      </c>
      <c r="B849" s="2">
        <v>42766</v>
      </c>
      <c r="C849">
        <v>29.9</v>
      </c>
      <c r="D849">
        <v>3.85</v>
      </c>
      <c r="E849" t="str">
        <f>+VLOOKUP(A849,'est-senamhi'!A:J,10,FALSE)</f>
        <v>VNP</v>
      </c>
      <c r="F849">
        <f>+COUNTIFS(percentiles!A:A,A849,percentiles!M:M,B849,percentiles!N:N,"&gt;0")</f>
        <v>0</v>
      </c>
    </row>
    <row r="850" spans="1:6">
      <c r="A850">
        <v>152153</v>
      </c>
      <c r="B850" s="2">
        <v>42766</v>
      </c>
      <c r="C850">
        <v>70</v>
      </c>
      <c r="D850">
        <v>17.75</v>
      </c>
      <c r="E850" t="str">
        <f>+VLOOKUP(A850,'est-senamhi'!A:J,10,FALSE)</f>
        <v>VNP</v>
      </c>
      <c r="F850">
        <f>+COUNTIFS(percentiles!A:A,A850,percentiles!M:M,B850,percentiles!N:N,"&gt;0")</f>
        <v>0</v>
      </c>
    </row>
    <row r="851" spans="1:6">
      <c r="A851">
        <v>153206</v>
      </c>
      <c r="B851" s="2">
        <v>42766</v>
      </c>
      <c r="C851">
        <v>21.4</v>
      </c>
      <c r="D851">
        <v>19.79</v>
      </c>
      <c r="E851" t="str">
        <f>+VLOOKUP(A851,'est-senamhi'!A:J,10,FALSE)</f>
        <v>VNP</v>
      </c>
      <c r="F851">
        <f>+COUNTIFS(percentiles!A:A,A851,percentiles!M:M,B851,percentiles!N:N,"&gt;0")</f>
        <v>0</v>
      </c>
    </row>
    <row r="852" spans="1:6">
      <c r="A852">
        <v>154108</v>
      </c>
      <c r="B852" s="2">
        <v>42766</v>
      </c>
      <c r="C852">
        <v>8.6</v>
      </c>
      <c r="D852">
        <v>7.76</v>
      </c>
      <c r="E852" t="str">
        <f>+VLOOKUP(A852,'est-senamhi'!A:J,10,FALSE)</f>
        <v>VNP</v>
      </c>
      <c r="F852">
        <f>+COUNTIFS(percentiles!A:A,A852,percentiles!M:M,B852,percentiles!N:N,"&gt;0")</f>
        <v>0</v>
      </c>
    </row>
    <row r="853" spans="1:6">
      <c r="A853">
        <v>154110</v>
      </c>
      <c r="B853" s="2">
        <v>42766</v>
      </c>
      <c r="C853">
        <v>9.1</v>
      </c>
      <c r="D853">
        <v>6.11</v>
      </c>
      <c r="E853" t="str">
        <f>+VLOOKUP(A853,'est-senamhi'!A:J,10,FALSE)</f>
        <v>VNP</v>
      </c>
      <c r="F853">
        <f>+COUNTIFS(percentiles!A:A,A853,percentiles!M:M,B853,percentiles!N:N,"&gt;0")</f>
        <v>0</v>
      </c>
    </row>
    <row r="854" spans="1:6">
      <c r="A854">
        <v>155105</v>
      </c>
      <c r="B854" s="2">
        <v>42766</v>
      </c>
      <c r="C854">
        <v>17.7</v>
      </c>
      <c r="D854">
        <v>6.74</v>
      </c>
      <c r="E854" t="str">
        <f>+VLOOKUP(A854,'est-senamhi'!A:J,10,FALSE)</f>
        <v>VNP</v>
      </c>
      <c r="F854">
        <f>+COUNTIFS(percentiles!A:A,A854,percentiles!M:M,B854,percentiles!N:N,"&gt;0")</f>
        <v>0</v>
      </c>
    </row>
    <row r="855" spans="1:6">
      <c r="A855">
        <v>155205</v>
      </c>
      <c r="B855" s="2">
        <v>42766</v>
      </c>
      <c r="C855">
        <v>10.5</v>
      </c>
      <c r="D855">
        <v>8.41</v>
      </c>
      <c r="E855" t="str">
        <f>+VLOOKUP(A855,'est-senamhi'!A:J,10,FALSE)</f>
        <v>VNP</v>
      </c>
      <c r="F855">
        <f>+COUNTIFS(percentiles!A:A,A855,percentiles!M:M,B855,percentiles!N:N,"&gt;0")</f>
        <v>0</v>
      </c>
    </row>
    <row r="856" spans="1:6">
      <c r="A856">
        <v>155207</v>
      </c>
      <c r="B856" s="2">
        <v>42766</v>
      </c>
      <c r="C856">
        <v>18.8</v>
      </c>
      <c r="D856">
        <v>6.75</v>
      </c>
      <c r="E856" t="str">
        <f>+VLOOKUP(A856,'est-senamhi'!A:J,10,FALSE)</f>
        <v>VNP</v>
      </c>
      <c r="F856">
        <f>+COUNTIFS(percentiles!A:A,A856,percentiles!M:M,B856,percentiles!N:N,"&gt;0")</f>
        <v>1</v>
      </c>
    </row>
    <row r="857" spans="1:6">
      <c r="A857">
        <v>155209</v>
      </c>
      <c r="B857" s="2">
        <v>42766</v>
      </c>
      <c r="C857">
        <v>48.5</v>
      </c>
      <c r="D857">
        <v>14.69</v>
      </c>
      <c r="E857" t="str">
        <f>+VLOOKUP(A857,'est-senamhi'!A:J,10,FALSE)</f>
        <v>VNP</v>
      </c>
      <c r="F857">
        <f>+COUNTIFS(percentiles!A:A,A857,percentiles!M:M,B857,percentiles!N:N,"&gt;0")</f>
        <v>0</v>
      </c>
    </row>
    <row r="858" spans="1:6">
      <c r="A858">
        <v>155224</v>
      </c>
      <c r="B858" s="2">
        <v>42766</v>
      </c>
      <c r="C858">
        <v>12</v>
      </c>
      <c r="D858">
        <v>6.09</v>
      </c>
      <c r="E858" t="str">
        <f>+VLOOKUP(A858,'est-senamhi'!A:J,10,FALSE)</f>
        <v>RP</v>
      </c>
      <c r="F858">
        <f>+COUNTIFS(percentiles!A:A,A858,percentiles!M:M,B858,percentiles!N:N,"&gt;0")</f>
        <v>0</v>
      </c>
    </row>
    <row r="859" spans="1:6">
      <c r="A859">
        <v>156123</v>
      </c>
      <c r="B859" s="2">
        <v>42766</v>
      </c>
      <c r="C859">
        <v>14.5</v>
      </c>
      <c r="D859">
        <v>12.83</v>
      </c>
      <c r="E859" t="str">
        <f>+VLOOKUP(A859,'est-senamhi'!A:J,10,FALSE)</f>
        <v>RP</v>
      </c>
      <c r="F859">
        <f>+COUNTIFS(percentiles!A:A,A859,percentiles!M:M,B859,percentiles!N:N,"&gt;0")</f>
        <v>0</v>
      </c>
    </row>
    <row r="860" spans="1:6">
      <c r="A860">
        <v>157101</v>
      </c>
      <c r="B860" s="2">
        <v>42766</v>
      </c>
      <c r="C860">
        <v>38.200000000000003</v>
      </c>
      <c r="D860">
        <v>22.92</v>
      </c>
      <c r="E860" t="str">
        <f>+VLOOKUP(A860,'est-senamhi'!A:J,10,FALSE)</f>
        <v>RP</v>
      </c>
      <c r="F860">
        <f>+COUNTIFS(percentiles!A:A,A860,percentiles!M:M,B860,percentiles!N:N,"&gt;0")</f>
        <v>0</v>
      </c>
    </row>
    <row r="861" spans="1:6">
      <c r="A861">
        <v>157200</v>
      </c>
      <c r="B861" s="2">
        <v>42766</v>
      </c>
      <c r="C861">
        <v>19</v>
      </c>
      <c r="D861">
        <v>12.63</v>
      </c>
      <c r="E861" t="str">
        <f>+VLOOKUP(A861,'est-senamhi'!A:J,10,FALSE)</f>
        <v>RP</v>
      </c>
      <c r="F861">
        <f>+COUNTIFS(percentiles!A:A,A861,percentiles!M:M,B861,percentiles!N:N,"&gt;0")</f>
        <v>0</v>
      </c>
    </row>
    <row r="862" spans="1:6">
      <c r="A862" t="s">
        <v>1072</v>
      </c>
      <c r="B862" s="2">
        <v>42766</v>
      </c>
      <c r="C862">
        <v>132.80000000000001</v>
      </c>
      <c r="D862">
        <v>22.85</v>
      </c>
      <c r="E862" t="str">
        <f>+VLOOKUP(A862,'est-senamhi'!A:J,10,FALSE)</f>
        <v>VNP</v>
      </c>
      <c r="F862">
        <f>+COUNTIFS(percentiles!A:A,A862,percentiles!M:M,B862,percentiles!N:N,"&gt;0")</f>
        <v>0</v>
      </c>
    </row>
    <row r="863" spans="1:6">
      <c r="A863" t="s">
        <v>1108</v>
      </c>
      <c r="B863" s="2">
        <v>42766</v>
      </c>
      <c r="C863">
        <v>11.1</v>
      </c>
      <c r="D863">
        <v>4.0999999999999996</v>
      </c>
      <c r="E863" t="str">
        <f>+VLOOKUP(A863,'est-senamhi'!A:J,10,FALSE)</f>
        <v>VNP</v>
      </c>
      <c r="F863">
        <f>+COUNTIFS(percentiles!A:A,A863,percentiles!M:M,B863,percentiles!N:N,"&gt;0")</f>
        <v>0</v>
      </c>
    </row>
    <row r="864" spans="1:6">
      <c r="A864">
        <v>47271776</v>
      </c>
      <c r="B864" s="2">
        <v>42766</v>
      </c>
      <c r="C864">
        <v>41.7</v>
      </c>
      <c r="D864">
        <v>18.04</v>
      </c>
      <c r="E864" t="str">
        <f>+VLOOKUP(A864,'est-senamhi'!A:J,10,FALSE)</f>
        <v>RP</v>
      </c>
      <c r="F864">
        <f>+COUNTIFS(percentiles!A:A,A864,percentiles!M:M,B864,percentiles!N:N,"&gt;0")</f>
        <v>0</v>
      </c>
    </row>
    <row r="865" spans="1:6">
      <c r="A865" t="s">
        <v>1211</v>
      </c>
      <c r="B865" s="2">
        <v>42766</v>
      </c>
      <c r="C865">
        <v>24.8</v>
      </c>
      <c r="D865">
        <v>22.54</v>
      </c>
      <c r="E865" t="str">
        <f>+VLOOKUP(A865,'est-senamhi'!A:J,10,FALSE)</f>
        <v>VNP</v>
      </c>
      <c r="F865">
        <f>+COUNTIFS(percentiles!A:A,A865,percentiles!M:M,B865,percentiles!N:N,"&gt;0")</f>
        <v>0</v>
      </c>
    </row>
    <row r="866" spans="1:6">
      <c r="A866" t="s">
        <v>1226</v>
      </c>
      <c r="B866" s="2">
        <v>42766</v>
      </c>
      <c r="C866">
        <v>55.2</v>
      </c>
      <c r="D866">
        <v>27.48</v>
      </c>
      <c r="E866" t="str">
        <f>+VLOOKUP(A866,'est-senamhi'!A:J,10,FALSE)</f>
        <v>VNP</v>
      </c>
      <c r="F866">
        <f>+COUNTIFS(percentiles!A:A,A866,percentiles!M:M,B866,percentiles!N:N,"&gt;0")</f>
        <v>0</v>
      </c>
    </row>
    <row r="867" spans="1:6">
      <c r="A867" t="s">
        <v>1316</v>
      </c>
      <c r="B867" s="2">
        <v>42766</v>
      </c>
      <c r="C867">
        <v>6.5</v>
      </c>
      <c r="D867">
        <v>6.3</v>
      </c>
      <c r="E867" t="str">
        <f>+VLOOKUP(A867,'est-senamhi'!A:J,10,FALSE)</f>
        <v>VNP</v>
      </c>
      <c r="F867">
        <f>+COUNTIFS(percentiles!A:A,A867,percentiles!M:M,B867,percentiles!N:N,"&gt;0")</f>
        <v>0</v>
      </c>
    </row>
    <row r="868" spans="1:6">
      <c r="A868">
        <v>262</v>
      </c>
      <c r="B868" s="2">
        <v>42767</v>
      </c>
      <c r="C868">
        <v>23</v>
      </c>
      <c r="D868">
        <v>8.2100000000000009</v>
      </c>
      <c r="E868" t="str">
        <f>+VLOOKUP(A868,'est-senamhi'!A:J,10,FALSE)</f>
        <v>VNP</v>
      </c>
      <c r="F868">
        <f>+COUNTIFS(percentiles!A:A,A868,percentiles!M:M,B868,percentiles!N:N,"&gt;0")</f>
        <v>0</v>
      </c>
    </row>
    <row r="869" spans="1:6">
      <c r="A869">
        <v>302</v>
      </c>
      <c r="B869" s="2">
        <v>42767</v>
      </c>
      <c r="C869">
        <v>30.5</v>
      </c>
      <c r="D869">
        <v>21.6</v>
      </c>
      <c r="E869" t="str">
        <f>+VLOOKUP(A869,'est-senamhi'!A:J,10,FALSE)</f>
        <v>VNP</v>
      </c>
      <c r="F869">
        <f>+COUNTIFS(percentiles!A:A,A869,percentiles!M:M,B869,percentiles!N:N,"&gt;0")</f>
        <v>0</v>
      </c>
    </row>
    <row r="870" spans="1:6">
      <c r="A870">
        <v>313</v>
      </c>
      <c r="B870" s="2">
        <v>42767</v>
      </c>
      <c r="C870">
        <v>14.3</v>
      </c>
      <c r="D870">
        <v>2.0299999999999998</v>
      </c>
      <c r="E870" t="str">
        <f>+VLOOKUP(A870,'est-senamhi'!A:J,10,FALSE)</f>
        <v>VNP</v>
      </c>
      <c r="F870">
        <f>+COUNTIFS(percentiles!A:A,A870,percentiles!M:M,B870,percentiles!N:N,"&gt;0")</f>
        <v>0</v>
      </c>
    </row>
    <row r="871" spans="1:6">
      <c r="A871">
        <v>325</v>
      </c>
      <c r="B871" s="2">
        <v>42767</v>
      </c>
      <c r="C871">
        <v>21.5</v>
      </c>
      <c r="D871">
        <v>6.04</v>
      </c>
      <c r="E871" t="str">
        <f>+VLOOKUP(A871,'est-senamhi'!A:J,10,FALSE)</f>
        <v>VNP</v>
      </c>
      <c r="F871">
        <f>+COUNTIFS(percentiles!A:A,A871,percentiles!M:M,B871,percentiles!N:N,"&gt;0")</f>
        <v>0</v>
      </c>
    </row>
    <row r="872" spans="1:6">
      <c r="A872">
        <v>333</v>
      </c>
      <c r="B872" s="2">
        <v>42767</v>
      </c>
      <c r="C872">
        <v>74.2</v>
      </c>
      <c r="D872">
        <v>5.39</v>
      </c>
      <c r="E872" t="str">
        <f>+VLOOKUP(A872,'est-senamhi'!A:J,10,FALSE)</f>
        <v>VNP</v>
      </c>
      <c r="F872">
        <f>+COUNTIFS(percentiles!A:A,A872,percentiles!M:M,B872,percentiles!N:N,"&gt;0")</f>
        <v>0</v>
      </c>
    </row>
    <row r="873" spans="1:6">
      <c r="A873">
        <v>335</v>
      </c>
      <c r="B873" s="2">
        <v>42767</v>
      </c>
      <c r="C873">
        <v>48.3</v>
      </c>
      <c r="D873">
        <v>23.18</v>
      </c>
      <c r="E873" t="str">
        <f>+VLOOKUP(A873,'est-senamhi'!A:J,10,FALSE)</f>
        <v>VNP</v>
      </c>
      <c r="F873">
        <f>+COUNTIFS(percentiles!A:A,A873,percentiles!M:M,B873,percentiles!N:N,"&gt;0")</f>
        <v>0</v>
      </c>
    </row>
    <row r="874" spans="1:6">
      <c r="A874">
        <v>396</v>
      </c>
      <c r="B874" s="2">
        <v>42767</v>
      </c>
      <c r="C874">
        <v>51.4</v>
      </c>
      <c r="D874">
        <v>12.59</v>
      </c>
      <c r="E874" t="str">
        <f>+VLOOKUP(A874,'est-senamhi'!A:J,10,FALSE)</f>
        <v>VNP</v>
      </c>
      <c r="F874">
        <f>+COUNTIFS(percentiles!A:A,A874,percentiles!M:M,B874,percentiles!N:N,"&gt;0")</f>
        <v>0</v>
      </c>
    </row>
    <row r="875" spans="1:6">
      <c r="A875">
        <v>105121</v>
      </c>
      <c r="B875" s="2">
        <v>42767</v>
      </c>
      <c r="C875">
        <v>10</v>
      </c>
      <c r="D875">
        <v>8.9499999999999993</v>
      </c>
      <c r="E875" t="str">
        <f>+VLOOKUP(A875,'est-senamhi'!A:J,10,FALSE)</f>
        <v>VNP</v>
      </c>
      <c r="F875">
        <f>+COUNTIFS(percentiles!A:A,A875,percentiles!M:M,B875,percentiles!N:N,"&gt;0")</f>
        <v>0</v>
      </c>
    </row>
    <row r="876" spans="1:6">
      <c r="A876">
        <v>105122</v>
      </c>
      <c r="B876" s="2">
        <v>42767</v>
      </c>
      <c r="C876">
        <v>90.1</v>
      </c>
      <c r="D876">
        <v>7.2</v>
      </c>
      <c r="E876" t="str">
        <f>+VLOOKUP(A876,'est-senamhi'!A:J,10,FALSE)</f>
        <v>VNP</v>
      </c>
      <c r="F876">
        <f>+COUNTIFS(percentiles!A:A,A876,percentiles!M:M,B876,percentiles!N:N,"&gt;0")</f>
        <v>0</v>
      </c>
    </row>
    <row r="877" spans="1:6">
      <c r="A877">
        <v>109091</v>
      </c>
      <c r="B877" s="2">
        <v>42767</v>
      </c>
      <c r="C877">
        <v>12.6</v>
      </c>
      <c r="D877">
        <v>7.38</v>
      </c>
      <c r="E877" t="str">
        <f>+VLOOKUP(A877,'est-senamhi'!A:J,10,FALSE)</f>
        <v>VNP</v>
      </c>
      <c r="F877">
        <f>+COUNTIFS(percentiles!A:A,A877,percentiles!M:M,B877,percentiles!N:N,"&gt;0")</f>
        <v>0</v>
      </c>
    </row>
    <row r="878" spans="1:6">
      <c r="A878">
        <v>110138</v>
      </c>
      <c r="B878" s="2">
        <v>42767</v>
      </c>
      <c r="C878">
        <v>25.5</v>
      </c>
      <c r="D878">
        <v>15.62</v>
      </c>
      <c r="E878" t="str">
        <f>+VLOOKUP(A878,'est-senamhi'!A:J,10,FALSE)</f>
        <v>VNP</v>
      </c>
      <c r="F878">
        <f>+COUNTIFS(percentiles!A:A,A878,percentiles!M:M,B878,percentiles!N:N,"&gt;0")</f>
        <v>0</v>
      </c>
    </row>
    <row r="879" spans="1:6">
      <c r="A879">
        <v>150900</v>
      </c>
      <c r="B879" s="2">
        <v>42767</v>
      </c>
      <c r="C879">
        <v>10</v>
      </c>
      <c r="D879">
        <v>6.23</v>
      </c>
      <c r="E879" t="str">
        <f>+VLOOKUP(A879,'est-senamhi'!A:J,10,FALSE)</f>
        <v>VNP</v>
      </c>
      <c r="F879">
        <f>+COUNTIFS(percentiles!A:A,A879,percentiles!M:M,B879,percentiles!N:N,"&gt;0")</f>
        <v>0</v>
      </c>
    </row>
    <row r="880" spans="1:6">
      <c r="A880">
        <v>152107</v>
      </c>
      <c r="B880" s="2">
        <v>42767</v>
      </c>
      <c r="C880">
        <v>37.6</v>
      </c>
      <c r="D880">
        <v>33.15</v>
      </c>
      <c r="E880" t="str">
        <f>+VLOOKUP(A880,'est-senamhi'!A:J,10,FALSE)</f>
        <v>VNP</v>
      </c>
      <c r="F880">
        <f>+COUNTIFS(percentiles!A:A,A880,percentiles!M:M,B880,percentiles!N:N,"&gt;0")</f>
        <v>0</v>
      </c>
    </row>
    <row r="881" spans="1:6">
      <c r="A881">
        <v>152110</v>
      </c>
      <c r="B881" s="2">
        <v>42767</v>
      </c>
      <c r="C881">
        <v>95.6</v>
      </c>
      <c r="D881">
        <v>64.73</v>
      </c>
      <c r="E881" t="str">
        <f>+VLOOKUP(A881,'est-senamhi'!A:J,10,FALSE)</f>
        <v>VNP</v>
      </c>
      <c r="F881">
        <f>+COUNTIFS(percentiles!A:A,A881,percentiles!M:M,B881,percentiles!N:N,"&gt;0")</f>
        <v>0</v>
      </c>
    </row>
    <row r="882" spans="1:6">
      <c r="A882">
        <v>152132</v>
      </c>
      <c r="B882" s="2">
        <v>42767</v>
      </c>
      <c r="C882">
        <v>16.8</v>
      </c>
      <c r="D882">
        <v>12.99</v>
      </c>
      <c r="E882" t="str">
        <f>+VLOOKUP(A882,'est-senamhi'!A:J,10,FALSE)</f>
        <v>RP</v>
      </c>
      <c r="F882">
        <f>+COUNTIFS(percentiles!A:A,A882,percentiles!M:M,B882,percentiles!N:N,"&gt;0")</f>
        <v>0</v>
      </c>
    </row>
    <row r="883" spans="1:6">
      <c r="A883">
        <v>155105</v>
      </c>
      <c r="B883" s="2">
        <v>42767</v>
      </c>
      <c r="C883">
        <v>11</v>
      </c>
      <c r="D883">
        <v>8.23</v>
      </c>
      <c r="E883" t="str">
        <f>+VLOOKUP(A883,'est-senamhi'!A:J,10,FALSE)</f>
        <v>VNP</v>
      </c>
      <c r="F883">
        <f>+COUNTIFS(percentiles!A:A,A883,percentiles!M:M,B883,percentiles!N:N,"&gt;0")</f>
        <v>0</v>
      </c>
    </row>
    <row r="884" spans="1:6">
      <c r="A884">
        <v>155205</v>
      </c>
      <c r="B884" s="2">
        <v>42767</v>
      </c>
      <c r="C884">
        <v>29</v>
      </c>
      <c r="D884">
        <v>14.8</v>
      </c>
      <c r="E884" t="str">
        <f>+VLOOKUP(A884,'est-senamhi'!A:J,10,FALSE)</f>
        <v>VNP</v>
      </c>
      <c r="F884">
        <f>+COUNTIFS(percentiles!A:A,A884,percentiles!M:M,B884,percentiles!N:N,"&gt;0")</f>
        <v>1</v>
      </c>
    </row>
    <row r="885" spans="1:6">
      <c r="A885">
        <v>155224</v>
      </c>
      <c r="B885" s="2">
        <v>42767</v>
      </c>
      <c r="C885">
        <v>21</v>
      </c>
      <c r="D885">
        <v>11.29</v>
      </c>
      <c r="E885" t="str">
        <f>+VLOOKUP(A885,'est-senamhi'!A:J,10,FALSE)</f>
        <v>RP</v>
      </c>
      <c r="F885">
        <f>+COUNTIFS(percentiles!A:A,A885,percentiles!M:M,B885,percentiles!N:N,"&gt;0")</f>
        <v>0</v>
      </c>
    </row>
    <row r="886" spans="1:6">
      <c r="A886">
        <v>47201542</v>
      </c>
      <c r="B886" s="2">
        <v>42767</v>
      </c>
      <c r="C886">
        <v>39</v>
      </c>
      <c r="D886">
        <v>15.55</v>
      </c>
      <c r="E886" t="str">
        <f>+VLOOKUP(A886,'est-senamhi'!A:J,10,FALSE)</f>
        <v>VNP</v>
      </c>
      <c r="F886">
        <f>+COUNTIFS(percentiles!A:A,A886,percentiles!M:M,B886,percentiles!N:N,"&gt;0")</f>
        <v>0</v>
      </c>
    </row>
    <row r="887" spans="1:6">
      <c r="A887" t="s">
        <v>1070</v>
      </c>
      <c r="B887" s="2">
        <v>42767</v>
      </c>
      <c r="C887">
        <v>28.2</v>
      </c>
      <c r="D887">
        <v>16.37</v>
      </c>
      <c r="E887" t="str">
        <f>+VLOOKUP(A887,'est-senamhi'!A:J,10,FALSE)</f>
        <v>RP</v>
      </c>
      <c r="F887">
        <f>+COUNTIFS(percentiles!A:A,A887,percentiles!M:M,B887,percentiles!N:N,"&gt;0")</f>
        <v>0</v>
      </c>
    </row>
    <row r="888" spans="1:6">
      <c r="A888" t="s">
        <v>1072</v>
      </c>
      <c r="B888" s="2">
        <v>42767</v>
      </c>
      <c r="C888">
        <v>53</v>
      </c>
      <c r="D888">
        <v>49.83</v>
      </c>
      <c r="E888" t="str">
        <f>+VLOOKUP(A888,'est-senamhi'!A:J,10,FALSE)</f>
        <v>VNP</v>
      </c>
      <c r="F888">
        <f>+COUNTIFS(percentiles!A:A,A888,percentiles!M:M,B888,percentiles!N:N,"&gt;0")</f>
        <v>0</v>
      </c>
    </row>
    <row r="889" spans="1:6">
      <c r="A889" t="s">
        <v>1108</v>
      </c>
      <c r="B889" s="2">
        <v>42767</v>
      </c>
      <c r="C889">
        <v>95.5</v>
      </c>
      <c r="D889">
        <v>8.2100000000000009</v>
      </c>
      <c r="E889" t="str">
        <f>+VLOOKUP(A889,'est-senamhi'!A:J,10,FALSE)</f>
        <v>VNP</v>
      </c>
      <c r="F889">
        <f>+COUNTIFS(percentiles!A:A,A889,percentiles!M:M,B889,percentiles!N:N,"&gt;0")</f>
        <v>0</v>
      </c>
    </row>
    <row r="890" spans="1:6">
      <c r="A890" t="s">
        <v>1218</v>
      </c>
      <c r="B890" s="2">
        <v>42767</v>
      </c>
      <c r="C890">
        <v>10.9</v>
      </c>
      <c r="D890">
        <v>1.1100000000000001</v>
      </c>
      <c r="E890" t="str">
        <f>+VLOOKUP(A890,'est-senamhi'!A:J,10,FALSE)</f>
        <v>VNP</v>
      </c>
      <c r="F890">
        <f>+COUNTIFS(percentiles!A:A,A890,percentiles!M:M,B890,percentiles!N:N,"&gt;0")</f>
        <v>0</v>
      </c>
    </row>
    <row r="891" spans="1:6">
      <c r="A891" t="s">
        <v>1226</v>
      </c>
      <c r="B891" s="2">
        <v>42767</v>
      </c>
      <c r="C891">
        <v>38.1</v>
      </c>
      <c r="D891">
        <v>27.28</v>
      </c>
      <c r="E891" t="str">
        <f>+VLOOKUP(A891,'est-senamhi'!A:J,10,FALSE)</f>
        <v>VNP</v>
      </c>
      <c r="F891">
        <f>+COUNTIFS(percentiles!A:A,A891,percentiles!M:M,B891,percentiles!N:N,"&gt;0")</f>
        <v>0</v>
      </c>
    </row>
    <row r="892" spans="1:6">
      <c r="A892" t="s">
        <v>1316</v>
      </c>
      <c r="B892" s="2">
        <v>42767</v>
      </c>
      <c r="C892">
        <v>7.9</v>
      </c>
      <c r="D892">
        <v>7.78</v>
      </c>
      <c r="E892" t="str">
        <f>+VLOOKUP(A892,'est-senamhi'!A:J,10,FALSE)</f>
        <v>VNP</v>
      </c>
      <c r="F892">
        <f>+COUNTIFS(percentiles!A:A,A892,percentiles!M:M,B892,percentiles!N:N,"&gt;0")</f>
        <v>0</v>
      </c>
    </row>
    <row r="893" spans="1:6">
      <c r="A893">
        <v>230</v>
      </c>
      <c r="B893" s="2">
        <v>42768</v>
      </c>
      <c r="C893">
        <v>43.1</v>
      </c>
      <c r="D893">
        <v>35.67</v>
      </c>
      <c r="E893" t="str">
        <f>+VLOOKUP(A893,'est-senamhi'!A:J,10,FALSE)</f>
        <v>VNP</v>
      </c>
      <c r="F893">
        <f>+COUNTIFS(percentiles!A:A,A893,percentiles!M:M,B893,percentiles!N:N,"&gt;0")</f>
        <v>0</v>
      </c>
    </row>
    <row r="894" spans="1:6">
      <c r="A894">
        <v>247</v>
      </c>
      <c r="B894" s="2">
        <v>42768</v>
      </c>
      <c r="C894">
        <v>22.1</v>
      </c>
      <c r="D894">
        <v>18.27</v>
      </c>
      <c r="E894" t="str">
        <f>+VLOOKUP(A894,'est-senamhi'!A:J,10,FALSE)</f>
        <v>VNP</v>
      </c>
      <c r="F894">
        <f>+COUNTIFS(percentiles!A:A,A894,percentiles!M:M,B894,percentiles!N:N,"&gt;0")</f>
        <v>0</v>
      </c>
    </row>
    <row r="895" spans="1:6">
      <c r="A895">
        <v>262</v>
      </c>
      <c r="B895" s="2">
        <v>42768</v>
      </c>
      <c r="C895">
        <v>125</v>
      </c>
      <c r="D895">
        <v>8.2100000000000009</v>
      </c>
      <c r="E895" t="str">
        <f>+VLOOKUP(A895,'est-senamhi'!A:J,10,FALSE)</f>
        <v>VNP</v>
      </c>
      <c r="F895">
        <f>+COUNTIFS(percentiles!A:A,A895,percentiles!M:M,B895,percentiles!N:N,"&gt;0")</f>
        <v>0</v>
      </c>
    </row>
    <row r="896" spans="1:6">
      <c r="A896">
        <v>301</v>
      </c>
      <c r="B896" s="2">
        <v>42768</v>
      </c>
      <c r="C896">
        <v>36.299999999999997</v>
      </c>
      <c r="D896">
        <v>16.8</v>
      </c>
      <c r="E896" t="str">
        <f>+VLOOKUP(A896,'est-senamhi'!A:J,10,FALSE)</f>
        <v>VNP</v>
      </c>
      <c r="F896">
        <f>+COUNTIFS(percentiles!A:A,A896,percentiles!M:M,B896,percentiles!N:N,"&gt;0")</f>
        <v>0</v>
      </c>
    </row>
    <row r="897" spans="1:6">
      <c r="A897">
        <v>306</v>
      </c>
      <c r="B897" s="2">
        <v>42768</v>
      </c>
      <c r="C897">
        <v>45.9</v>
      </c>
      <c r="D897">
        <v>4.6399999999999997</v>
      </c>
      <c r="E897" t="str">
        <f>+VLOOKUP(A897,'est-senamhi'!A:J,10,FALSE)</f>
        <v>VNP</v>
      </c>
      <c r="F897">
        <f>+COUNTIFS(percentiles!A:A,A897,percentiles!M:M,B897,percentiles!N:N,"&gt;0")</f>
        <v>0</v>
      </c>
    </row>
    <row r="898" spans="1:6">
      <c r="A898">
        <v>313</v>
      </c>
      <c r="B898" s="2">
        <v>42768</v>
      </c>
      <c r="C898">
        <v>10.3</v>
      </c>
      <c r="D898">
        <v>2.0299999999999998</v>
      </c>
      <c r="E898" t="str">
        <f>+VLOOKUP(A898,'est-senamhi'!A:J,10,FALSE)</f>
        <v>VNP</v>
      </c>
      <c r="F898">
        <f>+COUNTIFS(percentiles!A:A,A898,percentiles!M:M,B898,percentiles!N:N,"&gt;0")</f>
        <v>0</v>
      </c>
    </row>
    <row r="899" spans="1:6">
      <c r="A899">
        <v>320</v>
      </c>
      <c r="B899" s="2">
        <v>42768</v>
      </c>
      <c r="C899">
        <v>34</v>
      </c>
      <c r="D899">
        <v>9.57</v>
      </c>
      <c r="E899" t="str">
        <f>+VLOOKUP(A899,'est-senamhi'!A:J,10,FALSE)</f>
        <v>VNP</v>
      </c>
      <c r="F899">
        <f>+COUNTIFS(percentiles!A:A,A899,percentiles!M:M,B899,percentiles!N:N,"&gt;0")</f>
        <v>0</v>
      </c>
    </row>
    <row r="900" spans="1:6">
      <c r="A900">
        <v>325</v>
      </c>
      <c r="B900" s="2">
        <v>42768</v>
      </c>
      <c r="C900">
        <v>15</v>
      </c>
      <c r="D900">
        <v>6.04</v>
      </c>
      <c r="E900" t="str">
        <f>+VLOOKUP(A900,'est-senamhi'!A:J,10,FALSE)</f>
        <v>VNP</v>
      </c>
      <c r="F900">
        <f>+COUNTIFS(percentiles!A:A,A900,percentiles!M:M,B900,percentiles!N:N,"&gt;0")</f>
        <v>0</v>
      </c>
    </row>
    <row r="901" spans="1:6">
      <c r="A901">
        <v>332</v>
      </c>
      <c r="B901" s="2">
        <v>42768</v>
      </c>
      <c r="C901">
        <v>22.6</v>
      </c>
      <c r="D901">
        <v>11.26</v>
      </c>
      <c r="E901" t="str">
        <f>+VLOOKUP(A901,'est-senamhi'!A:J,10,FALSE)</f>
        <v>VNP</v>
      </c>
      <c r="F901">
        <f>+COUNTIFS(percentiles!A:A,A901,percentiles!M:M,B901,percentiles!N:N,"&gt;0")</f>
        <v>0</v>
      </c>
    </row>
    <row r="902" spans="1:6">
      <c r="A902">
        <v>333</v>
      </c>
      <c r="B902" s="2">
        <v>42768</v>
      </c>
      <c r="C902">
        <v>90</v>
      </c>
      <c r="D902">
        <v>5.39</v>
      </c>
      <c r="E902" t="str">
        <f>+VLOOKUP(A902,'est-senamhi'!A:J,10,FALSE)</f>
        <v>VNP</v>
      </c>
      <c r="F902">
        <f>+COUNTIFS(percentiles!A:A,A902,percentiles!M:M,B902,percentiles!N:N,"&gt;0")</f>
        <v>0</v>
      </c>
    </row>
    <row r="903" spans="1:6">
      <c r="A903">
        <v>335</v>
      </c>
      <c r="B903" s="2">
        <v>42768</v>
      </c>
      <c r="C903">
        <v>31</v>
      </c>
      <c r="D903">
        <v>23.18</v>
      </c>
      <c r="E903" t="str">
        <f>+VLOOKUP(A903,'est-senamhi'!A:J,10,FALSE)</f>
        <v>VNP</v>
      </c>
      <c r="F903">
        <f>+COUNTIFS(percentiles!A:A,A903,percentiles!M:M,B903,percentiles!N:N,"&gt;0")</f>
        <v>0</v>
      </c>
    </row>
    <row r="904" spans="1:6">
      <c r="A904">
        <v>369</v>
      </c>
      <c r="B904" s="2">
        <v>42768</v>
      </c>
      <c r="C904">
        <v>20</v>
      </c>
      <c r="D904">
        <v>17.27</v>
      </c>
      <c r="E904" t="str">
        <f>+VLOOKUP(A904,'est-senamhi'!A:J,10,FALSE)</f>
        <v>VNP</v>
      </c>
      <c r="F904">
        <f>+COUNTIFS(percentiles!A:A,A904,percentiles!M:M,B904,percentiles!N:N,"&gt;0")</f>
        <v>0</v>
      </c>
    </row>
    <row r="905" spans="1:6">
      <c r="A905">
        <v>393</v>
      </c>
      <c r="B905" s="2">
        <v>42768</v>
      </c>
      <c r="C905">
        <v>26</v>
      </c>
      <c r="D905">
        <v>26</v>
      </c>
      <c r="E905" t="str">
        <f>+VLOOKUP(A905,'est-senamhi'!A:J,10,FALSE)</f>
        <v>VNP</v>
      </c>
      <c r="F905">
        <f>+COUNTIFS(percentiles!A:A,A905,percentiles!M:M,B905,percentiles!N:N,"&gt;0")</f>
        <v>0</v>
      </c>
    </row>
    <row r="906" spans="1:6">
      <c r="A906">
        <v>396</v>
      </c>
      <c r="B906" s="2">
        <v>42768</v>
      </c>
      <c r="C906">
        <v>36.9</v>
      </c>
      <c r="D906">
        <v>12.59</v>
      </c>
      <c r="E906" t="str">
        <f>+VLOOKUP(A906,'est-senamhi'!A:J,10,FALSE)</f>
        <v>VNP</v>
      </c>
      <c r="F906">
        <f>+COUNTIFS(percentiles!A:A,A906,percentiles!M:M,B906,percentiles!N:N,"&gt;0")</f>
        <v>0</v>
      </c>
    </row>
    <row r="907" spans="1:6">
      <c r="A907">
        <v>406</v>
      </c>
      <c r="B907" s="2">
        <v>42768</v>
      </c>
      <c r="C907">
        <v>6.1</v>
      </c>
      <c r="D907">
        <v>3.07</v>
      </c>
      <c r="E907" t="str">
        <f>+VLOOKUP(A907,'est-senamhi'!A:J,10,FALSE)</f>
        <v>VNP</v>
      </c>
      <c r="F907">
        <f>+COUNTIFS(percentiles!A:A,A907,percentiles!M:M,B907,percentiles!N:N,"&gt;0")</f>
        <v>0</v>
      </c>
    </row>
    <row r="908" spans="1:6">
      <c r="A908">
        <v>2122</v>
      </c>
      <c r="B908" s="2">
        <v>42768</v>
      </c>
      <c r="C908">
        <v>92</v>
      </c>
      <c r="D908">
        <v>58.95</v>
      </c>
      <c r="E908" t="str">
        <f>+VLOOKUP(A908,'est-senamhi'!A:J,10,FALSE)</f>
        <v>VNP</v>
      </c>
      <c r="F908">
        <f>+COUNTIFS(percentiles!A:A,A908,percentiles!M:M,B908,percentiles!N:N,"&gt;0")</f>
        <v>0</v>
      </c>
    </row>
    <row r="909" spans="1:6">
      <c r="A909">
        <v>3114</v>
      </c>
      <c r="B909" s="2">
        <v>42768</v>
      </c>
      <c r="C909">
        <v>77.900000000000006</v>
      </c>
      <c r="D909">
        <v>48.34</v>
      </c>
      <c r="E909" t="str">
        <f>+VLOOKUP(A909,'est-senamhi'!A:J,10,FALSE)</f>
        <v>VNP</v>
      </c>
      <c r="F909">
        <f>+COUNTIFS(percentiles!A:A,A909,percentiles!M:M,B909,percentiles!N:N,"&gt;0")</f>
        <v>0</v>
      </c>
    </row>
    <row r="910" spans="1:6">
      <c r="A910">
        <v>105121</v>
      </c>
      <c r="B910" s="2">
        <v>42768</v>
      </c>
      <c r="C910">
        <v>20</v>
      </c>
      <c r="D910">
        <v>8.9499999999999993</v>
      </c>
      <c r="E910" t="str">
        <f>+VLOOKUP(A910,'est-senamhi'!A:J,10,FALSE)</f>
        <v>VNP</v>
      </c>
      <c r="F910">
        <f>+COUNTIFS(percentiles!A:A,A910,percentiles!M:M,B910,percentiles!N:N,"&gt;0")</f>
        <v>0</v>
      </c>
    </row>
    <row r="911" spans="1:6">
      <c r="A911">
        <v>105122</v>
      </c>
      <c r="B911" s="2">
        <v>42768</v>
      </c>
      <c r="C911">
        <v>67.099999999999994</v>
      </c>
      <c r="D911">
        <v>7.2</v>
      </c>
      <c r="E911" t="str">
        <f>+VLOOKUP(A911,'est-senamhi'!A:J,10,FALSE)</f>
        <v>VNP</v>
      </c>
      <c r="F911">
        <f>+COUNTIFS(percentiles!A:A,A911,percentiles!M:M,B911,percentiles!N:N,"&gt;0")</f>
        <v>0</v>
      </c>
    </row>
    <row r="912" spans="1:6">
      <c r="A912">
        <v>110138</v>
      </c>
      <c r="B912" s="2">
        <v>42768</v>
      </c>
      <c r="C912">
        <v>16</v>
      </c>
      <c r="D912">
        <v>15.62</v>
      </c>
      <c r="E912" t="str">
        <f>+VLOOKUP(A912,'est-senamhi'!A:J,10,FALSE)</f>
        <v>VNP</v>
      </c>
      <c r="F912">
        <f>+COUNTIFS(percentiles!A:A,A912,percentiles!M:M,B912,percentiles!N:N,"&gt;0")</f>
        <v>0</v>
      </c>
    </row>
    <row r="913" spans="1:6">
      <c r="A913">
        <v>150001</v>
      </c>
      <c r="B913" s="2">
        <v>42768</v>
      </c>
      <c r="C913">
        <v>58.6</v>
      </c>
      <c r="D913">
        <v>58.01</v>
      </c>
      <c r="E913" t="str">
        <f>+VLOOKUP(A913,'est-senamhi'!A:J,10,FALSE)</f>
        <v>VNP</v>
      </c>
      <c r="F913">
        <f>+COUNTIFS(percentiles!A:A,A913,percentiles!M:M,B913,percentiles!N:N,"&gt;0")</f>
        <v>0</v>
      </c>
    </row>
    <row r="914" spans="1:6">
      <c r="A914">
        <v>150212</v>
      </c>
      <c r="B914" s="2">
        <v>42768</v>
      </c>
      <c r="C914">
        <v>89.4</v>
      </c>
      <c r="D914">
        <v>67.03</v>
      </c>
      <c r="E914" t="str">
        <f>+VLOOKUP(A914,'est-senamhi'!A:J,10,FALSE)</f>
        <v>RP</v>
      </c>
      <c r="F914">
        <f>+COUNTIFS(percentiles!A:A,A914,percentiles!M:M,B914,percentiles!N:N,"&gt;0")</f>
        <v>0</v>
      </c>
    </row>
    <row r="915" spans="1:6">
      <c r="A915">
        <v>151212</v>
      </c>
      <c r="B915" s="2">
        <v>42768</v>
      </c>
      <c r="C915">
        <v>24.1</v>
      </c>
      <c r="D915">
        <v>15.32</v>
      </c>
      <c r="E915" t="str">
        <f>+VLOOKUP(A915,'est-senamhi'!A:J,10,FALSE)</f>
        <v>RP</v>
      </c>
      <c r="F915">
        <f>+COUNTIFS(percentiles!A:A,A915,percentiles!M:M,B915,percentiles!N:N,"&gt;0")</f>
        <v>0</v>
      </c>
    </row>
    <row r="916" spans="1:6">
      <c r="A916">
        <v>153103</v>
      </c>
      <c r="B916" s="2">
        <v>42768</v>
      </c>
      <c r="C916">
        <v>59.2</v>
      </c>
      <c r="D916">
        <v>49.48</v>
      </c>
      <c r="E916" t="str">
        <f>+VLOOKUP(A916,'est-senamhi'!A:J,10,FALSE)</f>
        <v>VNP</v>
      </c>
      <c r="F916">
        <f>+COUNTIFS(percentiles!A:A,A916,percentiles!M:M,B916,percentiles!N:N,"&gt;0")</f>
        <v>0</v>
      </c>
    </row>
    <row r="917" spans="1:6">
      <c r="A917">
        <v>154108</v>
      </c>
      <c r="B917" s="2">
        <v>42768</v>
      </c>
      <c r="C917">
        <v>16.8</v>
      </c>
      <c r="D917">
        <v>10.06</v>
      </c>
      <c r="E917" t="str">
        <f>+VLOOKUP(A917,'est-senamhi'!A:J,10,FALSE)</f>
        <v>VNP</v>
      </c>
      <c r="F917">
        <f>+COUNTIFS(percentiles!A:A,A917,percentiles!M:M,B917,percentiles!N:N,"&gt;0")</f>
        <v>0</v>
      </c>
    </row>
    <row r="918" spans="1:6">
      <c r="A918">
        <v>155200</v>
      </c>
      <c r="B918" s="2">
        <v>42768</v>
      </c>
      <c r="C918">
        <v>29.6</v>
      </c>
      <c r="D918">
        <v>22.07</v>
      </c>
      <c r="E918" t="str">
        <f>+VLOOKUP(A918,'est-senamhi'!A:J,10,FALSE)</f>
        <v>VNP</v>
      </c>
      <c r="F918">
        <f>+COUNTIFS(percentiles!A:A,A918,percentiles!M:M,B918,percentiles!N:N,"&gt;0")</f>
        <v>0</v>
      </c>
    </row>
    <row r="919" spans="1:6">
      <c r="A919">
        <v>155224</v>
      </c>
      <c r="B919" s="2">
        <v>42768</v>
      </c>
      <c r="C919">
        <v>43.8</v>
      </c>
      <c r="D919">
        <v>11.29</v>
      </c>
      <c r="E919" t="str">
        <f>+VLOOKUP(A919,'est-senamhi'!A:J,10,FALSE)</f>
        <v>RP</v>
      </c>
      <c r="F919">
        <f>+COUNTIFS(percentiles!A:A,A919,percentiles!M:M,B919,percentiles!N:N,"&gt;0")</f>
        <v>1</v>
      </c>
    </row>
    <row r="920" spans="1:6">
      <c r="A920">
        <v>47201542</v>
      </c>
      <c r="B920" s="2">
        <v>42768</v>
      </c>
      <c r="C920">
        <v>36.799999999999997</v>
      </c>
      <c r="D920">
        <v>15.55</v>
      </c>
      <c r="E920" t="str">
        <f>+VLOOKUP(A920,'est-senamhi'!A:J,10,FALSE)</f>
        <v>VNP</v>
      </c>
      <c r="F920">
        <f>+COUNTIFS(percentiles!A:A,A920,percentiles!M:M,B920,percentiles!N:N,"&gt;0")</f>
        <v>0</v>
      </c>
    </row>
    <row r="921" spans="1:6">
      <c r="A921" t="s">
        <v>1072</v>
      </c>
      <c r="B921" s="2">
        <v>42768</v>
      </c>
      <c r="C921">
        <v>66.900000000000006</v>
      </c>
      <c r="D921">
        <v>49.83</v>
      </c>
      <c r="E921" t="str">
        <f>+VLOOKUP(A921,'est-senamhi'!A:J,10,FALSE)</f>
        <v>VNP</v>
      </c>
      <c r="F921">
        <f>+COUNTIFS(percentiles!A:A,A921,percentiles!M:M,B921,percentiles!N:N,"&gt;0")</f>
        <v>0</v>
      </c>
    </row>
    <row r="922" spans="1:6">
      <c r="A922" t="s">
        <v>1108</v>
      </c>
      <c r="B922" s="2">
        <v>42768</v>
      </c>
      <c r="C922">
        <v>101.2</v>
      </c>
      <c r="D922">
        <v>8.2100000000000009</v>
      </c>
      <c r="E922" t="str">
        <f>+VLOOKUP(A922,'est-senamhi'!A:J,10,FALSE)</f>
        <v>VNP</v>
      </c>
      <c r="F922">
        <f>+COUNTIFS(percentiles!A:A,A922,percentiles!M:M,B922,percentiles!N:N,"&gt;0")</f>
        <v>0</v>
      </c>
    </row>
    <row r="923" spans="1:6">
      <c r="A923" t="s">
        <v>1211</v>
      </c>
      <c r="B923" s="2">
        <v>42768</v>
      </c>
      <c r="C923">
        <v>30.6</v>
      </c>
      <c r="D923">
        <v>29.91</v>
      </c>
      <c r="E923" t="str">
        <f>+VLOOKUP(A923,'est-senamhi'!A:J,10,FALSE)</f>
        <v>VNP</v>
      </c>
      <c r="F923">
        <f>+COUNTIFS(percentiles!A:A,A923,percentiles!M:M,B923,percentiles!N:N,"&gt;0")</f>
        <v>0</v>
      </c>
    </row>
    <row r="924" spans="1:6">
      <c r="A924" t="s">
        <v>1226</v>
      </c>
      <c r="B924" s="2">
        <v>42768</v>
      </c>
      <c r="C924">
        <v>42.8</v>
      </c>
      <c r="D924">
        <v>27.28</v>
      </c>
      <c r="E924" t="str">
        <f>+VLOOKUP(A924,'est-senamhi'!A:J,10,FALSE)</f>
        <v>VNP</v>
      </c>
      <c r="F924">
        <f>+COUNTIFS(percentiles!A:A,A924,percentiles!M:M,B924,percentiles!N:N,"&gt;0")</f>
        <v>0</v>
      </c>
    </row>
    <row r="925" spans="1:6">
      <c r="A925">
        <v>130</v>
      </c>
      <c r="B925" s="2">
        <v>42769</v>
      </c>
      <c r="C925">
        <v>77.2</v>
      </c>
      <c r="D925">
        <v>44.39</v>
      </c>
      <c r="E925" t="str">
        <f>+VLOOKUP(A925,'est-senamhi'!A:J,10,FALSE)</f>
        <v>VNP</v>
      </c>
      <c r="F925">
        <f>+COUNTIFS(percentiles!A:A,A925,percentiles!M:M,B925,percentiles!N:N,"&gt;0")</f>
        <v>0</v>
      </c>
    </row>
    <row r="926" spans="1:6">
      <c r="A926">
        <v>248</v>
      </c>
      <c r="B926" s="2">
        <v>42769</v>
      </c>
      <c r="C926">
        <v>52.9</v>
      </c>
      <c r="D926">
        <v>43.96</v>
      </c>
      <c r="E926" t="str">
        <f>+VLOOKUP(A926,'est-senamhi'!A:J,10,FALSE)</f>
        <v>VNP</v>
      </c>
      <c r="F926">
        <f>+COUNTIFS(percentiles!A:A,A926,percentiles!M:M,B926,percentiles!N:N,"&gt;0")</f>
        <v>0</v>
      </c>
    </row>
    <row r="927" spans="1:6">
      <c r="A927">
        <v>262</v>
      </c>
      <c r="B927" s="2">
        <v>42769</v>
      </c>
      <c r="C927">
        <v>64.2</v>
      </c>
      <c r="D927">
        <v>8.2100000000000009</v>
      </c>
      <c r="E927" t="str">
        <f>+VLOOKUP(A927,'est-senamhi'!A:J,10,FALSE)</f>
        <v>VNP</v>
      </c>
      <c r="F927">
        <f>+COUNTIFS(percentiles!A:A,A927,percentiles!M:M,B927,percentiles!N:N,"&gt;0")</f>
        <v>0</v>
      </c>
    </row>
    <row r="928" spans="1:6">
      <c r="A928">
        <v>301</v>
      </c>
      <c r="B928" s="2">
        <v>42769</v>
      </c>
      <c r="C928">
        <v>29.4</v>
      </c>
      <c r="D928">
        <v>16.8</v>
      </c>
      <c r="E928" t="str">
        <f>+VLOOKUP(A928,'est-senamhi'!A:J,10,FALSE)</f>
        <v>VNP</v>
      </c>
      <c r="F928">
        <f>+COUNTIFS(percentiles!A:A,A928,percentiles!M:M,B928,percentiles!N:N,"&gt;0")</f>
        <v>0</v>
      </c>
    </row>
    <row r="929" spans="1:6">
      <c r="A929">
        <v>302</v>
      </c>
      <c r="B929" s="2">
        <v>42769</v>
      </c>
      <c r="C929">
        <v>36.4</v>
      </c>
      <c r="D929">
        <v>21.6</v>
      </c>
      <c r="E929" t="str">
        <f>+VLOOKUP(A929,'est-senamhi'!A:J,10,FALSE)</f>
        <v>VNP</v>
      </c>
      <c r="F929">
        <f>+COUNTIFS(percentiles!A:A,A929,percentiles!M:M,B929,percentiles!N:N,"&gt;0")</f>
        <v>0</v>
      </c>
    </row>
    <row r="930" spans="1:6">
      <c r="A930">
        <v>306</v>
      </c>
      <c r="B930" s="2">
        <v>42769</v>
      </c>
      <c r="C930">
        <v>29.3</v>
      </c>
      <c r="D930">
        <v>4.6399999999999997</v>
      </c>
      <c r="E930" t="str">
        <f>+VLOOKUP(A930,'est-senamhi'!A:J,10,FALSE)</f>
        <v>VNP</v>
      </c>
      <c r="F930">
        <f>+COUNTIFS(percentiles!A:A,A930,percentiles!M:M,B930,percentiles!N:N,"&gt;0")</f>
        <v>0</v>
      </c>
    </row>
    <row r="931" spans="1:6">
      <c r="A931">
        <v>313</v>
      </c>
      <c r="B931" s="2">
        <v>42769</v>
      </c>
      <c r="C931">
        <v>31</v>
      </c>
      <c r="D931">
        <v>2.0299999999999998</v>
      </c>
      <c r="E931" t="str">
        <f>+VLOOKUP(A931,'est-senamhi'!A:J,10,FALSE)</f>
        <v>VNP</v>
      </c>
      <c r="F931">
        <f>+COUNTIFS(percentiles!A:A,A931,percentiles!M:M,B931,percentiles!N:N,"&gt;0")</f>
        <v>0</v>
      </c>
    </row>
    <row r="932" spans="1:6">
      <c r="A932">
        <v>320</v>
      </c>
      <c r="B932" s="2">
        <v>42769</v>
      </c>
      <c r="C932">
        <v>25.9</v>
      </c>
      <c r="D932">
        <v>9.57</v>
      </c>
      <c r="E932" t="str">
        <f>+VLOOKUP(A932,'est-senamhi'!A:J,10,FALSE)</f>
        <v>VNP</v>
      </c>
      <c r="F932">
        <f>+COUNTIFS(percentiles!A:A,A932,percentiles!M:M,B932,percentiles!N:N,"&gt;0")</f>
        <v>0</v>
      </c>
    </row>
    <row r="933" spans="1:6">
      <c r="A933">
        <v>332</v>
      </c>
      <c r="B933" s="2">
        <v>42769</v>
      </c>
      <c r="C933">
        <v>20.100000000000001</v>
      </c>
      <c r="D933">
        <v>11.26</v>
      </c>
      <c r="E933" t="str">
        <f>+VLOOKUP(A933,'est-senamhi'!A:J,10,FALSE)</f>
        <v>VNP</v>
      </c>
      <c r="F933">
        <f>+COUNTIFS(percentiles!A:A,A933,percentiles!M:M,B933,percentiles!N:N,"&gt;0")</f>
        <v>0</v>
      </c>
    </row>
    <row r="934" spans="1:6">
      <c r="A934">
        <v>333</v>
      </c>
      <c r="B934" s="2">
        <v>42769</v>
      </c>
      <c r="C934">
        <v>122.4</v>
      </c>
      <c r="D934">
        <v>5.39</v>
      </c>
      <c r="E934" t="str">
        <f>+VLOOKUP(A934,'est-senamhi'!A:J,10,FALSE)</f>
        <v>VNP</v>
      </c>
      <c r="F934">
        <f>+COUNTIFS(percentiles!A:A,A934,percentiles!M:M,B934,percentiles!N:N,"&gt;0")</f>
        <v>0</v>
      </c>
    </row>
    <row r="935" spans="1:6">
      <c r="A935">
        <v>335</v>
      </c>
      <c r="B935" s="2">
        <v>42769</v>
      </c>
      <c r="C935">
        <v>73.900000000000006</v>
      </c>
      <c r="D935">
        <v>23.18</v>
      </c>
      <c r="E935" t="str">
        <f>+VLOOKUP(A935,'est-senamhi'!A:J,10,FALSE)</f>
        <v>VNP</v>
      </c>
      <c r="F935">
        <f>+COUNTIFS(percentiles!A:A,A935,percentiles!M:M,B935,percentiles!N:N,"&gt;0")</f>
        <v>0</v>
      </c>
    </row>
    <row r="936" spans="1:6">
      <c r="A936">
        <v>396</v>
      </c>
      <c r="B936" s="2">
        <v>42769</v>
      </c>
      <c r="C936">
        <v>19</v>
      </c>
      <c r="D936">
        <v>12.59</v>
      </c>
      <c r="E936" t="str">
        <f>+VLOOKUP(A936,'est-senamhi'!A:J,10,FALSE)</f>
        <v>VNP</v>
      </c>
      <c r="F936">
        <f>+COUNTIFS(percentiles!A:A,A936,percentiles!M:M,B936,percentiles!N:N,"&gt;0")</f>
        <v>0</v>
      </c>
    </row>
    <row r="937" spans="1:6">
      <c r="A937">
        <v>444</v>
      </c>
      <c r="B937" s="2">
        <v>42769</v>
      </c>
      <c r="C937">
        <v>15.6</v>
      </c>
      <c r="D937">
        <v>7.24</v>
      </c>
      <c r="E937" t="str">
        <f>+VLOOKUP(A937,'est-senamhi'!A:J,10,FALSE)</f>
        <v>VNP</v>
      </c>
      <c r="F937">
        <f>+COUNTIFS(percentiles!A:A,A937,percentiles!M:M,B937,percentiles!N:N,"&gt;0")</f>
        <v>0</v>
      </c>
    </row>
    <row r="938" spans="1:6">
      <c r="A938">
        <v>105121</v>
      </c>
      <c r="B938" s="2">
        <v>42769</v>
      </c>
      <c r="C938">
        <v>30</v>
      </c>
      <c r="D938">
        <v>8.9499999999999993</v>
      </c>
      <c r="E938" t="str">
        <f>+VLOOKUP(A938,'est-senamhi'!A:J,10,FALSE)</f>
        <v>VNP</v>
      </c>
      <c r="F938">
        <f>+COUNTIFS(percentiles!A:A,A938,percentiles!M:M,B938,percentiles!N:N,"&gt;0")</f>
        <v>0</v>
      </c>
    </row>
    <row r="939" spans="1:6">
      <c r="A939">
        <v>105122</v>
      </c>
      <c r="B939" s="2">
        <v>42769</v>
      </c>
      <c r="C939">
        <v>65.599999999999994</v>
      </c>
      <c r="D939">
        <v>7.2</v>
      </c>
      <c r="E939" t="str">
        <f>+VLOOKUP(A939,'est-senamhi'!A:J,10,FALSE)</f>
        <v>VNP</v>
      </c>
      <c r="F939">
        <f>+COUNTIFS(percentiles!A:A,A939,percentiles!M:M,B939,percentiles!N:N,"&gt;0")</f>
        <v>0</v>
      </c>
    </row>
    <row r="940" spans="1:6">
      <c r="A940">
        <v>150112</v>
      </c>
      <c r="B940" s="2">
        <v>42769</v>
      </c>
      <c r="C940">
        <v>105.6</v>
      </c>
      <c r="D940">
        <v>98.44</v>
      </c>
      <c r="E940" t="str">
        <f>+VLOOKUP(A940,'est-senamhi'!A:J,10,FALSE)</f>
        <v>VNP</v>
      </c>
      <c r="F940">
        <f>+COUNTIFS(percentiles!A:A,A940,percentiles!M:M,B940,percentiles!N:N,"&gt;0")</f>
        <v>0</v>
      </c>
    </row>
    <row r="941" spans="1:6">
      <c r="A941">
        <v>150900</v>
      </c>
      <c r="B941" s="2">
        <v>42769</v>
      </c>
      <c r="C941">
        <v>7</v>
      </c>
      <c r="D941">
        <v>6.23</v>
      </c>
      <c r="E941" t="str">
        <f>+VLOOKUP(A941,'est-senamhi'!A:J,10,FALSE)</f>
        <v>VNP</v>
      </c>
      <c r="F941">
        <f>+COUNTIFS(percentiles!A:A,A941,percentiles!M:M,B941,percentiles!N:N,"&gt;0")</f>
        <v>0</v>
      </c>
    </row>
    <row r="942" spans="1:6">
      <c r="A942">
        <v>150904</v>
      </c>
      <c r="B942" s="2">
        <v>42769</v>
      </c>
      <c r="C942">
        <v>34.6</v>
      </c>
      <c r="D942">
        <v>14.3</v>
      </c>
      <c r="E942" t="str">
        <f>+VLOOKUP(A942,'est-senamhi'!A:J,10,FALSE)</f>
        <v>VNP</v>
      </c>
      <c r="F942">
        <f>+COUNTIFS(percentiles!A:A,A942,percentiles!M:M,B942,percentiles!N:N,"&gt;0")</f>
        <v>0</v>
      </c>
    </row>
    <row r="943" spans="1:6">
      <c r="A943">
        <v>151100</v>
      </c>
      <c r="B943" s="2">
        <v>42769</v>
      </c>
      <c r="C943">
        <v>76.3</v>
      </c>
      <c r="D943">
        <v>72.760000000000005</v>
      </c>
      <c r="E943" t="str">
        <f>+VLOOKUP(A943,'est-senamhi'!A:J,10,FALSE)</f>
        <v>VNP</v>
      </c>
      <c r="F943">
        <f>+COUNTIFS(percentiles!A:A,A943,percentiles!M:M,B943,percentiles!N:N,"&gt;0")</f>
        <v>0</v>
      </c>
    </row>
    <row r="944" spans="1:6">
      <c r="A944">
        <v>152212</v>
      </c>
      <c r="B944" s="2">
        <v>42769</v>
      </c>
      <c r="C944">
        <v>28.6</v>
      </c>
      <c r="D944">
        <v>18.579999999999998</v>
      </c>
      <c r="E944" t="str">
        <f>+VLOOKUP(A944,'est-senamhi'!A:J,10,FALSE)</f>
        <v>RP</v>
      </c>
      <c r="F944">
        <f>+COUNTIFS(percentiles!A:A,A944,percentiles!M:M,B944,percentiles!N:N,"&gt;0")</f>
        <v>0</v>
      </c>
    </row>
    <row r="945" spans="1:6">
      <c r="A945">
        <v>154108</v>
      </c>
      <c r="B945" s="2">
        <v>42769</v>
      </c>
      <c r="C945">
        <v>18.399999999999999</v>
      </c>
      <c r="D945">
        <v>10.06</v>
      </c>
      <c r="E945" t="str">
        <f>+VLOOKUP(A945,'est-senamhi'!A:J,10,FALSE)</f>
        <v>VNP</v>
      </c>
      <c r="F945">
        <f>+COUNTIFS(percentiles!A:A,A945,percentiles!M:M,B945,percentiles!N:N,"&gt;0")</f>
        <v>0</v>
      </c>
    </row>
    <row r="946" spans="1:6">
      <c r="A946">
        <v>154110</v>
      </c>
      <c r="B946" s="2">
        <v>42769</v>
      </c>
      <c r="C946">
        <v>9.8000000000000007</v>
      </c>
      <c r="D946">
        <v>9.6199999999999992</v>
      </c>
      <c r="E946" t="str">
        <f>+VLOOKUP(A946,'est-senamhi'!A:J,10,FALSE)</f>
        <v>VNP</v>
      </c>
      <c r="F946">
        <f>+COUNTIFS(percentiles!A:A,A946,percentiles!M:M,B946,percentiles!N:N,"&gt;0")</f>
        <v>0</v>
      </c>
    </row>
    <row r="947" spans="1:6">
      <c r="A947">
        <v>155105</v>
      </c>
      <c r="B947" s="2">
        <v>42769</v>
      </c>
      <c r="C947">
        <v>8.4</v>
      </c>
      <c r="D947">
        <v>8.23</v>
      </c>
      <c r="E947" t="str">
        <f>+VLOOKUP(A947,'est-senamhi'!A:J,10,FALSE)</f>
        <v>VNP</v>
      </c>
      <c r="F947">
        <f>+COUNTIFS(percentiles!A:A,A947,percentiles!M:M,B947,percentiles!N:N,"&gt;0")</f>
        <v>0</v>
      </c>
    </row>
    <row r="948" spans="1:6">
      <c r="A948">
        <v>47201542</v>
      </c>
      <c r="B948" s="2">
        <v>42769</v>
      </c>
      <c r="C948">
        <v>31.5</v>
      </c>
      <c r="D948">
        <v>15.55</v>
      </c>
      <c r="E948" t="str">
        <f>+VLOOKUP(A948,'est-senamhi'!A:J,10,FALSE)</f>
        <v>VNP</v>
      </c>
      <c r="F948">
        <f>+COUNTIFS(percentiles!A:A,A948,percentiles!M:M,B948,percentiles!N:N,"&gt;0")</f>
        <v>0</v>
      </c>
    </row>
    <row r="949" spans="1:6">
      <c r="A949" t="s">
        <v>1108</v>
      </c>
      <c r="B949" s="2">
        <v>42769</v>
      </c>
      <c r="C949">
        <v>11.4</v>
      </c>
      <c r="D949">
        <v>8.2100000000000009</v>
      </c>
      <c r="E949" t="str">
        <f>+VLOOKUP(A949,'est-senamhi'!A:J,10,FALSE)</f>
        <v>VNP</v>
      </c>
      <c r="F949">
        <f>+COUNTIFS(percentiles!A:A,A949,percentiles!M:M,B949,percentiles!N:N,"&gt;0")</f>
        <v>0</v>
      </c>
    </row>
    <row r="950" spans="1:6">
      <c r="A950" t="s">
        <v>1326</v>
      </c>
      <c r="B950" s="2">
        <v>42769</v>
      </c>
      <c r="C950">
        <v>22.6</v>
      </c>
      <c r="D950">
        <v>16.8</v>
      </c>
      <c r="E950" t="str">
        <f>+VLOOKUP(A950,'est-senamhi'!A:J,10,FALSE)</f>
        <v>VNP</v>
      </c>
      <c r="F950">
        <f>+COUNTIFS(percentiles!A:A,A950,percentiles!M:M,B950,percentiles!N:N,"&gt;0")</f>
        <v>0</v>
      </c>
    </row>
    <row r="951" spans="1:6">
      <c r="A951">
        <v>260</v>
      </c>
      <c r="B951" s="2">
        <v>42770</v>
      </c>
      <c r="C951">
        <v>42.2</v>
      </c>
      <c r="D951">
        <v>14.77</v>
      </c>
      <c r="E951" t="str">
        <f>+VLOOKUP(A951,'est-senamhi'!A:J,10,FALSE)</f>
        <v>RP</v>
      </c>
      <c r="F951">
        <f>+COUNTIFS(percentiles!A:A,A951,percentiles!M:M,B951,percentiles!N:N,"&gt;0")</f>
        <v>0</v>
      </c>
    </row>
    <row r="952" spans="1:6">
      <c r="A952">
        <v>302</v>
      </c>
      <c r="B952" s="2">
        <v>42770</v>
      </c>
      <c r="C952">
        <v>46.9</v>
      </c>
      <c r="D952">
        <v>21.6</v>
      </c>
      <c r="E952" t="str">
        <f>+VLOOKUP(A952,'est-senamhi'!A:J,10,FALSE)</f>
        <v>VNP</v>
      </c>
      <c r="F952">
        <f>+COUNTIFS(percentiles!A:A,A952,percentiles!M:M,B952,percentiles!N:N,"&gt;0")</f>
        <v>0</v>
      </c>
    </row>
    <row r="953" spans="1:6">
      <c r="A953">
        <v>306</v>
      </c>
      <c r="B953" s="2">
        <v>42770</v>
      </c>
      <c r="C953">
        <v>16.7</v>
      </c>
      <c r="D953">
        <v>4.6399999999999997</v>
      </c>
      <c r="E953" t="str">
        <f>+VLOOKUP(A953,'est-senamhi'!A:J,10,FALSE)</f>
        <v>VNP</v>
      </c>
      <c r="F953">
        <f>+COUNTIFS(percentiles!A:A,A953,percentiles!M:M,B953,percentiles!N:N,"&gt;0")</f>
        <v>0</v>
      </c>
    </row>
    <row r="954" spans="1:6">
      <c r="A954">
        <v>313</v>
      </c>
      <c r="B954" s="2">
        <v>42770</v>
      </c>
      <c r="C954">
        <v>9.5</v>
      </c>
      <c r="D954">
        <v>2.0299999999999998</v>
      </c>
      <c r="E954" t="str">
        <f>+VLOOKUP(A954,'est-senamhi'!A:J,10,FALSE)</f>
        <v>VNP</v>
      </c>
      <c r="F954">
        <f>+COUNTIFS(percentiles!A:A,A954,percentiles!M:M,B954,percentiles!N:N,"&gt;0")</f>
        <v>0</v>
      </c>
    </row>
    <row r="955" spans="1:6">
      <c r="A955">
        <v>319</v>
      </c>
      <c r="B955" s="2">
        <v>42770</v>
      </c>
      <c r="C955">
        <v>28.3</v>
      </c>
      <c r="D955">
        <v>19.7</v>
      </c>
      <c r="E955" t="str">
        <f>+VLOOKUP(A955,'est-senamhi'!A:J,10,FALSE)</f>
        <v>VNP</v>
      </c>
      <c r="F955">
        <f>+COUNTIFS(percentiles!A:A,A955,percentiles!M:M,B955,percentiles!N:N,"&gt;0")</f>
        <v>0</v>
      </c>
    </row>
    <row r="956" spans="1:6">
      <c r="A956">
        <v>320</v>
      </c>
      <c r="B956" s="2">
        <v>42770</v>
      </c>
      <c r="C956">
        <v>20.2</v>
      </c>
      <c r="D956">
        <v>9.57</v>
      </c>
      <c r="E956" t="str">
        <f>+VLOOKUP(A956,'est-senamhi'!A:J,10,FALSE)</f>
        <v>VNP</v>
      </c>
      <c r="F956">
        <f>+COUNTIFS(percentiles!A:A,A956,percentiles!M:M,B956,percentiles!N:N,"&gt;0")</f>
        <v>0</v>
      </c>
    </row>
    <row r="957" spans="1:6">
      <c r="A957">
        <v>333</v>
      </c>
      <c r="B957" s="2">
        <v>42770</v>
      </c>
      <c r="C957">
        <v>19.5</v>
      </c>
      <c r="D957">
        <v>5.39</v>
      </c>
      <c r="E957" t="str">
        <f>+VLOOKUP(A957,'est-senamhi'!A:J,10,FALSE)</f>
        <v>VNP</v>
      </c>
      <c r="F957">
        <f>+COUNTIFS(percentiles!A:A,A957,percentiles!M:M,B957,percentiles!N:N,"&gt;0")</f>
        <v>0</v>
      </c>
    </row>
    <row r="958" spans="1:6">
      <c r="A958">
        <v>335</v>
      </c>
      <c r="B958" s="2">
        <v>42770</v>
      </c>
      <c r="C958">
        <v>54.4</v>
      </c>
      <c r="D958">
        <v>23.18</v>
      </c>
      <c r="E958" t="str">
        <f>+VLOOKUP(A958,'est-senamhi'!A:J,10,FALSE)</f>
        <v>VNP</v>
      </c>
      <c r="F958">
        <f>+COUNTIFS(percentiles!A:A,A958,percentiles!M:M,B958,percentiles!N:N,"&gt;0")</f>
        <v>0</v>
      </c>
    </row>
    <row r="959" spans="1:6">
      <c r="A959">
        <v>369</v>
      </c>
      <c r="B959" s="2">
        <v>42770</v>
      </c>
      <c r="C959">
        <v>28</v>
      </c>
      <c r="D959">
        <v>17.27</v>
      </c>
      <c r="E959" t="str">
        <f>+VLOOKUP(A959,'est-senamhi'!A:J,10,FALSE)</f>
        <v>VNP</v>
      </c>
      <c r="F959">
        <f>+COUNTIFS(percentiles!A:A,A959,percentiles!M:M,B959,percentiles!N:N,"&gt;0")</f>
        <v>0</v>
      </c>
    </row>
    <row r="960" spans="1:6">
      <c r="A960">
        <v>393</v>
      </c>
      <c r="B960" s="2">
        <v>42770</v>
      </c>
      <c r="C960">
        <v>35.5</v>
      </c>
      <c r="D960">
        <v>26</v>
      </c>
      <c r="E960" t="str">
        <f>+VLOOKUP(A960,'est-senamhi'!A:J,10,FALSE)</f>
        <v>VNP</v>
      </c>
      <c r="F960">
        <f>+COUNTIFS(percentiles!A:A,A960,percentiles!M:M,B960,percentiles!N:N,"&gt;0")</f>
        <v>0</v>
      </c>
    </row>
    <row r="961" spans="1:6">
      <c r="A961">
        <v>444</v>
      </c>
      <c r="B961" s="2">
        <v>42770</v>
      </c>
      <c r="C961">
        <v>10.3</v>
      </c>
      <c r="D961">
        <v>7.24</v>
      </c>
      <c r="E961" t="str">
        <f>+VLOOKUP(A961,'est-senamhi'!A:J,10,FALSE)</f>
        <v>VNP</v>
      </c>
      <c r="F961">
        <f>+COUNTIFS(percentiles!A:A,A961,percentiles!M:M,B961,percentiles!N:N,"&gt;0")</f>
        <v>0</v>
      </c>
    </row>
    <row r="962" spans="1:6">
      <c r="A962">
        <v>105121</v>
      </c>
      <c r="B962" s="2">
        <v>42770</v>
      </c>
      <c r="C962">
        <v>15</v>
      </c>
      <c r="D962">
        <v>8.9499999999999993</v>
      </c>
      <c r="E962" t="str">
        <f>+VLOOKUP(A962,'est-senamhi'!A:J,10,FALSE)</f>
        <v>VNP</v>
      </c>
      <c r="F962">
        <f>+COUNTIFS(percentiles!A:A,A962,percentiles!M:M,B962,percentiles!N:N,"&gt;0")</f>
        <v>0</v>
      </c>
    </row>
    <row r="963" spans="1:6">
      <c r="A963">
        <v>105122</v>
      </c>
      <c r="B963" s="2">
        <v>42770</v>
      </c>
      <c r="C963">
        <v>13.4</v>
      </c>
      <c r="D963">
        <v>7.2</v>
      </c>
      <c r="E963" t="str">
        <f>+VLOOKUP(A963,'est-senamhi'!A:J,10,FALSE)</f>
        <v>VNP</v>
      </c>
      <c r="F963">
        <f>+COUNTIFS(percentiles!A:A,A963,percentiles!M:M,B963,percentiles!N:N,"&gt;0")</f>
        <v>0</v>
      </c>
    </row>
    <row r="964" spans="1:6">
      <c r="A964">
        <v>107131</v>
      </c>
      <c r="B964" s="2">
        <v>42770</v>
      </c>
      <c r="C964">
        <v>46</v>
      </c>
      <c r="D964">
        <v>30.42</v>
      </c>
      <c r="E964" t="str">
        <f>+VLOOKUP(A964,'est-senamhi'!A:J,10,FALSE)</f>
        <v>VNP</v>
      </c>
      <c r="F964">
        <f>+COUNTIFS(percentiles!A:A,A964,percentiles!M:M,B964,percentiles!N:N,"&gt;0")</f>
        <v>0</v>
      </c>
    </row>
    <row r="965" spans="1:6">
      <c r="A965">
        <v>152204</v>
      </c>
      <c r="B965" s="2">
        <v>42770</v>
      </c>
      <c r="C965">
        <v>29.7</v>
      </c>
      <c r="D965">
        <v>24.12</v>
      </c>
      <c r="E965" t="str">
        <f>+VLOOKUP(A965,'est-senamhi'!A:J,10,FALSE)</f>
        <v>RP</v>
      </c>
      <c r="F965">
        <f>+COUNTIFS(percentiles!A:A,A965,percentiles!M:M,B965,percentiles!N:N,"&gt;0")</f>
        <v>0</v>
      </c>
    </row>
    <row r="966" spans="1:6">
      <c r="A966">
        <v>153201</v>
      </c>
      <c r="B966" s="2">
        <v>42770</v>
      </c>
      <c r="C966">
        <v>33.5</v>
      </c>
      <c r="D966">
        <v>31.85</v>
      </c>
      <c r="E966" t="str">
        <f>+VLOOKUP(A966,'est-senamhi'!A:J,10,FALSE)</f>
        <v>VNP</v>
      </c>
      <c r="F966">
        <f>+COUNTIFS(percentiles!A:A,A966,percentiles!M:M,B966,percentiles!N:N,"&gt;0")</f>
        <v>0</v>
      </c>
    </row>
    <row r="967" spans="1:6">
      <c r="A967">
        <v>154107</v>
      </c>
      <c r="B967" s="2">
        <v>42770</v>
      </c>
      <c r="C967">
        <v>13.1</v>
      </c>
      <c r="D967">
        <v>9.6199999999999992</v>
      </c>
      <c r="E967" t="str">
        <f>+VLOOKUP(A967,'est-senamhi'!A:J,10,FALSE)</f>
        <v>VNP</v>
      </c>
      <c r="F967">
        <f>+COUNTIFS(percentiles!A:A,A967,percentiles!M:M,B967,percentiles!N:N,"&gt;0")</f>
        <v>0</v>
      </c>
    </row>
    <row r="968" spans="1:6">
      <c r="A968">
        <v>154108</v>
      </c>
      <c r="B968" s="2">
        <v>42770</v>
      </c>
      <c r="C968">
        <v>20</v>
      </c>
      <c r="D968">
        <v>10.06</v>
      </c>
      <c r="E968" t="str">
        <f>+VLOOKUP(A968,'est-senamhi'!A:J,10,FALSE)</f>
        <v>VNP</v>
      </c>
      <c r="F968">
        <f>+COUNTIFS(percentiles!A:A,A968,percentiles!M:M,B968,percentiles!N:N,"&gt;0")</f>
        <v>0</v>
      </c>
    </row>
    <row r="969" spans="1:6">
      <c r="A969">
        <v>154110</v>
      </c>
      <c r="B969" s="2">
        <v>42770</v>
      </c>
      <c r="C969">
        <v>12.7</v>
      </c>
      <c r="D969">
        <v>9.6199999999999992</v>
      </c>
      <c r="E969" t="str">
        <f>+VLOOKUP(A969,'est-senamhi'!A:J,10,FALSE)</f>
        <v>VNP</v>
      </c>
      <c r="F969">
        <f>+COUNTIFS(percentiles!A:A,A969,percentiles!M:M,B969,percentiles!N:N,"&gt;0")</f>
        <v>0</v>
      </c>
    </row>
    <row r="970" spans="1:6">
      <c r="A970">
        <v>155105</v>
      </c>
      <c r="B970" s="2">
        <v>42770</v>
      </c>
      <c r="C970">
        <v>13.2</v>
      </c>
      <c r="D970">
        <v>8.23</v>
      </c>
      <c r="E970" t="str">
        <f>+VLOOKUP(A970,'est-senamhi'!A:J,10,FALSE)</f>
        <v>VNP</v>
      </c>
      <c r="F970">
        <f>+COUNTIFS(percentiles!A:A,A970,percentiles!M:M,B970,percentiles!N:N,"&gt;0")</f>
        <v>0</v>
      </c>
    </row>
    <row r="971" spans="1:6">
      <c r="A971" t="s">
        <v>1218</v>
      </c>
      <c r="B971" s="2">
        <v>42770</v>
      </c>
      <c r="C971">
        <v>34.200000000000003</v>
      </c>
      <c r="D971">
        <v>1.1100000000000001</v>
      </c>
      <c r="E971" t="str">
        <f>+VLOOKUP(A971,'est-senamhi'!A:J,10,FALSE)</f>
        <v>VNP</v>
      </c>
      <c r="F971">
        <f>+COUNTIFS(percentiles!A:A,A971,percentiles!M:M,B971,percentiles!N:N,"&gt;0")</f>
        <v>0</v>
      </c>
    </row>
    <row r="972" spans="1:6">
      <c r="A972" t="s">
        <v>1226</v>
      </c>
      <c r="B972" s="2">
        <v>42770</v>
      </c>
      <c r="C972">
        <v>40.1</v>
      </c>
      <c r="D972">
        <v>27.28</v>
      </c>
      <c r="E972" t="str">
        <f>+VLOOKUP(A972,'est-senamhi'!A:J,10,FALSE)</f>
        <v>VNP</v>
      </c>
      <c r="F972">
        <f>+COUNTIFS(percentiles!A:A,A972,percentiles!M:M,B972,percentiles!N:N,"&gt;0")</f>
        <v>0</v>
      </c>
    </row>
    <row r="973" spans="1:6">
      <c r="A973">
        <v>313</v>
      </c>
      <c r="B973" s="2">
        <v>42771</v>
      </c>
      <c r="C973">
        <v>4.5999999999999996</v>
      </c>
      <c r="D973">
        <v>2.0299999999999998</v>
      </c>
      <c r="E973" t="str">
        <f>+VLOOKUP(A973,'est-senamhi'!A:J,10,FALSE)</f>
        <v>VNP</v>
      </c>
      <c r="F973">
        <f>+COUNTIFS(percentiles!A:A,A973,percentiles!M:M,B973,percentiles!N:N,"&gt;0")</f>
        <v>0</v>
      </c>
    </row>
    <row r="974" spans="1:6">
      <c r="A974">
        <v>319</v>
      </c>
      <c r="B974" s="2">
        <v>42771</v>
      </c>
      <c r="C974">
        <v>29.3</v>
      </c>
      <c r="D974">
        <v>19.7</v>
      </c>
      <c r="E974" t="str">
        <f>+VLOOKUP(A974,'est-senamhi'!A:J,10,FALSE)</f>
        <v>VNP</v>
      </c>
      <c r="F974">
        <f>+COUNTIFS(percentiles!A:A,A974,percentiles!M:M,B974,percentiles!N:N,"&gt;0")</f>
        <v>0</v>
      </c>
    </row>
    <row r="975" spans="1:6">
      <c r="A975">
        <v>105122</v>
      </c>
      <c r="B975" s="2">
        <v>42771</v>
      </c>
      <c r="C975">
        <v>7.7</v>
      </c>
      <c r="D975">
        <v>7.2</v>
      </c>
      <c r="E975" t="str">
        <f>+VLOOKUP(A975,'est-senamhi'!A:J,10,FALSE)</f>
        <v>VNP</v>
      </c>
      <c r="F975">
        <f>+COUNTIFS(percentiles!A:A,A975,percentiles!M:M,B975,percentiles!N:N,"&gt;0")</f>
        <v>0</v>
      </c>
    </row>
    <row r="976" spans="1:6">
      <c r="A976">
        <v>154108</v>
      </c>
      <c r="B976" s="2">
        <v>42771</v>
      </c>
      <c r="C976">
        <v>10.6</v>
      </c>
      <c r="D976">
        <v>10.06</v>
      </c>
      <c r="E976" t="str">
        <f>+VLOOKUP(A976,'est-senamhi'!A:J,10,FALSE)</f>
        <v>VNP</v>
      </c>
      <c r="F976">
        <f>+COUNTIFS(percentiles!A:A,A976,percentiles!M:M,B976,percentiles!N:N,"&gt;0")</f>
        <v>0</v>
      </c>
    </row>
    <row r="977" spans="1:6">
      <c r="A977">
        <v>155224</v>
      </c>
      <c r="B977" s="2">
        <v>42771</v>
      </c>
      <c r="C977">
        <v>15</v>
      </c>
      <c r="D977">
        <v>11.29</v>
      </c>
      <c r="E977" t="str">
        <f>+VLOOKUP(A977,'est-senamhi'!A:J,10,FALSE)</f>
        <v>RP</v>
      </c>
      <c r="F977">
        <f>+COUNTIFS(percentiles!A:A,A977,percentiles!M:M,B977,percentiles!N:N,"&gt;0")</f>
        <v>0</v>
      </c>
    </row>
    <row r="978" spans="1:6">
      <c r="A978">
        <v>155291</v>
      </c>
      <c r="B978" s="2">
        <v>42771</v>
      </c>
      <c r="C978">
        <v>19.5</v>
      </c>
      <c r="D978">
        <v>19.38</v>
      </c>
      <c r="E978" t="str">
        <f>+VLOOKUP(A978,'est-senamhi'!A:J,10,FALSE)</f>
        <v>VNP</v>
      </c>
      <c r="F978">
        <f>+COUNTIFS(percentiles!A:A,A978,percentiles!M:M,B978,percentiles!N:N,"&gt;0")</f>
        <v>0</v>
      </c>
    </row>
    <row r="979" spans="1:6">
      <c r="A979" t="s">
        <v>1218</v>
      </c>
      <c r="B979" s="2">
        <v>42771</v>
      </c>
      <c r="C979">
        <v>8</v>
      </c>
      <c r="D979">
        <v>1.1100000000000001</v>
      </c>
      <c r="E979" t="str">
        <f>+VLOOKUP(A979,'est-senamhi'!A:J,10,FALSE)</f>
        <v>VNP</v>
      </c>
      <c r="F979">
        <f>+COUNTIFS(percentiles!A:A,A979,percentiles!M:M,B979,percentiles!N:N,"&gt;0")</f>
        <v>0</v>
      </c>
    </row>
    <row r="980" spans="1:6">
      <c r="A980">
        <v>269</v>
      </c>
      <c r="B980" s="2">
        <v>42772</v>
      </c>
      <c r="C980">
        <v>50</v>
      </c>
      <c r="D980">
        <v>48.05</v>
      </c>
      <c r="E980" t="str">
        <f>+VLOOKUP(A980,'est-senamhi'!A:J,10,FALSE)</f>
        <v>RP</v>
      </c>
      <c r="F980">
        <f>+COUNTIFS(percentiles!A:A,A980,percentiles!M:M,B980,percentiles!N:N,"&gt;0")</f>
        <v>0</v>
      </c>
    </row>
    <row r="981" spans="1:6">
      <c r="A981">
        <v>444</v>
      </c>
      <c r="B981" s="2">
        <v>42772</v>
      </c>
      <c r="C981">
        <v>11.2</v>
      </c>
      <c r="D981">
        <v>7.24</v>
      </c>
      <c r="E981" t="str">
        <f>+VLOOKUP(A981,'est-senamhi'!A:J,10,FALSE)</f>
        <v>VNP</v>
      </c>
      <c r="F981">
        <f>+COUNTIFS(percentiles!A:A,A981,percentiles!M:M,B981,percentiles!N:N,"&gt;0")</f>
        <v>0</v>
      </c>
    </row>
    <row r="982" spans="1:6">
      <c r="A982">
        <v>636</v>
      </c>
      <c r="B982" s="2">
        <v>42772</v>
      </c>
      <c r="C982">
        <v>13.8</v>
      </c>
      <c r="D982">
        <v>11.3</v>
      </c>
      <c r="E982" t="str">
        <f>+VLOOKUP(A982,'est-senamhi'!A:J,10,FALSE)</f>
        <v>RP</v>
      </c>
      <c r="F982">
        <f>+COUNTIFS(percentiles!A:A,A982,percentiles!M:M,B982,percentiles!N:N,"&gt;0")</f>
        <v>0</v>
      </c>
    </row>
    <row r="983" spans="1:6">
      <c r="A983">
        <v>109091</v>
      </c>
      <c r="B983" s="2">
        <v>42772</v>
      </c>
      <c r="C983">
        <v>16.600000000000001</v>
      </c>
      <c r="D983">
        <v>7.38</v>
      </c>
      <c r="E983" t="str">
        <f>+VLOOKUP(A983,'est-senamhi'!A:J,10,FALSE)</f>
        <v>VNP</v>
      </c>
      <c r="F983">
        <f>+COUNTIFS(percentiles!A:A,A983,percentiles!M:M,B983,percentiles!N:N,"&gt;0")</f>
        <v>0</v>
      </c>
    </row>
    <row r="984" spans="1:6">
      <c r="A984">
        <v>154108</v>
      </c>
      <c r="B984" s="2">
        <v>42772</v>
      </c>
      <c r="C984">
        <v>17</v>
      </c>
      <c r="D984">
        <v>10.06</v>
      </c>
      <c r="E984" t="str">
        <f>+VLOOKUP(A984,'est-senamhi'!A:J,10,FALSE)</f>
        <v>VNP</v>
      </c>
      <c r="F984">
        <f>+COUNTIFS(percentiles!A:A,A984,percentiles!M:M,B984,percentiles!N:N,"&gt;0")</f>
        <v>0</v>
      </c>
    </row>
    <row r="985" spans="1:6">
      <c r="A985">
        <v>155111</v>
      </c>
      <c r="B985" s="2">
        <v>42772</v>
      </c>
      <c r="C985">
        <v>32</v>
      </c>
      <c r="D985">
        <v>21.02</v>
      </c>
      <c r="E985" t="str">
        <f>+VLOOKUP(A985,'est-senamhi'!A:J,10,FALSE)</f>
        <v>VNP</v>
      </c>
      <c r="F985">
        <f>+COUNTIFS(percentiles!A:A,A985,percentiles!M:M,B985,percentiles!N:N,"&gt;0")</f>
        <v>0</v>
      </c>
    </row>
    <row r="986" spans="1:6">
      <c r="A986" t="s">
        <v>1351</v>
      </c>
      <c r="B986" s="2">
        <v>42772</v>
      </c>
      <c r="C986">
        <v>7.5</v>
      </c>
      <c r="D986">
        <v>7.24</v>
      </c>
      <c r="E986" t="str">
        <f>+VLOOKUP(A986,'est-senamhi'!A:J,10,FALSE)</f>
        <v>VNP</v>
      </c>
      <c r="F986">
        <f>+COUNTIFS(percentiles!A:A,A986,percentiles!M:M,B986,percentiles!N:N,"&gt;0")</f>
        <v>0</v>
      </c>
    </row>
    <row r="987" spans="1:6">
      <c r="A987">
        <v>269</v>
      </c>
      <c r="B987" s="2">
        <v>42773</v>
      </c>
      <c r="C987">
        <v>50.4</v>
      </c>
      <c r="D987">
        <v>48.05</v>
      </c>
      <c r="E987" t="str">
        <f>+VLOOKUP(A987,'est-senamhi'!A:J,10,FALSE)</f>
        <v>RP</v>
      </c>
      <c r="F987">
        <f>+COUNTIFS(percentiles!A:A,A987,percentiles!M:M,B987,percentiles!N:N,"&gt;0")</f>
        <v>0</v>
      </c>
    </row>
    <row r="988" spans="1:6">
      <c r="A988">
        <v>444</v>
      </c>
      <c r="B988" s="2">
        <v>42773</v>
      </c>
      <c r="C988">
        <v>14.8</v>
      </c>
      <c r="D988">
        <v>7.24</v>
      </c>
      <c r="E988" t="str">
        <f>+VLOOKUP(A988,'est-senamhi'!A:J,10,FALSE)</f>
        <v>VNP</v>
      </c>
      <c r="F988">
        <f>+COUNTIFS(percentiles!A:A,A988,percentiles!M:M,B988,percentiles!N:N,"&gt;0")</f>
        <v>0</v>
      </c>
    </row>
    <row r="989" spans="1:6">
      <c r="A989">
        <v>808</v>
      </c>
      <c r="B989" s="2">
        <v>42773</v>
      </c>
      <c r="C989">
        <v>82.1</v>
      </c>
      <c r="D989">
        <v>40.11</v>
      </c>
      <c r="E989" t="str">
        <f>+VLOOKUP(A989,'est-senamhi'!A:J,10,FALSE)</f>
        <v>RP</v>
      </c>
      <c r="F989">
        <f>+COUNTIFS(percentiles!A:A,A989,percentiles!M:M,B989,percentiles!N:N,"&gt;0")</f>
        <v>0</v>
      </c>
    </row>
    <row r="990" spans="1:6">
      <c r="A990">
        <v>109091</v>
      </c>
      <c r="B990" s="2">
        <v>42773</v>
      </c>
      <c r="C990">
        <v>78.400000000000006</v>
      </c>
      <c r="D990">
        <v>7.38</v>
      </c>
      <c r="E990" t="str">
        <f>+VLOOKUP(A990,'est-senamhi'!A:J,10,FALSE)</f>
        <v>VNP</v>
      </c>
      <c r="F990">
        <f>+COUNTIFS(percentiles!A:A,A990,percentiles!M:M,B990,percentiles!N:N,"&gt;0")</f>
        <v>0</v>
      </c>
    </row>
    <row r="991" spans="1:6">
      <c r="A991">
        <v>150209</v>
      </c>
      <c r="B991" s="2">
        <v>42773</v>
      </c>
      <c r="C991">
        <v>81</v>
      </c>
      <c r="D991">
        <v>36.9</v>
      </c>
      <c r="E991" t="str">
        <f>+VLOOKUP(A991,'est-senamhi'!A:J,10,FALSE)</f>
        <v>RP</v>
      </c>
      <c r="F991">
        <f>+COUNTIFS(percentiles!A:A,A991,percentiles!M:M,B991,percentiles!N:N,"&gt;0")</f>
        <v>0</v>
      </c>
    </row>
    <row r="992" spans="1:6">
      <c r="A992">
        <v>150212</v>
      </c>
      <c r="B992" s="2">
        <v>42773</v>
      </c>
      <c r="C992">
        <v>73.7</v>
      </c>
      <c r="D992">
        <v>67.03</v>
      </c>
      <c r="E992" t="str">
        <f>+VLOOKUP(A992,'est-senamhi'!A:J,10,FALSE)</f>
        <v>RP</v>
      </c>
      <c r="F992">
        <f>+COUNTIFS(percentiles!A:A,A992,percentiles!M:M,B992,percentiles!N:N,"&gt;0")</f>
        <v>0</v>
      </c>
    </row>
    <row r="993" spans="1:6">
      <c r="A993">
        <v>151210</v>
      </c>
      <c r="B993" s="2">
        <v>42773</v>
      </c>
      <c r="C993">
        <v>25.5</v>
      </c>
      <c r="D993">
        <v>19.91</v>
      </c>
      <c r="E993" t="str">
        <f>+VLOOKUP(A993,'est-senamhi'!A:J,10,FALSE)</f>
        <v>VNP</v>
      </c>
      <c r="F993">
        <f>+COUNTIFS(percentiles!A:A,A993,percentiles!M:M,B993,percentiles!N:N,"&gt;0")</f>
        <v>0</v>
      </c>
    </row>
    <row r="994" spans="1:6">
      <c r="A994">
        <v>154106</v>
      </c>
      <c r="B994" s="2">
        <v>42773</v>
      </c>
      <c r="C994">
        <v>19.2</v>
      </c>
      <c r="D994">
        <v>18.14</v>
      </c>
      <c r="E994" t="str">
        <f>+VLOOKUP(A994,'est-senamhi'!A:J,10,FALSE)</f>
        <v>VNP</v>
      </c>
      <c r="F994">
        <f>+COUNTIFS(percentiles!A:A,A994,percentiles!M:M,B994,percentiles!N:N,"&gt;0")</f>
        <v>0</v>
      </c>
    </row>
    <row r="995" spans="1:6">
      <c r="A995">
        <v>154108</v>
      </c>
      <c r="B995" s="2">
        <v>42773</v>
      </c>
      <c r="C995">
        <v>22</v>
      </c>
      <c r="D995">
        <v>10.06</v>
      </c>
      <c r="E995" t="str">
        <f>+VLOOKUP(A995,'est-senamhi'!A:J,10,FALSE)</f>
        <v>VNP</v>
      </c>
      <c r="F995">
        <f>+COUNTIFS(percentiles!A:A,A995,percentiles!M:M,B995,percentiles!N:N,"&gt;0")</f>
        <v>0</v>
      </c>
    </row>
    <row r="996" spans="1:6">
      <c r="A996" t="s">
        <v>1131</v>
      </c>
      <c r="B996" s="2">
        <v>42773</v>
      </c>
      <c r="C996">
        <v>69</v>
      </c>
      <c r="D996">
        <v>39.450000000000003</v>
      </c>
      <c r="E996" t="str">
        <f>+VLOOKUP(A996,'est-senamhi'!A:J,10,FALSE)</f>
        <v>RP</v>
      </c>
      <c r="F996">
        <f>+COUNTIFS(percentiles!A:A,A996,percentiles!M:M,B996,percentiles!N:N,"&gt;0")</f>
        <v>0</v>
      </c>
    </row>
    <row r="997" spans="1:6">
      <c r="A997">
        <v>319</v>
      </c>
      <c r="B997" s="2">
        <v>42774</v>
      </c>
      <c r="C997">
        <v>32</v>
      </c>
      <c r="D997">
        <v>19.7</v>
      </c>
      <c r="E997" t="str">
        <f>+VLOOKUP(A997,'est-senamhi'!A:J,10,FALSE)</f>
        <v>VNP</v>
      </c>
      <c r="F997">
        <f>+COUNTIFS(percentiles!A:A,A997,percentiles!M:M,B997,percentiles!N:N,"&gt;0")</f>
        <v>0</v>
      </c>
    </row>
    <row r="998" spans="1:6">
      <c r="A998">
        <v>335</v>
      </c>
      <c r="B998" s="2">
        <v>42774</v>
      </c>
      <c r="C998">
        <v>25.4</v>
      </c>
      <c r="D998">
        <v>23.18</v>
      </c>
      <c r="E998" t="str">
        <f>+VLOOKUP(A998,'est-senamhi'!A:J,10,FALSE)</f>
        <v>VNP</v>
      </c>
      <c r="F998">
        <f>+COUNTIFS(percentiles!A:A,A998,percentiles!M:M,B998,percentiles!N:N,"&gt;0")</f>
        <v>0</v>
      </c>
    </row>
    <row r="999" spans="1:6">
      <c r="A999">
        <v>354</v>
      </c>
      <c r="B999" s="2">
        <v>42774</v>
      </c>
      <c r="C999">
        <v>51.6</v>
      </c>
      <c r="D999">
        <v>37.76</v>
      </c>
      <c r="E999" t="str">
        <f>+VLOOKUP(A999,'est-senamhi'!A:J,10,FALSE)</f>
        <v>VNP</v>
      </c>
      <c r="F999">
        <f>+COUNTIFS(percentiles!A:A,A999,percentiles!M:M,B999,percentiles!N:N,"&gt;0")</f>
        <v>0</v>
      </c>
    </row>
    <row r="1000" spans="1:6">
      <c r="A1000">
        <v>396</v>
      </c>
      <c r="B1000" s="2">
        <v>42774</v>
      </c>
      <c r="C1000">
        <v>19.399999999999999</v>
      </c>
      <c r="D1000">
        <v>12.59</v>
      </c>
      <c r="E1000" t="str">
        <f>+VLOOKUP(A1000,'est-senamhi'!A:J,10,FALSE)</f>
        <v>VNP</v>
      </c>
      <c r="F1000">
        <f>+COUNTIFS(percentiles!A:A,A1000,percentiles!M:M,B1000,percentiles!N:N,"&gt;0")</f>
        <v>0</v>
      </c>
    </row>
    <row r="1001" spans="1:6">
      <c r="A1001">
        <v>444</v>
      </c>
      <c r="B1001" s="2">
        <v>42774</v>
      </c>
      <c r="C1001">
        <v>18.7</v>
      </c>
      <c r="D1001">
        <v>7.24</v>
      </c>
      <c r="E1001" t="str">
        <f>+VLOOKUP(A1001,'est-senamhi'!A:J,10,FALSE)</f>
        <v>VNP</v>
      </c>
      <c r="F1001">
        <f>+COUNTIFS(percentiles!A:A,A1001,percentiles!M:M,B1001,percentiles!N:N,"&gt;0")</f>
        <v>0</v>
      </c>
    </row>
    <row r="1002" spans="1:6">
      <c r="A1002">
        <v>109091</v>
      </c>
      <c r="B1002" s="2">
        <v>42774</v>
      </c>
      <c r="C1002">
        <v>92.3</v>
      </c>
      <c r="D1002">
        <v>7.38</v>
      </c>
      <c r="E1002" t="str">
        <f>+VLOOKUP(A1002,'est-senamhi'!A:J,10,FALSE)</f>
        <v>VNP</v>
      </c>
      <c r="F1002">
        <f>+COUNTIFS(percentiles!A:A,A1002,percentiles!M:M,B1002,percentiles!N:N,"&gt;0")</f>
        <v>0</v>
      </c>
    </row>
    <row r="1003" spans="1:6">
      <c r="A1003">
        <v>111291</v>
      </c>
      <c r="B1003" s="2">
        <v>42774</v>
      </c>
      <c r="C1003">
        <v>32.200000000000003</v>
      </c>
      <c r="D1003">
        <v>21.87</v>
      </c>
      <c r="E1003" t="str">
        <f>+VLOOKUP(A1003,'est-senamhi'!A:J,10,FALSE)</f>
        <v>VNP</v>
      </c>
      <c r="F1003">
        <f>+COUNTIFS(percentiles!A:A,A1003,percentiles!M:M,B1003,percentiles!N:N,"&gt;0")</f>
        <v>0</v>
      </c>
    </row>
    <row r="1004" spans="1:6">
      <c r="A1004">
        <v>151210</v>
      </c>
      <c r="B1004" s="2">
        <v>42774</v>
      </c>
      <c r="C1004">
        <v>29.5</v>
      </c>
      <c r="D1004">
        <v>19.91</v>
      </c>
      <c r="E1004" t="str">
        <f>+VLOOKUP(A1004,'est-senamhi'!A:J,10,FALSE)</f>
        <v>VNP</v>
      </c>
      <c r="F1004">
        <f>+COUNTIFS(percentiles!A:A,A1004,percentiles!M:M,B1004,percentiles!N:N,"&gt;0")</f>
        <v>0</v>
      </c>
    </row>
    <row r="1005" spans="1:6">
      <c r="A1005">
        <v>153206</v>
      </c>
      <c r="B1005" s="2">
        <v>42774</v>
      </c>
      <c r="C1005">
        <v>45.7</v>
      </c>
      <c r="D1005">
        <v>36.14</v>
      </c>
      <c r="E1005" t="str">
        <f>+VLOOKUP(A1005,'est-senamhi'!A:J,10,FALSE)</f>
        <v>VNP</v>
      </c>
      <c r="F1005">
        <f>+COUNTIFS(percentiles!A:A,A1005,percentiles!M:M,B1005,percentiles!N:N,"&gt;0")</f>
        <v>0</v>
      </c>
    </row>
    <row r="1006" spans="1:6">
      <c r="A1006">
        <v>154108</v>
      </c>
      <c r="B1006" s="2">
        <v>42774</v>
      </c>
      <c r="C1006">
        <v>10.4</v>
      </c>
      <c r="D1006">
        <v>10.06</v>
      </c>
      <c r="E1006" t="str">
        <f>+VLOOKUP(A1006,'est-senamhi'!A:J,10,FALSE)</f>
        <v>VNP</v>
      </c>
      <c r="F1006">
        <f>+COUNTIFS(percentiles!A:A,A1006,percentiles!M:M,B1006,percentiles!N:N,"&gt;0")</f>
        <v>0</v>
      </c>
    </row>
    <row r="1007" spans="1:6">
      <c r="A1007">
        <v>155105</v>
      </c>
      <c r="B1007" s="2">
        <v>42774</v>
      </c>
      <c r="C1007">
        <v>8.8000000000000007</v>
      </c>
      <c r="D1007">
        <v>8.23</v>
      </c>
      <c r="E1007" t="str">
        <f>+VLOOKUP(A1007,'est-senamhi'!A:J,10,FALSE)</f>
        <v>VNP</v>
      </c>
      <c r="F1007">
        <f>+COUNTIFS(percentiles!A:A,A1007,percentiles!M:M,B1007,percentiles!N:N,"&gt;0")</f>
        <v>0</v>
      </c>
    </row>
    <row r="1008" spans="1:6">
      <c r="A1008">
        <v>155205</v>
      </c>
      <c r="B1008" s="2">
        <v>42774</v>
      </c>
      <c r="C1008">
        <v>26.4</v>
      </c>
      <c r="D1008">
        <v>14.8</v>
      </c>
      <c r="E1008" t="str">
        <f>+VLOOKUP(A1008,'est-senamhi'!A:J,10,FALSE)</f>
        <v>VNP</v>
      </c>
      <c r="F1008">
        <f>+COUNTIFS(percentiles!A:A,A1008,percentiles!M:M,B1008,percentiles!N:N,"&gt;0")</f>
        <v>1</v>
      </c>
    </row>
    <row r="1009" spans="1:6">
      <c r="A1009">
        <v>155207</v>
      </c>
      <c r="B1009" s="2">
        <v>42774</v>
      </c>
      <c r="C1009">
        <v>11.2</v>
      </c>
      <c r="D1009">
        <v>10.62</v>
      </c>
      <c r="E1009" t="str">
        <f>+VLOOKUP(A1009,'est-senamhi'!A:J,10,FALSE)</f>
        <v>VNP</v>
      </c>
      <c r="F1009">
        <f>+COUNTIFS(percentiles!A:A,A1009,percentiles!M:M,B1009,percentiles!N:N,"&gt;0")</f>
        <v>0</v>
      </c>
    </row>
    <row r="1010" spans="1:6">
      <c r="A1010">
        <v>155224</v>
      </c>
      <c r="B1010" s="2">
        <v>42774</v>
      </c>
      <c r="C1010">
        <v>27</v>
      </c>
      <c r="D1010">
        <v>11.29</v>
      </c>
      <c r="E1010" t="str">
        <f>+VLOOKUP(A1010,'est-senamhi'!A:J,10,FALSE)</f>
        <v>RP</v>
      </c>
      <c r="F1010">
        <f>+COUNTIFS(percentiles!A:A,A1010,percentiles!M:M,B1010,percentiles!N:N,"&gt;0")</f>
        <v>0</v>
      </c>
    </row>
    <row r="1011" spans="1:6">
      <c r="A1011" t="s">
        <v>1226</v>
      </c>
      <c r="B1011" s="2">
        <v>42774</v>
      </c>
      <c r="C1011">
        <v>73.3</v>
      </c>
      <c r="D1011">
        <v>27.28</v>
      </c>
      <c r="E1011" t="str">
        <f>+VLOOKUP(A1011,'est-senamhi'!A:J,10,FALSE)</f>
        <v>VNP</v>
      </c>
      <c r="F1011">
        <f>+COUNTIFS(percentiles!A:A,A1011,percentiles!M:M,B1011,percentiles!N:N,"&gt;0")</f>
        <v>0</v>
      </c>
    </row>
    <row r="1012" spans="1:6">
      <c r="A1012">
        <v>444</v>
      </c>
      <c r="B1012" s="2">
        <v>42775</v>
      </c>
      <c r="C1012">
        <v>19.2</v>
      </c>
      <c r="D1012">
        <v>7.24</v>
      </c>
      <c r="E1012" t="str">
        <f>+VLOOKUP(A1012,'est-senamhi'!A:J,10,FALSE)</f>
        <v>VNP</v>
      </c>
      <c r="F1012">
        <f>+COUNTIFS(percentiles!A:A,A1012,percentiles!M:M,B1012,percentiles!N:N,"&gt;0")</f>
        <v>0</v>
      </c>
    </row>
    <row r="1013" spans="1:6">
      <c r="A1013">
        <v>455</v>
      </c>
      <c r="B1013" s="2">
        <v>42775</v>
      </c>
      <c r="C1013">
        <v>30.2</v>
      </c>
      <c r="D1013">
        <v>28.41</v>
      </c>
      <c r="E1013" t="str">
        <f>+VLOOKUP(A1013,'est-senamhi'!A:J,10,FALSE)</f>
        <v>RP</v>
      </c>
      <c r="F1013">
        <f>+COUNTIFS(percentiles!A:A,A1013,percentiles!M:M,B1013,percentiles!N:N,"&gt;0")</f>
        <v>0</v>
      </c>
    </row>
    <row r="1014" spans="1:6">
      <c r="A1014">
        <v>109091</v>
      </c>
      <c r="B1014" s="2">
        <v>42775</v>
      </c>
      <c r="C1014">
        <v>75.2</v>
      </c>
      <c r="D1014">
        <v>7.38</v>
      </c>
      <c r="E1014" t="str">
        <f>+VLOOKUP(A1014,'est-senamhi'!A:J,10,FALSE)</f>
        <v>VNP</v>
      </c>
      <c r="F1014">
        <f>+COUNTIFS(percentiles!A:A,A1014,percentiles!M:M,B1014,percentiles!N:N,"&gt;0")</f>
        <v>0</v>
      </c>
    </row>
    <row r="1015" spans="1:6">
      <c r="A1015">
        <v>154108</v>
      </c>
      <c r="B1015" s="2">
        <v>42775</v>
      </c>
      <c r="C1015">
        <v>23</v>
      </c>
      <c r="D1015">
        <v>10.06</v>
      </c>
      <c r="E1015" t="str">
        <f>+VLOOKUP(A1015,'est-senamhi'!A:J,10,FALSE)</f>
        <v>VNP</v>
      </c>
      <c r="F1015">
        <f>+COUNTIFS(percentiles!A:A,A1015,percentiles!M:M,B1015,percentiles!N:N,"&gt;0")</f>
        <v>0</v>
      </c>
    </row>
    <row r="1016" spans="1:6">
      <c r="A1016">
        <v>156217</v>
      </c>
      <c r="B1016" s="2">
        <v>42775</v>
      </c>
      <c r="C1016">
        <v>22.8</v>
      </c>
      <c r="D1016">
        <v>20.93</v>
      </c>
      <c r="E1016" t="str">
        <f>+VLOOKUP(A1016,'est-senamhi'!A:J,10,FALSE)</f>
        <v>RP</v>
      </c>
      <c r="F1016">
        <f>+COUNTIFS(percentiles!A:A,A1016,percentiles!M:M,B1016,percentiles!N:N,"&gt;0")</f>
        <v>0</v>
      </c>
    </row>
    <row r="1017" spans="1:6">
      <c r="A1017" t="s">
        <v>1118</v>
      </c>
      <c r="B1017" s="2">
        <v>42775</v>
      </c>
      <c r="C1017">
        <v>78.599999999999994</v>
      </c>
      <c r="D1017">
        <v>77.37</v>
      </c>
      <c r="E1017" t="str">
        <f>+VLOOKUP(A1017,'est-senamhi'!A:J,10,FALSE)</f>
        <v>RP</v>
      </c>
      <c r="F1017">
        <f>+COUNTIFS(percentiles!A:A,A1017,percentiles!M:M,B1017,percentiles!N:N,"&gt;0")</f>
        <v>0</v>
      </c>
    </row>
    <row r="1018" spans="1:6">
      <c r="A1018">
        <v>132</v>
      </c>
      <c r="B1018" s="2">
        <v>42776</v>
      </c>
      <c r="C1018">
        <v>57.8</v>
      </c>
      <c r="D1018">
        <v>49.1</v>
      </c>
      <c r="E1018" t="str">
        <f>+VLOOKUP(A1018,'est-senamhi'!A:J,10,FALSE)</f>
        <v>VNP</v>
      </c>
      <c r="F1018">
        <f>+COUNTIFS(percentiles!A:A,A1018,percentiles!M:M,B1018,percentiles!N:N,"&gt;0")</f>
        <v>0</v>
      </c>
    </row>
    <row r="1019" spans="1:6">
      <c r="A1019">
        <v>262</v>
      </c>
      <c r="B1019" s="2">
        <v>42776</v>
      </c>
      <c r="C1019">
        <v>24.7</v>
      </c>
      <c r="D1019">
        <v>8.2100000000000009</v>
      </c>
      <c r="E1019" t="str">
        <f>+VLOOKUP(A1019,'est-senamhi'!A:J,10,FALSE)</f>
        <v>VNP</v>
      </c>
      <c r="F1019">
        <f>+COUNTIFS(percentiles!A:A,A1019,percentiles!M:M,B1019,percentiles!N:N,"&gt;0")</f>
        <v>0</v>
      </c>
    </row>
    <row r="1020" spans="1:6">
      <c r="A1020">
        <v>320</v>
      </c>
      <c r="B1020" s="2">
        <v>42776</v>
      </c>
      <c r="C1020">
        <v>46.9</v>
      </c>
      <c r="D1020">
        <v>9.57</v>
      </c>
      <c r="E1020" t="str">
        <f>+VLOOKUP(A1020,'est-senamhi'!A:J,10,FALSE)</f>
        <v>VNP</v>
      </c>
      <c r="F1020">
        <f>+COUNTIFS(percentiles!A:A,A1020,percentiles!M:M,B1020,percentiles!N:N,"&gt;0")</f>
        <v>0</v>
      </c>
    </row>
    <row r="1021" spans="1:6">
      <c r="A1021">
        <v>369</v>
      </c>
      <c r="B1021" s="2">
        <v>42776</v>
      </c>
      <c r="C1021">
        <v>25.8</v>
      </c>
      <c r="D1021">
        <v>17.27</v>
      </c>
      <c r="E1021" t="str">
        <f>+VLOOKUP(A1021,'est-senamhi'!A:J,10,FALSE)</f>
        <v>VNP</v>
      </c>
      <c r="F1021">
        <f>+COUNTIFS(percentiles!A:A,A1021,percentiles!M:M,B1021,percentiles!N:N,"&gt;0")</f>
        <v>0</v>
      </c>
    </row>
    <row r="1022" spans="1:6">
      <c r="A1022">
        <v>393</v>
      </c>
      <c r="B1022" s="2">
        <v>42776</v>
      </c>
      <c r="C1022">
        <v>49.6</v>
      </c>
      <c r="D1022">
        <v>26</v>
      </c>
      <c r="E1022" t="str">
        <f>+VLOOKUP(A1022,'est-senamhi'!A:J,10,FALSE)</f>
        <v>VNP</v>
      </c>
      <c r="F1022">
        <f>+COUNTIFS(percentiles!A:A,A1022,percentiles!M:M,B1022,percentiles!N:N,"&gt;0")</f>
        <v>0</v>
      </c>
    </row>
    <row r="1023" spans="1:6">
      <c r="A1023">
        <v>540</v>
      </c>
      <c r="B1023" s="2">
        <v>42776</v>
      </c>
      <c r="C1023">
        <v>22</v>
      </c>
      <c r="D1023">
        <v>21.73</v>
      </c>
      <c r="E1023" t="str">
        <f>+VLOOKUP(A1023,'est-senamhi'!A:J,10,FALSE)</f>
        <v>VNP</v>
      </c>
      <c r="F1023">
        <f>+COUNTIFS(percentiles!A:A,A1023,percentiles!M:M,B1023,percentiles!N:N,"&gt;0")</f>
        <v>0</v>
      </c>
    </row>
    <row r="1024" spans="1:6">
      <c r="A1024">
        <v>633</v>
      </c>
      <c r="B1024" s="2">
        <v>42776</v>
      </c>
      <c r="C1024">
        <v>26.8</v>
      </c>
      <c r="D1024">
        <v>23.18</v>
      </c>
      <c r="E1024" t="str">
        <f>+VLOOKUP(A1024,'est-senamhi'!A:J,10,FALSE)</f>
        <v>RP</v>
      </c>
      <c r="F1024">
        <f>+COUNTIFS(percentiles!A:A,A1024,percentiles!M:M,B1024,percentiles!N:N,"&gt;0")</f>
        <v>0</v>
      </c>
    </row>
    <row r="1025" spans="1:6">
      <c r="A1025">
        <v>2122</v>
      </c>
      <c r="B1025" s="2">
        <v>42776</v>
      </c>
      <c r="C1025">
        <v>66.2</v>
      </c>
      <c r="D1025">
        <v>58.95</v>
      </c>
      <c r="E1025" t="str">
        <f>+VLOOKUP(A1025,'est-senamhi'!A:J,10,FALSE)</f>
        <v>VNP</v>
      </c>
      <c r="F1025">
        <f>+COUNTIFS(percentiles!A:A,A1025,percentiles!M:M,B1025,percentiles!N:N,"&gt;0")</f>
        <v>0</v>
      </c>
    </row>
    <row r="1026" spans="1:6">
      <c r="A1026">
        <v>107131</v>
      </c>
      <c r="B1026" s="2">
        <v>42776</v>
      </c>
      <c r="C1026">
        <v>31.4</v>
      </c>
      <c r="D1026">
        <v>30.42</v>
      </c>
      <c r="E1026" t="str">
        <f>+VLOOKUP(A1026,'est-senamhi'!A:J,10,FALSE)</f>
        <v>VNP</v>
      </c>
      <c r="F1026">
        <f>+COUNTIFS(percentiles!A:A,A1026,percentiles!M:M,B1026,percentiles!N:N,"&gt;0")</f>
        <v>0</v>
      </c>
    </row>
    <row r="1027" spans="1:6">
      <c r="A1027">
        <v>150209</v>
      </c>
      <c r="B1027" s="2">
        <v>42776</v>
      </c>
      <c r="C1027">
        <v>49.3</v>
      </c>
      <c r="D1027">
        <v>36.9</v>
      </c>
      <c r="E1027" t="str">
        <f>+VLOOKUP(A1027,'est-senamhi'!A:J,10,FALSE)</f>
        <v>RP</v>
      </c>
      <c r="F1027">
        <f>+COUNTIFS(percentiles!A:A,A1027,percentiles!M:M,B1027,percentiles!N:N,"&gt;0")</f>
        <v>0</v>
      </c>
    </row>
    <row r="1028" spans="1:6">
      <c r="A1028">
        <v>152132</v>
      </c>
      <c r="B1028" s="2">
        <v>42776</v>
      </c>
      <c r="C1028">
        <v>15.6</v>
      </c>
      <c r="D1028">
        <v>12.99</v>
      </c>
      <c r="E1028" t="str">
        <f>+VLOOKUP(A1028,'est-senamhi'!A:J,10,FALSE)</f>
        <v>RP</v>
      </c>
      <c r="F1028">
        <f>+COUNTIFS(percentiles!A:A,A1028,percentiles!M:M,B1028,percentiles!N:N,"&gt;0")</f>
        <v>0</v>
      </c>
    </row>
    <row r="1029" spans="1:6">
      <c r="A1029">
        <v>153102</v>
      </c>
      <c r="B1029" s="2">
        <v>42776</v>
      </c>
      <c r="C1029">
        <v>34</v>
      </c>
      <c r="D1029">
        <v>31.12</v>
      </c>
      <c r="E1029" t="str">
        <f>+VLOOKUP(A1029,'est-senamhi'!A:J,10,FALSE)</f>
        <v>RP</v>
      </c>
      <c r="F1029">
        <f>+COUNTIFS(percentiles!A:A,A1029,percentiles!M:M,B1029,percentiles!N:N,"&gt;0")</f>
        <v>0</v>
      </c>
    </row>
    <row r="1030" spans="1:6">
      <c r="A1030">
        <v>154108</v>
      </c>
      <c r="B1030" s="2">
        <v>42776</v>
      </c>
      <c r="C1030">
        <v>25</v>
      </c>
      <c r="D1030">
        <v>10.06</v>
      </c>
      <c r="E1030" t="str">
        <f>+VLOOKUP(A1030,'est-senamhi'!A:J,10,FALSE)</f>
        <v>VNP</v>
      </c>
      <c r="F1030">
        <f>+COUNTIFS(percentiles!A:A,A1030,percentiles!M:M,B1030,percentiles!N:N,"&gt;0")</f>
        <v>0</v>
      </c>
    </row>
    <row r="1031" spans="1:6">
      <c r="A1031">
        <v>156110</v>
      </c>
      <c r="B1031" s="2">
        <v>42776</v>
      </c>
      <c r="C1031">
        <v>15.8</v>
      </c>
      <c r="D1031">
        <v>14.9</v>
      </c>
      <c r="E1031" t="str">
        <f>+VLOOKUP(A1031,'est-senamhi'!A:J,10,FALSE)</f>
        <v>RP</v>
      </c>
      <c r="F1031">
        <f>+COUNTIFS(percentiles!A:A,A1031,percentiles!M:M,B1031,percentiles!N:N,"&gt;0")</f>
        <v>0</v>
      </c>
    </row>
    <row r="1032" spans="1:6">
      <c r="A1032">
        <v>156133</v>
      </c>
      <c r="B1032" s="2">
        <v>42776</v>
      </c>
      <c r="C1032">
        <v>18.7</v>
      </c>
      <c r="D1032">
        <v>15.69</v>
      </c>
      <c r="E1032" t="str">
        <f>+VLOOKUP(A1032,'est-senamhi'!A:J,10,FALSE)</f>
        <v>VNP</v>
      </c>
      <c r="F1032">
        <f>+COUNTIFS(percentiles!A:A,A1032,percentiles!M:M,B1032,percentiles!N:N,"&gt;0")</f>
        <v>0</v>
      </c>
    </row>
    <row r="1033" spans="1:6">
      <c r="A1033" t="s">
        <v>1108</v>
      </c>
      <c r="B1033" s="2">
        <v>42776</v>
      </c>
      <c r="C1033">
        <v>20.3</v>
      </c>
      <c r="D1033">
        <v>8.2100000000000009</v>
      </c>
      <c r="E1033" t="str">
        <f>+VLOOKUP(A1033,'est-senamhi'!A:J,10,FALSE)</f>
        <v>VNP</v>
      </c>
      <c r="F1033">
        <f>+COUNTIFS(percentiles!A:A,A1033,percentiles!M:M,B1033,percentiles!N:N,"&gt;0")</f>
        <v>0</v>
      </c>
    </row>
    <row r="1034" spans="1:6">
      <c r="A1034">
        <v>238</v>
      </c>
      <c r="B1034" s="2">
        <v>42777</v>
      </c>
      <c r="C1034">
        <v>25.4</v>
      </c>
      <c r="D1034">
        <v>24.46</v>
      </c>
      <c r="E1034" t="str">
        <f>+VLOOKUP(A1034,'est-senamhi'!A:J,10,FALSE)</f>
        <v>VNP</v>
      </c>
      <c r="F1034">
        <f>+COUNTIFS(percentiles!A:A,A1034,percentiles!M:M,B1034,percentiles!N:N,"&gt;0")</f>
        <v>0</v>
      </c>
    </row>
    <row r="1035" spans="1:6">
      <c r="A1035">
        <v>260</v>
      </c>
      <c r="B1035" s="2">
        <v>42777</v>
      </c>
      <c r="C1035">
        <v>22.2</v>
      </c>
      <c r="D1035">
        <v>14.77</v>
      </c>
      <c r="E1035" t="str">
        <f>+VLOOKUP(A1035,'est-senamhi'!A:J,10,FALSE)</f>
        <v>RP</v>
      </c>
      <c r="F1035">
        <f>+COUNTIFS(percentiles!A:A,A1035,percentiles!M:M,B1035,percentiles!N:N,"&gt;0")</f>
        <v>0</v>
      </c>
    </row>
    <row r="1036" spans="1:6">
      <c r="A1036">
        <v>319</v>
      </c>
      <c r="B1036" s="2">
        <v>42777</v>
      </c>
      <c r="C1036">
        <v>22.3</v>
      </c>
      <c r="D1036">
        <v>19.7</v>
      </c>
      <c r="E1036" t="str">
        <f>+VLOOKUP(A1036,'est-senamhi'!A:J,10,FALSE)</f>
        <v>VNP</v>
      </c>
      <c r="F1036">
        <f>+COUNTIFS(percentiles!A:A,A1036,percentiles!M:M,B1036,percentiles!N:N,"&gt;0")</f>
        <v>0</v>
      </c>
    </row>
    <row r="1037" spans="1:6">
      <c r="A1037">
        <v>446</v>
      </c>
      <c r="B1037" s="2">
        <v>42777</v>
      </c>
      <c r="C1037">
        <v>100.9</v>
      </c>
      <c r="D1037">
        <v>62.7</v>
      </c>
      <c r="E1037" t="str">
        <f>+VLOOKUP(A1037,'est-senamhi'!A:J,10,FALSE)</f>
        <v>RP</v>
      </c>
      <c r="F1037">
        <f>+COUNTIFS(percentiles!A:A,A1037,percentiles!M:M,B1037,percentiles!N:N,"&gt;0")</f>
        <v>0</v>
      </c>
    </row>
    <row r="1038" spans="1:6">
      <c r="A1038">
        <v>2122</v>
      </c>
      <c r="B1038" s="2">
        <v>42777</v>
      </c>
      <c r="C1038">
        <v>74</v>
      </c>
      <c r="D1038">
        <v>58.95</v>
      </c>
      <c r="E1038" t="str">
        <f>+VLOOKUP(A1038,'est-senamhi'!A:J,10,FALSE)</f>
        <v>VNP</v>
      </c>
      <c r="F1038">
        <f>+COUNTIFS(percentiles!A:A,A1038,percentiles!M:M,B1038,percentiles!N:N,"&gt;0")</f>
        <v>0</v>
      </c>
    </row>
    <row r="1039" spans="1:6">
      <c r="A1039">
        <v>152111</v>
      </c>
      <c r="B1039" s="2">
        <v>42777</v>
      </c>
      <c r="C1039">
        <v>63.2</v>
      </c>
      <c r="D1039">
        <v>59.24</v>
      </c>
      <c r="E1039" t="str">
        <f>+VLOOKUP(A1039,'est-senamhi'!A:J,10,FALSE)</f>
        <v>VNP</v>
      </c>
      <c r="F1039">
        <f>+COUNTIFS(percentiles!A:A,A1039,percentiles!M:M,B1039,percentiles!N:N,"&gt;0")</f>
        <v>0</v>
      </c>
    </row>
    <row r="1040" spans="1:6">
      <c r="A1040">
        <v>154108</v>
      </c>
      <c r="B1040" s="2">
        <v>42777</v>
      </c>
      <c r="C1040">
        <v>12.8</v>
      </c>
      <c r="D1040">
        <v>10.06</v>
      </c>
      <c r="E1040" t="str">
        <f>+VLOOKUP(A1040,'est-senamhi'!A:J,10,FALSE)</f>
        <v>VNP</v>
      </c>
      <c r="F1040">
        <f>+COUNTIFS(percentiles!A:A,A1040,percentiles!M:M,B1040,percentiles!N:N,"&gt;0")</f>
        <v>0</v>
      </c>
    </row>
    <row r="1041" spans="1:6">
      <c r="A1041">
        <v>155111</v>
      </c>
      <c r="B1041" s="2">
        <v>42777</v>
      </c>
      <c r="C1041">
        <v>21.1</v>
      </c>
      <c r="D1041">
        <v>21.02</v>
      </c>
      <c r="E1041" t="str">
        <f>+VLOOKUP(A1041,'est-senamhi'!A:J,10,FALSE)</f>
        <v>VNP</v>
      </c>
      <c r="F1041">
        <f>+COUNTIFS(percentiles!A:A,A1041,percentiles!M:M,B1041,percentiles!N:N,"&gt;0")</f>
        <v>0</v>
      </c>
    </row>
    <row r="1042" spans="1:6">
      <c r="A1042">
        <v>446</v>
      </c>
      <c r="B1042" s="2">
        <v>42778</v>
      </c>
      <c r="C1042">
        <v>75.400000000000006</v>
      </c>
      <c r="D1042">
        <v>62.7</v>
      </c>
      <c r="E1042" t="str">
        <f>+VLOOKUP(A1042,'est-senamhi'!A:J,10,FALSE)</f>
        <v>RP</v>
      </c>
      <c r="F1042">
        <f>+COUNTIFS(percentiles!A:A,A1042,percentiles!M:M,B1042,percentiles!N:N,"&gt;0")</f>
        <v>0</v>
      </c>
    </row>
    <row r="1043" spans="1:6">
      <c r="A1043">
        <v>474</v>
      </c>
      <c r="B1043" s="2">
        <v>42778</v>
      </c>
      <c r="C1043">
        <v>81.400000000000006</v>
      </c>
      <c r="D1043">
        <v>71.239999999999995</v>
      </c>
      <c r="E1043" t="str">
        <f>+VLOOKUP(A1043,'est-senamhi'!A:J,10,FALSE)</f>
        <v>RP</v>
      </c>
      <c r="F1043">
        <f>+COUNTIFS(percentiles!A:A,A1043,percentiles!M:M,B1043,percentiles!N:N,"&gt;0")</f>
        <v>0</v>
      </c>
    </row>
    <row r="1044" spans="1:6">
      <c r="A1044">
        <v>648</v>
      </c>
      <c r="B1044" s="2">
        <v>42778</v>
      </c>
      <c r="C1044">
        <v>21.6</v>
      </c>
      <c r="D1044">
        <v>13.37</v>
      </c>
      <c r="E1044" t="str">
        <f>+VLOOKUP(A1044,'est-senamhi'!A:J,10,FALSE)</f>
        <v>RP</v>
      </c>
      <c r="F1044">
        <f>+COUNTIFS(percentiles!A:A,A1044,percentiles!M:M,B1044,percentiles!N:N,"&gt;0")</f>
        <v>0</v>
      </c>
    </row>
    <row r="1045" spans="1:6">
      <c r="A1045">
        <v>474</v>
      </c>
      <c r="B1045" s="2">
        <v>42779</v>
      </c>
      <c r="C1045">
        <v>88.4</v>
      </c>
      <c r="D1045">
        <v>71.239999999999995</v>
      </c>
      <c r="E1045" t="str">
        <f>+VLOOKUP(A1045,'est-senamhi'!A:J,10,FALSE)</f>
        <v>RP</v>
      </c>
      <c r="F1045">
        <f>+COUNTIFS(percentiles!A:A,A1045,percentiles!M:M,B1045,percentiles!N:N,"&gt;0")</f>
        <v>0</v>
      </c>
    </row>
    <row r="1046" spans="1:6">
      <c r="A1046">
        <v>635</v>
      </c>
      <c r="B1046" s="2">
        <v>42779</v>
      </c>
      <c r="C1046">
        <v>32.1</v>
      </c>
      <c r="D1046">
        <v>29.69</v>
      </c>
      <c r="E1046" t="str">
        <f>+VLOOKUP(A1046,'est-senamhi'!A:J,10,FALSE)</f>
        <v>RP</v>
      </c>
      <c r="F1046">
        <f>+COUNTIFS(percentiles!A:A,A1046,percentiles!M:M,B1046,percentiles!N:N,"&gt;0")</f>
        <v>0</v>
      </c>
    </row>
    <row r="1047" spans="1:6">
      <c r="A1047">
        <v>636</v>
      </c>
      <c r="B1047" s="2">
        <v>42779</v>
      </c>
      <c r="C1047">
        <v>11.4</v>
      </c>
      <c r="D1047">
        <v>11.3</v>
      </c>
      <c r="E1047" t="str">
        <f>+VLOOKUP(A1047,'est-senamhi'!A:J,10,FALSE)</f>
        <v>RP</v>
      </c>
      <c r="F1047">
        <f>+COUNTIFS(percentiles!A:A,A1047,percentiles!M:M,B1047,percentiles!N:N,"&gt;0")</f>
        <v>0</v>
      </c>
    </row>
    <row r="1048" spans="1:6">
      <c r="A1048">
        <v>657</v>
      </c>
      <c r="B1048" s="2">
        <v>42779</v>
      </c>
      <c r="C1048">
        <v>25.3</v>
      </c>
      <c r="D1048">
        <v>24.69</v>
      </c>
      <c r="E1048" t="str">
        <f>+VLOOKUP(A1048,'est-senamhi'!A:J,10,FALSE)</f>
        <v>RP</v>
      </c>
      <c r="F1048">
        <f>+COUNTIFS(percentiles!A:A,A1048,percentiles!M:M,B1048,percentiles!N:N,"&gt;0")</f>
        <v>0</v>
      </c>
    </row>
    <row r="1049" spans="1:6">
      <c r="A1049">
        <v>808</v>
      </c>
      <c r="B1049" s="2">
        <v>42779</v>
      </c>
      <c r="C1049">
        <v>90.6</v>
      </c>
      <c r="D1049">
        <v>40.11</v>
      </c>
      <c r="E1049" t="str">
        <f>+VLOOKUP(A1049,'est-senamhi'!A:J,10,FALSE)</f>
        <v>RP</v>
      </c>
      <c r="F1049">
        <f>+COUNTIFS(percentiles!A:A,A1049,percentiles!M:M,B1049,percentiles!N:N,"&gt;0")</f>
        <v>0</v>
      </c>
    </row>
    <row r="1050" spans="1:6">
      <c r="A1050">
        <v>154108</v>
      </c>
      <c r="B1050" s="2">
        <v>42779</v>
      </c>
      <c r="C1050">
        <v>21</v>
      </c>
      <c r="D1050">
        <v>10.06</v>
      </c>
      <c r="E1050" t="str">
        <f>+VLOOKUP(A1050,'est-senamhi'!A:J,10,FALSE)</f>
        <v>VNP</v>
      </c>
      <c r="F1050">
        <f>+COUNTIFS(percentiles!A:A,A1050,percentiles!M:M,B1050,percentiles!N:N,"&gt;0")</f>
        <v>0</v>
      </c>
    </row>
    <row r="1051" spans="1:6">
      <c r="A1051" t="s">
        <v>1239</v>
      </c>
      <c r="B1051" s="2">
        <v>42779</v>
      </c>
      <c r="C1051">
        <v>18.899999999999999</v>
      </c>
      <c r="D1051">
        <v>16.850000000000001</v>
      </c>
      <c r="E1051" t="str">
        <f>+VLOOKUP(A1051,'est-senamhi'!A:J,10,FALSE)</f>
        <v>RP</v>
      </c>
      <c r="F1051">
        <f>+COUNTIFS(percentiles!A:A,A1051,percentiles!M:M,B1051,percentiles!N:N,"&gt;0")</f>
        <v>0</v>
      </c>
    </row>
    <row r="1052" spans="1:6">
      <c r="A1052">
        <v>291</v>
      </c>
      <c r="B1052" s="2">
        <v>42780</v>
      </c>
      <c r="C1052">
        <v>69.2</v>
      </c>
      <c r="D1052">
        <v>40.28</v>
      </c>
      <c r="E1052" t="str">
        <f>+VLOOKUP(A1052,'est-senamhi'!A:J,10,FALSE)</f>
        <v>RP</v>
      </c>
      <c r="F1052">
        <f>+COUNTIFS(percentiles!A:A,A1052,percentiles!M:M,B1052,percentiles!N:N,"&gt;0")</f>
        <v>0</v>
      </c>
    </row>
    <row r="1053" spans="1:6">
      <c r="A1053">
        <v>387</v>
      </c>
      <c r="B1053" s="2">
        <v>42780</v>
      </c>
      <c r="C1053">
        <v>47.9</v>
      </c>
      <c r="D1053">
        <v>14.33</v>
      </c>
      <c r="E1053" t="str">
        <f>+VLOOKUP(A1053,'est-senamhi'!A:J,10,FALSE)</f>
        <v>RP</v>
      </c>
      <c r="F1053">
        <f>+COUNTIFS(percentiles!A:A,A1053,percentiles!M:M,B1053,percentiles!N:N,"&gt;0")</f>
        <v>0</v>
      </c>
    </row>
    <row r="1054" spans="1:6">
      <c r="A1054">
        <v>446</v>
      </c>
      <c r="B1054" s="2">
        <v>42780</v>
      </c>
      <c r="C1054">
        <v>90.7</v>
      </c>
      <c r="D1054">
        <v>62.7</v>
      </c>
      <c r="E1054" t="str">
        <f>+VLOOKUP(A1054,'est-senamhi'!A:J,10,FALSE)</f>
        <v>RP</v>
      </c>
      <c r="F1054">
        <f>+COUNTIFS(percentiles!A:A,A1054,percentiles!M:M,B1054,percentiles!N:N,"&gt;0")</f>
        <v>0</v>
      </c>
    </row>
    <row r="1055" spans="1:6">
      <c r="A1055">
        <v>478</v>
      </c>
      <c r="B1055" s="2">
        <v>42780</v>
      </c>
      <c r="C1055">
        <v>195.5</v>
      </c>
      <c r="D1055">
        <v>77.37</v>
      </c>
      <c r="E1055" t="str">
        <f>+VLOOKUP(A1055,'est-senamhi'!A:J,10,FALSE)</f>
        <v>RP</v>
      </c>
      <c r="F1055">
        <f>+COUNTIFS(percentiles!A:A,A1055,percentiles!M:M,B1055,percentiles!N:N,"&gt;0")</f>
        <v>0</v>
      </c>
    </row>
    <row r="1056" spans="1:6">
      <c r="A1056">
        <v>109091</v>
      </c>
      <c r="B1056" s="2">
        <v>42780</v>
      </c>
      <c r="C1056">
        <v>43.3</v>
      </c>
      <c r="D1056">
        <v>7.38</v>
      </c>
      <c r="E1056" t="str">
        <f>+VLOOKUP(A1056,'est-senamhi'!A:J,10,FALSE)</f>
        <v>VNP</v>
      </c>
      <c r="F1056">
        <f>+COUNTIFS(percentiles!A:A,A1056,percentiles!M:M,B1056,percentiles!N:N,"&gt;0")</f>
        <v>0</v>
      </c>
    </row>
    <row r="1057" spans="1:6">
      <c r="A1057">
        <v>153311</v>
      </c>
      <c r="B1057" s="2">
        <v>42780</v>
      </c>
      <c r="C1057">
        <v>33</v>
      </c>
      <c r="D1057">
        <v>30.82</v>
      </c>
      <c r="E1057" t="str">
        <f>+VLOOKUP(A1057,'est-senamhi'!A:J,10,FALSE)</f>
        <v>RP</v>
      </c>
      <c r="F1057">
        <f>+COUNTIFS(percentiles!A:A,A1057,percentiles!M:M,B1057,percentiles!N:N,"&gt;0")</f>
        <v>0</v>
      </c>
    </row>
    <row r="1058" spans="1:6">
      <c r="A1058">
        <v>153313</v>
      </c>
      <c r="B1058" s="2">
        <v>42780</v>
      </c>
      <c r="C1058">
        <v>80.2</v>
      </c>
      <c r="D1058">
        <v>44.91</v>
      </c>
      <c r="E1058" t="str">
        <f>+VLOOKUP(A1058,'est-senamhi'!A:J,10,FALSE)</f>
        <v>RP</v>
      </c>
      <c r="F1058">
        <f>+COUNTIFS(percentiles!A:A,A1058,percentiles!M:M,B1058,percentiles!N:N,"&gt;0")</f>
        <v>1</v>
      </c>
    </row>
    <row r="1059" spans="1:6">
      <c r="A1059">
        <v>153320</v>
      </c>
      <c r="B1059" s="2">
        <v>42780</v>
      </c>
      <c r="C1059">
        <v>245.9</v>
      </c>
      <c r="D1059">
        <v>56.95</v>
      </c>
      <c r="E1059" t="str">
        <f>+VLOOKUP(A1059,'est-senamhi'!A:J,10,FALSE)</f>
        <v>RP</v>
      </c>
      <c r="F1059">
        <f>+COUNTIFS(percentiles!A:A,A1059,percentiles!M:M,B1059,percentiles!N:N,"&gt;0")</f>
        <v>1</v>
      </c>
    </row>
    <row r="1060" spans="1:6">
      <c r="A1060">
        <v>153328</v>
      </c>
      <c r="B1060" s="2">
        <v>42780</v>
      </c>
      <c r="C1060">
        <v>96.4</v>
      </c>
      <c r="D1060">
        <v>31.65</v>
      </c>
      <c r="E1060" t="str">
        <f>+VLOOKUP(A1060,'est-senamhi'!A:J,10,FALSE)</f>
        <v>RP</v>
      </c>
      <c r="F1060">
        <f>+COUNTIFS(percentiles!A:A,A1060,percentiles!M:M,B1060,percentiles!N:N,"&gt;0")</f>
        <v>0</v>
      </c>
    </row>
    <row r="1061" spans="1:6">
      <c r="A1061">
        <v>153345</v>
      </c>
      <c r="B1061" s="2">
        <v>42780</v>
      </c>
      <c r="C1061">
        <v>132.80000000000001</v>
      </c>
      <c r="D1061">
        <v>38.090000000000003</v>
      </c>
      <c r="E1061" t="str">
        <f>+VLOOKUP(A1061,'est-senamhi'!A:J,10,FALSE)</f>
        <v>RP</v>
      </c>
      <c r="F1061">
        <f>+COUNTIFS(percentiles!A:A,A1061,percentiles!M:M,B1061,percentiles!N:N,"&gt;0")</f>
        <v>0</v>
      </c>
    </row>
    <row r="1062" spans="1:6">
      <c r="A1062">
        <v>154108</v>
      </c>
      <c r="B1062" s="2">
        <v>42780</v>
      </c>
      <c r="C1062">
        <v>16.600000000000001</v>
      </c>
      <c r="D1062">
        <v>10.06</v>
      </c>
      <c r="E1062" t="str">
        <f>+VLOOKUP(A1062,'est-senamhi'!A:J,10,FALSE)</f>
        <v>VNP</v>
      </c>
      <c r="F1062">
        <f>+COUNTIFS(percentiles!A:A,A1062,percentiles!M:M,B1062,percentiles!N:N,"&gt;0")</f>
        <v>0</v>
      </c>
    </row>
    <row r="1063" spans="1:6">
      <c r="A1063">
        <v>155291</v>
      </c>
      <c r="B1063" s="2">
        <v>42780</v>
      </c>
      <c r="C1063">
        <v>31.5</v>
      </c>
      <c r="D1063">
        <v>19.38</v>
      </c>
      <c r="E1063" t="str">
        <f>+VLOOKUP(A1063,'est-senamhi'!A:J,10,FALSE)</f>
        <v>VNP</v>
      </c>
      <c r="F1063">
        <f>+COUNTIFS(percentiles!A:A,A1063,percentiles!M:M,B1063,percentiles!N:N,"&gt;0")</f>
        <v>0</v>
      </c>
    </row>
    <row r="1064" spans="1:6">
      <c r="A1064" t="s">
        <v>1061</v>
      </c>
      <c r="B1064" s="2">
        <v>42780</v>
      </c>
      <c r="C1064">
        <v>47.7</v>
      </c>
      <c r="D1064">
        <v>46.23</v>
      </c>
      <c r="E1064" t="str">
        <f>+VLOOKUP(A1064,'est-senamhi'!A:J,10,FALSE)</f>
        <v>RP</v>
      </c>
      <c r="F1064">
        <f>+COUNTIFS(percentiles!A:A,A1064,percentiles!M:M,B1064,percentiles!N:N,"&gt;0")</f>
        <v>0</v>
      </c>
    </row>
    <row r="1065" spans="1:6">
      <c r="A1065" t="s">
        <v>1118</v>
      </c>
      <c r="B1065" s="2">
        <v>42780</v>
      </c>
      <c r="C1065">
        <v>167.7</v>
      </c>
      <c r="D1065">
        <v>77.37</v>
      </c>
      <c r="E1065" t="str">
        <f>+VLOOKUP(A1065,'est-senamhi'!A:J,10,FALSE)</f>
        <v>RP</v>
      </c>
      <c r="F1065">
        <f>+COUNTIFS(percentiles!A:A,A1065,percentiles!M:M,B1065,percentiles!N:N,"&gt;0")</f>
        <v>0</v>
      </c>
    </row>
    <row r="1066" spans="1:6">
      <c r="A1066" t="s">
        <v>1165</v>
      </c>
      <c r="B1066" s="2">
        <v>42780</v>
      </c>
      <c r="C1066">
        <v>1.4</v>
      </c>
      <c r="D1066">
        <v>1.25</v>
      </c>
      <c r="E1066" t="str">
        <f>+VLOOKUP(A1066,'est-senamhi'!A:J,10,FALSE)</f>
        <v>RP</v>
      </c>
      <c r="F1066">
        <f>+COUNTIFS(percentiles!A:A,A1066,percentiles!M:M,B1066,percentiles!N:N,"&gt;0")</f>
        <v>0</v>
      </c>
    </row>
    <row r="1067" spans="1:6">
      <c r="A1067">
        <v>109091</v>
      </c>
      <c r="B1067" s="2">
        <v>42781</v>
      </c>
      <c r="C1067">
        <v>106</v>
      </c>
      <c r="D1067">
        <v>7.38</v>
      </c>
      <c r="E1067" t="str">
        <f>+VLOOKUP(A1067,'est-senamhi'!A:J,10,FALSE)</f>
        <v>VNP</v>
      </c>
      <c r="F1067">
        <f>+COUNTIFS(percentiles!A:A,A1067,percentiles!M:M,B1067,percentiles!N:N,"&gt;0")</f>
        <v>0</v>
      </c>
    </row>
    <row r="1068" spans="1:6">
      <c r="A1068">
        <v>153226</v>
      </c>
      <c r="B1068" s="2">
        <v>42781</v>
      </c>
      <c r="C1068">
        <v>62</v>
      </c>
      <c r="D1068">
        <v>42.7</v>
      </c>
      <c r="E1068" t="str">
        <f>+VLOOKUP(A1068,'est-senamhi'!A:J,10,FALSE)</f>
        <v>RP</v>
      </c>
      <c r="F1068">
        <f>+COUNTIFS(percentiles!A:A,A1068,percentiles!M:M,B1068,percentiles!N:N,"&gt;0")</f>
        <v>0</v>
      </c>
    </row>
    <row r="1069" spans="1:6">
      <c r="A1069">
        <v>154108</v>
      </c>
      <c r="B1069" s="2">
        <v>42781</v>
      </c>
      <c r="C1069">
        <v>10.6</v>
      </c>
      <c r="D1069">
        <v>10.06</v>
      </c>
      <c r="E1069" t="str">
        <f>+VLOOKUP(A1069,'est-senamhi'!A:J,10,FALSE)</f>
        <v>VNP</v>
      </c>
      <c r="F1069">
        <f>+COUNTIFS(percentiles!A:A,A1069,percentiles!M:M,B1069,percentiles!N:N,"&gt;0")</f>
        <v>0</v>
      </c>
    </row>
    <row r="1070" spans="1:6">
      <c r="A1070">
        <v>156217</v>
      </c>
      <c r="B1070" s="2">
        <v>42781</v>
      </c>
      <c r="C1070">
        <v>22</v>
      </c>
      <c r="D1070">
        <v>20.93</v>
      </c>
      <c r="E1070" t="str">
        <f>+VLOOKUP(A1070,'est-senamhi'!A:J,10,FALSE)</f>
        <v>RP</v>
      </c>
      <c r="F1070">
        <f>+COUNTIFS(percentiles!A:A,A1070,percentiles!M:M,B1070,percentiles!N:N,"&gt;0")</f>
        <v>0</v>
      </c>
    </row>
    <row r="1071" spans="1:6">
      <c r="A1071" t="s">
        <v>1226</v>
      </c>
      <c r="B1071" s="2">
        <v>42781</v>
      </c>
      <c r="C1071">
        <v>31.3</v>
      </c>
      <c r="D1071">
        <v>27.28</v>
      </c>
      <c r="E1071" t="str">
        <f>+VLOOKUP(A1071,'est-senamhi'!A:J,10,FALSE)</f>
        <v>VNP</v>
      </c>
      <c r="F1071">
        <f>+COUNTIFS(percentiles!A:A,A1071,percentiles!M:M,B1071,percentiles!N:N,"&gt;0")</f>
        <v>0</v>
      </c>
    </row>
    <row r="1072" spans="1:6">
      <c r="A1072">
        <v>349</v>
      </c>
      <c r="B1072" s="2">
        <v>42782</v>
      </c>
      <c r="C1072">
        <v>18.600000000000001</v>
      </c>
      <c r="D1072">
        <v>15.68</v>
      </c>
      <c r="E1072" t="str">
        <f>+VLOOKUP(A1072,'est-senamhi'!A:J,10,FALSE)</f>
        <v>RP</v>
      </c>
      <c r="F1072">
        <f>+COUNTIFS(percentiles!A:A,A1072,percentiles!M:M,B1072,percentiles!N:N,"&gt;0")</f>
        <v>0</v>
      </c>
    </row>
    <row r="1073" spans="1:6">
      <c r="A1073">
        <v>396</v>
      </c>
      <c r="B1073" s="2">
        <v>42782</v>
      </c>
      <c r="C1073">
        <v>14.6</v>
      </c>
      <c r="D1073">
        <v>12.59</v>
      </c>
      <c r="E1073" t="str">
        <f>+VLOOKUP(A1073,'est-senamhi'!A:J,10,FALSE)</f>
        <v>VNP</v>
      </c>
      <c r="F1073">
        <f>+COUNTIFS(percentiles!A:A,A1073,percentiles!M:M,B1073,percentiles!N:N,"&gt;0")</f>
        <v>0</v>
      </c>
    </row>
    <row r="1074" spans="1:6">
      <c r="A1074">
        <v>808</v>
      </c>
      <c r="B1074" s="2">
        <v>42782</v>
      </c>
      <c r="C1074">
        <v>60.8</v>
      </c>
      <c r="D1074">
        <v>40.11</v>
      </c>
      <c r="E1074" t="str">
        <f>+VLOOKUP(A1074,'est-senamhi'!A:J,10,FALSE)</f>
        <v>RP</v>
      </c>
      <c r="F1074">
        <f>+COUNTIFS(percentiles!A:A,A1074,percentiles!M:M,B1074,percentiles!N:N,"&gt;0")</f>
        <v>0</v>
      </c>
    </row>
    <row r="1075" spans="1:6">
      <c r="A1075">
        <v>109091</v>
      </c>
      <c r="B1075" s="2">
        <v>42782</v>
      </c>
      <c r="C1075">
        <v>11</v>
      </c>
      <c r="D1075">
        <v>7.38</v>
      </c>
      <c r="E1075" t="str">
        <f>+VLOOKUP(A1075,'est-senamhi'!A:J,10,FALSE)</f>
        <v>VNP</v>
      </c>
      <c r="F1075">
        <f>+COUNTIFS(percentiles!A:A,A1075,percentiles!M:M,B1075,percentiles!N:N,"&gt;0")</f>
        <v>0</v>
      </c>
    </row>
    <row r="1076" spans="1:6">
      <c r="A1076">
        <v>155105</v>
      </c>
      <c r="B1076" s="2">
        <v>42782</v>
      </c>
      <c r="C1076">
        <v>12.6</v>
      </c>
      <c r="D1076">
        <v>8.23</v>
      </c>
      <c r="E1076" t="str">
        <f>+VLOOKUP(A1076,'est-senamhi'!A:J,10,FALSE)</f>
        <v>VNP</v>
      </c>
      <c r="F1076">
        <f>+COUNTIFS(percentiles!A:A,A1076,percentiles!M:M,B1076,percentiles!N:N,"&gt;0")</f>
        <v>0</v>
      </c>
    </row>
    <row r="1077" spans="1:6">
      <c r="A1077">
        <v>155207</v>
      </c>
      <c r="B1077" s="2">
        <v>42782</v>
      </c>
      <c r="C1077">
        <v>12.7</v>
      </c>
      <c r="D1077">
        <v>10.62</v>
      </c>
      <c r="E1077" t="str">
        <f>+VLOOKUP(A1077,'est-senamhi'!A:J,10,FALSE)</f>
        <v>VNP</v>
      </c>
      <c r="F1077">
        <f>+COUNTIFS(percentiles!A:A,A1077,percentiles!M:M,B1077,percentiles!N:N,"&gt;0")</f>
        <v>0</v>
      </c>
    </row>
    <row r="1078" spans="1:6">
      <c r="A1078" t="s">
        <v>1153</v>
      </c>
      <c r="B1078" s="2">
        <v>42782</v>
      </c>
      <c r="C1078">
        <v>33.9</v>
      </c>
      <c r="D1078">
        <v>33.450000000000003</v>
      </c>
      <c r="E1078" t="str">
        <f>+VLOOKUP(A1078,'est-senamhi'!A:J,10,FALSE)</f>
        <v>RP</v>
      </c>
      <c r="F1078">
        <f>+COUNTIFS(percentiles!A:A,A1078,percentiles!M:M,B1078,percentiles!N:N,"&gt;0")</f>
        <v>0</v>
      </c>
    </row>
    <row r="1079" spans="1:6">
      <c r="A1079" t="s">
        <v>1316</v>
      </c>
      <c r="B1079" s="2">
        <v>42782</v>
      </c>
      <c r="C1079">
        <v>10.3</v>
      </c>
      <c r="D1079">
        <v>7.78</v>
      </c>
      <c r="E1079" t="str">
        <f>+VLOOKUP(A1079,'est-senamhi'!A:J,10,FALSE)</f>
        <v>VNP</v>
      </c>
      <c r="F1079">
        <f>+COUNTIFS(percentiles!A:A,A1079,percentiles!M:M,B1079,percentiles!N:N,"&gt;0")</f>
        <v>0</v>
      </c>
    </row>
    <row r="1080" spans="1:6">
      <c r="A1080">
        <v>648</v>
      </c>
      <c r="B1080" s="2">
        <v>42783</v>
      </c>
      <c r="C1080">
        <v>15.3</v>
      </c>
      <c r="D1080">
        <v>13.37</v>
      </c>
      <c r="E1080" t="str">
        <f>+VLOOKUP(A1080,'est-senamhi'!A:J,10,FALSE)</f>
        <v>RP</v>
      </c>
      <c r="F1080">
        <f>+COUNTIFS(percentiles!A:A,A1080,percentiles!M:M,B1080,percentiles!N:N,"&gt;0")</f>
        <v>0</v>
      </c>
    </row>
    <row r="1081" spans="1:6">
      <c r="A1081">
        <v>663</v>
      </c>
      <c r="B1081" s="2">
        <v>42783</v>
      </c>
      <c r="C1081">
        <v>23.5</v>
      </c>
      <c r="D1081">
        <v>19.420000000000002</v>
      </c>
      <c r="E1081" t="str">
        <f>+VLOOKUP(A1081,'est-senamhi'!A:J,10,FALSE)</f>
        <v>RP</v>
      </c>
      <c r="F1081">
        <f>+COUNTIFS(percentiles!A:A,A1081,percentiles!M:M,B1081,percentiles!N:N,"&gt;0")</f>
        <v>0</v>
      </c>
    </row>
    <row r="1082" spans="1:6">
      <c r="A1082">
        <v>820</v>
      </c>
      <c r="B1082" s="2">
        <v>42783</v>
      </c>
      <c r="C1082">
        <v>22.1</v>
      </c>
      <c r="D1082">
        <v>18.02</v>
      </c>
      <c r="E1082" t="str">
        <f>+VLOOKUP(A1082,'est-senamhi'!A:J,10,FALSE)</f>
        <v>RP</v>
      </c>
      <c r="F1082">
        <f>+COUNTIFS(percentiles!A:A,A1082,percentiles!M:M,B1082,percentiles!N:N,"&gt;0")</f>
        <v>0</v>
      </c>
    </row>
    <row r="1083" spans="1:6">
      <c r="A1083">
        <v>150900</v>
      </c>
      <c r="B1083" s="2">
        <v>42783</v>
      </c>
      <c r="C1083">
        <v>8</v>
      </c>
      <c r="D1083">
        <v>6.23</v>
      </c>
      <c r="E1083" t="str">
        <f>+VLOOKUP(A1083,'est-senamhi'!A:J,10,FALSE)</f>
        <v>VNP</v>
      </c>
      <c r="F1083">
        <f>+COUNTIFS(percentiles!A:A,A1083,percentiles!M:M,B1083,percentiles!N:N,"&gt;0")</f>
        <v>0</v>
      </c>
    </row>
    <row r="1084" spans="1:6">
      <c r="A1084">
        <v>152304</v>
      </c>
      <c r="B1084" s="2">
        <v>42783</v>
      </c>
      <c r="C1084">
        <v>45.2</v>
      </c>
      <c r="D1084">
        <v>38.619999999999997</v>
      </c>
      <c r="E1084" t="str">
        <f>+VLOOKUP(A1084,'est-senamhi'!A:J,10,FALSE)</f>
        <v>RP</v>
      </c>
      <c r="F1084">
        <f>+COUNTIFS(percentiles!A:A,A1084,percentiles!M:M,B1084,percentiles!N:N,"&gt;0")</f>
        <v>0</v>
      </c>
    </row>
    <row r="1085" spans="1:6">
      <c r="A1085">
        <v>155105</v>
      </c>
      <c r="B1085" s="2">
        <v>42783</v>
      </c>
      <c r="C1085">
        <v>11.2</v>
      </c>
      <c r="D1085">
        <v>8.23</v>
      </c>
      <c r="E1085" t="str">
        <f>+VLOOKUP(A1085,'est-senamhi'!A:J,10,FALSE)</f>
        <v>VNP</v>
      </c>
      <c r="F1085">
        <f>+COUNTIFS(percentiles!A:A,A1085,percentiles!M:M,B1085,percentiles!N:N,"&gt;0")</f>
        <v>0</v>
      </c>
    </row>
    <row r="1086" spans="1:6">
      <c r="A1086">
        <v>155224</v>
      </c>
      <c r="B1086" s="2">
        <v>42783</v>
      </c>
      <c r="C1086">
        <v>11.3</v>
      </c>
      <c r="D1086">
        <v>11.29</v>
      </c>
      <c r="E1086" t="str">
        <f>+VLOOKUP(A1086,'est-senamhi'!A:J,10,FALSE)</f>
        <v>RP</v>
      </c>
      <c r="F1086">
        <f>+COUNTIFS(percentiles!A:A,A1086,percentiles!M:M,B1086,percentiles!N:N,"&gt;0")</f>
        <v>0</v>
      </c>
    </row>
    <row r="1087" spans="1:6">
      <c r="A1087">
        <v>153201</v>
      </c>
      <c r="B1087" s="2">
        <v>42784</v>
      </c>
      <c r="C1087">
        <v>43.4</v>
      </c>
      <c r="D1087">
        <v>31.85</v>
      </c>
      <c r="E1087" t="str">
        <f>+VLOOKUP(A1087,'est-senamhi'!A:J,10,FALSE)</f>
        <v>VNP</v>
      </c>
      <c r="F1087">
        <f>+COUNTIFS(percentiles!A:A,A1087,percentiles!M:M,B1087,percentiles!N:N,"&gt;0")</f>
        <v>0</v>
      </c>
    </row>
    <row r="1088" spans="1:6">
      <c r="A1088">
        <v>154108</v>
      </c>
      <c r="B1088" s="2">
        <v>42784</v>
      </c>
      <c r="C1088">
        <v>20</v>
      </c>
      <c r="D1088">
        <v>10.06</v>
      </c>
      <c r="E1088" t="str">
        <f>+VLOOKUP(A1088,'est-senamhi'!A:J,10,FALSE)</f>
        <v>VNP</v>
      </c>
      <c r="F1088">
        <f>+COUNTIFS(percentiles!A:A,A1088,percentiles!M:M,B1088,percentiles!N:N,"&gt;0")</f>
        <v>0</v>
      </c>
    </row>
    <row r="1089" spans="1:6">
      <c r="A1089">
        <v>155105</v>
      </c>
      <c r="B1089" s="2">
        <v>42784</v>
      </c>
      <c r="C1089">
        <v>8.4</v>
      </c>
      <c r="D1089">
        <v>8.23</v>
      </c>
      <c r="E1089" t="str">
        <f>+VLOOKUP(A1089,'est-senamhi'!A:J,10,FALSE)</f>
        <v>VNP</v>
      </c>
      <c r="F1089">
        <f>+COUNTIFS(percentiles!A:A,A1089,percentiles!M:M,B1089,percentiles!N:N,"&gt;0")</f>
        <v>0</v>
      </c>
    </row>
    <row r="1090" spans="1:6">
      <c r="A1090">
        <v>158326</v>
      </c>
      <c r="B1090" s="2">
        <v>42784</v>
      </c>
      <c r="C1090">
        <v>21</v>
      </c>
      <c r="D1090">
        <v>15.16</v>
      </c>
      <c r="E1090" t="str">
        <f>+VLOOKUP(A1090,'est-senamhi'!A:J,10,FALSE)</f>
        <v>RP</v>
      </c>
      <c r="F1090">
        <f>+COUNTIFS(percentiles!A:A,A1090,percentiles!M:M,B1090,percentiles!N:N,"&gt;0")</f>
        <v>0</v>
      </c>
    </row>
    <row r="1091" spans="1:6">
      <c r="A1091">
        <v>657</v>
      </c>
      <c r="B1091" s="2">
        <v>42785</v>
      </c>
      <c r="C1091">
        <v>25.2</v>
      </c>
      <c r="D1091">
        <v>24.69</v>
      </c>
      <c r="E1091" t="str">
        <f>+VLOOKUP(A1091,'est-senamhi'!A:J,10,FALSE)</f>
        <v>RP</v>
      </c>
      <c r="F1091">
        <f>+COUNTIFS(percentiles!A:A,A1091,percentiles!M:M,B1091,percentiles!N:N,"&gt;0")</f>
        <v>0</v>
      </c>
    </row>
    <row r="1092" spans="1:6">
      <c r="A1092">
        <v>686</v>
      </c>
      <c r="B1092" s="2">
        <v>42785</v>
      </c>
      <c r="C1092">
        <v>49.2</v>
      </c>
      <c r="D1092">
        <v>29.74</v>
      </c>
      <c r="E1092" t="str">
        <f>+VLOOKUP(A1092,'est-senamhi'!A:J,10,FALSE)</f>
        <v>RP</v>
      </c>
      <c r="F1092">
        <f>+COUNTIFS(percentiles!A:A,A1092,percentiles!M:M,B1092,percentiles!N:N,"&gt;0")</f>
        <v>0</v>
      </c>
    </row>
    <row r="1093" spans="1:6">
      <c r="A1093">
        <v>759</v>
      </c>
      <c r="B1093" s="2">
        <v>42785</v>
      </c>
      <c r="C1093">
        <v>27.4</v>
      </c>
      <c r="D1093">
        <v>26.43</v>
      </c>
      <c r="E1093" t="str">
        <f>+VLOOKUP(A1093,'est-senamhi'!A:J,10,FALSE)</f>
        <v>RP</v>
      </c>
      <c r="F1093">
        <f>+COUNTIFS(percentiles!A:A,A1093,percentiles!M:M,B1093,percentiles!N:N,"&gt;0")</f>
        <v>0</v>
      </c>
    </row>
    <row r="1094" spans="1:6">
      <c r="A1094">
        <v>109091</v>
      </c>
      <c r="B1094" s="2">
        <v>42785</v>
      </c>
      <c r="C1094">
        <v>9.1999999999999993</v>
      </c>
      <c r="D1094">
        <v>7.38</v>
      </c>
      <c r="E1094" t="str">
        <f>+VLOOKUP(A1094,'est-senamhi'!A:J,10,FALSE)</f>
        <v>VNP</v>
      </c>
      <c r="F1094">
        <f>+COUNTIFS(percentiles!A:A,A1094,percentiles!M:M,B1094,percentiles!N:N,"&gt;0")</f>
        <v>0</v>
      </c>
    </row>
    <row r="1095" spans="1:6">
      <c r="A1095">
        <v>154108</v>
      </c>
      <c r="B1095" s="2">
        <v>42785</v>
      </c>
      <c r="C1095">
        <v>18</v>
      </c>
      <c r="D1095">
        <v>10.06</v>
      </c>
      <c r="E1095" t="str">
        <f>+VLOOKUP(A1095,'est-senamhi'!A:J,10,FALSE)</f>
        <v>VNP</v>
      </c>
      <c r="F1095">
        <f>+COUNTIFS(percentiles!A:A,A1095,percentiles!M:M,B1095,percentiles!N:N,"&gt;0")</f>
        <v>0</v>
      </c>
    </row>
    <row r="1096" spans="1:6">
      <c r="A1096">
        <v>155111</v>
      </c>
      <c r="B1096" s="2">
        <v>42785</v>
      </c>
      <c r="C1096">
        <v>22.4</v>
      </c>
      <c r="D1096">
        <v>21.02</v>
      </c>
      <c r="E1096" t="str">
        <f>+VLOOKUP(A1096,'est-senamhi'!A:J,10,FALSE)</f>
        <v>VNP</v>
      </c>
      <c r="F1096">
        <f>+COUNTIFS(percentiles!A:A,A1096,percentiles!M:M,B1096,percentiles!N:N,"&gt;0")</f>
        <v>0</v>
      </c>
    </row>
    <row r="1097" spans="1:6">
      <c r="A1097">
        <v>155200</v>
      </c>
      <c r="B1097" s="2">
        <v>42785</v>
      </c>
      <c r="C1097">
        <v>23.8</v>
      </c>
      <c r="D1097">
        <v>22.07</v>
      </c>
      <c r="E1097" t="str">
        <f>+VLOOKUP(A1097,'est-senamhi'!A:J,10,FALSE)</f>
        <v>VNP</v>
      </c>
      <c r="F1097">
        <f>+COUNTIFS(percentiles!A:A,A1097,percentiles!M:M,B1097,percentiles!N:N,"&gt;0")</f>
        <v>0</v>
      </c>
    </row>
    <row r="1098" spans="1:6">
      <c r="A1098">
        <v>291</v>
      </c>
      <c r="B1098" s="2">
        <v>42786</v>
      </c>
      <c r="C1098">
        <v>97.9</v>
      </c>
      <c r="D1098">
        <v>40.28</v>
      </c>
      <c r="E1098" t="str">
        <f>+VLOOKUP(A1098,'est-senamhi'!A:J,10,FALSE)</f>
        <v>RP</v>
      </c>
      <c r="F1098">
        <f>+COUNTIFS(percentiles!A:A,A1098,percentiles!M:M,B1098,percentiles!N:N,"&gt;0")</f>
        <v>0</v>
      </c>
    </row>
    <row r="1099" spans="1:6">
      <c r="A1099">
        <v>444</v>
      </c>
      <c r="B1099" s="2">
        <v>42786</v>
      </c>
      <c r="C1099">
        <v>8.1999999999999993</v>
      </c>
      <c r="D1099">
        <v>7.24</v>
      </c>
      <c r="E1099" t="str">
        <f>+VLOOKUP(A1099,'est-senamhi'!A:J,10,FALSE)</f>
        <v>VNP</v>
      </c>
      <c r="F1099">
        <f>+COUNTIFS(percentiles!A:A,A1099,percentiles!M:M,B1099,percentiles!N:N,"&gt;0")</f>
        <v>0</v>
      </c>
    </row>
    <row r="1100" spans="1:6">
      <c r="A1100">
        <v>109091</v>
      </c>
      <c r="B1100" s="2">
        <v>42786</v>
      </c>
      <c r="C1100">
        <v>8</v>
      </c>
      <c r="D1100">
        <v>7.38</v>
      </c>
      <c r="E1100" t="str">
        <f>+VLOOKUP(A1100,'est-senamhi'!A:J,10,FALSE)</f>
        <v>VNP</v>
      </c>
      <c r="F1100">
        <f>+COUNTIFS(percentiles!A:A,A1100,percentiles!M:M,B1100,percentiles!N:N,"&gt;0")</f>
        <v>0</v>
      </c>
    </row>
    <row r="1101" spans="1:6">
      <c r="A1101">
        <v>150900</v>
      </c>
      <c r="B1101" s="2">
        <v>42786</v>
      </c>
      <c r="C1101">
        <v>10</v>
      </c>
      <c r="D1101">
        <v>6.23</v>
      </c>
      <c r="E1101" t="str">
        <f>+VLOOKUP(A1101,'est-senamhi'!A:J,10,FALSE)</f>
        <v>VNP</v>
      </c>
      <c r="F1101">
        <f>+COUNTIFS(percentiles!A:A,A1101,percentiles!M:M,B1101,percentiles!N:N,"&gt;0")</f>
        <v>0</v>
      </c>
    </row>
    <row r="1102" spans="1:6">
      <c r="A1102">
        <v>154108</v>
      </c>
      <c r="B1102" s="2">
        <v>42786</v>
      </c>
      <c r="C1102">
        <v>10.6</v>
      </c>
      <c r="D1102">
        <v>10.06</v>
      </c>
      <c r="E1102" t="str">
        <f>+VLOOKUP(A1102,'est-senamhi'!A:J,10,FALSE)</f>
        <v>VNP</v>
      </c>
      <c r="F1102">
        <f>+COUNTIFS(percentiles!A:A,A1102,percentiles!M:M,B1102,percentiles!N:N,"&gt;0")</f>
        <v>0</v>
      </c>
    </row>
    <row r="1103" spans="1:6">
      <c r="A1103">
        <v>158326</v>
      </c>
      <c r="B1103" s="2">
        <v>42786</v>
      </c>
      <c r="C1103">
        <v>16.100000000000001</v>
      </c>
      <c r="D1103">
        <v>15.16</v>
      </c>
      <c r="E1103" t="str">
        <f>+VLOOKUP(A1103,'est-senamhi'!A:J,10,FALSE)</f>
        <v>RP</v>
      </c>
      <c r="F1103">
        <f>+COUNTIFS(percentiles!A:A,A1103,percentiles!M:M,B1103,percentiles!N:N,"&gt;0")</f>
        <v>0</v>
      </c>
    </row>
    <row r="1104" spans="1:6">
      <c r="A1104" t="s">
        <v>1116</v>
      </c>
      <c r="B1104" s="2">
        <v>42786</v>
      </c>
      <c r="C1104">
        <v>47.4</v>
      </c>
      <c r="D1104">
        <v>40.28</v>
      </c>
      <c r="E1104" t="str">
        <f>+VLOOKUP(A1104,'est-senamhi'!A:J,10,FALSE)</f>
        <v>RP</v>
      </c>
      <c r="F1104">
        <f>+COUNTIFS(percentiles!A:A,A1104,percentiles!M:M,B1104,percentiles!N:N,"&gt;0")</f>
        <v>0</v>
      </c>
    </row>
    <row r="1105" spans="1:6">
      <c r="A1105">
        <v>216</v>
      </c>
      <c r="B1105" s="2">
        <v>42787</v>
      </c>
      <c r="C1105">
        <v>93.9</v>
      </c>
      <c r="D1105">
        <v>60.88</v>
      </c>
      <c r="E1105" t="str">
        <f>+VLOOKUP(A1105,'est-senamhi'!A:J,10,FALSE)</f>
        <v>VNP</v>
      </c>
      <c r="F1105">
        <f>+COUNTIFS(percentiles!A:A,A1105,percentiles!M:M,B1105,percentiles!N:N,"&gt;0")</f>
        <v>0</v>
      </c>
    </row>
    <row r="1106" spans="1:6">
      <c r="A1106">
        <v>250</v>
      </c>
      <c r="B1106" s="2">
        <v>42787</v>
      </c>
      <c r="C1106">
        <v>35.5</v>
      </c>
      <c r="D1106">
        <v>26.82</v>
      </c>
      <c r="E1106" t="str">
        <f>+VLOOKUP(A1106,'est-senamhi'!A:J,10,FALSE)</f>
        <v>RP</v>
      </c>
      <c r="F1106">
        <f>+COUNTIFS(percentiles!A:A,A1106,percentiles!M:M,B1106,percentiles!N:N,"&gt;0")</f>
        <v>0</v>
      </c>
    </row>
    <row r="1107" spans="1:6">
      <c r="A1107">
        <v>262</v>
      </c>
      <c r="B1107" s="2">
        <v>42787</v>
      </c>
      <c r="C1107">
        <v>17.2</v>
      </c>
      <c r="D1107">
        <v>8.2100000000000009</v>
      </c>
      <c r="E1107" t="str">
        <f>+VLOOKUP(A1107,'est-senamhi'!A:J,10,FALSE)</f>
        <v>VNP</v>
      </c>
      <c r="F1107">
        <f>+COUNTIFS(percentiles!A:A,A1107,percentiles!M:M,B1107,percentiles!N:N,"&gt;0")</f>
        <v>0</v>
      </c>
    </row>
    <row r="1108" spans="1:6">
      <c r="A1108">
        <v>349</v>
      </c>
      <c r="B1108" s="2">
        <v>42787</v>
      </c>
      <c r="C1108">
        <v>31</v>
      </c>
      <c r="D1108">
        <v>15.68</v>
      </c>
      <c r="E1108" t="str">
        <f>+VLOOKUP(A1108,'est-senamhi'!A:J,10,FALSE)</f>
        <v>RP</v>
      </c>
      <c r="F1108">
        <f>+COUNTIFS(percentiles!A:A,A1108,percentiles!M:M,B1108,percentiles!N:N,"&gt;0")</f>
        <v>0</v>
      </c>
    </row>
    <row r="1109" spans="1:6">
      <c r="A1109">
        <v>354</v>
      </c>
      <c r="B1109" s="2">
        <v>42787</v>
      </c>
      <c r="C1109">
        <v>67.8</v>
      </c>
      <c r="D1109">
        <v>37.76</v>
      </c>
      <c r="E1109" t="str">
        <f>+VLOOKUP(A1109,'est-senamhi'!A:J,10,FALSE)</f>
        <v>VNP</v>
      </c>
      <c r="F1109">
        <f>+COUNTIFS(percentiles!A:A,A1109,percentiles!M:M,B1109,percentiles!N:N,"&gt;0")</f>
        <v>0</v>
      </c>
    </row>
    <row r="1110" spans="1:6">
      <c r="A1110">
        <v>387</v>
      </c>
      <c r="B1110" s="2">
        <v>42787</v>
      </c>
      <c r="C1110">
        <v>15.7</v>
      </c>
      <c r="D1110">
        <v>14.33</v>
      </c>
      <c r="E1110" t="str">
        <f>+VLOOKUP(A1110,'est-senamhi'!A:J,10,FALSE)</f>
        <v>RP</v>
      </c>
      <c r="F1110">
        <f>+COUNTIFS(percentiles!A:A,A1110,percentiles!M:M,B1110,percentiles!N:N,"&gt;0")</f>
        <v>0</v>
      </c>
    </row>
    <row r="1111" spans="1:6">
      <c r="A1111">
        <v>851</v>
      </c>
      <c r="B1111" s="2">
        <v>42787</v>
      </c>
      <c r="C1111">
        <v>29</v>
      </c>
      <c r="D1111">
        <v>23.95</v>
      </c>
      <c r="E1111" t="str">
        <f>+VLOOKUP(A1111,'est-senamhi'!A:J,10,FALSE)</f>
        <v>RP</v>
      </c>
      <c r="F1111">
        <f>+COUNTIFS(percentiles!A:A,A1111,percentiles!M:M,B1111,percentiles!N:N,"&gt;0")</f>
        <v>0</v>
      </c>
    </row>
    <row r="1112" spans="1:6">
      <c r="A1112">
        <v>150900</v>
      </c>
      <c r="B1112" s="2">
        <v>42787</v>
      </c>
      <c r="C1112">
        <v>10</v>
      </c>
      <c r="D1112">
        <v>6.23</v>
      </c>
      <c r="E1112" t="str">
        <f>+VLOOKUP(A1112,'est-senamhi'!A:J,10,FALSE)</f>
        <v>VNP</v>
      </c>
      <c r="F1112">
        <f>+COUNTIFS(percentiles!A:A,A1112,percentiles!M:M,B1112,percentiles!N:N,"&gt;0")</f>
        <v>0</v>
      </c>
    </row>
    <row r="1113" spans="1:6">
      <c r="A1113">
        <v>152110</v>
      </c>
      <c r="B1113" s="2">
        <v>42787</v>
      </c>
      <c r="C1113">
        <v>76.900000000000006</v>
      </c>
      <c r="D1113">
        <v>64.73</v>
      </c>
      <c r="E1113" t="str">
        <f>+VLOOKUP(A1113,'est-senamhi'!A:J,10,FALSE)</f>
        <v>VNP</v>
      </c>
      <c r="F1113">
        <f>+COUNTIFS(percentiles!A:A,A1113,percentiles!M:M,B1113,percentiles!N:N,"&gt;0")</f>
        <v>0</v>
      </c>
    </row>
    <row r="1114" spans="1:6">
      <c r="A1114">
        <v>152111</v>
      </c>
      <c r="B1114" s="2">
        <v>42787</v>
      </c>
      <c r="C1114">
        <v>61.7</v>
      </c>
      <c r="D1114">
        <v>59.24</v>
      </c>
      <c r="E1114" t="str">
        <f>+VLOOKUP(A1114,'est-senamhi'!A:J,10,FALSE)</f>
        <v>VNP</v>
      </c>
      <c r="F1114">
        <f>+COUNTIFS(percentiles!A:A,A1114,percentiles!M:M,B1114,percentiles!N:N,"&gt;0")</f>
        <v>0</v>
      </c>
    </row>
    <row r="1115" spans="1:6">
      <c r="A1115">
        <v>153350</v>
      </c>
      <c r="B1115" s="2">
        <v>42787</v>
      </c>
      <c r="C1115">
        <v>53.2</v>
      </c>
      <c r="D1115">
        <v>35.369999999999997</v>
      </c>
      <c r="E1115" t="str">
        <f>+VLOOKUP(A1115,'est-senamhi'!A:J,10,FALSE)</f>
        <v>RP</v>
      </c>
      <c r="F1115">
        <f>+COUNTIFS(percentiles!A:A,A1115,percentiles!M:M,B1115,percentiles!N:N,"&gt;0")</f>
        <v>0</v>
      </c>
    </row>
    <row r="1116" spans="1:6">
      <c r="A1116" t="s">
        <v>1108</v>
      </c>
      <c r="B1116" s="2">
        <v>42787</v>
      </c>
      <c r="C1116">
        <v>16.5</v>
      </c>
      <c r="D1116">
        <v>8.2100000000000009</v>
      </c>
      <c r="E1116" t="str">
        <f>+VLOOKUP(A1116,'est-senamhi'!A:J,10,FALSE)</f>
        <v>VNP</v>
      </c>
      <c r="F1116">
        <f>+COUNTIFS(percentiles!A:A,A1116,percentiles!M:M,B1116,percentiles!N:N,"&gt;0")</f>
        <v>0</v>
      </c>
    </row>
    <row r="1117" spans="1:6">
      <c r="A1117" s="1" t="s">
        <v>1299</v>
      </c>
      <c r="B1117" s="2">
        <v>42787</v>
      </c>
      <c r="C1117">
        <v>79.400000000000006</v>
      </c>
      <c r="D1117">
        <v>39.01</v>
      </c>
      <c r="E1117" t="str">
        <f>+VLOOKUP(A1117,'est-senamhi'!A:J,10,FALSE)</f>
        <v>RP</v>
      </c>
      <c r="F1117">
        <f>+COUNTIFS(percentiles!A:A,A1117,percentiles!M:M,B1117,percentiles!N:N,"&gt;0")</f>
        <v>0</v>
      </c>
    </row>
    <row r="1118" spans="1:6">
      <c r="A1118">
        <v>238</v>
      </c>
      <c r="B1118" s="2">
        <v>42788</v>
      </c>
      <c r="C1118">
        <v>29.4</v>
      </c>
      <c r="D1118">
        <v>24.46</v>
      </c>
      <c r="E1118" t="str">
        <f>+VLOOKUP(A1118,'est-senamhi'!A:J,10,FALSE)</f>
        <v>VNP</v>
      </c>
      <c r="F1118">
        <f>+COUNTIFS(percentiles!A:A,A1118,percentiles!M:M,B1118,percentiles!N:N,"&gt;0")</f>
        <v>0</v>
      </c>
    </row>
    <row r="1119" spans="1:6">
      <c r="A1119">
        <v>272</v>
      </c>
      <c r="B1119" s="2">
        <v>42788</v>
      </c>
      <c r="C1119">
        <v>22.2</v>
      </c>
      <c r="D1119">
        <v>15.18</v>
      </c>
      <c r="E1119" t="str">
        <f>+VLOOKUP(A1119,'est-senamhi'!A:J,10,FALSE)</f>
        <v>RP</v>
      </c>
      <c r="F1119">
        <f>+COUNTIFS(percentiles!A:A,A1119,percentiles!M:M,B1119,percentiles!N:N,"&gt;0")</f>
        <v>0</v>
      </c>
    </row>
    <row r="1120" spans="1:6">
      <c r="A1120">
        <v>387</v>
      </c>
      <c r="B1120" s="2">
        <v>42788</v>
      </c>
      <c r="C1120">
        <v>45.1</v>
      </c>
      <c r="D1120">
        <v>14.33</v>
      </c>
      <c r="E1120" t="str">
        <f>+VLOOKUP(A1120,'est-senamhi'!A:J,10,FALSE)</f>
        <v>RP</v>
      </c>
      <c r="F1120">
        <f>+COUNTIFS(percentiles!A:A,A1120,percentiles!M:M,B1120,percentiles!N:N,"&gt;0")</f>
        <v>0</v>
      </c>
    </row>
    <row r="1121" spans="1:6">
      <c r="A1121">
        <v>444</v>
      </c>
      <c r="B1121" s="2">
        <v>42788</v>
      </c>
      <c r="C1121">
        <v>7.9</v>
      </c>
      <c r="D1121">
        <v>7.24</v>
      </c>
      <c r="E1121" t="str">
        <f>+VLOOKUP(A1121,'est-senamhi'!A:J,10,FALSE)</f>
        <v>VNP</v>
      </c>
      <c r="F1121">
        <f>+COUNTIFS(percentiles!A:A,A1121,percentiles!M:M,B1121,percentiles!N:N,"&gt;0")</f>
        <v>0</v>
      </c>
    </row>
    <row r="1122" spans="1:6">
      <c r="A1122">
        <v>708</v>
      </c>
      <c r="B1122" s="2">
        <v>42788</v>
      </c>
      <c r="C1122">
        <v>32</v>
      </c>
      <c r="D1122">
        <v>29.16</v>
      </c>
      <c r="E1122" t="str">
        <f>+VLOOKUP(A1122,'est-senamhi'!A:J,10,FALSE)</f>
        <v>RP</v>
      </c>
      <c r="F1122">
        <f>+COUNTIFS(percentiles!A:A,A1122,percentiles!M:M,B1122,percentiles!N:N,"&gt;0")</f>
        <v>0</v>
      </c>
    </row>
    <row r="1123" spans="1:6">
      <c r="A1123">
        <v>782</v>
      </c>
      <c r="B1123" s="2">
        <v>42788</v>
      </c>
      <c r="C1123">
        <v>31.7</v>
      </c>
      <c r="D1123">
        <v>24.57</v>
      </c>
      <c r="E1123" t="str">
        <f>+VLOOKUP(A1123,'est-senamhi'!A:J,10,FALSE)</f>
        <v>RP</v>
      </c>
      <c r="F1123">
        <f>+COUNTIFS(percentiles!A:A,A1123,percentiles!M:M,B1123,percentiles!N:N,"&gt;0")</f>
        <v>0</v>
      </c>
    </row>
    <row r="1124" spans="1:6">
      <c r="A1124">
        <v>820</v>
      </c>
      <c r="B1124" s="2">
        <v>42788</v>
      </c>
      <c r="C1124">
        <v>21.7</v>
      </c>
      <c r="D1124">
        <v>18.02</v>
      </c>
      <c r="E1124" t="str">
        <f>+VLOOKUP(A1124,'est-senamhi'!A:J,10,FALSE)</f>
        <v>RP</v>
      </c>
      <c r="F1124">
        <f>+COUNTIFS(percentiles!A:A,A1124,percentiles!M:M,B1124,percentiles!N:N,"&gt;0")</f>
        <v>0</v>
      </c>
    </row>
    <row r="1125" spans="1:6">
      <c r="A1125">
        <v>152110</v>
      </c>
      <c r="B1125" s="2">
        <v>42788</v>
      </c>
      <c r="C1125">
        <v>66.599999999999994</v>
      </c>
      <c r="D1125">
        <v>64.73</v>
      </c>
      <c r="E1125" t="str">
        <f>+VLOOKUP(A1125,'est-senamhi'!A:J,10,FALSE)</f>
        <v>VNP</v>
      </c>
      <c r="F1125">
        <f>+COUNTIFS(percentiles!A:A,A1125,percentiles!M:M,B1125,percentiles!N:N,"&gt;0")</f>
        <v>0</v>
      </c>
    </row>
    <row r="1126" spans="1:6">
      <c r="A1126">
        <v>152213</v>
      </c>
      <c r="B1126" s="2">
        <v>42788</v>
      </c>
      <c r="C1126">
        <v>35.4</v>
      </c>
      <c r="D1126">
        <v>27.09</v>
      </c>
      <c r="E1126" t="str">
        <f>+VLOOKUP(A1126,'est-senamhi'!A:J,10,FALSE)</f>
        <v>RP</v>
      </c>
      <c r="F1126">
        <f>+COUNTIFS(percentiles!A:A,A1126,percentiles!M:M,B1126,percentiles!N:N,"&gt;0")</f>
        <v>0</v>
      </c>
    </row>
    <row r="1127" spans="1:6">
      <c r="A1127">
        <v>153345</v>
      </c>
      <c r="B1127" s="2">
        <v>42788</v>
      </c>
      <c r="C1127">
        <v>39</v>
      </c>
      <c r="D1127">
        <v>38.090000000000003</v>
      </c>
      <c r="E1127" t="str">
        <f>+VLOOKUP(A1127,'est-senamhi'!A:J,10,FALSE)</f>
        <v>RP</v>
      </c>
      <c r="F1127">
        <f>+COUNTIFS(percentiles!A:A,A1127,percentiles!M:M,B1127,percentiles!N:N,"&gt;0")</f>
        <v>0</v>
      </c>
    </row>
    <row r="1128" spans="1:6">
      <c r="A1128">
        <v>153350</v>
      </c>
      <c r="B1128" s="2">
        <v>42788</v>
      </c>
      <c r="C1128">
        <v>67.099999999999994</v>
      </c>
      <c r="D1128">
        <v>35.369999999999997</v>
      </c>
      <c r="E1128" t="str">
        <f>+VLOOKUP(A1128,'est-senamhi'!A:J,10,FALSE)</f>
        <v>RP</v>
      </c>
      <c r="F1128">
        <f>+COUNTIFS(percentiles!A:A,A1128,percentiles!M:M,B1128,percentiles!N:N,"&gt;0")</f>
        <v>0</v>
      </c>
    </row>
    <row r="1129" spans="1:6">
      <c r="A1129">
        <v>154108</v>
      </c>
      <c r="B1129" s="2">
        <v>42788</v>
      </c>
      <c r="C1129">
        <v>10.8</v>
      </c>
      <c r="D1129">
        <v>10.06</v>
      </c>
      <c r="E1129" t="str">
        <f>+VLOOKUP(A1129,'est-senamhi'!A:J,10,FALSE)</f>
        <v>VNP</v>
      </c>
      <c r="F1129">
        <f>+COUNTIFS(percentiles!A:A,A1129,percentiles!M:M,B1129,percentiles!N:N,"&gt;0")</f>
        <v>0</v>
      </c>
    </row>
    <row r="1130" spans="1:6">
      <c r="A1130">
        <v>157325</v>
      </c>
      <c r="B1130" s="2">
        <v>42788</v>
      </c>
      <c r="C1130">
        <v>44.4</v>
      </c>
      <c r="D1130">
        <v>33.03</v>
      </c>
      <c r="E1130" t="str">
        <f>+VLOOKUP(A1130,'est-senamhi'!A:J,10,FALSE)</f>
        <v>RP</v>
      </c>
      <c r="F1130">
        <f>+COUNTIFS(percentiles!A:A,A1130,percentiles!M:M,B1130,percentiles!N:N,"&gt;0")</f>
        <v>0</v>
      </c>
    </row>
    <row r="1131" spans="1:6">
      <c r="A1131">
        <v>157418</v>
      </c>
      <c r="B1131" s="2">
        <v>42788</v>
      </c>
      <c r="C1131">
        <v>15.8</v>
      </c>
      <c r="D1131">
        <v>10.65</v>
      </c>
      <c r="E1131" t="str">
        <f>+VLOOKUP(A1131,'est-senamhi'!A:J,10,FALSE)</f>
        <v>RP</v>
      </c>
      <c r="F1131">
        <f>+COUNTIFS(percentiles!A:A,A1131,percentiles!M:M,B1131,percentiles!N:N,"&gt;0")</f>
        <v>0</v>
      </c>
    </row>
    <row r="1132" spans="1:6">
      <c r="A1132" t="s">
        <v>1061</v>
      </c>
      <c r="B1132" s="2">
        <v>42788</v>
      </c>
      <c r="C1132">
        <v>46.8</v>
      </c>
      <c r="D1132">
        <v>46.23</v>
      </c>
      <c r="E1132" t="str">
        <f>+VLOOKUP(A1132,'est-senamhi'!A:J,10,FALSE)</f>
        <v>RP</v>
      </c>
      <c r="F1132">
        <f>+COUNTIFS(percentiles!A:A,A1132,percentiles!M:M,B1132,percentiles!N:N,"&gt;0")</f>
        <v>0</v>
      </c>
    </row>
    <row r="1133" spans="1:6">
      <c r="A1133" t="s">
        <v>1070</v>
      </c>
      <c r="B1133" s="2">
        <v>42788</v>
      </c>
      <c r="C1133">
        <v>79.8</v>
      </c>
      <c r="D1133">
        <v>16.37</v>
      </c>
      <c r="E1133" t="str">
        <f>+VLOOKUP(A1133,'est-senamhi'!A:J,10,FALSE)</f>
        <v>RP</v>
      </c>
      <c r="F1133">
        <f>+COUNTIFS(percentiles!A:A,A1133,percentiles!M:M,B1133,percentiles!N:N,"&gt;0")</f>
        <v>0</v>
      </c>
    </row>
    <row r="1134" spans="1:6">
      <c r="A1134">
        <v>291</v>
      </c>
      <c r="B1134" s="2">
        <v>42789</v>
      </c>
      <c r="C1134">
        <v>99.4</v>
      </c>
      <c r="D1134">
        <v>40.28</v>
      </c>
      <c r="E1134" t="str">
        <f>+VLOOKUP(A1134,'est-senamhi'!A:J,10,FALSE)</f>
        <v>RP</v>
      </c>
      <c r="F1134">
        <f>+COUNTIFS(percentiles!A:A,A1134,percentiles!M:M,B1134,percentiles!N:N,"&gt;0")</f>
        <v>0</v>
      </c>
    </row>
    <row r="1135" spans="1:6">
      <c r="A1135">
        <v>354</v>
      </c>
      <c r="B1135" s="2">
        <v>42789</v>
      </c>
      <c r="C1135">
        <v>44.3</v>
      </c>
      <c r="D1135">
        <v>37.76</v>
      </c>
      <c r="E1135" t="str">
        <f>+VLOOKUP(A1135,'est-senamhi'!A:J,10,FALSE)</f>
        <v>VNP</v>
      </c>
      <c r="F1135">
        <f>+COUNTIFS(percentiles!A:A,A1135,percentiles!M:M,B1135,percentiles!N:N,"&gt;0")</f>
        <v>0</v>
      </c>
    </row>
    <row r="1136" spans="1:6">
      <c r="A1136">
        <v>444</v>
      </c>
      <c r="B1136" s="2">
        <v>42789</v>
      </c>
      <c r="C1136">
        <v>12.9</v>
      </c>
      <c r="D1136">
        <v>7.24</v>
      </c>
      <c r="E1136" t="str">
        <f>+VLOOKUP(A1136,'est-senamhi'!A:J,10,FALSE)</f>
        <v>VNP</v>
      </c>
      <c r="F1136">
        <f>+COUNTIFS(percentiles!A:A,A1136,percentiles!M:M,B1136,percentiles!N:N,"&gt;0")</f>
        <v>0</v>
      </c>
    </row>
    <row r="1137" spans="1:6">
      <c r="A1137">
        <v>852</v>
      </c>
      <c r="B1137" s="2">
        <v>42789</v>
      </c>
      <c r="C1137">
        <v>10</v>
      </c>
      <c r="D1137">
        <v>7.41</v>
      </c>
      <c r="E1137" t="str">
        <f>+VLOOKUP(A1137,'est-senamhi'!A:J,10,FALSE)</f>
        <v>RP</v>
      </c>
      <c r="F1137">
        <f>+COUNTIFS(percentiles!A:A,A1137,percentiles!M:M,B1137,percentiles!N:N,"&gt;0")</f>
        <v>0</v>
      </c>
    </row>
    <row r="1138" spans="1:6">
      <c r="A1138">
        <v>880</v>
      </c>
      <c r="B1138" s="2">
        <v>42789</v>
      </c>
      <c r="C1138">
        <v>44.6</v>
      </c>
      <c r="D1138">
        <v>30.4</v>
      </c>
      <c r="E1138" t="str">
        <f>+VLOOKUP(A1138,'est-senamhi'!A:J,10,FALSE)</f>
        <v>RP</v>
      </c>
      <c r="F1138">
        <f>+COUNTIFS(percentiles!A:A,A1138,percentiles!M:M,B1138,percentiles!N:N,"&gt;0")</f>
        <v>0</v>
      </c>
    </row>
    <row r="1139" spans="1:6">
      <c r="A1139">
        <v>6617</v>
      </c>
      <c r="B1139" s="2">
        <v>42789</v>
      </c>
      <c r="C1139">
        <v>1.5</v>
      </c>
      <c r="D1139">
        <v>0.71</v>
      </c>
      <c r="E1139" t="str">
        <f>+VLOOKUP(A1139,'est-senamhi'!A:J,10,FALSE)</f>
        <v>VNP</v>
      </c>
      <c r="F1139">
        <f>+COUNTIFS(percentiles!A:A,A1139,percentiles!M:M,B1139,percentiles!N:N,"&gt;0")</f>
        <v>0</v>
      </c>
    </row>
    <row r="1140" spans="1:6">
      <c r="A1140">
        <v>112181</v>
      </c>
      <c r="B1140" s="2">
        <v>42789</v>
      </c>
      <c r="C1140">
        <v>0.9</v>
      </c>
      <c r="D1140">
        <v>0.71</v>
      </c>
      <c r="E1140" t="str">
        <f>+VLOOKUP(A1140,'est-senamhi'!A:J,10,FALSE)</f>
        <v>VNP</v>
      </c>
      <c r="F1140">
        <f>+COUNTIFS(percentiles!A:A,A1140,percentiles!M:M,B1140,percentiles!N:N,"&gt;0")</f>
        <v>0</v>
      </c>
    </row>
    <row r="1141" spans="1:6">
      <c r="A1141">
        <v>153103</v>
      </c>
      <c r="B1141" s="2">
        <v>42789</v>
      </c>
      <c r="C1141">
        <v>71</v>
      </c>
      <c r="D1141">
        <v>49.48</v>
      </c>
      <c r="E1141" t="str">
        <f>+VLOOKUP(A1141,'est-senamhi'!A:J,10,FALSE)</f>
        <v>VNP</v>
      </c>
      <c r="F1141">
        <f>+COUNTIFS(percentiles!A:A,A1141,percentiles!M:M,B1141,percentiles!N:N,"&gt;0")</f>
        <v>0</v>
      </c>
    </row>
    <row r="1142" spans="1:6">
      <c r="A1142">
        <v>154108</v>
      </c>
      <c r="B1142" s="2">
        <v>42789</v>
      </c>
      <c r="C1142">
        <v>10.4</v>
      </c>
      <c r="D1142">
        <v>10.06</v>
      </c>
      <c r="E1142" t="str">
        <f>+VLOOKUP(A1142,'est-senamhi'!A:J,10,FALSE)</f>
        <v>VNP</v>
      </c>
      <c r="F1142">
        <f>+COUNTIFS(percentiles!A:A,A1142,percentiles!M:M,B1142,percentiles!N:N,"&gt;0")</f>
        <v>0</v>
      </c>
    </row>
    <row r="1143" spans="1:6">
      <c r="A1143">
        <v>156113</v>
      </c>
      <c r="B1143" s="2">
        <v>42789</v>
      </c>
      <c r="C1143">
        <v>8.1999999999999993</v>
      </c>
      <c r="D1143">
        <v>6.52</v>
      </c>
      <c r="E1143" t="str">
        <f>+VLOOKUP(A1143,'est-senamhi'!A:J,10,FALSE)</f>
        <v>RP</v>
      </c>
      <c r="F1143">
        <f>+COUNTIFS(percentiles!A:A,A1143,percentiles!M:M,B1143,percentiles!N:N,"&gt;0")</f>
        <v>0</v>
      </c>
    </row>
    <row r="1144" spans="1:6">
      <c r="A1144">
        <v>157418</v>
      </c>
      <c r="B1144" s="2">
        <v>42789</v>
      </c>
      <c r="C1144">
        <v>12.5</v>
      </c>
      <c r="D1144">
        <v>10.65</v>
      </c>
      <c r="E1144" t="str">
        <f>+VLOOKUP(A1144,'est-senamhi'!A:J,10,FALSE)</f>
        <v>RP</v>
      </c>
      <c r="F1144">
        <f>+COUNTIFS(percentiles!A:A,A1144,percentiles!M:M,B1144,percentiles!N:N,"&gt;0")</f>
        <v>0</v>
      </c>
    </row>
    <row r="1145" spans="1:6">
      <c r="A1145">
        <v>47263360</v>
      </c>
      <c r="B1145" s="2">
        <v>42789</v>
      </c>
      <c r="C1145">
        <v>39.4</v>
      </c>
      <c r="D1145">
        <v>30.03</v>
      </c>
      <c r="E1145" t="str">
        <f>+VLOOKUP(A1145,'est-senamhi'!A:J,10,FALSE)</f>
        <v>RP</v>
      </c>
      <c r="F1145">
        <f>+COUNTIFS(percentiles!A:A,A1145,percentiles!M:M,B1145,percentiles!N:N,"&gt;0")</f>
        <v>0</v>
      </c>
    </row>
    <row r="1146" spans="1:6">
      <c r="A1146" t="s">
        <v>1171</v>
      </c>
      <c r="B1146" s="2">
        <v>42789</v>
      </c>
      <c r="C1146">
        <v>2.1</v>
      </c>
      <c r="D1146">
        <v>0.63</v>
      </c>
      <c r="E1146" t="str">
        <f>+VLOOKUP(A1146,'est-senamhi'!A:J,10,FALSE)</f>
        <v>VNP</v>
      </c>
      <c r="F1146">
        <f>+COUNTIFS(percentiles!A:A,A1146,percentiles!M:M,B1146,percentiles!N:N,"&gt;0")</f>
        <v>0</v>
      </c>
    </row>
    <row r="1147" spans="1:6">
      <c r="A1147" t="s">
        <v>1242</v>
      </c>
      <c r="B1147" s="2">
        <v>42789</v>
      </c>
      <c r="C1147">
        <v>19.7</v>
      </c>
      <c r="D1147">
        <v>19.5</v>
      </c>
      <c r="E1147" t="str">
        <f>+VLOOKUP(A1147,'est-senamhi'!A:J,10,FALSE)</f>
        <v>RP</v>
      </c>
      <c r="F1147">
        <f>+COUNTIFS(percentiles!A:A,A1147,percentiles!M:M,B1147,percentiles!N:N,"&gt;0")</f>
        <v>0</v>
      </c>
    </row>
    <row r="1148" spans="1:6">
      <c r="A1148">
        <v>216</v>
      </c>
      <c r="B1148" s="2">
        <v>42790</v>
      </c>
      <c r="C1148">
        <v>68.7</v>
      </c>
      <c r="D1148">
        <v>60.88</v>
      </c>
      <c r="E1148" t="str">
        <f>+VLOOKUP(A1148,'est-senamhi'!A:J,10,FALSE)</f>
        <v>VNP</v>
      </c>
      <c r="F1148">
        <f>+COUNTIFS(percentiles!A:A,A1148,percentiles!M:M,B1148,percentiles!N:N,"&gt;0")</f>
        <v>0</v>
      </c>
    </row>
    <row r="1149" spans="1:6">
      <c r="A1149">
        <v>235</v>
      </c>
      <c r="B1149" s="2">
        <v>42790</v>
      </c>
      <c r="C1149">
        <v>150</v>
      </c>
      <c r="D1149">
        <v>65.569999999999993</v>
      </c>
      <c r="E1149" t="str">
        <f>+VLOOKUP(A1149,'est-senamhi'!A:J,10,FALSE)</f>
        <v>VNP</v>
      </c>
      <c r="F1149">
        <f>+COUNTIFS(percentiles!A:A,A1149,percentiles!M:M,B1149,percentiles!N:N,"&gt;0")</f>
        <v>0</v>
      </c>
    </row>
    <row r="1150" spans="1:6">
      <c r="A1150">
        <v>262</v>
      </c>
      <c r="B1150" s="2">
        <v>42790</v>
      </c>
      <c r="C1150">
        <v>9.6</v>
      </c>
      <c r="D1150">
        <v>8.2100000000000009</v>
      </c>
      <c r="E1150" t="str">
        <f>+VLOOKUP(A1150,'est-senamhi'!A:J,10,FALSE)</f>
        <v>VNP</v>
      </c>
      <c r="F1150">
        <f>+COUNTIFS(percentiles!A:A,A1150,percentiles!M:M,B1150,percentiles!N:N,"&gt;0")</f>
        <v>0</v>
      </c>
    </row>
    <row r="1151" spans="1:6">
      <c r="A1151">
        <v>341</v>
      </c>
      <c r="B1151" s="2">
        <v>42790</v>
      </c>
      <c r="C1151">
        <v>60.4</v>
      </c>
      <c r="D1151">
        <v>55.68</v>
      </c>
      <c r="E1151" t="str">
        <f>+VLOOKUP(A1151,'est-senamhi'!A:J,10,FALSE)</f>
        <v>VNP</v>
      </c>
      <c r="F1151">
        <f>+COUNTIFS(percentiles!A:A,A1151,percentiles!M:M,B1151,percentiles!N:N,"&gt;0")</f>
        <v>0</v>
      </c>
    </row>
    <row r="1152" spans="1:6">
      <c r="A1152">
        <v>349</v>
      </c>
      <c r="B1152" s="2">
        <v>42790</v>
      </c>
      <c r="C1152">
        <v>27.9</v>
      </c>
      <c r="D1152">
        <v>15.68</v>
      </c>
      <c r="E1152" t="str">
        <f>+VLOOKUP(A1152,'est-senamhi'!A:J,10,FALSE)</f>
        <v>RP</v>
      </c>
      <c r="F1152">
        <f>+COUNTIFS(percentiles!A:A,A1152,percentiles!M:M,B1152,percentiles!N:N,"&gt;0")</f>
        <v>0</v>
      </c>
    </row>
    <row r="1153" spans="1:6">
      <c r="A1153">
        <v>444</v>
      </c>
      <c r="B1153" s="2">
        <v>42790</v>
      </c>
      <c r="C1153">
        <v>8.1999999999999993</v>
      </c>
      <c r="D1153">
        <v>7.24</v>
      </c>
      <c r="E1153" t="str">
        <f>+VLOOKUP(A1153,'est-senamhi'!A:J,10,FALSE)</f>
        <v>VNP</v>
      </c>
      <c r="F1153">
        <f>+COUNTIFS(percentiles!A:A,A1153,percentiles!M:M,B1153,percentiles!N:N,"&gt;0")</f>
        <v>0</v>
      </c>
    </row>
    <row r="1154" spans="1:6">
      <c r="A1154">
        <v>689</v>
      </c>
      <c r="B1154" s="2">
        <v>42790</v>
      </c>
      <c r="C1154">
        <v>25.2</v>
      </c>
      <c r="D1154">
        <v>21.26</v>
      </c>
      <c r="E1154" t="str">
        <f>+VLOOKUP(A1154,'est-senamhi'!A:J,10,FALSE)</f>
        <v>RP</v>
      </c>
      <c r="F1154">
        <f>+COUNTIFS(percentiles!A:A,A1154,percentiles!M:M,B1154,percentiles!N:N,"&gt;0")</f>
        <v>0</v>
      </c>
    </row>
    <row r="1155" spans="1:6">
      <c r="A1155">
        <v>852</v>
      </c>
      <c r="B1155" s="2">
        <v>42790</v>
      </c>
      <c r="C1155">
        <v>8.4</v>
      </c>
      <c r="D1155">
        <v>7.41</v>
      </c>
      <c r="E1155" t="str">
        <f>+VLOOKUP(A1155,'est-senamhi'!A:J,10,FALSE)</f>
        <v>RP</v>
      </c>
      <c r="F1155">
        <f>+COUNTIFS(percentiles!A:A,A1155,percentiles!M:M,B1155,percentiles!N:N,"&gt;0")</f>
        <v>0</v>
      </c>
    </row>
    <row r="1156" spans="1:6">
      <c r="A1156">
        <v>862</v>
      </c>
      <c r="B1156" s="2">
        <v>42790</v>
      </c>
      <c r="C1156">
        <v>3.5</v>
      </c>
      <c r="D1156">
        <v>1.95</v>
      </c>
      <c r="E1156" t="str">
        <f>+VLOOKUP(A1156,'est-senamhi'!A:J,10,FALSE)</f>
        <v>RP</v>
      </c>
      <c r="F1156">
        <f>+COUNTIFS(percentiles!A:A,A1156,percentiles!M:M,B1156,percentiles!N:N,"&gt;0")</f>
        <v>0</v>
      </c>
    </row>
    <row r="1157" spans="1:6">
      <c r="A1157">
        <v>2122</v>
      </c>
      <c r="B1157" s="2">
        <v>42790</v>
      </c>
      <c r="C1157">
        <v>71.599999999999994</v>
      </c>
      <c r="D1157">
        <v>58.95</v>
      </c>
      <c r="E1157" t="str">
        <f>+VLOOKUP(A1157,'est-senamhi'!A:J,10,FALSE)</f>
        <v>VNP</v>
      </c>
      <c r="F1157">
        <f>+COUNTIFS(percentiles!A:A,A1157,percentiles!M:M,B1157,percentiles!N:N,"&gt;0")</f>
        <v>0</v>
      </c>
    </row>
    <row r="1158" spans="1:6">
      <c r="A1158">
        <v>6670</v>
      </c>
      <c r="B1158" s="2">
        <v>42790</v>
      </c>
      <c r="C1158">
        <v>36.299999999999997</v>
      </c>
      <c r="D1158">
        <v>35.1</v>
      </c>
      <c r="E1158" t="str">
        <f>+VLOOKUP(A1158,'est-senamhi'!A:J,10,FALSE)</f>
        <v>RP</v>
      </c>
      <c r="F1158">
        <f>+COUNTIFS(percentiles!A:A,A1158,percentiles!M:M,B1158,percentiles!N:N,"&gt;0")</f>
        <v>0</v>
      </c>
    </row>
    <row r="1159" spans="1:6">
      <c r="A1159">
        <v>105122</v>
      </c>
      <c r="B1159" s="2">
        <v>42790</v>
      </c>
      <c r="C1159">
        <v>53.7</v>
      </c>
      <c r="D1159">
        <v>7.2</v>
      </c>
      <c r="E1159" t="str">
        <f>+VLOOKUP(A1159,'est-senamhi'!A:J,10,FALSE)</f>
        <v>VNP</v>
      </c>
      <c r="F1159">
        <f>+COUNTIFS(percentiles!A:A,A1159,percentiles!M:M,B1159,percentiles!N:N,"&gt;0")</f>
        <v>0</v>
      </c>
    </row>
    <row r="1160" spans="1:6">
      <c r="A1160">
        <v>150001</v>
      </c>
      <c r="B1160" s="2">
        <v>42790</v>
      </c>
      <c r="C1160">
        <v>82.4</v>
      </c>
      <c r="D1160">
        <v>58.01</v>
      </c>
      <c r="E1160" t="str">
        <f>+VLOOKUP(A1160,'est-senamhi'!A:J,10,FALSE)</f>
        <v>VNP</v>
      </c>
      <c r="F1160">
        <f>+COUNTIFS(percentiles!A:A,A1160,percentiles!M:M,B1160,percentiles!N:N,"&gt;0")</f>
        <v>0</v>
      </c>
    </row>
    <row r="1161" spans="1:6">
      <c r="A1161">
        <v>151214</v>
      </c>
      <c r="B1161" s="2">
        <v>42790</v>
      </c>
      <c r="C1161">
        <v>15.6</v>
      </c>
      <c r="D1161">
        <v>14.36</v>
      </c>
      <c r="E1161" t="str">
        <f>+VLOOKUP(A1161,'est-senamhi'!A:J,10,FALSE)</f>
        <v>RP</v>
      </c>
      <c r="F1161">
        <f>+COUNTIFS(percentiles!A:A,A1161,percentiles!M:M,B1161,percentiles!N:N,"&gt;0")</f>
        <v>0</v>
      </c>
    </row>
    <row r="1162" spans="1:6">
      <c r="A1162">
        <v>152106</v>
      </c>
      <c r="B1162" s="2">
        <v>42790</v>
      </c>
      <c r="C1162">
        <v>34.799999999999997</v>
      </c>
      <c r="D1162">
        <v>30.09</v>
      </c>
      <c r="E1162" t="str">
        <f>+VLOOKUP(A1162,'est-senamhi'!A:J,10,FALSE)</f>
        <v>VNP</v>
      </c>
      <c r="F1162">
        <f>+COUNTIFS(percentiles!A:A,A1162,percentiles!M:M,B1162,percentiles!N:N,"&gt;0")</f>
        <v>0</v>
      </c>
    </row>
    <row r="1163" spans="1:6">
      <c r="A1163">
        <v>152132</v>
      </c>
      <c r="B1163" s="2">
        <v>42790</v>
      </c>
      <c r="C1163">
        <v>13.6</v>
      </c>
      <c r="D1163">
        <v>12.99</v>
      </c>
      <c r="E1163" t="str">
        <f>+VLOOKUP(A1163,'est-senamhi'!A:J,10,FALSE)</f>
        <v>RP</v>
      </c>
      <c r="F1163">
        <f>+COUNTIFS(percentiles!A:A,A1163,percentiles!M:M,B1163,percentiles!N:N,"&gt;0")</f>
        <v>0</v>
      </c>
    </row>
    <row r="1164" spans="1:6">
      <c r="A1164">
        <v>154108</v>
      </c>
      <c r="B1164" s="2">
        <v>42790</v>
      </c>
      <c r="C1164">
        <v>12.6</v>
      </c>
      <c r="D1164">
        <v>10.06</v>
      </c>
      <c r="E1164" t="str">
        <f>+VLOOKUP(A1164,'est-senamhi'!A:J,10,FALSE)</f>
        <v>VNP</v>
      </c>
      <c r="F1164">
        <f>+COUNTIFS(percentiles!A:A,A1164,percentiles!M:M,B1164,percentiles!N:N,"&gt;0")</f>
        <v>0</v>
      </c>
    </row>
    <row r="1165" spans="1:6">
      <c r="A1165">
        <v>155105</v>
      </c>
      <c r="B1165" s="2">
        <v>42790</v>
      </c>
      <c r="C1165">
        <v>9</v>
      </c>
      <c r="D1165">
        <v>8.23</v>
      </c>
      <c r="E1165" t="str">
        <f>+VLOOKUP(A1165,'est-senamhi'!A:J,10,FALSE)</f>
        <v>VNP</v>
      </c>
      <c r="F1165">
        <f>+COUNTIFS(percentiles!A:A,A1165,percentiles!M:M,B1165,percentiles!N:N,"&gt;0")</f>
        <v>0</v>
      </c>
    </row>
    <row r="1166" spans="1:6">
      <c r="A1166">
        <v>155291</v>
      </c>
      <c r="B1166" s="2">
        <v>42790</v>
      </c>
      <c r="C1166">
        <v>20.3</v>
      </c>
      <c r="D1166">
        <v>19.38</v>
      </c>
      <c r="E1166" t="str">
        <f>+VLOOKUP(A1166,'est-senamhi'!A:J,10,FALSE)</f>
        <v>VNP</v>
      </c>
      <c r="F1166">
        <f>+COUNTIFS(percentiles!A:A,A1166,percentiles!M:M,B1166,percentiles!N:N,"&gt;0")</f>
        <v>0</v>
      </c>
    </row>
    <row r="1167" spans="1:6">
      <c r="A1167" t="s">
        <v>1072</v>
      </c>
      <c r="B1167" s="2">
        <v>42790</v>
      </c>
      <c r="C1167">
        <v>97.4</v>
      </c>
      <c r="D1167">
        <v>49.83</v>
      </c>
      <c r="E1167" t="str">
        <f>+VLOOKUP(A1167,'est-senamhi'!A:J,10,FALSE)</f>
        <v>VNP</v>
      </c>
      <c r="F1167">
        <f>+COUNTIFS(percentiles!A:A,A1167,percentiles!M:M,B1167,percentiles!N:N,"&gt;0")</f>
        <v>0</v>
      </c>
    </row>
    <row r="1168" spans="1:6">
      <c r="A1168" t="s">
        <v>1108</v>
      </c>
      <c r="B1168" s="2">
        <v>42790</v>
      </c>
      <c r="C1168">
        <v>9.8000000000000007</v>
      </c>
      <c r="D1168">
        <v>8.2100000000000009</v>
      </c>
      <c r="E1168" t="str">
        <f>+VLOOKUP(A1168,'est-senamhi'!A:J,10,FALSE)</f>
        <v>VNP</v>
      </c>
      <c r="F1168">
        <f>+COUNTIFS(percentiles!A:A,A1168,percentiles!M:M,B1168,percentiles!N:N,"&gt;0")</f>
        <v>0</v>
      </c>
    </row>
    <row r="1169" spans="1:6">
      <c r="A1169" t="s">
        <v>1211</v>
      </c>
      <c r="B1169" s="2">
        <v>42790</v>
      </c>
      <c r="C1169">
        <v>50.9</v>
      </c>
      <c r="D1169">
        <v>29.91</v>
      </c>
      <c r="E1169" t="str">
        <f>+VLOOKUP(A1169,'est-senamhi'!A:J,10,FALSE)</f>
        <v>VNP</v>
      </c>
      <c r="F1169">
        <f>+COUNTIFS(percentiles!A:A,A1169,percentiles!M:M,B1169,percentiles!N:N,"&gt;0")</f>
        <v>0</v>
      </c>
    </row>
    <row r="1170" spans="1:6">
      <c r="A1170" t="s">
        <v>1226</v>
      </c>
      <c r="B1170" s="2">
        <v>42790</v>
      </c>
      <c r="C1170">
        <v>28.1</v>
      </c>
      <c r="D1170">
        <v>27.28</v>
      </c>
      <c r="E1170" t="str">
        <f>+VLOOKUP(A1170,'est-senamhi'!A:J,10,FALSE)</f>
        <v>VNP</v>
      </c>
      <c r="F1170">
        <f>+COUNTIFS(percentiles!A:A,A1170,percentiles!M:M,B1170,percentiles!N:N,"&gt;0")</f>
        <v>0</v>
      </c>
    </row>
    <row r="1171" spans="1:6">
      <c r="A1171">
        <v>261</v>
      </c>
      <c r="B1171" s="2">
        <v>42791</v>
      </c>
      <c r="C1171">
        <v>42.5</v>
      </c>
      <c r="D1171">
        <v>27.05</v>
      </c>
      <c r="E1171" t="str">
        <f>+VLOOKUP(A1171,'est-senamhi'!A:J,10,FALSE)</f>
        <v>RP</v>
      </c>
      <c r="F1171">
        <f>+COUNTIFS(percentiles!A:A,A1171,percentiles!M:M,B1171,percentiles!N:N,"&gt;0")</f>
        <v>0</v>
      </c>
    </row>
    <row r="1172" spans="1:6">
      <c r="A1172">
        <v>378</v>
      </c>
      <c r="B1172" s="2">
        <v>42791</v>
      </c>
      <c r="C1172">
        <v>98.3</v>
      </c>
      <c r="D1172">
        <v>43.27</v>
      </c>
      <c r="E1172" t="str">
        <f>+VLOOKUP(A1172,'est-senamhi'!A:J,10,FALSE)</f>
        <v>RP</v>
      </c>
      <c r="F1172">
        <f>+COUNTIFS(percentiles!A:A,A1172,percentiles!M:M,B1172,percentiles!N:N,"&gt;0")</f>
        <v>0</v>
      </c>
    </row>
    <row r="1173" spans="1:6">
      <c r="A1173">
        <v>547</v>
      </c>
      <c r="B1173" s="2">
        <v>42791</v>
      </c>
      <c r="C1173">
        <v>19.899999999999999</v>
      </c>
      <c r="D1173">
        <v>15.69</v>
      </c>
      <c r="E1173" t="str">
        <f>+VLOOKUP(A1173,'est-senamhi'!A:J,10,FALSE)</f>
        <v>VNP</v>
      </c>
      <c r="F1173">
        <f>+COUNTIFS(percentiles!A:A,A1173,percentiles!M:M,B1173,percentiles!N:N,"&gt;0")</f>
        <v>0</v>
      </c>
    </row>
    <row r="1174" spans="1:6">
      <c r="A1174">
        <v>548</v>
      </c>
      <c r="B1174" s="2">
        <v>42791</v>
      </c>
      <c r="C1174">
        <v>17.8</v>
      </c>
      <c r="D1174">
        <v>13.7</v>
      </c>
      <c r="E1174" t="str">
        <f>+VLOOKUP(A1174,'est-senamhi'!A:J,10,FALSE)</f>
        <v>VNP</v>
      </c>
      <c r="F1174">
        <f>+COUNTIFS(percentiles!A:A,A1174,percentiles!M:M,B1174,percentiles!N:N,"&gt;0")</f>
        <v>0</v>
      </c>
    </row>
    <row r="1175" spans="1:6">
      <c r="A1175">
        <v>636</v>
      </c>
      <c r="B1175" s="2">
        <v>42791</v>
      </c>
      <c r="C1175">
        <v>12.6</v>
      </c>
      <c r="D1175">
        <v>11.3</v>
      </c>
      <c r="E1175" t="str">
        <f>+VLOOKUP(A1175,'est-senamhi'!A:J,10,FALSE)</f>
        <v>RP</v>
      </c>
      <c r="F1175">
        <f>+COUNTIFS(percentiles!A:A,A1175,percentiles!M:M,B1175,percentiles!N:N,"&gt;0")</f>
        <v>0</v>
      </c>
    </row>
    <row r="1176" spans="1:6">
      <c r="A1176">
        <v>689</v>
      </c>
      <c r="B1176" s="2">
        <v>42791</v>
      </c>
      <c r="C1176">
        <v>23.8</v>
      </c>
      <c r="D1176">
        <v>21.26</v>
      </c>
      <c r="E1176" t="str">
        <f>+VLOOKUP(A1176,'est-senamhi'!A:J,10,FALSE)</f>
        <v>RP</v>
      </c>
      <c r="F1176">
        <f>+COUNTIFS(percentiles!A:A,A1176,percentiles!M:M,B1176,percentiles!N:N,"&gt;0")</f>
        <v>0</v>
      </c>
    </row>
    <row r="1177" spans="1:6">
      <c r="A1177">
        <v>762</v>
      </c>
      <c r="B1177" s="2">
        <v>42791</v>
      </c>
      <c r="C1177">
        <v>30.5</v>
      </c>
      <c r="D1177">
        <v>28.36</v>
      </c>
      <c r="E1177" t="str">
        <f>+VLOOKUP(A1177,'est-senamhi'!A:J,10,FALSE)</f>
        <v>RP</v>
      </c>
      <c r="F1177">
        <f>+COUNTIFS(percentiles!A:A,A1177,percentiles!M:M,B1177,percentiles!N:N,"&gt;0")</f>
        <v>0</v>
      </c>
    </row>
    <row r="1178" spans="1:6">
      <c r="A1178">
        <v>852</v>
      </c>
      <c r="B1178" s="2">
        <v>42791</v>
      </c>
      <c r="C1178">
        <v>14.9</v>
      </c>
      <c r="D1178">
        <v>7.41</v>
      </c>
      <c r="E1178" t="str">
        <f>+VLOOKUP(A1178,'est-senamhi'!A:J,10,FALSE)</f>
        <v>RP</v>
      </c>
      <c r="F1178">
        <f>+COUNTIFS(percentiles!A:A,A1178,percentiles!M:M,B1178,percentiles!N:N,"&gt;0")</f>
        <v>0</v>
      </c>
    </row>
    <row r="1179" spans="1:6">
      <c r="A1179">
        <v>864</v>
      </c>
      <c r="B1179" s="2">
        <v>42791</v>
      </c>
      <c r="C1179">
        <v>14.3</v>
      </c>
      <c r="D1179">
        <v>12.83</v>
      </c>
      <c r="E1179" t="str">
        <f>+VLOOKUP(A1179,'est-senamhi'!A:J,10,FALSE)</f>
        <v>RP</v>
      </c>
      <c r="F1179">
        <f>+COUNTIFS(percentiles!A:A,A1179,percentiles!M:M,B1179,percentiles!N:N,"&gt;0")</f>
        <v>0</v>
      </c>
    </row>
    <row r="1180" spans="1:6">
      <c r="A1180">
        <v>150001</v>
      </c>
      <c r="B1180" s="2">
        <v>42791</v>
      </c>
      <c r="C1180">
        <v>66.5</v>
      </c>
      <c r="D1180">
        <v>58.01</v>
      </c>
      <c r="E1180" t="str">
        <f>+VLOOKUP(A1180,'est-senamhi'!A:J,10,FALSE)</f>
        <v>VNP</v>
      </c>
      <c r="F1180">
        <f>+COUNTIFS(percentiles!A:A,A1180,percentiles!M:M,B1180,percentiles!N:N,"&gt;0")</f>
        <v>0</v>
      </c>
    </row>
    <row r="1181" spans="1:6">
      <c r="A1181">
        <v>152103</v>
      </c>
      <c r="B1181" s="2">
        <v>42791</v>
      </c>
      <c r="C1181">
        <v>65.099999999999994</v>
      </c>
      <c r="D1181">
        <v>58.63</v>
      </c>
      <c r="E1181" t="str">
        <f>+VLOOKUP(A1181,'est-senamhi'!A:J,10,FALSE)</f>
        <v>VNP</v>
      </c>
      <c r="F1181">
        <f>+COUNTIFS(percentiles!A:A,A1181,percentiles!M:M,B1181,percentiles!N:N,"&gt;0")</f>
        <v>0</v>
      </c>
    </row>
    <row r="1182" spans="1:6">
      <c r="A1182">
        <v>152210</v>
      </c>
      <c r="B1182" s="2">
        <v>42791</v>
      </c>
      <c r="C1182">
        <v>52.7</v>
      </c>
      <c r="D1182">
        <v>37.86</v>
      </c>
      <c r="E1182" t="str">
        <f>+VLOOKUP(A1182,'est-senamhi'!A:J,10,FALSE)</f>
        <v>RP</v>
      </c>
      <c r="F1182">
        <f>+COUNTIFS(percentiles!A:A,A1182,percentiles!M:M,B1182,percentiles!N:N,"&gt;0")</f>
        <v>0</v>
      </c>
    </row>
    <row r="1183" spans="1:6">
      <c r="A1183">
        <v>152212</v>
      </c>
      <c r="B1183" s="2">
        <v>42791</v>
      </c>
      <c r="C1183">
        <v>20.6</v>
      </c>
      <c r="D1183">
        <v>18.579999999999998</v>
      </c>
      <c r="E1183" t="str">
        <f>+VLOOKUP(A1183,'est-senamhi'!A:J,10,FALSE)</f>
        <v>RP</v>
      </c>
      <c r="F1183">
        <f>+COUNTIFS(percentiles!A:A,A1183,percentiles!M:M,B1183,percentiles!N:N,"&gt;0")</f>
        <v>0</v>
      </c>
    </row>
    <row r="1184" spans="1:6">
      <c r="A1184">
        <v>153320</v>
      </c>
      <c r="B1184" s="2">
        <v>42791</v>
      </c>
      <c r="C1184">
        <v>110.1</v>
      </c>
      <c r="D1184">
        <v>56.95</v>
      </c>
      <c r="E1184" t="str">
        <f>+VLOOKUP(A1184,'est-senamhi'!A:J,10,FALSE)</f>
        <v>RP</v>
      </c>
      <c r="F1184">
        <f>+COUNTIFS(percentiles!A:A,A1184,percentiles!M:M,B1184,percentiles!N:N,"&gt;0")</f>
        <v>1</v>
      </c>
    </row>
    <row r="1185" spans="1:6">
      <c r="A1185">
        <v>153350</v>
      </c>
      <c r="B1185" s="2">
        <v>42791</v>
      </c>
      <c r="C1185">
        <v>53</v>
      </c>
      <c r="D1185">
        <v>35.369999999999997</v>
      </c>
      <c r="E1185" t="str">
        <f>+VLOOKUP(A1185,'est-senamhi'!A:J,10,FALSE)</f>
        <v>RP</v>
      </c>
      <c r="F1185">
        <f>+COUNTIFS(percentiles!A:A,A1185,percentiles!M:M,B1185,percentiles!N:N,"&gt;0")</f>
        <v>0</v>
      </c>
    </row>
    <row r="1186" spans="1:6">
      <c r="A1186">
        <v>154110</v>
      </c>
      <c r="B1186" s="2">
        <v>42791</v>
      </c>
      <c r="C1186">
        <v>19.7</v>
      </c>
      <c r="D1186">
        <v>9.6199999999999992</v>
      </c>
      <c r="E1186" t="str">
        <f>+VLOOKUP(A1186,'est-senamhi'!A:J,10,FALSE)</f>
        <v>VNP</v>
      </c>
      <c r="F1186">
        <f>+COUNTIFS(percentiles!A:A,A1186,percentiles!M:M,B1186,percentiles!N:N,"&gt;0")</f>
        <v>0</v>
      </c>
    </row>
    <row r="1187" spans="1:6">
      <c r="A1187">
        <v>155291</v>
      </c>
      <c r="B1187" s="2">
        <v>42791</v>
      </c>
      <c r="C1187">
        <v>19.5</v>
      </c>
      <c r="D1187">
        <v>19.38</v>
      </c>
      <c r="E1187" t="str">
        <f>+VLOOKUP(A1187,'est-senamhi'!A:J,10,FALSE)</f>
        <v>VNP</v>
      </c>
      <c r="F1187">
        <f>+COUNTIFS(percentiles!A:A,A1187,percentiles!M:M,B1187,percentiles!N:N,"&gt;0")</f>
        <v>0</v>
      </c>
    </row>
    <row r="1188" spans="1:6">
      <c r="A1188">
        <v>156109</v>
      </c>
      <c r="B1188" s="2">
        <v>42791</v>
      </c>
      <c r="C1188">
        <v>20.6</v>
      </c>
      <c r="D1188">
        <v>18.079999999999998</v>
      </c>
      <c r="E1188" t="str">
        <f>+VLOOKUP(A1188,'est-senamhi'!A:J,10,FALSE)</f>
        <v>RP</v>
      </c>
      <c r="F1188">
        <f>+COUNTIFS(percentiles!A:A,A1188,percentiles!M:M,B1188,percentiles!N:N,"&gt;0")</f>
        <v>1</v>
      </c>
    </row>
    <row r="1189" spans="1:6">
      <c r="A1189">
        <v>156110</v>
      </c>
      <c r="B1189" s="2">
        <v>42791</v>
      </c>
      <c r="C1189">
        <v>21.5</v>
      </c>
      <c r="D1189">
        <v>14.9</v>
      </c>
      <c r="E1189" t="str">
        <f>+VLOOKUP(A1189,'est-senamhi'!A:J,10,FALSE)</f>
        <v>RP</v>
      </c>
      <c r="F1189">
        <f>+COUNTIFS(percentiles!A:A,A1189,percentiles!M:M,B1189,percentiles!N:N,"&gt;0")</f>
        <v>0</v>
      </c>
    </row>
    <row r="1190" spans="1:6">
      <c r="A1190">
        <v>156130</v>
      </c>
      <c r="B1190" s="2">
        <v>42791</v>
      </c>
      <c r="C1190">
        <v>33.299999999999997</v>
      </c>
      <c r="D1190">
        <v>28.93</v>
      </c>
      <c r="E1190" t="str">
        <f>+VLOOKUP(A1190,'est-senamhi'!A:J,10,FALSE)</f>
        <v>RP</v>
      </c>
      <c r="F1190">
        <f>+COUNTIFS(percentiles!A:A,A1190,percentiles!M:M,B1190,percentiles!N:N,"&gt;0")</f>
        <v>0</v>
      </c>
    </row>
    <row r="1191" spans="1:6">
      <c r="A1191">
        <v>158332</v>
      </c>
      <c r="B1191" s="2">
        <v>42791</v>
      </c>
      <c r="C1191">
        <v>23.9</v>
      </c>
      <c r="D1191">
        <v>21.11</v>
      </c>
      <c r="E1191" t="str">
        <f>+VLOOKUP(A1191,'est-senamhi'!A:J,10,FALSE)</f>
        <v>RP</v>
      </c>
      <c r="F1191">
        <f>+COUNTIFS(percentiles!A:A,A1191,percentiles!M:M,B1191,percentiles!N:N,"&gt;0")</f>
        <v>0</v>
      </c>
    </row>
    <row r="1192" spans="1:6">
      <c r="A1192" t="s">
        <v>1070</v>
      </c>
      <c r="B1192" s="2">
        <v>42791</v>
      </c>
      <c r="C1192">
        <v>48.6</v>
      </c>
      <c r="D1192">
        <v>16.37</v>
      </c>
      <c r="E1192" t="str">
        <f>+VLOOKUP(A1192,'est-senamhi'!A:J,10,FALSE)</f>
        <v>RP</v>
      </c>
      <c r="F1192">
        <f>+COUNTIFS(percentiles!A:A,A1192,percentiles!M:M,B1192,percentiles!N:N,"&gt;0")</f>
        <v>0</v>
      </c>
    </row>
    <row r="1193" spans="1:6">
      <c r="A1193" t="s">
        <v>1149</v>
      </c>
      <c r="B1193" s="2">
        <v>42791</v>
      </c>
      <c r="C1193">
        <v>28.8</v>
      </c>
      <c r="D1193">
        <v>26.18</v>
      </c>
      <c r="E1193" t="str">
        <f>+VLOOKUP(A1193,'est-senamhi'!A:J,10,FALSE)</f>
        <v>RP</v>
      </c>
      <c r="F1193">
        <f>+COUNTIFS(percentiles!A:A,A1193,percentiles!M:M,B1193,percentiles!N:N,"&gt;0")</f>
        <v>0</v>
      </c>
    </row>
    <row r="1194" spans="1:6">
      <c r="A1194" t="s">
        <v>1214</v>
      </c>
      <c r="B1194" s="2">
        <v>42791</v>
      </c>
      <c r="C1194">
        <v>14.3</v>
      </c>
      <c r="D1194">
        <v>13.7</v>
      </c>
      <c r="E1194" t="str">
        <f>+VLOOKUP(A1194,'est-senamhi'!A:J,10,FALSE)</f>
        <v>VNP</v>
      </c>
      <c r="F1194">
        <f>+COUNTIFS(percentiles!A:A,A1194,percentiles!M:M,B1194,percentiles!N:N,"&gt;0")</f>
        <v>0</v>
      </c>
    </row>
    <row r="1195" spans="1:6">
      <c r="A1195" t="s">
        <v>1237</v>
      </c>
      <c r="B1195" s="2">
        <v>42791</v>
      </c>
      <c r="C1195">
        <v>32.6</v>
      </c>
      <c r="D1195">
        <v>28.36</v>
      </c>
      <c r="E1195" t="str">
        <f>+VLOOKUP(A1195,'est-senamhi'!A:J,10,FALSE)</f>
        <v>RP</v>
      </c>
      <c r="F1195">
        <f>+COUNTIFS(percentiles!A:A,A1195,percentiles!M:M,B1195,percentiles!N:N,"&gt;0")</f>
        <v>0</v>
      </c>
    </row>
    <row r="1196" spans="1:6">
      <c r="A1196" s="1" t="s">
        <v>1299</v>
      </c>
      <c r="B1196" s="2">
        <v>42791</v>
      </c>
      <c r="C1196">
        <v>79.900000000000006</v>
      </c>
      <c r="D1196">
        <v>39.01</v>
      </c>
      <c r="E1196" t="str">
        <f>+VLOOKUP(A1196,'est-senamhi'!A:J,10,FALSE)</f>
        <v>RP</v>
      </c>
      <c r="F1196">
        <f>+COUNTIFS(percentiles!A:A,A1196,percentiles!M:M,B1196,percentiles!N:N,"&gt;0")</f>
        <v>0</v>
      </c>
    </row>
    <row r="1197" spans="1:6">
      <c r="A1197">
        <v>207</v>
      </c>
      <c r="B1197" s="2">
        <v>42792</v>
      </c>
      <c r="C1197">
        <v>84</v>
      </c>
      <c r="D1197">
        <v>25.44</v>
      </c>
      <c r="E1197" t="str">
        <f>+VLOOKUP(A1197,'est-senamhi'!A:J,10,FALSE)</f>
        <v>VNP</v>
      </c>
      <c r="F1197">
        <f>+COUNTIFS(percentiles!A:A,A1197,percentiles!M:M,B1197,percentiles!N:N,"&gt;0")</f>
        <v>0</v>
      </c>
    </row>
    <row r="1198" spans="1:6">
      <c r="A1198">
        <v>216</v>
      </c>
      <c r="B1198" s="2">
        <v>42792</v>
      </c>
      <c r="C1198">
        <v>123.6</v>
      </c>
      <c r="D1198">
        <v>60.88</v>
      </c>
      <c r="E1198" t="str">
        <f>+VLOOKUP(A1198,'est-senamhi'!A:J,10,FALSE)</f>
        <v>VNP</v>
      </c>
      <c r="F1198">
        <f>+COUNTIFS(percentiles!A:A,A1198,percentiles!M:M,B1198,percentiles!N:N,"&gt;0")</f>
        <v>0</v>
      </c>
    </row>
    <row r="1199" spans="1:6">
      <c r="A1199">
        <v>235</v>
      </c>
      <c r="B1199" s="2">
        <v>42792</v>
      </c>
      <c r="C1199">
        <v>110.9</v>
      </c>
      <c r="D1199">
        <v>65.569999999999993</v>
      </c>
      <c r="E1199" t="str">
        <f>+VLOOKUP(A1199,'est-senamhi'!A:J,10,FALSE)</f>
        <v>VNP</v>
      </c>
      <c r="F1199">
        <f>+COUNTIFS(percentiles!A:A,A1199,percentiles!M:M,B1199,percentiles!N:N,"&gt;0")</f>
        <v>0</v>
      </c>
    </row>
    <row r="1200" spans="1:6">
      <c r="A1200">
        <v>262</v>
      </c>
      <c r="B1200" s="2">
        <v>42792</v>
      </c>
      <c r="C1200">
        <v>35.9</v>
      </c>
      <c r="D1200">
        <v>8.2100000000000009</v>
      </c>
      <c r="E1200" t="str">
        <f>+VLOOKUP(A1200,'est-senamhi'!A:J,10,FALSE)</f>
        <v>VNP</v>
      </c>
      <c r="F1200">
        <f>+COUNTIFS(percentiles!A:A,A1200,percentiles!M:M,B1200,percentiles!N:N,"&gt;0")</f>
        <v>0</v>
      </c>
    </row>
    <row r="1201" spans="1:6">
      <c r="A1201">
        <v>291</v>
      </c>
      <c r="B1201" s="2">
        <v>42792</v>
      </c>
      <c r="C1201">
        <v>50.4</v>
      </c>
      <c r="D1201">
        <v>40.28</v>
      </c>
      <c r="E1201" t="str">
        <f>+VLOOKUP(A1201,'est-senamhi'!A:J,10,FALSE)</f>
        <v>RP</v>
      </c>
      <c r="F1201">
        <f>+COUNTIFS(percentiles!A:A,A1201,percentiles!M:M,B1201,percentiles!N:N,"&gt;0")</f>
        <v>0</v>
      </c>
    </row>
    <row r="1202" spans="1:6">
      <c r="A1202">
        <v>378</v>
      </c>
      <c r="B1202" s="2">
        <v>42792</v>
      </c>
      <c r="C1202">
        <v>58.6</v>
      </c>
      <c r="D1202">
        <v>43.27</v>
      </c>
      <c r="E1202" t="str">
        <f>+VLOOKUP(A1202,'est-senamhi'!A:J,10,FALSE)</f>
        <v>RP</v>
      </c>
      <c r="F1202">
        <f>+COUNTIFS(percentiles!A:A,A1202,percentiles!M:M,B1202,percentiles!N:N,"&gt;0")</f>
        <v>0</v>
      </c>
    </row>
    <row r="1203" spans="1:6">
      <c r="A1203">
        <v>387</v>
      </c>
      <c r="B1203" s="2">
        <v>42792</v>
      </c>
      <c r="C1203">
        <v>22.6</v>
      </c>
      <c r="D1203">
        <v>14.33</v>
      </c>
      <c r="E1203" t="str">
        <f>+VLOOKUP(A1203,'est-senamhi'!A:J,10,FALSE)</f>
        <v>RP</v>
      </c>
      <c r="F1203">
        <f>+COUNTIFS(percentiles!A:A,A1203,percentiles!M:M,B1203,percentiles!N:N,"&gt;0")</f>
        <v>0</v>
      </c>
    </row>
    <row r="1204" spans="1:6">
      <c r="A1204">
        <v>440</v>
      </c>
      <c r="B1204" s="2">
        <v>42792</v>
      </c>
      <c r="C1204">
        <v>15.9</v>
      </c>
      <c r="D1204">
        <v>15.64</v>
      </c>
      <c r="E1204" t="str">
        <f>+VLOOKUP(A1204,'est-senamhi'!A:J,10,FALSE)</f>
        <v>VNP</v>
      </c>
      <c r="F1204">
        <f>+COUNTIFS(percentiles!A:A,A1204,percentiles!M:M,B1204,percentiles!N:N,"&gt;0")</f>
        <v>0</v>
      </c>
    </row>
    <row r="1205" spans="1:6">
      <c r="A1205">
        <v>444</v>
      </c>
      <c r="B1205" s="2">
        <v>42792</v>
      </c>
      <c r="C1205">
        <v>12.4</v>
      </c>
      <c r="D1205">
        <v>7.24</v>
      </c>
      <c r="E1205" t="str">
        <f>+VLOOKUP(A1205,'est-senamhi'!A:J,10,FALSE)</f>
        <v>VNP</v>
      </c>
      <c r="F1205">
        <f>+COUNTIFS(percentiles!A:A,A1205,percentiles!M:M,B1205,percentiles!N:N,"&gt;0")</f>
        <v>0</v>
      </c>
    </row>
    <row r="1206" spans="1:6">
      <c r="A1206">
        <v>468</v>
      </c>
      <c r="B1206" s="2">
        <v>42792</v>
      </c>
      <c r="C1206">
        <v>107.2</v>
      </c>
      <c r="D1206">
        <v>81.36</v>
      </c>
      <c r="E1206" t="str">
        <f>+VLOOKUP(A1206,'est-senamhi'!A:J,10,FALSE)</f>
        <v>RP</v>
      </c>
      <c r="F1206">
        <f>+COUNTIFS(percentiles!A:A,A1206,percentiles!M:M,B1206,percentiles!N:N,"&gt;0")</f>
        <v>0</v>
      </c>
    </row>
    <row r="1207" spans="1:6">
      <c r="A1207">
        <v>474</v>
      </c>
      <c r="B1207" s="2">
        <v>42792</v>
      </c>
      <c r="C1207">
        <v>79.400000000000006</v>
      </c>
      <c r="D1207">
        <v>71.239999999999995</v>
      </c>
      <c r="E1207" t="str">
        <f>+VLOOKUP(A1207,'est-senamhi'!A:J,10,FALSE)</f>
        <v>RP</v>
      </c>
      <c r="F1207">
        <f>+COUNTIFS(percentiles!A:A,A1207,percentiles!M:M,B1207,percentiles!N:N,"&gt;0")</f>
        <v>0</v>
      </c>
    </row>
    <row r="1208" spans="1:6">
      <c r="A1208">
        <v>538</v>
      </c>
      <c r="B1208" s="2">
        <v>42792</v>
      </c>
      <c r="C1208">
        <v>15.4</v>
      </c>
      <c r="D1208">
        <v>14.91</v>
      </c>
      <c r="E1208" t="str">
        <f>+VLOOKUP(A1208,'est-senamhi'!A:J,10,FALSE)</f>
        <v>VNP</v>
      </c>
      <c r="F1208">
        <f>+COUNTIFS(percentiles!A:A,A1208,percentiles!M:M,B1208,percentiles!N:N,"&gt;0")</f>
        <v>0</v>
      </c>
    </row>
    <row r="1209" spans="1:6">
      <c r="A1209">
        <v>541</v>
      </c>
      <c r="B1209" s="2">
        <v>42792</v>
      </c>
      <c r="C1209">
        <v>27.4</v>
      </c>
      <c r="D1209">
        <v>17.59</v>
      </c>
      <c r="E1209" t="str">
        <f>+VLOOKUP(A1209,'est-senamhi'!A:J,10,FALSE)</f>
        <v>VNP</v>
      </c>
      <c r="F1209">
        <f>+COUNTIFS(percentiles!A:A,A1209,percentiles!M:M,B1209,percentiles!N:N,"&gt;0")</f>
        <v>0</v>
      </c>
    </row>
    <row r="1210" spans="1:6">
      <c r="A1210">
        <v>633</v>
      </c>
      <c r="B1210" s="2">
        <v>42792</v>
      </c>
      <c r="C1210">
        <v>29.8</v>
      </c>
      <c r="D1210">
        <v>23.18</v>
      </c>
      <c r="E1210" t="str">
        <f>+VLOOKUP(A1210,'est-senamhi'!A:J,10,FALSE)</f>
        <v>RP</v>
      </c>
      <c r="F1210">
        <f>+COUNTIFS(percentiles!A:A,A1210,percentiles!M:M,B1210,percentiles!N:N,"&gt;0")</f>
        <v>0</v>
      </c>
    </row>
    <row r="1211" spans="1:6">
      <c r="A1211">
        <v>750</v>
      </c>
      <c r="B1211" s="2">
        <v>42792</v>
      </c>
      <c r="C1211">
        <v>39.200000000000003</v>
      </c>
      <c r="D1211">
        <v>28.11</v>
      </c>
      <c r="E1211" t="str">
        <f>+VLOOKUP(A1211,'est-senamhi'!A:J,10,FALSE)</f>
        <v>RP</v>
      </c>
      <c r="F1211">
        <f>+COUNTIFS(percentiles!A:A,A1211,percentiles!M:M,B1211,percentiles!N:N,"&gt;0")</f>
        <v>0</v>
      </c>
    </row>
    <row r="1212" spans="1:6">
      <c r="A1212">
        <v>751</v>
      </c>
      <c r="B1212" s="2">
        <v>42792</v>
      </c>
      <c r="C1212">
        <v>25.3</v>
      </c>
      <c r="D1212">
        <v>15.7</v>
      </c>
      <c r="E1212" t="str">
        <f>+VLOOKUP(A1212,'est-senamhi'!A:J,10,FALSE)</f>
        <v>RP</v>
      </c>
      <c r="F1212">
        <f>+COUNTIFS(percentiles!A:A,A1212,percentiles!M:M,B1212,percentiles!N:N,"&gt;0")</f>
        <v>0</v>
      </c>
    </row>
    <row r="1213" spans="1:6">
      <c r="A1213">
        <v>799</v>
      </c>
      <c r="B1213" s="2">
        <v>42792</v>
      </c>
      <c r="C1213">
        <v>19.600000000000001</v>
      </c>
      <c r="D1213">
        <v>11.32</v>
      </c>
      <c r="E1213" t="str">
        <f>+VLOOKUP(A1213,'est-senamhi'!A:J,10,FALSE)</f>
        <v>RP</v>
      </c>
      <c r="F1213">
        <f>+COUNTIFS(percentiles!A:A,A1213,percentiles!M:M,B1213,percentiles!N:N,"&gt;0")</f>
        <v>0</v>
      </c>
    </row>
    <row r="1214" spans="1:6">
      <c r="A1214">
        <v>804</v>
      </c>
      <c r="B1214" s="2">
        <v>42792</v>
      </c>
      <c r="C1214">
        <v>1.8</v>
      </c>
      <c r="D1214">
        <v>1.56</v>
      </c>
      <c r="E1214" t="str">
        <f>+VLOOKUP(A1214,'est-senamhi'!A:J,10,FALSE)</f>
        <v>RP</v>
      </c>
      <c r="F1214">
        <f>+COUNTIFS(percentiles!A:A,A1214,percentiles!M:M,B1214,percentiles!N:N,"&gt;0")</f>
        <v>0</v>
      </c>
    </row>
    <row r="1215" spans="1:6">
      <c r="A1215">
        <v>839</v>
      </c>
      <c r="B1215" s="2">
        <v>42792</v>
      </c>
      <c r="C1215">
        <v>21.4</v>
      </c>
      <c r="D1215">
        <v>11.32</v>
      </c>
      <c r="E1215" t="str">
        <f>+VLOOKUP(A1215,'est-senamhi'!A:J,10,FALSE)</f>
        <v>RP</v>
      </c>
      <c r="F1215">
        <f>+COUNTIFS(percentiles!A:A,A1215,percentiles!M:M,B1215,percentiles!N:N,"&gt;0")</f>
        <v>0</v>
      </c>
    </row>
    <row r="1216" spans="1:6">
      <c r="A1216">
        <v>850</v>
      </c>
      <c r="B1216" s="2">
        <v>42792</v>
      </c>
      <c r="C1216">
        <v>23.2</v>
      </c>
      <c r="D1216">
        <v>21.84</v>
      </c>
      <c r="E1216" t="str">
        <f>+VLOOKUP(A1216,'est-senamhi'!A:J,10,FALSE)</f>
        <v>RP</v>
      </c>
      <c r="F1216">
        <f>+COUNTIFS(percentiles!A:A,A1216,percentiles!M:M,B1216,percentiles!N:N,"&gt;0")</f>
        <v>0</v>
      </c>
    </row>
    <row r="1217" spans="1:6">
      <c r="A1217">
        <v>861</v>
      </c>
      <c r="B1217" s="2">
        <v>42792</v>
      </c>
      <c r="C1217">
        <v>26.6</v>
      </c>
      <c r="D1217">
        <v>23.31</v>
      </c>
      <c r="E1217" t="str">
        <f>+VLOOKUP(A1217,'est-senamhi'!A:J,10,FALSE)</f>
        <v>RP</v>
      </c>
      <c r="F1217">
        <f>+COUNTIFS(percentiles!A:A,A1217,percentiles!M:M,B1217,percentiles!N:N,"&gt;0")</f>
        <v>0</v>
      </c>
    </row>
    <row r="1218" spans="1:6">
      <c r="A1218">
        <v>864</v>
      </c>
      <c r="B1218" s="2">
        <v>42792</v>
      </c>
      <c r="C1218">
        <v>21.4</v>
      </c>
      <c r="D1218">
        <v>12.83</v>
      </c>
      <c r="E1218" t="str">
        <f>+VLOOKUP(A1218,'est-senamhi'!A:J,10,FALSE)</f>
        <v>RP</v>
      </c>
      <c r="F1218">
        <f>+COUNTIFS(percentiles!A:A,A1218,percentiles!M:M,B1218,percentiles!N:N,"&gt;0")</f>
        <v>0</v>
      </c>
    </row>
    <row r="1219" spans="1:6">
      <c r="A1219">
        <v>3114</v>
      </c>
      <c r="B1219" s="2">
        <v>42792</v>
      </c>
      <c r="C1219">
        <v>60.5</v>
      </c>
      <c r="D1219">
        <v>48.34</v>
      </c>
      <c r="E1219" t="str">
        <f>+VLOOKUP(A1219,'est-senamhi'!A:J,10,FALSE)</f>
        <v>VNP</v>
      </c>
      <c r="F1219">
        <f>+COUNTIFS(percentiles!A:A,A1219,percentiles!M:M,B1219,percentiles!N:N,"&gt;0")</f>
        <v>0</v>
      </c>
    </row>
    <row r="1220" spans="1:6">
      <c r="A1220">
        <v>7308</v>
      </c>
      <c r="B1220" s="2">
        <v>42792</v>
      </c>
      <c r="C1220">
        <v>47</v>
      </c>
      <c r="D1220">
        <v>19.350000000000001</v>
      </c>
      <c r="E1220" t="str">
        <f>+VLOOKUP(A1220,'est-senamhi'!A:J,10,FALSE)</f>
        <v>RP</v>
      </c>
      <c r="F1220">
        <f>+COUNTIFS(percentiles!A:A,A1220,percentiles!M:M,B1220,percentiles!N:N,"&gt;0")</f>
        <v>0</v>
      </c>
    </row>
    <row r="1221" spans="1:6">
      <c r="A1221">
        <v>150001</v>
      </c>
      <c r="B1221" s="2">
        <v>42792</v>
      </c>
      <c r="C1221">
        <v>141.5</v>
      </c>
      <c r="D1221">
        <v>58.01</v>
      </c>
      <c r="E1221" t="str">
        <f>+VLOOKUP(A1221,'est-senamhi'!A:J,10,FALSE)</f>
        <v>VNP</v>
      </c>
      <c r="F1221">
        <f>+COUNTIFS(percentiles!A:A,A1221,percentiles!M:M,B1221,percentiles!N:N,"&gt;0")</f>
        <v>0</v>
      </c>
    </row>
    <row r="1222" spans="1:6">
      <c r="A1222">
        <v>150209</v>
      </c>
      <c r="B1222" s="2">
        <v>42792</v>
      </c>
      <c r="C1222">
        <v>79</v>
      </c>
      <c r="D1222">
        <v>36.9</v>
      </c>
      <c r="E1222" t="str">
        <f>+VLOOKUP(A1222,'est-senamhi'!A:J,10,FALSE)</f>
        <v>RP</v>
      </c>
      <c r="F1222">
        <f>+COUNTIFS(percentiles!A:A,A1222,percentiles!M:M,B1222,percentiles!N:N,"&gt;0")</f>
        <v>0</v>
      </c>
    </row>
    <row r="1223" spans="1:6">
      <c r="A1223">
        <v>151211</v>
      </c>
      <c r="B1223" s="2">
        <v>42792</v>
      </c>
      <c r="C1223">
        <v>18.399999999999999</v>
      </c>
      <c r="D1223">
        <v>14.27</v>
      </c>
      <c r="E1223" t="str">
        <f>+VLOOKUP(A1223,'est-senamhi'!A:J,10,FALSE)</f>
        <v>VNP</v>
      </c>
      <c r="F1223">
        <f>+COUNTIFS(percentiles!A:A,A1223,percentiles!M:M,B1223,percentiles!N:N,"&gt;0")</f>
        <v>0</v>
      </c>
    </row>
    <row r="1224" spans="1:6">
      <c r="A1224">
        <v>151212</v>
      </c>
      <c r="B1224" s="2">
        <v>42792</v>
      </c>
      <c r="C1224">
        <v>16.100000000000001</v>
      </c>
      <c r="D1224">
        <v>15.32</v>
      </c>
      <c r="E1224" t="str">
        <f>+VLOOKUP(A1224,'est-senamhi'!A:J,10,FALSE)</f>
        <v>RP</v>
      </c>
      <c r="F1224">
        <f>+COUNTIFS(percentiles!A:A,A1224,percentiles!M:M,B1224,percentiles!N:N,"&gt;0")</f>
        <v>0</v>
      </c>
    </row>
    <row r="1225" spans="1:6">
      <c r="A1225">
        <v>152100</v>
      </c>
      <c r="B1225" s="2">
        <v>42792</v>
      </c>
      <c r="C1225">
        <v>66.2</v>
      </c>
      <c r="D1225">
        <v>25.79</v>
      </c>
      <c r="E1225" t="str">
        <f>+VLOOKUP(A1225,'est-senamhi'!A:J,10,FALSE)</f>
        <v>VNP</v>
      </c>
      <c r="F1225">
        <f>+COUNTIFS(percentiles!A:A,A1225,percentiles!M:M,B1225,percentiles!N:N,"&gt;0")</f>
        <v>0</v>
      </c>
    </row>
    <row r="1226" spans="1:6">
      <c r="A1226">
        <v>152106</v>
      </c>
      <c r="B1226" s="2">
        <v>42792</v>
      </c>
      <c r="C1226">
        <v>32.4</v>
      </c>
      <c r="D1226">
        <v>30.09</v>
      </c>
      <c r="E1226" t="str">
        <f>+VLOOKUP(A1226,'est-senamhi'!A:J,10,FALSE)</f>
        <v>VNP</v>
      </c>
      <c r="F1226">
        <f>+COUNTIFS(percentiles!A:A,A1226,percentiles!M:M,B1226,percentiles!N:N,"&gt;0")</f>
        <v>0</v>
      </c>
    </row>
    <row r="1227" spans="1:6">
      <c r="A1227">
        <v>152111</v>
      </c>
      <c r="B1227" s="2">
        <v>42792</v>
      </c>
      <c r="C1227">
        <v>65.599999999999994</v>
      </c>
      <c r="D1227">
        <v>59.24</v>
      </c>
      <c r="E1227" t="str">
        <f>+VLOOKUP(A1227,'est-senamhi'!A:J,10,FALSE)</f>
        <v>VNP</v>
      </c>
      <c r="F1227">
        <f>+COUNTIFS(percentiles!A:A,A1227,percentiles!M:M,B1227,percentiles!N:N,"&gt;0")</f>
        <v>0</v>
      </c>
    </row>
    <row r="1228" spans="1:6">
      <c r="A1228">
        <v>152132</v>
      </c>
      <c r="B1228" s="2">
        <v>42792</v>
      </c>
      <c r="C1228">
        <v>26.5</v>
      </c>
      <c r="D1228">
        <v>12.99</v>
      </c>
      <c r="E1228" t="str">
        <f>+VLOOKUP(A1228,'est-senamhi'!A:J,10,FALSE)</f>
        <v>RP</v>
      </c>
      <c r="F1228">
        <f>+COUNTIFS(percentiles!A:A,A1228,percentiles!M:M,B1228,percentiles!N:N,"&gt;0")</f>
        <v>0</v>
      </c>
    </row>
    <row r="1229" spans="1:6">
      <c r="A1229">
        <v>152304</v>
      </c>
      <c r="B1229" s="2">
        <v>42792</v>
      </c>
      <c r="C1229">
        <v>60.3</v>
      </c>
      <c r="D1229">
        <v>38.619999999999997</v>
      </c>
      <c r="E1229" t="str">
        <f>+VLOOKUP(A1229,'est-senamhi'!A:J,10,FALSE)</f>
        <v>RP</v>
      </c>
      <c r="F1229">
        <f>+COUNTIFS(percentiles!A:A,A1229,percentiles!M:M,B1229,percentiles!N:N,"&gt;0")</f>
        <v>0</v>
      </c>
    </row>
    <row r="1230" spans="1:6">
      <c r="A1230">
        <v>153226</v>
      </c>
      <c r="B1230" s="2">
        <v>42792</v>
      </c>
      <c r="C1230">
        <v>59.6</v>
      </c>
      <c r="D1230">
        <v>42.7</v>
      </c>
      <c r="E1230" t="str">
        <f>+VLOOKUP(A1230,'est-senamhi'!A:J,10,FALSE)</f>
        <v>RP</v>
      </c>
      <c r="F1230">
        <f>+COUNTIFS(percentiles!A:A,A1230,percentiles!M:M,B1230,percentiles!N:N,"&gt;0")</f>
        <v>0</v>
      </c>
    </row>
    <row r="1231" spans="1:6">
      <c r="A1231">
        <v>154108</v>
      </c>
      <c r="B1231" s="2">
        <v>42792</v>
      </c>
      <c r="C1231">
        <v>10.6</v>
      </c>
      <c r="D1231">
        <v>10.06</v>
      </c>
      <c r="E1231" t="str">
        <f>+VLOOKUP(A1231,'est-senamhi'!A:J,10,FALSE)</f>
        <v>VNP</v>
      </c>
      <c r="F1231">
        <f>+COUNTIFS(percentiles!A:A,A1231,percentiles!M:M,B1231,percentiles!N:N,"&gt;0")</f>
        <v>0</v>
      </c>
    </row>
    <row r="1232" spans="1:6">
      <c r="A1232">
        <v>154110</v>
      </c>
      <c r="B1232" s="2">
        <v>42792</v>
      </c>
      <c r="C1232">
        <v>12.6</v>
      </c>
      <c r="D1232">
        <v>9.6199999999999992</v>
      </c>
      <c r="E1232" t="str">
        <f>+VLOOKUP(A1232,'est-senamhi'!A:J,10,FALSE)</f>
        <v>VNP</v>
      </c>
      <c r="F1232">
        <f>+COUNTIFS(percentiles!A:A,A1232,percentiles!M:M,B1232,percentiles!N:N,"&gt;0")</f>
        <v>0</v>
      </c>
    </row>
    <row r="1233" spans="1:6">
      <c r="A1233">
        <v>155105</v>
      </c>
      <c r="B1233" s="2">
        <v>42792</v>
      </c>
      <c r="C1233">
        <v>9</v>
      </c>
      <c r="D1233">
        <v>8.23</v>
      </c>
      <c r="E1233" t="str">
        <f>+VLOOKUP(A1233,'est-senamhi'!A:J,10,FALSE)</f>
        <v>VNP</v>
      </c>
      <c r="F1233">
        <f>+COUNTIFS(percentiles!A:A,A1233,percentiles!M:M,B1233,percentiles!N:N,"&gt;0")</f>
        <v>0</v>
      </c>
    </row>
    <row r="1234" spans="1:6">
      <c r="A1234">
        <v>155202</v>
      </c>
      <c r="B1234" s="2">
        <v>42792</v>
      </c>
      <c r="C1234">
        <v>22.7</v>
      </c>
      <c r="D1234">
        <v>19.059999999999999</v>
      </c>
      <c r="E1234" t="str">
        <f>+VLOOKUP(A1234,'est-senamhi'!A:J,10,FALSE)</f>
        <v>VNP</v>
      </c>
      <c r="F1234">
        <f>+COUNTIFS(percentiles!A:A,A1234,percentiles!M:M,B1234,percentiles!N:N,"&gt;0")</f>
        <v>0</v>
      </c>
    </row>
    <row r="1235" spans="1:6">
      <c r="A1235">
        <v>155207</v>
      </c>
      <c r="B1235" s="2">
        <v>42792</v>
      </c>
      <c r="C1235">
        <v>17.899999999999999</v>
      </c>
      <c r="D1235">
        <v>10.62</v>
      </c>
      <c r="E1235" t="str">
        <f>+VLOOKUP(A1235,'est-senamhi'!A:J,10,FALSE)</f>
        <v>VNP</v>
      </c>
      <c r="F1235">
        <f>+COUNTIFS(percentiles!A:A,A1235,percentiles!M:M,B1235,percentiles!N:N,"&gt;0")</f>
        <v>0</v>
      </c>
    </row>
    <row r="1236" spans="1:6">
      <c r="A1236">
        <v>155212</v>
      </c>
      <c r="B1236" s="2">
        <v>42792</v>
      </c>
      <c r="C1236">
        <v>18.600000000000001</v>
      </c>
      <c r="D1236">
        <v>18.309999999999999</v>
      </c>
      <c r="E1236" t="str">
        <f>+VLOOKUP(A1236,'est-senamhi'!A:J,10,FALSE)</f>
        <v>VNP</v>
      </c>
      <c r="F1236">
        <f>+COUNTIFS(percentiles!A:A,A1236,percentiles!M:M,B1236,percentiles!N:N,"&gt;0")</f>
        <v>0</v>
      </c>
    </row>
    <row r="1237" spans="1:6">
      <c r="A1237">
        <v>156109</v>
      </c>
      <c r="B1237" s="2">
        <v>42792</v>
      </c>
      <c r="C1237">
        <v>20.399999999999999</v>
      </c>
      <c r="D1237">
        <v>18.079999999999998</v>
      </c>
      <c r="E1237" t="str">
        <f>+VLOOKUP(A1237,'est-senamhi'!A:J,10,FALSE)</f>
        <v>RP</v>
      </c>
      <c r="F1237">
        <f>+COUNTIFS(percentiles!A:A,A1237,percentiles!M:M,B1237,percentiles!N:N,"&gt;0")</f>
        <v>1</v>
      </c>
    </row>
    <row r="1238" spans="1:6">
      <c r="A1238">
        <v>156110</v>
      </c>
      <c r="B1238" s="2">
        <v>42792</v>
      </c>
      <c r="C1238">
        <v>16.2</v>
      </c>
      <c r="D1238">
        <v>14.9</v>
      </c>
      <c r="E1238" t="str">
        <f>+VLOOKUP(A1238,'est-senamhi'!A:J,10,FALSE)</f>
        <v>RP</v>
      </c>
      <c r="F1238">
        <f>+COUNTIFS(percentiles!A:A,A1238,percentiles!M:M,B1238,percentiles!N:N,"&gt;0")</f>
        <v>0</v>
      </c>
    </row>
    <row r="1239" spans="1:6">
      <c r="A1239">
        <v>156113</v>
      </c>
      <c r="B1239" s="2">
        <v>42792</v>
      </c>
      <c r="C1239">
        <v>8.3000000000000007</v>
      </c>
      <c r="D1239">
        <v>6.52</v>
      </c>
      <c r="E1239" t="str">
        <f>+VLOOKUP(A1239,'est-senamhi'!A:J,10,FALSE)</f>
        <v>RP</v>
      </c>
      <c r="F1239">
        <f>+COUNTIFS(percentiles!A:A,A1239,percentiles!M:M,B1239,percentiles!N:N,"&gt;0")</f>
        <v>0</v>
      </c>
    </row>
    <row r="1240" spans="1:6">
      <c r="A1240">
        <v>157300</v>
      </c>
      <c r="B1240" s="2">
        <v>42792</v>
      </c>
      <c r="C1240">
        <v>21.2</v>
      </c>
      <c r="D1240">
        <v>19.98</v>
      </c>
      <c r="E1240" t="str">
        <f>+VLOOKUP(A1240,'est-senamhi'!A:J,10,FALSE)</f>
        <v>RP</v>
      </c>
      <c r="F1240">
        <f>+COUNTIFS(percentiles!A:A,A1240,percentiles!M:M,B1240,percentiles!N:N,"&gt;0")</f>
        <v>0</v>
      </c>
    </row>
    <row r="1241" spans="1:6">
      <c r="A1241">
        <v>157310</v>
      </c>
      <c r="B1241" s="2">
        <v>42792</v>
      </c>
      <c r="C1241">
        <v>21.6</v>
      </c>
      <c r="D1241">
        <v>19.03</v>
      </c>
      <c r="E1241" t="str">
        <f>+VLOOKUP(A1241,'est-senamhi'!A:J,10,FALSE)</f>
        <v>RP</v>
      </c>
      <c r="F1241">
        <f>+COUNTIFS(percentiles!A:A,A1241,percentiles!M:M,B1241,percentiles!N:N,"&gt;0")</f>
        <v>0</v>
      </c>
    </row>
    <row r="1242" spans="1:6">
      <c r="A1242">
        <v>157312</v>
      </c>
      <c r="B1242" s="2">
        <v>42792</v>
      </c>
      <c r="C1242">
        <v>17.8</v>
      </c>
      <c r="D1242">
        <v>16.3</v>
      </c>
      <c r="E1242" t="str">
        <f>+VLOOKUP(A1242,'est-senamhi'!A:J,10,FALSE)</f>
        <v>RP</v>
      </c>
      <c r="F1242">
        <f>+COUNTIFS(percentiles!A:A,A1242,percentiles!M:M,B1242,percentiles!N:N,"&gt;0")</f>
        <v>0</v>
      </c>
    </row>
    <row r="1243" spans="1:6">
      <c r="A1243">
        <v>157314</v>
      </c>
      <c r="B1243" s="2">
        <v>42792</v>
      </c>
      <c r="C1243">
        <v>24</v>
      </c>
      <c r="D1243">
        <v>19.760000000000002</v>
      </c>
      <c r="E1243" t="str">
        <f>+VLOOKUP(A1243,'est-senamhi'!A:J,10,FALSE)</f>
        <v>RP</v>
      </c>
      <c r="F1243">
        <f>+COUNTIFS(percentiles!A:A,A1243,percentiles!M:M,B1243,percentiles!N:N,"&gt;0")</f>
        <v>0</v>
      </c>
    </row>
    <row r="1244" spans="1:6">
      <c r="A1244">
        <v>158326</v>
      </c>
      <c r="B1244" s="2">
        <v>42792</v>
      </c>
      <c r="C1244">
        <v>21</v>
      </c>
      <c r="D1244">
        <v>15.16</v>
      </c>
      <c r="E1244" t="str">
        <f>+VLOOKUP(A1244,'est-senamhi'!A:J,10,FALSE)</f>
        <v>RP</v>
      </c>
      <c r="F1244">
        <f>+COUNTIFS(percentiles!A:A,A1244,percentiles!M:M,B1244,percentiles!N:N,"&gt;0")</f>
        <v>0</v>
      </c>
    </row>
    <row r="1245" spans="1:6">
      <c r="A1245">
        <v>158331</v>
      </c>
      <c r="B1245" s="2">
        <v>42792</v>
      </c>
      <c r="C1245">
        <v>25.8</v>
      </c>
      <c r="D1245">
        <v>20.75</v>
      </c>
      <c r="E1245" t="str">
        <f>+VLOOKUP(A1245,'est-senamhi'!A:J,10,FALSE)</f>
        <v>RP</v>
      </c>
      <c r="F1245">
        <f>+COUNTIFS(percentiles!A:A,A1245,percentiles!M:M,B1245,percentiles!N:N,"&gt;0")</f>
        <v>0</v>
      </c>
    </row>
    <row r="1246" spans="1:6">
      <c r="A1246">
        <v>47201542</v>
      </c>
      <c r="B1246" s="2">
        <v>42792</v>
      </c>
      <c r="C1246">
        <v>18.7</v>
      </c>
      <c r="D1246">
        <v>15.55</v>
      </c>
      <c r="E1246" t="str">
        <f>+VLOOKUP(A1246,'est-senamhi'!A:J,10,FALSE)</f>
        <v>VNP</v>
      </c>
      <c r="F1246">
        <f>+COUNTIFS(percentiles!A:A,A1246,percentiles!M:M,B1246,percentiles!N:N,"&gt;0")</f>
        <v>0</v>
      </c>
    </row>
    <row r="1247" spans="1:6">
      <c r="A1247" t="s">
        <v>1058</v>
      </c>
      <c r="B1247" s="2">
        <v>42792</v>
      </c>
      <c r="C1247">
        <v>34.700000000000003</v>
      </c>
      <c r="D1247">
        <v>32.43</v>
      </c>
      <c r="E1247" t="str">
        <f>+VLOOKUP(A1247,'est-senamhi'!A:J,10,FALSE)</f>
        <v>RP</v>
      </c>
      <c r="F1247">
        <f>+COUNTIFS(percentiles!A:A,A1247,percentiles!M:M,B1247,percentiles!N:N,"&gt;0")</f>
        <v>0</v>
      </c>
    </row>
    <row r="1248" spans="1:6">
      <c r="A1248" t="s">
        <v>1070</v>
      </c>
      <c r="B1248" s="2">
        <v>42792</v>
      </c>
      <c r="C1248">
        <v>32.4</v>
      </c>
      <c r="D1248">
        <v>16.37</v>
      </c>
      <c r="E1248" t="str">
        <f>+VLOOKUP(A1248,'est-senamhi'!A:J,10,FALSE)</f>
        <v>RP</v>
      </c>
      <c r="F1248">
        <f>+COUNTIFS(percentiles!A:A,A1248,percentiles!M:M,B1248,percentiles!N:N,"&gt;0")</f>
        <v>0</v>
      </c>
    </row>
    <row r="1249" spans="1:6">
      <c r="A1249" t="s">
        <v>1108</v>
      </c>
      <c r="B1249" s="2">
        <v>42792</v>
      </c>
      <c r="C1249">
        <v>41.9</v>
      </c>
      <c r="D1249">
        <v>8.2100000000000009</v>
      </c>
      <c r="E1249" t="str">
        <f>+VLOOKUP(A1249,'est-senamhi'!A:J,10,FALSE)</f>
        <v>VNP</v>
      </c>
      <c r="F1249">
        <f>+COUNTIFS(percentiles!A:A,A1249,percentiles!M:M,B1249,percentiles!N:N,"&gt;0")</f>
        <v>0</v>
      </c>
    </row>
    <row r="1250" spans="1:6">
      <c r="A1250">
        <v>262</v>
      </c>
      <c r="B1250" s="2">
        <v>42793</v>
      </c>
      <c r="C1250">
        <v>13.2</v>
      </c>
      <c r="D1250">
        <v>8.2100000000000009</v>
      </c>
      <c r="E1250" t="str">
        <f>+VLOOKUP(A1250,'est-senamhi'!A:J,10,FALSE)</f>
        <v>VNP</v>
      </c>
      <c r="F1250">
        <f>+COUNTIFS(percentiles!A:A,A1250,percentiles!M:M,B1250,percentiles!N:N,"&gt;0")</f>
        <v>0</v>
      </c>
    </row>
    <row r="1251" spans="1:6">
      <c r="A1251">
        <v>272</v>
      </c>
      <c r="B1251" s="2">
        <v>42793</v>
      </c>
      <c r="C1251">
        <v>35.200000000000003</v>
      </c>
      <c r="D1251">
        <v>15.18</v>
      </c>
      <c r="E1251" t="str">
        <f>+VLOOKUP(A1251,'est-senamhi'!A:J,10,FALSE)</f>
        <v>RP</v>
      </c>
      <c r="F1251">
        <f>+COUNTIFS(percentiles!A:A,A1251,percentiles!M:M,B1251,percentiles!N:N,"&gt;0")</f>
        <v>0</v>
      </c>
    </row>
    <row r="1252" spans="1:6">
      <c r="A1252">
        <v>319</v>
      </c>
      <c r="B1252" s="2">
        <v>42793</v>
      </c>
      <c r="C1252">
        <v>20</v>
      </c>
      <c r="D1252">
        <v>19.7</v>
      </c>
      <c r="E1252" t="str">
        <f>+VLOOKUP(A1252,'est-senamhi'!A:J,10,FALSE)</f>
        <v>VNP</v>
      </c>
      <c r="F1252">
        <f>+COUNTIFS(percentiles!A:A,A1252,percentiles!M:M,B1252,percentiles!N:N,"&gt;0")</f>
        <v>0</v>
      </c>
    </row>
    <row r="1253" spans="1:6">
      <c r="A1253">
        <v>332</v>
      </c>
      <c r="B1253" s="2">
        <v>42793</v>
      </c>
      <c r="C1253">
        <v>19.2</v>
      </c>
      <c r="D1253">
        <v>11.26</v>
      </c>
      <c r="E1253" t="str">
        <f>+VLOOKUP(A1253,'est-senamhi'!A:J,10,FALSE)</f>
        <v>VNP</v>
      </c>
      <c r="F1253">
        <f>+COUNTIFS(percentiles!A:A,A1253,percentiles!M:M,B1253,percentiles!N:N,"&gt;0")</f>
        <v>0</v>
      </c>
    </row>
    <row r="1254" spans="1:6">
      <c r="A1254">
        <v>333</v>
      </c>
      <c r="B1254" s="2">
        <v>42793</v>
      </c>
      <c r="C1254">
        <v>33.6</v>
      </c>
      <c r="D1254">
        <v>5.39</v>
      </c>
      <c r="E1254" t="str">
        <f>+VLOOKUP(A1254,'est-senamhi'!A:J,10,FALSE)</f>
        <v>VNP</v>
      </c>
      <c r="F1254">
        <f>+COUNTIFS(percentiles!A:A,A1254,percentiles!M:M,B1254,percentiles!N:N,"&gt;0")</f>
        <v>0</v>
      </c>
    </row>
    <row r="1255" spans="1:6">
      <c r="A1255">
        <v>349</v>
      </c>
      <c r="B1255" s="2">
        <v>42793</v>
      </c>
      <c r="C1255">
        <v>17.8</v>
      </c>
      <c r="D1255">
        <v>15.68</v>
      </c>
      <c r="E1255" t="str">
        <f>+VLOOKUP(A1255,'est-senamhi'!A:J,10,FALSE)</f>
        <v>RP</v>
      </c>
      <c r="F1255">
        <f>+COUNTIFS(percentiles!A:A,A1255,percentiles!M:M,B1255,percentiles!N:N,"&gt;0")</f>
        <v>0</v>
      </c>
    </row>
    <row r="1256" spans="1:6">
      <c r="A1256">
        <v>369</v>
      </c>
      <c r="B1256" s="2">
        <v>42793</v>
      </c>
      <c r="C1256">
        <v>18.8</v>
      </c>
      <c r="D1256">
        <v>17.27</v>
      </c>
      <c r="E1256" t="str">
        <f>+VLOOKUP(A1256,'est-senamhi'!A:J,10,FALSE)</f>
        <v>VNP</v>
      </c>
      <c r="F1256">
        <f>+COUNTIFS(percentiles!A:A,A1256,percentiles!M:M,B1256,percentiles!N:N,"&gt;0")</f>
        <v>0</v>
      </c>
    </row>
    <row r="1257" spans="1:6">
      <c r="A1257">
        <v>393</v>
      </c>
      <c r="B1257" s="2">
        <v>42793</v>
      </c>
      <c r="C1257">
        <v>40</v>
      </c>
      <c r="D1257">
        <v>26</v>
      </c>
      <c r="E1257" t="str">
        <f>+VLOOKUP(A1257,'est-senamhi'!A:J,10,FALSE)</f>
        <v>VNP</v>
      </c>
      <c r="F1257">
        <f>+COUNTIFS(percentiles!A:A,A1257,percentiles!M:M,B1257,percentiles!N:N,"&gt;0")</f>
        <v>0</v>
      </c>
    </row>
    <row r="1258" spans="1:6">
      <c r="A1258">
        <v>396</v>
      </c>
      <c r="B1258" s="2">
        <v>42793</v>
      </c>
      <c r="C1258">
        <v>22.1</v>
      </c>
      <c r="D1258">
        <v>12.59</v>
      </c>
      <c r="E1258" t="str">
        <f>+VLOOKUP(A1258,'est-senamhi'!A:J,10,FALSE)</f>
        <v>VNP</v>
      </c>
      <c r="F1258">
        <f>+COUNTIFS(percentiles!A:A,A1258,percentiles!M:M,B1258,percentiles!N:N,"&gt;0")</f>
        <v>0</v>
      </c>
    </row>
    <row r="1259" spans="1:6">
      <c r="A1259">
        <v>398</v>
      </c>
      <c r="B1259" s="2">
        <v>42793</v>
      </c>
      <c r="C1259">
        <v>18.8</v>
      </c>
      <c r="D1259">
        <v>18.53</v>
      </c>
      <c r="E1259" t="str">
        <f>+VLOOKUP(A1259,'est-senamhi'!A:J,10,FALSE)</f>
        <v>VNP</v>
      </c>
      <c r="F1259">
        <f>+COUNTIFS(percentiles!A:A,A1259,percentiles!M:M,B1259,percentiles!N:N,"&gt;0")</f>
        <v>0</v>
      </c>
    </row>
    <row r="1260" spans="1:6">
      <c r="A1260">
        <v>444</v>
      </c>
      <c r="B1260" s="2">
        <v>42793</v>
      </c>
      <c r="C1260">
        <v>7.8</v>
      </c>
      <c r="D1260">
        <v>7.24</v>
      </c>
      <c r="E1260" t="str">
        <f>+VLOOKUP(A1260,'est-senamhi'!A:J,10,FALSE)</f>
        <v>VNP</v>
      </c>
      <c r="F1260">
        <f>+COUNTIFS(percentiles!A:A,A1260,percentiles!M:M,B1260,percentiles!N:N,"&gt;0")</f>
        <v>0</v>
      </c>
    </row>
    <row r="1261" spans="1:6">
      <c r="A1261">
        <v>534</v>
      </c>
      <c r="B1261" s="2">
        <v>42793</v>
      </c>
      <c r="C1261">
        <v>1.2</v>
      </c>
      <c r="D1261">
        <v>0.86</v>
      </c>
      <c r="E1261" t="str">
        <f>+VLOOKUP(A1261,'est-senamhi'!A:J,10,FALSE)</f>
        <v>VNP</v>
      </c>
      <c r="F1261">
        <f>+COUNTIFS(percentiles!A:A,A1261,percentiles!M:M,B1261,percentiles!N:N,"&gt;0")</f>
        <v>0</v>
      </c>
    </row>
    <row r="1262" spans="1:6">
      <c r="A1262">
        <v>606</v>
      </c>
      <c r="B1262" s="2">
        <v>42793</v>
      </c>
      <c r="C1262">
        <v>49</v>
      </c>
      <c r="D1262">
        <v>37.950000000000003</v>
      </c>
      <c r="E1262" t="str">
        <f>+VLOOKUP(A1262,'est-senamhi'!A:J,10,FALSE)</f>
        <v>RP</v>
      </c>
      <c r="F1262">
        <f>+COUNTIFS(percentiles!A:A,A1262,percentiles!M:M,B1262,percentiles!N:N,"&gt;0")</f>
        <v>0</v>
      </c>
    </row>
    <row r="1263" spans="1:6">
      <c r="A1263">
        <v>636</v>
      </c>
      <c r="B1263" s="2">
        <v>42793</v>
      </c>
      <c r="C1263">
        <v>14.8</v>
      </c>
      <c r="D1263">
        <v>11.3</v>
      </c>
      <c r="E1263" t="str">
        <f>+VLOOKUP(A1263,'est-senamhi'!A:J,10,FALSE)</f>
        <v>RP</v>
      </c>
      <c r="F1263">
        <f>+COUNTIFS(percentiles!A:A,A1263,percentiles!M:M,B1263,percentiles!N:N,"&gt;0")</f>
        <v>0</v>
      </c>
    </row>
    <row r="1264" spans="1:6">
      <c r="A1264">
        <v>640</v>
      </c>
      <c r="B1264" s="2">
        <v>42793</v>
      </c>
      <c r="C1264">
        <v>7.1</v>
      </c>
      <c r="D1264">
        <v>1.81</v>
      </c>
      <c r="E1264" t="str">
        <f>+VLOOKUP(A1264,'est-senamhi'!A:J,10,FALSE)</f>
        <v>RP</v>
      </c>
      <c r="F1264">
        <f>+COUNTIFS(percentiles!A:A,A1264,percentiles!M:M,B1264,percentiles!N:N,"&gt;0")</f>
        <v>0</v>
      </c>
    </row>
    <row r="1265" spans="1:6">
      <c r="A1265">
        <v>663</v>
      </c>
      <c r="B1265" s="2">
        <v>42793</v>
      </c>
      <c r="C1265">
        <v>26.8</v>
      </c>
      <c r="D1265">
        <v>19.420000000000002</v>
      </c>
      <c r="E1265" t="str">
        <f>+VLOOKUP(A1265,'est-senamhi'!A:J,10,FALSE)</f>
        <v>RP</v>
      </c>
      <c r="F1265">
        <f>+COUNTIFS(percentiles!A:A,A1265,percentiles!M:M,B1265,percentiles!N:N,"&gt;0")</f>
        <v>0</v>
      </c>
    </row>
    <row r="1266" spans="1:6">
      <c r="A1266">
        <v>816</v>
      </c>
      <c r="B1266" s="2">
        <v>42793</v>
      </c>
      <c r="C1266">
        <v>24</v>
      </c>
      <c r="D1266">
        <v>23.81</v>
      </c>
      <c r="E1266" t="str">
        <f>+VLOOKUP(A1266,'est-senamhi'!A:J,10,FALSE)</f>
        <v>RP</v>
      </c>
      <c r="F1266">
        <f>+COUNTIFS(percentiles!A:A,A1266,percentiles!M:M,B1266,percentiles!N:N,"&gt;0")</f>
        <v>0</v>
      </c>
    </row>
    <row r="1267" spans="1:6">
      <c r="A1267">
        <v>881</v>
      </c>
      <c r="B1267" s="2">
        <v>42793</v>
      </c>
      <c r="C1267">
        <v>17.8</v>
      </c>
      <c r="D1267">
        <v>16.96</v>
      </c>
      <c r="E1267" t="str">
        <f>+VLOOKUP(A1267,'est-senamhi'!A:J,10,FALSE)</f>
        <v>RP</v>
      </c>
      <c r="F1267">
        <f>+COUNTIFS(percentiles!A:A,A1267,percentiles!M:M,B1267,percentiles!N:N,"&gt;0")</f>
        <v>0</v>
      </c>
    </row>
    <row r="1268" spans="1:6">
      <c r="A1268">
        <v>3114</v>
      </c>
      <c r="B1268" s="2">
        <v>42793</v>
      </c>
      <c r="C1268">
        <v>97.4</v>
      </c>
      <c r="D1268">
        <v>48.34</v>
      </c>
      <c r="E1268" t="str">
        <f>+VLOOKUP(A1268,'est-senamhi'!A:J,10,FALSE)</f>
        <v>VNP</v>
      </c>
      <c r="F1268">
        <f>+COUNTIFS(percentiles!A:A,A1268,percentiles!M:M,B1268,percentiles!N:N,"&gt;0")</f>
        <v>0</v>
      </c>
    </row>
    <row r="1269" spans="1:6">
      <c r="A1269">
        <v>109091</v>
      </c>
      <c r="B1269" s="2">
        <v>42793</v>
      </c>
      <c r="C1269">
        <v>24</v>
      </c>
      <c r="D1269">
        <v>7.38</v>
      </c>
      <c r="E1269" t="str">
        <f>+VLOOKUP(A1269,'est-senamhi'!A:J,10,FALSE)</f>
        <v>VNP</v>
      </c>
      <c r="F1269">
        <f>+COUNTIFS(percentiles!A:A,A1269,percentiles!M:M,B1269,percentiles!N:N,"&gt;0")</f>
        <v>0</v>
      </c>
    </row>
    <row r="1270" spans="1:6">
      <c r="A1270">
        <v>109095</v>
      </c>
      <c r="B1270" s="2">
        <v>42793</v>
      </c>
      <c r="C1270">
        <v>24.9</v>
      </c>
      <c r="D1270">
        <v>24.87</v>
      </c>
      <c r="E1270" t="str">
        <f>+VLOOKUP(A1270,'est-senamhi'!A:J,10,FALSE)</f>
        <v>VNP</v>
      </c>
      <c r="F1270">
        <f>+COUNTIFS(percentiles!A:A,A1270,percentiles!M:M,B1270,percentiles!N:N,"&gt;0")</f>
        <v>0</v>
      </c>
    </row>
    <row r="1271" spans="1:6">
      <c r="A1271">
        <v>113235</v>
      </c>
      <c r="B1271" s="2">
        <v>42793</v>
      </c>
      <c r="C1271">
        <v>33.299999999999997</v>
      </c>
      <c r="D1271">
        <v>30.03</v>
      </c>
      <c r="E1271" t="str">
        <f>+VLOOKUP(A1271,'est-senamhi'!A:J,10,FALSE)</f>
        <v>RP</v>
      </c>
      <c r="F1271">
        <f>+COUNTIFS(percentiles!A:A,A1271,percentiles!M:M,B1271,percentiles!N:N,"&gt;0")</f>
        <v>0</v>
      </c>
    </row>
    <row r="1272" spans="1:6">
      <c r="A1272">
        <v>150904</v>
      </c>
      <c r="B1272" s="2">
        <v>42793</v>
      </c>
      <c r="C1272">
        <v>16</v>
      </c>
      <c r="D1272">
        <v>14.3</v>
      </c>
      <c r="E1272" t="str">
        <f>+VLOOKUP(A1272,'est-senamhi'!A:J,10,FALSE)</f>
        <v>VNP</v>
      </c>
      <c r="F1272">
        <f>+COUNTIFS(percentiles!A:A,A1272,percentiles!M:M,B1272,percentiles!N:N,"&gt;0")</f>
        <v>0</v>
      </c>
    </row>
    <row r="1273" spans="1:6">
      <c r="A1273">
        <v>151207</v>
      </c>
      <c r="B1273" s="2">
        <v>42793</v>
      </c>
      <c r="C1273">
        <v>23.2</v>
      </c>
      <c r="D1273">
        <v>23.18</v>
      </c>
      <c r="E1273" t="str">
        <f>+VLOOKUP(A1273,'est-senamhi'!A:J,10,FALSE)</f>
        <v>RP</v>
      </c>
      <c r="F1273">
        <f>+COUNTIFS(percentiles!A:A,A1273,percentiles!M:M,B1273,percentiles!N:N,"&gt;0")</f>
        <v>1</v>
      </c>
    </row>
    <row r="1274" spans="1:6">
      <c r="A1274">
        <v>151212</v>
      </c>
      <c r="B1274" s="2">
        <v>42793</v>
      </c>
      <c r="C1274">
        <v>15.4</v>
      </c>
      <c r="D1274">
        <v>15.32</v>
      </c>
      <c r="E1274" t="str">
        <f>+VLOOKUP(A1274,'est-senamhi'!A:J,10,FALSE)</f>
        <v>RP</v>
      </c>
      <c r="F1274">
        <f>+COUNTIFS(percentiles!A:A,A1274,percentiles!M:M,B1274,percentiles!N:N,"&gt;0")</f>
        <v>0</v>
      </c>
    </row>
    <row r="1275" spans="1:6">
      <c r="A1275">
        <v>152212</v>
      </c>
      <c r="B1275" s="2">
        <v>42793</v>
      </c>
      <c r="C1275">
        <v>22.1</v>
      </c>
      <c r="D1275">
        <v>18.579999999999998</v>
      </c>
      <c r="E1275" t="str">
        <f>+VLOOKUP(A1275,'est-senamhi'!A:J,10,FALSE)</f>
        <v>RP</v>
      </c>
      <c r="F1275">
        <f>+COUNTIFS(percentiles!A:A,A1275,percentiles!M:M,B1275,percentiles!N:N,"&gt;0")</f>
        <v>0</v>
      </c>
    </row>
    <row r="1276" spans="1:6">
      <c r="A1276">
        <v>153103</v>
      </c>
      <c r="B1276" s="2">
        <v>42793</v>
      </c>
      <c r="C1276">
        <v>49.5</v>
      </c>
      <c r="D1276">
        <v>49.48</v>
      </c>
      <c r="E1276" t="str">
        <f>+VLOOKUP(A1276,'est-senamhi'!A:J,10,FALSE)</f>
        <v>VNP</v>
      </c>
      <c r="F1276">
        <f>+COUNTIFS(percentiles!A:A,A1276,percentiles!M:M,B1276,percentiles!N:N,"&gt;0")</f>
        <v>0</v>
      </c>
    </row>
    <row r="1277" spans="1:6">
      <c r="A1277">
        <v>153201</v>
      </c>
      <c r="B1277" s="2">
        <v>42793</v>
      </c>
      <c r="C1277">
        <v>132.9</v>
      </c>
      <c r="D1277">
        <v>31.85</v>
      </c>
      <c r="E1277" t="str">
        <f>+VLOOKUP(A1277,'est-senamhi'!A:J,10,FALSE)</f>
        <v>VNP</v>
      </c>
      <c r="F1277">
        <f>+COUNTIFS(percentiles!A:A,A1277,percentiles!M:M,B1277,percentiles!N:N,"&gt;0")</f>
        <v>0</v>
      </c>
    </row>
    <row r="1278" spans="1:6">
      <c r="A1278">
        <v>154108</v>
      </c>
      <c r="B1278" s="2">
        <v>42793</v>
      </c>
      <c r="C1278">
        <v>22</v>
      </c>
      <c r="D1278">
        <v>10.06</v>
      </c>
      <c r="E1278" t="str">
        <f>+VLOOKUP(A1278,'est-senamhi'!A:J,10,FALSE)</f>
        <v>VNP</v>
      </c>
      <c r="F1278">
        <f>+COUNTIFS(percentiles!A:A,A1278,percentiles!M:M,B1278,percentiles!N:N,"&gt;0")</f>
        <v>0</v>
      </c>
    </row>
    <row r="1279" spans="1:6">
      <c r="A1279">
        <v>155112</v>
      </c>
      <c r="B1279" s="2">
        <v>42793</v>
      </c>
      <c r="C1279">
        <v>19.399999999999999</v>
      </c>
      <c r="D1279">
        <v>19.04</v>
      </c>
      <c r="E1279" t="str">
        <f>+VLOOKUP(A1279,'est-senamhi'!A:J,10,FALSE)</f>
        <v>VNP</v>
      </c>
      <c r="F1279">
        <f>+COUNTIFS(percentiles!A:A,A1279,percentiles!M:M,B1279,percentiles!N:N,"&gt;0")</f>
        <v>0</v>
      </c>
    </row>
    <row r="1280" spans="1:6">
      <c r="A1280">
        <v>156130</v>
      </c>
      <c r="B1280" s="2">
        <v>42793</v>
      </c>
      <c r="C1280">
        <v>30.3</v>
      </c>
      <c r="D1280">
        <v>28.93</v>
      </c>
      <c r="E1280" t="str">
        <f>+VLOOKUP(A1280,'est-senamhi'!A:J,10,FALSE)</f>
        <v>RP</v>
      </c>
      <c r="F1280">
        <f>+COUNTIFS(percentiles!A:A,A1280,percentiles!M:M,B1280,percentiles!N:N,"&gt;0")</f>
        <v>0</v>
      </c>
    </row>
    <row r="1281" spans="1:6">
      <c r="A1281">
        <v>156212</v>
      </c>
      <c r="B1281" s="2">
        <v>42793</v>
      </c>
      <c r="C1281">
        <v>36.9</v>
      </c>
      <c r="D1281">
        <v>35.450000000000003</v>
      </c>
      <c r="E1281" t="str">
        <f>+VLOOKUP(A1281,'est-senamhi'!A:J,10,FALSE)</f>
        <v>RP</v>
      </c>
      <c r="F1281">
        <f>+COUNTIFS(percentiles!A:A,A1281,percentiles!M:M,B1281,percentiles!N:N,"&gt;0")</f>
        <v>0</v>
      </c>
    </row>
    <row r="1282" spans="1:6">
      <c r="A1282">
        <v>156217</v>
      </c>
      <c r="B1282" s="2">
        <v>42793</v>
      </c>
      <c r="C1282">
        <v>26</v>
      </c>
      <c r="D1282">
        <v>20.93</v>
      </c>
      <c r="E1282" t="str">
        <f>+VLOOKUP(A1282,'est-senamhi'!A:J,10,FALSE)</f>
        <v>RP</v>
      </c>
      <c r="F1282">
        <f>+COUNTIFS(percentiles!A:A,A1282,percentiles!M:M,B1282,percentiles!N:N,"&gt;0")</f>
        <v>0</v>
      </c>
    </row>
    <row r="1283" spans="1:6">
      <c r="A1283">
        <v>156225</v>
      </c>
      <c r="B1283" s="2">
        <v>42793</v>
      </c>
      <c r="C1283">
        <v>22.1</v>
      </c>
      <c r="D1283">
        <v>7.87</v>
      </c>
      <c r="E1283" t="str">
        <f>+VLOOKUP(A1283,'est-senamhi'!A:J,10,FALSE)</f>
        <v>RP</v>
      </c>
      <c r="F1283">
        <f>+COUNTIFS(percentiles!A:A,A1283,percentiles!M:M,B1283,percentiles!N:N,"&gt;0")</f>
        <v>0</v>
      </c>
    </row>
    <row r="1284" spans="1:6">
      <c r="A1284" t="s">
        <v>1171</v>
      </c>
      <c r="B1284" s="2">
        <v>42793</v>
      </c>
      <c r="C1284">
        <v>0.9</v>
      </c>
      <c r="D1284">
        <v>0.63</v>
      </c>
      <c r="E1284" t="str">
        <f>+VLOOKUP(A1284,'est-senamhi'!A:J,10,FALSE)</f>
        <v>VNP</v>
      </c>
      <c r="F1284">
        <f>+COUNTIFS(percentiles!A:A,A1284,percentiles!M:M,B1284,percentiles!N:N,"&gt;0")</f>
        <v>0</v>
      </c>
    </row>
    <row r="1285" spans="1:6">
      <c r="A1285" t="s">
        <v>1211</v>
      </c>
      <c r="B1285" s="2">
        <v>42793</v>
      </c>
      <c r="C1285">
        <v>45.7</v>
      </c>
      <c r="D1285">
        <v>29.91</v>
      </c>
      <c r="E1285" t="str">
        <f>+VLOOKUP(A1285,'est-senamhi'!A:J,10,FALSE)</f>
        <v>VNP</v>
      </c>
      <c r="F1285">
        <f>+COUNTIFS(percentiles!A:A,A1285,percentiles!M:M,B1285,percentiles!N:N,"&gt;0")</f>
        <v>0</v>
      </c>
    </row>
    <row r="1286" spans="1:6">
      <c r="A1286" t="s">
        <v>1242</v>
      </c>
      <c r="B1286" s="2">
        <v>42793</v>
      </c>
      <c r="C1286">
        <v>26.5</v>
      </c>
      <c r="D1286">
        <v>19.5</v>
      </c>
      <c r="E1286" t="str">
        <f>+VLOOKUP(A1286,'est-senamhi'!A:J,10,FALSE)</f>
        <v>RP</v>
      </c>
      <c r="F1286">
        <f>+COUNTIFS(percentiles!A:A,A1286,percentiles!M:M,B1286,percentiles!N:N,"&gt;0")</f>
        <v>0</v>
      </c>
    </row>
    <row r="1287" spans="1:6">
      <c r="A1287">
        <v>302</v>
      </c>
      <c r="B1287" s="2">
        <v>42794</v>
      </c>
      <c r="C1287">
        <v>35.9</v>
      </c>
      <c r="D1287">
        <v>21.6</v>
      </c>
      <c r="E1287" t="str">
        <f>+VLOOKUP(A1287,'est-senamhi'!A:J,10,FALSE)</f>
        <v>VNP</v>
      </c>
      <c r="F1287">
        <f>+COUNTIFS(percentiles!A:A,A1287,percentiles!M:M,B1287,percentiles!N:N,"&gt;0")</f>
        <v>0</v>
      </c>
    </row>
    <row r="1288" spans="1:6">
      <c r="A1288">
        <v>538</v>
      </c>
      <c r="B1288" s="2">
        <v>42794</v>
      </c>
      <c r="C1288">
        <v>19.2</v>
      </c>
      <c r="D1288">
        <v>14.91</v>
      </c>
      <c r="E1288" t="str">
        <f>+VLOOKUP(A1288,'est-senamhi'!A:J,10,FALSE)</f>
        <v>VNP</v>
      </c>
      <c r="F1288">
        <f>+COUNTIFS(percentiles!A:A,A1288,percentiles!M:M,B1288,percentiles!N:N,"&gt;0")</f>
        <v>0</v>
      </c>
    </row>
    <row r="1289" spans="1:6">
      <c r="A1289">
        <v>817</v>
      </c>
      <c r="B1289" s="2">
        <v>42794</v>
      </c>
      <c r="C1289">
        <v>50.1</v>
      </c>
      <c r="D1289">
        <v>42.93</v>
      </c>
      <c r="E1289" t="str">
        <f>+VLOOKUP(A1289,'est-senamhi'!A:J,10,FALSE)</f>
        <v>RP</v>
      </c>
      <c r="F1289">
        <f>+COUNTIFS(percentiles!A:A,A1289,percentiles!M:M,B1289,percentiles!N:N,"&gt;0")</f>
        <v>0</v>
      </c>
    </row>
    <row r="1290" spans="1:6">
      <c r="A1290">
        <v>827</v>
      </c>
      <c r="B1290" s="2">
        <v>42794</v>
      </c>
      <c r="C1290">
        <v>21</v>
      </c>
      <c r="D1290">
        <v>20.079999999999998</v>
      </c>
      <c r="E1290" t="str">
        <f>+VLOOKUP(A1290,'est-senamhi'!A:J,10,FALSE)</f>
        <v>RP</v>
      </c>
      <c r="F1290">
        <f>+COUNTIFS(percentiles!A:A,A1290,percentiles!M:M,B1290,percentiles!N:N,"&gt;0")</f>
        <v>0</v>
      </c>
    </row>
    <row r="1291" spans="1:6">
      <c r="A1291">
        <v>3114</v>
      </c>
      <c r="B1291" s="2">
        <v>42794</v>
      </c>
      <c r="C1291">
        <v>50.3</v>
      </c>
      <c r="D1291">
        <v>48.34</v>
      </c>
      <c r="E1291" t="str">
        <f>+VLOOKUP(A1291,'est-senamhi'!A:J,10,FALSE)</f>
        <v>VNP</v>
      </c>
      <c r="F1291">
        <f>+COUNTIFS(percentiles!A:A,A1291,percentiles!M:M,B1291,percentiles!N:N,"&gt;0")</f>
        <v>0</v>
      </c>
    </row>
    <row r="1292" spans="1:6">
      <c r="A1292">
        <v>107131</v>
      </c>
      <c r="B1292" s="2">
        <v>42794</v>
      </c>
      <c r="C1292">
        <v>34.700000000000003</v>
      </c>
      <c r="D1292">
        <v>30.42</v>
      </c>
      <c r="E1292" t="str">
        <f>+VLOOKUP(A1292,'est-senamhi'!A:J,10,FALSE)</f>
        <v>VNP</v>
      </c>
      <c r="F1292">
        <f>+COUNTIFS(percentiles!A:A,A1292,percentiles!M:M,B1292,percentiles!N:N,"&gt;0")</f>
        <v>0</v>
      </c>
    </row>
    <row r="1293" spans="1:6">
      <c r="A1293">
        <v>109091</v>
      </c>
      <c r="B1293" s="2">
        <v>42794</v>
      </c>
      <c r="C1293">
        <v>12</v>
      </c>
      <c r="D1293">
        <v>7.38</v>
      </c>
      <c r="E1293" t="str">
        <f>+VLOOKUP(A1293,'est-senamhi'!A:J,10,FALSE)</f>
        <v>VNP</v>
      </c>
      <c r="F1293">
        <f>+COUNTIFS(percentiles!A:A,A1293,percentiles!M:M,B1293,percentiles!N:N,"&gt;0")</f>
        <v>0</v>
      </c>
    </row>
    <row r="1294" spans="1:6">
      <c r="A1294">
        <v>151207</v>
      </c>
      <c r="B1294" s="2">
        <v>42794</v>
      </c>
      <c r="C1294">
        <v>36</v>
      </c>
      <c r="D1294">
        <v>23.18</v>
      </c>
      <c r="E1294" t="str">
        <f>+VLOOKUP(A1294,'est-senamhi'!A:J,10,FALSE)</f>
        <v>RP</v>
      </c>
      <c r="F1294">
        <f>+COUNTIFS(percentiles!A:A,A1294,percentiles!M:M,B1294,percentiles!N:N,"&gt;0")</f>
        <v>1</v>
      </c>
    </row>
    <row r="1295" spans="1:6">
      <c r="A1295">
        <v>151209</v>
      </c>
      <c r="B1295" s="2">
        <v>42794</v>
      </c>
      <c r="C1295">
        <v>8.5</v>
      </c>
      <c r="D1295">
        <v>8.33</v>
      </c>
      <c r="E1295" t="str">
        <f>+VLOOKUP(A1295,'est-senamhi'!A:J,10,FALSE)</f>
        <v>VNP</v>
      </c>
      <c r="F1295">
        <f>+COUNTIFS(percentiles!A:A,A1295,percentiles!M:M,B1295,percentiles!N:N,"&gt;0")</f>
        <v>0</v>
      </c>
    </row>
    <row r="1296" spans="1:6">
      <c r="A1296">
        <v>152132</v>
      </c>
      <c r="B1296" s="2">
        <v>42794</v>
      </c>
      <c r="C1296">
        <v>15.6</v>
      </c>
      <c r="D1296">
        <v>12.99</v>
      </c>
      <c r="E1296" t="str">
        <f>+VLOOKUP(A1296,'est-senamhi'!A:J,10,FALSE)</f>
        <v>RP</v>
      </c>
      <c r="F1296">
        <f>+COUNTIFS(percentiles!A:A,A1296,percentiles!M:M,B1296,percentiles!N:N,"&gt;0")</f>
        <v>0</v>
      </c>
    </row>
    <row r="1297" spans="1:6">
      <c r="A1297">
        <v>153201</v>
      </c>
      <c r="B1297" s="2">
        <v>42794</v>
      </c>
      <c r="C1297">
        <v>36.200000000000003</v>
      </c>
      <c r="D1297">
        <v>31.85</v>
      </c>
      <c r="E1297" t="str">
        <f>+VLOOKUP(A1297,'est-senamhi'!A:J,10,FALSE)</f>
        <v>VNP</v>
      </c>
      <c r="F1297">
        <f>+COUNTIFS(percentiles!A:A,A1297,percentiles!M:M,B1297,percentiles!N:N,"&gt;0")</f>
        <v>0</v>
      </c>
    </row>
    <row r="1298" spans="1:6">
      <c r="A1298">
        <v>154108</v>
      </c>
      <c r="B1298" s="2">
        <v>42794</v>
      </c>
      <c r="C1298">
        <v>17.8</v>
      </c>
      <c r="D1298">
        <v>10.06</v>
      </c>
      <c r="E1298" t="str">
        <f>+VLOOKUP(A1298,'est-senamhi'!A:J,10,FALSE)</f>
        <v>VNP</v>
      </c>
      <c r="F1298">
        <f>+COUNTIFS(percentiles!A:A,A1298,percentiles!M:M,B1298,percentiles!N:N,"&gt;0")</f>
        <v>0</v>
      </c>
    </row>
    <row r="1299" spans="1:6">
      <c r="A1299">
        <v>157418</v>
      </c>
      <c r="B1299" s="2">
        <v>42794</v>
      </c>
      <c r="C1299">
        <v>10.8</v>
      </c>
      <c r="D1299">
        <v>10.65</v>
      </c>
      <c r="E1299" t="str">
        <f>+VLOOKUP(A1299,'est-senamhi'!A:J,10,FALSE)</f>
        <v>RP</v>
      </c>
      <c r="F1299">
        <f>+COUNTIFS(percentiles!A:A,A1299,percentiles!M:M,B1299,percentiles!N:N,"&gt;0")</f>
        <v>0</v>
      </c>
    </row>
    <row r="1300" spans="1:6">
      <c r="A1300">
        <v>47201542</v>
      </c>
      <c r="B1300" s="2">
        <v>42794</v>
      </c>
      <c r="C1300">
        <v>20.2</v>
      </c>
      <c r="D1300">
        <v>15.55</v>
      </c>
      <c r="E1300" t="str">
        <f>+VLOOKUP(A1300,'est-senamhi'!A:J,10,FALSE)</f>
        <v>VNP</v>
      </c>
      <c r="F1300">
        <f>+COUNTIFS(percentiles!A:A,A1300,percentiles!M:M,B1300,percentiles!N:N,"&gt;0")</f>
        <v>0</v>
      </c>
    </row>
    <row r="1301" spans="1:6">
      <c r="A1301" t="s">
        <v>1108</v>
      </c>
      <c r="B1301" s="2">
        <v>42794</v>
      </c>
      <c r="C1301">
        <v>14</v>
      </c>
      <c r="D1301">
        <v>8.2100000000000009</v>
      </c>
      <c r="E1301" t="str">
        <f>+VLOOKUP(A1301,'est-senamhi'!A:J,10,FALSE)</f>
        <v>VNP</v>
      </c>
      <c r="F1301">
        <f>+COUNTIFS(percentiles!A:A,A1301,percentiles!M:M,B1301,percentiles!N:N,"&gt;0")</f>
        <v>0</v>
      </c>
    </row>
    <row r="1302" spans="1:6">
      <c r="A1302">
        <v>216</v>
      </c>
      <c r="B1302" s="2">
        <v>42795</v>
      </c>
      <c r="C1302">
        <v>56.5</v>
      </c>
      <c r="D1302">
        <v>51.37</v>
      </c>
      <c r="E1302" t="str">
        <f>+VLOOKUP(A1302,'est-senamhi'!A:J,10,FALSE)</f>
        <v>VNP</v>
      </c>
      <c r="F1302">
        <f>+COUNTIFS(percentiles!A:A,A1302,percentiles!M:M,B1302,percentiles!N:N,"&gt;0")</f>
        <v>0</v>
      </c>
    </row>
    <row r="1303" spans="1:6">
      <c r="A1303">
        <v>220</v>
      </c>
      <c r="B1303" s="2">
        <v>42795</v>
      </c>
      <c r="C1303">
        <v>42</v>
      </c>
      <c r="D1303">
        <v>29.03</v>
      </c>
      <c r="E1303" t="str">
        <f>+VLOOKUP(A1303,'est-senamhi'!A:J,10,FALSE)</f>
        <v>RP</v>
      </c>
      <c r="F1303">
        <f>+COUNTIFS(percentiles!A:A,A1303,percentiles!M:M,B1303,percentiles!N:N,"&gt;0")</f>
        <v>0</v>
      </c>
    </row>
    <row r="1304" spans="1:6">
      <c r="A1304">
        <v>235</v>
      </c>
      <c r="B1304" s="2">
        <v>42795</v>
      </c>
      <c r="C1304">
        <v>113.5</v>
      </c>
      <c r="D1304">
        <v>73.63</v>
      </c>
      <c r="E1304" t="str">
        <f>+VLOOKUP(A1304,'est-senamhi'!A:J,10,FALSE)</f>
        <v>VNP</v>
      </c>
      <c r="F1304">
        <f>+COUNTIFS(percentiles!A:A,A1304,percentiles!M:M,B1304,percentiles!N:N,"&gt;0")</f>
        <v>0</v>
      </c>
    </row>
    <row r="1305" spans="1:6">
      <c r="A1305">
        <v>238</v>
      </c>
      <c r="B1305" s="2">
        <v>42795</v>
      </c>
      <c r="C1305">
        <v>25</v>
      </c>
      <c r="D1305">
        <v>22.95</v>
      </c>
      <c r="E1305" t="str">
        <f>+VLOOKUP(A1305,'est-senamhi'!A:J,10,FALSE)</f>
        <v>VNP</v>
      </c>
      <c r="F1305">
        <f>+COUNTIFS(percentiles!A:A,A1305,percentiles!M:M,B1305,percentiles!N:N,"&gt;0")</f>
        <v>0</v>
      </c>
    </row>
    <row r="1306" spans="1:6">
      <c r="A1306">
        <v>319</v>
      </c>
      <c r="B1306" s="2">
        <v>42795</v>
      </c>
      <c r="C1306">
        <v>29</v>
      </c>
      <c r="D1306">
        <v>20.84</v>
      </c>
      <c r="E1306" t="str">
        <f>+VLOOKUP(A1306,'est-senamhi'!A:J,10,FALSE)</f>
        <v>VNP</v>
      </c>
      <c r="F1306">
        <f>+COUNTIFS(percentiles!A:A,A1306,percentiles!M:M,B1306,percentiles!N:N,"&gt;0")</f>
        <v>0</v>
      </c>
    </row>
    <row r="1307" spans="1:6">
      <c r="A1307">
        <v>469</v>
      </c>
      <c r="B1307" s="2">
        <v>42795</v>
      </c>
      <c r="C1307">
        <v>59.8</v>
      </c>
      <c r="D1307">
        <v>49.73</v>
      </c>
      <c r="E1307" t="str">
        <f>+VLOOKUP(A1307,'est-senamhi'!A:J,10,FALSE)</f>
        <v>RP</v>
      </c>
      <c r="F1307">
        <f>+COUNTIFS(percentiles!A:A,A1307,percentiles!M:M,B1307,percentiles!N:N,"&gt;0")</f>
        <v>0</v>
      </c>
    </row>
    <row r="1308" spans="1:6">
      <c r="A1308">
        <v>648</v>
      </c>
      <c r="B1308" s="2">
        <v>42795</v>
      </c>
      <c r="C1308">
        <v>18</v>
      </c>
      <c r="D1308">
        <v>10.64</v>
      </c>
      <c r="E1308" t="str">
        <f>+VLOOKUP(A1308,'est-senamhi'!A:J,10,FALSE)</f>
        <v>RP</v>
      </c>
      <c r="F1308">
        <f>+COUNTIFS(percentiles!A:A,A1308,percentiles!M:M,B1308,percentiles!N:N,"&gt;0")</f>
        <v>0</v>
      </c>
    </row>
    <row r="1309" spans="1:6">
      <c r="A1309">
        <v>808</v>
      </c>
      <c r="B1309" s="2">
        <v>42795</v>
      </c>
      <c r="C1309">
        <v>62.4</v>
      </c>
      <c r="D1309">
        <v>20.91</v>
      </c>
      <c r="E1309" t="str">
        <f>+VLOOKUP(A1309,'est-senamhi'!A:J,10,FALSE)</f>
        <v>RP</v>
      </c>
      <c r="F1309">
        <f>+COUNTIFS(percentiles!A:A,A1309,percentiles!M:M,B1309,percentiles!N:N,"&gt;0")</f>
        <v>0</v>
      </c>
    </row>
    <row r="1310" spans="1:6">
      <c r="A1310">
        <v>864</v>
      </c>
      <c r="B1310" s="2">
        <v>42795</v>
      </c>
      <c r="C1310">
        <v>39</v>
      </c>
      <c r="D1310">
        <v>10.81</v>
      </c>
      <c r="E1310" t="str">
        <f>+VLOOKUP(A1310,'est-senamhi'!A:J,10,FALSE)</f>
        <v>RP</v>
      </c>
      <c r="F1310">
        <f>+COUNTIFS(percentiles!A:A,A1310,percentiles!M:M,B1310,percentiles!N:N,"&gt;0")</f>
        <v>0</v>
      </c>
    </row>
    <row r="1311" spans="1:6">
      <c r="A1311">
        <v>107131</v>
      </c>
      <c r="B1311" s="2">
        <v>42795</v>
      </c>
      <c r="C1311">
        <v>42.3</v>
      </c>
      <c r="D1311">
        <v>24.38</v>
      </c>
      <c r="E1311" t="str">
        <f>+VLOOKUP(A1311,'est-senamhi'!A:J,10,FALSE)</f>
        <v>VNP</v>
      </c>
      <c r="F1311">
        <f>+COUNTIFS(percentiles!A:A,A1311,percentiles!M:M,B1311,percentiles!N:N,"&gt;0")</f>
        <v>0</v>
      </c>
    </row>
    <row r="1312" spans="1:6">
      <c r="A1312">
        <v>111291</v>
      </c>
      <c r="B1312" s="2">
        <v>42795</v>
      </c>
      <c r="C1312">
        <v>21.5</v>
      </c>
      <c r="D1312">
        <v>16.510000000000002</v>
      </c>
      <c r="E1312" t="str">
        <f>+VLOOKUP(A1312,'est-senamhi'!A:J,10,FALSE)</f>
        <v>VNP</v>
      </c>
      <c r="F1312">
        <f>+COUNTIFS(percentiles!A:A,A1312,percentiles!M:M,B1312,percentiles!N:N,"&gt;0")</f>
        <v>0</v>
      </c>
    </row>
    <row r="1313" spans="1:6">
      <c r="A1313">
        <v>150001</v>
      </c>
      <c r="B1313" s="2">
        <v>42795</v>
      </c>
      <c r="C1313">
        <v>155.30000000000001</v>
      </c>
      <c r="D1313">
        <v>77.680000000000007</v>
      </c>
      <c r="E1313" t="str">
        <f>+VLOOKUP(A1313,'est-senamhi'!A:J,10,FALSE)</f>
        <v>VNP</v>
      </c>
      <c r="F1313">
        <f>+COUNTIFS(percentiles!A:A,A1313,percentiles!M:M,B1313,percentiles!N:N,"&gt;0")</f>
        <v>0</v>
      </c>
    </row>
    <row r="1314" spans="1:6">
      <c r="A1314">
        <v>151207</v>
      </c>
      <c r="B1314" s="2">
        <v>42795</v>
      </c>
      <c r="C1314">
        <v>25.7</v>
      </c>
      <c r="D1314">
        <v>20.94</v>
      </c>
      <c r="E1314" t="str">
        <f>+VLOOKUP(A1314,'est-senamhi'!A:J,10,FALSE)</f>
        <v>RP</v>
      </c>
      <c r="F1314">
        <f>+COUNTIFS(percentiles!A:A,A1314,percentiles!M:M,B1314,percentiles!N:N,"&gt;0")</f>
        <v>1</v>
      </c>
    </row>
    <row r="1315" spans="1:6">
      <c r="A1315">
        <v>152126</v>
      </c>
      <c r="B1315" s="2">
        <v>42795</v>
      </c>
      <c r="C1315">
        <v>27.2</v>
      </c>
      <c r="D1315">
        <v>25.67</v>
      </c>
      <c r="E1315" t="str">
        <f>+VLOOKUP(A1315,'est-senamhi'!A:J,10,FALSE)</f>
        <v>RP</v>
      </c>
      <c r="F1315">
        <f>+COUNTIFS(percentiles!A:A,A1315,percentiles!M:M,B1315,percentiles!N:N,"&gt;0")</f>
        <v>0</v>
      </c>
    </row>
    <row r="1316" spans="1:6">
      <c r="A1316">
        <v>154108</v>
      </c>
      <c r="B1316" s="2">
        <v>42795</v>
      </c>
      <c r="C1316">
        <v>22.8</v>
      </c>
      <c r="D1316">
        <v>9.23</v>
      </c>
      <c r="E1316" t="str">
        <f>+VLOOKUP(A1316,'est-senamhi'!A:J,10,FALSE)</f>
        <v>VNP</v>
      </c>
      <c r="F1316">
        <f>+COUNTIFS(percentiles!A:A,A1316,percentiles!M:M,B1316,percentiles!N:N,"&gt;0")</f>
        <v>0</v>
      </c>
    </row>
    <row r="1317" spans="1:6">
      <c r="A1317">
        <v>156110</v>
      </c>
      <c r="B1317" s="2">
        <v>42795</v>
      </c>
      <c r="C1317">
        <v>49.8</v>
      </c>
      <c r="D1317">
        <v>12.88</v>
      </c>
      <c r="E1317" t="str">
        <f>+VLOOKUP(A1317,'est-senamhi'!A:J,10,FALSE)</f>
        <v>RP</v>
      </c>
      <c r="F1317">
        <f>+COUNTIFS(percentiles!A:A,A1317,percentiles!M:M,B1317,percentiles!N:N,"&gt;0")</f>
        <v>0</v>
      </c>
    </row>
    <row r="1318" spans="1:6">
      <c r="A1318">
        <v>156113</v>
      </c>
      <c r="B1318" s="2">
        <v>42795</v>
      </c>
      <c r="C1318">
        <v>8.6999999999999993</v>
      </c>
      <c r="D1318">
        <v>6.04</v>
      </c>
      <c r="E1318" t="str">
        <f>+VLOOKUP(A1318,'est-senamhi'!A:J,10,FALSE)</f>
        <v>RP</v>
      </c>
      <c r="F1318">
        <f>+COUNTIFS(percentiles!A:A,A1318,percentiles!M:M,B1318,percentiles!N:N,"&gt;0")</f>
        <v>0</v>
      </c>
    </row>
    <row r="1319" spans="1:6">
      <c r="A1319">
        <v>156114</v>
      </c>
      <c r="B1319" s="2">
        <v>42795</v>
      </c>
      <c r="C1319">
        <v>22</v>
      </c>
      <c r="D1319">
        <v>12.56</v>
      </c>
      <c r="E1319" t="str">
        <f>+VLOOKUP(A1319,'est-senamhi'!A:J,10,FALSE)</f>
        <v>RP</v>
      </c>
      <c r="F1319">
        <f>+COUNTIFS(percentiles!A:A,A1319,percentiles!M:M,B1319,percentiles!N:N,"&gt;0")</f>
        <v>0</v>
      </c>
    </row>
    <row r="1320" spans="1:6">
      <c r="A1320">
        <v>156123</v>
      </c>
      <c r="B1320" s="2">
        <v>42795</v>
      </c>
      <c r="C1320">
        <v>29.1</v>
      </c>
      <c r="D1320">
        <v>17.23</v>
      </c>
      <c r="E1320" t="str">
        <f>+VLOOKUP(A1320,'est-senamhi'!A:J,10,FALSE)</f>
        <v>RP</v>
      </c>
      <c r="F1320">
        <f>+COUNTIFS(percentiles!A:A,A1320,percentiles!M:M,B1320,percentiles!N:N,"&gt;0")</f>
        <v>0</v>
      </c>
    </row>
    <row r="1321" spans="1:6">
      <c r="A1321">
        <v>156225</v>
      </c>
      <c r="B1321" s="2">
        <v>42795</v>
      </c>
      <c r="C1321">
        <v>5.7</v>
      </c>
      <c r="D1321">
        <v>3.4</v>
      </c>
      <c r="E1321" t="str">
        <f>+VLOOKUP(A1321,'est-senamhi'!A:J,10,FALSE)</f>
        <v>RP</v>
      </c>
      <c r="F1321">
        <f>+COUNTIFS(percentiles!A:A,A1321,percentiles!M:M,B1321,percentiles!N:N,"&gt;0")</f>
        <v>0</v>
      </c>
    </row>
    <row r="1322" spans="1:6">
      <c r="A1322">
        <v>157101</v>
      </c>
      <c r="B1322" s="2">
        <v>42795</v>
      </c>
      <c r="C1322">
        <v>38.4</v>
      </c>
      <c r="D1322">
        <v>23.55</v>
      </c>
      <c r="E1322" t="str">
        <f>+VLOOKUP(A1322,'est-senamhi'!A:J,10,FALSE)</f>
        <v>RP</v>
      </c>
      <c r="F1322">
        <f>+COUNTIFS(percentiles!A:A,A1322,percentiles!M:M,B1322,percentiles!N:N,"&gt;0")</f>
        <v>0</v>
      </c>
    </row>
    <row r="1323" spans="1:6">
      <c r="A1323" t="s">
        <v>1226</v>
      </c>
      <c r="B1323" s="2">
        <v>42795</v>
      </c>
      <c r="C1323">
        <v>66.400000000000006</v>
      </c>
      <c r="D1323">
        <v>26.76</v>
      </c>
      <c r="E1323" t="str">
        <f>+VLOOKUP(A1323,'est-senamhi'!A:J,10,FALSE)</f>
        <v>VNP</v>
      </c>
      <c r="F1323">
        <f>+COUNTIFS(percentiles!A:A,A1323,percentiles!M:M,B1323,percentiles!N:N,"&gt;0")</f>
        <v>0</v>
      </c>
    </row>
    <row r="1324" spans="1:6">
      <c r="A1324">
        <v>231</v>
      </c>
      <c r="B1324" s="2">
        <v>42796</v>
      </c>
      <c r="C1324">
        <v>38.1</v>
      </c>
      <c r="D1324">
        <v>26.24</v>
      </c>
      <c r="E1324" t="str">
        <f>+VLOOKUP(A1324,'est-senamhi'!A:J,10,FALSE)</f>
        <v>VNP</v>
      </c>
      <c r="F1324">
        <f>+COUNTIFS(percentiles!A:A,A1324,percentiles!M:M,B1324,percentiles!N:N,"&gt;0")</f>
        <v>0</v>
      </c>
    </row>
    <row r="1325" spans="1:6">
      <c r="A1325">
        <v>242</v>
      </c>
      <c r="B1325" s="2">
        <v>42796</v>
      </c>
      <c r="C1325">
        <v>31.8</v>
      </c>
      <c r="D1325">
        <v>24.11</v>
      </c>
      <c r="E1325" t="str">
        <f>+VLOOKUP(A1325,'est-senamhi'!A:J,10,FALSE)</f>
        <v>RP</v>
      </c>
      <c r="F1325">
        <f>+COUNTIFS(percentiles!A:A,A1325,percentiles!M:M,B1325,percentiles!N:N,"&gt;0")</f>
        <v>0</v>
      </c>
    </row>
    <row r="1326" spans="1:6">
      <c r="A1326">
        <v>291</v>
      </c>
      <c r="B1326" s="2">
        <v>42796</v>
      </c>
      <c r="C1326">
        <v>86.5</v>
      </c>
      <c r="D1326">
        <v>73.25</v>
      </c>
      <c r="E1326" t="str">
        <f>+VLOOKUP(A1326,'est-senamhi'!A:J,10,FALSE)</f>
        <v>RP</v>
      </c>
      <c r="F1326">
        <f>+COUNTIFS(percentiles!A:A,A1326,percentiles!M:M,B1326,percentiles!N:N,"&gt;0")</f>
        <v>0</v>
      </c>
    </row>
    <row r="1327" spans="1:6">
      <c r="A1327">
        <v>354</v>
      </c>
      <c r="B1327" s="2">
        <v>42796</v>
      </c>
      <c r="C1327">
        <v>49.9</v>
      </c>
      <c r="D1327">
        <v>35.369999999999997</v>
      </c>
      <c r="E1327" t="str">
        <f>+VLOOKUP(A1327,'est-senamhi'!A:J,10,FALSE)</f>
        <v>VNP</v>
      </c>
      <c r="F1327">
        <f>+COUNTIFS(percentiles!A:A,A1327,percentiles!M:M,B1327,percentiles!N:N,"&gt;0")</f>
        <v>0</v>
      </c>
    </row>
    <row r="1328" spans="1:6">
      <c r="A1328">
        <v>572</v>
      </c>
      <c r="B1328" s="2">
        <v>42796</v>
      </c>
      <c r="C1328">
        <v>77.099999999999994</v>
      </c>
      <c r="D1328">
        <v>46.63</v>
      </c>
      <c r="E1328" t="str">
        <f>+VLOOKUP(A1328,'est-senamhi'!A:J,10,FALSE)</f>
        <v>RP</v>
      </c>
      <c r="F1328">
        <f>+COUNTIFS(percentiles!A:A,A1328,percentiles!M:M,B1328,percentiles!N:N,"&gt;0")</f>
        <v>0</v>
      </c>
    </row>
    <row r="1329" spans="1:6">
      <c r="A1329">
        <v>852</v>
      </c>
      <c r="B1329" s="2">
        <v>42796</v>
      </c>
      <c r="C1329">
        <v>9.8000000000000007</v>
      </c>
      <c r="D1329">
        <v>6.89</v>
      </c>
      <c r="E1329" t="str">
        <f>+VLOOKUP(A1329,'est-senamhi'!A:J,10,FALSE)</f>
        <v>RP</v>
      </c>
      <c r="F1329">
        <f>+COUNTIFS(percentiles!A:A,A1329,percentiles!M:M,B1329,percentiles!N:N,"&gt;0")</f>
        <v>0</v>
      </c>
    </row>
    <row r="1330" spans="1:6">
      <c r="A1330">
        <v>105122</v>
      </c>
      <c r="B1330" s="2">
        <v>42796</v>
      </c>
      <c r="C1330">
        <v>15.6</v>
      </c>
      <c r="D1330">
        <v>9.83</v>
      </c>
      <c r="E1330" t="str">
        <f>+VLOOKUP(A1330,'est-senamhi'!A:J,10,FALSE)</f>
        <v>VNP</v>
      </c>
      <c r="F1330">
        <f>+COUNTIFS(percentiles!A:A,A1330,percentiles!M:M,B1330,percentiles!N:N,"&gt;0")</f>
        <v>0</v>
      </c>
    </row>
    <row r="1331" spans="1:6">
      <c r="A1331">
        <v>110138</v>
      </c>
      <c r="B1331" s="2">
        <v>42796</v>
      </c>
      <c r="C1331">
        <v>183.4</v>
      </c>
      <c r="D1331">
        <v>22.41</v>
      </c>
      <c r="E1331" t="str">
        <f>+VLOOKUP(A1331,'est-senamhi'!A:J,10,FALSE)</f>
        <v>VNP</v>
      </c>
      <c r="F1331">
        <f>+COUNTIFS(percentiles!A:A,A1331,percentiles!M:M,B1331,percentiles!N:N,"&gt;0")</f>
        <v>0</v>
      </c>
    </row>
    <row r="1332" spans="1:6">
      <c r="A1332">
        <v>111291</v>
      </c>
      <c r="B1332" s="2">
        <v>42796</v>
      </c>
      <c r="C1332">
        <v>16.8</v>
      </c>
      <c r="D1332">
        <v>16.510000000000002</v>
      </c>
      <c r="E1332" t="str">
        <f>+VLOOKUP(A1332,'est-senamhi'!A:J,10,FALSE)</f>
        <v>VNP</v>
      </c>
      <c r="F1332">
        <f>+COUNTIFS(percentiles!A:A,A1332,percentiles!M:M,B1332,percentiles!N:N,"&gt;0")</f>
        <v>0</v>
      </c>
    </row>
    <row r="1333" spans="1:6">
      <c r="A1333">
        <v>150209</v>
      </c>
      <c r="B1333" s="2">
        <v>42796</v>
      </c>
      <c r="C1333">
        <v>118.6</v>
      </c>
      <c r="D1333">
        <v>41.77</v>
      </c>
      <c r="E1333" t="str">
        <f>+VLOOKUP(A1333,'est-senamhi'!A:J,10,FALSE)</f>
        <v>RP</v>
      </c>
      <c r="F1333">
        <f>+COUNTIFS(percentiles!A:A,A1333,percentiles!M:M,B1333,percentiles!N:N,"&gt;0")</f>
        <v>0</v>
      </c>
    </row>
    <row r="1334" spans="1:6">
      <c r="A1334">
        <v>151214</v>
      </c>
      <c r="B1334" s="2">
        <v>42796</v>
      </c>
      <c r="C1334">
        <v>18</v>
      </c>
      <c r="D1334">
        <v>11.44</v>
      </c>
      <c r="E1334" t="str">
        <f>+VLOOKUP(A1334,'est-senamhi'!A:J,10,FALSE)</f>
        <v>RP</v>
      </c>
      <c r="F1334">
        <f>+COUNTIFS(percentiles!A:A,A1334,percentiles!M:M,B1334,percentiles!N:N,"&gt;0")</f>
        <v>0</v>
      </c>
    </row>
    <row r="1335" spans="1:6">
      <c r="A1335">
        <v>153206</v>
      </c>
      <c r="B1335" s="2">
        <v>42796</v>
      </c>
      <c r="C1335">
        <v>28.2</v>
      </c>
      <c r="D1335">
        <v>25.6</v>
      </c>
      <c r="E1335" t="str">
        <f>+VLOOKUP(A1335,'est-senamhi'!A:J,10,FALSE)</f>
        <v>VNP</v>
      </c>
      <c r="F1335">
        <f>+COUNTIFS(percentiles!A:A,A1335,percentiles!M:M,B1335,percentiles!N:N,"&gt;0")</f>
        <v>0</v>
      </c>
    </row>
    <row r="1336" spans="1:6">
      <c r="A1336">
        <v>154108</v>
      </c>
      <c r="B1336" s="2">
        <v>42796</v>
      </c>
      <c r="C1336">
        <v>25.2</v>
      </c>
      <c r="D1336">
        <v>9.23</v>
      </c>
      <c r="E1336" t="str">
        <f>+VLOOKUP(A1336,'est-senamhi'!A:J,10,FALSE)</f>
        <v>VNP</v>
      </c>
      <c r="F1336">
        <f>+COUNTIFS(percentiles!A:A,A1336,percentiles!M:M,B1336,percentiles!N:N,"&gt;0")</f>
        <v>0</v>
      </c>
    </row>
    <row r="1337" spans="1:6">
      <c r="A1337">
        <v>155213</v>
      </c>
      <c r="B1337" s="2">
        <v>42796</v>
      </c>
      <c r="C1337">
        <v>5.5</v>
      </c>
      <c r="D1337">
        <v>4.58</v>
      </c>
      <c r="E1337" t="str">
        <f>+VLOOKUP(A1337,'est-senamhi'!A:J,10,FALSE)</f>
        <v>VNP</v>
      </c>
      <c r="F1337">
        <f>+COUNTIFS(percentiles!A:A,A1337,percentiles!M:M,B1337,percentiles!N:N,"&gt;0")</f>
        <v>0</v>
      </c>
    </row>
    <row r="1338" spans="1:6">
      <c r="A1338">
        <v>155224</v>
      </c>
      <c r="B1338" s="2">
        <v>42796</v>
      </c>
      <c r="C1338">
        <v>15.2</v>
      </c>
      <c r="D1338">
        <v>14.89</v>
      </c>
      <c r="E1338" t="str">
        <f>+VLOOKUP(A1338,'est-senamhi'!A:J,10,FALSE)</f>
        <v>RP</v>
      </c>
      <c r="F1338">
        <f>+COUNTIFS(percentiles!A:A,A1338,percentiles!M:M,B1338,percentiles!N:N,"&gt;0")</f>
        <v>0</v>
      </c>
    </row>
    <row r="1339" spans="1:6">
      <c r="A1339">
        <v>156110</v>
      </c>
      <c r="B1339" s="2">
        <v>42796</v>
      </c>
      <c r="C1339">
        <v>26.3</v>
      </c>
      <c r="D1339">
        <v>12.88</v>
      </c>
      <c r="E1339" t="str">
        <f>+VLOOKUP(A1339,'est-senamhi'!A:J,10,FALSE)</f>
        <v>RP</v>
      </c>
      <c r="F1339">
        <f>+COUNTIFS(percentiles!A:A,A1339,percentiles!M:M,B1339,percentiles!N:N,"&gt;0")</f>
        <v>0</v>
      </c>
    </row>
    <row r="1340" spans="1:6">
      <c r="A1340">
        <v>156113</v>
      </c>
      <c r="B1340" s="2">
        <v>42796</v>
      </c>
      <c r="C1340">
        <v>8.6999999999999993</v>
      </c>
      <c r="D1340">
        <v>6.04</v>
      </c>
      <c r="E1340" t="str">
        <f>+VLOOKUP(A1340,'est-senamhi'!A:J,10,FALSE)</f>
        <v>RP</v>
      </c>
      <c r="F1340">
        <f>+COUNTIFS(percentiles!A:A,A1340,percentiles!M:M,B1340,percentiles!N:N,"&gt;0")</f>
        <v>0</v>
      </c>
    </row>
    <row r="1341" spans="1:6">
      <c r="A1341">
        <v>157101</v>
      </c>
      <c r="B1341" s="2">
        <v>42796</v>
      </c>
      <c r="C1341">
        <v>35.6</v>
      </c>
      <c r="D1341">
        <v>23.55</v>
      </c>
      <c r="E1341" t="str">
        <f>+VLOOKUP(A1341,'est-senamhi'!A:J,10,FALSE)</f>
        <v>RP</v>
      </c>
      <c r="F1341">
        <f>+COUNTIFS(percentiles!A:A,A1341,percentiles!M:M,B1341,percentiles!N:N,"&gt;0")</f>
        <v>0</v>
      </c>
    </row>
    <row r="1342" spans="1:6">
      <c r="A1342">
        <v>158308</v>
      </c>
      <c r="B1342" s="2">
        <v>42796</v>
      </c>
      <c r="C1342">
        <v>22.6</v>
      </c>
      <c r="D1342">
        <v>21.38</v>
      </c>
      <c r="E1342" t="str">
        <f>+VLOOKUP(A1342,'est-senamhi'!A:J,10,FALSE)</f>
        <v>RP</v>
      </c>
      <c r="F1342">
        <f>+COUNTIFS(percentiles!A:A,A1342,percentiles!M:M,B1342,percentiles!N:N,"&gt;0")</f>
        <v>0</v>
      </c>
    </row>
    <row r="1343" spans="1:6">
      <c r="A1343" t="s">
        <v>1100</v>
      </c>
      <c r="B1343" s="2">
        <v>42796</v>
      </c>
      <c r="C1343">
        <v>38.200000000000003</v>
      </c>
      <c r="D1343">
        <v>24.11</v>
      </c>
      <c r="E1343" t="str">
        <f>+VLOOKUP(A1343,'est-senamhi'!A:J,10,FALSE)</f>
        <v>RP</v>
      </c>
      <c r="F1343">
        <f>+COUNTIFS(percentiles!A:A,A1343,percentiles!M:M,B1343,percentiles!N:N,"&gt;0")</f>
        <v>0</v>
      </c>
    </row>
    <row r="1344" spans="1:6">
      <c r="A1344">
        <v>216</v>
      </c>
      <c r="B1344" s="2">
        <v>42797</v>
      </c>
      <c r="C1344">
        <v>158.69999999999999</v>
      </c>
      <c r="D1344">
        <v>51.37</v>
      </c>
      <c r="E1344" t="str">
        <f>+VLOOKUP(A1344,'est-senamhi'!A:J,10,FALSE)</f>
        <v>VNP</v>
      </c>
      <c r="F1344">
        <f>+COUNTIFS(percentiles!A:A,A1344,percentiles!M:M,B1344,percentiles!N:N,"&gt;0")</f>
        <v>0</v>
      </c>
    </row>
    <row r="1345" spans="1:6">
      <c r="A1345">
        <v>262</v>
      </c>
      <c r="B1345" s="2">
        <v>42797</v>
      </c>
      <c r="C1345">
        <v>52.4</v>
      </c>
      <c r="D1345">
        <v>28.85</v>
      </c>
      <c r="E1345" t="str">
        <f>+VLOOKUP(A1345,'est-senamhi'!A:J,10,FALSE)</f>
        <v>VNP</v>
      </c>
      <c r="F1345">
        <f>+COUNTIFS(percentiles!A:A,A1345,percentiles!M:M,B1345,percentiles!N:N,"&gt;0")</f>
        <v>0</v>
      </c>
    </row>
    <row r="1346" spans="1:6">
      <c r="A1346">
        <v>333</v>
      </c>
      <c r="B1346" s="2">
        <v>42797</v>
      </c>
      <c r="C1346">
        <v>31.8</v>
      </c>
      <c r="D1346">
        <v>14.57</v>
      </c>
      <c r="E1346" t="str">
        <f>+VLOOKUP(A1346,'est-senamhi'!A:J,10,FALSE)</f>
        <v>VNP</v>
      </c>
      <c r="F1346">
        <f>+COUNTIFS(percentiles!A:A,A1346,percentiles!M:M,B1346,percentiles!N:N,"&gt;0")</f>
        <v>0</v>
      </c>
    </row>
    <row r="1347" spans="1:6">
      <c r="A1347">
        <v>446</v>
      </c>
      <c r="B1347" s="2">
        <v>42797</v>
      </c>
      <c r="C1347">
        <v>86.9</v>
      </c>
      <c r="D1347">
        <v>81.459999999999994</v>
      </c>
      <c r="E1347" t="str">
        <f>+VLOOKUP(A1347,'est-senamhi'!A:J,10,FALSE)</f>
        <v>RP</v>
      </c>
      <c r="F1347">
        <f>+COUNTIFS(percentiles!A:A,A1347,percentiles!M:M,B1347,percentiles!N:N,"&gt;0")</f>
        <v>0</v>
      </c>
    </row>
    <row r="1348" spans="1:6">
      <c r="A1348">
        <v>636</v>
      </c>
      <c r="B1348" s="2">
        <v>42797</v>
      </c>
      <c r="C1348">
        <v>16</v>
      </c>
      <c r="D1348">
        <v>12.43</v>
      </c>
      <c r="E1348" t="str">
        <f>+VLOOKUP(A1348,'est-senamhi'!A:J,10,FALSE)</f>
        <v>RP</v>
      </c>
      <c r="F1348">
        <f>+COUNTIFS(percentiles!A:A,A1348,percentiles!M:M,B1348,percentiles!N:N,"&gt;0")</f>
        <v>0</v>
      </c>
    </row>
    <row r="1349" spans="1:6">
      <c r="A1349">
        <v>686</v>
      </c>
      <c r="B1349" s="2">
        <v>42797</v>
      </c>
      <c r="C1349">
        <v>30.5</v>
      </c>
      <c r="D1349">
        <v>23.94</v>
      </c>
      <c r="E1349" t="str">
        <f>+VLOOKUP(A1349,'est-senamhi'!A:J,10,FALSE)</f>
        <v>RP</v>
      </c>
      <c r="F1349">
        <f>+COUNTIFS(percentiles!A:A,A1349,percentiles!M:M,B1349,percentiles!N:N,"&gt;0")</f>
        <v>0</v>
      </c>
    </row>
    <row r="1350" spans="1:6">
      <c r="A1350">
        <v>778</v>
      </c>
      <c r="B1350" s="2">
        <v>42797</v>
      </c>
      <c r="C1350">
        <v>19.8</v>
      </c>
      <c r="D1350">
        <v>17.559999999999999</v>
      </c>
      <c r="E1350" t="str">
        <f>+VLOOKUP(A1350,'est-senamhi'!A:J,10,FALSE)</f>
        <v>RP</v>
      </c>
      <c r="F1350">
        <f>+COUNTIFS(percentiles!A:A,A1350,percentiles!M:M,B1350,percentiles!N:N,"&gt;0")</f>
        <v>0</v>
      </c>
    </row>
    <row r="1351" spans="1:6">
      <c r="A1351">
        <v>783</v>
      </c>
      <c r="B1351" s="2">
        <v>42797</v>
      </c>
      <c r="C1351">
        <v>40.700000000000003</v>
      </c>
      <c r="D1351">
        <v>23.46</v>
      </c>
      <c r="E1351" t="str">
        <f>+VLOOKUP(A1351,'est-senamhi'!A:J,10,FALSE)</f>
        <v>RP</v>
      </c>
      <c r="F1351">
        <f>+COUNTIFS(percentiles!A:A,A1351,percentiles!M:M,B1351,percentiles!N:N,"&gt;0")</f>
        <v>0</v>
      </c>
    </row>
    <row r="1352" spans="1:6">
      <c r="A1352">
        <v>785</v>
      </c>
      <c r="B1352" s="2">
        <v>42797</v>
      </c>
      <c r="C1352">
        <v>24.5</v>
      </c>
      <c r="D1352">
        <v>17.600000000000001</v>
      </c>
      <c r="E1352" t="str">
        <f>+VLOOKUP(A1352,'est-senamhi'!A:J,10,FALSE)</f>
        <v>RP</v>
      </c>
      <c r="F1352">
        <f>+COUNTIFS(percentiles!A:A,A1352,percentiles!M:M,B1352,percentiles!N:N,"&gt;0")</f>
        <v>0</v>
      </c>
    </row>
    <row r="1353" spans="1:6">
      <c r="A1353">
        <v>809</v>
      </c>
      <c r="B1353" s="2">
        <v>42797</v>
      </c>
      <c r="C1353">
        <v>24.3</v>
      </c>
      <c r="D1353">
        <v>19.77</v>
      </c>
      <c r="E1353" t="str">
        <f>+VLOOKUP(A1353,'est-senamhi'!A:J,10,FALSE)</f>
        <v>RP</v>
      </c>
      <c r="F1353">
        <f>+COUNTIFS(percentiles!A:A,A1353,percentiles!M:M,B1353,percentiles!N:N,"&gt;0")</f>
        <v>0</v>
      </c>
    </row>
    <row r="1354" spans="1:6">
      <c r="A1354">
        <v>105122</v>
      </c>
      <c r="B1354" s="2">
        <v>42797</v>
      </c>
      <c r="C1354">
        <v>29</v>
      </c>
      <c r="D1354">
        <v>9.83</v>
      </c>
      <c r="E1354" t="str">
        <f>+VLOOKUP(A1354,'est-senamhi'!A:J,10,FALSE)</f>
        <v>VNP</v>
      </c>
      <c r="F1354">
        <f>+COUNTIFS(percentiles!A:A,A1354,percentiles!M:M,B1354,percentiles!N:N,"&gt;0")</f>
        <v>0</v>
      </c>
    </row>
    <row r="1355" spans="1:6">
      <c r="A1355">
        <v>151212</v>
      </c>
      <c r="B1355" s="2">
        <v>42797</v>
      </c>
      <c r="C1355">
        <v>18.600000000000001</v>
      </c>
      <c r="D1355">
        <v>12.68</v>
      </c>
      <c r="E1355" t="str">
        <f>+VLOOKUP(A1355,'est-senamhi'!A:J,10,FALSE)</f>
        <v>RP</v>
      </c>
      <c r="F1355">
        <f>+COUNTIFS(percentiles!A:A,A1355,percentiles!M:M,B1355,percentiles!N:N,"&gt;0")</f>
        <v>1</v>
      </c>
    </row>
    <row r="1356" spans="1:6">
      <c r="A1356">
        <v>151214</v>
      </c>
      <c r="B1356" s="2">
        <v>42797</v>
      </c>
      <c r="C1356">
        <v>12.1</v>
      </c>
      <c r="D1356">
        <v>11.44</v>
      </c>
      <c r="E1356" t="str">
        <f>+VLOOKUP(A1356,'est-senamhi'!A:J,10,FALSE)</f>
        <v>RP</v>
      </c>
      <c r="F1356">
        <f>+COUNTIFS(percentiles!A:A,A1356,percentiles!M:M,B1356,percentiles!N:N,"&gt;0")</f>
        <v>0</v>
      </c>
    </row>
    <row r="1357" spans="1:6">
      <c r="A1357">
        <v>152101</v>
      </c>
      <c r="B1357" s="2">
        <v>42797</v>
      </c>
      <c r="C1357">
        <v>71.5</v>
      </c>
      <c r="D1357">
        <v>53.22</v>
      </c>
      <c r="E1357" t="str">
        <f>+VLOOKUP(A1357,'est-senamhi'!A:J,10,FALSE)</f>
        <v>VNP</v>
      </c>
      <c r="F1357">
        <f>+COUNTIFS(percentiles!A:A,A1357,percentiles!M:M,B1357,percentiles!N:N,"&gt;0")</f>
        <v>0</v>
      </c>
    </row>
    <row r="1358" spans="1:6">
      <c r="A1358">
        <v>152107</v>
      </c>
      <c r="B1358" s="2">
        <v>42797</v>
      </c>
      <c r="C1358">
        <v>121.3</v>
      </c>
      <c r="D1358">
        <v>61.96</v>
      </c>
      <c r="E1358" t="str">
        <f>+VLOOKUP(A1358,'est-senamhi'!A:J,10,FALSE)</f>
        <v>VNP</v>
      </c>
      <c r="F1358">
        <f>+COUNTIFS(percentiles!A:A,A1358,percentiles!M:M,B1358,percentiles!N:N,"&gt;0")</f>
        <v>0</v>
      </c>
    </row>
    <row r="1359" spans="1:6">
      <c r="A1359">
        <v>153206</v>
      </c>
      <c r="B1359" s="2">
        <v>42797</v>
      </c>
      <c r="C1359">
        <v>30.6</v>
      </c>
      <c r="D1359">
        <v>25.6</v>
      </c>
      <c r="E1359" t="str">
        <f>+VLOOKUP(A1359,'est-senamhi'!A:J,10,FALSE)</f>
        <v>VNP</v>
      </c>
      <c r="F1359">
        <f>+COUNTIFS(percentiles!A:A,A1359,percentiles!M:M,B1359,percentiles!N:N,"&gt;0")</f>
        <v>0</v>
      </c>
    </row>
    <row r="1360" spans="1:6">
      <c r="A1360">
        <v>154107</v>
      </c>
      <c r="B1360" s="2">
        <v>42797</v>
      </c>
      <c r="C1360">
        <v>10</v>
      </c>
      <c r="D1360">
        <v>8.82</v>
      </c>
      <c r="E1360" t="str">
        <f>+VLOOKUP(A1360,'est-senamhi'!A:J,10,FALSE)</f>
        <v>VNP</v>
      </c>
      <c r="F1360">
        <f>+COUNTIFS(percentiles!A:A,A1360,percentiles!M:M,B1360,percentiles!N:N,"&gt;0")</f>
        <v>0</v>
      </c>
    </row>
    <row r="1361" spans="1:6">
      <c r="A1361">
        <v>154108</v>
      </c>
      <c r="B1361" s="2">
        <v>42797</v>
      </c>
      <c r="C1361">
        <v>12.6</v>
      </c>
      <c r="D1361">
        <v>9.23</v>
      </c>
      <c r="E1361" t="str">
        <f>+VLOOKUP(A1361,'est-senamhi'!A:J,10,FALSE)</f>
        <v>VNP</v>
      </c>
      <c r="F1361">
        <f>+COUNTIFS(percentiles!A:A,A1361,percentiles!M:M,B1361,percentiles!N:N,"&gt;0")</f>
        <v>0</v>
      </c>
    </row>
    <row r="1362" spans="1:6">
      <c r="A1362">
        <v>155224</v>
      </c>
      <c r="B1362" s="2">
        <v>42797</v>
      </c>
      <c r="C1362">
        <v>20.2</v>
      </c>
      <c r="D1362">
        <v>14.89</v>
      </c>
      <c r="E1362" t="str">
        <f>+VLOOKUP(A1362,'est-senamhi'!A:J,10,FALSE)</f>
        <v>RP</v>
      </c>
      <c r="F1362">
        <f>+COUNTIFS(percentiles!A:A,A1362,percentiles!M:M,B1362,percentiles!N:N,"&gt;0")</f>
        <v>0</v>
      </c>
    </row>
    <row r="1363" spans="1:6">
      <c r="A1363">
        <v>156113</v>
      </c>
      <c r="B1363" s="2">
        <v>42797</v>
      </c>
      <c r="C1363">
        <v>8.8000000000000007</v>
      </c>
      <c r="D1363">
        <v>6.04</v>
      </c>
      <c r="E1363" t="str">
        <f>+VLOOKUP(A1363,'est-senamhi'!A:J,10,FALSE)</f>
        <v>RP</v>
      </c>
      <c r="F1363">
        <f>+COUNTIFS(percentiles!A:A,A1363,percentiles!M:M,B1363,percentiles!N:N,"&gt;0")</f>
        <v>0</v>
      </c>
    </row>
    <row r="1364" spans="1:6">
      <c r="A1364">
        <v>157418</v>
      </c>
      <c r="B1364" s="2">
        <v>42797</v>
      </c>
      <c r="C1364">
        <v>19.399999999999999</v>
      </c>
      <c r="D1364">
        <v>9.0399999999999991</v>
      </c>
      <c r="E1364" t="str">
        <f>+VLOOKUP(A1364,'est-senamhi'!A:J,10,FALSE)</f>
        <v>RP</v>
      </c>
      <c r="F1364">
        <f>+COUNTIFS(percentiles!A:A,A1364,percentiles!M:M,B1364,percentiles!N:N,"&gt;0")</f>
        <v>0</v>
      </c>
    </row>
    <row r="1365" spans="1:6">
      <c r="A1365">
        <v>216</v>
      </c>
      <c r="B1365" s="2">
        <v>42798</v>
      </c>
      <c r="C1365">
        <v>101.3</v>
      </c>
      <c r="D1365">
        <v>51.37</v>
      </c>
      <c r="E1365" t="str">
        <f>+VLOOKUP(A1365,'est-senamhi'!A:J,10,FALSE)</f>
        <v>VNP</v>
      </c>
      <c r="F1365">
        <f>+COUNTIFS(percentiles!A:A,A1365,percentiles!M:M,B1365,percentiles!N:N,"&gt;0")</f>
        <v>0</v>
      </c>
    </row>
    <row r="1366" spans="1:6">
      <c r="A1366">
        <v>231</v>
      </c>
      <c r="B1366" s="2">
        <v>42798</v>
      </c>
      <c r="C1366">
        <v>35.799999999999997</v>
      </c>
      <c r="D1366">
        <v>26.24</v>
      </c>
      <c r="E1366" t="str">
        <f>+VLOOKUP(A1366,'est-senamhi'!A:J,10,FALSE)</f>
        <v>VNP</v>
      </c>
      <c r="F1366">
        <f>+COUNTIFS(percentiles!A:A,A1366,percentiles!M:M,B1366,percentiles!N:N,"&gt;0")</f>
        <v>0</v>
      </c>
    </row>
    <row r="1367" spans="1:6">
      <c r="A1367">
        <v>262</v>
      </c>
      <c r="B1367" s="2">
        <v>42798</v>
      </c>
      <c r="C1367">
        <v>62.8</v>
      </c>
      <c r="D1367">
        <v>28.85</v>
      </c>
      <c r="E1367" t="str">
        <f>+VLOOKUP(A1367,'est-senamhi'!A:J,10,FALSE)</f>
        <v>VNP</v>
      </c>
      <c r="F1367">
        <f>+COUNTIFS(percentiles!A:A,A1367,percentiles!M:M,B1367,percentiles!N:N,"&gt;0")</f>
        <v>0</v>
      </c>
    </row>
    <row r="1368" spans="1:6">
      <c r="A1368">
        <v>281</v>
      </c>
      <c r="B1368" s="2">
        <v>42798</v>
      </c>
      <c r="C1368">
        <v>67</v>
      </c>
      <c r="D1368">
        <v>61.93</v>
      </c>
      <c r="E1368" t="str">
        <f>+VLOOKUP(A1368,'est-senamhi'!A:J,10,FALSE)</f>
        <v>RP</v>
      </c>
      <c r="F1368">
        <f>+COUNTIFS(percentiles!A:A,A1368,percentiles!M:M,B1368,percentiles!N:N,"&gt;0")</f>
        <v>0</v>
      </c>
    </row>
    <row r="1369" spans="1:6">
      <c r="A1369">
        <v>306</v>
      </c>
      <c r="B1369" s="2">
        <v>42798</v>
      </c>
      <c r="C1369">
        <v>10.3</v>
      </c>
      <c r="D1369">
        <v>7.41</v>
      </c>
      <c r="E1369" t="str">
        <f>+VLOOKUP(A1369,'est-senamhi'!A:J,10,FALSE)</f>
        <v>VNP</v>
      </c>
      <c r="F1369">
        <f>+COUNTIFS(percentiles!A:A,A1369,percentiles!M:M,B1369,percentiles!N:N,"&gt;0")</f>
        <v>0</v>
      </c>
    </row>
    <row r="1370" spans="1:6">
      <c r="A1370">
        <v>333</v>
      </c>
      <c r="B1370" s="2">
        <v>42798</v>
      </c>
      <c r="C1370">
        <v>80.099999999999994</v>
      </c>
      <c r="D1370">
        <v>14.57</v>
      </c>
      <c r="E1370" t="str">
        <f>+VLOOKUP(A1370,'est-senamhi'!A:J,10,FALSE)</f>
        <v>VNP</v>
      </c>
      <c r="F1370">
        <f>+COUNTIFS(percentiles!A:A,A1370,percentiles!M:M,B1370,percentiles!N:N,"&gt;0")</f>
        <v>0</v>
      </c>
    </row>
    <row r="1371" spans="1:6">
      <c r="A1371">
        <v>396</v>
      </c>
      <c r="B1371" s="2">
        <v>42798</v>
      </c>
      <c r="C1371">
        <v>20.6</v>
      </c>
      <c r="D1371">
        <v>19.27</v>
      </c>
      <c r="E1371" t="str">
        <f>+VLOOKUP(A1371,'est-senamhi'!A:J,10,FALSE)</f>
        <v>VNP</v>
      </c>
      <c r="F1371">
        <f>+COUNTIFS(percentiles!A:A,A1371,percentiles!M:M,B1371,percentiles!N:N,"&gt;0")</f>
        <v>0</v>
      </c>
    </row>
    <row r="1372" spans="1:6">
      <c r="A1372">
        <v>822</v>
      </c>
      <c r="B1372" s="2">
        <v>42798</v>
      </c>
      <c r="C1372">
        <v>43.4</v>
      </c>
      <c r="D1372">
        <v>32.21</v>
      </c>
      <c r="E1372" t="str">
        <f>+VLOOKUP(A1372,'est-senamhi'!A:J,10,FALSE)</f>
        <v>RP</v>
      </c>
      <c r="F1372">
        <f>+COUNTIFS(percentiles!A:A,A1372,percentiles!M:M,B1372,percentiles!N:N,"&gt;0")</f>
        <v>1</v>
      </c>
    </row>
    <row r="1373" spans="1:6">
      <c r="A1373">
        <v>105121</v>
      </c>
      <c r="B1373" s="2">
        <v>42798</v>
      </c>
      <c r="C1373">
        <v>24</v>
      </c>
      <c r="D1373">
        <v>11.66</v>
      </c>
      <c r="E1373" t="str">
        <f>+VLOOKUP(A1373,'est-senamhi'!A:J,10,FALSE)</f>
        <v>VNP</v>
      </c>
      <c r="F1373">
        <f>+COUNTIFS(percentiles!A:A,A1373,percentiles!M:M,B1373,percentiles!N:N,"&gt;0")</f>
        <v>0</v>
      </c>
    </row>
    <row r="1374" spans="1:6">
      <c r="A1374">
        <v>105122</v>
      </c>
      <c r="B1374" s="2">
        <v>42798</v>
      </c>
      <c r="C1374">
        <v>153.19999999999999</v>
      </c>
      <c r="D1374">
        <v>9.83</v>
      </c>
      <c r="E1374" t="str">
        <f>+VLOOKUP(A1374,'est-senamhi'!A:J,10,FALSE)</f>
        <v>VNP</v>
      </c>
      <c r="F1374">
        <f>+COUNTIFS(percentiles!A:A,A1374,percentiles!M:M,B1374,percentiles!N:N,"&gt;0")</f>
        <v>0</v>
      </c>
    </row>
    <row r="1375" spans="1:6">
      <c r="A1375">
        <v>109091</v>
      </c>
      <c r="B1375" s="2">
        <v>42798</v>
      </c>
      <c r="C1375">
        <v>42.8</v>
      </c>
      <c r="D1375">
        <v>21.38</v>
      </c>
      <c r="E1375" t="str">
        <f>+VLOOKUP(A1375,'est-senamhi'!A:J,10,FALSE)</f>
        <v>VNP</v>
      </c>
      <c r="F1375">
        <f>+COUNTIFS(percentiles!A:A,A1375,percentiles!M:M,B1375,percentiles!N:N,"&gt;0")</f>
        <v>0</v>
      </c>
    </row>
    <row r="1376" spans="1:6">
      <c r="A1376">
        <v>150212</v>
      </c>
      <c r="B1376" s="2">
        <v>42798</v>
      </c>
      <c r="C1376">
        <v>83.9</v>
      </c>
      <c r="D1376">
        <v>49.69</v>
      </c>
      <c r="E1376" t="str">
        <f>+VLOOKUP(A1376,'est-senamhi'!A:J,10,FALSE)</f>
        <v>RP</v>
      </c>
      <c r="F1376">
        <f>+COUNTIFS(percentiles!A:A,A1376,percentiles!M:M,B1376,percentiles!N:N,"&gt;0")</f>
        <v>0</v>
      </c>
    </row>
    <row r="1377" spans="1:6">
      <c r="A1377">
        <v>151207</v>
      </c>
      <c r="B1377" s="2">
        <v>42798</v>
      </c>
      <c r="C1377">
        <v>22.2</v>
      </c>
      <c r="D1377">
        <v>20.94</v>
      </c>
      <c r="E1377" t="str">
        <f>+VLOOKUP(A1377,'est-senamhi'!A:J,10,FALSE)</f>
        <v>RP</v>
      </c>
      <c r="F1377">
        <f>+COUNTIFS(percentiles!A:A,A1377,percentiles!M:M,B1377,percentiles!N:N,"&gt;0")</f>
        <v>1</v>
      </c>
    </row>
    <row r="1378" spans="1:6">
      <c r="A1378">
        <v>151212</v>
      </c>
      <c r="B1378" s="2">
        <v>42798</v>
      </c>
      <c r="C1378">
        <v>14.6</v>
      </c>
      <c r="D1378">
        <v>12.68</v>
      </c>
      <c r="E1378" t="str">
        <f>+VLOOKUP(A1378,'est-senamhi'!A:J,10,FALSE)</f>
        <v>RP</v>
      </c>
      <c r="F1378">
        <f>+COUNTIFS(percentiles!A:A,A1378,percentiles!M:M,B1378,percentiles!N:N,"&gt;0")</f>
        <v>0</v>
      </c>
    </row>
    <row r="1379" spans="1:6">
      <c r="A1379">
        <v>151214</v>
      </c>
      <c r="B1379" s="2">
        <v>42798</v>
      </c>
      <c r="C1379">
        <v>15.7</v>
      </c>
      <c r="D1379">
        <v>11.44</v>
      </c>
      <c r="E1379" t="str">
        <f>+VLOOKUP(A1379,'est-senamhi'!A:J,10,FALSE)</f>
        <v>RP</v>
      </c>
      <c r="F1379">
        <f>+COUNTIFS(percentiles!A:A,A1379,percentiles!M:M,B1379,percentiles!N:N,"&gt;0")</f>
        <v>0</v>
      </c>
    </row>
    <row r="1380" spans="1:6">
      <c r="A1380">
        <v>151500</v>
      </c>
      <c r="B1380" s="2">
        <v>42798</v>
      </c>
      <c r="C1380">
        <v>100</v>
      </c>
      <c r="D1380">
        <v>80.61</v>
      </c>
      <c r="E1380" t="str">
        <f>+VLOOKUP(A1380,'est-senamhi'!A:J,10,FALSE)</f>
        <v>RP</v>
      </c>
      <c r="F1380">
        <f>+COUNTIFS(percentiles!A:A,A1380,percentiles!M:M,B1380,percentiles!N:N,"&gt;0")</f>
        <v>0</v>
      </c>
    </row>
    <row r="1381" spans="1:6">
      <c r="A1381">
        <v>152100</v>
      </c>
      <c r="B1381" s="2">
        <v>42798</v>
      </c>
      <c r="C1381">
        <v>42.6</v>
      </c>
      <c r="D1381">
        <v>20.13</v>
      </c>
      <c r="E1381" t="str">
        <f>+VLOOKUP(A1381,'est-senamhi'!A:J,10,FALSE)</f>
        <v>VNP</v>
      </c>
      <c r="F1381">
        <f>+COUNTIFS(percentiles!A:A,A1381,percentiles!M:M,B1381,percentiles!N:N,"&gt;0")</f>
        <v>0</v>
      </c>
    </row>
    <row r="1382" spans="1:6">
      <c r="A1382">
        <v>152107</v>
      </c>
      <c r="B1382" s="2">
        <v>42798</v>
      </c>
      <c r="C1382">
        <v>95.1</v>
      </c>
      <c r="D1382">
        <v>61.96</v>
      </c>
      <c r="E1382" t="str">
        <f>+VLOOKUP(A1382,'est-senamhi'!A:J,10,FALSE)</f>
        <v>VNP</v>
      </c>
      <c r="F1382">
        <f>+COUNTIFS(percentiles!A:A,A1382,percentiles!M:M,B1382,percentiles!N:N,"&gt;0")</f>
        <v>0</v>
      </c>
    </row>
    <row r="1383" spans="1:6">
      <c r="A1383">
        <v>152111</v>
      </c>
      <c r="B1383" s="2">
        <v>42798</v>
      </c>
      <c r="C1383">
        <v>66.5</v>
      </c>
      <c r="D1383">
        <v>65.03</v>
      </c>
      <c r="E1383" t="str">
        <f>+VLOOKUP(A1383,'est-senamhi'!A:J,10,FALSE)</f>
        <v>VNP</v>
      </c>
      <c r="F1383">
        <f>+COUNTIFS(percentiles!A:A,A1383,percentiles!M:M,B1383,percentiles!N:N,"&gt;0")</f>
        <v>0</v>
      </c>
    </row>
    <row r="1384" spans="1:6">
      <c r="A1384">
        <v>154108</v>
      </c>
      <c r="B1384" s="2">
        <v>42798</v>
      </c>
      <c r="C1384">
        <v>32.799999999999997</v>
      </c>
      <c r="D1384">
        <v>9.23</v>
      </c>
      <c r="E1384" t="str">
        <f>+VLOOKUP(A1384,'est-senamhi'!A:J,10,FALSE)</f>
        <v>VNP</v>
      </c>
      <c r="F1384">
        <f>+COUNTIFS(percentiles!A:A,A1384,percentiles!M:M,B1384,percentiles!N:N,"&gt;0")</f>
        <v>0</v>
      </c>
    </row>
    <row r="1385" spans="1:6">
      <c r="A1385">
        <v>155115</v>
      </c>
      <c r="B1385" s="2">
        <v>42798</v>
      </c>
      <c r="C1385">
        <v>23.7</v>
      </c>
      <c r="D1385">
        <v>17.23</v>
      </c>
      <c r="E1385" t="str">
        <f>+VLOOKUP(A1385,'est-senamhi'!A:J,10,FALSE)</f>
        <v>RP</v>
      </c>
      <c r="F1385">
        <f>+COUNTIFS(percentiles!A:A,A1385,percentiles!M:M,B1385,percentiles!N:N,"&gt;0")</f>
        <v>0</v>
      </c>
    </row>
    <row r="1386" spans="1:6">
      <c r="A1386">
        <v>155224</v>
      </c>
      <c r="B1386" s="2">
        <v>42798</v>
      </c>
      <c r="C1386">
        <v>15.2</v>
      </c>
      <c r="D1386">
        <v>14.89</v>
      </c>
      <c r="E1386" t="str">
        <f>+VLOOKUP(A1386,'est-senamhi'!A:J,10,FALSE)</f>
        <v>RP</v>
      </c>
      <c r="F1386">
        <f>+COUNTIFS(percentiles!A:A,A1386,percentiles!M:M,B1386,percentiles!N:N,"&gt;0")</f>
        <v>0</v>
      </c>
    </row>
    <row r="1387" spans="1:6">
      <c r="A1387">
        <v>156102</v>
      </c>
      <c r="B1387" s="2">
        <v>42798</v>
      </c>
      <c r="C1387">
        <v>21</v>
      </c>
      <c r="D1387">
        <v>20.75</v>
      </c>
      <c r="E1387" t="str">
        <f>+VLOOKUP(A1387,'est-senamhi'!A:J,10,FALSE)</f>
        <v>RP</v>
      </c>
      <c r="F1387">
        <f>+COUNTIFS(percentiles!A:A,A1387,percentiles!M:M,B1387,percentiles!N:N,"&gt;0")</f>
        <v>0</v>
      </c>
    </row>
    <row r="1388" spans="1:6">
      <c r="A1388">
        <v>156104</v>
      </c>
      <c r="B1388" s="2">
        <v>42798</v>
      </c>
      <c r="C1388">
        <v>22.7</v>
      </c>
      <c r="D1388">
        <v>21</v>
      </c>
      <c r="E1388" t="str">
        <f>+VLOOKUP(A1388,'est-senamhi'!A:J,10,FALSE)</f>
        <v>RP</v>
      </c>
      <c r="F1388">
        <f>+COUNTIFS(percentiles!A:A,A1388,percentiles!M:M,B1388,percentiles!N:N,"&gt;0")</f>
        <v>0</v>
      </c>
    </row>
    <row r="1389" spans="1:6">
      <c r="A1389">
        <v>156113</v>
      </c>
      <c r="B1389" s="2">
        <v>42798</v>
      </c>
      <c r="C1389">
        <v>7.1</v>
      </c>
      <c r="D1389">
        <v>6.04</v>
      </c>
      <c r="E1389" t="str">
        <f>+VLOOKUP(A1389,'est-senamhi'!A:J,10,FALSE)</f>
        <v>RP</v>
      </c>
      <c r="F1389">
        <f>+COUNTIFS(percentiles!A:A,A1389,percentiles!M:M,B1389,percentiles!N:N,"&gt;0")</f>
        <v>0</v>
      </c>
    </row>
    <row r="1390" spans="1:6">
      <c r="A1390">
        <v>157329</v>
      </c>
      <c r="B1390" s="2">
        <v>42798</v>
      </c>
      <c r="C1390">
        <v>26.2</v>
      </c>
      <c r="D1390">
        <v>25.81</v>
      </c>
      <c r="E1390" t="str">
        <f>+VLOOKUP(A1390,'est-senamhi'!A:J,10,FALSE)</f>
        <v>RP</v>
      </c>
      <c r="F1390">
        <f>+COUNTIFS(percentiles!A:A,A1390,percentiles!M:M,B1390,percentiles!N:N,"&gt;0")</f>
        <v>0</v>
      </c>
    </row>
    <row r="1391" spans="1:6">
      <c r="A1391" t="s">
        <v>1242</v>
      </c>
      <c r="B1391" s="2">
        <v>42798</v>
      </c>
      <c r="C1391">
        <v>29.8</v>
      </c>
      <c r="D1391">
        <v>23.37</v>
      </c>
      <c r="E1391" t="str">
        <f>+VLOOKUP(A1391,'est-senamhi'!A:J,10,FALSE)</f>
        <v>RP</v>
      </c>
      <c r="F1391">
        <f>+COUNTIFS(percentiles!A:A,A1391,percentiles!M:M,B1391,percentiles!N:N,"&gt;0")</f>
        <v>0</v>
      </c>
    </row>
    <row r="1392" spans="1:6">
      <c r="A1392">
        <v>306</v>
      </c>
      <c r="B1392" s="2">
        <v>42799</v>
      </c>
      <c r="C1392">
        <v>18.2</v>
      </c>
      <c r="D1392">
        <v>7.41</v>
      </c>
      <c r="E1392" t="str">
        <f>+VLOOKUP(A1392,'est-senamhi'!A:J,10,FALSE)</f>
        <v>VNP</v>
      </c>
      <c r="F1392">
        <f>+COUNTIFS(percentiles!A:A,A1392,percentiles!M:M,B1392,percentiles!N:N,"&gt;0")</f>
        <v>0</v>
      </c>
    </row>
    <row r="1393" spans="1:6">
      <c r="A1393">
        <v>333</v>
      </c>
      <c r="B1393" s="2">
        <v>42799</v>
      </c>
      <c r="C1393">
        <v>92.2</v>
      </c>
      <c r="D1393">
        <v>14.57</v>
      </c>
      <c r="E1393" t="str">
        <f>+VLOOKUP(A1393,'est-senamhi'!A:J,10,FALSE)</f>
        <v>VNP</v>
      </c>
      <c r="F1393">
        <f>+COUNTIFS(percentiles!A:A,A1393,percentiles!M:M,B1393,percentiles!N:N,"&gt;0")</f>
        <v>0</v>
      </c>
    </row>
    <row r="1394" spans="1:6">
      <c r="A1394">
        <v>396</v>
      </c>
      <c r="B1394" s="2">
        <v>42799</v>
      </c>
      <c r="C1394">
        <v>28.2</v>
      </c>
      <c r="D1394">
        <v>19.27</v>
      </c>
      <c r="E1394" t="str">
        <f>+VLOOKUP(A1394,'est-senamhi'!A:J,10,FALSE)</f>
        <v>VNP</v>
      </c>
      <c r="F1394">
        <f>+COUNTIFS(percentiles!A:A,A1394,percentiles!M:M,B1394,percentiles!N:N,"&gt;0")</f>
        <v>0</v>
      </c>
    </row>
    <row r="1395" spans="1:6">
      <c r="A1395">
        <v>683</v>
      </c>
      <c r="B1395" s="2">
        <v>42799</v>
      </c>
      <c r="C1395">
        <v>18.600000000000001</v>
      </c>
      <c r="D1395">
        <v>16.03</v>
      </c>
      <c r="E1395" t="str">
        <f>+VLOOKUP(A1395,'est-senamhi'!A:J,10,FALSE)</f>
        <v>RP</v>
      </c>
      <c r="F1395">
        <f>+COUNTIFS(percentiles!A:A,A1395,percentiles!M:M,B1395,percentiles!N:N,"&gt;0")</f>
        <v>0</v>
      </c>
    </row>
    <row r="1396" spans="1:6">
      <c r="A1396">
        <v>684</v>
      </c>
      <c r="B1396" s="2">
        <v>42799</v>
      </c>
      <c r="C1396">
        <v>36.200000000000003</v>
      </c>
      <c r="D1396">
        <v>29.84</v>
      </c>
      <c r="E1396" t="str">
        <f>+VLOOKUP(A1396,'est-senamhi'!A:J,10,FALSE)</f>
        <v>RP</v>
      </c>
      <c r="F1396">
        <f>+COUNTIFS(percentiles!A:A,A1396,percentiles!M:M,B1396,percentiles!N:N,"&gt;0")</f>
        <v>0</v>
      </c>
    </row>
    <row r="1397" spans="1:6">
      <c r="A1397">
        <v>690</v>
      </c>
      <c r="B1397" s="2">
        <v>42799</v>
      </c>
      <c r="C1397">
        <v>28</v>
      </c>
      <c r="D1397">
        <v>22.11</v>
      </c>
      <c r="E1397" t="str">
        <f>+VLOOKUP(A1397,'est-senamhi'!A:J,10,FALSE)</f>
        <v>RP</v>
      </c>
      <c r="F1397">
        <f>+COUNTIFS(percentiles!A:A,A1397,percentiles!M:M,B1397,percentiles!N:N,"&gt;0")</f>
        <v>0</v>
      </c>
    </row>
    <row r="1398" spans="1:6">
      <c r="A1398">
        <v>778</v>
      </c>
      <c r="B1398" s="2">
        <v>42799</v>
      </c>
      <c r="C1398">
        <v>18</v>
      </c>
      <c r="D1398">
        <v>17.559999999999999</v>
      </c>
      <c r="E1398" t="str">
        <f>+VLOOKUP(A1398,'est-senamhi'!A:J,10,FALSE)</f>
        <v>RP</v>
      </c>
      <c r="F1398">
        <f>+COUNTIFS(percentiles!A:A,A1398,percentiles!M:M,B1398,percentiles!N:N,"&gt;0")</f>
        <v>0</v>
      </c>
    </row>
    <row r="1399" spans="1:6">
      <c r="A1399">
        <v>781</v>
      </c>
      <c r="B1399" s="2">
        <v>42799</v>
      </c>
      <c r="C1399">
        <v>59.4</v>
      </c>
      <c r="D1399">
        <v>20.49</v>
      </c>
      <c r="E1399" t="str">
        <f>+VLOOKUP(A1399,'est-senamhi'!A:J,10,FALSE)</f>
        <v>RP</v>
      </c>
      <c r="F1399">
        <f>+COUNTIFS(percentiles!A:A,A1399,percentiles!M:M,B1399,percentiles!N:N,"&gt;0")</f>
        <v>0</v>
      </c>
    </row>
    <row r="1400" spans="1:6">
      <c r="A1400">
        <v>785</v>
      </c>
      <c r="B1400" s="2">
        <v>42799</v>
      </c>
      <c r="C1400">
        <v>28.4</v>
      </c>
      <c r="D1400">
        <v>17.600000000000001</v>
      </c>
      <c r="E1400" t="str">
        <f>+VLOOKUP(A1400,'est-senamhi'!A:J,10,FALSE)</f>
        <v>RP</v>
      </c>
      <c r="F1400">
        <f>+COUNTIFS(percentiles!A:A,A1400,percentiles!M:M,B1400,percentiles!N:N,"&gt;0")</f>
        <v>0</v>
      </c>
    </row>
    <row r="1401" spans="1:6">
      <c r="A1401">
        <v>844</v>
      </c>
      <c r="B1401" s="2">
        <v>42799</v>
      </c>
      <c r="C1401">
        <v>23.8</v>
      </c>
      <c r="D1401">
        <v>18.97</v>
      </c>
      <c r="E1401" t="str">
        <f>+VLOOKUP(A1401,'est-senamhi'!A:J,10,FALSE)</f>
        <v>RP</v>
      </c>
      <c r="F1401">
        <f>+COUNTIFS(percentiles!A:A,A1401,percentiles!M:M,B1401,percentiles!N:N,"&gt;0")</f>
        <v>0</v>
      </c>
    </row>
    <row r="1402" spans="1:6">
      <c r="A1402">
        <v>857</v>
      </c>
      <c r="B1402" s="2">
        <v>42799</v>
      </c>
      <c r="C1402">
        <v>29.6</v>
      </c>
      <c r="D1402">
        <v>25.69</v>
      </c>
      <c r="E1402" t="str">
        <f>+VLOOKUP(A1402,'est-senamhi'!A:J,10,FALSE)</f>
        <v>RP</v>
      </c>
      <c r="F1402">
        <f>+COUNTIFS(percentiles!A:A,A1402,percentiles!M:M,B1402,percentiles!N:N,"&gt;0")</f>
        <v>0</v>
      </c>
    </row>
    <row r="1403" spans="1:6">
      <c r="A1403">
        <v>105121</v>
      </c>
      <c r="B1403" s="2">
        <v>42799</v>
      </c>
      <c r="C1403">
        <v>32</v>
      </c>
      <c r="D1403">
        <v>11.66</v>
      </c>
      <c r="E1403" t="str">
        <f>+VLOOKUP(A1403,'est-senamhi'!A:J,10,FALSE)</f>
        <v>VNP</v>
      </c>
      <c r="F1403">
        <f>+COUNTIFS(percentiles!A:A,A1403,percentiles!M:M,B1403,percentiles!N:N,"&gt;0")</f>
        <v>0</v>
      </c>
    </row>
    <row r="1404" spans="1:6">
      <c r="A1404">
        <v>105122</v>
      </c>
      <c r="B1404" s="2">
        <v>42799</v>
      </c>
      <c r="C1404">
        <v>53.6</v>
      </c>
      <c r="D1404">
        <v>9.83</v>
      </c>
      <c r="E1404" t="str">
        <f>+VLOOKUP(A1404,'est-senamhi'!A:J,10,FALSE)</f>
        <v>VNP</v>
      </c>
      <c r="F1404">
        <f>+COUNTIFS(percentiles!A:A,A1404,percentiles!M:M,B1404,percentiles!N:N,"&gt;0")</f>
        <v>0</v>
      </c>
    </row>
    <row r="1405" spans="1:6">
      <c r="A1405">
        <v>150903</v>
      </c>
      <c r="B1405" s="2">
        <v>42799</v>
      </c>
      <c r="C1405">
        <v>24.3</v>
      </c>
      <c r="D1405">
        <v>19.850000000000001</v>
      </c>
      <c r="E1405" t="str">
        <f>+VLOOKUP(A1405,'est-senamhi'!A:J,10,FALSE)</f>
        <v>VNP</v>
      </c>
      <c r="F1405">
        <f>+COUNTIFS(percentiles!A:A,A1405,percentiles!M:M,B1405,percentiles!N:N,"&gt;0")</f>
        <v>1</v>
      </c>
    </row>
    <row r="1406" spans="1:6">
      <c r="A1406">
        <v>151204</v>
      </c>
      <c r="B1406" s="2">
        <v>42799</v>
      </c>
      <c r="C1406">
        <v>18.7</v>
      </c>
      <c r="D1406">
        <v>15.07</v>
      </c>
      <c r="E1406" t="str">
        <f>+VLOOKUP(A1406,'est-senamhi'!A:J,10,FALSE)</f>
        <v>VNP</v>
      </c>
      <c r="F1406">
        <f>+COUNTIFS(percentiles!A:A,A1406,percentiles!M:M,B1406,percentiles!N:N,"&gt;0")</f>
        <v>0</v>
      </c>
    </row>
    <row r="1407" spans="1:6">
      <c r="A1407">
        <v>151212</v>
      </c>
      <c r="B1407" s="2">
        <v>42799</v>
      </c>
      <c r="C1407">
        <v>13.8</v>
      </c>
      <c r="D1407">
        <v>12.68</v>
      </c>
      <c r="E1407" t="str">
        <f>+VLOOKUP(A1407,'est-senamhi'!A:J,10,FALSE)</f>
        <v>RP</v>
      </c>
      <c r="F1407">
        <f>+COUNTIFS(percentiles!A:A,A1407,percentiles!M:M,B1407,percentiles!N:N,"&gt;0")</f>
        <v>0</v>
      </c>
    </row>
    <row r="1408" spans="1:6">
      <c r="A1408">
        <v>154107</v>
      </c>
      <c r="B1408" s="2">
        <v>42799</v>
      </c>
      <c r="C1408">
        <v>9.8000000000000007</v>
      </c>
      <c r="D1408">
        <v>8.82</v>
      </c>
      <c r="E1408" t="str">
        <f>+VLOOKUP(A1408,'est-senamhi'!A:J,10,FALSE)</f>
        <v>VNP</v>
      </c>
      <c r="F1408">
        <f>+COUNTIFS(percentiles!A:A,A1408,percentiles!M:M,B1408,percentiles!N:N,"&gt;0")</f>
        <v>0</v>
      </c>
    </row>
    <row r="1409" spans="1:6">
      <c r="A1409">
        <v>154108</v>
      </c>
      <c r="B1409" s="2">
        <v>42799</v>
      </c>
      <c r="C1409">
        <v>26</v>
      </c>
      <c r="D1409">
        <v>9.23</v>
      </c>
      <c r="E1409" t="str">
        <f>+VLOOKUP(A1409,'est-senamhi'!A:J,10,FALSE)</f>
        <v>VNP</v>
      </c>
      <c r="F1409">
        <f>+COUNTIFS(percentiles!A:A,A1409,percentiles!M:M,B1409,percentiles!N:N,"&gt;0")</f>
        <v>0</v>
      </c>
    </row>
    <row r="1410" spans="1:6">
      <c r="A1410">
        <v>155105</v>
      </c>
      <c r="B1410" s="2">
        <v>42799</v>
      </c>
      <c r="C1410">
        <v>12.4</v>
      </c>
      <c r="D1410">
        <v>11.3</v>
      </c>
      <c r="E1410" t="str">
        <f>+VLOOKUP(A1410,'est-senamhi'!A:J,10,FALSE)</f>
        <v>VNP</v>
      </c>
      <c r="F1410">
        <f>+COUNTIFS(percentiles!A:A,A1410,percentiles!M:M,B1410,percentiles!N:N,"&gt;0")</f>
        <v>0</v>
      </c>
    </row>
    <row r="1411" spans="1:6">
      <c r="A1411">
        <v>155224</v>
      </c>
      <c r="B1411" s="2">
        <v>42799</v>
      </c>
      <c r="C1411">
        <v>16.399999999999999</v>
      </c>
      <c r="D1411">
        <v>14.89</v>
      </c>
      <c r="E1411" t="str">
        <f>+VLOOKUP(A1411,'est-senamhi'!A:J,10,FALSE)</f>
        <v>RP</v>
      </c>
      <c r="F1411">
        <f>+COUNTIFS(percentiles!A:A,A1411,percentiles!M:M,B1411,percentiles!N:N,"&gt;0")</f>
        <v>0</v>
      </c>
    </row>
    <row r="1412" spans="1:6">
      <c r="A1412">
        <v>156113</v>
      </c>
      <c r="B1412" s="2">
        <v>42799</v>
      </c>
      <c r="C1412">
        <v>10.3</v>
      </c>
      <c r="D1412">
        <v>6.04</v>
      </c>
      <c r="E1412" t="str">
        <f>+VLOOKUP(A1412,'est-senamhi'!A:J,10,FALSE)</f>
        <v>RP</v>
      </c>
      <c r="F1412">
        <f>+COUNTIFS(percentiles!A:A,A1412,percentiles!M:M,B1412,percentiles!N:N,"&gt;0")</f>
        <v>0</v>
      </c>
    </row>
    <row r="1413" spans="1:6">
      <c r="A1413">
        <v>157418</v>
      </c>
      <c r="B1413" s="2">
        <v>42799</v>
      </c>
      <c r="C1413">
        <v>9.9</v>
      </c>
      <c r="D1413">
        <v>9.0399999999999991</v>
      </c>
      <c r="E1413" t="str">
        <f>+VLOOKUP(A1413,'est-senamhi'!A:J,10,FALSE)</f>
        <v>RP</v>
      </c>
      <c r="F1413">
        <f>+COUNTIFS(percentiles!A:A,A1413,percentiles!M:M,B1413,percentiles!N:N,"&gt;0")</f>
        <v>0</v>
      </c>
    </row>
    <row r="1414" spans="1:6">
      <c r="A1414">
        <v>47271776</v>
      </c>
      <c r="B1414" s="2">
        <v>42799</v>
      </c>
      <c r="C1414">
        <v>57.6</v>
      </c>
      <c r="D1414">
        <v>42.71</v>
      </c>
      <c r="E1414" t="str">
        <f>+VLOOKUP(A1414,'est-senamhi'!A:J,10,FALSE)</f>
        <v>RP</v>
      </c>
      <c r="F1414">
        <f>+COUNTIFS(percentiles!A:A,A1414,percentiles!M:M,B1414,percentiles!N:N,"&gt;0")</f>
        <v>0</v>
      </c>
    </row>
    <row r="1415" spans="1:6">
      <c r="A1415" t="s">
        <v>1140</v>
      </c>
      <c r="B1415" s="2">
        <v>42799</v>
      </c>
      <c r="C1415">
        <v>21.2</v>
      </c>
      <c r="D1415">
        <v>14.02</v>
      </c>
      <c r="E1415" t="str">
        <f>+VLOOKUP(A1415,'est-senamhi'!A:J,10,FALSE)</f>
        <v>RP</v>
      </c>
      <c r="F1415">
        <f>+COUNTIFS(percentiles!A:A,A1415,percentiles!M:M,B1415,percentiles!N:N,"&gt;0")</f>
        <v>0</v>
      </c>
    </row>
    <row r="1416" spans="1:6">
      <c r="A1416">
        <v>130</v>
      </c>
      <c r="B1416" s="2">
        <v>42800</v>
      </c>
      <c r="C1416">
        <v>82.3</v>
      </c>
      <c r="D1416">
        <v>54.84</v>
      </c>
      <c r="E1416" t="str">
        <f>+VLOOKUP(A1416,'est-senamhi'!A:J,10,FALSE)</f>
        <v>VNP</v>
      </c>
      <c r="F1416">
        <f>+COUNTIFS(percentiles!A:A,A1416,percentiles!M:M,B1416,percentiles!N:N,"&gt;0")</f>
        <v>0</v>
      </c>
    </row>
    <row r="1417" spans="1:6">
      <c r="A1417">
        <v>262</v>
      </c>
      <c r="B1417" s="2">
        <v>42800</v>
      </c>
      <c r="C1417">
        <v>37.700000000000003</v>
      </c>
      <c r="D1417">
        <v>28.85</v>
      </c>
      <c r="E1417" t="str">
        <f>+VLOOKUP(A1417,'est-senamhi'!A:J,10,FALSE)</f>
        <v>VNP</v>
      </c>
      <c r="F1417">
        <f>+COUNTIFS(percentiles!A:A,A1417,percentiles!M:M,B1417,percentiles!N:N,"&gt;0")</f>
        <v>0</v>
      </c>
    </row>
    <row r="1418" spans="1:6">
      <c r="A1418">
        <v>269</v>
      </c>
      <c r="B1418" s="2">
        <v>42800</v>
      </c>
      <c r="C1418">
        <v>46.9</v>
      </c>
      <c r="D1418">
        <v>39.71</v>
      </c>
      <c r="E1418" t="str">
        <f>+VLOOKUP(A1418,'est-senamhi'!A:J,10,FALSE)</f>
        <v>RP</v>
      </c>
      <c r="F1418">
        <f>+COUNTIFS(percentiles!A:A,A1418,percentiles!M:M,B1418,percentiles!N:N,"&gt;0")</f>
        <v>0</v>
      </c>
    </row>
    <row r="1419" spans="1:6">
      <c r="A1419">
        <v>306</v>
      </c>
      <c r="B1419" s="2">
        <v>42800</v>
      </c>
      <c r="C1419">
        <v>7.5</v>
      </c>
      <c r="D1419">
        <v>7.41</v>
      </c>
      <c r="E1419" t="str">
        <f>+VLOOKUP(A1419,'est-senamhi'!A:J,10,FALSE)</f>
        <v>VNP</v>
      </c>
      <c r="F1419">
        <f>+COUNTIFS(percentiles!A:A,A1419,percentiles!M:M,B1419,percentiles!N:N,"&gt;0")</f>
        <v>0</v>
      </c>
    </row>
    <row r="1420" spans="1:6">
      <c r="A1420">
        <v>319</v>
      </c>
      <c r="B1420" s="2">
        <v>42800</v>
      </c>
      <c r="C1420">
        <v>59</v>
      </c>
      <c r="D1420">
        <v>20.84</v>
      </c>
      <c r="E1420" t="str">
        <f>+VLOOKUP(A1420,'est-senamhi'!A:J,10,FALSE)</f>
        <v>VNP</v>
      </c>
      <c r="F1420">
        <f>+COUNTIFS(percentiles!A:A,A1420,percentiles!M:M,B1420,percentiles!N:N,"&gt;0")</f>
        <v>0</v>
      </c>
    </row>
    <row r="1421" spans="1:6">
      <c r="A1421">
        <v>333</v>
      </c>
      <c r="B1421" s="2">
        <v>42800</v>
      </c>
      <c r="C1421">
        <v>36.4</v>
      </c>
      <c r="D1421">
        <v>14.57</v>
      </c>
      <c r="E1421" t="str">
        <f>+VLOOKUP(A1421,'est-senamhi'!A:J,10,FALSE)</f>
        <v>VNP</v>
      </c>
      <c r="F1421">
        <f>+COUNTIFS(percentiles!A:A,A1421,percentiles!M:M,B1421,percentiles!N:N,"&gt;0")</f>
        <v>0</v>
      </c>
    </row>
    <row r="1422" spans="1:6">
      <c r="A1422">
        <v>354</v>
      </c>
      <c r="B1422" s="2">
        <v>42800</v>
      </c>
      <c r="C1422">
        <v>37.700000000000003</v>
      </c>
      <c r="D1422">
        <v>35.369999999999997</v>
      </c>
      <c r="E1422" t="str">
        <f>+VLOOKUP(A1422,'est-senamhi'!A:J,10,FALSE)</f>
        <v>VNP</v>
      </c>
      <c r="F1422">
        <f>+COUNTIFS(percentiles!A:A,A1422,percentiles!M:M,B1422,percentiles!N:N,"&gt;0")</f>
        <v>0</v>
      </c>
    </row>
    <row r="1423" spans="1:6">
      <c r="A1423">
        <v>369</v>
      </c>
      <c r="B1423" s="2">
        <v>42800</v>
      </c>
      <c r="C1423">
        <v>24.1</v>
      </c>
      <c r="D1423">
        <v>19.62</v>
      </c>
      <c r="E1423" t="str">
        <f>+VLOOKUP(A1423,'est-senamhi'!A:J,10,FALSE)</f>
        <v>VNP</v>
      </c>
      <c r="F1423">
        <f>+COUNTIFS(percentiles!A:A,A1423,percentiles!M:M,B1423,percentiles!N:N,"&gt;0")</f>
        <v>0</v>
      </c>
    </row>
    <row r="1424" spans="1:6">
      <c r="A1424">
        <v>393</v>
      </c>
      <c r="B1424" s="2">
        <v>42800</v>
      </c>
      <c r="C1424">
        <v>27.9</v>
      </c>
      <c r="D1424">
        <v>27.83</v>
      </c>
      <c r="E1424" t="str">
        <f>+VLOOKUP(A1424,'est-senamhi'!A:J,10,FALSE)</f>
        <v>VNP</v>
      </c>
      <c r="F1424">
        <f>+COUNTIFS(percentiles!A:A,A1424,percentiles!M:M,B1424,percentiles!N:N,"&gt;0")</f>
        <v>0</v>
      </c>
    </row>
    <row r="1425" spans="1:6">
      <c r="A1425">
        <v>396</v>
      </c>
      <c r="B1425" s="2">
        <v>42800</v>
      </c>
      <c r="C1425">
        <v>21.3</v>
      </c>
      <c r="D1425">
        <v>19.27</v>
      </c>
      <c r="E1425" t="str">
        <f>+VLOOKUP(A1425,'est-senamhi'!A:J,10,FALSE)</f>
        <v>VNP</v>
      </c>
      <c r="F1425">
        <f>+COUNTIFS(percentiles!A:A,A1425,percentiles!M:M,B1425,percentiles!N:N,"&gt;0")</f>
        <v>0</v>
      </c>
    </row>
    <row r="1426" spans="1:6">
      <c r="A1426">
        <v>398</v>
      </c>
      <c r="B1426" s="2">
        <v>42800</v>
      </c>
      <c r="C1426">
        <v>20.5</v>
      </c>
      <c r="D1426">
        <v>12.71</v>
      </c>
      <c r="E1426" t="str">
        <f>+VLOOKUP(A1426,'est-senamhi'!A:J,10,FALSE)</f>
        <v>VNP</v>
      </c>
      <c r="F1426">
        <f>+COUNTIFS(percentiles!A:A,A1426,percentiles!M:M,B1426,percentiles!N:N,"&gt;0")</f>
        <v>0</v>
      </c>
    </row>
    <row r="1427" spans="1:6">
      <c r="A1427">
        <v>440</v>
      </c>
      <c r="B1427" s="2">
        <v>42800</v>
      </c>
      <c r="C1427">
        <v>20.6</v>
      </c>
      <c r="D1427">
        <v>10.89</v>
      </c>
      <c r="E1427" t="str">
        <f>+VLOOKUP(A1427,'est-senamhi'!A:J,10,FALSE)</f>
        <v>VNP</v>
      </c>
      <c r="F1427">
        <f>+COUNTIFS(percentiles!A:A,A1427,percentiles!M:M,B1427,percentiles!N:N,"&gt;0")</f>
        <v>0</v>
      </c>
    </row>
    <row r="1428" spans="1:6">
      <c r="A1428">
        <v>2122</v>
      </c>
      <c r="B1428" s="2">
        <v>42800</v>
      </c>
      <c r="C1428">
        <v>111.8</v>
      </c>
      <c r="D1428">
        <v>77.510000000000005</v>
      </c>
      <c r="E1428" t="str">
        <f>+VLOOKUP(A1428,'est-senamhi'!A:J,10,FALSE)</f>
        <v>VNP</v>
      </c>
      <c r="F1428">
        <f>+COUNTIFS(percentiles!A:A,A1428,percentiles!M:M,B1428,percentiles!N:N,"&gt;0")</f>
        <v>0</v>
      </c>
    </row>
    <row r="1429" spans="1:6">
      <c r="A1429">
        <v>105121</v>
      </c>
      <c r="B1429" s="2">
        <v>42800</v>
      </c>
      <c r="C1429">
        <v>30</v>
      </c>
      <c r="D1429">
        <v>11.66</v>
      </c>
      <c r="E1429" t="str">
        <f>+VLOOKUP(A1429,'est-senamhi'!A:J,10,FALSE)</f>
        <v>VNP</v>
      </c>
      <c r="F1429">
        <f>+COUNTIFS(percentiles!A:A,A1429,percentiles!M:M,B1429,percentiles!N:N,"&gt;0")</f>
        <v>0</v>
      </c>
    </row>
    <row r="1430" spans="1:6">
      <c r="A1430">
        <v>105122</v>
      </c>
      <c r="B1430" s="2">
        <v>42800</v>
      </c>
      <c r="C1430">
        <v>16</v>
      </c>
      <c r="D1430">
        <v>9.83</v>
      </c>
      <c r="E1430" t="str">
        <f>+VLOOKUP(A1430,'est-senamhi'!A:J,10,FALSE)</f>
        <v>VNP</v>
      </c>
      <c r="F1430">
        <f>+COUNTIFS(percentiles!A:A,A1430,percentiles!M:M,B1430,percentiles!N:N,"&gt;0")</f>
        <v>0</v>
      </c>
    </row>
    <row r="1431" spans="1:6">
      <c r="A1431">
        <v>109091</v>
      </c>
      <c r="B1431" s="2">
        <v>42800</v>
      </c>
      <c r="C1431">
        <v>153.9</v>
      </c>
      <c r="D1431">
        <v>21.38</v>
      </c>
      <c r="E1431" t="str">
        <f>+VLOOKUP(A1431,'est-senamhi'!A:J,10,FALSE)</f>
        <v>VNP</v>
      </c>
      <c r="F1431">
        <f>+COUNTIFS(percentiles!A:A,A1431,percentiles!M:M,B1431,percentiles!N:N,"&gt;0")</f>
        <v>0</v>
      </c>
    </row>
    <row r="1432" spans="1:6">
      <c r="A1432">
        <v>151207</v>
      </c>
      <c r="B1432" s="2">
        <v>42800</v>
      </c>
      <c r="C1432">
        <v>23.5</v>
      </c>
      <c r="D1432">
        <v>20.94</v>
      </c>
      <c r="E1432" t="str">
        <f>+VLOOKUP(A1432,'est-senamhi'!A:J,10,FALSE)</f>
        <v>RP</v>
      </c>
      <c r="F1432">
        <f>+COUNTIFS(percentiles!A:A,A1432,percentiles!M:M,B1432,percentiles!N:N,"&gt;0")</f>
        <v>1</v>
      </c>
    </row>
    <row r="1433" spans="1:6">
      <c r="A1433">
        <v>152102</v>
      </c>
      <c r="B1433" s="2">
        <v>42800</v>
      </c>
      <c r="C1433">
        <v>36.1</v>
      </c>
      <c r="D1433">
        <v>30.42</v>
      </c>
      <c r="E1433" t="str">
        <f>+VLOOKUP(A1433,'est-senamhi'!A:J,10,FALSE)</f>
        <v>RP</v>
      </c>
      <c r="F1433">
        <f>+COUNTIFS(percentiles!A:A,A1433,percentiles!M:M,B1433,percentiles!N:N,"&gt;0")</f>
        <v>0</v>
      </c>
    </row>
    <row r="1434" spans="1:6">
      <c r="A1434">
        <v>152111</v>
      </c>
      <c r="B1434" s="2">
        <v>42800</v>
      </c>
      <c r="C1434">
        <v>96.3</v>
      </c>
      <c r="D1434">
        <v>65.03</v>
      </c>
      <c r="E1434" t="str">
        <f>+VLOOKUP(A1434,'est-senamhi'!A:J,10,FALSE)</f>
        <v>VNP</v>
      </c>
      <c r="F1434">
        <f>+COUNTIFS(percentiles!A:A,A1434,percentiles!M:M,B1434,percentiles!N:N,"&gt;0")</f>
        <v>0</v>
      </c>
    </row>
    <row r="1435" spans="1:6">
      <c r="A1435">
        <v>153201</v>
      </c>
      <c r="B1435" s="2">
        <v>42800</v>
      </c>
      <c r="C1435">
        <v>45</v>
      </c>
      <c r="D1435">
        <v>37.770000000000003</v>
      </c>
      <c r="E1435" t="str">
        <f>+VLOOKUP(A1435,'est-senamhi'!A:J,10,FALSE)</f>
        <v>VNP</v>
      </c>
      <c r="F1435">
        <f>+COUNTIFS(percentiles!A:A,A1435,percentiles!M:M,B1435,percentiles!N:N,"&gt;0")</f>
        <v>0</v>
      </c>
    </row>
    <row r="1436" spans="1:6">
      <c r="A1436">
        <v>154108</v>
      </c>
      <c r="B1436" s="2">
        <v>42800</v>
      </c>
      <c r="C1436">
        <v>21.4</v>
      </c>
      <c r="D1436">
        <v>9.23</v>
      </c>
      <c r="E1436" t="str">
        <f>+VLOOKUP(A1436,'est-senamhi'!A:J,10,FALSE)</f>
        <v>VNP</v>
      </c>
      <c r="F1436">
        <f>+COUNTIFS(percentiles!A:A,A1436,percentiles!M:M,B1436,percentiles!N:N,"&gt;0")</f>
        <v>0</v>
      </c>
    </row>
    <row r="1437" spans="1:6">
      <c r="A1437">
        <v>155105</v>
      </c>
      <c r="B1437" s="2">
        <v>42800</v>
      </c>
      <c r="C1437">
        <v>12.2</v>
      </c>
      <c r="D1437">
        <v>11.3</v>
      </c>
      <c r="E1437" t="str">
        <f>+VLOOKUP(A1437,'est-senamhi'!A:J,10,FALSE)</f>
        <v>VNP</v>
      </c>
      <c r="F1437">
        <f>+COUNTIFS(percentiles!A:A,A1437,percentiles!M:M,B1437,percentiles!N:N,"&gt;0")</f>
        <v>0</v>
      </c>
    </row>
    <row r="1438" spans="1:6">
      <c r="A1438" t="s">
        <v>1180</v>
      </c>
      <c r="B1438" s="2">
        <v>42800</v>
      </c>
      <c r="C1438">
        <v>23</v>
      </c>
      <c r="D1438">
        <v>19.28</v>
      </c>
      <c r="E1438" t="str">
        <f>+VLOOKUP(A1438,'est-senamhi'!A:J,10,FALSE)</f>
        <v>RP</v>
      </c>
      <c r="F1438">
        <f>+COUNTIFS(percentiles!A:A,A1438,percentiles!M:M,B1438,percentiles!N:N,"&gt;0")</f>
        <v>0</v>
      </c>
    </row>
    <row r="1439" spans="1:6">
      <c r="A1439" t="s">
        <v>1218</v>
      </c>
      <c r="B1439" s="2">
        <v>42800</v>
      </c>
      <c r="C1439">
        <v>4.4000000000000004</v>
      </c>
      <c r="D1439">
        <v>1.39</v>
      </c>
      <c r="E1439" t="str">
        <f>+VLOOKUP(A1439,'est-senamhi'!A:J,10,FALSE)</f>
        <v>VNP</v>
      </c>
      <c r="F1439">
        <f>+COUNTIFS(percentiles!A:A,A1439,percentiles!M:M,B1439,percentiles!N:N,"&gt;0")</f>
        <v>0</v>
      </c>
    </row>
    <row r="1440" spans="1:6">
      <c r="A1440" t="s">
        <v>1226</v>
      </c>
      <c r="B1440" s="2">
        <v>42800</v>
      </c>
      <c r="C1440">
        <v>33.4</v>
      </c>
      <c r="D1440">
        <v>26.76</v>
      </c>
      <c r="E1440" t="str">
        <f>+VLOOKUP(A1440,'est-senamhi'!A:J,10,FALSE)</f>
        <v>VNP</v>
      </c>
      <c r="F1440">
        <f>+COUNTIFS(percentiles!A:A,A1440,percentiles!M:M,B1440,percentiles!N:N,"&gt;0")</f>
        <v>0</v>
      </c>
    </row>
    <row r="1441" spans="1:6">
      <c r="A1441">
        <v>247</v>
      </c>
      <c r="B1441" s="2">
        <v>42801</v>
      </c>
      <c r="C1441">
        <v>29.4</v>
      </c>
      <c r="D1441">
        <v>28.3</v>
      </c>
      <c r="E1441" t="str">
        <f>+VLOOKUP(A1441,'est-senamhi'!A:J,10,FALSE)</f>
        <v>VNP</v>
      </c>
      <c r="F1441">
        <f>+COUNTIFS(percentiles!A:A,A1441,percentiles!M:M,B1441,percentiles!N:N,"&gt;0")</f>
        <v>0</v>
      </c>
    </row>
    <row r="1442" spans="1:6">
      <c r="A1442">
        <v>269</v>
      </c>
      <c r="B1442" s="2">
        <v>42801</v>
      </c>
      <c r="C1442">
        <v>50.6</v>
      </c>
      <c r="D1442">
        <v>39.71</v>
      </c>
      <c r="E1442" t="str">
        <f>+VLOOKUP(A1442,'est-senamhi'!A:J,10,FALSE)</f>
        <v>RP</v>
      </c>
      <c r="F1442">
        <f>+COUNTIFS(percentiles!A:A,A1442,percentiles!M:M,B1442,percentiles!N:N,"&gt;0")</f>
        <v>0</v>
      </c>
    </row>
    <row r="1443" spans="1:6">
      <c r="A1443">
        <v>396</v>
      </c>
      <c r="B1443" s="2">
        <v>42801</v>
      </c>
      <c r="C1443">
        <v>20.6</v>
      </c>
      <c r="D1443">
        <v>19.27</v>
      </c>
      <c r="E1443" t="str">
        <f>+VLOOKUP(A1443,'est-senamhi'!A:J,10,FALSE)</f>
        <v>VNP</v>
      </c>
      <c r="F1443">
        <f>+COUNTIFS(percentiles!A:A,A1443,percentiles!M:M,B1443,percentiles!N:N,"&gt;0")</f>
        <v>0</v>
      </c>
    </row>
    <row r="1444" spans="1:6">
      <c r="A1444">
        <v>647</v>
      </c>
      <c r="B1444" s="2">
        <v>42801</v>
      </c>
      <c r="C1444">
        <v>23.4</v>
      </c>
      <c r="D1444">
        <v>21.57</v>
      </c>
      <c r="E1444" t="str">
        <f>+VLOOKUP(A1444,'est-senamhi'!A:J,10,FALSE)</f>
        <v>RP</v>
      </c>
      <c r="F1444">
        <f>+COUNTIFS(percentiles!A:A,A1444,percentiles!M:M,B1444,percentiles!N:N,"&gt;0")</f>
        <v>0</v>
      </c>
    </row>
    <row r="1445" spans="1:6">
      <c r="A1445">
        <v>686</v>
      </c>
      <c r="B1445" s="2">
        <v>42801</v>
      </c>
      <c r="C1445">
        <v>27.6</v>
      </c>
      <c r="D1445">
        <v>23.94</v>
      </c>
      <c r="E1445" t="str">
        <f>+VLOOKUP(A1445,'est-senamhi'!A:J,10,FALSE)</f>
        <v>RP</v>
      </c>
      <c r="F1445">
        <f>+COUNTIFS(percentiles!A:A,A1445,percentiles!M:M,B1445,percentiles!N:N,"&gt;0")</f>
        <v>0</v>
      </c>
    </row>
    <row r="1446" spans="1:6">
      <c r="A1446">
        <v>105121</v>
      </c>
      <c r="B1446" s="2">
        <v>42801</v>
      </c>
      <c r="C1446">
        <v>24</v>
      </c>
      <c r="D1446">
        <v>11.66</v>
      </c>
      <c r="E1446" t="str">
        <f>+VLOOKUP(A1446,'est-senamhi'!A:J,10,FALSE)</f>
        <v>VNP</v>
      </c>
      <c r="F1446">
        <f>+COUNTIFS(percentiles!A:A,A1446,percentiles!M:M,B1446,percentiles!N:N,"&gt;0")</f>
        <v>0</v>
      </c>
    </row>
    <row r="1447" spans="1:6">
      <c r="A1447">
        <v>109091</v>
      </c>
      <c r="B1447" s="2">
        <v>42801</v>
      </c>
      <c r="C1447">
        <v>136.30000000000001</v>
      </c>
      <c r="D1447">
        <v>21.38</v>
      </c>
      <c r="E1447" t="str">
        <f>+VLOOKUP(A1447,'est-senamhi'!A:J,10,FALSE)</f>
        <v>VNP</v>
      </c>
      <c r="F1447">
        <f>+COUNTIFS(percentiles!A:A,A1447,percentiles!M:M,B1447,percentiles!N:N,"&gt;0")</f>
        <v>0</v>
      </c>
    </row>
    <row r="1448" spans="1:6">
      <c r="A1448">
        <v>116073</v>
      </c>
      <c r="B1448" s="2">
        <v>42801</v>
      </c>
      <c r="C1448">
        <v>20.2</v>
      </c>
      <c r="D1448">
        <v>18.64</v>
      </c>
      <c r="E1448" t="str">
        <f>+VLOOKUP(A1448,'est-senamhi'!A:J,10,FALSE)</f>
        <v>RP</v>
      </c>
      <c r="F1448">
        <f>+COUNTIFS(percentiles!A:A,A1448,percentiles!M:M,B1448,percentiles!N:N,"&gt;0")</f>
        <v>0</v>
      </c>
    </row>
    <row r="1449" spans="1:6">
      <c r="A1449">
        <v>150903</v>
      </c>
      <c r="B1449" s="2">
        <v>42801</v>
      </c>
      <c r="C1449">
        <v>25.2</v>
      </c>
      <c r="D1449">
        <v>19.850000000000001</v>
      </c>
      <c r="E1449" t="str">
        <f>+VLOOKUP(A1449,'est-senamhi'!A:J,10,FALSE)</f>
        <v>VNP</v>
      </c>
      <c r="F1449">
        <f>+COUNTIFS(percentiles!A:A,A1449,percentiles!M:M,B1449,percentiles!N:N,"&gt;0")</f>
        <v>1</v>
      </c>
    </row>
    <row r="1450" spans="1:6">
      <c r="A1450">
        <v>151100</v>
      </c>
      <c r="B1450" s="2">
        <v>42801</v>
      </c>
      <c r="C1450">
        <v>63.9</v>
      </c>
      <c r="D1450">
        <v>62.71</v>
      </c>
      <c r="E1450" t="str">
        <f>+VLOOKUP(A1450,'est-senamhi'!A:J,10,FALSE)</f>
        <v>VNP</v>
      </c>
      <c r="F1450">
        <f>+COUNTIFS(percentiles!A:A,A1450,percentiles!M:M,B1450,percentiles!N:N,"&gt;0")</f>
        <v>0</v>
      </c>
    </row>
    <row r="1451" spans="1:6">
      <c r="A1451">
        <v>151207</v>
      </c>
      <c r="B1451" s="2">
        <v>42801</v>
      </c>
      <c r="C1451">
        <v>22.9</v>
      </c>
      <c r="D1451">
        <v>20.94</v>
      </c>
      <c r="E1451" t="str">
        <f>+VLOOKUP(A1451,'est-senamhi'!A:J,10,FALSE)</f>
        <v>RP</v>
      </c>
      <c r="F1451">
        <f>+COUNTIFS(percentiles!A:A,A1451,percentiles!M:M,B1451,percentiles!N:N,"&gt;0")</f>
        <v>1</v>
      </c>
    </row>
    <row r="1452" spans="1:6">
      <c r="A1452">
        <v>152100</v>
      </c>
      <c r="B1452" s="2">
        <v>42801</v>
      </c>
      <c r="C1452">
        <v>25.6</v>
      </c>
      <c r="D1452">
        <v>20.13</v>
      </c>
      <c r="E1452" t="str">
        <f>+VLOOKUP(A1452,'est-senamhi'!A:J,10,FALSE)</f>
        <v>VNP</v>
      </c>
      <c r="F1452">
        <f>+COUNTIFS(percentiles!A:A,A1452,percentiles!M:M,B1452,percentiles!N:N,"&gt;0")</f>
        <v>0</v>
      </c>
    </row>
    <row r="1453" spans="1:6">
      <c r="A1453">
        <v>152101</v>
      </c>
      <c r="B1453" s="2">
        <v>42801</v>
      </c>
      <c r="C1453">
        <v>90</v>
      </c>
      <c r="D1453">
        <v>53.22</v>
      </c>
      <c r="E1453" t="str">
        <f>+VLOOKUP(A1453,'est-senamhi'!A:J,10,FALSE)</f>
        <v>VNP</v>
      </c>
      <c r="F1453">
        <f>+COUNTIFS(percentiles!A:A,A1453,percentiles!M:M,B1453,percentiles!N:N,"&gt;0")</f>
        <v>0</v>
      </c>
    </row>
    <row r="1454" spans="1:6">
      <c r="A1454">
        <v>152153</v>
      </c>
      <c r="B1454" s="2">
        <v>42801</v>
      </c>
      <c r="C1454">
        <v>116.2</v>
      </c>
      <c r="D1454">
        <v>114.53</v>
      </c>
      <c r="E1454" t="str">
        <f>+VLOOKUP(A1454,'est-senamhi'!A:J,10,FALSE)</f>
        <v>VNP</v>
      </c>
      <c r="F1454">
        <f>+COUNTIFS(percentiles!A:A,A1454,percentiles!M:M,B1454,percentiles!N:N,"&gt;0")</f>
        <v>0</v>
      </c>
    </row>
    <row r="1455" spans="1:6">
      <c r="A1455">
        <v>154107</v>
      </c>
      <c r="B1455" s="2">
        <v>42801</v>
      </c>
      <c r="C1455">
        <v>10.8</v>
      </c>
      <c r="D1455">
        <v>8.82</v>
      </c>
      <c r="E1455" t="str">
        <f>+VLOOKUP(A1455,'est-senamhi'!A:J,10,FALSE)</f>
        <v>VNP</v>
      </c>
      <c r="F1455">
        <f>+COUNTIFS(percentiles!A:A,A1455,percentiles!M:M,B1455,percentiles!N:N,"&gt;0")</f>
        <v>0</v>
      </c>
    </row>
    <row r="1456" spans="1:6">
      <c r="A1456">
        <v>154108</v>
      </c>
      <c r="B1456" s="2">
        <v>42801</v>
      </c>
      <c r="C1456">
        <v>30.5</v>
      </c>
      <c r="D1456">
        <v>9.23</v>
      </c>
      <c r="E1456" t="str">
        <f>+VLOOKUP(A1456,'est-senamhi'!A:J,10,FALSE)</f>
        <v>VNP</v>
      </c>
      <c r="F1456">
        <f>+COUNTIFS(percentiles!A:A,A1456,percentiles!M:M,B1456,percentiles!N:N,"&gt;0")</f>
        <v>0</v>
      </c>
    </row>
    <row r="1457" spans="1:6">
      <c r="A1457">
        <v>154110</v>
      </c>
      <c r="B1457" s="2">
        <v>42801</v>
      </c>
      <c r="C1457">
        <v>16.600000000000001</v>
      </c>
      <c r="D1457">
        <v>8.82</v>
      </c>
      <c r="E1457" t="str">
        <f>+VLOOKUP(A1457,'est-senamhi'!A:J,10,FALSE)</f>
        <v>VNP</v>
      </c>
      <c r="F1457">
        <f>+COUNTIFS(percentiles!A:A,A1457,percentiles!M:M,B1457,percentiles!N:N,"&gt;0")</f>
        <v>0</v>
      </c>
    </row>
    <row r="1458" spans="1:6">
      <c r="A1458">
        <v>155224</v>
      </c>
      <c r="B1458" s="2">
        <v>42801</v>
      </c>
      <c r="C1458">
        <v>17.7</v>
      </c>
      <c r="D1458">
        <v>14.89</v>
      </c>
      <c r="E1458" t="str">
        <f>+VLOOKUP(A1458,'est-senamhi'!A:J,10,FALSE)</f>
        <v>RP</v>
      </c>
      <c r="F1458">
        <f>+COUNTIFS(percentiles!A:A,A1458,percentiles!M:M,B1458,percentiles!N:N,"&gt;0")</f>
        <v>0</v>
      </c>
    </row>
    <row r="1459" spans="1:6">
      <c r="A1459">
        <v>156100</v>
      </c>
      <c r="B1459" s="2">
        <v>42801</v>
      </c>
      <c r="C1459">
        <v>5.7</v>
      </c>
      <c r="D1459">
        <v>5.45</v>
      </c>
      <c r="E1459" t="str">
        <f>+VLOOKUP(A1459,'est-senamhi'!A:J,10,FALSE)</f>
        <v>RP</v>
      </c>
      <c r="F1459">
        <f>+COUNTIFS(percentiles!A:A,A1459,percentiles!M:M,B1459,percentiles!N:N,"&gt;0")</f>
        <v>0</v>
      </c>
    </row>
    <row r="1460" spans="1:6">
      <c r="A1460" t="s">
        <v>1211</v>
      </c>
      <c r="B1460" s="2">
        <v>42801</v>
      </c>
      <c r="C1460">
        <v>26.1</v>
      </c>
      <c r="D1460">
        <v>23.84</v>
      </c>
      <c r="E1460" t="str">
        <f>+VLOOKUP(A1460,'est-senamhi'!A:J,10,FALSE)</f>
        <v>VNP</v>
      </c>
      <c r="F1460">
        <f>+COUNTIFS(percentiles!A:A,A1460,percentiles!M:M,B1460,percentiles!N:N,"&gt;0")</f>
        <v>0</v>
      </c>
    </row>
    <row r="1461" spans="1:6">
      <c r="A1461" t="s">
        <v>1226</v>
      </c>
      <c r="B1461" s="2">
        <v>42801</v>
      </c>
      <c r="C1461">
        <v>39.1</v>
      </c>
      <c r="D1461">
        <v>26.76</v>
      </c>
      <c r="E1461" t="str">
        <f>+VLOOKUP(A1461,'est-senamhi'!A:J,10,FALSE)</f>
        <v>VNP</v>
      </c>
      <c r="F1461">
        <f>+COUNTIFS(percentiles!A:A,A1461,percentiles!M:M,B1461,percentiles!N:N,"&gt;0")</f>
        <v>0</v>
      </c>
    </row>
    <row r="1462" spans="1:6">
      <c r="A1462" s="1" t="s">
        <v>1299</v>
      </c>
      <c r="B1462" s="2">
        <v>42801</v>
      </c>
      <c r="C1462">
        <v>43.8</v>
      </c>
      <c r="D1462">
        <v>34.049999999999997</v>
      </c>
      <c r="E1462" t="str">
        <f>+VLOOKUP(A1462,'est-senamhi'!A:J,10,FALSE)</f>
        <v>RP</v>
      </c>
      <c r="F1462">
        <f>+COUNTIFS(percentiles!A:A,A1462,percentiles!M:M,B1462,percentiles!N:N,"&gt;0")</f>
        <v>0</v>
      </c>
    </row>
    <row r="1463" spans="1:6">
      <c r="A1463">
        <v>207</v>
      </c>
      <c r="B1463" s="2">
        <v>42802</v>
      </c>
      <c r="C1463">
        <v>40.1</v>
      </c>
      <c r="D1463">
        <v>31.77</v>
      </c>
      <c r="E1463" t="str">
        <f>+VLOOKUP(A1463,'est-senamhi'!A:J,10,FALSE)</f>
        <v>VNP</v>
      </c>
      <c r="F1463">
        <f>+COUNTIFS(percentiles!A:A,A1463,percentiles!M:M,B1463,percentiles!N:N,"&gt;0")</f>
        <v>0</v>
      </c>
    </row>
    <row r="1464" spans="1:6">
      <c r="A1464">
        <v>216</v>
      </c>
      <c r="B1464" s="2">
        <v>42802</v>
      </c>
      <c r="C1464">
        <v>142.6</v>
      </c>
      <c r="D1464">
        <v>51.37</v>
      </c>
      <c r="E1464" t="str">
        <f>+VLOOKUP(A1464,'est-senamhi'!A:J,10,FALSE)</f>
        <v>VNP</v>
      </c>
      <c r="F1464">
        <f>+COUNTIFS(percentiles!A:A,A1464,percentiles!M:M,B1464,percentiles!N:N,"&gt;0")</f>
        <v>0</v>
      </c>
    </row>
    <row r="1465" spans="1:6">
      <c r="A1465">
        <v>231</v>
      </c>
      <c r="B1465" s="2">
        <v>42802</v>
      </c>
      <c r="C1465">
        <v>70.8</v>
      </c>
      <c r="D1465">
        <v>26.24</v>
      </c>
      <c r="E1465" t="str">
        <f>+VLOOKUP(A1465,'est-senamhi'!A:J,10,FALSE)</f>
        <v>VNP</v>
      </c>
      <c r="F1465">
        <f>+COUNTIFS(percentiles!A:A,A1465,percentiles!M:M,B1465,percentiles!N:N,"&gt;0")</f>
        <v>0</v>
      </c>
    </row>
    <row r="1466" spans="1:6">
      <c r="A1466">
        <v>262</v>
      </c>
      <c r="B1466" s="2">
        <v>42802</v>
      </c>
      <c r="C1466">
        <v>51.7</v>
      </c>
      <c r="D1466">
        <v>28.85</v>
      </c>
      <c r="E1466" t="str">
        <f>+VLOOKUP(A1466,'est-senamhi'!A:J,10,FALSE)</f>
        <v>VNP</v>
      </c>
      <c r="F1466">
        <f>+COUNTIFS(percentiles!A:A,A1466,percentiles!M:M,B1466,percentiles!N:N,"&gt;0")</f>
        <v>0</v>
      </c>
    </row>
    <row r="1467" spans="1:6">
      <c r="A1467">
        <v>303</v>
      </c>
      <c r="B1467" s="2">
        <v>42802</v>
      </c>
      <c r="C1467">
        <v>43.7</v>
      </c>
      <c r="D1467">
        <v>29.59</v>
      </c>
      <c r="E1467" t="str">
        <f>+VLOOKUP(A1467,'est-senamhi'!A:J,10,FALSE)</f>
        <v>RP</v>
      </c>
      <c r="F1467">
        <f>+COUNTIFS(percentiles!A:A,A1467,percentiles!M:M,B1467,percentiles!N:N,"&gt;0")</f>
        <v>0</v>
      </c>
    </row>
    <row r="1468" spans="1:6">
      <c r="A1468">
        <v>362</v>
      </c>
      <c r="B1468" s="2">
        <v>42802</v>
      </c>
      <c r="C1468">
        <v>26.2</v>
      </c>
      <c r="D1468">
        <v>23.17</v>
      </c>
      <c r="E1468" t="str">
        <f>+VLOOKUP(A1468,'est-senamhi'!A:J,10,FALSE)</f>
        <v>RP</v>
      </c>
      <c r="F1468">
        <f>+COUNTIFS(percentiles!A:A,A1468,percentiles!M:M,B1468,percentiles!N:N,"&gt;0")</f>
        <v>0</v>
      </c>
    </row>
    <row r="1469" spans="1:6">
      <c r="A1469">
        <v>369</v>
      </c>
      <c r="B1469" s="2">
        <v>42802</v>
      </c>
      <c r="C1469">
        <v>35</v>
      </c>
      <c r="D1469">
        <v>19.62</v>
      </c>
      <c r="E1469" t="str">
        <f>+VLOOKUP(A1469,'est-senamhi'!A:J,10,FALSE)</f>
        <v>VNP</v>
      </c>
      <c r="F1469">
        <f>+COUNTIFS(percentiles!A:A,A1469,percentiles!M:M,B1469,percentiles!N:N,"&gt;0")</f>
        <v>0</v>
      </c>
    </row>
    <row r="1470" spans="1:6">
      <c r="A1470">
        <v>440</v>
      </c>
      <c r="B1470" s="2">
        <v>42802</v>
      </c>
      <c r="C1470">
        <v>23.3</v>
      </c>
      <c r="D1470">
        <v>10.89</v>
      </c>
      <c r="E1470" t="str">
        <f>+VLOOKUP(A1470,'est-senamhi'!A:J,10,FALSE)</f>
        <v>VNP</v>
      </c>
      <c r="F1470">
        <f>+COUNTIFS(percentiles!A:A,A1470,percentiles!M:M,B1470,percentiles!N:N,"&gt;0")</f>
        <v>0</v>
      </c>
    </row>
    <row r="1471" spans="1:6">
      <c r="A1471">
        <v>444</v>
      </c>
      <c r="B1471" s="2">
        <v>42802</v>
      </c>
      <c r="C1471">
        <v>24.9</v>
      </c>
      <c r="D1471">
        <v>21.05</v>
      </c>
      <c r="E1471" t="str">
        <f>+VLOOKUP(A1471,'est-senamhi'!A:J,10,FALSE)</f>
        <v>VNP</v>
      </c>
      <c r="F1471">
        <f>+COUNTIFS(percentiles!A:A,A1471,percentiles!M:M,B1471,percentiles!N:N,"&gt;0")</f>
        <v>0</v>
      </c>
    </row>
    <row r="1472" spans="1:6">
      <c r="A1472">
        <v>449</v>
      </c>
      <c r="B1472" s="2">
        <v>42802</v>
      </c>
      <c r="C1472">
        <v>90.4</v>
      </c>
      <c r="D1472">
        <v>81.069999999999993</v>
      </c>
      <c r="E1472" t="str">
        <f>+VLOOKUP(A1472,'est-senamhi'!A:J,10,FALSE)</f>
        <v>RP</v>
      </c>
      <c r="F1472">
        <f>+COUNTIFS(percentiles!A:A,A1472,percentiles!M:M,B1472,percentiles!N:N,"&gt;0")</f>
        <v>0</v>
      </c>
    </row>
    <row r="1473" spans="1:6">
      <c r="A1473">
        <v>455</v>
      </c>
      <c r="B1473" s="2">
        <v>42802</v>
      </c>
      <c r="C1473">
        <v>22.8</v>
      </c>
      <c r="D1473">
        <v>19.96</v>
      </c>
      <c r="E1473" t="str">
        <f>+VLOOKUP(A1473,'est-senamhi'!A:J,10,FALSE)</f>
        <v>RP</v>
      </c>
      <c r="F1473">
        <f>+COUNTIFS(percentiles!A:A,A1473,percentiles!M:M,B1473,percentiles!N:N,"&gt;0")</f>
        <v>0</v>
      </c>
    </row>
    <row r="1474" spans="1:6">
      <c r="A1474">
        <v>456</v>
      </c>
      <c r="B1474" s="2">
        <v>42802</v>
      </c>
      <c r="C1474">
        <v>38.5</v>
      </c>
      <c r="D1474">
        <v>30.89</v>
      </c>
      <c r="E1474" t="str">
        <f>+VLOOKUP(A1474,'est-senamhi'!A:J,10,FALSE)</f>
        <v>RP</v>
      </c>
      <c r="F1474">
        <f>+COUNTIFS(percentiles!A:A,A1474,percentiles!M:M,B1474,percentiles!N:N,"&gt;0")</f>
        <v>0</v>
      </c>
    </row>
    <row r="1475" spans="1:6">
      <c r="A1475">
        <v>458</v>
      </c>
      <c r="B1475" s="2">
        <v>42802</v>
      </c>
      <c r="C1475">
        <v>83.5</v>
      </c>
      <c r="D1475">
        <v>59.31</v>
      </c>
      <c r="E1475" t="str">
        <f>+VLOOKUP(A1475,'est-senamhi'!A:J,10,FALSE)</f>
        <v>RP</v>
      </c>
      <c r="F1475">
        <f>+COUNTIFS(percentiles!A:A,A1475,percentiles!M:M,B1475,percentiles!N:N,"&gt;0")</f>
        <v>0</v>
      </c>
    </row>
    <row r="1476" spans="1:6">
      <c r="A1476">
        <v>590</v>
      </c>
      <c r="B1476" s="2">
        <v>42802</v>
      </c>
      <c r="C1476">
        <v>38.4</v>
      </c>
      <c r="D1476">
        <v>22.68</v>
      </c>
      <c r="E1476" t="str">
        <f>+VLOOKUP(A1476,'est-senamhi'!A:J,10,FALSE)</f>
        <v>RP</v>
      </c>
      <c r="F1476">
        <f>+COUNTIFS(percentiles!A:A,A1476,percentiles!M:M,B1476,percentiles!N:N,"&gt;0")</f>
        <v>0</v>
      </c>
    </row>
    <row r="1477" spans="1:6">
      <c r="A1477">
        <v>625</v>
      </c>
      <c r="B1477" s="2">
        <v>42802</v>
      </c>
      <c r="C1477">
        <v>17.8</v>
      </c>
      <c r="D1477">
        <v>11.52</v>
      </c>
      <c r="E1477" t="str">
        <f>+VLOOKUP(A1477,'est-senamhi'!A:J,10,FALSE)</f>
        <v>RP</v>
      </c>
      <c r="F1477">
        <f>+COUNTIFS(percentiles!A:A,A1477,percentiles!M:M,B1477,percentiles!N:N,"&gt;0")</f>
        <v>0</v>
      </c>
    </row>
    <row r="1478" spans="1:6">
      <c r="A1478">
        <v>648</v>
      </c>
      <c r="B1478" s="2">
        <v>42802</v>
      </c>
      <c r="C1478">
        <v>17.8</v>
      </c>
      <c r="D1478">
        <v>10.64</v>
      </c>
      <c r="E1478" t="str">
        <f>+VLOOKUP(A1478,'est-senamhi'!A:J,10,FALSE)</f>
        <v>RP</v>
      </c>
      <c r="F1478">
        <f>+COUNTIFS(percentiles!A:A,A1478,percentiles!M:M,B1478,percentiles!N:N,"&gt;0")</f>
        <v>0</v>
      </c>
    </row>
    <row r="1479" spans="1:6">
      <c r="A1479">
        <v>659</v>
      </c>
      <c r="B1479" s="2">
        <v>42802</v>
      </c>
      <c r="C1479">
        <v>22.8</v>
      </c>
      <c r="D1479">
        <v>22.3</v>
      </c>
      <c r="E1479" t="str">
        <f>+VLOOKUP(A1479,'est-senamhi'!A:J,10,FALSE)</f>
        <v>RP</v>
      </c>
      <c r="F1479">
        <f>+COUNTIFS(percentiles!A:A,A1479,percentiles!M:M,B1479,percentiles!N:N,"&gt;0")</f>
        <v>0</v>
      </c>
    </row>
    <row r="1480" spans="1:6">
      <c r="A1480">
        <v>663</v>
      </c>
      <c r="B1480" s="2">
        <v>42802</v>
      </c>
      <c r="C1480">
        <v>36.5</v>
      </c>
      <c r="D1480">
        <v>15.61</v>
      </c>
      <c r="E1480" t="str">
        <f>+VLOOKUP(A1480,'est-senamhi'!A:J,10,FALSE)</f>
        <v>RP</v>
      </c>
      <c r="F1480">
        <f>+COUNTIFS(percentiles!A:A,A1480,percentiles!M:M,B1480,percentiles!N:N,"&gt;0")</f>
        <v>0</v>
      </c>
    </row>
    <row r="1481" spans="1:6">
      <c r="A1481">
        <v>664</v>
      </c>
      <c r="B1481" s="2">
        <v>42802</v>
      </c>
      <c r="C1481">
        <v>26.5</v>
      </c>
      <c r="D1481">
        <v>22.06</v>
      </c>
      <c r="E1481" t="str">
        <f>+VLOOKUP(A1481,'est-senamhi'!A:J,10,FALSE)</f>
        <v>RP</v>
      </c>
      <c r="F1481">
        <f>+COUNTIFS(percentiles!A:A,A1481,percentiles!M:M,B1481,percentiles!N:N,"&gt;0")</f>
        <v>0</v>
      </c>
    </row>
    <row r="1482" spans="1:6">
      <c r="A1482">
        <v>752</v>
      </c>
      <c r="B1482" s="2">
        <v>42802</v>
      </c>
      <c r="C1482">
        <v>40</v>
      </c>
      <c r="D1482">
        <v>34.770000000000003</v>
      </c>
      <c r="E1482" t="str">
        <f>+VLOOKUP(A1482,'est-senamhi'!A:J,10,FALSE)</f>
        <v>RP</v>
      </c>
      <c r="F1482">
        <f>+COUNTIFS(percentiles!A:A,A1482,percentiles!M:M,B1482,percentiles!N:N,"&gt;0")</f>
        <v>0</v>
      </c>
    </row>
    <row r="1483" spans="1:6">
      <c r="A1483">
        <v>6200</v>
      </c>
      <c r="B1483" s="2">
        <v>42802</v>
      </c>
      <c r="C1483">
        <v>30.4</v>
      </c>
      <c r="D1483">
        <v>23.95</v>
      </c>
      <c r="E1483" t="str">
        <f>+VLOOKUP(A1483,'est-senamhi'!A:J,10,FALSE)</f>
        <v>RP</v>
      </c>
      <c r="F1483">
        <f>+COUNTIFS(percentiles!A:A,A1483,percentiles!M:M,B1483,percentiles!N:N,"&gt;0")</f>
        <v>0</v>
      </c>
    </row>
    <row r="1484" spans="1:6">
      <c r="A1484">
        <v>6205</v>
      </c>
      <c r="B1484" s="2">
        <v>42802</v>
      </c>
      <c r="C1484">
        <v>30.1</v>
      </c>
      <c r="D1484">
        <v>25.16</v>
      </c>
      <c r="E1484" t="str">
        <f>+VLOOKUP(A1484,'est-senamhi'!A:J,10,FALSE)</f>
        <v>RP</v>
      </c>
      <c r="F1484">
        <f>+COUNTIFS(percentiles!A:A,A1484,percentiles!M:M,B1484,percentiles!N:N,"&gt;0")</f>
        <v>0</v>
      </c>
    </row>
    <row r="1485" spans="1:6">
      <c r="A1485">
        <v>7308</v>
      </c>
      <c r="B1485" s="2">
        <v>42802</v>
      </c>
      <c r="C1485">
        <v>16.2</v>
      </c>
      <c r="D1485">
        <v>13.58</v>
      </c>
      <c r="E1485" t="str">
        <f>+VLOOKUP(A1485,'est-senamhi'!A:J,10,FALSE)</f>
        <v>RP</v>
      </c>
      <c r="F1485">
        <f>+COUNTIFS(percentiles!A:A,A1485,percentiles!M:M,B1485,percentiles!N:N,"&gt;0")</f>
        <v>0</v>
      </c>
    </row>
    <row r="1486" spans="1:6">
      <c r="A1486">
        <v>105122</v>
      </c>
      <c r="B1486" s="2">
        <v>42802</v>
      </c>
      <c r="C1486">
        <v>91.1</v>
      </c>
      <c r="D1486">
        <v>9.83</v>
      </c>
      <c r="E1486" t="str">
        <f>+VLOOKUP(A1486,'est-senamhi'!A:J,10,FALSE)</f>
        <v>VNP</v>
      </c>
      <c r="F1486">
        <f>+COUNTIFS(percentiles!A:A,A1486,percentiles!M:M,B1486,percentiles!N:N,"&gt;0")</f>
        <v>0</v>
      </c>
    </row>
    <row r="1487" spans="1:6">
      <c r="A1487">
        <v>109091</v>
      </c>
      <c r="B1487" s="2">
        <v>42802</v>
      </c>
      <c r="C1487">
        <v>90.7</v>
      </c>
      <c r="D1487">
        <v>21.38</v>
      </c>
      <c r="E1487" t="str">
        <f>+VLOOKUP(A1487,'est-senamhi'!A:J,10,FALSE)</f>
        <v>VNP</v>
      </c>
      <c r="F1487">
        <f>+COUNTIFS(percentiles!A:A,A1487,percentiles!M:M,B1487,percentiles!N:N,"&gt;0")</f>
        <v>0</v>
      </c>
    </row>
    <row r="1488" spans="1:6">
      <c r="A1488">
        <v>111291</v>
      </c>
      <c r="B1488" s="2">
        <v>42802</v>
      </c>
      <c r="C1488">
        <v>18.100000000000001</v>
      </c>
      <c r="D1488">
        <v>16.510000000000002</v>
      </c>
      <c r="E1488" t="str">
        <f>+VLOOKUP(A1488,'est-senamhi'!A:J,10,FALSE)</f>
        <v>VNP</v>
      </c>
      <c r="F1488">
        <f>+COUNTIFS(percentiles!A:A,A1488,percentiles!M:M,B1488,percentiles!N:N,"&gt;0")</f>
        <v>0</v>
      </c>
    </row>
    <row r="1489" spans="1:6">
      <c r="A1489">
        <v>113235</v>
      </c>
      <c r="B1489" s="2">
        <v>42802</v>
      </c>
      <c r="C1489">
        <v>34.700000000000003</v>
      </c>
      <c r="D1489">
        <v>23.95</v>
      </c>
      <c r="E1489" t="str">
        <f>+VLOOKUP(A1489,'est-senamhi'!A:J,10,FALSE)</f>
        <v>RP</v>
      </c>
      <c r="F1489">
        <f>+COUNTIFS(percentiles!A:A,A1489,percentiles!M:M,B1489,percentiles!N:N,"&gt;0")</f>
        <v>0</v>
      </c>
    </row>
    <row r="1490" spans="1:6">
      <c r="A1490">
        <v>151207</v>
      </c>
      <c r="B1490" s="2">
        <v>42802</v>
      </c>
      <c r="C1490">
        <v>26.2</v>
      </c>
      <c r="D1490">
        <v>20.94</v>
      </c>
      <c r="E1490" t="str">
        <f>+VLOOKUP(A1490,'est-senamhi'!A:J,10,FALSE)</f>
        <v>RP</v>
      </c>
      <c r="F1490">
        <f>+COUNTIFS(percentiles!A:A,A1490,percentiles!M:M,B1490,percentiles!N:N,"&gt;0")</f>
        <v>1</v>
      </c>
    </row>
    <row r="1491" spans="1:6">
      <c r="A1491">
        <v>151503</v>
      </c>
      <c r="B1491" s="2">
        <v>42802</v>
      </c>
      <c r="C1491">
        <v>21</v>
      </c>
      <c r="D1491">
        <v>19.420000000000002</v>
      </c>
      <c r="E1491" t="str">
        <f>+VLOOKUP(A1491,'est-senamhi'!A:J,10,FALSE)</f>
        <v>RP</v>
      </c>
      <c r="F1491">
        <f>+COUNTIFS(percentiles!A:A,A1491,percentiles!M:M,B1491,percentiles!N:N,"&gt;0")</f>
        <v>0</v>
      </c>
    </row>
    <row r="1492" spans="1:6">
      <c r="A1492">
        <v>152100</v>
      </c>
      <c r="B1492" s="2">
        <v>42802</v>
      </c>
      <c r="C1492">
        <v>21</v>
      </c>
      <c r="D1492">
        <v>20.13</v>
      </c>
      <c r="E1492" t="str">
        <f>+VLOOKUP(A1492,'est-senamhi'!A:J,10,FALSE)</f>
        <v>VNP</v>
      </c>
      <c r="F1492">
        <f>+COUNTIFS(percentiles!A:A,A1492,percentiles!M:M,B1492,percentiles!N:N,"&gt;0")</f>
        <v>0</v>
      </c>
    </row>
    <row r="1493" spans="1:6">
      <c r="A1493">
        <v>152107</v>
      </c>
      <c r="B1493" s="2">
        <v>42802</v>
      </c>
      <c r="C1493">
        <v>72.5</v>
      </c>
      <c r="D1493">
        <v>61.96</v>
      </c>
      <c r="E1493" t="str">
        <f>+VLOOKUP(A1493,'est-senamhi'!A:J,10,FALSE)</f>
        <v>VNP</v>
      </c>
      <c r="F1493">
        <f>+COUNTIFS(percentiles!A:A,A1493,percentiles!M:M,B1493,percentiles!N:N,"&gt;0")</f>
        <v>0</v>
      </c>
    </row>
    <row r="1494" spans="1:6">
      <c r="A1494">
        <v>153108</v>
      </c>
      <c r="B1494" s="2">
        <v>42802</v>
      </c>
      <c r="C1494">
        <v>38.200000000000003</v>
      </c>
      <c r="D1494">
        <v>26.93</v>
      </c>
      <c r="E1494" t="str">
        <f>+VLOOKUP(A1494,'est-senamhi'!A:J,10,FALSE)</f>
        <v>RP</v>
      </c>
      <c r="F1494">
        <f>+COUNTIFS(percentiles!A:A,A1494,percentiles!M:M,B1494,percentiles!N:N,"&gt;0")</f>
        <v>0</v>
      </c>
    </row>
    <row r="1495" spans="1:6">
      <c r="A1495">
        <v>154108</v>
      </c>
      <c r="B1495" s="2">
        <v>42802</v>
      </c>
      <c r="C1495">
        <v>34</v>
      </c>
      <c r="D1495">
        <v>9.23</v>
      </c>
      <c r="E1495" t="str">
        <f>+VLOOKUP(A1495,'est-senamhi'!A:J,10,FALSE)</f>
        <v>VNP</v>
      </c>
      <c r="F1495">
        <f>+COUNTIFS(percentiles!A:A,A1495,percentiles!M:M,B1495,percentiles!N:N,"&gt;0")</f>
        <v>0</v>
      </c>
    </row>
    <row r="1496" spans="1:6">
      <c r="A1496">
        <v>154110</v>
      </c>
      <c r="B1496" s="2">
        <v>42802</v>
      </c>
      <c r="C1496">
        <v>9.9</v>
      </c>
      <c r="D1496">
        <v>8.82</v>
      </c>
      <c r="E1496" t="str">
        <f>+VLOOKUP(A1496,'est-senamhi'!A:J,10,FALSE)</f>
        <v>VNP</v>
      </c>
      <c r="F1496">
        <f>+COUNTIFS(percentiles!A:A,A1496,percentiles!M:M,B1496,percentiles!N:N,"&gt;0")</f>
        <v>0</v>
      </c>
    </row>
    <row r="1497" spans="1:6">
      <c r="A1497">
        <v>155224</v>
      </c>
      <c r="B1497" s="2">
        <v>42802</v>
      </c>
      <c r="C1497">
        <v>20.100000000000001</v>
      </c>
      <c r="D1497">
        <v>14.89</v>
      </c>
      <c r="E1497" t="str">
        <f>+VLOOKUP(A1497,'est-senamhi'!A:J,10,FALSE)</f>
        <v>RP</v>
      </c>
      <c r="F1497">
        <f>+COUNTIFS(percentiles!A:A,A1497,percentiles!M:M,B1497,percentiles!N:N,"&gt;0")</f>
        <v>0</v>
      </c>
    </row>
    <row r="1498" spans="1:6">
      <c r="A1498">
        <v>156109</v>
      </c>
      <c r="B1498" s="2">
        <v>42802</v>
      </c>
      <c r="C1498">
        <v>19.600000000000001</v>
      </c>
      <c r="D1498">
        <v>18.54</v>
      </c>
      <c r="E1498" t="str">
        <f>+VLOOKUP(A1498,'est-senamhi'!A:J,10,FALSE)</f>
        <v>RP</v>
      </c>
      <c r="F1498">
        <f>+COUNTIFS(percentiles!A:A,A1498,percentiles!M:M,B1498,percentiles!N:N,"&gt;0")</f>
        <v>1</v>
      </c>
    </row>
    <row r="1499" spans="1:6">
      <c r="A1499">
        <v>156217</v>
      </c>
      <c r="B1499" s="2">
        <v>42802</v>
      </c>
      <c r="C1499">
        <v>34</v>
      </c>
      <c r="D1499">
        <v>30.93</v>
      </c>
      <c r="E1499" t="str">
        <f>+VLOOKUP(A1499,'est-senamhi'!A:J,10,FALSE)</f>
        <v>RP</v>
      </c>
      <c r="F1499">
        <f>+COUNTIFS(percentiles!A:A,A1499,percentiles!M:M,B1499,percentiles!N:N,"&gt;0")</f>
        <v>0</v>
      </c>
    </row>
    <row r="1500" spans="1:6">
      <c r="A1500">
        <v>157311</v>
      </c>
      <c r="B1500" s="2">
        <v>42802</v>
      </c>
      <c r="C1500">
        <v>40.200000000000003</v>
      </c>
      <c r="D1500">
        <v>18.72</v>
      </c>
      <c r="E1500" t="str">
        <f>+VLOOKUP(A1500,'est-senamhi'!A:J,10,FALSE)</f>
        <v>RP</v>
      </c>
      <c r="F1500">
        <f>+COUNTIFS(percentiles!A:A,A1500,percentiles!M:M,B1500,percentiles!N:N,"&gt;0")</f>
        <v>0</v>
      </c>
    </row>
    <row r="1501" spans="1:6">
      <c r="A1501">
        <v>47263360</v>
      </c>
      <c r="B1501" s="2">
        <v>42802</v>
      </c>
      <c r="C1501">
        <v>32.700000000000003</v>
      </c>
      <c r="D1501">
        <v>23.95</v>
      </c>
      <c r="E1501" t="str">
        <f>+VLOOKUP(A1501,'est-senamhi'!A:J,10,FALSE)</f>
        <v>RP</v>
      </c>
      <c r="F1501">
        <f>+COUNTIFS(percentiles!A:A,A1501,percentiles!M:M,B1501,percentiles!N:N,"&gt;0")</f>
        <v>0</v>
      </c>
    </row>
    <row r="1502" spans="1:6">
      <c r="A1502" t="s">
        <v>1105</v>
      </c>
      <c r="B1502" s="2">
        <v>42802</v>
      </c>
      <c r="C1502">
        <v>56.9</v>
      </c>
      <c r="D1502">
        <v>29.59</v>
      </c>
      <c r="E1502" t="str">
        <f>+VLOOKUP(A1502,'est-senamhi'!A:J,10,FALSE)</f>
        <v>RP</v>
      </c>
      <c r="F1502">
        <f>+COUNTIFS(percentiles!A:A,A1502,percentiles!M:M,B1502,percentiles!N:N,"&gt;0")</f>
        <v>0</v>
      </c>
    </row>
    <row r="1503" spans="1:6">
      <c r="A1503" t="s">
        <v>1108</v>
      </c>
      <c r="B1503" s="2">
        <v>42802</v>
      </c>
      <c r="C1503">
        <v>55.1</v>
      </c>
      <c r="D1503">
        <v>28.85</v>
      </c>
      <c r="E1503" t="str">
        <f>+VLOOKUP(A1503,'est-senamhi'!A:J,10,FALSE)</f>
        <v>VNP</v>
      </c>
      <c r="F1503">
        <f>+COUNTIFS(percentiles!A:A,A1503,percentiles!M:M,B1503,percentiles!N:N,"&gt;0")</f>
        <v>0</v>
      </c>
    </row>
    <row r="1504" spans="1:6">
      <c r="A1504" t="s">
        <v>1143</v>
      </c>
      <c r="B1504" s="2">
        <v>42802</v>
      </c>
      <c r="C1504">
        <v>18.399999999999999</v>
      </c>
      <c r="D1504">
        <v>14.48</v>
      </c>
      <c r="E1504" t="str">
        <f>+VLOOKUP(A1504,'est-senamhi'!A:J,10,FALSE)</f>
        <v>RP</v>
      </c>
      <c r="F1504">
        <f>+COUNTIFS(percentiles!A:A,A1504,percentiles!M:M,B1504,percentiles!N:N,"&gt;0")</f>
        <v>0</v>
      </c>
    </row>
    <row r="1505" spans="1:6">
      <c r="A1505" t="s">
        <v>1231</v>
      </c>
      <c r="B1505" s="2">
        <v>42802</v>
      </c>
      <c r="C1505">
        <v>35.6</v>
      </c>
      <c r="D1505">
        <v>22.44</v>
      </c>
      <c r="E1505" t="str">
        <f>+VLOOKUP(A1505,'est-senamhi'!A:J,10,FALSE)</f>
        <v>VNP</v>
      </c>
      <c r="F1505">
        <f>+COUNTIFS(percentiles!A:A,A1505,percentiles!M:M,B1505,percentiles!N:N,"&gt;0")</f>
        <v>0</v>
      </c>
    </row>
    <row r="1506" spans="1:6">
      <c r="A1506">
        <v>240</v>
      </c>
      <c r="B1506" s="2">
        <v>42803</v>
      </c>
      <c r="C1506">
        <v>80.599999999999994</v>
      </c>
      <c r="D1506">
        <v>39.06</v>
      </c>
      <c r="E1506" t="str">
        <f>+VLOOKUP(A1506,'est-senamhi'!A:J,10,FALSE)</f>
        <v>RP</v>
      </c>
      <c r="F1506">
        <f>+COUNTIFS(percentiles!A:A,A1506,percentiles!M:M,B1506,percentiles!N:N,"&gt;0")</f>
        <v>1</v>
      </c>
    </row>
    <row r="1507" spans="1:6">
      <c r="A1507">
        <v>242</v>
      </c>
      <c r="B1507" s="2">
        <v>42803</v>
      </c>
      <c r="C1507">
        <v>41</v>
      </c>
      <c r="D1507">
        <v>24.11</v>
      </c>
      <c r="E1507" t="str">
        <f>+VLOOKUP(A1507,'est-senamhi'!A:J,10,FALSE)</f>
        <v>RP</v>
      </c>
      <c r="F1507">
        <f>+COUNTIFS(percentiles!A:A,A1507,percentiles!M:M,B1507,percentiles!N:N,"&gt;0")</f>
        <v>0</v>
      </c>
    </row>
    <row r="1508" spans="1:6">
      <c r="A1508">
        <v>319</v>
      </c>
      <c r="B1508" s="2">
        <v>42803</v>
      </c>
      <c r="C1508">
        <v>21.5</v>
      </c>
      <c r="D1508">
        <v>20.84</v>
      </c>
      <c r="E1508" t="str">
        <f>+VLOOKUP(A1508,'est-senamhi'!A:J,10,FALSE)</f>
        <v>VNP</v>
      </c>
      <c r="F1508">
        <f>+COUNTIFS(percentiles!A:A,A1508,percentiles!M:M,B1508,percentiles!N:N,"&gt;0")</f>
        <v>0</v>
      </c>
    </row>
    <row r="1509" spans="1:6">
      <c r="A1509">
        <v>321</v>
      </c>
      <c r="B1509" s="2">
        <v>42803</v>
      </c>
      <c r="C1509">
        <v>40.9</v>
      </c>
      <c r="D1509">
        <v>26.28</v>
      </c>
      <c r="E1509" t="str">
        <f>+VLOOKUP(A1509,'est-senamhi'!A:J,10,FALSE)</f>
        <v>RP</v>
      </c>
      <c r="F1509">
        <f>+COUNTIFS(percentiles!A:A,A1509,percentiles!M:M,B1509,percentiles!N:N,"&gt;0")</f>
        <v>0</v>
      </c>
    </row>
    <row r="1510" spans="1:6">
      <c r="A1510">
        <v>333</v>
      </c>
      <c r="B1510" s="2">
        <v>42803</v>
      </c>
      <c r="C1510">
        <v>31</v>
      </c>
      <c r="D1510">
        <v>14.57</v>
      </c>
      <c r="E1510" t="str">
        <f>+VLOOKUP(A1510,'est-senamhi'!A:J,10,FALSE)</f>
        <v>VNP</v>
      </c>
      <c r="F1510">
        <f>+COUNTIFS(percentiles!A:A,A1510,percentiles!M:M,B1510,percentiles!N:N,"&gt;0")</f>
        <v>0</v>
      </c>
    </row>
    <row r="1511" spans="1:6">
      <c r="A1511">
        <v>354</v>
      </c>
      <c r="B1511" s="2">
        <v>42803</v>
      </c>
      <c r="C1511">
        <v>41</v>
      </c>
      <c r="D1511">
        <v>35.369999999999997</v>
      </c>
      <c r="E1511" t="str">
        <f>+VLOOKUP(A1511,'est-senamhi'!A:J,10,FALSE)</f>
        <v>VNP</v>
      </c>
      <c r="F1511">
        <f>+COUNTIFS(percentiles!A:A,A1511,percentiles!M:M,B1511,percentiles!N:N,"&gt;0")</f>
        <v>0</v>
      </c>
    </row>
    <row r="1512" spans="1:6">
      <c r="A1512">
        <v>440</v>
      </c>
      <c r="B1512" s="2">
        <v>42803</v>
      </c>
      <c r="C1512">
        <v>13.2</v>
      </c>
      <c r="D1512">
        <v>10.89</v>
      </c>
      <c r="E1512" t="str">
        <f>+VLOOKUP(A1512,'est-senamhi'!A:J,10,FALSE)</f>
        <v>VNP</v>
      </c>
      <c r="F1512">
        <f>+COUNTIFS(percentiles!A:A,A1512,percentiles!M:M,B1512,percentiles!N:N,"&gt;0")</f>
        <v>0</v>
      </c>
    </row>
    <row r="1513" spans="1:6">
      <c r="A1513">
        <v>736</v>
      </c>
      <c r="B1513" s="2">
        <v>42803</v>
      </c>
      <c r="C1513">
        <v>24</v>
      </c>
      <c r="D1513">
        <v>19.899999999999999</v>
      </c>
      <c r="E1513" t="str">
        <f>+VLOOKUP(A1513,'est-senamhi'!A:J,10,FALSE)</f>
        <v>RP</v>
      </c>
      <c r="F1513">
        <f>+COUNTIFS(percentiles!A:A,A1513,percentiles!M:M,B1513,percentiles!N:N,"&gt;0")</f>
        <v>0</v>
      </c>
    </row>
    <row r="1514" spans="1:6">
      <c r="A1514">
        <v>751</v>
      </c>
      <c r="B1514" s="2">
        <v>42803</v>
      </c>
      <c r="C1514">
        <v>27.3</v>
      </c>
      <c r="D1514">
        <v>11.99</v>
      </c>
      <c r="E1514" t="str">
        <f>+VLOOKUP(A1514,'est-senamhi'!A:J,10,FALSE)</f>
        <v>RP</v>
      </c>
      <c r="F1514">
        <f>+COUNTIFS(percentiles!A:A,A1514,percentiles!M:M,B1514,percentiles!N:N,"&gt;0")</f>
        <v>0</v>
      </c>
    </row>
    <row r="1515" spans="1:6">
      <c r="A1515">
        <v>795</v>
      </c>
      <c r="B1515" s="2">
        <v>42803</v>
      </c>
      <c r="C1515">
        <v>28.5</v>
      </c>
      <c r="D1515">
        <v>22.63</v>
      </c>
      <c r="E1515" t="str">
        <f>+VLOOKUP(A1515,'est-senamhi'!A:J,10,FALSE)</f>
        <v>RP</v>
      </c>
      <c r="F1515">
        <f>+COUNTIFS(percentiles!A:A,A1515,percentiles!M:M,B1515,percentiles!N:N,"&gt;0")</f>
        <v>0</v>
      </c>
    </row>
    <row r="1516" spans="1:6">
      <c r="A1516">
        <v>804</v>
      </c>
      <c r="B1516" s="2">
        <v>42803</v>
      </c>
      <c r="C1516">
        <v>3</v>
      </c>
      <c r="D1516">
        <v>2.35</v>
      </c>
      <c r="E1516" t="str">
        <f>+VLOOKUP(A1516,'est-senamhi'!A:J,10,FALSE)</f>
        <v>RP</v>
      </c>
      <c r="F1516">
        <f>+COUNTIFS(percentiles!A:A,A1516,percentiles!M:M,B1516,percentiles!N:N,"&gt;0")</f>
        <v>0</v>
      </c>
    </row>
    <row r="1517" spans="1:6">
      <c r="A1517">
        <v>805</v>
      </c>
      <c r="B1517" s="2">
        <v>42803</v>
      </c>
      <c r="C1517">
        <v>3.5</v>
      </c>
      <c r="D1517">
        <v>1.29</v>
      </c>
      <c r="E1517" t="str">
        <f>+VLOOKUP(A1517,'est-senamhi'!A:J,10,FALSE)</f>
        <v>RP</v>
      </c>
      <c r="F1517">
        <f>+COUNTIFS(percentiles!A:A,A1517,percentiles!M:M,B1517,percentiles!N:N,"&gt;0")</f>
        <v>0</v>
      </c>
    </row>
    <row r="1518" spans="1:6">
      <c r="A1518">
        <v>864</v>
      </c>
      <c r="B1518" s="2">
        <v>42803</v>
      </c>
      <c r="C1518">
        <v>14.1</v>
      </c>
      <c r="D1518">
        <v>10.81</v>
      </c>
      <c r="E1518" t="str">
        <f>+VLOOKUP(A1518,'est-senamhi'!A:J,10,FALSE)</f>
        <v>RP</v>
      </c>
      <c r="F1518">
        <f>+COUNTIFS(percentiles!A:A,A1518,percentiles!M:M,B1518,percentiles!N:N,"&gt;0")</f>
        <v>0</v>
      </c>
    </row>
    <row r="1519" spans="1:6">
      <c r="A1519">
        <v>7308</v>
      </c>
      <c r="B1519" s="2">
        <v>42803</v>
      </c>
      <c r="C1519">
        <v>34.200000000000003</v>
      </c>
      <c r="D1519">
        <v>13.58</v>
      </c>
      <c r="E1519" t="str">
        <f>+VLOOKUP(A1519,'est-senamhi'!A:J,10,FALSE)</f>
        <v>RP</v>
      </c>
      <c r="F1519">
        <f>+COUNTIFS(percentiles!A:A,A1519,percentiles!M:M,B1519,percentiles!N:N,"&gt;0")</f>
        <v>0</v>
      </c>
    </row>
    <row r="1520" spans="1:6">
      <c r="A1520">
        <v>105121</v>
      </c>
      <c r="B1520" s="2">
        <v>42803</v>
      </c>
      <c r="C1520">
        <v>30</v>
      </c>
      <c r="D1520">
        <v>11.66</v>
      </c>
      <c r="E1520" t="str">
        <f>+VLOOKUP(A1520,'est-senamhi'!A:J,10,FALSE)</f>
        <v>VNP</v>
      </c>
      <c r="F1520">
        <f>+COUNTIFS(percentiles!A:A,A1520,percentiles!M:M,B1520,percentiles!N:N,"&gt;0")</f>
        <v>0</v>
      </c>
    </row>
    <row r="1521" spans="1:6">
      <c r="A1521">
        <v>105122</v>
      </c>
      <c r="B1521" s="2">
        <v>42803</v>
      </c>
      <c r="C1521">
        <v>24.5</v>
      </c>
      <c r="D1521">
        <v>9.83</v>
      </c>
      <c r="E1521" t="str">
        <f>+VLOOKUP(A1521,'est-senamhi'!A:J,10,FALSE)</f>
        <v>VNP</v>
      </c>
      <c r="F1521">
        <f>+COUNTIFS(percentiles!A:A,A1521,percentiles!M:M,B1521,percentiles!N:N,"&gt;0")</f>
        <v>0</v>
      </c>
    </row>
    <row r="1522" spans="1:6">
      <c r="A1522">
        <v>107131</v>
      </c>
      <c r="B1522" s="2">
        <v>42803</v>
      </c>
      <c r="C1522">
        <v>42.9</v>
      </c>
      <c r="D1522">
        <v>24.38</v>
      </c>
      <c r="E1522" t="str">
        <f>+VLOOKUP(A1522,'est-senamhi'!A:J,10,FALSE)</f>
        <v>VNP</v>
      </c>
      <c r="F1522">
        <f>+COUNTIFS(percentiles!A:A,A1522,percentiles!M:M,B1522,percentiles!N:N,"&gt;0")</f>
        <v>0</v>
      </c>
    </row>
    <row r="1523" spans="1:6">
      <c r="A1523">
        <v>109091</v>
      </c>
      <c r="B1523" s="2">
        <v>42803</v>
      </c>
      <c r="C1523">
        <v>98</v>
      </c>
      <c r="D1523">
        <v>21.38</v>
      </c>
      <c r="E1523" t="str">
        <f>+VLOOKUP(A1523,'est-senamhi'!A:J,10,FALSE)</f>
        <v>VNP</v>
      </c>
      <c r="F1523">
        <f>+COUNTIFS(percentiles!A:A,A1523,percentiles!M:M,B1523,percentiles!N:N,"&gt;0")</f>
        <v>0</v>
      </c>
    </row>
    <row r="1524" spans="1:6">
      <c r="A1524">
        <v>111291</v>
      </c>
      <c r="B1524" s="2">
        <v>42803</v>
      </c>
      <c r="C1524">
        <v>24.4</v>
      </c>
      <c r="D1524">
        <v>16.510000000000002</v>
      </c>
      <c r="E1524" t="str">
        <f>+VLOOKUP(A1524,'est-senamhi'!A:J,10,FALSE)</f>
        <v>VNP</v>
      </c>
      <c r="F1524">
        <f>+COUNTIFS(percentiles!A:A,A1524,percentiles!M:M,B1524,percentiles!N:N,"&gt;0")</f>
        <v>0</v>
      </c>
    </row>
    <row r="1525" spans="1:6">
      <c r="A1525">
        <v>116073</v>
      </c>
      <c r="B1525" s="2">
        <v>42803</v>
      </c>
      <c r="C1525">
        <v>19.399999999999999</v>
      </c>
      <c r="D1525">
        <v>18.64</v>
      </c>
      <c r="E1525" t="str">
        <f>+VLOOKUP(A1525,'est-senamhi'!A:J,10,FALSE)</f>
        <v>RP</v>
      </c>
      <c r="F1525">
        <f>+COUNTIFS(percentiles!A:A,A1525,percentiles!M:M,B1525,percentiles!N:N,"&gt;0")</f>
        <v>0</v>
      </c>
    </row>
    <row r="1526" spans="1:6">
      <c r="A1526">
        <v>150903</v>
      </c>
      <c r="B1526" s="2">
        <v>42803</v>
      </c>
      <c r="C1526">
        <v>33.299999999999997</v>
      </c>
      <c r="D1526">
        <v>19.850000000000001</v>
      </c>
      <c r="E1526" t="str">
        <f>+VLOOKUP(A1526,'est-senamhi'!A:J,10,FALSE)</f>
        <v>VNP</v>
      </c>
      <c r="F1526">
        <f>+COUNTIFS(percentiles!A:A,A1526,percentiles!M:M,B1526,percentiles!N:N,"&gt;0")</f>
        <v>1</v>
      </c>
    </row>
    <row r="1527" spans="1:6">
      <c r="A1527">
        <v>151207</v>
      </c>
      <c r="B1527" s="2">
        <v>42803</v>
      </c>
      <c r="C1527">
        <v>27.4</v>
      </c>
      <c r="D1527">
        <v>20.94</v>
      </c>
      <c r="E1527" t="str">
        <f>+VLOOKUP(A1527,'est-senamhi'!A:J,10,FALSE)</f>
        <v>RP</v>
      </c>
      <c r="F1527">
        <f>+COUNTIFS(percentiles!A:A,A1527,percentiles!M:M,B1527,percentiles!N:N,"&gt;0")</f>
        <v>1</v>
      </c>
    </row>
    <row r="1528" spans="1:6">
      <c r="A1528">
        <v>152100</v>
      </c>
      <c r="B1528" s="2">
        <v>42803</v>
      </c>
      <c r="C1528">
        <v>23.5</v>
      </c>
      <c r="D1528">
        <v>20.13</v>
      </c>
      <c r="E1528" t="str">
        <f>+VLOOKUP(A1528,'est-senamhi'!A:J,10,FALSE)</f>
        <v>VNP</v>
      </c>
      <c r="F1528">
        <f>+COUNTIFS(percentiles!A:A,A1528,percentiles!M:M,B1528,percentiles!N:N,"&gt;0")</f>
        <v>0</v>
      </c>
    </row>
    <row r="1529" spans="1:6">
      <c r="A1529">
        <v>152102</v>
      </c>
      <c r="B1529" s="2">
        <v>42803</v>
      </c>
      <c r="C1529">
        <v>35.4</v>
      </c>
      <c r="D1529">
        <v>30.42</v>
      </c>
      <c r="E1529" t="str">
        <f>+VLOOKUP(A1529,'est-senamhi'!A:J,10,FALSE)</f>
        <v>RP</v>
      </c>
      <c r="F1529">
        <f>+COUNTIFS(percentiles!A:A,A1529,percentiles!M:M,B1529,percentiles!N:N,"&gt;0")</f>
        <v>0</v>
      </c>
    </row>
    <row r="1530" spans="1:6">
      <c r="A1530">
        <v>152106</v>
      </c>
      <c r="B1530" s="2">
        <v>42803</v>
      </c>
      <c r="C1530">
        <v>43.6</v>
      </c>
      <c r="D1530">
        <v>34.51</v>
      </c>
      <c r="E1530" t="str">
        <f>+VLOOKUP(A1530,'est-senamhi'!A:J,10,FALSE)</f>
        <v>VNP</v>
      </c>
      <c r="F1530">
        <f>+COUNTIFS(percentiles!A:A,A1530,percentiles!M:M,B1530,percentiles!N:N,"&gt;0")</f>
        <v>0</v>
      </c>
    </row>
    <row r="1531" spans="1:6">
      <c r="A1531">
        <v>152107</v>
      </c>
      <c r="B1531" s="2">
        <v>42803</v>
      </c>
      <c r="C1531">
        <v>65.7</v>
      </c>
      <c r="D1531">
        <v>61.96</v>
      </c>
      <c r="E1531" t="str">
        <f>+VLOOKUP(A1531,'est-senamhi'!A:J,10,FALSE)</f>
        <v>VNP</v>
      </c>
      <c r="F1531">
        <f>+COUNTIFS(percentiles!A:A,A1531,percentiles!M:M,B1531,percentiles!N:N,"&gt;0")</f>
        <v>0</v>
      </c>
    </row>
    <row r="1532" spans="1:6">
      <c r="A1532">
        <v>153206</v>
      </c>
      <c r="B1532" s="2">
        <v>42803</v>
      </c>
      <c r="C1532">
        <v>61.7</v>
      </c>
      <c r="D1532">
        <v>25.6</v>
      </c>
      <c r="E1532" t="str">
        <f>+VLOOKUP(A1532,'est-senamhi'!A:J,10,FALSE)</f>
        <v>VNP</v>
      </c>
      <c r="F1532">
        <f>+COUNTIFS(percentiles!A:A,A1532,percentiles!M:M,B1532,percentiles!N:N,"&gt;0")</f>
        <v>0</v>
      </c>
    </row>
    <row r="1533" spans="1:6">
      <c r="A1533">
        <v>154107</v>
      </c>
      <c r="B1533" s="2">
        <v>42803</v>
      </c>
      <c r="C1533">
        <v>9.4</v>
      </c>
      <c r="D1533">
        <v>8.82</v>
      </c>
      <c r="E1533" t="str">
        <f>+VLOOKUP(A1533,'est-senamhi'!A:J,10,FALSE)</f>
        <v>VNP</v>
      </c>
      <c r="F1533">
        <f>+COUNTIFS(percentiles!A:A,A1533,percentiles!M:M,B1533,percentiles!N:N,"&gt;0")</f>
        <v>0</v>
      </c>
    </row>
    <row r="1534" spans="1:6">
      <c r="A1534">
        <v>154108</v>
      </c>
      <c r="B1534" s="2">
        <v>42803</v>
      </c>
      <c r="C1534">
        <v>14.4</v>
      </c>
      <c r="D1534">
        <v>9.23</v>
      </c>
      <c r="E1534" t="str">
        <f>+VLOOKUP(A1534,'est-senamhi'!A:J,10,FALSE)</f>
        <v>VNP</v>
      </c>
      <c r="F1534">
        <f>+COUNTIFS(percentiles!A:A,A1534,percentiles!M:M,B1534,percentiles!N:N,"&gt;0")</f>
        <v>0</v>
      </c>
    </row>
    <row r="1535" spans="1:6">
      <c r="A1535">
        <v>154110</v>
      </c>
      <c r="B1535" s="2">
        <v>42803</v>
      </c>
      <c r="C1535">
        <v>15.5</v>
      </c>
      <c r="D1535">
        <v>8.82</v>
      </c>
      <c r="E1535" t="str">
        <f>+VLOOKUP(A1535,'est-senamhi'!A:J,10,FALSE)</f>
        <v>VNP</v>
      </c>
      <c r="F1535">
        <f>+COUNTIFS(percentiles!A:A,A1535,percentiles!M:M,B1535,percentiles!N:N,"&gt;0")</f>
        <v>0</v>
      </c>
    </row>
    <row r="1536" spans="1:6">
      <c r="A1536">
        <v>155105</v>
      </c>
      <c r="B1536" s="2">
        <v>42803</v>
      </c>
      <c r="C1536">
        <v>13.9</v>
      </c>
      <c r="D1536">
        <v>11.3</v>
      </c>
      <c r="E1536" t="str">
        <f>+VLOOKUP(A1536,'est-senamhi'!A:J,10,FALSE)</f>
        <v>VNP</v>
      </c>
      <c r="F1536">
        <f>+COUNTIFS(percentiles!A:A,A1536,percentiles!M:M,B1536,percentiles!N:N,"&gt;0")</f>
        <v>0</v>
      </c>
    </row>
    <row r="1537" spans="1:6">
      <c r="A1537">
        <v>156102</v>
      </c>
      <c r="B1537" s="2">
        <v>42803</v>
      </c>
      <c r="C1537">
        <v>25</v>
      </c>
      <c r="D1537">
        <v>20.75</v>
      </c>
      <c r="E1537" t="str">
        <f>+VLOOKUP(A1537,'est-senamhi'!A:J,10,FALSE)</f>
        <v>RP</v>
      </c>
      <c r="F1537">
        <f>+COUNTIFS(percentiles!A:A,A1537,percentiles!M:M,B1537,percentiles!N:N,"&gt;0")</f>
        <v>0</v>
      </c>
    </row>
    <row r="1538" spans="1:6">
      <c r="A1538">
        <v>156104</v>
      </c>
      <c r="B1538" s="2">
        <v>42803</v>
      </c>
      <c r="C1538">
        <v>22.8</v>
      </c>
      <c r="D1538">
        <v>21</v>
      </c>
      <c r="E1538" t="str">
        <f>+VLOOKUP(A1538,'est-senamhi'!A:J,10,FALSE)</f>
        <v>RP</v>
      </c>
      <c r="F1538">
        <f>+COUNTIFS(percentiles!A:A,A1538,percentiles!M:M,B1538,percentiles!N:N,"&gt;0")</f>
        <v>0</v>
      </c>
    </row>
    <row r="1539" spans="1:6">
      <c r="A1539">
        <v>156130</v>
      </c>
      <c r="B1539" s="2">
        <v>42803</v>
      </c>
      <c r="C1539">
        <v>42</v>
      </c>
      <c r="D1539">
        <v>27.07</v>
      </c>
      <c r="E1539" t="str">
        <f>+VLOOKUP(A1539,'est-senamhi'!A:J,10,FALSE)</f>
        <v>RP</v>
      </c>
      <c r="F1539">
        <f>+COUNTIFS(percentiles!A:A,A1539,percentiles!M:M,B1539,percentiles!N:N,"&gt;0")</f>
        <v>0</v>
      </c>
    </row>
    <row r="1540" spans="1:6">
      <c r="A1540">
        <v>157310</v>
      </c>
      <c r="B1540" s="2">
        <v>42803</v>
      </c>
      <c r="C1540">
        <v>44.9</v>
      </c>
      <c r="D1540">
        <v>11.56</v>
      </c>
      <c r="E1540" t="str">
        <f>+VLOOKUP(A1540,'est-senamhi'!A:J,10,FALSE)</f>
        <v>RP</v>
      </c>
      <c r="F1540">
        <f>+COUNTIFS(percentiles!A:A,A1540,percentiles!M:M,B1540,percentiles!N:N,"&gt;0")</f>
        <v>0</v>
      </c>
    </row>
    <row r="1541" spans="1:6">
      <c r="A1541">
        <v>157311</v>
      </c>
      <c r="B1541" s="2">
        <v>42803</v>
      </c>
      <c r="C1541">
        <v>46.4</v>
      </c>
      <c r="D1541">
        <v>18.72</v>
      </c>
      <c r="E1541" t="str">
        <f>+VLOOKUP(A1541,'est-senamhi'!A:J,10,FALSE)</f>
        <v>RP</v>
      </c>
      <c r="F1541">
        <f>+COUNTIFS(percentiles!A:A,A1541,percentiles!M:M,B1541,percentiles!N:N,"&gt;0")</f>
        <v>0</v>
      </c>
    </row>
    <row r="1542" spans="1:6">
      <c r="A1542">
        <v>157312</v>
      </c>
      <c r="B1542" s="2">
        <v>42803</v>
      </c>
      <c r="C1542">
        <v>38.200000000000003</v>
      </c>
      <c r="D1542">
        <v>12.16</v>
      </c>
      <c r="E1542" t="str">
        <f>+VLOOKUP(A1542,'est-senamhi'!A:J,10,FALSE)</f>
        <v>RP</v>
      </c>
      <c r="F1542">
        <f>+COUNTIFS(percentiles!A:A,A1542,percentiles!M:M,B1542,percentiles!N:N,"&gt;0")</f>
        <v>0</v>
      </c>
    </row>
    <row r="1543" spans="1:6">
      <c r="A1543">
        <v>157313</v>
      </c>
      <c r="B1543" s="2">
        <v>42803</v>
      </c>
      <c r="C1543">
        <v>26</v>
      </c>
      <c r="D1543">
        <v>12.7</v>
      </c>
      <c r="E1543" t="str">
        <f>+VLOOKUP(A1543,'est-senamhi'!A:J,10,FALSE)</f>
        <v>RP</v>
      </c>
      <c r="F1543">
        <f>+COUNTIFS(percentiles!A:A,A1543,percentiles!M:M,B1543,percentiles!N:N,"&gt;0")</f>
        <v>0</v>
      </c>
    </row>
    <row r="1544" spans="1:6">
      <c r="A1544">
        <v>157315</v>
      </c>
      <c r="B1544" s="2">
        <v>42803</v>
      </c>
      <c r="C1544">
        <v>35.200000000000003</v>
      </c>
      <c r="D1544">
        <v>16.66</v>
      </c>
      <c r="E1544" t="str">
        <f>+VLOOKUP(A1544,'est-senamhi'!A:J,10,FALSE)</f>
        <v>RP</v>
      </c>
      <c r="F1544">
        <f>+COUNTIFS(percentiles!A:A,A1544,percentiles!M:M,B1544,percentiles!N:N,"&gt;0")</f>
        <v>0</v>
      </c>
    </row>
    <row r="1545" spans="1:6">
      <c r="A1545">
        <v>157317</v>
      </c>
      <c r="B1545" s="2">
        <v>42803</v>
      </c>
      <c r="C1545">
        <v>18.399999999999999</v>
      </c>
      <c r="D1545">
        <v>17.95</v>
      </c>
      <c r="E1545" t="str">
        <f>+VLOOKUP(A1545,'est-senamhi'!A:J,10,FALSE)</f>
        <v>RP</v>
      </c>
      <c r="F1545">
        <f>+COUNTIFS(percentiles!A:A,A1545,percentiles!M:M,B1545,percentiles!N:N,"&gt;0")</f>
        <v>0</v>
      </c>
    </row>
    <row r="1546" spans="1:6">
      <c r="A1546" t="s">
        <v>1100</v>
      </c>
      <c r="B1546" s="2">
        <v>42803</v>
      </c>
      <c r="C1546">
        <v>52.6</v>
      </c>
      <c r="D1546">
        <v>24.11</v>
      </c>
      <c r="E1546" t="str">
        <f>+VLOOKUP(A1546,'est-senamhi'!A:J,10,FALSE)</f>
        <v>RP</v>
      </c>
      <c r="F1546">
        <f>+COUNTIFS(percentiles!A:A,A1546,percentiles!M:M,B1546,percentiles!N:N,"&gt;0")</f>
        <v>0</v>
      </c>
    </row>
    <row r="1547" spans="1:6">
      <c r="A1547">
        <v>47280292</v>
      </c>
      <c r="B1547" s="2">
        <v>42803</v>
      </c>
      <c r="C1547">
        <v>27</v>
      </c>
      <c r="D1547">
        <v>16.59</v>
      </c>
      <c r="E1547" t="str">
        <f>+VLOOKUP(A1547,'est-senamhi'!A:J,10,FALSE)</f>
        <v>RP</v>
      </c>
      <c r="F1547">
        <f>+COUNTIFS(percentiles!A:A,A1547,percentiles!M:M,B1547,percentiles!N:N,"&gt;0")</f>
        <v>0</v>
      </c>
    </row>
    <row r="1548" spans="1:6">
      <c r="A1548" t="s">
        <v>1211</v>
      </c>
      <c r="B1548" s="2">
        <v>42803</v>
      </c>
      <c r="C1548">
        <v>43.3</v>
      </c>
      <c r="D1548">
        <v>23.84</v>
      </c>
      <c r="E1548" t="str">
        <f>+VLOOKUP(A1548,'est-senamhi'!A:J,10,FALSE)</f>
        <v>VNP</v>
      </c>
      <c r="F1548">
        <f>+COUNTIFS(percentiles!A:A,A1548,percentiles!M:M,B1548,percentiles!N:N,"&gt;0")</f>
        <v>0</v>
      </c>
    </row>
    <row r="1549" spans="1:6">
      <c r="A1549" t="s">
        <v>1218</v>
      </c>
      <c r="B1549" s="2">
        <v>42803</v>
      </c>
      <c r="C1549">
        <v>4.4000000000000004</v>
      </c>
      <c r="D1549">
        <v>1.39</v>
      </c>
      <c r="E1549" t="str">
        <f>+VLOOKUP(A1549,'est-senamhi'!A:J,10,FALSE)</f>
        <v>VNP</v>
      </c>
      <c r="F1549">
        <f>+COUNTIFS(percentiles!A:A,A1549,percentiles!M:M,B1549,percentiles!N:N,"&gt;0")</f>
        <v>0</v>
      </c>
    </row>
    <row r="1550" spans="1:6">
      <c r="A1550" t="s">
        <v>1226</v>
      </c>
      <c r="B1550" s="2">
        <v>42803</v>
      </c>
      <c r="C1550">
        <v>70.2</v>
      </c>
      <c r="D1550">
        <v>26.76</v>
      </c>
      <c r="E1550" t="str">
        <f>+VLOOKUP(A1550,'est-senamhi'!A:J,10,FALSE)</f>
        <v>VNP</v>
      </c>
      <c r="F1550">
        <f>+COUNTIFS(percentiles!A:A,A1550,percentiles!M:M,B1550,percentiles!N:N,"&gt;0")</f>
        <v>0</v>
      </c>
    </row>
    <row r="1551" spans="1:6">
      <c r="A1551">
        <v>9</v>
      </c>
      <c r="B1551" s="2">
        <v>42804</v>
      </c>
      <c r="C1551">
        <v>12.6</v>
      </c>
      <c r="D1551">
        <v>8.33</v>
      </c>
      <c r="E1551" t="str">
        <f>+VLOOKUP(A1551,'est-senamhi'!A:J,10,FALSE)</f>
        <v>RP</v>
      </c>
      <c r="F1551">
        <f>+COUNTIFS(percentiles!A:A,A1551,percentiles!M:M,B1551,percentiles!N:N,"&gt;0")</f>
        <v>0</v>
      </c>
    </row>
    <row r="1552" spans="1:6">
      <c r="A1552">
        <v>220</v>
      </c>
      <c r="B1552" s="2">
        <v>42804</v>
      </c>
      <c r="C1552">
        <v>35</v>
      </c>
      <c r="D1552">
        <v>29.03</v>
      </c>
      <c r="E1552" t="str">
        <f>+VLOOKUP(A1552,'est-senamhi'!A:J,10,FALSE)</f>
        <v>RP</v>
      </c>
      <c r="F1552">
        <f>+COUNTIFS(percentiles!A:A,A1552,percentiles!M:M,B1552,percentiles!N:N,"&gt;0")</f>
        <v>0</v>
      </c>
    </row>
    <row r="1553" spans="1:6">
      <c r="A1553">
        <v>313</v>
      </c>
      <c r="B1553" s="2">
        <v>42804</v>
      </c>
      <c r="C1553">
        <v>8.5</v>
      </c>
      <c r="D1553">
        <v>3.89</v>
      </c>
      <c r="E1553" t="str">
        <f>+VLOOKUP(A1553,'est-senamhi'!A:J,10,FALSE)</f>
        <v>VNP</v>
      </c>
      <c r="F1553">
        <f>+COUNTIFS(percentiles!A:A,A1553,percentiles!M:M,B1553,percentiles!N:N,"&gt;0")</f>
        <v>0</v>
      </c>
    </row>
    <row r="1554" spans="1:6">
      <c r="A1554">
        <v>396</v>
      </c>
      <c r="B1554" s="2">
        <v>42804</v>
      </c>
      <c r="C1554">
        <v>37.4</v>
      </c>
      <c r="D1554">
        <v>19.27</v>
      </c>
      <c r="E1554" t="str">
        <f>+VLOOKUP(A1554,'est-senamhi'!A:J,10,FALSE)</f>
        <v>VNP</v>
      </c>
      <c r="F1554">
        <f>+COUNTIFS(percentiles!A:A,A1554,percentiles!M:M,B1554,percentiles!N:N,"&gt;0")</f>
        <v>0</v>
      </c>
    </row>
    <row r="1555" spans="1:6">
      <c r="A1555">
        <v>398</v>
      </c>
      <c r="B1555" s="2">
        <v>42804</v>
      </c>
      <c r="C1555">
        <v>14.6</v>
      </c>
      <c r="D1555">
        <v>12.71</v>
      </c>
      <c r="E1555" t="str">
        <f>+VLOOKUP(A1555,'est-senamhi'!A:J,10,FALSE)</f>
        <v>VNP</v>
      </c>
      <c r="F1555">
        <f>+COUNTIFS(percentiles!A:A,A1555,percentiles!M:M,B1555,percentiles!N:N,"&gt;0")</f>
        <v>0</v>
      </c>
    </row>
    <row r="1556" spans="1:6">
      <c r="A1556">
        <v>440</v>
      </c>
      <c r="B1556" s="2">
        <v>42804</v>
      </c>
      <c r="C1556">
        <v>19.600000000000001</v>
      </c>
      <c r="D1556">
        <v>10.89</v>
      </c>
      <c r="E1556" t="str">
        <f>+VLOOKUP(A1556,'est-senamhi'!A:J,10,FALSE)</f>
        <v>VNP</v>
      </c>
      <c r="F1556">
        <f>+COUNTIFS(percentiles!A:A,A1556,percentiles!M:M,B1556,percentiles!N:N,"&gt;0")</f>
        <v>0</v>
      </c>
    </row>
    <row r="1557" spans="1:6">
      <c r="A1557">
        <v>540</v>
      </c>
      <c r="B1557" s="2">
        <v>42804</v>
      </c>
      <c r="C1557">
        <v>26.7</v>
      </c>
      <c r="D1557">
        <v>20.09</v>
      </c>
      <c r="E1557" t="str">
        <f>+VLOOKUP(A1557,'est-senamhi'!A:J,10,FALSE)</f>
        <v>VNP</v>
      </c>
      <c r="F1557">
        <f>+COUNTIFS(percentiles!A:A,A1557,percentiles!M:M,B1557,percentiles!N:N,"&gt;0")</f>
        <v>0</v>
      </c>
    </row>
    <row r="1558" spans="1:6">
      <c r="A1558">
        <v>541</v>
      </c>
      <c r="B1558" s="2">
        <v>42804</v>
      </c>
      <c r="C1558">
        <v>17.2</v>
      </c>
      <c r="D1558">
        <v>17.13</v>
      </c>
      <c r="E1558" t="str">
        <f>+VLOOKUP(A1558,'est-senamhi'!A:J,10,FALSE)</f>
        <v>VNP</v>
      </c>
      <c r="F1558">
        <f>+COUNTIFS(percentiles!A:A,A1558,percentiles!M:M,B1558,percentiles!N:N,"&gt;0")</f>
        <v>0</v>
      </c>
    </row>
    <row r="1559" spans="1:6">
      <c r="A1559">
        <v>547</v>
      </c>
      <c r="B1559" s="2">
        <v>42804</v>
      </c>
      <c r="C1559">
        <v>20.3</v>
      </c>
      <c r="D1559">
        <v>16.989999999999998</v>
      </c>
      <c r="E1559" t="str">
        <f>+VLOOKUP(A1559,'est-senamhi'!A:J,10,FALSE)</f>
        <v>VNP</v>
      </c>
      <c r="F1559">
        <f>+COUNTIFS(percentiles!A:A,A1559,percentiles!M:M,B1559,percentiles!N:N,"&gt;0")</f>
        <v>0</v>
      </c>
    </row>
    <row r="1560" spans="1:6">
      <c r="A1560">
        <v>594</v>
      </c>
      <c r="B1560" s="2">
        <v>42804</v>
      </c>
      <c r="C1560">
        <v>22.6</v>
      </c>
      <c r="D1560">
        <v>16.25</v>
      </c>
      <c r="E1560" t="str">
        <f>+VLOOKUP(A1560,'est-senamhi'!A:J,10,FALSE)</f>
        <v>RP</v>
      </c>
      <c r="F1560">
        <f>+COUNTIFS(percentiles!A:A,A1560,percentiles!M:M,B1560,percentiles!N:N,"&gt;0")</f>
        <v>0</v>
      </c>
    </row>
    <row r="1561" spans="1:6">
      <c r="A1561">
        <v>640</v>
      </c>
      <c r="B1561" s="2">
        <v>42804</v>
      </c>
      <c r="C1561">
        <v>7.9</v>
      </c>
      <c r="D1561">
        <v>1.17</v>
      </c>
      <c r="E1561" t="str">
        <f>+VLOOKUP(A1561,'est-senamhi'!A:J,10,FALSE)</f>
        <v>RP</v>
      </c>
      <c r="F1561">
        <f>+COUNTIFS(percentiles!A:A,A1561,percentiles!M:M,B1561,percentiles!N:N,"&gt;0")</f>
        <v>0</v>
      </c>
    </row>
    <row r="1562" spans="1:6">
      <c r="A1562">
        <v>698</v>
      </c>
      <c r="B1562" s="2">
        <v>42804</v>
      </c>
      <c r="C1562">
        <v>1.7</v>
      </c>
      <c r="D1562">
        <v>0.76</v>
      </c>
      <c r="E1562" t="str">
        <f>+VLOOKUP(A1562,'est-senamhi'!A:J,10,FALSE)</f>
        <v>RP</v>
      </c>
      <c r="F1562">
        <f>+COUNTIFS(percentiles!A:A,A1562,percentiles!M:M,B1562,percentiles!N:N,"&gt;0")</f>
        <v>0</v>
      </c>
    </row>
    <row r="1563" spans="1:6">
      <c r="A1563">
        <v>727</v>
      </c>
      <c r="B1563" s="2">
        <v>42804</v>
      </c>
      <c r="C1563">
        <v>1.4</v>
      </c>
      <c r="D1563">
        <v>0.72</v>
      </c>
      <c r="E1563" t="str">
        <f>+VLOOKUP(A1563,'est-senamhi'!A:J,10,FALSE)</f>
        <v>RP</v>
      </c>
      <c r="F1563">
        <f>+COUNTIFS(percentiles!A:A,A1563,percentiles!M:M,B1563,percentiles!N:N,"&gt;0")</f>
        <v>0</v>
      </c>
    </row>
    <row r="1564" spans="1:6">
      <c r="A1564">
        <v>736</v>
      </c>
      <c r="B1564" s="2">
        <v>42804</v>
      </c>
      <c r="C1564">
        <v>26.3</v>
      </c>
      <c r="D1564">
        <v>19.899999999999999</v>
      </c>
      <c r="E1564" t="str">
        <f>+VLOOKUP(A1564,'est-senamhi'!A:J,10,FALSE)</f>
        <v>RP</v>
      </c>
      <c r="F1564">
        <f>+COUNTIFS(percentiles!A:A,A1564,percentiles!M:M,B1564,percentiles!N:N,"&gt;0")</f>
        <v>0</v>
      </c>
    </row>
    <row r="1565" spans="1:6">
      <c r="A1565">
        <v>6640</v>
      </c>
      <c r="B1565" s="2">
        <v>42804</v>
      </c>
      <c r="C1565">
        <v>12.2</v>
      </c>
      <c r="D1565">
        <v>8.33</v>
      </c>
      <c r="E1565" t="str">
        <f>+VLOOKUP(A1565,'est-senamhi'!A:J,10,FALSE)</f>
        <v>RP</v>
      </c>
      <c r="F1565">
        <f>+COUNTIFS(percentiles!A:A,A1565,percentiles!M:M,B1565,percentiles!N:N,"&gt;0")</f>
        <v>0</v>
      </c>
    </row>
    <row r="1566" spans="1:6">
      <c r="A1566">
        <v>7308</v>
      </c>
      <c r="B1566" s="2">
        <v>42804</v>
      </c>
      <c r="C1566">
        <v>35.200000000000003</v>
      </c>
      <c r="D1566">
        <v>13.58</v>
      </c>
      <c r="E1566" t="str">
        <f>+VLOOKUP(A1566,'est-senamhi'!A:J,10,FALSE)</f>
        <v>RP</v>
      </c>
      <c r="F1566">
        <f>+COUNTIFS(percentiles!A:A,A1566,percentiles!M:M,B1566,percentiles!N:N,"&gt;0")</f>
        <v>0</v>
      </c>
    </row>
    <row r="1567" spans="1:6">
      <c r="A1567">
        <v>104097</v>
      </c>
      <c r="B1567" s="2">
        <v>42804</v>
      </c>
      <c r="C1567">
        <v>66.599999999999994</v>
      </c>
      <c r="D1567">
        <v>51.78</v>
      </c>
      <c r="E1567" t="str">
        <f>+VLOOKUP(A1567,'est-senamhi'!A:J,10,FALSE)</f>
        <v>VNP</v>
      </c>
      <c r="F1567">
        <f>+COUNTIFS(percentiles!A:A,A1567,percentiles!M:M,B1567,percentiles!N:N,"&gt;0")</f>
        <v>0</v>
      </c>
    </row>
    <row r="1568" spans="1:6">
      <c r="A1568">
        <v>105121</v>
      </c>
      <c r="B1568" s="2">
        <v>42804</v>
      </c>
      <c r="C1568">
        <v>20.2</v>
      </c>
      <c r="D1568">
        <v>11.66</v>
      </c>
      <c r="E1568" t="str">
        <f>+VLOOKUP(A1568,'est-senamhi'!A:J,10,FALSE)</f>
        <v>VNP</v>
      </c>
      <c r="F1568">
        <f>+COUNTIFS(percentiles!A:A,A1568,percentiles!M:M,B1568,percentiles!N:N,"&gt;0")</f>
        <v>0</v>
      </c>
    </row>
    <row r="1569" spans="1:6">
      <c r="A1569">
        <v>107131</v>
      </c>
      <c r="B1569" s="2">
        <v>42804</v>
      </c>
      <c r="C1569">
        <v>36.299999999999997</v>
      </c>
      <c r="D1569">
        <v>24.38</v>
      </c>
      <c r="E1569" t="str">
        <f>+VLOOKUP(A1569,'est-senamhi'!A:J,10,FALSE)</f>
        <v>VNP</v>
      </c>
      <c r="F1569">
        <f>+COUNTIFS(percentiles!A:A,A1569,percentiles!M:M,B1569,percentiles!N:N,"&gt;0")</f>
        <v>0</v>
      </c>
    </row>
    <row r="1570" spans="1:6">
      <c r="A1570">
        <v>109090</v>
      </c>
      <c r="B1570" s="2">
        <v>42804</v>
      </c>
      <c r="C1570">
        <v>75.2</v>
      </c>
      <c r="D1570">
        <v>59.31</v>
      </c>
      <c r="E1570" t="str">
        <f>+VLOOKUP(A1570,'est-senamhi'!A:J,10,FALSE)</f>
        <v>RP</v>
      </c>
      <c r="F1570">
        <f>+COUNTIFS(percentiles!A:A,A1570,percentiles!M:M,B1570,percentiles!N:N,"&gt;0")</f>
        <v>0</v>
      </c>
    </row>
    <row r="1571" spans="1:6">
      <c r="A1571">
        <v>111288</v>
      </c>
      <c r="B1571" s="2">
        <v>42804</v>
      </c>
      <c r="C1571">
        <v>11.3</v>
      </c>
      <c r="D1571">
        <v>11.17</v>
      </c>
      <c r="E1571" t="str">
        <f>+VLOOKUP(A1571,'est-senamhi'!A:J,10,FALSE)</f>
        <v>RP</v>
      </c>
      <c r="F1571">
        <f>+COUNTIFS(percentiles!A:A,A1571,percentiles!M:M,B1571,percentiles!N:N,"&gt;0")</f>
        <v>0</v>
      </c>
    </row>
    <row r="1572" spans="1:6">
      <c r="A1572">
        <v>150903</v>
      </c>
      <c r="B1572" s="2">
        <v>42804</v>
      </c>
      <c r="C1572">
        <v>25.5</v>
      </c>
      <c r="D1572">
        <v>19.850000000000001</v>
      </c>
      <c r="E1572" t="str">
        <f>+VLOOKUP(A1572,'est-senamhi'!A:J,10,FALSE)</f>
        <v>VNP</v>
      </c>
      <c r="F1572">
        <f>+COUNTIFS(percentiles!A:A,A1572,percentiles!M:M,B1572,percentiles!N:N,"&gt;0")</f>
        <v>1</v>
      </c>
    </row>
    <row r="1573" spans="1:6">
      <c r="A1573">
        <v>151207</v>
      </c>
      <c r="B1573" s="2">
        <v>42804</v>
      </c>
      <c r="C1573">
        <v>31.6</v>
      </c>
      <c r="D1573">
        <v>20.94</v>
      </c>
      <c r="E1573" t="str">
        <f>+VLOOKUP(A1573,'est-senamhi'!A:J,10,FALSE)</f>
        <v>RP</v>
      </c>
      <c r="F1573">
        <f>+COUNTIFS(percentiles!A:A,A1573,percentiles!M:M,B1573,percentiles!N:N,"&gt;0")</f>
        <v>1</v>
      </c>
    </row>
    <row r="1574" spans="1:6">
      <c r="A1574">
        <v>151211</v>
      </c>
      <c r="B1574" s="2">
        <v>42804</v>
      </c>
      <c r="C1574">
        <v>21.6</v>
      </c>
      <c r="D1574">
        <v>17.260000000000002</v>
      </c>
      <c r="E1574" t="str">
        <f>+VLOOKUP(A1574,'est-senamhi'!A:J,10,FALSE)</f>
        <v>VNP</v>
      </c>
      <c r="F1574">
        <f>+COUNTIFS(percentiles!A:A,A1574,percentiles!M:M,B1574,percentiles!N:N,"&gt;0")</f>
        <v>0</v>
      </c>
    </row>
    <row r="1575" spans="1:6">
      <c r="A1575">
        <v>151212</v>
      </c>
      <c r="B1575" s="2">
        <v>42804</v>
      </c>
      <c r="C1575">
        <v>21.4</v>
      </c>
      <c r="D1575">
        <v>12.68</v>
      </c>
      <c r="E1575" t="str">
        <f>+VLOOKUP(A1575,'est-senamhi'!A:J,10,FALSE)</f>
        <v>RP</v>
      </c>
      <c r="F1575">
        <f>+COUNTIFS(percentiles!A:A,A1575,percentiles!M:M,B1575,percentiles!N:N,"&gt;0")</f>
        <v>1</v>
      </c>
    </row>
    <row r="1576" spans="1:6">
      <c r="A1576">
        <v>151214</v>
      </c>
      <c r="B1576" s="2">
        <v>42804</v>
      </c>
      <c r="C1576">
        <v>35.299999999999997</v>
      </c>
      <c r="D1576">
        <v>11.44</v>
      </c>
      <c r="E1576" t="str">
        <f>+VLOOKUP(A1576,'est-senamhi'!A:J,10,FALSE)</f>
        <v>RP</v>
      </c>
      <c r="F1576">
        <f>+COUNTIFS(percentiles!A:A,A1576,percentiles!M:M,B1576,percentiles!N:N,"&gt;0")</f>
        <v>0</v>
      </c>
    </row>
    <row r="1577" spans="1:6">
      <c r="A1577">
        <v>153201</v>
      </c>
      <c r="B1577" s="2">
        <v>42804</v>
      </c>
      <c r="C1577">
        <v>45.6</v>
      </c>
      <c r="D1577">
        <v>37.770000000000003</v>
      </c>
      <c r="E1577" t="str">
        <f>+VLOOKUP(A1577,'est-senamhi'!A:J,10,FALSE)</f>
        <v>VNP</v>
      </c>
      <c r="F1577">
        <f>+COUNTIFS(percentiles!A:A,A1577,percentiles!M:M,B1577,percentiles!N:N,"&gt;0")</f>
        <v>0</v>
      </c>
    </row>
    <row r="1578" spans="1:6">
      <c r="A1578">
        <v>154107</v>
      </c>
      <c r="B1578" s="2">
        <v>42804</v>
      </c>
      <c r="C1578">
        <v>9.3000000000000007</v>
      </c>
      <c r="D1578">
        <v>8.82</v>
      </c>
      <c r="E1578" t="str">
        <f>+VLOOKUP(A1578,'est-senamhi'!A:J,10,FALSE)</f>
        <v>VNP</v>
      </c>
      <c r="F1578">
        <f>+COUNTIFS(percentiles!A:A,A1578,percentiles!M:M,B1578,percentiles!N:N,"&gt;0")</f>
        <v>0</v>
      </c>
    </row>
    <row r="1579" spans="1:6">
      <c r="A1579">
        <v>154108</v>
      </c>
      <c r="B1579" s="2">
        <v>42804</v>
      </c>
      <c r="C1579">
        <v>12.6</v>
      </c>
      <c r="D1579">
        <v>9.23</v>
      </c>
      <c r="E1579" t="str">
        <f>+VLOOKUP(A1579,'est-senamhi'!A:J,10,FALSE)</f>
        <v>VNP</v>
      </c>
      <c r="F1579">
        <f>+COUNTIFS(percentiles!A:A,A1579,percentiles!M:M,B1579,percentiles!N:N,"&gt;0")</f>
        <v>0</v>
      </c>
    </row>
    <row r="1580" spans="1:6">
      <c r="A1580">
        <v>154110</v>
      </c>
      <c r="B1580" s="2">
        <v>42804</v>
      </c>
      <c r="C1580">
        <v>9.8000000000000007</v>
      </c>
      <c r="D1580">
        <v>8.82</v>
      </c>
      <c r="E1580" t="str">
        <f>+VLOOKUP(A1580,'est-senamhi'!A:J,10,FALSE)</f>
        <v>VNP</v>
      </c>
      <c r="F1580">
        <f>+COUNTIFS(percentiles!A:A,A1580,percentiles!M:M,B1580,percentiles!N:N,"&gt;0")</f>
        <v>0</v>
      </c>
    </row>
    <row r="1581" spans="1:6">
      <c r="A1581">
        <v>155107</v>
      </c>
      <c r="B1581" s="2">
        <v>42804</v>
      </c>
      <c r="C1581">
        <v>10.7</v>
      </c>
      <c r="D1581">
        <v>8.75</v>
      </c>
      <c r="E1581" t="str">
        <f>+VLOOKUP(A1581,'est-senamhi'!A:J,10,FALSE)</f>
        <v>VNP</v>
      </c>
      <c r="F1581">
        <f>+COUNTIFS(percentiles!A:A,A1581,percentiles!M:M,B1581,percentiles!N:N,"&gt;0")</f>
        <v>0</v>
      </c>
    </row>
    <row r="1582" spans="1:6">
      <c r="A1582">
        <v>155200</v>
      </c>
      <c r="B1582" s="2">
        <v>42804</v>
      </c>
      <c r="C1582">
        <v>27.5</v>
      </c>
      <c r="D1582">
        <v>21.94</v>
      </c>
      <c r="E1582" t="str">
        <f>+VLOOKUP(A1582,'est-senamhi'!A:J,10,FALSE)</f>
        <v>VNP</v>
      </c>
      <c r="F1582">
        <f>+COUNTIFS(percentiles!A:A,A1582,percentiles!M:M,B1582,percentiles!N:N,"&gt;0")</f>
        <v>0</v>
      </c>
    </row>
    <row r="1583" spans="1:6">
      <c r="A1583">
        <v>155207</v>
      </c>
      <c r="B1583" s="2">
        <v>42804</v>
      </c>
      <c r="C1583">
        <v>14.3</v>
      </c>
      <c r="D1583">
        <v>12.31</v>
      </c>
      <c r="E1583" t="str">
        <f>+VLOOKUP(A1583,'est-senamhi'!A:J,10,FALSE)</f>
        <v>VNP</v>
      </c>
      <c r="F1583">
        <f>+COUNTIFS(percentiles!A:A,A1583,percentiles!M:M,B1583,percentiles!N:N,"&gt;0")</f>
        <v>0</v>
      </c>
    </row>
    <row r="1584" spans="1:6">
      <c r="A1584">
        <v>155212</v>
      </c>
      <c r="B1584" s="2">
        <v>42804</v>
      </c>
      <c r="C1584">
        <v>22</v>
      </c>
      <c r="D1584">
        <v>17.79</v>
      </c>
      <c r="E1584" t="str">
        <f>+VLOOKUP(A1584,'est-senamhi'!A:J,10,FALSE)</f>
        <v>VNP</v>
      </c>
      <c r="F1584">
        <f>+COUNTIFS(percentiles!A:A,A1584,percentiles!M:M,B1584,percentiles!N:N,"&gt;0")</f>
        <v>0</v>
      </c>
    </row>
    <row r="1585" spans="1:6">
      <c r="A1585">
        <v>155213</v>
      </c>
      <c r="B1585" s="2">
        <v>42804</v>
      </c>
      <c r="C1585">
        <v>4.9000000000000004</v>
      </c>
      <c r="D1585">
        <v>4.58</v>
      </c>
      <c r="E1585" t="str">
        <f>+VLOOKUP(A1585,'est-senamhi'!A:J,10,FALSE)</f>
        <v>VNP</v>
      </c>
      <c r="F1585">
        <f>+COUNTIFS(percentiles!A:A,A1585,percentiles!M:M,B1585,percentiles!N:N,"&gt;0")</f>
        <v>0</v>
      </c>
    </row>
    <row r="1586" spans="1:6">
      <c r="A1586">
        <v>155223</v>
      </c>
      <c r="B1586" s="2">
        <v>42804</v>
      </c>
      <c r="C1586">
        <v>17.7</v>
      </c>
      <c r="D1586">
        <v>15.27</v>
      </c>
      <c r="E1586" t="str">
        <f>+VLOOKUP(A1586,'est-senamhi'!A:J,10,FALSE)</f>
        <v>VNP</v>
      </c>
      <c r="F1586">
        <f>+COUNTIFS(percentiles!A:A,A1586,percentiles!M:M,B1586,percentiles!N:N,"&gt;0")</f>
        <v>0</v>
      </c>
    </row>
    <row r="1587" spans="1:6">
      <c r="A1587">
        <v>156122</v>
      </c>
      <c r="B1587" s="2">
        <v>42804</v>
      </c>
      <c r="C1587">
        <v>19</v>
      </c>
      <c r="D1587">
        <v>17.600000000000001</v>
      </c>
      <c r="E1587" t="str">
        <f>+VLOOKUP(A1587,'est-senamhi'!A:J,10,FALSE)</f>
        <v>RP</v>
      </c>
      <c r="F1587">
        <f>+COUNTIFS(percentiles!A:A,A1587,percentiles!M:M,B1587,percentiles!N:N,"&gt;0")</f>
        <v>0</v>
      </c>
    </row>
    <row r="1588" spans="1:6">
      <c r="A1588">
        <v>156123</v>
      </c>
      <c r="B1588" s="2">
        <v>42804</v>
      </c>
      <c r="C1588">
        <v>21.9</v>
      </c>
      <c r="D1588">
        <v>17.23</v>
      </c>
      <c r="E1588" t="str">
        <f>+VLOOKUP(A1588,'est-senamhi'!A:J,10,FALSE)</f>
        <v>RP</v>
      </c>
      <c r="F1588">
        <f>+COUNTIFS(percentiles!A:A,A1588,percentiles!M:M,B1588,percentiles!N:N,"&gt;0")</f>
        <v>0</v>
      </c>
    </row>
    <row r="1589" spans="1:6">
      <c r="A1589">
        <v>156133</v>
      </c>
      <c r="B1589" s="2">
        <v>42804</v>
      </c>
      <c r="C1589">
        <v>24.1</v>
      </c>
      <c r="D1589">
        <v>16.989999999999998</v>
      </c>
      <c r="E1589" t="str">
        <f>+VLOOKUP(A1589,'est-senamhi'!A:J,10,FALSE)</f>
        <v>VNP</v>
      </c>
      <c r="F1589">
        <f>+COUNTIFS(percentiles!A:A,A1589,percentiles!M:M,B1589,percentiles!N:N,"&gt;0")</f>
        <v>0</v>
      </c>
    </row>
    <row r="1590" spans="1:6">
      <c r="A1590">
        <v>157311</v>
      </c>
      <c r="B1590" s="2">
        <v>42804</v>
      </c>
      <c r="C1590">
        <v>22.6</v>
      </c>
      <c r="D1590">
        <v>18.72</v>
      </c>
      <c r="E1590" t="str">
        <f>+VLOOKUP(A1590,'est-senamhi'!A:J,10,FALSE)</f>
        <v>RP</v>
      </c>
      <c r="F1590">
        <f>+COUNTIFS(percentiles!A:A,A1590,percentiles!M:M,B1590,percentiles!N:N,"&gt;0")</f>
        <v>0</v>
      </c>
    </row>
    <row r="1591" spans="1:6">
      <c r="A1591" t="s">
        <v>1211</v>
      </c>
      <c r="B1591" s="2">
        <v>42804</v>
      </c>
      <c r="C1591">
        <v>27</v>
      </c>
      <c r="D1591">
        <v>23.84</v>
      </c>
      <c r="E1591" t="str">
        <f>+VLOOKUP(A1591,'est-senamhi'!A:J,10,FALSE)</f>
        <v>VNP</v>
      </c>
      <c r="F1591">
        <f>+COUNTIFS(percentiles!A:A,A1591,percentiles!M:M,B1591,percentiles!N:N,"&gt;0")</f>
        <v>0</v>
      </c>
    </row>
    <row r="1592" spans="1:6">
      <c r="A1592" t="s">
        <v>1218</v>
      </c>
      <c r="B1592" s="2">
        <v>42804</v>
      </c>
      <c r="C1592">
        <v>2.1</v>
      </c>
      <c r="D1592">
        <v>1.39</v>
      </c>
      <c r="E1592" t="str">
        <f>+VLOOKUP(A1592,'est-senamhi'!A:J,10,FALSE)</f>
        <v>VNP</v>
      </c>
      <c r="F1592">
        <f>+COUNTIFS(percentiles!A:A,A1592,percentiles!M:M,B1592,percentiles!N:N,"&gt;0")</f>
        <v>0</v>
      </c>
    </row>
    <row r="1593" spans="1:6">
      <c r="A1593">
        <v>130</v>
      </c>
      <c r="B1593" s="2">
        <v>42805</v>
      </c>
      <c r="C1593">
        <v>68.2</v>
      </c>
      <c r="D1593">
        <v>54.84</v>
      </c>
      <c r="E1593" t="str">
        <f>+VLOOKUP(A1593,'est-senamhi'!A:J,10,FALSE)</f>
        <v>VNP</v>
      </c>
      <c r="F1593">
        <f>+COUNTIFS(percentiles!A:A,A1593,percentiles!M:M,B1593,percentiles!N:N,"&gt;0")</f>
        <v>0</v>
      </c>
    </row>
    <row r="1594" spans="1:6">
      <c r="A1594">
        <v>172</v>
      </c>
      <c r="B1594" s="2">
        <v>42805</v>
      </c>
      <c r="C1594">
        <v>110</v>
      </c>
      <c r="D1594">
        <v>57.37</v>
      </c>
      <c r="E1594" t="str">
        <f>+VLOOKUP(A1594,'est-senamhi'!A:J,10,FALSE)</f>
        <v>RP</v>
      </c>
      <c r="F1594">
        <f>+COUNTIFS(percentiles!A:A,A1594,percentiles!M:M,B1594,percentiles!N:N,"&gt;0")</f>
        <v>0</v>
      </c>
    </row>
    <row r="1595" spans="1:6">
      <c r="A1595">
        <v>176</v>
      </c>
      <c r="B1595" s="2">
        <v>42805</v>
      </c>
      <c r="C1595">
        <v>116.6</v>
      </c>
      <c r="D1595">
        <v>86.88</v>
      </c>
      <c r="E1595" t="str">
        <f>+VLOOKUP(A1595,'est-senamhi'!A:J,10,FALSE)</f>
        <v>RP</v>
      </c>
      <c r="F1595">
        <f>+COUNTIFS(percentiles!A:A,A1595,percentiles!M:M,B1595,percentiles!N:N,"&gt;0")</f>
        <v>0</v>
      </c>
    </row>
    <row r="1596" spans="1:6">
      <c r="A1596">
        <v>177</v>
      </c>
      <c r="B1596" s="2">
        <v>42805</v>
      </c>
      <c r="C1596">
        <v>85.5</v>
      </c>
      <c r="D1596">
        <v>42.71</v>
      </c>
      <c r="E1596" t="str">
        <f>+VLOOKUP(A1596,'est-senamhi'!A:J,10,FALSE)</f>
        <v>RP</v>
      </c>
      <c r="F1596">
        <f>+COUNTIFS(percentiles!A:A,A1596,percentiles!M:M,B1596,percentiles!N:N,"&gt;0")</f>
        <v>0</v>
      </c>
    </row>
    <row r="1597" spans="1:6">
      <c r="A1597">
        <v>238</v>
      </c>
      <c r="B1597" s="2">
        <v>42805</v>
      </c>
      <c r="C1597">
        <v>32.5</v>
      </c>
      <c r="D1597">
        <v>22.95</v>
      </c>
      <c r="E1597" t="str">
        <f>+VLOOKUP(A1597,'est-senamhi'!A:J,10,FALSE)</f>
        <v>VNP</v>
      </c>
      <c r="F1597">
        <f>+COUNTIFS(percentiles!A:A,A1597,percentiles!M:M,B1597,percentiles!N:N,"&gt;0")</f>
        <v>0</v>
      </c>
    </row>
    <row r="1598" spans="1:6">
      <c r="A1598">
        <v>242</v>
      </c>
      <c r="B1598" s="2">
        <v>42805</v>
      </c>
      <c r="C1598">
        <v>47.1</v>
      </c>
      <c r="D1598">
        <v>24.11</v>
      </c>
      <c r="E1598" t="str">
        <f>+VLOOKUP(A1598,'est-senamhi'!A:J,10,FALSE)</f>
        <v>RP</v>
      </c>
      <c r="F1598">
        <f>+COUNTIFS(percentiles!A:A,A1598,percentiles!M:M,B1598,percentiles!N:N,"&gt;0")</f>
        <v>0</v>
      </c>
    </row>
    <row r="1599" spans="1:6">
      <c r="A1599">
        <v>260</v>
      </c>
      <c r="B1599" s="2">
        <v>42805</v>
      </c>
      <c r="C1599">
        <v>54.1</v>
      </c>
      <c r="D1599">
        <v>32.43</v>
      </c>
      <c r="E1599" t="str">
        <f>+VLOOKUP(A1599,'est-senamhi'!A:J,10,FALSE)</f>
        <v>RP</v>
      </c>
      <c r="F1599">
        <f>+COUNTIFS(percentiles!A:A,A1599,percentiles!M:M,B1599,percentiles!N:N,"&gt;0")</f>
        <v>0</v>
      </c>
    </row>
    <row r="1600" spans="1:6">
      <c r="A1600">
        <v>305</v>
      </c>
      <c r="B1600" s="2">
        <v>42805</v>
      </c>
      <c r="C1600">
        <v>78.900000000000006</v>
      </c>
      <c r="D1600">
        <v>39.29</v>
      </c>
      <c r="E1600" t="str">
        <f>+VLOOKUP(A1600,'est-senamhi'!A:J,10,FALSE)</f>
        <v>VNP</v>
      </c>
      <c r="F1600">
        <f>+COUNTIFS(percentiles!A:A,A1600,percentiles!M:M,B1600,percentiles!N:N,"&gt;0")</f>
        <v>0</v>
      </c>
    </row>
    <row r="1601" spans="1:6">
      <c r="A1601">
        <v>319</v>
      </c>
      <c r="B1601" s="2">
        <v>42805</v>
      </c>
      <c r="C1601">
        <v>21.5</v>
      </c>
      <c r="D1601">
        <v>20.84</v>
      </c>
      <c r="E1601" t="str">
        <f>+VLOOKUP(A1601,'est-senamhi'!A:J,10,FALSE)</f>
        <v>VNP</v>
      </c>
      <c r="F1601">
        <f>+COUNTIFS(percentiles!A:A,A1601,percentiles!M:M,B1601,percentiles!N:N,"&gt;0")</f>
        <v>0</v>
      </c>
    </row>
    <row r="1602" spans="1:6">
      <c r="A1602">
        <v>333</v>
      </c>
      <c r="B1602" s="2">
        <v>42805</v>
      </c>
      <c r="C1602">
        <v>24.4</v>
      </c>
      <c r="D1602">
        <v>14.57</v>
      </c>
      <c r="E1602" t="str">
        <f>+VLOOKUP(A1602,'est-senamhi'!A:J,10,FALSE)</f>
        <v>VNP</v>
      </c>
      <c r="F1602">
        <f>+COUNTIFS(percentiles!A:A,A1602,percentiles!M:M,B1602,percentiles!N:N,"&gt;0")</f>
        <v>0</v>
      </c>
    </row>
    <row r="1603" spans="1:6">
      <c r="A1603">
        <v>341</v>
      </c>
      <c r="B1603" s="2">
        <v>42805</v>
      </c>
      <c r="C1603">
        <v>101.6</v>
      </c>
      <c r="D1603">
        <v>47.47</v>
      </c>
      <c r="E1603" t="str">
        <f>+VLOOKUP(A1603,'est-senamhi'!A:J,10,FALSE)</f>
        <v>VNP</v>
      </c>
      <c r="F1603">
        <f>+COUNTIFS(percentiles!A:A,A1603,percentiles!M:M,B1603,percentiles!N:N,"&gt;0")</f>
        <v>0</v>
      </c>
    </row>
    <row r="1604" spans="1:6">
      <c r="A1604">
        <v>392</v>
      </c>
      <c r="B1604" s="2">
        <v>42805</v>
      </c>
      <c r="C1604">
        <v>30.8</v>
      </c>
      <c r="D1604">
        <v>23.28</v>
      </c>
      <c r="E1604" t="str">
        <f>+VLOOKUP(A1604,'est-senamhi'!A:J,10,FALSE)</f>
        <v>VNP</v>
      </c>
      <c r="F1604">
        <f>+COUNTIFS(percentiles!A:A,A1604,percentiles!M:M,B1604,percentiles!N:N,"&gt;0")</f>
        <v>0</v>
      </c>
    </row>
    <row r="1605" spans="1:6">
      <c r="A1605">
        <v>455</v>
      </c>
      <c r="B1605" s="2">
        <v>42805</v>
      </c>
      <c r="C1605">
        <v>23.8</v>
      </c>
      <c r="D1605">
        <v>19.96</v>
      </c>
      <c r="E1605" t="str">
        <f>+VLOOKUP(A1605,'est-senamhi'!A:J,10,FALSE)</f>
        <v>RP</v>
      </c>
      <c r="F1605">
        <f>+COUNTIFS(percentiles!A:A,A1605,percentiles!M:M,B1605,percentiles!N:N,"&gt;0")</f>
        <v>0</v>
      </c>
    </row>
    <row r="1606" spans="1:6">
      <c r="A1606">
        <v>631</v>
      </c>
      <c r="B1606" s="2">
        <v>42805</v>
      </c>
      <c r="C1606">
        <v>5.3</v>
      </c>
      <c r="D1606">
        <v>1.84</v>
      </c>
      <c r="E1606" t="str">
        <f>+VLOOKUP(A1606,'est-senamhi'!A:J,10,FALSE)</f>
        <v>RP</v>
      </c>
      <c r="F1606">
        <f>+COUNTIFS(percentiles!A:A,A1606,percentiles!M:M,B1606,percentiles!N:N,"&gt;0")</f>
        <v>0</v>
      </c>
    </row>
    <row r="1607" spans="1:6">
      <c r="A1607">
        <v>638</v>
      </c>
      <c r="B1607" s="2">
        <v>42805</v>
      </c>
      <c r="C1607">
        <v>4.8</v>
      </c>
      <c r="D1607">
        <v>3.77</v>
      </c>
      <c r="E1607" t="str">
        <f>+VLOOKUP(A1607,'est-senamhi'!A:J,10,FALSE)</f>
        <v>RP</v>
      </c>
      <c r="F1607">
        <f>+COUNTIFS(percentiles!A:A,A1607,percentiles!M:M,B1607,percentiles!N:N,"&gt;0")</f>
        <v>0</v>
      </c>
    </row>
    <row r="1608" spans="1:6">
      <c r="A1608">
        <v>741</v>
      </c>
      <c r="B1608" s="2">
        <v>42805</v>
      </c>
      <c r="C1608">
        <v>4.5999999999999996</v>
      </c>
      <c r="D1608">
        <v>2.67</v>
      </c>
      <c r="E1608" t="str">
        <f>+VLOOKUP(A1608,'est-senamhi'!A:J,10,FALSE)</f>
        <v>RP</v>
      </c>
      <c r="F1608">
        <f>+COUNTIFS(percentiles!A:A,A1608,percentiles!M:M,B1608,percentiles!N:N,"&gt;0")</f>
        <v>0</v>
      </c>
    </row>
    <row r="1609" spans="1:6">
      <c r="A1609">
        <v>805</v>
      </c>
      <c r="B1609" s="2">
        <v>42805</v>
      </c>
      <c r="C1609">
        <v>1.8</v>
      </c>
      <c r="D1609">
        <v>1.29</v>
      </c>
      <c r="E1609" t="str">
        <f>+VLOOKUP(A1609,'est-senamhi'!A:J,10,FALSE)</f>
        <v>RP</v>
      </c>
      <c r="F1609">
        <f>+COUNTIFS(percentiles!A:A,A1609,percentiles!M:M,B1609,percentiles!N:N,"&gt;0")</f>
        <v>0</v>
      </c>
    </row>
    <row r="1610" spans="1:6">
      <c r="A1610">
        <v>2129</v>
      </c>
      <c r="B1610" s="2">
        <v>42805</v>
      </c>
      <c r="C1610">
        <v>39.700000000000003</v>
      </c>
      <c r="D1610">
        <v>38.340000000000003</v>
      </c>
      <c r="E1610" t="str">
        <f>+VLOOKUP(A1610,'est-senamhi'!A:J,10,FALSE)</f>
        <v>RP</v>
      </c>
      <c r="F1610">
        <f>+COUNTIFS(percentiles!A:A,A1610,percentiles!M:M,B1610,percentiles!N:N,"&gt;0")</f>
        <v>0</v>
      </c>
    </row>
    <row r="1611" spans="1:6">
      <c r="A1611">
        <v>105121</v>
      </c>
      <c r="B1611" s="2">
        <v>42805</v>
      </c>
      <c r="C1611">
        <v>40</v>
      </c>
      <c r="D1611">
        <v>11.66</v>
      </c>
      <c r="E1611" t="str">
        <f>+VLOOKUP(A1611,'est-senamhi'!A:J,10,FALSE)</f>
        <v>VNP</v>
      </c>
      <c r="F1611">
        <f>+COUNTIFS(percentiles!A:A,A1611,percentiles!M:M,B1611,percentiles!N:N,"&gt;0")</f>
        <v>0</v>
      </c>
    </row>
    <row r="1612" spans="1:6">
      <c r="A1612">
        <v>107131</v>
      </c>
      <c r="B1612" s="2">
        <v>42805</v>
      </c>
      <c r="C1612">
        <v>26</v>
      </c>
      <c r="D1612">
        <v>24.38</v>
      </c>
      <c r="E1612" t="str">
        <f>+VLOOKUP(A1612,'est-senamhi'!A:J,10,FALSE)</f>
        <v>VNP</v>
      </c>
      <c r="F1612">
        <f>+COUNTIFS(percentiles!A:A,A1612,percentiles!M:M,B1612,percentiles!N:N,"&gt;0")</f>
        <v>0</v>
      </c>
    </row>
    <row r="1613" spans="1:6">
      <c r="A1613">
        <v>109090</v>
      </c>
      <c r="B1613" s="2">
        <v>42805</v>
      </c>
      <c r="C1613">
        <v>75</v>
      </c>
      <c r="D1613">
        <v>59.31</v>
      </c>
      <c r="E1613" t="str">
        <f>+VLOOKUP(A1613,'est-senamhi'!A:J,10,FALSE)</f>
        <v>RP</v>
      </c>
      <c r="F1613">
        <f>+COUNTIFS(percentiles!A:A,A1613,percentiles!M:M,B1613,percentiles!N:N,"&gt;0")</f>
        <v>0</v>
      </c>
    </row>
    <row r="1614" spans="1:6">
      <c r="A1614">
        <v>109091</v>
      </c>
      <c r="B1614" s="2">
        <v>42805</v>
      </c>
      <c r="C1614">
        <v>192.6</v>
      </c>
      <c r="D1614">
        <v>21.38</v>
      </c>
      <c r="E1614" t="str">
        <f>+VLOOKUP(A1614,'est-senamhi'!A:J,10,FALSE)</f>
        <v>VNP</v>
      </c>
      <c r="F1614">
        <f>+COUNTIFS(percentiles!A:A,A1614,percentiles!M:M,B1614,percentiles!N:N,"&gt;0")</f>
        <v>0</v>
      </c>
    </row>
    <row r="1615" spans="1:6">
      <c r="A1615">
        <v>111291</v>
      </c>
      <c r="B1615" s="2">
        <v>42805</v>
      </c>
      <c r="C1615">
        <v>17.2</v>
      </c>
      <c r="D1615">
        <v>16.510000000000002</v>
      </c>
      <c r="E1615" t="str">
        <f>+VLOOKUP(A1615,'est-senamhi'!A:J,10,FALSE)</f>
        <v>VNP</v>
      </c>
      <c r="F1615">
        <f>+COUNTIFS(percentiles!A:A,A1615,percentiles!M:M,B1615,percentiles!N:N,"&gt;0")</f>
        <v>0</v>
      </c>
    </row>
    <row r="1616" spans="1:6">
      <c r="A1616">
        <v>150903</v>
      </c>
      <c r="B1616" s="2">
        <v>42805</v>
      </c>
      <c r="C1616">
        <v>34.4</v>
      </c>
      <c r="D1616">
        <v>19.850000000000001</v>
      </c>
      <c r="E1616" t="str">
        <f>+VLOOKUP(A1616,'est-senamhi'!A:J,10,FALSE)</f>
        <v>VNP</v>
      </c>
      <c r="F1616">
        <f>+COUNTIFS(percentiles!A:A,A1616,percentiles!M:M,B1616,percentiles!N:N,"&gt;0")</f>
        <v>1</v>
      </c>
    </row>
    <row r="1617" spans="1:6">
      <c r="A1617">
        <v>151214</v>
      </c>
      <c r="B1617" s="2">
        <v>42805</v>
      </c>
      <c r="C1617">
        <v>12.8</v>
      </c>
      <c r="D1617">
        <v>11.44</v>
      </c>
      <c r="E1617" t="str">
        <f>+VLOOKUP(A1617,'est-senamhi'!A:J,10,FALSE)</f>
        <v>RP</v>
      </c>
      <c r="F1617">
        <f>+COUNTIFS(percentiles!A:A,A1617,percentiles!M:M,B1617,percentiles!N:N,"&gt;0")</f>
        <v>0</v>
      </c>
    </row>
    <row r="1618" spans="1:6">
      <c r="A1618">
        <v>152102</v>
      </c>
      <c r="B1618" s="2">
        <v>42805</v>
      </c>
      <c r="C1618">
        <v>35.5</v>
      </c>
      <c r="D1618">
        <v>30.42</v>
      </c>
      <c r="E1618" t="str">
        <f>+VLOOKUP(A1618,'est-senamhi'!A:J,10,FALSE)</f>
        <v>RP</v>
      </c>
      <c r="F1618">
        <f>+COUNTIFS(percentiles!A:A,A1618,percentiles!M:M,B1618,percentiles!N:N,"&gt;0")</f>
        <v>0</v>
      </c>
    </row>
    <row r="1619" spans="1:6">
      <c r="A1619">
        <v>152106</v>
      </c>
      <c r="B1619" s="2">
        <v>42805</v>
      </c>
      <c r="C1619">
        <v>36.5</v>
      </c>
      <c r="D1619">
        <v>34.51</v>
      </c>
      <c r="E1619" t="str">
        <f>+VLOOKUP(A1619,'est-senamhi'!A:J,10,FALSE)</f>
        <v>VNP</v>
      </c>
      <c r="F1619">
        <f>+COUNTIFS(percentiles!A:A,A1619,percentiles!M:M,B1619,percentiles!N:N,"&gt;0")</f>
        <v>0</v>
      </c>
    </row>
    <row r="1620" spans="1:6">
      <c r="A1620">
        <v>152210</v>
      </c>
      <c r="B1620" s="2">
        <v>42805</v>
      </c>
      <c r="C1620">
        <v>72.900000000000006</v>
      </c>
      <c r="D1620">
        <v>40.42</v>
      </c>
      <c r="E1620" t="str">
        <f>+VLOOKUP(A1620,'est-senamhi'!A:J,10,FALSE)</f>
        <v>RP</v>
      </c>
      <c r="F1620">
        <f>+COUNTIFS(percentiles!A:A,A1620,percentiles!M:M,B1620,percentiles!N:N,"&gt;0")</f>
        <v>0</v>
      </c>
    </row>
    <row r="1621" spans="1:6">
      <c r="A1621">
        <v>154107</v>
      </c>
      <c r="B1621" s="2">
        <v>42805</v>
      </c>
      <c r="C1621">
        <v>11.5</v>
      </c>
      <c r="D1621">
        <v>8.82</v>
      </c>
      <c r="E1621" t="str">
        <f>+VLOOKUP(A1621,'est-senamhi'!A:J,10,FALSE)</f>
        <v>VNP</v>
      </c>
      <c r="F1621">
        <f>+COUNTIFS(percentiles!A:A,A1621,percentiles!M:M,B1621,percentiles!N:N,"&gt;0")</f>
        <v>0</v>
      </c>
    </row>
    <row r="1622" spans="1:6">
      <c r="A1622">
        <v>154108</v>
      </c>
      <c r="B1622" s="2">
        <v>42805</v>
      </c>
      <c r="C1622">
        <v>21.6</v>
      </c>
      <c r="D1622">
        <v>9.23</v>
      </c>
      <c r="E1622" t="str">
        <f>+VLOOKUP(A1622,'est-senamhi'!A:J,10,FALSE)</f>
        <v>VNP</v>
      </c>
      <c r="F1622">
        <f>+COUNTIFS(percentiles!A:A,A1622,percentiles!M:M,B1622,percentiles!N:N,"&gt;0")</f>
        <v>0</v>
      </c>
    </row>
    <row r="1623" spans="1:6">
      <c r="A1623">
        <v>154110</v>
      </c>
      <c r="B1623" s="2">
        <v>42805</v>
      </c>
      <c r="C1623">
        <v>9.9</v>
      </c>
      <c r="D1623">
        <v>8.82</v>
      </c>
      <c r="E1623" t="str">
        <f>+VLOOKUP(A1623,'est-senamhi'!A:J,10,FALSE)</f>
        <v>VNP</v>
      </c>
      <c r="F1623">
        <f>+COUNTIFS(percentiles!A:A,A1623,percentiles!M:M,B1623,percentiles!N:N,"&gt;0")</f>
        <v>0</v>
      </c>
    </row>
    <row r="1624" spans="1:6">
      <c r="A1624">
        <v>155105</v>
      </c>
      <c r="B1624" s="2">
        <v>42805</v>
      </c>
      <c r="C1624">
        <v>15</v>
      </c>
      <c r="D1624">
        <v>11.3</v>
      </c>
      <c r="E1624" t="str">
        <f>+VLOOKUP(A1624,'est-senamhi'!A:J,10,FALSE)</f>
        <v>VNP</v>
      </c>
      <c r="F1624">
        <f>+COUNTIFS(percentiles!A:A,A1624,percentiles!M:M,B1624,percentiles!N:N,"&gt;0")</f>
        <v>0</v>
      </c>
    </row>
    <row r="1625" spans="1:6">
      <c r="A1625">
        <v>155107</v>
      </c>
      <c r="B1625" s="2">
        <v>42805</v>
      </c>
      <c r="C1625">
        <v>12.4</v>
      </c>
      <c r="D1625">
        <v>8.75</v>
      </c>
      <c r="E1625" t="str">
        <f>+VLOOKUP(A1625,'est-senamhi'!A:J,10,FALSE)</f>
        <v>VNP</v>
      </c>
      <c r="F1625">
        <f>+COUNTIFS(percentiles!A:A,A1625,percentiles!M:M,B1625,percentiles!N:N,"&gt;0")</f>
        <v>0</v>
      </c>
    </row>
    <row r="1626" spans="1:6">
      <c r="A1626">
        <v>155207</v>
      </c>
      <c r="B1626" s="2">
        <v>42805</v>
      </c>
      <c r="C1626">
        <v>12.7</v>
      </c>
      <c r="D1626">
        <v>12.31</v>
      </c>
      <c r="E1626" t="str">
        <f>+VLOOKUP(A1626,'est-senamhi'!A:J,10,FALSE)</f>
        <v>VNP</v>
      </c>
      <c r="F1626">
        <f>+COUNTIFS(percentiles!A:A,A1626,percentiles!M:M,B1626,percentiles!N:N,"&gt;0")</f>
        <v>0</v>
      </c>
    </row>
    <row r="1627" spans="1:6">
      <c r="A1627">
        <v>156103</v>
      </c>
      <c r="B1627" s="2">
        <v>42805</v>
      </c>
      <c r="C1627">
        <v>28.5</v>
      </c>
      <c r="D1627">
        <v>21.43</v>
      </c>
      <c r="E1627" t="str">
        <f>+VLOOKUP(A1627,'est-senamhi'!A:J,10,FALSE)</f>
        <v>RP</v>
      </c>
      <c r="F1627">
        <f>+COUNTIFS(percentiles!A:A,A1627,percentiles!M:M,B1627,percentiles!N:N,"&gt;0")</f>
        <v>0</v>
      </c>
    </row>
    <row r="1628" spans="1:6">
      <c r="A1628" t="s">
        <v>1100</v>
      </c>
      <c r="B1628" s="2">
        <v>42805</v>
      </c>
      <c r="C1628">
        <v>49.4</v>
      </c>
      <c r="D1628">
        <v>24.11</v>
      </c>
      <c r="E1628" t="str">
        <f>+VLOOKUP(A1628,'est-senamhi'!A:J,10,FALSE)</f>
        <v>RP</v>
      </c>
      <c r="F1628">
        <f>+COUNTIFS(percentiles!A:A,A1628,percentiles!M:M,B1628,percentiles!N:N,"&gt;0")</f>
        <v>0</v>
      </c>
    </row>
    <row r="1629" spans="1:6">
      <c r="A1629" t="s">
        <v>1211</v>
      </c>
      <c r="B1629" s="2">
        <v>42805</v>
      </c>
      <c r="C1629">
        <v>37.299999999999997</v>
      </c>
      <c r="D1629">
        <v>23.84</v>
      </c>
      <c r="E1629" t="str">
        <f>+VLOOKUP(A1629,'est-senamhi'!A:J,10,FALSE)</f>
        <v>VNP</v>
      </c>
      <c r="F1629">
        <f>+COUNTIFS(percentiles!A:A,A1629,percentiles!M:M,B1629,percentiles!N:N,"&gt;0")</f>
        <v>0</v>
      </c>
    </row>
    <row r="1630" spans="1:6">
      <c r="A1630" t="s">
        <v>1226</v>
      </c>
      <c r="B1630" s="2">
        <v>42805</v>
      </c>
      <c r="C1630">
        <v>31.6</v>
      </c>
      <c r="D1630">
        <v>26.76</v>
      </c>
      <c r="E1630" t="str">
        <f>+VLOOKUP(A1630,'est-senamhi'!A:J,10,FALSE)</f>
        <v>VNP</v>
      </c>
      <c r="F1630">
        <f>+COUNTIFS(percentiles!A:A,A1630,percentiles!M:M,B1630,percentiles!N:N,"&gt;0")</f>
        <v>0</v>
      </c>
    </row>
    <row r="1631" spans="1:6">
      <c r="A1631" s="1" t="s">
        <v>1299</v>
      </c>
      <c r="B1631" s="2">
        <v>42805</v>
      </c>
      <c r="C1631">
        <v>35</v>
      </c>
      <c r="D1631">
        <v>34.049999999999997</v>
      </c>
      <c r="E1631" t="str">
        <f>+VLOOKUP(A1631,'est-senamhi'!A:J,10,FALSE)</f>
        <v>RP</v>
      </c>
      <c r="F1631">
        <f>+COUNTIFS(percentiles!A:A,A1631,percentiles!M:M,B1631,percentiles!N:N,"&gt;0")</f>
        <v>0</v>
      </c>
    </row>
    <row r="1632" spans="1:6">
      <c r="A1632">
        <v>152</v>
      </c>
      <c r="B1632" s="2">
        <v>42806</v>
      </c>
      <c r="C1632">
        <v>110.2</v>
      </c>
      <c r="D1632">
        <v>86.88</v>
      </c>
      <c r="E1632" t="str">
        <f>+VLOOKUP(A1632,'est-senamhi'!A:J,10,FALSE)</f>
        <v>RP</v>
      </c>
      <c r="F1632">
        <f>+COUNTIFS(percentiles!A:A,A1632,percentiles!M:M,B1632,percentiles!N:N,"&gt;0")</f>
        <v>0</v>
      </c>
    </row>
    <row r="1633" spans="1:6">
      <c r="A1633">
        <v>153</v>
      </c>
      <c r="B1633" s="2">
        <v>42806</v>
      </c>
      <c r="C1633">
        <v>91.6</v>
      </c>
      <c r="D1633">
        <v>76.040000000000006</v>
      </c>
      <c r="E1633" t="str">
        <f>+VLOOKUP(A1633,'est-senamhi'!A:J,10,FALSE)</f>
        <v>RP</v>
      </c>
      <c r="F1633">
        <f>+COUNTIFS(percentiles!A:A,A1633,percentiles!M:M,B1633,percentiles!N:N,"&gt;0")</f>
        <v>0</v>
      </c>
    </row>
    <row r="1634" spans="1:6">
      <c r="A1634">
        <v>154</v>
      </c>
      <c r="B1634" s="2">
        <v>42806</v>
      </c>
      <c r="C1634">
        <v>106.5</v>
      </c>
      <c r="D1634">
        <v>86.88</v>
      </c>
      <c r="E1634" t="str">
        <f>+VLOOKUP(A1634,'est-senamhi'!A:J,10,FALSE)</f>
        <v>RP</v>
      </c>
      <c r="F1634">
        <f>+COUNTIFS(percentiles!A:A,A1634,percentiles!M:M,B1634,percentiles!N:N,"&gt;0")</f>
        <v>0</v>
      </c>
    </row>
    <row r="1635" spans="1:6">
      <c r="A1635">
        <v>172</v>
      </c>
      <c r="B1635" s="2">
        <v>42806</v>
      </c>
      <c r="C1635">
        <v>117.6</v>
      </c>
      <c r="D1635">
        <v>57.37</v>
      </c>
      <c r="E1635" t="str">
        <f>+VLOOKUP(A1635,'est-senamhi'!A:J,10,FALSE)</f>
        <v>RP</v>
      </c>
      <c r="F1635">
        <f>+COUNTIFS(percentiles!A:A,A1635,percentiles!M:M,B1635,percentiles!N:N,"&gt;0")</f>
        <v>0</v>
      </c>
    </row>
    <row r="1636" spans="1:6">
      <c r="A1636">
        <v>176</v>
      </c>
      <c r="B1636" s="2">
        <v>42806</v>
      </c>
      <c r="C1636">
        <v>114.6</v>
      </c>
      <c r="D1636">
        <v>86.88</v>
      </c>
      <c r="E1636" t="str">
        <f>+VLOOKUP(A1636,'est-senamhi'!A:J,10,FALSE)</f>
        <v>RP</v>
      </c>
      <c r="F1636">
        <f>+COUNTIFS(percentiles!A:A,A1636,percentiles!M:M,B1636,percentiles!N:N,"&gt;0")</f>
        <v>0</v>
      </c>
    </row>
    <row r="1637" spans="1:6">
      <c r="A1637">
        <v>247</v>
      </c>
      <c r="B1637" s="2">
        <v>42806</v>
      </c>
      <c r="C1637">
        <v>32.799999999999997</v>
      </c>
      <c r="D1637">
        <v>28.3</v>
      </c>
      <c r="E1637" t="str">
        <f>+VLOOKUP(A1637,'est-senamhi'!A:J,10,FALSE)</f>
        <v>VNP</v>
      </c>
      <c r="F1637">
        <f>+COUNTIFS(percentiles!A:A,A1637,percentiles!M:M,B1637,percentiles!N:N,"&gt;0")</f>
        <v>0</v>
      </c>
    </row>
    <row r="1638" spans="1:6">
      <c r="A1638">
        <v>302</v>
      </c>
      <c r="B1638" s="2">
        <v>42806</v>
      </c>
      <c r="C1638">
        <v>29.2</v>
      </c>
      <c r="D1638">
        <v>28.47</v>
      </c>
      <c r="E1638" t="str">
        <f>+VLOOKUP(A1638,'est-senamhi'!A:J,10,FALSE)</f>
        <v>VNP</v>
      </c>
      <c r="F1638">
        <f>+COUNTIFS(percentiles!A:A,A1638,percentiles!M:M,B1638,percentiles!N:N,"&gt;0")</f>
        <v>0</v>
      </c>
    </row>
    <row r="1639" spans="1:6">
      <c r="A1639">
        <v>335</v>
      </c>
      <c r="B1639" s="2">
        <v>42806</v>
      </c>
      <c r="C1639">
        <v>62.4</v>
      </c>
      <c r="D1639">
        <v>28.33</v>
      </c>
      <c r="E1639" t="str">
        <f>+VLOOKUP(A1639,'est-senamhi'!A:J,10,FALSE)</f>
        <v>VNP</v>
      </c>
      <c r="F1639">
        <f>+COUNTIFS(percentiles!A:A,A1639,percentiles!M:M,B1639,percentiles!N:N,"&gt;0")</f>
        <v>0</v>
      </c>
    </row>
    <row r="1640" spans="1:6">
      <c r="A1640">
        <v>341</v>
      </c>
      <c r="B1640" s="2">
        <v>42806</v>
      </c>
      <c r="C1640">
        <v>77.2</v>
      </c>
      <c r="D1640">
        <v>47.47</v>
      </c>
      <c r="E1640" t="str">
        <f>+VLOOKUP(A1640,'est-senamhi'!A:J,10,FALSE)</f>
        <v>VNP</v>
      </c>
      <c r="F1640">
        <f>+COUNTIFS(percentiles!A:A,A1640,percentiles!M:M,B1640,percentiles!N:N,"&gt;0")</f>
        <v>0</v>
      </c>
    </row>
    <row r="1641" spans="1:6">
      <c r="A1641">
        <v>396</v>
      </c>
      <c r="B1641" s="2">
        <v>42806</v>
      </c>
      <c r="C1641">
        <v>32</v>
      </c>
      <c r="D1641">
        <v>19.27</v>
      </c>
      <c r="E1641" t="str">
        <f>+VLOOKUP(A1641,'est-senamhi'!A:J,10,FALSE)</f>
        <v>VNP</v>
      </c>
      <c r="F1641">
        <f>+COUNTIFS(percentiles!A:A,A1641,percentiles!M:M,B1641,percentiles!N:N,"&gt;0")</f>
        <v>0</v>
      </c>
    </row>
    <row r="1642" spans="1:6">
      <c r="A1642">
        <v>444</v>
      </c>
      <c r="B1642" s="2">
        <v>42806</v>
      </c>
      <c r="C1642">
        <v>22.8</v>
      </c>
      <c r="D1642">
        <v>21.05</v>
      </c>
      <c r="E1642" t="str">
        <f>+VLOOKUP(A1642,'est-senamhi'!A:J,10,FALSE)</f>
        <v>VNP</v>
      </c>
      <c r="F1642">
        <f>+COUNTIFS(percentiles!A:A,A1642,percentiles!M:M,B1642,percentiles!N:N,"&gt;0")</f>
        <v>0</v>
      </c>
    </row>
    <row r="1643" spans="1:6">
      <c r="A1643">
        <v>848</v>
      </c>
      <c r="B1643" s="2">
        <v>42806</v>
      </c>
      <c r="C1643">
        <v>32</v>
      </c>
      <c r="D1643">
        <v>23.16</v>
      </c>
      <c r="E1643" t="str">
        <f>+VLOOKUP(A1643,'est-senamhi'!A:J,10,FALSE)</f>
        <v>RP</v>
      </c>
      <c r="F1643">
        <f>+COUNTIFS(percentiles!A:A,A1643,percentiles!M:M,B1643,percentiles!N:N,"&gt;0")</f>
        <v>0</v>
      </c>
    </row>
    <row r="1644" spans="1:6">
      <c r="A1644">
        <v>105121</v>
      </c>
      <c r="B1644" s="2">
        <v>42806</v>
      </c>
      <c r="C1644">
        <v>80</v>
      </c>
      <c r="D1644">
        <v>11.66</v>
      </c>
      <c r="E1644" t="str">
        <f>+VLOOKUP(A1644,'est-senamhi'!A:J,10,FALSE)</f>
        <v>VNP</v>
      </c>
      <c r="F1644">
        <f>+COUNTIFS(percentiles!A:A,A1644,percentiles!M:M,B1644,percentiles!N:N,"&gt;0")</f>
        <v>0</v>
      </c>
    </row>
    <row r="1645" spans="1:6">
      <c r="A1645">
        <v>109091</v>
      </c>
      <c r="B1645" s="2">
        <v>42806</v>
      </c>
      <c r="C1645">
        <v>73.900000000000006</v>
      </c>
      <c r="D1645">
        <v>21.38</v>
      </c>
      <c r="E1645" t="str">
        <f>+VLOOKUP(A1645,'est-senamhi'!A:J,10,FALSE)</f>
        <v>VNP</v>
      </c>
      <c r="F1645">
        <f>+COUNTIFS(percentiles!A:A,A1645,percentiles!M:M,B1645,percentiles!N:N,"&gt;0")</f>
        <v>0</v>
      </c>
    </row>
    <row r="1646" spans="1:6">
      <c r="A1646">
        <v>151214</v>
      </c>
      <c r="B1646" s="2">
        <v>42806</v>
      </c>
      <c r="C1646">
        <v>15.4</v>
      </c>
      <c r="D1646">
        <v>11.44</v>
      </c>
      <c r="E1646" t="str">
        <f>+VLOOKUP(A1646,'est-senamhi'!A:J,10,FALSE)</f>
        <v>RP</v>
      </c>
      <c r="F1646">
        <f>+COUNTIFS(percentiles!A:A,A1646,percentiles!M:M,B1646,percentiles!N:N,"&gt;0")</f>
        <v>0</v>
      </c>
    </row>
    <row r="1647" spans="1:6">
      <c r="A1647">
        <v>151503</v>
      </c>
      <c r="B1647" s="2">
        <v>42806</v>
      </c>
      <c r="C1647">
        <v>21.2</v>
      </c>
      <c r="D1647">
        <v>19.420000000000002</v>
      </c>
      <c r="E1647" t="str">
        <f>+VLOOKUP(A1647,'est-senamhi'!A:J,10,FALSE)</f>
        <v>RP</v>
      </c>
      <c r="F1647">
        <f>+COUNTIFS(percentiles!A:A,A1647,percentiles!M:M,B1647,percentiles!N:N,"&gt;0")</f>
        <v>0</v>
      </c>
    </row>
    <row r="1648" spans="1:6">
      <c r="A1648">
        <v>153201</v>
      </c>
      <c r="B1648" s="2">
        <v>42806</v>
      </c>
      <c r="C1648">
        <v>45.8</v>
      </c>
      <c r="D1648">
        <v>37.770000000000003</v>
      </c>
      <c r="E1648" t="str">
        <f>+VLOOKUP(A1648,'est-senamhi'!A:J,10,FALSE)</f>
        <v>VNP</v>
      </c>
      <c r="F1648">
        <f>+COUNTIFS(percentiles!A:A,A1648,percentiles!M:M,B1648,percentiles!N:N,"&gt;0")</f>
        <v>0</v>
      </c>
    </row>
    <row r="1649" spans="1:6">
      <c r="A1649">
        <v>154108</v>
      </c>
      <c r="B1649" s="2">
        <v>42806</v>
      </c>
      <c r="C1649">
        <v>23.4</v>
      </c>
      <c r="D1649">
        <v>9.23</v>
      </c>
      <c r="E1649" t="str">
        <f>+VLOOKUP(A1649,'est-senamhi'!A:J,10,FALSE)</f>
        <v>VNP</v>
      </c>
      <c r="F1649">
        <f>+COUNTIFS(percentiles!A:A,A1649,percentiles!M:M,B1649,percentiles!N:N,"&gt;0")</f>
        <v>0</v>
      </c>
    </row>
    <row r="1650" spans="1:6">
      <c r="A1650">
        <v>154110</v>
      </c>
      <c r="B1650" s="2">
        <v>42806</v>
      </c>
      <c r="C1650">
        <v>14.4</v>
      </c>
      <c r="D1650">
        <v>8.82</v>
      </c>
      <c r="E1650" t="str">
        <f>+VLOOKUP(A1650,'est-senamhi'!A:J,10,FALSE)</f>
        <v>VNP</v>
      </c>
      <c r="F1650">
        <f>+COUNTIFS(percentiles!A:A,A1650,percentiles!M:M,B1650,percentiles!N:N,"&gt;0")</f>
        <v>0</v>
      </c>
    </row>
    <row r="1651" spans="1:6">
      <c r="A1651">
        <v>156113</v>
      </c>
      <c r="B1651" s="2">
        <v>42806</v>
      </c>
      <c r="C1651">
        <v>7.4</v>
      </c>
      <c r="D1651">
        <v>6.04</v>
      </c>
      <c r="E1651" t="str">
        <f>+VLOOKUP(A1651,'est-senamhi'!A:J,10,FALSE)</f>
        <v>RP</v>
      </c>
      <c r="F1651">
        <f>+COUNTIFS(percentiles!A:A,A1651,percentiles!M:M,B1651,percentiles!N:N,"&gt;0")</f>
        <v>0</v>
      </c>
    </row>
    <row r="1652" spans="1:6">
      <c r="A1652">
        <v>157200</v>
      </c>
      <c r="B1652" s="2">
        <v>42806</v>
      </c>
      <c r="C1652">
        <v>33.200000000000003</v>
      </c>
      <c r="D1652">
        <v>14.68</v>
      </c>
      <c r="E1652" t="str">
        <f>+VLOOKUP(A1652,'est-senamhi'!A:J,10,FALSE)</f>
        <v>RP</v>
      </c>
      <c r="F1652">
        <f>+COUNTIFS(percentiles!A:A,A1652,percentiles!M:M,B1652,percentiles!N:N,"&gt;0")</f>
        <v>0</v>
      </c>
    </row>
    <row r="1653" spans="1:6">
      <c r="A1653">
        <v>9</v>
      </c>
      <c r="B1653" s="2">
        <v>42807</v>
      </c>
      <c r="C1653">
        <v>10.07</v>
      </c>
      <c r="D1653">
        <v>8.33</v>
      </c>
      <c r="E1653" t="str">
        <f>+VLOOKUP(A1653,'est-senamhi'!A:J,10,FALSE)</f>
        <v>RP</v>
      </c>
      <c r="F1653">
        <f>+COUNTIFS(percentiles!A:A,A1653,percentiles!M:M,B1653,percentiles!N:N,"&gt;0")</f>
        <v>0</v>
      </c>
    </row>
    <row r="1654" spans="1:6">
      <c r="A1654">
        <v>207</v>
      </c>
      <c r="B1654" s="2">
        <v>42807</v>
      </c>
      <c r="C1654">
        <v>60</v>
      </c>
      <c r="D1654">
        <v>31.77</v>
      </c>
      <c r="E1654" t="str">
        <f>+VLOOKUP(A1654,'est-senamhi'!A:J,10,FALSE)</f>
        <v>VNP</v>
      </c>
      <c r="F1654">
        <f>+COUNTIFS(percentiles!A:A,A1654,percentiles!M:M,B1654,percentiles!N:N,"&gt;0")</f>
        <v>0</v>
      </c>
    </row>
    <row r="1655" spans="1:6">
      <c r="A1655">
        <v>231</v>
      </c>
      <c r="B1655" s="2">
        <v>42807</v>
      </c>
      <c r="C1655">
        <v>51.8</v>
      </c>
      <c r="D1655">
        <v>26.24</v>
      </c>
      <c r="E1655" t="str">
        <f>+VLOOKUP(A1655,'est-senamhi'!A:J,10,FALSE)</f>
        <v>VNP</v>
      </c>
      <c r="F1655">
        <f>+COUNTIFS(percentiles!A:A,A1655,percentiles!M:M,B1655,percentiles!N:N,"&gt;0")</f>
        <v>0</v>
      </c>
    </row>
    <row r="1656" spans="1:6">
      <c r="A1656">
        <v>248</v>
      </c>
      <c r="B1656" s="2">
        <v>42807</v>
      </c>
      <c r="C1656">
        <v>57</v>
      </c>
      <c r="D1656">
        <v>47.68</v>
      </c>
      <c r="E1656" t="str">
        <f>+VLOOKUP(A1656,'est-senamhi'!A:J,10,FALSE)</f>
        <v>VNP</v>
      </c>
      <c r="F1656">
        <f>+COUNTIFS(percentiles!A:A,A1656,percentiles!M:M,B1656,percentiles!N:N,"&gt;0")</f>
        <v>0</v>
      </c>
    </row>
    <row r="1657" spans="1:6">
      <c r="A1657">
        <v>262</v>
      </c>
      <c r="B1657" s="2">
        <v>42807</v>
      </c>
      <c r="C1657">
        <v>44</v>
      </c>
      <c r="D1657">
        <v>28.85</v>
      </c>
      <c r="E1657" t="str">
        <f>+VLOOKUP(A1657,'est-senamhi'!A:J,10,FALSE)</f>
        <v>VNP</v>
      </c>
      <c r="F1657">
        <f>+COUNTIFS(percentiles!A:A,A1657,percentiles!M:M,B1657,percentiles!N:N,"&gt;0")</f>
        <v>0</v>
      </c>
    </row>
    <row r="1658" spans="1:6">
      <c r="A1658">
        <v>301</v>
      </c>
      <c r="B1658" s="2">
        <v>42807</v>
      </c>
      <c r="C1658">
        <v>22.1</v>
      </c>
      <c r="D1658">
        <v>15.54</v>
      </c>
      <c r="E1658" t="str">
        <f>+VLOOKUP(A1658,'est-senamhi'!A:J,10,FALSE)</f>
        <v>VNP</v>
      </c>
      <c r="F1658">
        <f>+COUNTIFS(percentiles!A:A,A1658,percentiles!M:M,B1658,percentiles!N:N,"&gt;0")</f>
        <v>0</v>
      </c>
    </row>
    <row r="1659" spans="1:6">
      <c r="A1659">
        <v>305</v>
      </c>
      <c r="B1659" s="2">
        <v>42807</v>
      </c>
      <c r="C1659">
        <v>41.4</v>
      </c>
      <c r="D1659">
        <v>39.29</v>
      </c>
      <c r="E1659" t="str">
        <f>+VLOOKUP(A1659,'est-senamhi'!A:J,10,FALSE)</f>
        <v>VNP</v>
      </c>
      <c r="F1659">
        <f>+COUNTIFS(percentiles!A:A,A1659,percentiles!M:M,B1659,percentiles!N:N,"&gt;0")</f>
        <v>0</v>
      </c>
    </row>
    <row r="1660" spans="1:6">
      <c r="A1660">
        <v>306</v>
      </c>
      <c r="B1660" s="2">
        <v>42807</v>
      </c>
      <c r="C1660">
        <v>40</v>
      </c>
      <c r="D1660">
        <v>7.41</v>
      </c>
      <c r="E1660" t="str">
        <f>+VLOOKUP(A1660,'est-senamhi'!A:J,10,FALSE)</f>
        <v>VNP</v>
      </c>
      <c r="F1660">
        <f>+COUNTIFS(percentiles!A:A,A1660,percentiles!M:M,B1660,percentiles!N:N,"&gt;0")</f>
        <v>0</v>
      </c>
    </row>
    <row r="1661" spans="1:6">
      <c r="A1661">
        <v>313</v>
      </c>
      <c r="B1661" s="2">
        <v>42807</v>
      </c>
      <c r="C1661">
        <v>9.5</v>
      </c>
      <c r="D1661">
        <v>3.89</v>
      </c>
      <c r="E1661" t="str">
        <f>+VLOOKUP(A1661,'est-senamhi'!A:J,10,FALSE)</f>
        <v>VNP</v>
      </c>
      <c r="F1661">
        <f>+COUNTIFS(percentiles!A:A,A1661,percentiles!M:M,B1661,percentiles!N:N,"&gt;0")</f>
        <v>0</v>
      </c>
    </row>
    <row r="1662" spans="1:6">
      <c r="A1662">
        <v>319</v>
      </c>
      <c r="B1662" s="2">
        <v>42807</v>
      </c>
      <c r="C1662">
        <v>22.2</v>
      </c>
      <c r="D1662">
        <v>20.84</v>
      </c>
      <c r="E1662" t="str">
        <f>+VLOOKUP(A1662,'est-senamhi'!A:J,10,FALSE)</f>
        <v>VNP</v>
      </c>
      <c r="F1662">
        <f>+COUNTIFS(percentiles!A:A,A1662,percentiles!M:M,B1662,percentiles!N:N,"&gt;0")</f>
        <v>0</v>
      </c>
    </row>
    <row r="1663" spans="1:6">
      <c r="A1663">
        <v>320</v>
      </c>
      <c r="B1663" s="2">
        <v>42807</v>
      </c>
      <c r="C1663">
        <v>42.2</v>
      </c>
      <c r="D1663">
        <v>13.02</v>
      </c>
      <c r="E1663" t="str">
        <f>+VLOOKUP(A1663,'est-senamhi'!A:J,10,FALSE)</f>
        <v>VNP</v>
      </c>
      <c r="F1663">
        <f>+COUNTIFS(percentiles!A:A,A1663,percentiles!M:M,B1663,percentiles!N:N,"&gt;0")</f>
        <v>0</v>
      </c>
    </row>
    <row r="1664" spans="1:6">
      <c r="A1664">
        <v>325</v>
      </c>
      <c r="B1664" s="2">
        <v>42807</v>
      </c>
      <c r="C1664">
        <v>12.9</v>
      </c>
      <c r="D1664">
        <v>8.34</v>
      </c>
      <c r="E1664" t="str">
        <f>+VLOOKUP(A1664,'est-senamhi'!A:J,10,FALSE)</f>
        <v>VNP</v>
      </c>
      <c r="F1664">
        <f>+COUNTIFS(percentiles!A:A,A1664,percentiles!M:M,B1664,percentiles!N:N,"&gt;0")</f>
        <v>0</v>
      </c>
    </row>
    <row r="1665" spans="1:6">
      <c r="A1665">
        <v>332</v>
      </c>
      <c r="B1665" s="2">
        <v>42807</v>
      </c>
      <c r="C1665">
        <v>29.8</v>
      </c>
      <c r="D1665">
        <v>12.71</v>
      </c>
      <c r="E1665" t="str">
        <f>+VLOOKUP(A1665,'est-senamhi'!A:J,10,FALSE)</f>
        <v>VNP</v>
      </c>
      <c r="F1665">
        <f>+COUNTIFS(percentiles!A:A,A1665,percentiles!M:M,B1665,percentiles!N:N,"&gt;0")</f>
        <v>0</v>
      </c>
    </row>
    <row r="1666" spans="1:6">
      <c r="A1666">
        <v>333</v>
      </c>
      <c r="B1666" s="2">
        <v>42807</v>
      </c>
      <c r="C1666">
        <v>34.4</v>
      </c>
      <c r="D1666">
        <v>14.57</v>
      </c>
      <c r="E1666" t="str">
        <f>+VLOOKUP(A1666,'est-senamhi'!A:J,10,FALSE)</f>
        <v>VNP</v>
      </c>
      <c r="F1666">
        <f>+COUNTIFS(percentiles!A:A,A1666,percentiles!M:M,B1666,percentiles!N:N,"&gt;0")</f>
        <v>0</v>
      </c>
    </row>
    <row r="1667" spans="1:6">
      <c r="A1667">
        <v>341</v>
      </c>
      <c r="B1667" s="2">
        <v>42807</v>
      </c>
      <c r="C1667">
        <v>81.900000000000006</v>
      </c>
      <c r="D1667">
        <v>47.47</v>
      </c>
      <c r="E1667" t="str">
        <f>+VLOOKUP(A1667,'est-senamhi'!A:J,10,FALSE)</f>
        <v>VNP</v>
      </c>
      <c r="F1667">
        <f>+COUNTIFS(percentiles!A:A,A1667,percentiles!M:M,B1667,percentiles!N:N,"&gt;0")</f>
        <v>0</v>
      </c>
    </row>
    <row r="1668" spans="1:6">
      <c r="A1668">
        <v>395</v>
      </c>
      <c r="B1668" s="2">
        <v>42807</v>
      </c>
      <c r="C1668">
        <v>68.599999999999994</v>
      </c>
      <c r="D1668">
        <v>55.94</v>
      </c>
      <c r="E1668" t="str">
        <f>+VLOOKUP(A1668,'est-senamhi'!A:J,10,FALSE)</f>
        <v>VNP</v>
      </c>
      <c r="F1668">
        <f>+COUNTIFS(percentiles!A:A,A1668,percentiles!M:M,B1668,percentiles!N:N,"&gt;0")</f>
        <v>0</v>
      </c>
    </row>
    <row r="1669" spans="1:6">
      <c r="A1669">
        <v>396</v>
      </c>
      <c r="B1669" s="2">
        <v>42807</v>
      </c>
      <c r="C1669">
        <v>33.9</v>
      </c>
      <c r="D1669">
        <v>19.27</v>
      </c>
      <c r="E1669" t="str">
        <f>+VLOOKUP(A1669,'est-senamhi'!A:J,10,FALSE)</f>
        <v>VNP</v>
      </c>
      <c r="F1669">
        <f>+COUNTIFS(percentiles!A:A,A1669,percentiles!M:M,B1669,percentiles!N:N,"&gt;0")</f>
        <v>0</v>
      </c>
    </row>
    <row r="1670" spans="1:6">
      <c r="A1670">
        <v>508</v>
      </c>
      <c r="B1670" s="2">
        <v>42807</v>
      </c>
      <c r="C1670">
        <v>23.3</v>
      </c>
      <c r="D1670">
        <v>20.22</v>
      </c>
      <c r="E1670" t="str">
        <f>+VLOOKUP(A1670,'est-senamhi'!A:J,10,FALSE)</f>
        <v>RP</v>
      </c>
      <c r="F1670">
        <f>+COUNTIFS(percentiles!A:A,A1670,percentiles!M:M,B1670,percentiles!N:N,"&gt;0")</f>
        <v>0</v>
      </c>
    </row>
    <row r="1671" spans="1:6">
      <c r="A1671">
        <v>590</v>
      </c>
      <c r="B1671" s="2">
        <v>42807</v>
      </c>
      <c r="C1671">
        <v>30.4</v>
      </c>
      <c r="D1671">
        <v>22.68</v>
      </c>
      <c r="E1671" t="str">
        <f>+VLOOKUP(A1671,'est-senamhi'!A:J,10,FALSE)</f>
        <v>RP</v>
      </c>
      <c r="F1671">
        <f>+COUNTIFS(percentiles!A:A,A1671,percentiles!M:M,B1671,percentiles!N:N,"&gt;0")</f>
        <v>0</v>
      </c>
    </row>
    <row r="1672" spans="1:6">
      <c r="A1672">
        <v>638</v>
      </c>
      <c r="B1672" s="2">
        <v>42807</v>
      </c>
      <c r="C1672">
        <v>4.0999999999999996</v>
      </c>
      <c r="D1672">
        <v>3.77</v>
      </c>
      <c r="E1672" t="str">
        <f>+VLOOKUP(A1672,'est-senamhi'!A:J,10,FALSE)</f>
        <v>RP</v>
      </c>
      <c r="F1672">
        <f>+COUNTIFS(percentiles!A:A,A1672,percentiles!M:M,B1672,percentiles!N:N,"&gt;0")</f>
        <v>0</v>
      </c>
    </row>
    <row r="1673" spans="1:6">
      <c r="A1673">
        <v>799</v>
      </c>
      <c r="B1673" s="2">
        <v>42807</v>
      </c>
      <c r="C1673">
        <v>11</v>
      </c>
      <c r="D1673">
        <v>10.27</v>
      </c>
      <c r="E1673" t="str">
        <f>+VLOOKUP(A1673,'est-senamhi'!A:J,10,FALSE)</f>
        <v>RP</v>
      </c>
      <c r="F1673">
        <f>+COUNTIFS(percentiles!A:A,A1673,percentiles!M:M,B1673,percentiles!N:N,"&gt;0")</f>
        <v>0</v>
      </c>
    </row>
    <row r="1674" spans="1:6">
      <c r="A1674">
        <v>808</v>
      </c>
      <c r="B1674" s="2">
        <v>42807</v>
      </c>
      <c r="C1674">
        <v>26.8</v>
      </c>
      <c r="D1674">
        <v>20.91</v>
      </c>
      <c r="E1674" t="str">
        <f>+VLOOKUP(A1674,'est-senamhi'!A:J,10,FALSE)</f>
        <v>RP</v>
      </c>
      <c r="F1674">
        <f>+COUNTIFS(percentiles!A:A,A1674,percentiles!M:M,B1674,percentiles!N:N,"&gt;0")</f>
        <v>0</v>
      </c>
    </row>
    <row r="1675" spans="1:6">
      <c r="A1675">
        <v>877</v>
      </c>
      <c r="B1675" s="2">
        <v>42807</v>
      </c>
      <c r="C1675">
        <v>23.6</v>
      </c>
      <c r="D1675">
        <v>15.74</v>
      </c>
      <c r="E1675" t="str">
        <f>+VLOOKUP(A1675,'est-senamhi'!A:J,10,FALSE)</f>
        <v>RP</v>
      </c>
      <c r="F1675">
        <f>+COUNTIFS(percentiles!A:A,A1675,percentiles!M:M,B1675,percentiles!N:N,"&gt;0")</f>
        <v>0</v>
      </c>
    </row>
    <row r="1676" spans="1:6">
      <c r="A1676">
        <v>6640</v>
      </c>
      <c r="B1676" s="2">
        <v>42807</v>
      </c>
      <c r="C1676">
        <v>9.5</v>
      </c>
      <c r="D1676">
        <v>8.33</v>
      </c>
      <c r="E1676" t="str">
        <f>+VLOOKUP(A1676,'est-senamhi'!A:J,10,FALSE)</f>
        <v>RP</v>
      </c>
      <c r="F1676">
        <f>+COUNTIFS(percentiles!A:A,A1676,percentiles!M:M,B1676,percentiles!N:N,"&gt;0")</f>
        <v>0</v>
      </c>
    </row>
    <row r="1677" spans="1:6">
      <c r="A1677">
        <v>105121</v>
      </c>
      <c r="B1677" s="2">
        <v>42807</v>
      </c>
      <c r="C1677">
        <v>20</v>
      </c>
      <c r="D1677">
        <v>11.66</v>
      </c>
      <c r="E1677" t="str">
        <f>+VLOOKUP(A1677,'est-senamhi'!A:J,10,FALSE)</f>
        <v>VNP</v>
      </c>
      <c r="F1677">
        <f>+COUNTIFS(percentiles!A:A,A1677,percentiles!M:M,B1677,percentiles!N:N,"&gt;0")</f>
        <v>0</v>
      </c>
    </row>
    <row r="1678" spans="1:6">
      <c r="A1678">
        <v>105122</v>
      </c>
      <c r="B1678" s="2">
        <v>42807</v>
      </c>
      <c r="C1678">
        <v>104.3</v>
      </c>
      <c r="D1678">
        <v>9.83</v>
      </c>
      <c r="E1678" t="str">
        <f>+VLOOKUP(A1678,'est-senamhi'!A:J,10,FALSE)</f>
        <v>VNP</v>
      </c>
      <c r="F1678">
        <f>+COUNTIFS(percentiles!A:A,A1678,percentiles!M:M,B1678,percentiles!N:N,"&gt;0")</f>
        <v>0</v>
      </c>
    </row>
    <row r="1679" spans="1:6">
      <c r="A1679">
        <v>109091</v>
      </c>
      <c r="B1679" s="2">
        <v>42807</v>
      </c>
      <c r="C1679">
        <v>56</v>
      </c>
      <c r="D1679">
        <v>21.38</v>
      </c>
      <c r="E1679" t="str">
        <f>+VLOOKUP(A1679,'est-senamhi'!A:J,10,FALSE)</f>
        <v>VNP</v>
      </c>
      <c r="F1679">
        <f>+COUNTIFS(percentiles!A:A,A1679,percentiles!M:M,B1679,percentiles!N:N,"&gt;0")</f>
        <v>0</v>
      </c>
    </row>
    <row r="1680" spans="1:6">
      <c r="A1680">
        <v>111291</v>
      </c>
      <c r="B1680" s="2">
        <v>42807</v>
      </c>
      <c r="C1680">
        <v>18.399999999999999</v>
      </c>
      <c r="D1680">
        <v>16.510000000000002</v>
      </c>
      <c r="E1680" t="str">
        <f>+VLOOKUP(A1680,'est-senamhi'!A:J,10,FALSE)</f>
        <v>VNP</v>
      </c>
      <c r="F1680">
        <f>+COUNTIFS(percentiles!A:A,A1680,percentiles!M:M,B1680,percentiles!N:N,"&gt;0")</f>
        <v>0</v>
      </c>
    </row>
    <row r="1681" spans="1:6">
      <c r="A1681">
        <v>150904</v>
      </c>
      <c r="B1681" s="2">
        <v>42807</v>
      </c>
      <c r="C1681">
        <v>12</v>
      </c>
      <c r="D1681">
        <v>11.65</v>
      </c>
      <c r="E1681" t="str">
        <f>+VLOOKUP(A1681,'est-senamhi'!A:J,10,FALSE)</f>
        <v>VNP</v>
      </c>
      <c r="F1681">
        <f>+COUNTIFS(percentiles!A:A,A1681,percentiles!M:M,B1681,percentiles!N:N,"&gt;0")</f>
        <v>0</v>
      </c>
    </row>
    <row r="1682" spans="1:6">
      <c r="A1682">
        <v>151214</v>
      </c>
      <c r="B1682" s="2">
        <v>42807</v>
      </c>
      <c r="C1682">
        <v>17.5</v>
      </c>
      <c r="D1682">
        <v>11.44</v>
      </c>
      <c r="E1682" t="str">
        <f>+VLOOKUP(A1682,'est-senamhi'!A:J,10,FALSE)</f>
        <v>RP</v>
      </c>
      <c r="F1682">
        <f>+COUNTIFS(percentiles!A:A,A1682,percentiles!M:M,B1682,percentiles!N:N,"&gt;0")</f>
        <v>0</v>
      </c>
    </row>
    <row r="1683" spans="1:6">
      <c r="A1683">
        <v>151503</v>
      </c>
      <c r="B1683" s="2">
        <v>42807</v>
      </c>
      <c r="C1683">
        <v>24</v>
      </c>
      <c r="D1683">
        <v>19.420000000000002</v>
      </c>
      <c r="E1683" t="str">
        <f>+VLOOKUP(A1683,'est-senamhi'!A:J,10,FALSE)</f>
        <v>RP</v>
      </c>
      <c r="F1683">
        <f>+COUNTIFS(percentiles!A:A,A1683,percentiles!M:M,B1683,percentiles!N:N,"&gt;0")</f>
        <v>1</v>
      </c>
    </row>
    <row r="1684" spans="1:6">
      <c r="A1684">
        <v>151602</v>
      </c>
      <c r="B1684" s="2">
        <v>42807</v>
      </c>
      <c r="C1684">
        <v>36.6</v>
      </c>
      <c r="D1684">
        <v>31.7</v>
      </c>
      <c r="E1684" t="str">
        <f>+VLOOKUP(A1684,'est-senamhi'!A:J,10,FALSE)</f>
        <v>RP</v>
      </c>
      <c r="F1684">
        <f>+COUNTIFS(percentiles!A:A,A1684,percentiles!M:M,B1684,percentiles!N:N,"&gt;0")</f>
        <v>0</v>
      </c>
    </row>
    <row r="1685" spans="1:6">
      <c r="A1685">
        <v>152100</v>
      </c>
      <c r="B1685" s="2">
        <v>42807</v>
      </c>
      <c r="C1685">
        <v>27.1</v>
      </c>
      <c r="D1685">
        <v>20.13</v>
      </c>
      <c r="E1685" t="str">
        <f>+VLOOKUP(A1685,'est-senamhi'!A:J,10,FALSE)</f>
        <v>VNP</v>
      </c>
      <c r="F1685">
        <f>+COUNTIFS(percentiles!A:A,A1685,percentiles!M:M,B1685,percentiles!N:N,"&gt;0")</f>
        <v>0</v>
      </c>
    </row>
    <row r="1686" spans="1:6">
      <c r="A1686">
        <v>152126</v>
      </c>
      <c r="B1686" s="2">
        <v>42807</v>
      </c>
      <c r="C1686">
        <v>30.7</v>
      </c>
      <c r="D1686">
        <v>25.67</v>
      </c>
      <c r="E1686" t="str">
        <f>+VLOOKUP(A1686,'est-senamhi'!A:J,10,FALSE)</f>
        <v>RP</v>
      </c>
      <c r="F1686">
        <f>+COUNTIFS(percentiles!A:A,A1686,percentiles!M:M,B1686,percentiles!N:N,"&gt;0")</f>
        <v>0</v>
      </c>
    </row>
    <row r="1687" spans="1:6">
      <c r="A1687">
        <v>153103</v>
      </c>
      <c r="B1687" s="2">
        <v>42807</v>
      </c>
      <c r="C1687">
        <v>74.2</v>
      </c>
      <c r="D1687">
        <v>65.2</v>
      </c>
      <c r="E1687" t="str">
        <f>+VLOOKUP(A1687,'est-senamhi'!A:J,10,FALSE)</f>
        <v>VNP</v>
      </c>
      <c r="F1687">
        <f>+COUNTIFS(percentiles!A:A,A1687,percentiles!M:M,B1687,percentiles!N:N,"&gt;0")</f>
        <v>0</v>
      </c>
    </row>
    <row r="1688" spans="1:6">
      <c r="A1688">
        <v>153201</v>
      </c>
      <c r="B1688" s="2">
        <v>42807</v>
      </c>
      <c r="C1688">
        <v>63.8</v>
      </c>
      <c r="D1688">
        <v>37.770000000000003</v>
      </c>
      <c r="E1688" t="str">
        <f>+VLOOKUP(A1688,'est-senamhi'!A:J,10,FALSE)</f>
        <v>VNP</v>
      </c>
      <c r="F1688">
        <f>+COUNTIFS(percentiles!A:A,A1688,percentiles!M:M,B1688,percentiles!N:N,"&gt;0")</f>
        <v>0</v>
      </c>
    </row>
    <row r="1689" spans="1:6">
      <c r="A1689">
        <v>153203</v>
      </c>
      <c r="B1689" s="2">
        <v>42807</v>
      </c>
      <c r="C1689">
        <v>23.4</v>
      </c>
      <c r="D1689">
        <v>20.03</v>
      </c>
      <c r="E1689" t="str">
        <f>+VLOOKUP(A1689,'est-senamhi'!A:J,10,FALSE)</f>
        <v>VNP</v>
      </c>
      <c r="F1689">
        <f>+COUNTIFS(percentiles!A:A,A1689,percentiles!M:M,B1689,percentiles!N:N,"&gt;0")</f>
        <v>0</v>
      </c>
    </row>
    <row r="1690" spans="1:6">
      <c r="A1690">
        <v>154107</v>
      </c>
      <c r="B1690" s="2">
        <v>42807</v>
      </c>
      <c r="C1690">
        <v>9.3000000000000007</v>
      </c>
      <c r="D1690">
        <v>8.82</v>
      </c>
      <c r="E1690" t="str">
        <f>+VLOOKUP(A1690,'est-senamhi'!A:J,10,FALSE)</f>
        <v>VNP</v>
      </c>
      <c r="F1690">
        <f>+COUNTIFS(percentiles!A:A,A1690,percentiles!M:M,B1690,percentiles!N:N,"&gt;0")</f>
        <v>0</v>
      </c>
    </row>
    <row r="1691" spans="1:6">
      <c r="A1691">
        <v>154108</v>
      </c>
      <c r="B1691" s="2">
        <v>42807</v>
      </c>
      <c r="C1691">
        <v>28.8</v>
      </c>
      <c r="D1691">
        <v>9.23</v>
      </c>
      <c r="E1691" t="str">
        <f>+VLOOKUP(A1691,'est-senamhi'!A:J,10,FALSE)</f>
        <v>VNP</v>
      </c>
      <c r="F1691">
        <f>+COUNTIFS(percentiles!A:A,A1691,percentiles!M:M,B1691,percentiles!N:N,"&gt;0")</f>
        <v>0</v>
      </c>
    </row>
    <row r="1692" spans="1:6">
      <c r="A1692">
        <v>154110</v>
      </c>
      <c r="B1692" s="2">
        <v>42807</v>
      </c>
      <c r="C1692">
        <v>18.899999999999999</v>
      </c>
      <c r="D1692">
        <v>8.82</v>
      </c>
      <c r="E1692" t="str">
        <f>+VLOOKUP(A1692,'est-senamhi'!A:J,10,FALSE)</f>
        <v>VNP</v>
      </c>
      <c r="F1692">
        <f>+COUNTIFS(percentiles!A:A,A1692,percentiles!M:M,B1692,percentiles!N:N,"&gt;0")</f>
        <v>0</v>
      </c>
    </row>
    <row r="1693" spans="1:6">
      <c r="A1693">
        <v>155105</v>
      </c>
      <c r="B1693" s="2">
        <v>42807</v>
      </c>
      <c r="C1693">
        <v>17.600000000000001</v>
      </c>
      <c r="D1693">
        <v>11.3</v>
      </c>
      <c r="E1693" t="str">
        <f>+VLOOKUP(A1693,'est-senamhi'!A:J,10,FALSE)</f>
        <v>VNP</v>
      </c>
      <c r="F1693">
        <f>+COUNTIFS(percentiles!A:A,A1693,percentiles!M:M,B1693,percentiles!N:N,"&gt;0")</f>
        <v>0</v>
      </c>
    </row>
    <row r="1694" spans="1:6">
      <c r="A1694">
        <v>155207</v>
      </c>
      <c r="B1694" s="2">
        <v>42807</v>
      </c>
      <c r="C1694">
        <v>15.6</v>
      </c>
      <c r="D1694">
        <v>12.31</v>
      </c>
      <c r="E1694" t="str">
        <f>+VLOOKUP(A1694,'est-senamhi'!A:J,10,FALSE)</f>
        <v>VNP</v>
      </c>
      <c r="F1694">
        <f>+COUNTIFS(percentiles!A:A,A1694,percentiles!M:M,B1694,percentiles!N:N,"&gt;0")</f>
        <v>0</v>
      </c>
    </row>
    <row r="1695" spans="1:6">
      <c r="A1695">
        <v>156113</v>
      </c>
      <c r="B1695" s="2">
        <v>42807</v>
      </c>
      <c r="C1695">
        <v>8.6999999999999993</v>
      </c>
      <c r="D1695">
        <v>6.04</v>
      </c>
      <c r="E1695" t="str">
        <f>+VLOOKUP(A1695,'est-senamhi'!A:J,10,FALSE)</f>
        <v>RP</v>
      </c>
      <c r="F1695">
        <f>+COUNTIFS(percentiles!A:A,A1695,percentiles!M:M,B1695,percentiles!N:N,"&gt;0")</f>
        <v>0</v>
      </c>
    </row>
    <row r="1696" spans="1:6">
      <c r="A1696">
        <v>157101</v>
      </c>
      <c r="B1696" s="2">
        <v>42807</v>
      </c>
      <c r="C1696">
        <v>30.4</v>
      </c>
      <c r="D1696">
        <v>23.55</v>
      </c>
      <c r="E1696" t="str">
        <f>+VLOOKUP(A1696,'est-senamhi'!A:J,10,FALSE)</f>
        <v>RP</v>
      </c>
      <c r="F1696">
        <f>+COUNTIFS(percentiles!A:A,A1696,percentiles!M:M,B1696,percentiles!N:N,"&gt;0")</f>
        <v>0</v>
      </c>
    </row>
    <row r="1697" spans="1:6">
      <c r="A1697">
        <v>157200</v>
      </c>
      <c r="B1697" s="2">
        <v>42807</v>
      </c>
      <c r="C1697">
        <v>18.3</v>
      </c>
      <c r="D1697">
        <v>14.68</v>
      </c>
      <c r="E1697" t="str">
        <f>+VLOOKUP(A1697,'est-senamhi'!A:J,10,FALSE)</f>
        <v>RP</v>
      </c>
      <c r="F1697">
        <f>+COUNTIFS(percentiles!A:A,A1697,percentiles!M:M,B1697,percentiles!N:N,"&gt;0")</f>
        <v>0</v>
      </c>
    </row>
    <row r="1698" spans="1:6">
      <c r="A1698">
        <v>157314</v>
      </c>
      <c r="B1698" s="2">
        <v>42807</v>
      </c>
      <c r="C1698">
        <v>20</v>
      </c>
      <c r="D1698">
        <v>18.48</v>
      </c>
      <c r="E1698" t="str">
        <f>+VLOOKUP(A1698,'est-senamhi'!A:J,10,FALSE)</f>
        <v>RP</v>
      </c>
      <c r="F1698">
        <f>+COUNTIFS(percentiles!A:A,A1698,percentiles!M:M,B1698,percentiles!N:N,"&gt;0")</f>
        <v>0</v>
      </c>
    </row>
    <row r="1699" spans="1:6">
      <c r="A1699">
        <v>158317</v>
      </c>
      <c r="B1699" s="2">
        <v>42807</v>
      </c>
      <c r="C1699">
        <v>32.5</v>
      </c>
      <c r="D1699">
        <v>20.309999999999999</v>
      </c>
      <c r="E1699" t="str">
        <f>+VLOOKUP(A1699,'est-senamhi'!A:J,10,FALSE)</f>
        <v>RP</v>
      </c>
      <c r="F1699">
        <f>+COUNTIFS(percentiles!A:A,A1699,percentiles!M:M,B1699,percentiles!N:N,"&gt;0")</f>
        <v>0</v>
      </c>
    </row>
    <row r="1700" spans="1:6">
      <c r="A1700">
        <v>158318</v>
      </c>
      <c r="B1700" s="2">
        <v>42807</v>
      </c>
      <c r="C1700">
        <v>28.1</v>
      </c>
      <c r="D1700">
        <v>20.309999999999999</v>
      </c>
      <c r="E1700" t="str">
        <f>+VLOOKUP(A1700,'est-senamhi'!A:J,10,FALSE)</f>
        <v>RP</v>
      </c>
      <c r="F1700">
        <f>+COUNTIFS(percentiles!A:A,A1700,percentiles!M:M,B1700,percentiles!N:N,"&gt;0")</f>
        <v>0</v>
      </c>
    </row>
    <row r="1701" spans="1:6">
      <c r="A1701" t="s">
        <v>1105</v>
      </c>
      <c r="B1701" s="2">
        <v>42807</v>
      </c>
      <c r="C1701">
        <v>44.8</v>
      </c>
      <c r="D1701">
        <v>29.59</v>
      </c>
      <c r="E1701" t="str">
        <f>+VLOOKUP(A1701,'est-senamhi'!A:J,10,FALSE)</f>
        <v>RP</v>
      </c>
      <c r="F1701">
        <f>+COUNTIFS(percentiles!A:A,A1701,percentiles!M:M,B1701,percentiles!N:N,"&gt;0")</f>
        <v>0</v>
      </c>
    </row>
    <row r="1702" spans="1:6">
      <c r="A1702" t="s">
        <v>1108</v>
      </c>
      <c r="B1702" s="2">
        <v>42807</v>
      </c>
      <c r="C1702">
        <v>85.1</v>
      </c>
      <c r="D1702">
        <v>28.85</v>
      </c>
      <c r="E1702" t="str">
        <f>+VLOOKUP(A1702,'est-senamhi'!A:J,10,FALSE)</f>
        <v>VNP</v>
      </c>
      <c r="F1702">
        <f>+COUNTIFS(percentiles!A:A,A1702,percentiles!M:M,B1702,percentiles!N:N,"&gt;0")</f>
        <v>0</v>
      </c>
    </row>
    <row r="1703" spans="1:6">
      <c r="A1703">
        <v>47280292</v>
      </c>
      <c r="B1703" s="2">
        <v>42807</v>
      </c>
      <c r="C1703">
        <v>18.8</v>
      </c>
      <c r="D1703">
        <v>16.59</v>
      </c>
      <c r="E1703" t="str">
        <f>+VLOOKUP(A1703,'est-senamhi'!A:J,10,FALSE)</f>
        <v>RP</v>
      </c>
      <c r="F1703">
        <f>+COUNTIFS(percentiles!A:A,A1703,percentiles!M:M,B1703,percentiles!N:N,"&gt;0")</f>
        <v>0</v>
      </c>
    </row>
    <row r="1704" spans="1:6">
      <c r="A1704" t="s">
        <v>1211</v>
      </c>
      <c r="B1704" s="2">
        <v>42807</v>
      </c>
      <c r="C1704">
        <v>70.8</v>
      </c>
      <c r="D1704">
        <v>23.84</v>
      </c>
      <c r="E1704" t="str">
        <f>+VLOOKUP(A1704,'est-senamhi'!A:J,10,FALSE)</f>
        <v>VNP</v>
      </c>
      <c r="F1704">
        <f>+COUNTIFS(percentiles!A:A,A1704,percentiles!M:M,B1704,percentiles!N:N,"&gt;0")</f>
        <v>0</v>
      </c>
    </row>
    <row r="1705" spans="1:6">
      <c r="A1705" t="s">
        <v>1218</v>
      </c>
      <c r="B1705" s="2">
        <v>42807</v>
      </c>
      <c r="C1705">
        <v>5.6</v>
      </c>
      <c r="D1705">
        <v>1.39</v>
      </c>
      <c r="E1705" t="str">
        <f>+VLOOKUP(A1705,'est-senamhi'!A:J,10,FALSE)</f>
        <v>VNP</v>
      </c>
      <c r="F1705">
        <f>+COUNTIFS(percentiles!A:A,A1705,percentiles!M:M,B1705,percentiles!N:N,"&gt;0")</f>
        <v>0</v>
      </c>
    </row>
    <row r="1706" spans="1:6">
      <c r="A1706" t="s">
        <v>1226</v>
      </c>
      <c r="B1706" s="2">
        <v>42807</v>
      </c>
      <c r="C1706">
        <v>59.9</v>
      </c>
      <c r="D1706">
        <v>26.76</v>
      </c>
      <c r="E1706" t="str">
        <f>+VLOOKUP(A1706,'est-senamhi'!A:J,10,FALSE)</f>
        <v>VNP</v>
      </c>
      <c r="F1706">
        <f>+COUNTIFS(percentiles!A:A,A1706,percentiles!M:M,B1706,percentiles!N:N,"&gt;0")</f>
        <v>0</v>
      </c>
    </row>
    <row r="1707" spans="1:6">
      <c r="A1707">
        <v>9</v>
      </c>
      <c r="B1707" s="2">
        <v>42808</v>
      </c>
      <c r="C1707">
        <v>11.8</v>
      </c>
      <c r="D1707">
        <v>8.33</v>
      </c>
      <c r="E1707" t="str">
        <f>+VLOOKUP(A1707,'est-senamhi'!A:J,10,FALSE)</f>
        <v>RP</v>
      </c>
      <c r="F1707">
        <f>+COUNTIFS(percentiles!A:A,A1707,percentiles!M:M,B1707,percentiles!N:N,"&gt;0")</f>
        <v>0</v>
      </c>
    </row>
    <row r="1708" spans="1:6">
      <c r="A1708">
        <v>229</v>
      </c>
      <c r="B1708" s="2">
        <v>42808</v>
      </c>
      <c r="C1708">
        <v>54.7</v>
      </c>
      <c r="D1708">
        <v>53.12</v>
      </c>
      <c r="E1708" t="str">
        <f>+VLOOKUP(A1708,'est-senamhi'!A:J,10,FALSE)</f>
        <v>RP</v>
      </c>
      <c r="F1708">
        <f>+COUNTIFS(percentiles!A:A,A1708,percentiles!M:M,B1708,percentiles!N:N,"&gt;0")</f>
        <v>0</v>
      </c>
    </row>
    <row r="1709" spans="1:6">
      <c r="A1709">
        <v>250</v>
      </c>
      <c r="B1709" s="2">
        <v>42808</v>
      </c>
      <c r="C1709">
        <v>77</v>
      </c>
      <c r="D1709">
        <v>64.16</v>
      </c>
      <c r="E1709" t="str">
        <f>+VLOOKUP(A1709,'est-senamhi'!A:J,10,FALSE)</f>
        <v>RP</v>
      </c>
      <c r="F1709">
        <f>+COUNTIFS(percentiles!A:A,A1709,percentiles!M:M,B1709,percentiles!N:N,"&gt;0")</f>
        <v>0</v>
      </c>
    </row>
    <row r="1710" spans="1:6">
      <c r="A1710">
        <v>260</v>
      </c>
      <c r="B1710" s="2">
        <v>42808</v>
      </c>
      <c r="C1710">
        <v>36.6</v>
      </c>
      <c r="D1710">
        <v>32.43</v>
      </c>
      <c r="E1710" t="str">
        <f>+VLOOKUP(A1710,'est-senamhi'!A:J,10,FALSE)</f>
        <v>RP</v>
      </c>
      <c r="F1710">
        <f>+COUNTIFS(percentiles!A:A,A1710,percentiles!M:M,B1710,percentiles!N:N,"&gt;0")</f>
        <v>0</v>
      </c>
    </row>
    <row r="1711" spans="1:6">
      <c r="A1711">
        <v>262</v>
      </c>
      <c r="B1711" s="2">
        <v>42808</v>
      </c>
      <c r="C1711">
        <v>50.3</v>
      </c>
      <c r="D1711">
        <v>28.85</v>
      </c>
      <c r="E1711" t="str">
        <f>+VLOOKUP(A1711,'est-senamhi'!A:J,10,FALSE)</f>
        <v>VNP</v>
      </c>
      <c r="F1711">
        <f>+COUNTIFS(percentiles!A:A,A1711,percentiles!M:M,B1711,percentiles!N:N,"&gt;0")</f>
        <v>0</v>
      </c>
    </row>
    <row r="1712" spans="1:6">
      <c r="A1712">
        <v>302</v>
      </c>
      <c r="B1712" s="2">
        <v>42808</v>
      </c>
      <c r="C1712">
        <v>53.6</v>
      </c>
      <c r="D1712">
        <v>28.47</v>
      </c>
      <c r="E1712" t="str">
        <f>+VLOOKUP(A1712,'est-senamhi'!A:J,10,FALSE)</f>
        <v>VNP</v>
      </c>
      <c r="F1712">
        <f>+COUNTIFS(percentiles!A:A,A1712,percentiles!M:M,B1712,percentiles!N:N,"&gt;0")</f>
        <v>0</v>
      </c>
    </row>
    <row r="1713" spans="1:6">
      <c r="A1713">
        <v>303</v>
      </c>
      <c r="B1713" s="2">
        <v>42808</v>
      </c>
      <c r="C1713">
        <v>30.5</v>
      </c>
      <c r="D1713">
        <v>29.59</v>
      </c>
      <c r="E1713" t="str">
        <f>+VLOOKUP(A1713,'est-senamhi'!A:J,10,FALSE)</f>
        <v>RP</v>
      </c>
      <c r="F1713">
        <f>+COUNTIFS(percentiles!A:A,A1713,percentiles!M:M,B1713,percentiles!N:N,"&gt;0")</f>
        <v>0</v>
      </c>
    </row>
    <row r="1714" spans="1:6">
      <c r="A1714">
        <v>306</v>
      </c>
      <c r="B1714" s="2">
        <v>42808</v>
      </c>
      <c r="C1714">
        <v>63.5</v>
      </c>
      <c r="D1714">
        <v>7.41</v>
      </c>
      <c r="E1714" t="str">
        <f>+VLOOKUP(A1714,'est-senamhi'!A:J,10,FALSE)</f>
        <v>VNP</v>
      </c>
      <c r="F1714">
        <f>+COUNTIFS(percentiles!A:A,A1714,percentiles!M:M,B1714,percentiles!N:N,"&gt;0")</f>
        <v>0</v>
      </c>
    </row>
    <row r="1715" spans="1:6">
      <c r="A1715">
        <v>313</v>
      </c>
      <c r="B1715" s="2">
        <v>42808</v>
      </c>
      <c r="C1715">
        <v>9.6</v>
      </c>
      <c r="D1715">
        <v>3.89</v>
      </c>
      <c r="E1715" t="str">
        <f>+VLOOKUP(A1715,'est-senamhi'!A:J,10,FALSE)</f>
        <v>VNP</v>
      </c>
      <c r="F1715">
        <f>+COUNTIFS(percentiles!A:A,A1715,percentiles!M:M,B1715,percentiles!N:N,"&gt;0")</f>
        <v>0</v>
      </c>
    </row>
    <row r="1716" spans="1:6">
      <c r="A1716">
        <v>319</v>
      </c>
      <c r="B1716" s="2">
        <v>42808</v>
      </c>
      <c r="C1716">
        <v>24.5</v>
      </c>
      <c r="D1716">
        <v>20.84</v>
      </c>
      <c r="E1716" t="str">
        <f>+VLOOKUP(A1716,'est-senamhi'!A:J,10,FALSE)</f>
        <v>VNP</v>
      </c>
      <c r="F1716">
        <f>+COUNTIFS(percentiles!A:A,A1716,percentiles!M:M,B1716,percentiles!N:N,"&gt;0")</f>
        <v>0</v>
      </c>
    </row>
    <row r="1717" spans="1:6">
      <c r="A1717">
        <v>320</v>
      </c>
      <c r="B1717" s="2">
        <v>42808</v>
      </c>
      <c r="C1717">
        <v>42.3</v>
      </c>
      <c r="D1717">
        <v>13.02</v>
      </c>
      <c r="E1717" t="str">
        <f>+VLOOKUP(A1717,'est-senamhi'!A:J,10,FALSE)</f>
        <v>VNP</v>
      </c>
      <c r="F1717">
        <f>+COUNTIFS(percentiles!A:A,A1717,percentiles!M:M,B1717,percentiles!N:N,"&gt;0")</f>
        <v>0</v>
      </c>
    </row>
    <row r="1718" spans="1:6">
      <c r="A1718">
        <v>325</v>
      </c>
      <c r="B1718" s="2">
        <v>42808</v>
      </c>
      <c r="C1718">
        <v>29.5</v>
      </c>
      <c r="D1718">
        <v>8.34</v>
      </c>
      <c r="E1718" t="str">
        <f>+VLOOKUP(A1718,'est-senamhi'!A:J,10,FALSE)</f>
        <v>VNP</v>
      </c>
      <c r="F1718">
        <f>+COUNTIFS(percentiles!A:A,A1718,percentiles!M:M,B1718,percentiles!N:N,"&gt;0")</f>
        <v>0</v>
      </c>
    </row>
    <row r="1719" spans="1:6">
      <c r="A1719">
        <v>333</v>
      </c>
      <c r="B1719" s="2">
        <v>42808</v>
      </c>
      <c r="C1719">
        <v>90.4</v>
      </c>
      <c r="D1719">
        <v>14.57</v>
      </c>
      <c r="E1719" t="str">
        <f>+VLOOKUP(A1719,'est-senamhi'!A:J,10,FALSE)</f>
        <v>VNP</v>
      </c>
      <c r="F1719">
        <f>+COUNTIFS(percentiles!A:A,A1719,percentiles!M:M,B1719,percentiles!N:N,"&gt;0")</f>
        <v>0</v>
      </c>
    </row>
    <row r="1720" spans="1:6">
      <c r="A1720">
        <v>335</v>
      </c>
      <c r="B1720" s="2">
        <v>42808</v>
      </c>
      <c r="C1720">
        <v>53.3</v>
      </c>
      <c r="D1720">
        <v>28.33</v>
      </c>
      <c r="E1720" t="str">
        <f>+VLOOKUP(A1720,'est-senamhi'!A:J,10,FALSE)</f>
        <v>VNP</v>
      </c>
      <c r="F1720">
        <f>+COUNTIFS(percentiles!A:A,A1720,percentiles!M:M,B1720,percentiles!N:N,"&gt;0")</f>
        <v>0</v>
      </c>
    </row>
    <row r="1721" spans="1:6">
      <c r="A1721">
        <v>341</v>
      </c>
      <c r="B1721" s="2">
        <v>42808</v>
      </c>
      <c r="C1721">
        <v>76.900000000000006</v>
      </c>
      <c r="D1721">
        <v>47.47</v>
      </c>
      <c r="E1721" t="str">
        <f>+VLOOKUP(A1721,'est-senamhi'!A:J,10,FALSE)</f>
        <v>VNP</v>
      </c>
      <c r="F1721">
        <f>+COUNTIFS(percentiles!A:A,A1721,percentiles!M:M,B1721,percentiles!N:N,"&gt;0")</f>
        <v>0</v>
      </c>
    </row>
    <row r="1722" spans="1:6">
      <c r="A1722">
        <v>369</v>
      </c>
      <c r="B1722" s="2">
        <v>42808</v>
      </c>
      <c r="C1722">
        <v>43.9</v>
      </c>
      <c r="D1722">
        <v>19.62</v>
      </c>
      <c r="E1722" t="str">
        <f>+VLOOKUP(A1722,'est-senamhi'!A:J,10,FALSE)</f>
        <v>VNP</v>
      </c>
      <c r="F1722">
        <f>+COUNTIFS(percentiles!A:A,A1722,percentiles!M:M,B1722,percentiles!N:N,"&gt;0")</f>
        <v>0</v>
      </c>
    </row>
    <row r="1723" spans="1:6">
      <c r="A1723">
        <v>387</v>
      </c>
      <c r="B1723" s="2">
        <v>42808</v>
      </c>
      <c r="C1723">
        <v>53.1</v>
      </c>
      <c r="D1723">
        <v>41.31</v>
      </c>
      <c r="E1723" t="str">
        <f>+VLOOKUP(A1723,'est-senamhi'!A:J,10,FALSE)</f>
        <v>RP</v>
      </c>
      <c r="F1723">
        <f>+COUNTIFS(percentiles!A:A,A1723,percentiles!M:M,B1723,percentiles!N:N,"&gt;0")</f>
        <v>0</v>
      </c>
    </row>
    <row r="1724" spans="1:6">
      <c r="A1724">
        <v>393</v>
      </c>
      <c r="B1724" s="2">
        <v>42808</v>
      </c>
      <c r="C1724">
        <v>38.5</v>
      </c>
      <c r="D1724">
        <v>27.83</v>
      </c>
      <c r="E1724" t="str">
        <f>+VLOOKUP(A1724,'est-senamhi'!A:J,10,FALSE)</f>
        <v>VNP</v>
      </c>
      <c r="F1724">
        <f>+COUNTIFS(percentiles!A:A,A1724,percentiles!M:M,B1724,percentiles!N:N,"&gt;0")</f>
        <v>0</v>
      </c>
    </row>
    <row r="1725" spans="1:6">
      <c r="A1725">
        <v>396</v>
      </c>
      <c r="B1725" s="2">
        <v>42808</v>
      </c>
      <c r="C1725">
        <v>59</v>
      </c>
      <c r="D1725">
        <v>19.27</v>
      </c>
      <c r="E1725" t="str">
        <f>+VLOOKUP(A1725,'est-senamhi'!A:J,10,FALSE)</f>
        <v>VNP</v>
      </c>
      <c r="F1725">
        <f>+COUNTIFS(percentiles!A:A,A1725,percentiles!M:M,B1725,percentiles!N:N,"&gt;0")</f>
        <v>0</v>
      </c>
    </row>
    <row r="1726" spans="1:6">
      <c r="A1726">
        <v>398</v>
      </c>
      <c r="B1726" s="2">
        <v>42808</v>
      </c>
      <c r="C1726">
        <v>14</v>
      </c>
      <c r="D1726">
        <v>12.71</v>
      </c>
      <c r="E1726" t="str">
        <f>+VLOOKUP(A1726,'est-senamhi'!A:J,10,FALSE)</f>
        <v>VNP</v>
      </c>
      <c r="F1726">
        <f>+COUNTIFS(percentiles!A:A,A1726,percentiles!M:M,B1726,percentiles!N:N,"&gt;0")</f>
        <v>0</v>
      </c>
    </row>
    <row r="1727" spans="1:6">
      <c r="A1727">
        <v>406</v>
      </c>
      <c r="B1727" s="2">
        <v>42808</v>
      </c>
      <c r="C1727">
        <v>10.199999999999999</v>
      </c>
      <c r="D1727">
        <v>3.99</v>
      </c>
      <c r="E1727" t="str">
        <f>+VLOOKUP(A1727,'est-senamhi'!A:J,10,FALSE)</f>
        <v>VNP</v>
      </c>
      <c r="F1727">
        <f>+COUNTIFS(percentiles!A:A,A1727,percentiles!M:M,B1727,percentiles!N:N,"&gt;0")</f>
        <v>0</v>
      </c>
    </row>
    <row r="1728" spans="1:6">
      <c r="A1728">
        <v>435</v>
      </c>
      <c r="B1728" s="2">
        <v>42808</v>
      </c>
      <c r="C1728">
        <v>12.9</v>
      </c>
      <c r="D1728">
        <v>3.37</v>
      </c>
      <c r="E1728" t="str">
        <f>+VLOOKUP(A1728,'est-senamhi'!A:J,10,FALSE)</f>
        <v>VNP</v>
      </c>
      <c r="F1728">
        <f>+COUNTIFS(percentiles!A:A,A1728,percentiles!M:M,B1728,percentiles!N:N,"&gt;0")</f>
        <v>0</v>
      </c>
    </row>
    <row r="1729" spans="1:6">
      <c r="A1729">
        <v>440</v>
      </c>
      <c r="B1729" s="2">
        <v>42808</v>
      </c>
      <c r="C1729">
        <v>19.7</v>
      </c>
      <c r="D1729">
        <v>10.89</v>
      </c>
      <c r="E1729" t="str">
        <f>+VLOOKUP(A1729,'est-senamhi'!A:J,10,FALSE)</f>
        <v>VNP</v>
      </c>
      <c r="F1729">
        <f>+COUNTIFS(percentiles!A:A,A1729,percentiles!M:M,B1729,percentiles!N:N,"&gt;0")</f>
        <v>0</v>
      </c>
    </row>
    <row r="1730" spans="1:6">
      <c r="A1730">
        <v>449</v>
      </c>
      <c r="B1730" s="2">
        <v>42808</v>
      </c>
      <c r="C1730">
        <v>139.4</v>
      </c>
      <c r="D1730">
        <v>81.069999999999993</v>
      </c>
      <c r="E1730" t="str">
        <f>+VLOOKUP(A1730,'est-senamhi'!A:J,10,FALSE)</f>
        <v>RP</v>
      </c>
      <c r="F1730">
        <f>+COUNTIFS(percentiles!A:A,A1730,percentiles!M:M,B1730,percentiles!N:N,"&gt;0")</f>
        <v>0</v>
      </c>
    </row>
    <row r="1731" spans="1:6">
      <c r="A1731">
        <v>453</v>
      </c>
      <c r="B1731" s="2">
        <v>42808</v>
      </c>
      <c r="C1731">
        <v>64.2</v>
      </c>
      <c r="D1731">
        <v>56.1</v>
      </c>
      <c r="E1731" t="str">
        <f>+VLOOKUP(A1731,'est-senamhi'!A:J,10,FALSE)</f>
        <v>RP</v>
      </c>
      <c r="F1731">
        <f>+COUNTIFS(percentiles!A:A,A1731,percentiles!M:M,B1731,percentiles!N:N,"&gt;0")</f>
        <v>0</v>
      </c>
    </row>
    <row r="1732" spans="1:6">
      <c r="A1732">
        <v>455</v>
      </c>
      <c r="B1732" s="2">
        <v>42808</v>
      </c>
      <c r="C1732">
        <v>35.4</v>
      </c>
      <c r="D1732">
        <v>19.96</v>
      </c>
      <c r="E1732" t="str">
        <f>+VLOOKUP(A1732,'est-senamhi'!A:J,10,FALSE)</f>
        <v>RP</v>
      </c>
      <c r="F1732">
        <f>+COUNTIFS(percentiles!A:A,A1732,percentiles!M:M,B1732,percentiles!N:N,"&gt;0")</f>
        <v>0</v>
      </c>
    </row>
    <row r="1733" spans="1:6">
      <c r="A1733">
        <v>458</v>
      </c>
      <c r="B1733" s="2">
        <v>42808</v>
      </c>
      <c r="C1733">
        <v>77</v>
      </c>
      <c r="D1733">
        <v>59.31</v>
      </c>
      <c r="E1733" t="str">
        <f>+VLOOKUP(A1733,'est-senamhi'!A:J,10,FALSE)</f>
        <v>RP</v>
      </c>
      <c r="F1733">
        <f>+COUNTIFS(percentiles!A:A,A1733,percentiles!M:M,B1733,percentiles!N:N,"&gt;0")</f>
        <v>0</v>
      </c>
    </row>
    <row r="1734" spans="1:6">
      <c r="A1734">
        <v>459</v>
      </c>
      <c r="B1734" s="2">
        <v>42808</v>
      </c>
      <c r="C1734">
        <v>149.6</v>
      </c>
      <c r="D1734">
        <v>68.23</v>
      </c>
      <c r="E1734" t="str">
        <f>+VLOOKUP(A1734,'est-senamhi'!A:J,10,FALSE)</f>
        <v>RP</v>
      </c>
      <c r="F1734">
        <f>+COUNTIFS(percentiles!A:A,A1734,percentiles!M:M,B1734,percentiles!N:N,"&gt;0")</f>
        <v>0</v>
      </c>
    </row>
    <row r="1735" spans="1:6">
      <c r="A1735">
        <v>528</v>
      </c>
      <c r="B1735" s="2">
        <v>42808</v>
      </c>
      <c r="C1735">
        <v>3.6</v>
      </c>
      <c r="D1735">
        <v>1.3</v>
      </c>
      <c r="E1735" t="str">
        <f>+VLOOKUP(A1735,'est-senamhi'!A:J,10,FALSE)</f>
        <v>VNP</v>
      </c>
      <c r="F1735">
        <f>+COUNTIFS(percentiles!A:A,A1735,percentiles!M:M,B1735,percentiles!N:N,"&gt;0")</f>
        <v>0</v>
      </c>
    </row>
    <row r="1736" spans="1:6">
      <c r="A1736">
        <v>534</v>
      </c>
      <c r="B1736" s="2">
        <v>42808</v>
      </c>
      <c r="C1736">
        <v>0.9</v>
      </c>
      <c r="D1736">
        <v>0.88</v>
      </c>
      <c r="E1736" t="str">
        <f>+VLOOKUP(A1736,'est-senamhi'!A:J,10,FALSE)</f>
        <v>VNP</v>
      </c>
      <c r="F1736">
        <f>+COUNTIFS(percentiles!A:A,A1736,percentiles!M:M,B1736,percentiles!N:N,"&gt;0")</f>
        <v>0</v>
      </c>
    </row>
    <row r="1737" spans="1:6">
      <c r="A1737">
        <v>539</v>
      </c>
      <c r="B1737" s="2">
        <v>42808</v>
      </c>
      <c r="C1737">
        <v>5.4</v>
      </c>
      <c r="D1737">
        <v>2.89</v>
      </c>
      <c r="E1737" t="str">
        <f>+VLOOKUP(A1737,'est-senamhi'!A:J,10,FALSE)</f>
        <v>VNP</v>
      </c>
      <c r="F1737">
        <f>+COUNTIFS(percentiles!A:A,A1737,percentiles!M:M,B1737,percentiles!N:N,"&gt;0")</f>
        <v>0</v>
      </c>
    </row>
    <row r="1738" spans="1:6">
      <c r="A1738">
        <v>540</v>
      </c>
      <c r="B1738" s="2">
        <v>42808</v>
      </c>
      <c r="C1738">
        <v>20.100000000000001</v>
      </c>
      <c r="D1738">
        <v>20.09</v>
      </c>
      <c r="E1738" t="str">
        <f>+VLOOKUP(A1738,'est-senamhi'!A:J,10,FALSE)</f>
        <v>VNP</v>
      </c>
      <c r="F1738">
        <f>+COUNTIFS(percentiles!A:A,A1738,percentiles!M:M,B1738,percentiles!N:N,"&gt;0")</f>
        <v>0</v>
      </c>
    </row>
    <row r="1739" spans="1:6">
      <c r="A1739">
        <v>547</v>
      </c>
      <c r="B1739" s="2">
        <v>42808</v>
      </c>
      <c r="C1739">
        <v>30.8</v>
      </c>
      <c r="D1739">
        <v>16.989999999999998</v>
      </c>
      <c r="E1739" t="str">
        <f>+VLOOKUP(A1739,'est-senamhi'!A:J,10,FALSE)</f>
        <v>VNP</v>
      </c>
      <c r="F1739">
        <f>+COUNTIFS(percentiles!A:A,A1739,percentiles!M:M,B1739,percentiles!N:N,"&gt;0")</f>
        <v>0</v>
      </c>
    </row>
    <row r="1740" spans="1:6">
      <c r="A1740">
        <v>636</v>
      </c>
      <c r="B1740" s="2">
        <v>42808</v>
      </c>
      <c r="C1740">
        <v>16.2</v>
      </c>
      <c r="D1740">
        <v>12.43</v>
      </c>
      <c r="E1740" t="str">
        <f>+VLOOKUP(A1740,'est-senamhi'!A:J,10,FALSE)</f>
        <v>RP</v>
      </c>
      <c r="F1740">
        <f>+COUNTIFS(percentiles!A:A,A1740,percentiles!M:M,B1740,percentiles!N:N,"&gt;0")</f>
        <v>0</v>
      </c>
    </row>
    <row r="1741" spans="1:6">
      <c r="A1741">
        <v>638</v>
      </c>
      <c r="B1741" s="2">
        <v>42808</v>
      </c>
      <c r="C1741">
        <v>6.6</v>
      </c>
      <c r="D1741">
        <v>3.77</v>
      </c>
      <c r="E1741" t="str">
        <f>+VLOOKUP(A1741,'est-senamhi'!A:J,10,FALSE)</f>
        <v>RP</v>
      </c>
      <c r="F1741">
        <f>+COUNTIFS(percentiles!A:A,A1741,percentiles!M:M,B1741,percentiles!N:N,"&gt;0")</f>
        <v>0</v>
      </c>
    </row>
    <row r="1742" spans="1:6">
      <c r="A1742">
        <v>639</v>
      </c>
      <c r="B1742" s="2">
        <v>42808</v>
      </c>
      <c r="C1742">
        <v>15</v>
      </c>
      <c r="D1742">
        <v>3.81</v>
      </c>
      <c r="E1742" t="str">
        <f>+VLOOKUP(A1742,'est-senamhi'!A:J,10,FALSE)</f>
        <v>RP</v>
      </c>
      <c r="F1742">
        <f>+COUNTIFS(percentiles!A:A,A1742,percentiles!M:M,B1742,percentiles!N:N,"&gt;0")</f>
        <v>0</v>
      </c>
    </row>
    <row r="1743" spans="1:6">
      <c r="A1743">
        <v>640</v>
      </c>
      <c r="B1743" s="2">
        <v>42808</v>
      </c>
      <c r="C1743">
        <v>7.1</v>
      </c>
      <c r="D1743">
        <v>1.17</v>
      </c>
      <c r="E1743" t="str">
        <f>+VLOOKUP(A1743,'est-senamhi'!A:J,10,FALSE)</f>
        <v>RP</v>
      </c>
      <c r="F1743">
        <f>+COUNTIFS(percentiles!A:A,A1743,percentiles!M:M,B1743,percentiles!N:N,"&gt;0")</f>
        <v>0</v>
      </c>
    </row>
    <row r="1744" spans="1:6">
      <c r="A1744">
        <v>648</v>
      </c>
      <c r="B1744" s="2">
        <v>42808</v>
      </c>
      <c r="C1744">
        <v>13.2</v>
      </c>
      <c r="D1744">
        <v>10.64</v>
      </c>
      <c r="E1744" t="str">
        <f>+VLOOKUP(A1744,'est-senamhi'!A:J,10,FALSE)</f>
        <v>RP</v>
      </c>
      <c r="F1744">
        <f>+COUNTIFS(percentiles!A:A,A1744,percentiles!M:M,B1744,percentiles!N:N,"&gt;0")</f>
        <v>0</v>
      </c>
    </row>
    <row r="1745" spans="1:6">
      <c r="A1745">
        <v>698</v>
      </c>
      <c r="B1745" s="2">
        <v>42808</v>
      </c>
      <c r="C1745">
        <v>1</v>
      </c>
      <c r="D1745">
        <v>0.76</v>
      </c>
      <c r="E1745" t="str">
        <f>+VLOOKUP(A1745,'est-senamhi'!A:J,10,FALSE)</f>
        <v>RP</v>
      </c>
      <c r="F1745">
        <f>+COUNTIFS(percentiles!A:A,A1745,percentiles!M:M,B1745,percentiles!N:N,"&gt;0")</f>
        <v>0</v>
      </c>
    </row>
    <row r="1746" spans="1:6">
      <c r="A1746">
        <v>731</v>
      </c>
      <c r="B1746" s="2">
        <v>42808</v>
      </c>
      <c r="C1746">
        <v>5</v>
      </c>
      <c r="D1746">
        <v>1.21</v>
      </c>
      <c r="E1746" t="str">
        <f>+VLOOKUP(A1746,'est-senamhi'!A:J,10,FALSE)</f>
        <v>RP</v>
      </c>
      <c r="F1746">
        <f>+COUNTIFS(percentiles!A:A,A1746,percentiles!M:M,B1746,percentiles!N:N,"&gt;0")</f>
        <v>0</v>
      </c>
    </row>
    <row r="1747" spans="1:6">
      <c r="A1747">
        <v>751</v>
      </c>
      <c r="B1747" s="2">
        <v>42808</v>
      </c>
      <c r="C1747">
        <v>15.2</v>
      </c>
      <c r="D1747">
        <v>11.99</v>
      </c>
      <c r="E1747" t="str">
        <f>+VLOOKUP(A1747,'est-senamhi'!A:J,10,FALSE)</f>
        <v>RP</v>
      </c>
      <c r="F1747">
        <f>+COUNTIFS(percentiles!A:A,A1747,percentiles!M:M,B1747,percentiles!N:N,"&gt;0")</f>
        <v>0</v>
      </c>
    </row>
    <row r="1748" spans="1:6">
      <c r="A1748">
        <v>808</v>
      </c>
      <c r="B1748" s="2">
        <v>42808</v>
      </c>
      <c r="C1748">
        <v>22</v>
      </c>
      <c r="D1748">
        <v>20.91</v>
      </c>
      <c r="E1748" t="str">
        <f>+VLOOKUP(A1748,'est-senamhi'!A:J,10,FALSE)</f>
        <v>RP</v>
      </c>
      <c r="F1748">
        <f>+COUNTIFS(percentiles!A:A,A1748,percentiles!M:M,B1748,percentiles!N:N,"&gt;0")</f>
        <v>0</v>
      </c>
    </row>
    <row r="1749" spans="1:6">
      <c r="A1749">
        <v>863</v>
      </c>
      <c r="B1749" s="2">
        <v>42808</v>
      </c>
      <c r="C1749">
        <v>5.5</v>
      </c>
      <c r="D1749">
        <v>4.9400000000000004</v>
      </c>
      <c r="E1749" t="str">
        <f>+VLOOKUP(A1749,'est-senamhi'!A:J,10,FALSE)</f>
        <v>RP</v>
      </c>
      <c r="F1749">
        <f>+COUNTIFS(percentiles!A:A,A1749,percentiles!M:M,B1749,percentiles!N:N,"&gt;0")</f>
        <v>0</v>
      </c>
    </row>
    <row r="1750" spans="1:6">
      <c r="A1750">
        <v>3114</v>
      </c>
      <c r="B1750" s="2">
        <v>42808</v>
      </c>
      <c r="C1750">
        <v>87.7</v>
      </c>
      <c r="D1750">
        <v>67.02</v>
      </c>
      <c r="E1750" t="str">
        <f>+VLOOKUP(A1750,'est-senamhi'!A:J,10,FALSE)</f>
        <v>VNP</v>
      </c>
      <c r="F1750">
        <f>+COUNTIFS(percentiles!A:A,A1750,percentiles!M:M,B1750,percentiles!N:N,"&gt;0")</f>
        <v>0</v>
      </c>
    </row>
    <row r="1751" spans="1:6">
      <c r="A1751">
        <v>105121</v>
      </c>
      <c r="B1751" s="2">
        <v>42808</v>
      </c>
      <c r="C1751">
        <v>50.4</v>
      </c>
      <c r="D1751">
        <v>11.66</v>
      </c>
      <c r="E1751" t="str">
        <f>+VLOOKUP(A1751,'est-senamhi'!A:J,10,FALSE)</f>
        <v>VNP</v>
      </c>
      <c r="F1751">
        <f>+COUNTIFS(percentiles!A:A,A1751,percentiles!M:M,B1751,percentiles!N:N,"&gt;0")</f>
        <v>0</v>
      </c>
    </row>
    <row r="1752" spans="1:6">
      <c r="A1752">
        <v>105122</v>
      </c>
      <c r="B1752" s="2">
        <v>42808</v>
      </c>
      <c r="C1752">
        <v>113</v>
      </c>
      <c r="D1752">
        <v>9.83</v>
      </c>
      <c r="E1752" t="str">
        <f>+VLOOKUP(A1752,'est-senamhi'!A:J,10,FALSE)</f>
        <v>VNP</v>
      </c>
      <c r="F1752">
        <f>+COUNTIFS(percentiles!A:A,A1752,percentiles!M:M,B1752,percentiles!N:N,"&gt;0")</f>
        <v>0</v>
      </c>
    </row>
    <row r="1753" spans="1:6">
      <c r="A1753">
        <v>107131</v>
      </c>
      <c r="B1753" s="2">
        <v>42808</v>
      </c>
      <c r="C1753">
        <v>27.7</v>
      </c>
      <c r="D1753">
        <v>24.38</v>
      </c>
      <c r="E1753" t="str">
        <f>+VLOOKUP(A1753,'est-senamhi'!A:J,10,FALSE)</f>
        <v>VNP</v>
      </c>
      <c r="F1753">
        <f>+COUNTIFS(percentiles!A:A,A1753,percentiles!M:M,B1753,percentiles!N:N,"&gt;0")</f>
        <v>0</v>
      </c>
    </row>
    <row r="1754" spans="1:6">
      <c r="A1754">
        <v>109090</v>
      </c>
      <c r="B1754" s="2">
        <v>42808</v>
      </c>
      <c r="C1754">
        <v>106</v>
      </c>
      <c r="D1754">
        <v>59.31</v>
      </c>
      <c r="E1754" t="str">
        <f>+VLOOKUP(A1754,'est-senamhi'!A:J,10,FALSE)</f>
        <v>RP</v>
      </c>
      <c r="F1754">
        <f>+COUNTIFS(percentiles!A:A,A1754,percentiles!M:M,B1754,percentiles!N:N,"&gt;0")</f>
        <v>0</v>
      </c>
    </row>
    <row r="1755" spans="1:6">
      <c r="A1755">
        <v>111291</v>
      </c>
      <c r="B1755" s="2">
        <v>42808</v>
      </c>
      <c r="C1755">
        <v>28.2</v>
      </c>
      <c r="D1755">
        <v>16.510000000000002</v>
      </c>
      <c r="E1755" t="str">
        <f>+VLOOKUP(A1755,'est-senamhi'!A:J,10,FALSE)</f>
        <v>VNP</v>
      </c>
      <c r="F1755">
        <f>+COUNTIFS(percentiles!A:A,A1755,percentiles!M:M,B1755,percentiles!N:N,"&gt;0")</f>
        <v>0</v>
      </c>
    </row>
    <row r="1756" spans="1:6">
      <c r="A1756">
        <v>150903</v>
      </c>
      <c r="B1756" s="2">
        <v>42808</v>
      </c>
      <c r="C1756">
        <v>26.4</v>
      </c>
      <c r="D1756">
        <v>19.850000000000001</v>
      </c>
      <c r="E1756" t="str">
        <f>+VLOOKUP(A1756,'est-senamhi'!A:J,10,FALSE)</f>
        <v>VNP</v>
      </c>
      <c r="F1756">
        <f>+COUNTIFS(percentiles!A:A,A1756,percentiles!M:M,B1756,percentiles!N:N,"&gt;0")</f>
        <v>1</v>
      </c>
    </row>
    <row r="1757" spans="1:6">
      <c r="A1757">
        <v>150904</v>
      </c>
      <c r="B1757" s="2">
        <v>42808</v>
      </c>
      <c r="C1757">
        <v>25.5</v>
      </c>
      <c r="D1757">
        <v>11.65</v>
      </c>
      <c r="E1757" t="str">
        <f>+VLOOKUP(A1757,'est-senamhi'!A:J,10,FALSE)</f>
        <v>VNP</v>
      </c>
      <c r="F1757">
        <f>+COUNTIFS(percentiles!A:A,A1757,percentiles!M:M,B1757,percentiles!N:N,"&gt;0")</f>
        <v>0</v>
      </c>
    </row>
    <row r="1758" spans="1:6">
      <c r="A1758">
        <v>151207</v>
      </c>
      <c r="B1758" s="2">
        <v>42808</v>
      </c>
      <c r="C1758">
        <v>25</v>
      </c>
      <c r="D1758">
        <v>20.94</v>
      </c>
      <c r="E1758" t="str">
        <f>+VLOOKUP(A1758,'est-senamhi'!A:J,10,FALSE)</f>
        <v>RP</v>
      </c>
      <c r="F1758">
        <f>+COUNTIFS(percentiles!A:A,A1758,percentiles!M:M,B1758,percentiles!N:N,"&gt;0")</f>
        <v>1</v>
      </c>
    </row>
    <row r="1759" spans="1:6">
      <c r="A1759">
        <v>151211</v>
      </c>
      <c r="B1759" s="2">
        <v>42808</v>
      </c>
      <c r="C1759">
        <v>44</v>
      </c>
      <c r="D1759">
        <v>17.260000000000002</v>
      </c>
      <c r="E1759" t="str">
        <f>+VLOOKUP(A1759,'est-senamhi'!A:J,10,FALSE)</f>
        <v>VNP</v>
      </c>
      <c r="F1759">
        <f>+COUNTIFS(percentiles!A:A,A1759,percentiles!M:M,B1759,percentiles!N:N,"&gt;0")</f>
        <v>0</v>
      </c>
    </row>
    <row r="1760" spans="1:6">
      <c r="A1760">
        <v>151212</v>
      </c>
      <c r="B1760" s="2">
        <v>42808</v>
      </c>
      <c r="C1760">
        <v>22.8</v>
      </c>
      <c r="D1760">
        <v>12.68</v>
      </c>
      <c r="E1760" t="str">
        <f>+VLOOKUP(A1760,'est-senamhi'!A:J,10,FALSE)</f>
        <v>RP</v>
      </c>
      <c r="F1760">
        <f>+COUNTIFS(percentiles!A:A,A1760,percentiles!M:M,B1760,percentiles!N:N,"&gt;0")</f>
        <v>1</v>
      </c>
    </row>
    <row r="1761" spans="1:6">
      <c r="A1761">
        <v>151214</v>
      </c>
      <c r="B1761" s="2">
        <v>42808</v>
      </c>
      <c r="C1761">
        <v>16.399999999999999</v>
      </c>
      <c r="D1761">
        <v>11.44</v>
      </c>
      <c r="E1761" t="str">
        <f>+VLOOKUP(A1761,'est-senamhi'!A:J,10,FALSE)</f>
        <v>RP</v>
      </c>
      <c r="F1761">
        <f>+COUNTIFS(percentiles!A:A,A1761,percentiles!M:M,B1761,percentiles!N:N,"&gt;0")</f>
        <v>0</v>
      </c>
    </row>
    <row r="1762" spans="1:6">
      <c r="A1762">
        <v>151503</v>
      </c>
      <c r="B1762" s="2">
        <v>42808</v>
      </c>
      <c r="C1762">
        <v>26.6</v>
      </c>
      <c r="D1762">
        <v>19.420000000000002</v>
      </c>
      <c r="E1762" t="str">
        <f>+VLOOKUP(A1762,'est-senamhi'!A:J,10,FALSE)</f>
        <v>RP</v>
      </c>
      <c r="F1762">
        <f>+COUNTIFS(percentiles!A:A,A1762,percentiles!M:M,B1762,percentiles!N:N,"&gt;0")</f>
        <v>1</v>
      </c>
    </row>
    <row r="1763" spans="1:6">
      <c r="A1763">
        <v>151602</v>
      </c>
      <c r="B1763" s="2">
        <v>42808</v>
      </c>
      <c r="C1763">
        <v>36.6</v>
      </c>
      <c r="D1763">
        <v>31.7</v>
      </c>
      <c r="E1763" t="str">
        <f>+VLOOKUP(A1763,'est-senamhi'!A:J,10,FALSE)</f>
        <v>RP</v>
      </c>
      <c r="F1763">
        <f>+COUNTIFS(percentiles!A:A,A1763,percentiles!M:M,B1763,percentiles!N:N,"&gt;0")</f>
        <v>0</v>
      </c>
    </row>
    <row r="1764" spans="1:6">
      <c r="A1764">
        <v>152127</v>
      </c>
      <c r="B1764" s="2">
        <v>42808</v>
      </c>
      <c r="C1764">
        <v>45.9</v>
      </c>
      <c r="D1764">
        <v>37.43</v>
      </c>
      <c r="E1764" t="str">
        <f>+VLOOKUP(A1764,'est-senamhi'!A:J,10,FALSE)</f>
        <v>RP</v>
      </c>
      <c r="F1764">
        <f>+COUNTIFS(percentiles!A:A,A1764,percentiles!M:M,B1764,percentiles!N:N,"&gt;0")</f>
        <v>0</v>
      </c>
    </row>
    <row r="1765" spans="1:6">
      <c r="A1765">
        <v>153103</v>
      </c>
      <c r="B1765" s="2">
        <v>42808</v>
      </c>
      <c r="C1765">
        <v>67.3</v>
      </c>
      <c r="D1765">
        <v>65.2</v>
      </c>
      <c r="E1765" t="str">
        <f>+VLOOKUP(A1765,'est-senamhi'!A:J,10,FALSE)</f>
        <v>VNP</v>
      </c>
      <c r="F1765">
        <f>+COUNTIFS(percentiles!A:A,A1765,percentiles!M:M,B1765,percentiles!N:N,"&gt;0")</f>
        <v>0</v>
      </c>
    </row>
    <row r="1766" spans="1:6">
      <c r="A1766">
        <v>153201</v>
      </c>
      <c r="B1766" s="2">
        <v>42808</v>
      </c>
      <c r="C1766">
        <v>40.799999999999997</v>
      </c>
      <c r="D1766">
        <v>37.770000000000003</v>
      </c>
      <c r="E1766" t="str">
        <f>+VLOOKUP(A1766,'est-senamhi'!A:J,10,FALSE)</f>
        <v>VNP</v>
      </c>
      <c r="F1766">
        <f>+COUNTIFS(percentiles!A:A,A1766,percentiles!M:M,B1766,percentiles!N:N,"&gt;0")</f>
        <v>0</v>
      </c>
    </row>
    <row r="1767" spans="1:6">
      <c r="A1767">
        <v>153206</v>
      </c>
      <c r="B1767" s="2">
        <v>42808</v>
      </c>
      <c r="C1767">
        <v>39.4</v>
      </c>
      <c r="D1767">
        <v>25.6</v>
      </c>
      <c r="E1767" t="str">
        <f>+VLOOKUP(A1767,'est-senamhi'!A:J,10,FALSE)</f>
        <v>VNP</v>
      </c>
      <c r="F1767">
        <f>+COUNTIFS(percentiles!A:A,A1767,percentiles!M:M,B1767,percentiles!N:N,"&gt;0")</f>
        <v>0</v>
      </c>
    </row>
    <row r="1768" spans="1:6">
      <c r="A1768">
        <v>153311</v>
      </c>
      <c r="B1768" s="2">
        <v>42808</v>
      </c>
      <c r="C1768">
        <v>42.2</v>
      </c>
      <c r="D1768">
        <v>38.1</v>
      </c>
      <c r="E1768" t="str">
        <f>+VLOOKUP(A1768,'est-senamhi'!A:J,10,FALSE)</f>
        <v>RP</v>
      </c>
      <c r="F1768">
        <f>+COUNTIFS(percentiles!A:A,A1768,percentiles!M:M,B1768,percentiles!N:N,"&gt;0")</f>
        <v>0</v>
      </c>
    </row>
    <row r="1769" spans="1:6">
      <c r="A1769">
        <v>154107</v>
      </c>
      <c r="B1769" s="2">
        <v>42808</v>
      </c>
      <c r="C1769">
        <v>19.100000000000001</v>
      </c>
      <c r="D1769">
        <v>8.82</v>
      </c>
      <c r="E1769" t="str">
        <f>+VLOOKUP(A1769,'est-senamhi'!A:J,10,FALSE)</f>
        <v>VNP</v>
      </c>
      <c r="F1769">
        <f>+COUNTIFS(percentiles!A:A,A1769,percentiles!M:M,B1769,percentiles!N:N,"&gt;0")</f>
        <v>1</v>
      </c>
    </row>
    <row r="1770" spans="1:6">
      <c r="A1770">
        <v>154108</v>
      </c>
      <c r="B1770" s="2">
        <v>42808</v>
      </c>
      <c r="C1770">
        <v>29</v>
      </c>
      <c r="D1770">
        <v>9.23</v>
      </c>
      <c r="E1770" t="str">
        <f>+VLOOKUP(A1770,'est-senamhi'!A:J,10,FALSE)</f>
        <v>VNP</v>
      </c>
      <c r="F1770">
        <f>+COUNTIFS(percentiles!A:A,A1770,percentiles!M:M,B1770,percentiles!N:N,"&gt;0")</f>
        <v>0</v>
      </c>
    </row>
    <row r="1771" spans="1:6">
      <c r="A1771">
        <v>154110</v>
      </c>
      <c r="B1771" s="2">
        <v>42808</v>
      </c>
      <c r="C1771">
        <v>23.9</v>
      </c>
      <c r="D1771">
        <v>8.82</v>
      </c>
      <c r="E1771" t="str">
        <f>+VLOOKUP(A1771,'est-senamhi'!A:J,10,FALSE)</f>
        <v>VNP</v>
      </c>
      <c r="F1771">
        <f>+COUNTIFS(percentiles!A:A,A1771,percentiles!M:M,B1771,percentiles!N:N,"&gt;0")</f>
        <v>1</v>
      </c>
    </row>
    <row r="1772" spans="1:6">
      <c r="A1772">
        <v>155105</v>
      </c>
      <c r="B1772" s="2">
        <v>42808</v>
      </c>
      <c r="C1772">
        <v>14.7</v>
      </c>
      <c r="D1772">
        <v>11.3</v>
      </c>
      <c r="E1772" t="str">
        <f>+VLOOKUP(A1772,'est-senamhi'!A:J,10,FALSE)</f>
        <v>VNP</v>
      </c>
      <c r="F1772">
        <f>+COUNTIFS(percentiles!A:A,A1772,percentiles!M:M,B1772,percentiles!N:N,"&gt;0")</f>
        <v>0</v>
      </c>
    </row>
    <row r="1773" spans="1:6">
      <c r="A1773">
        <v>155111</v>
      </c>
      <c r="B1773" s="2">
        <v>42808</v>
      </c>
      <c r="C1773">
        <v>23</v>
      </c>
      <c r="D1773">
        <v>20.18</v>
      </c>
      <c r="E1773" t="str">
        <f>+VLOOKUP(A1773,'est-senamhi'!A:J,10,FALSE)</f>
        <v>VNP</v>
      </c>
      <c r="F1773">
        <f>+COUNTIFS(percentiles!A:A,A1773,percentiles!M:M,B1773,percentiles!N:N,"&gt;0")</f>
        <v>0</v>
      </c>
    </row>
    <row r="1774" spans="1:6">
      <c r="A1774">
        <v>155122</v>
      </c>
      <c r="B1774" s="2">
        <v>42808</v>
      </c>
      <c r="C1774">
        <v>9.9</v>
      </c>
      <c r="D1774">
        <v>7.3</v>
      </c>
      <c r="E1774" t="str">
        <f>+VLOOKUP(A1774,'est-senamhi'!A:J,10,FALSE)</f>
        <v>VNP</v>
      </c>
      <c r="F1774">
        <f>+COUNTIFS(percentiles!A:A,A1774,percentiles!M:M,B1774,percentiles!N:N,"&gt;0")</f>
        <v>0</v>
      </c>
    </row>
    <row r="1775" spans="1:6">
      <c r="A1775">
        <v>155202</v>
      </c>
      <c r="B1775" s="2">
        <v>42808</v>
      </c>
      <c r="C1775">
        <v>25.9</v>
      </c>
      <c r="D1775">
        <v>18.38</v>
      </c>
      <c r="E1775" t="str">
        <f>+VLOOKUP(A1775,'est-senamhi'!A:J,10,FALSE)</f>
        <v>VNP</v>
      </c>
      <c r="F1775">
        <f>+COUNTIFS(percentiles!A:A,A1775,percentiles!M:M,B1775,percentiles!N:N,"&gt;0")</f>
        <v>0</v>
      </c>
    </row>
    <row r="1776" spans="1:6">
      <c r="A1776">
        <v>155205</v>
      </c>
      <c r="B1776" s="2">
        <v>42808</v>
      </c>
      <c r="C1776">
        <v>18.7</v>
      </c>
      <c r="D1776">
        <v>14.4</v>
      </c>
      <c r="E1776" t="str">
        <f>+VLOOKUP(A1776,'est-senamhi'!A:J,10,FALSE)</f>
        <v>VNP</v>
      </c>
      <c r="F1776">
        <f>+COUNTIFS(percentiles!A:A,A1776,percentiles!M:M,B1776,percentiles!N:N,"&gt;0")</f>
        <v>0</v>
      </c>
    </row>
    <row r="1777" spans="1:6">
      <c r="A1777">
        <v>155207</v>
      </c>
      <c r="B1777" s="2">
        <v>42808</v>
      </c>
      <c r="C1777">
        <v>23.2</v>
      </c>
      <c r="D1777">
        <v>12.31</v>
      </c>
      <c r="E1777" t="str">
        <f>+VLOOKUP(A1777,'est-senamhi'!A:J,10,FALSE)</f>
        <v>VNP</v>
      </c>
      <c r="F1777">
        <f>+COUNTIFS(percentiles!A:A,A1777,percentiles!M:M,B1777,percentiles!N:N,"&gt;0")</f>
        <v>1</v>
      </c>
    </row>
    <row r="1778" spans="1:6">
      <c r="A1778">
        <v>155209</v>
      </c>
      <c r="B1778" s="2">
        <v>42808</v>
      </c>
      <c r="C1778">
        <v>22.1</v>
      </c>
      <c r="D1778">
        <v>20.95</v>
      </c>
      <c r="E1778" t="str">
        <f>+VLOOKUP(A1778,'est-senamhi'!A:J,10,FALSE)</f>
        <v>VNP</v>
      </c>
      <c r="F1778">
        <f>+COUNTIFS(percentiles!A:A,A1778,percentiles!M:M,B1778,percentiles!N:N,"&gt;0")</f>
        <v>0</v>
      </c>
    </row>
    <row r="1779" spans="1:6">
      <c r="A1779">
        <v>155213</v>
      </c>
      <c r="B1779" s="2">
        <v>42808</v>
      </c>
      <c r="C1779">
        <v>10.5</v>
      </c>
      <c r="D1779">
        <v>4.58</v>
      </c>
      <c r="E1779" t="str">
        <f>+VLOOKUP(A1779,'est-senamhi'!A:J,10,FALSE)</f>
        <v>VNP</v>
      </c>
      <c r="F1779">
        <f>+COUNTIFS(percentiles!A:A,A1779,percentiles!M:M,B1779,percentiles!N:N,"&gt;0")</f>
        <v>0</v>
      </c>
    </row>
    <row r="1780" spans="1:6">
      <c r="A1780">
        <v>155214</v>
      </c>
      <c r="B1780" s="2">
        <v>42808</v>
      </c>
      <c r="C1780">
        <v>24.2</v>
      </c>
      <c r="D1780">
        <v>18.25</v>
      </c>
      <c r="E1780" t="str">
        <f>+VLOOKUP(A1780,'est-senamhi'!A:J,10,FALSE)</f>
        <v>VNP</v>
      </c>
      <c r="F1780">
        <f>+COUNTIFS(percentiles!A:A,A1780,percentiles!M:M,B1780,percentiles!N:N,"&gt;0")</f>
        <v>0</v>
      </c>
    </row>
    <row r="1781" spans="1:6">
      <c r="A1781">
        <v>155225</v>
      </c>
      <c r="B1781" s="2">
        <v>42808</v>
      </c>
      <c r="C1781">
        <v>19.3</v>
      </c>
      <c r="D1781">
        <v>18.149999999999999</v>
      </c>
      <c r="E1781" t="str">
        <f>+VLOOKUP(A1781,'est-senamhi'!A:J,10,FALSE)</f>
        <v>VNP</v>
      </c>
      <c r="F1781">
        <f>+COUNTIFS(percentiles!A:A,A1781,percentiles!M:M,B1781,percentiles!N:N,"&gt;0")</f>
        <v>0</v>
      </c>
    </row>
    <row r="1782" spans="1:6">
      <c r="A1782">
        <v>156100</v>
      </c>
      <c r="B1782" s="2">
        <v>42808</v>
      </c>
      <c r="C1782">
        <v>8.6999999999999993</v>
      </c>
      <c r="D1782">
        <v>5.45</v>
      </c>
      <c r="E1782" t="str">
        <f>+VLOOKUP(A1782,'est-senamhi'!A:J,10,FALSE)</f>
        <v>RP</v>
      </c>
      <c r="F1782">
        <f>+COUNTIFS(percentiles!A:A,A1782,percentiles!M:M,B1782,percentiles!N:N,"&gt;0")</f>
        <v>0</v>
      </c>
    </row>
    <row r="1783" spans="1:6">
      <c r="A1783">
        <v>156102</v>
      </c>
      <c r="B1783" s="2">
        <v>42808</v>
      </c>
      <c r="C1783">
        <v>20.8</v>
      </c>
      <c r="D1783">
        <v>20.75</v>
      </c>
      <c r="E1783" t="str">
        <f>+VLOOKUP(A1783,'est-senamhi'!A:J,10,FALSE)</f>
        <v>RP</v>
      </c>
      <c r="F1783">
        <f>+COUNTIFS(percentiles!A:A,A1783,percentiles!M:M,B1783,percentiles!N:N,"&gt;0")</f>
        <v>0</v>
      </c>
    </row>
    <row r="1784" spans="1:6">
      <c r="A1784">
        <v>156110</v>
      </c>
      <c r="B1784" s="2">
        <v>42808</v>
      </c>
      <c r="C1784">
        <v>22.9</v>
      </c>
      <c r="D1784">
        <v>12.88</v>
      </c>
      <c r="E1784" t="str">
        <f>+VLOOKUP(A1784,'est-senamhi'!A:J,10,FALSE)</f>
        <v>RP</v>
      </c>
      <c r="F1784">
        <f>+COUNTIFS(percentiles!A:A,A1784,percentiles!M:M,B1784,percentiles!N:N,"&gt;0")</f>
        <v>0</v>
      </c>
    </row>
    <row r="1785" spans="1:6">
      <c r="A1785">
        <v>156113</v>
      </c>
      <c r="B1785" s="2">
        <v>42808</v>
      </c>
      <c r="C1785">
        <v>19</v>
      </c>
      <c r="D1785">
        <v>6.04</v>
      </c>
      <c r="E1785" t="str">
        <f>+VLOOKUP(A1785,'est-senamhi'!A:J,10,FALSE)</f>
        <v>RP</v>
      </c>
      <c r="F1785">
        <f>+COUNTIFS(percentiles!A:A,A1785,percentiles!M:M,B1785,percentiles!N:N,"&gt;0")</f>
        <v>1</v>
      </c>
    </row>
    <row r="1786" spans="1:6">
      <c r="A1786">
        <v>156132</v>
      </c>
      <c r="B1786" s="2">
        <v>42808</v>
      </c>
      <c r="C1786">
        <v>5.5</v>
      </c>
      <c r="D1786">
        <v>3.27</v>
      </c>
      <c r="E1786" t="str">
        <f>+VLOOKUP(A1786,'est-senamhi'!A:J,10,FALSE)</f>
        <v>RP</v>
      </c>
      <c r="F1786">
        <f>+COUNTIFS(percentiles!A:A,A1786,percentiles!M:M,B1786,percentiles!N:N,"&gt;0")</f>
        <v>0</v>
      </c>
    </row>
    <row r="1787" spans="1:6">
      <c r="A1787">
        <v>156133</v>
      </c>
      <c r="B1787" s="2">
        <v>42808</v>
      </c>
      <c r="C1787">
        <v>21.1</v>
      </c>
      <c r="D1787">
        <v>16.989999999999998</v>
      </c>
      <c r="E1787" t="str">
        <f>+VLOOKUP(A1787,'est-senamhi'!A:J,10,FALSE)</f>
        <v>VNP</v>
      </c>
      <c r="F1787">
        <f>+COUNTIFS(percentiles!A:A,A1787,percentiles!M:M,B1787,percentiles!N:N,"&gt;0")</f>
        <v>0</v>
      </c>
    </row>
    <row r="1788" spans="1:6">
      <c r="A1788">
        <v>157200</v>
      </c>
      <c r="B1788" s="2">
        <v>42808</v>
      </c>
      <c r="C1788">
        <v>43.4</v>
      </c>
      <c r="D1788">
        <v>14.68</v>
      </c>
      <c r="E1788" t="str">
        <f>+VLOOKUP(A1788,'est-senamhi'!A:J,10,FALSE)</f>
        <v>RP</v>
      </c>
      <c r="F1788">
        <f>+COUNTIFS(percentiles!A:A,A1788,percentiles!M:M,B1788,percentiles!N:N,"&gt;0")</f>
        <v>0</v>
      </c>
    </row>
    <row r="1789" spans="1:6">
      <c r="A1789" t="s">
        <v>1171</v>
      </c>
      <c r="B1789" s="2">
        <v>42808</v>
      </c>
      <c r="C1789">
        <v>1.8</v>
      </c>
      <c r="D1789">
        <v>0.59</v>
      </c>
      <c r="E1789" t="str">
        <f>+VLOOKUP(A1789,'est-senamhi'!A:J,10,FALSE)</f>
        <v>VNP</v>
      </c>
      <c r="F1789">
        <f>+COUNTIFS(percentiles!A:A,A1789,percentiles!M:M,B1789,percentiles!N:N,"&gt;0")</f>
        <v>0</v>
      </c>
    </row>
    <row r="1790" spans="1:6">
      <c r="A1790" t="s">
        <v>1211</v>
      </c>
      <c r="B1790" s="2">
        <v>42808</v>
      </c>
      <c r="C1790">
        <v>43.5</v>
      </c>
      <c r="D1790">
        <v>23.84</v>
      </c>
      <c r="E1790" t="str">
        <f>+VLOOKUP(A1790,'est-senamhi'!A:J,10,FALSE)</f>
        <v>VNP</v>
      </c>
      <c r="F1790">
        <f>+COUNTIFS(percentiles!A:A,A1790,percentiles!M:M,B1790,percentiles!N:N,"&gt;0")</f>
        <v>0</v>
      </c>
    </row>
    <row r="1791" spans="1:6">
      <c r="A1791" t="s">
        <v>1218</v>
      </c>
      <c r="B1791" s="2">
        <v>42808</v>
      </c>
      <c r="C1791">
        <v>30.7</v>
      </c>
      <c r="D1791">
        <v>1.39</v>
      </c>
      <c r="E1791" t="str">
        <f>+VLOOKUP(A1791,'est-senamhi'!A:J,10,FALSE)</f>
        <v>VNP</v>
      </c>
      <c r="F1791">
        <f>+COUNTIFS(percentiles!A:A,A1791,percentiles!M:M,B1791,percentiles!N:N,"&gt;0")</f>
        <v>0</v>
      </c>
    </row>
    <row r="1792" spans="1:6">
      <c r="A1792" t="s">
        <v>1226</v>
      </c>
      <c r="B1792" s="2">
        <v>42808</v>
      </c>
      <c r="C1792">
        <v>74.599999999999994</v>
      </c>
      <c r="D1792">
        <v>26.76</v>
      </c>
      <c r="E1792" t="str">
        <f>+VLOOKUP(A1792,'est-senamhi'!A:J,10,FALSE)</f>
        <v>VNP</v>
      </c>
      <c r="F1792">
        <f>+COUNTIFS(percentiles!A:A,A1792,percentiles!M:M,B1792,percentiles!N:N,"&gt;0")</f>
        <v>0</v>
      </c>
    </row>
    <row r="1793" spans="1:6">
      <c r="A1793" t="s">
        <v>1323</v>
      </c>
      <c r="B1793" s="2">
        <v>42808</v>
      </c>
      <c r="C1793">
        <v>21</v>
      </c>
      <c r="D1793">
        <v>3.69</v>
      </c>
      <c r="E1793" t="str">
        <f>+VLOOKUP(A1793,'est-senamhi'!A:J,10,FALSE)</f>
        <v>VNP</v>
      </c>
      <c r="F1793">
        <f>+COUNTIFS(percentiles!A:A,A1793,percentiles!M:M,B1793,percentiles!N:N,"&gt;0")</f>
        <v>0</v>
      </c>
    </row>
    <row r="1794" spans="1:6">
      <c r="A1794">
        <v>9</v>
      </c>
      <c r="B1794" s="2">
        <v>42809</v>
      </c>
      <c r="C1794">
        <v>9.6999999999999993</v>
      </c>
      <c r="D1794">
        <v>8.33</v>
      </c>
      <c r="E1794" t="str">
        <f>+VLOOKUP(A1794,'est-senamhi'!A:J,10,FALSE)</f>
        <v>RP</v>
      </c>
      <c r="F1794">
        <f>+COUNTIFS(percentiles!A:A,A1794,percentiles!M:M,B1794,percentiles!N:N,"&gt;0")</f>
        <v>0</v>
      </c>
    </row>
    <row r="1795" spans="1:6">
      <c r="A1795">
        <v>220</v>
      </c>
      <c r="B1795" s="2">
        <v>42809</v>
      </c>
      <c r="C1795">
        <v>36</v>
      </c>
      <c r="D1795">
        <v>29.03</v>
      </c>
      <c r="E1795" t="str">
        <f>+VLOOKUP(A1795,'est-senamhi'!A:J,10,FALSE)</f>
        <v>RP</v>
      </c>
      <c r="F1795">
        <f>+COUNTIFS(percentiles!A:A,A1795,percentiles!M:M,B1795,percentiles!N:N,"&gt;0")</f>
        <v>0</v>
      </c>
    </row>
    <row r="1796" spans="1:6">
      <c r="A1796">
        <v>242</v>
      </c>
      <c r="B1796" s="2">
        <v>42809</v>
      </c>
      <c r="C1796">
        <v>40.799999999999997</v>
      </c>
      <c r="D1796">
        <v>24.11</v>
      </c>
      <c r="E1796" t="str">
        <f>+VLOOKUP(A1796,'est-senamhi'!A:J,10,FALSE)</f>
        <v>RP</v>
      </c>
      <c r="F1796">
        <f>+COUNTIFS(percentiles!A:A,A1796,percentiles!M:M,B1796,percentiles!N:N,"&gt;0")</f>
        <v>0</v>
      </c>
    </row>
    <row r="1797" spans="1:6">
      <c r="A1797">
        <v>305</v>
      </c>
      <c r="B1797" s="2">
        <v>42809</v>
      </c>
      <c r="C1797">
        <v>40.5</v>
      </c>
      <c r="D1797">
        <v>39.29</v>
      </c>
      <c r="E1797" t="str">
        <f>+VLOOKUP(A1797,'est-senamhi'!A:J,10,FALSE)</f>
        <v>VNP</v>
      </c>
      <c r="F1797">
        <f>+COUNTIFS(percentiles!A:A,A1797,percentiles!M:M,B1797,percentiles!N:N,"&gt;0")</f>
        <v>0</v>
      </c>
    </row>
    <row r="1798" spans="1:6">
      <c r="A1798">
        <v>308</v>
      </c>
      <c r="B1798" s="2">
        <v>42809</v>
      </c>
      <c r="C1798">
        <v>55.1</v>
      </c>
      <c r="D1798">
        <v>37.94</v>
      </c>
      <c r="E1798" t="str">
        <f>+VLOOKUP(A1798,'est-senamhi'!A:J,10,FALSE)</f>
        <v>VNP</v>
      </c>
      <c r="F1798">
        <f>+COUNTIFS(percentiles!A:A,A1798,percentiles!M:M,B1798,percentiles!N:N,"&gt;0")</f>
        <v>0</v>
      </c>
    </row>
    <row r="1799" spans="1:6">
      <c r="A1799">
        <v>313</v>
      </c>
      <c r="B1799" s="2">
        <v>42809</v>
      </c>
      <c r="C1799">
        <v>7.7</v>
      </c>
      <c r="D1799">
        <v>3.89</v>
      </c>
      <c r="E1799" t="str">
        <f>+VLOOKUP(A1799,'est-senamhi'!A:J,10,FALSE)</f>
        <v>VNP</v>
      </c>
      <c r="F1799">
        <f>+COUNTIFS(percentiles!A:A,A1799,percentiles!M:M,B1799,percentiles!N:N,"&gt;0")</f>
        <v>0</v>
      </c>
    </row>
    <row r="1800" spans="1:6">
      <c r="A1800">
        <v>319</v>
      </c>
      <c r="B1800" s="2">
        <v>42809</v>
      </c>
      <c r="C1800">
        <v>23.1</v>
      </c>
      <c r="D1800">
        <v>20.84</v>
      </c>
      <c r="E1800" t="str">
        <f>+VLOOKUP(A1800,'est-senamhi'!A:J,10,FALSE)</f>
        <v>VNP</v>
      </c>
      <c r="F1800">
        <f>+COUNTIFS(percentiles!A:A,A1800,percentiles!M:M,B1800,percentiles!N:N,"&gt;0")</f>
        <v>0</v>
      </c>
    </row>
    <row r="1801" spans="1:6">
      <c r="A1801">
        <v>320</v>
      </c>
      <c r="B1801" s="2">
        <v>42809</v>
      </c>
      <c r="C1801">
        <v>42.8</v>
      </c>
      <c r="D1801">
        <v>13.02</v>
      </c>
      <c r="E1801" t="str">
        <f>+VLOOKUP(A1801,'est-senamhi'!A:J,10,FALSE)</f>
        <v>VNP</v>
      </c>
      <c r="F1801">
        <f>+COUNTIFS(percentiles!A:A,A1801,percentiles!M:M,B1801,percentiles!N:N,"&gt;0")</f>
        <v>0</v>
      </c>
    </row>
    <row r="1802" spans="1:6">
      <c r="A1802">
        <v>325</v>
      </c>
      <c r="B1802" s="2">
        <v>42809</v>
      </c>
      <c r="C1802">
        <v>22.2</v>
      </c>
      <c r="D1802">
        <v>8.34</v>
      </c>
      <c r="E1802" t="str">
        <f>+VLOOKUP(A1802,'est-senamhi'!A:J,10,FALSE)</f>
        <v>VNP</v>
      </c>
      <c r="F1802">
        <f>+COUNTIFS(percentiles!A:A,A1802,percentiles!M:M,B1802,percentiles!N:N,"&gt;0")</f>
        <v>0</v>
      </c>
    </row>
    <row r="1803" spans="1:6">
      <c r="A1803">
        <v>333</v>
      </c>
      <c r="B1803" s="2">
        <v>42809</v>
      </c>
      <c r="C1803">
        <v>47.9</v>
      </c>
      <c r="D1803">
        <v>14.57</v>
      </c>
      <c r="E1803" t="str">
        <f>+VLOOKUP(A1803,'est-senamhi'!A:J,10,FALSE)</f>
        <v>VNP</v>
      </c>
      <c r="F1803">
        <f>+COUNTIFS(percentiles!A:A,A1803,percentiles!M:M,B1803,percentiles!N:N,"&gt;0")</f>
        <v>0</v>
      </c>
    </row>
    <row r="1804" spans="1:6">
      <c r="A1804">
        <v>335</v>
      </c>
      <c r="B1804" s="2">
        <v>42809</v>
      </c>
      <c r="C1804">
        <v>32</v>
      </c>
      <c r="D1804">
        <v>28.33</v>
      </c>
      <c r="E1804" t="str">
        <f>+VLOOKUP(A1804,'est-senamhi'!A:J,10,FALSE)</f>
        <v>VNP</v>
      </c>
      <c r="F1804">
        <f>+COUNTIFS(percentiles!A:A,A1804,percentiles!M:M,B1804,percentiles!N:N,"&gt;0")</f>
        <v>0</v>
      </c>
    </row>
    <row r="1805" spans="1:6">
      <c r="A1805">
        <v>354</v>
      </c>
      <c r="B1805" s="2">
        <v>42809</v>
      </c>
      <c r="C1805">
        <v>45.6</v>
      </c>
      <c r="D1805">
        <v>35.369999999999997</v>
      </c>
      <c r="E1805" t="str">
        <f>+VLOOKUP(A1805,'est-senamhi'!A:J,10,FALSE)</f>
        <v>VNP</v>
      </c>
      <c r="F1805">
        <f>+COUNTIFS(percentiles!A:A,A1805,percentiles!M:M,B1805,percentiles!N:N,"&gt;0")</f>
        <v>0</v>
      </c>
    </row>
    <row r="1806" spans="1:6">
      <c r="A1806">
        <v>369</v>
      </c>
      <c r="B1806" s="2">
        <v>42809</v>
      </c>
      <c r="C1806">
        <v>29</v>
      </c>
      <c r="D1806">
        <v>19.62</v>
      </c>
      <c r="E1806" t="str">
        <f>+VLOOKUP(A1806,'est-senamhi'!A:J,10,FALSE)</f>
        <v>VNP</v>
      </c>
      <c r="F1806">
        <f>+COUNTIFS(percentiles!A:A,A1806,percentiles!M:M,B1806,percentiles!N:N,"&gt;0")</f>
        <v>0</v>
      </c>
    </row>
    <row r="1807" spans="1:6">
      <c r="A1807">
        <v>374</v>
      </c>
      <c r="B1807" s="2">
        <v>42809</v>
      </c>
      <c r="C1807">
        <v>30.2</v>
      </c>
      <c r="D1807">
        <v>29.54</v>
      </c>
      <c r="E1807" t="str">
        <f>+VLOOKUP(A1807,'est-senamhi'!A:J,10,FALSE)</f>
        <v>RP</v>
      </c>
      <c r="F1807">
        <f>+COUNTIFS(percentiles!A:A,A1807,percentiles!M:M,B1807,percentiles!N:N,"&gt;0")</f>
        <v>0</v>
      </c>
    </row>
    <row r="1808" spans="1:6">
      <c r="A1808">
        <v>393</v>
      </c>
      <c r="B1808" s="2">
        <v>42809</v>
      </c>
      <c r="C1808">
        <v>32.6</v>
      </c>
      <c r="D1808">
        <v>27.83</v>
      </c>
      <c r="E1808" t="str">
        <f>+VLOOKUP(A1808,'est-senamhi'!A:J,10,FALSE)</f>
        <v>VNP</v>
      </c>
      <c r="F1808">
        <f>+COUNTIFS(percentiles!A:A,A1808,percentiles!M:M,B1808,percentiles!N:N,"&gt;0")</f>
        <v>0</v>
      </c>
    </row>
    <row r="1809" spans="1:6">
      <c r="A1809">
        <v>398</v>
      </c>
      <c r="B1809" s="2">
        <v>42809</v>
      </c>
      <c r="C1809">
        <v>41.3</v>
      </c>
      <c r="D1809">
        <v>12.71</v>
      </c>
      <c r="E1809" t="str">
        <f>+VLOOKUP(A1809,'est-senamhi'!A:J,10,FALSE)</f>
        <v>VNP</v>
      </c>
      <c r="F1809">
        <f>+COUNTIFS(percentiles!A:A,A1809,percentiles!M:M,B1809,percentiles!N:N,"&gt;0")</f>
        <v>0</v>
      </c>
    </row>
    <row r="1810" spans="1:6">
      <c r="A1810">
        <v>406</v>
      </c>
      <c r="B1810" s="2">
        <v>42809</v>
      </c>
      <c r="C1810">
        <v>17.8</v>
      </c>
      <c r="D1810">
        <v>3.99</v>
      </c>
      <c r="E1810" t="str">
        <f>+VLOOKUP(A1810,'est-senamhi'!A:J,10,FALSE)</f>
        <v>VNP</v>
      </c>
      <c r="F1810">
        <f>+COUNTIFS(percentiles!A:A,A1810,percentiles!M:M,B1810,percentiles!N:N,"&gt;0")</f>
        <v>0</v>
      </c>
    </row>
    <row r="1811" spans="1:6">
      <c r="A1811">
        <v>435</v>
      </c>
      <c r="B1811" s="2">
        <v>42809</v>
      </c>
      <c r="C1811">
        <v>46.7</v>
      </c>
      <c r="D1811">
        <v>3.37</v>
      </c>
      <c r="E1811" t="str">
        <f>+VLOOKUP(A1811,'est-senamhi'!A:J,10,FALSE)</f>
        <v>VNP</v>
      </c>
      <c r="F1811">
        <f>+COUNTIFS(percentiles!A:A,A1811,percentiles!M:M,B1811,percentiles!N:N,"&gt;0")</f>
        <v>0</v>
      </c>
    </row>
    <row r="1812" spans="1:6">
      <c r="A1812">
        <v>440</v>
      </c>
      <c r="B1812" s="2">
        <v>42809</v>
      </c>
      <c r="C1812">
        <v>14.3</v>
      </c>
      <c r="D1812">
        <v>10.89</v>
      </c>
      <c r="E1812" t="str">
        <f>+VLOOKUP(A1812,'est-senamhi'!A:J,10,FALSE)</f>
        <v>VNP</v>
      </c>
      <c r="F1812">
        <f>+COUNTIFS(percentiles!A:A,A1812,percentiles!M:M,B1812,percentiles!N:N,"&gt;0")</f>
        <v>0</v>
      </c>
    </row>
    <row r="1813" spans="1:6">
      <c r="A1813">
        <v>444</v>
      </c>
      <c r="B1813" s="2">
        <v>42809</v>
      </c>
      <c r="C1813">
        <v>21.2</v>
      </c>
      <c r="D1813">
        <v>21.05</v>
      </c>
      <c r="E1813" t="str">
        <f>+VLOOKUP(A1813,'est-senamhi'!A:J,10,FALSE)</f>
        <v>VNP</v>
      </c>
      <c r="F1813">
        <f>+COUNTIFS(percentiles!A:A,A1813,percentiles!M:M,B1813,percentiles!N:N,"&gt;0")</f>
        <v>0</v>
      </c>
    </row>
    <row r="1814" spans="1:6">
      <c r="A1814">
        <v>534</v>
      </c>
      <c r="B1814" s="2">
        <v>42809</v>
      </c>
      <c r="C1814">
        <v>4.5999999999999996</v>
      </c>
      <c r="D1814">
        <v>0.88</v>
      </c>
      <c r="E1814" t="str">
        <f>+VLOOKUP(A1814,'est-senamhi'!A:J,10,FALSE)</f>
        <v>VNP</v>
      </c>
      <c r="F1814">
        <f>+COUNTIFS(percentiles!A:A,A1814,percentiles!M:M,B1814,percentiles!N:N,"&gt;0")</f>
        <v>0</v>
      </c>
    </row>
    <row r="1815" spans="1:6">
      <c r="A1815">
        <v>543</v>
      </c>
      <c r="B1815" s="2">
        <v>42809</v>
      </c>
      <c r="C1815">
        <v>4.5999999999999996</v>
      </c>
      <c r="D1815">
        <v>1.52</v>
      </c>
      <c r="E1815" t="str">
        <f>+VLOOKUP(A1815,'est-senamhi'!A:J,10,FALSE)</f>
        <v>VNP</v>
      </c>
      <c r="F1815">
        <f>+COUNTIFS(percentiles!A:A,A1815,percentiles!M:M,B1815,percentiles!N:N,"&gt;0")</f>
        <v>0</v>
      </c>
    </row>
    <row r="1816" spans="1:6">
      <c r="A1816">
        <v>546</v>
      </c>
      <c r="B1816" s="2">
        <v>42809</v>
      </c>
      <c r="C1816">
        <v>6.6</v>
      </c>
      <c r="D1816">
        <v>1.25</v>
      </c>
      <c r="E1816" t="str">
        <f>+VLOOKUP(A1816,'est-senamhi'!A:J,10,FALSE)</f>
        <v>VNP</v>
      </c>
      <c r="F1816">
        <f>+COUNTIFS(percentiles!A:A,A1816,percentiles!M:M,B1816,percentiles!N:N,"&gt;0")</f>
        <v>0</v>
      </c>
    </row>
    <row r="1817" spans="1:6">
      <c r="A1817">
        <v>554</v>
      </c>
      <c r="B1817" s="2">
        <v>42809</v>
      </c>
      <c r="C1817">
        <v>16.600000000000001</v>
      </c>
      <c r="D1817">
        <v>13.41</v>
      </c>
      <c r="E1817" t="str">
        <f>+VLOOKUP(A1817,'est-senamhi'!A:J,10,FALSE)</f>
        <v>RP</v>
      </c>
      <c r="F1817">
        <f>+COUNTIFS(percentiles!A:A,A1817,percentiles!M:M,B1817,percentiles!N:N,"&gt;0")</f>
        <v>0</v>
      </c>
    </row>
    <row r="1818" spans="1:6">
      <c r="A1818">
        <v>633</v>
      </c>
      <c r="B1818" s="2">
        <v>42809</v>
      </c>
      <c r="C1818">
        <v>21.4</v>
      </c>
      <c r="D1818">
        <v>20.94</v>
      </c>
      <c r="E1818" t="str">
        <f>+VLOOKUP(A1818,'est-senamhi'!A:J,10,FALSE)</f>
        <v>RP</v>
      </c>
      <c r="F1818">
        <f>+COUNTIFS(percentiles!A:A,A1818,percentiles!M:M,B1818,percentiles!N:N,"&gt;0")</f>
        <v>0</v>
      </c>
    </row>
    <row r="1819" spans="1:6">
      <c r="A1819">
        <v>638</v>
      </c>
      <c r="B1819" s="2">
        <v>42809</v>
      </c>
      <c r="C1819">
        <v>9.6</v>
      </c>
      <c r="D1819">
        <v>3.77</v>
      </c>
      <c r="E1819" t="str">
        <f>+VLOOKUP(A1819,'est-senamhi'!A:J,10,FALSE)</f>
        <v>RP</v>
      </c>
      <c r="F1819">
        <f>+COUNTIFS(percentiles!A:A,A1819,percentiles!M:M,B1819,percentiles!N:N,"&gt;0")</f>
        <v>0</v>
      </c>
    </row>
    <row r="1820" spans="1:6">
      <c r="A1820">
        <v>639</v>
      </c>
      <c r="B1820" s="2">
        <v>42809</v>
      </c>
      <c r="C1820">
        <v>21.6</v>
      </c>
      <c r="D1820">
        <v>3.81</v>
      </c>
      <c r="E1820" t="str">
        <f>+VLOOKUP(A1820,'est-senamhi'!A:J,10,FALSE)</f>
        <v>RP</v>
      </c>
      <c r="F1820">
        <f>+COUNTIFS(percentiles!A:A,A1820,percentiles!M:M,B1820,percentiles!N:N,"&gt;0")</f>
        <v>0</v>
      </c>
    </row>
    <row r="1821" spans="1:6">
      <c r="A1821">
        <v>640</v>
      </c>
      <c r="B1821" s="2">
        <v>42809</v>
      </c>
      <c r="C1821">
        <v>6</v>
      </c>
      <c r="D1821">
        <v>1.17</v>
      </c>
      <c r="E1821" t="str">
        <f>+VLOOKUP(A1821,'est-senamhi'!A:J,10,FALSE)</f>
        <v>RP</v>
      </c>
      <c r="F1821">
        <f>+COUNTIFS(percentiles!A:A,A1821,percentiles!M:M,B1821,percentiles!N:N,"&gt;0")</f>
        <v>0</v>
      </c>
    </row>
    <row r="1822" spans="1:6">
      <c r="A1822">
        <v>751</v>
      </c>
      <c r="B1822" s="2">
        <v>42809</v>
      </c>
      <c r="C1822">
        <v>12.4</v>
      </c>
      <c r="D1822">
        <v>11.99</v>
      </c>
      <c r="E1822" t="str">
        <f>+VLOOKUP(A1822,'est-senamhi'!A:J,10,FALSE)</f>
        <v>RP</v>
      </c>
      <c r="F1822">
        <f>+COUNTIFS(percentiles!A:A,A1822,percentiles!M:M,B1822,percentiles!N:N,"&gt;0")</f>
        <v>0</v>
      </c>
    </row>
    <row r="1823" spans="1:6">
      <c r="A1823">
        <v>752</v>
      </c>
      <c r="B1823" s="2">
        <v>42809</v>
      </c>
      <c r="C1823">
        <v>55</v>
      </c>
      <c r="D1823">
        <v>34.770000000000003</v>
      </c>
      <c r="E1823" t="str">
        <f>+VLOOKUP(A1823,'est-senamhi'!A:J,10,FALSE)</f>
        <v>RP</v>
      </c>
      <c r="F1823">
        <f>+COUNTIFS(percentiles!A:A,A1823,percentiles!M:M,B1823,percentiles!N:N,"&gt;0")</f>
        <v>0</v>
      </c>
    </row>
    <row r="1824" spans="1:6">
      <c r="A1824">
        <v>757</v>
      </c>
      <c r="B1824" s="2">
        <v>42809</v>
      </c>
      <c r="C1824">
        <v>36.5</v>
      </c>
      <c r="D1824">
        <v>17.420000000000002</v>
      </c>
      <c r="E1824" t="str">
        <f>+VLOOKUP(A1824,'est-senamhi'!A:J,10,FALSE)</f>
        <v>RP</v>
      </c>
      <c r="F1824">
        <f>+COUNTIFS(percentiles!A:A,A1824,percentiles!M:M,B1824,percentiles!N:N,"&gt;0")</f>
        <v>0</v>
      </c>
    </row>
    <row r="1825" spans="1:6">
      <c r="A1825">
        <v>761</v>
      </c>
      <c r="B1825" s="2">
        <v>42809</v>
      </c>
      <c r="C1825">
        <v>37.299999999999997</v>
      </c>
      <c r="D1825">
        <v>22.76</v>
      </c>
      <c r="E1825" t="str">
        <f>+VLOOKUP(A1825,'est-senamhi'!A:J,10,FALSE)</f>
        <v>RP</v>
      </c>
      <c r="F1825">
        <f>+COUNTIFS(percentiles!A:A,A1825,percentiles!M:M,B1825,percentiles!N:N,"&gt;0")</f>
        <v>0</v>
      </c>
    </row>
    <row r="1826" spans="1:6">
      <c r="A1826">
        <v>762</v>
      </c>
      <c r="B1826" s="2">
        <v>42809</v>
      </c>
      <c r="C1826">
        <v>30.4</v>
      </c>
      <c r="D1826">
        <v>25.92</v>
      </c>
      <c r="E1826" t="str">
        <f>+VLOOKUP(A1826,'est-senamhi'!A:J,10,FALSE)</f>
        <v>RP</v>
      </c>
      <c r="F1826">
        <f>+COUNTIFS(percentiles!A:A,A1826,percentiles!M:M,B1826,percentiles!N:N,"&gt;0")</f>
        <v>0</v>
      </c>
    </row>
    <row r="1827" spans="1:6">
      <c r="A1827">
        <v>780</v>
      </c>
      <c r="B1827" s="2">
        <v>42809</v>
      </c>
      <c r="C1827">
        <v>26.7</v>
      </c>
      <c r="D1827">
        <v>19.46</v>
      </c>
      <c r="E1827" t="str">
        <f>+VLOOKUP(A1827,'est-senamhi'!A:J,10,FALSE)</f>
        <v>RP</v>
      </c>
      <c r="F1827">
        <f>+COUNTIFS(percentiles!A:A,A1827,percentiles!M:M,B1827,percentiles!N:N,"&gt;0")</f>
        <v>0</v>
      </c>
    </row>
    <row r="1828" spans="1:6">
      <c r="A1828">
        <v>801</v>
      </c>
      <c r="B1828" s="2">
        <v>42809</v>
      </c>
      <c r="C1828">
        <v>18</v>
      </c>
      <c r="D1828">
        <v>16.43</v>
      </c>
      <c r="E1828" t="str">
        <f>+VLOOKUP(A1828,'est-senamhi'!A:J,10,FALSE)</f>
        <v>RP</v>
      </c>
      <c r="F1828">
        <f>+COUNTIFS(percentiles!A:A,A1828,percentiles!M:M,B1828,percentiles!N:N,"&gt;0")</f>
        <v>0</v>
      </c>
    </row>
    <row r="1829" spans="1:6">
      <c r="A1829">
        <v>811</v>
      </c>
      <c r="B1829" s="2">
        <v>42809</v>
      </c>
      <c r="C1829">
        <v>32.5</v>
      </c>
      <c r="D1829">
        <v>31.52</v>
      </c>
      <c r="E1829" t="str">
        <f>+VLOOKUP(A1829,'est-senamhi'!A:J,10,FALSE)</f>
        <v>RP</v>
      </c>
      <c r="F1829">
        <f>+COUNTIFS(percentiles!A:A,A1829,percentiles!M:M,B1829,percentiles!N:N,"&gt;0")</f>
        <v>0</v>
      </c>
    </row>
    <row r="1830" spans="1:6">
      <c r="A1830">
        <v>864</v>
      </c>
      <c r="B1830" s="2">
        <v>42809</v>
      </c>
      <c r="C1830">
        <v>14.2</v>
      </c>
      <c r="D1830">
        <v>10.81</v>
      </c>
      <c r="E1830" t="str">
        <f>+VLOOKUP(A1830,'est-senamhi'!A:J,10,FALSE)</f>
        <v>RP</v>
      </c>
      <c r="F1830">
        <f>+COUNTIFS(percentiles!A:A,A1830,percentiles!M:M,B1830,percentiles!N:N,"&gt;0")</f>
        <v>0</v>
      </c>
    </row>
    <row r="1831" spans="1:6">
      <c r="A1831">
        <v>6617</v>
      </c>
      <c r="B1831" s="2">
        <v>42809</v>
      </c>
      <c r="C1831">
        <v>1.9</v>
      </c>
      <c r="D1831">
        <v>0.53</v>
      </c>
      <c r="E1831" t="str">
        <f>+VLOOKUP(A1831,'est-senamhi'!A:J,10,FALSE)</f>
        <v>VNP</v>
      </c>
      <c r="F1831">
        <f>+COUNTIFS(percentiles!A:A,A1831,percentiles!M:M,B1831,percentiles!N:N,"&gt;0")</f>
        <v>0</v>
      </c>
    </row>
    <row r="1832" spans="1:6">
      <c r="A1832">
        <v>6640</v>
      </c>
      <c r="B1832" s="2">
        <v>42809</v>
      </c>
      <c r="C1832">
        <v>9.6</v>
      </c>
      <c r="D1832">
        <v>8.33</v>
      </c>
      <c r="E1832" t="str">
        <f>+VLOOKUP(A1832,'est-senamhi'!A:J,10,FALSE)</f>
        <v>RP</v>
      </c>
      <c r="F1832">
        <f>+COUNTIFS(percentiles!A:A,A1832,percentiles!M:M,B1832,percentiles!N:N,"&gt;0")</f>
        <v>0</v>
      </c>
    </row>
    <row r="1833" spans="1:6">
      <c r="A1833">
        <v>7308</v>
      </c>
      <c r="B1833" s="2">
        <v>42809</v>
      </c>
      <c r="C1833">
        <v>14.5</v>
      </c>
      <c r="D1833">
        <v>13.58</v>
      </c>
      <c r="E1833" t="str">
        <f>+VLOOKUP(A1833,'est-senamhi'!A:J,10,FALSE)</f>
        <v>RP</v>
      </c>
      <c r="F1833">
        <f>+COUNTIFS(percentiles!A:A,A1833,percentiles!M:M,B1833,percentiles!N:N,"&gt;0")</f>
        <v>0</v>
      </c>
    </row>
    <row r="1834" spans="1:6">
      <c r="A1834">
        <v>105121</v>
      </c>
      <c r="B1834" s="2">
        <v>42809</v>
      </c>
      <c r="C1834">
        <v>70</v>
      </c>
      <c r="D1834">
        <v>11.66</v>
      </c>
      <c r="E1834" t="str">
        <f>+VLOOKUP(A1834,'est-senamhi'!A:J,10,FALSE)</f>
        <v>VNP</v>
      </c>
      <c r="F1834">
        <f>+COUNTIFS(percentiles!A:A,A1834,percentiles!M:M,B1834,percentiles!N:N,"&gt;0")</f>
        <v>0</v>
      </c>
    </row>
    <row r="1835" spans="1:6">
      <c r="A1835">
        <v>105122</v>
      </c>
      <c r="B1835" s="2">
        <v>42809</v>
      </c>
      <c r="C1835">
        <v>13</v>
      </c>
      <c r="D1835">
        <v>9.83</v>
      </c>
      <c r="E1835" t="str">
        <f>+VLOOKUP(A1835,'est-senamhi'!A:J,10,FALSE)</f>
        <v>VNP</v>
      </c>
      <c r="F1835">
        <f>+COUNTIFS(percentiles!A:A,A1835,percentiles!M:M,B1835,percentiles!N:N,"&gt;0")</f>
        <v>0</v>
      </c>
    </row>
    <row r="1836" spans="1:6">
      <c r="A1836">
        <v>107131</v>
      </c>
      <c r="B1836" s="2">
        <v>42809</v>
      </c>
      <c r="C1836">
        <v>55.6</v>
      </c>
      <c r="D1836">
        <v>24.38</v>
      </c>
      <c r="E1836" t="str">
        <f>+VLOOKUP(A1836,'est-senamhi'!A:J,10,FALSE)</f>
        <v>VNP</v>
      </c>
      <c r="F1836">
        <f>+COUNTIFS(percentiles!A:A,A1836,percentiles!M:M,B1836,percentiles!N:N,"&gt;0")</f>
        <v>0</v>
      </c>
    </row>
    <row r="1837" spans="1:6">
      <c r="A1837">
        <v>111291</v>
      </c>
      <c r="B1837" s="2">
        <v>42809</v>
      </c>
      <c r="C1837">
        <v>22.6</v>
      </c>
      <c r="D1837">
        <v>16.510000000000002</v>
      </c>
      <c r="E1837" t="str">
        <f>+VLOOKUP(A1837,'est-senamhi'!A:J,10,FALSE)</f>
        <v>VNP</v>
      </c>
      <c r="F1837">
        <f>+COUNTIFS(percentiles!A:A,A1837,percentiles!M:M,B1837,percentiles!N:N,"&gt;0")</f>
        <v>0</v>
      </c>
    </row>
    <row r="1838" spans="1:6">
      <c r="A1838">
        <v>112181</v>
      </c>
      <c r="B1838" s="2">
        <v>42809</v>
      </c>
      <c r="C1838">
        <v>1</v>
      </c>
      <c r="D1838">
        <v>0.53</v>
      </c>
      <c r="E1838" t="str">
        <f>+VLOOKUP(A1838,'est-senamhi'!A:J,10,FALSE)</f>
        <v>VNP</v>
      </c>
      <c r="F1838">
        <f>+COUNTIFS(percentiles!A:A,A1838,percentiles!M:M,B1838,percentiles!N:N,"&gt;0")</f>
        <v>0</v>
      </c>
    </row>
    <row r="1839" spans="1:6">
      <c r="A1839">
        <v>150900</v>
      </c>
      <c r="B1839" s="2">
        <v>42809</v>
      </c>
      <c r="C1839">
        <v>40</v>
      </c>
      <c r="D1839">
        <v>17.8</v>
      </c>
      <c r="E1839" t="str">
        <f>+VLOOKUP(A1839,'est-senamhi'!A:J,10,FALSE)</f>
        <v>VNP</v>
      </c>
      <c r="F1839">
        <f>+COUNTIFS(percentiles!A:A,A1839,percentiles!M:M,B1839,percentiles!N:N,"&gt;0")</f>
        <v>0</v>
      </c>
    </row>
    <row r="1840" spans="1:6">
      <c r="A1840">
        <v>150901</v>
      </c>
      <c r="B1840" s="2">
        <v>42809</v>
      </c>
      <c r="C1840">
        <v>40</v>
      </c>
      <c r="D1840">
        <v>25.22</v>
      </c>
      <c r="E1840" t="str">
        <f>+VLOOKUP(A1840,'est-senamhi'!A:J,10,FALSE)</f>
        <v>VNP</v>
      </c>
      <c r="F1840">
        <f>+COUNTIFS(percentiles!A:A,A1840,percentiles!M:M,B1840,percentiles!N:N,"&gt;0")</f>
        <v>0</v>
      </c>
    </row>
    <row r="1841" spans="1:6">
      <c r="A1841">
        <v>150904</v>
      </c>
      <c r="B1841" s="2">
        <v>42809</v>
      </c>
      <c r="C1841">
        <v>86</v>
      </c>
      <c r="D1841">
        <v>11.65</v>
      </c>
      <c r="E1841" t="str">
        <f>+VLOOKUP(A1841,'est-senamhi'!A:J,10,FALSE)</f>
        <v>VNP</v>
      </c>
      <c r="F1841">
        <f>+COUNTIFS(percentiles!A:A,A1841,percentiles!M:M,B1841,percentiles!N:N,"&gt;0")</f>
        <v>0</v>
      </c>
    </row>
    <row r="1842" spans="1:6">
      <c r="A1842">
        <v>151207</v>
      </c>
      <c r="B1842" s="2">
        <v>42809</v>
      </c>
      <c r="C1842">
        <v>34.6</v>
      </c>
      <c r="D1842">
        <v>20.94</v>
      </c>
      <c r="E1842" t="str">
        <f>+VLOOKUP(A1842,'est-senamhi'!A:J,10,FALSE)</f>
        <v>RP</v>
      </c>
      <c r="F1842">
        <f>+COUNTIFS(percentiles!A:A,A1842,percentiles!M:M,B1842,percentiles!N:N,"&gt;0")</f>
        <v>1</v>
      </c>
    </row>
    <row r="1843" spans="1:6">
      <c r="A1843">
        <v>151209</v>
      </c>
      <c r="B1843" s="2">
        <v>42809</v>
      </c>
      <c r="C1843">
        <v>10</v>
      </c>
      <c r="D1843">
        <v>4.58</v>
      </c>
      <c r="E1843" t="str">
        <f>+VLOOKUP(A1843,'est-senamhi'!A:J,10,FALSE)</f>
        <v>VNP</v>
      </c>
      <c r="F1843">
        <f>+COUNTIFS(percentiles!A:A,A1843,percentiles!M:M,B1843,percentiles!N:N,"&gt;0")</f>
        <v>0</v>
      </c>
    </row>
    <row r="1844" spans="1:6">
      <c r="A1844">
        <v>151211</v>
      </c>
      <c r="B1844" s="2">
        <v>42809</v>
      </c>
      <c r="C1844">
        <v>18.100000000000001</v>
      </c>
      <c r="D1844">
        <v>17.260000000000002</v>
      </c>
      <c r="E1844" t="str">
        <f>+VLOOKUP(A1844,'est-senamhi'!A:J,10,FALSE)</f>
        <v>VNP</v>
      </c>
      <c r="F1844">
        <f>+COUNTIFS(percentiles!A:A,A1844,percentiles!M:M,B1844,percentiles!N:N,"&gt;0")</f>
        <v>0</v>
      </c>
    </row>
    <row r="1845" spans="1:6">
      <c r="A1845">
        <v>151212</v>
      </c>
      <c r="B1845" s="2">
        <v>42809</v>
      </c>
      <c r="C1845">
        <v>23.8</v>
      </c>
      <c r="D1845">
        <v>12.68</v>
      </c>
      <c r="E1845" t="str">
        <f>+VLOOKUP(A1845,'est-senamhi'!A:J,10,FALSE)</f>
        <v>RP</v>
      </c>
      <c r="F1845">
        <f>+COUNTIFS(percentiles!A:A,A1845,percentiles!M:M,B1845,percentiles!N:N,"&gt;0")</f>
        <v>1</v>
      </c>
    </row>
    <row r="1846" spans="1:6">
      <c r="A1846">
        <v>151214</v>
      </c>
      <c r="B1846" s="2">
        <v>42809</v>
      </c>
      <c r="C1846">
        <v>21.5</v>
      </c>
      <c r="D1846">
        <v>11.44</v>
      </c>
      <c r="E1846" t="str">
        <f>+VLOOKUP(A1846,'est-senamhi'!A:J,10,FALSE)</f>
        <v>RP</v>
      </c>
      <c r="F1846">
        <f>+COUNTIFS(percentiles!A:A,A1846,percentiles!M:M,B1846,percentiles!N:N,"&gt;0")</f>
        <v>0</v>
      </c>
    </row>
    <row r="1847" spans="1:6">
      <c r="A1847">
        <v>151503</v>
      </c>
      <c r="B1847" s="2">
        <v>42809</v>
      </c>
      <c r="C1847">
        <v>27.6</v>
      </c>
      <c r="D1847">
        <v>19.420000000000002</v>
      </c>
      <c r="E1847" t="str">
        <f>+VLOOKUP(A1847,'est-senamhi'!A:J,10,FALSE)</f>
        <v>RP</v>
      </c>
      <c r="F1847">
        <f>+COUNTIFS(percentiles!A:A,A1847,percentiles!M:M,B1847,percentiles!N:N,"&gt;0")</f>
        <v>1</v>
      </c>
    </row>
    <row r="1848" spans="1:6">
      <c r="A1848">
        <v>151602</v>
      </c>
      <c r="B1848" s="2">
        <v>42809</v>
      </c>
      <c r="C1848">
        <v>69.599999999999994</v>
      </c>
      <c r="D1848">
        <v>31.7</v>
      </c>
      <c r="E1848" t="str">
        <f>+VLOOKUP(A1848,'est-senamhi'!A:J,10,FALSE)</f>
        <v>RP</v>
      </c>
      <c r="F1848">
        <f>+COUNTIFS(percentiles!A:A,A1848,percentiles!M:M,B1848,percentiles!N:N,"&gt;0")</f>
        <v>0</v>
      </c>
    </row>
    <row r="1849" spans="1:6">
      <c r="A1849">
        <v>153101</v>
      </c>
      <c r="B1849" s="2">
        <v>42809</v>
      </c>
      <c r="C1849">
        <v>26</v>
      </c>
      <c r="D1849">
        <v>22.44</v>
      </c>
      <c r="E1849" t="str">
        <f>+VLOOKUP(A1849,'est-senamhi'!A:J,10,FALSE)</f>
        <v>VNP</v>
      </c>
      <c r="F1849">
        <f>+COUNTIFS(percentiles!A:A,A1849,percentiles!M:M,B1849,percentiles!N:N,"&gt;0")</f>
        <v>0</v>
      </c>
    </row>
    <row r="1850" spans="1:6">
      <c r="A1850">
        <v>153201</v>
      </c>
      <c r="B1850" s="2">
        <v>42809</v>
      </c>
      <c r="C1850">
        <v>69.900000000000006</v>
      </c>
      <c r="D1850">
        <v>37.770000000000003</v>
      </c>
      <c r="E1850" t="str">
        <f>+VLOOKUP(A1850,'est-senamhi'!A:J,10,FALSE)</f>
        <v>VNP</v>
      </c>
      <c r="F1850">
        <f>+COUNTIFS(percentiles!A:A,A1850,percentiles!M:M,B1850,percentiles!N:N,"&gt;0")</f>
        <v>0</v>
      </c>
    </row>
    <row r="1851" spans="1:6">
      <c r="A1851">
        <v>153206</v>
      </c>
      <c r="B1851" s="2">
        <v>42809</v>
      </c>
      <c r="C1851">
        <v>58.4</v>
      </c>
      <c r="D1851">
        <v>25.6</v>
      </c>
      <c r="E1851" t="str">
        <f>+VLOOKUP(A1851,'est-senamhi'!A:J,10,FALSE)</f>
        <v>VNP</v>
      </c>
      <c r="F1851">
        <f>+COUNTIFS(percentiles!A:A,A1851,percentiles!M:M,B1851,percentiles!N:N,"&gt;0")</f>
        <v>0</v>
      </c>
    </row>
    <row r="1852" spans="1:6">
      <c r="A1852">
        <v>153327</v>
      </c>
      <c r="B1852" s="2">
        <v>42809</v>
      </c>
      <c r="C1852">
        <v>33.799999999999997</v>
      </c>
      <c r="D1852">
        <v>28.98</v>
      </c>
      <c r="E1852" t="str">
        <f>+VLOOKUP(A1852,'est-senamhi'!A:J,10,FALSE)</f>
        <v>RP</v>
      </c>
      <c r="F1852">
        <f>+COUNTIFS(percentiles!A:A,A1852,percentiles!M:M,B1852,percentiles!N:N,"&gt;0")</f>
        <v>0</v>
      </c>
    </row>
    <row r="1853" spans="1:6">
      <c r="A1853">
        <v>154107</v>
      </c>
      <c r="B1853" s="2">
        <v>42809</v>
      </c>
      <c r="C1853">
        <v>15.2</v>
      </c>
      <c r="D1853">
        <v>8.82</v>
      </c>
      <c r="E1853" t="str">
        <f>+VLOOKUP(A1853,'est-senamhi'!A:J,10,FALSE)</f>
        <v>VNP</v>
      </c>
      <c r="F1853">
        <f>+COUNTIFS(percentiles!A:A,A1853,percentiles!M:M,B1853,percentiles!N:N,"&gt;0")</f>
        <v>0</v>
      </c>
    </row>
    <row r="1854" spans="1:6">
      <c r="A1854">
        <v>154108</v>
      </c>
      <c r="B1854" s="2">
        <v>42809</v>
      </c>
      <c r="C1854">
        <v>14.6</v>
      </c>
      <c r="D1854">
        <v>9.23</v>
      </c>
      <c r="E1854" t="str">
        <f>+VLOOKUP(A1854,'est-senamhi'!A:J,10,FALSE)</f>
        <v>VNP</v>
      </c>
      <c r="F1854">
        <f>+COUNTIFS(percentiles!A:A,A1854,percentiles!M:M,B1854,percentiles!N:N,"&gt;0")</f>
        <v>0</v>
      </c>
    </row>
    <row r="1855" spans="1:6">
      <c r="A1855">
        <v>154110</v>
      </c>
      <c r="B1855" s="2">
        <v>42809</v>
      </c>
      <c r="C1855">
        <v>33.4</v>
      </c>
      <c r="D1855">
        <v>8.82</v>
      </c>
      <c r="E1855" t="str">
        <f>+VLOOKUP(A1855,'est-senamhi'!A:J,10,FALSE)</f>
        <v>VNP</v>
      </c>
      <c r="F1855">
        <f>+COUNTIFS(percentiles!A:A,A1855,percentiles!M:M,B1855,percentiles!N:N,"&gt;0")</f>
        <v>1</v>
      </c>
    </row>
    <row r="1856" spans="1:6">
      <c r="A1856">
        <v>155105</v>
      </c>
      <c r="B1856" s="2">
        <v>42809</v>
      </c>
      <c r="C1856">
        <v>21.8</v>
      </c>
      <c r="D1856">
        <v>11.3</v>
      </c>
      <c r="E1856" t="str">
        <f>+VLOOKUP(A1856,'est-senamhi'!A:J,10,FALSE)</f>
        <v>VNP</v>
      </c>
      <c r="F1856">
        <f>+COUNTIFS(percentiles!A:A,A1856,percentiles!M:M,B1856,percentiles!N:N,"&gt;0")</f>
        <v>0</v>
      </c>
    </row>
    <row r="1857" spans="1:6">
      <c r="A1857">
        <v>155122</v>
      </c>
      <c r="B1857" s="2">
        <v>42809</v>
      </c>
      <c r="C1857">
        <v>12.8</v>
      </c>
      <c r="D1857">
        <v>7.3</v>
      </c>
      <c r="E1857" t="str">
        <f>+VLOOKUP(A1857,'est-senamhi'!A:J,10,FALSE)</f>
        <v>VNP</v>
      </c>
      <c r="F1857">
        <f>+COUNTIFS(percentiles!A:A,A1857,percentiles!M:M,B1857,percentiles!N:N,"&gt;0")</f>
        <v>0</v>
      </c>
    </row>
    <row r="1858" spans="1:6">
      <c r="A1858">
        <v>155205</v>
      </c>
      <c r="B1858" s="2">
        <v>42809</v>
      </c>
      <c r="C1858">
        <v>37.5</v>
      </c>
      <c r="D1858">
        <v>14.4</v>
      </c>
      <c r="E1858" t="str">
        <f>+VLOOKUP(A1858,'est-senamhi'!A:J,10,FALSE)</f>
        <v>VNP</v>
      </c>
      <c r="F1858">
        <f>+COUNTIFS(percentiles!A:A,A1858,percentiles!M:M,B1858,percentiles!N:N,"&gt;0")</f>
        <v>1</v>
      </c>
    </row>
    <row r="1859" spans="1:6">
      <c r="A1859">
        <v>155213</v>
      </c>
      <c r="B1859" s="2">
        <v>42809</v>
      </c>
      <c r="C1859">
        <v>15.9</v>
      </c>
      <c r="D1859">
        <v>4.58</v>
      </c>
      <c r="E1859" t="str">
        <f>+VLOOKUP(A1859,'est-senamhi'!A:J,10,FALSE)</f>
        <v>VNP</v>
      </c>
      <c r="F1859">
        <f>+COUNTIFS(percentiles!A:A,A1859,percentiles!M:M,B1859,percentiles!N:N,"&gt;0")</f>
        <v>0</v>
      </c>
    </row>
    <row r="1860" spans="1:6">
      <c r="A1860">
        <v>155217</v>
      </c>
      <c r="B1860" s="2">
        <v>42809</v>
      </c>
      <c r="C1860">
        <v>23.5</v>
      </c>
      <c r="D1860">
        <v>21.03</v>
      </c>
      <c r="E1860" t="str">
        <f>+VLOOKUP(A1860,'est-senamhi'!A:J,10,FALSE)</f>
        <v>VNP</v>
      </c>
      <c r="F1860">
        <f>+COUNTIFS(percentiles!A:A,A1860,percentiles!M:M,B1860,percentiles!N:N,"&gt;0")</f>
        <v>0</v>
      </c>
    </row>
    <row r="1861" spans="1:6">
      <c r="A1861">
        <v>156102</v>
      </c>
      <c r="B1861" s="2">
        <v>42809</v>
      </c>
      <c r="C1861">
        <v>23.8</v>
      </c>
      <c r="D1861">
        <v>20.75</v>
      </c>
      <c r="E1861" t="str">
        <f>+VLOOKUP(A1861,'est-senamhi'!A:J,10,FALSE)</f>
        <v>RP</v>
      </c>
      <c r="F1861">
        <f>+COUNTIFS(percentiles!A:A,A1861,percentiles!M:M,B1861,percentiles!N:N,"&gt;0")</f>
        <v>0</v>
      </c>
    </row>
    <row r="1862" spans="1:6">
      <c r="A1862">
        <v>156103</v>
      </c>
      <c r="B1862" s="2">
        <v>42809</v>
      </c>
      <c r="C1862">
        <v>24</v>
      </c>
      <c r="D1862">
        <v>21.43</v>
      </c>
      <c r="E1862" t="str">
        <f>+VLOOKUP(A1862,'est-senamhi'!A:J,10,FALSE)</f>
        <v>RP</v>
      </c>
      <c r="F1862">
        <f>+COUNTIFS(percentiles!A:A,A1862,percentiles!M:M,B1862,percentiles!N:N,"&gt;0")</f>
        <v>0</v>
      </c>
    </row>
    <row r="1863" spans="1:6">
      <c r="A1863">
        <v>156110</v>
      </c>
      <c r="B1863" s="2">
        <v>42809</v>
      </c>
      <c r="C1863">
        <v>21</v>
      </c>
      <c r="D1863">
        <v>12.88</v>
      </c>
      <c r="E1863" t="str">
        <f>+VLOOKUP(A1863,'est-senamhi'!A:J,10,FALSE)</f>
        <v>RP</v>
      </c>
      <c r="F1863">
        <f>+COUNTIFS(percentiles!A:A,A1863,percentiles!M:M,B1863,percentiles!N:N,"&gt;0")</f>
        <v>0</v>
      </c>
    </row>
    <row r="1864" spans="1:6">
      <c r="A1864">
        <v>156113</v>
      </c>
      <c r="B1864" s="2">
        <v>42809</v>
      </c>
      <c r="C1864">
        <v>24.1</v>
      </c>
      <c r="D1864">
        <v>6.04</v>
      </c>
      <c r="E1864" t="str">
        <f>+VLOOKUP(A1864,'est-senamhi'!A:J,10,FALSE)</f>
        <v>RP</v>
      </c>
      <c r="F1864">
        <f>+COUNTIFS(percentiles!A:A,A1864,percentiles!M:M,B1864,percentiles!N:N,"&gt;0")</f>
        <v>1</v>
      </c>
    </row>
    <row r="1865" spans="1:6">
      <c r="A1865">
        <v>156114</v>
      </c>
      <c r="B1865" s="2">
        <v>42809</v>
      </c>
      <c r="C1865">
        <v>23</v>
      </c>
      <c r="D1865">
        <v>12.56</v>
      </c>
      <c r="E1865" t="str">
        <f>+VLOOKUP(A1865,'est-senamhi'!A:J,10,FALSE)</f>
        <v>RP</v>
      </c>
      <c r="F1865">
        <f>+COUNTIFS(percentiles!A:A,A1865,percentiles!M:M,B1865,percentiles!N:N,"&gt;0")</f>
        <v>0</v>
      </c>
    </row>
    <row r="1866" spans="1:6">
      <c r="A1866">
        <v>156122</v>
      </c>
      <c r="B1866" s="2">
        <v>42809</v>
      </c>
      <c r="C1866">
        <v>25</v>
      </c>
      <c r="D1866">
        <v>17.600000000000001</v>
      </c>
      <c r="E1866" t="str">
        <f>+VLOOKUP(A1866,'est-senamhi'!A:J,10,FALSE)</f>
        <v>RP</v>
      </c>
      <c r="F1866">
        <f>+COUNTIFS(percentiles!A:A,A1866,percentiles!M:M,B1866,percentiles!N:N,"&gt;0")</f>
        <v>0</v>
      </c>
    </row>
    <row r="1867" spans="1:6">
      <c r="A1867">
        <v>156123</v>
      </c>
      <c r="B1867" s="2">
        <v>42809</v>
      </c>
      <c r="C1867">
        <v>18.3</v>
      </c>
      <c r="D1867">
        <v>17.23</v>
      </c>
      <c r="E1867" t="str">
        <f>+VLOOKUP(A1867,'est-senamhi'!A:J,10,FALSE)</f>
        <v>RP</v>
      </c>
      <c r="F1867">
        <f>+COUNTIFS(percentiles!A:A,A1867,percentiles!M:M,B1867,percentiles!N:N,"&gt;0")</f>
        <v>0</v>
      </c>
    </row>
    <row r="1868" spans="1:6">
      <c r="A1868">
        <v>156132</v>
      </c>
      <c r="B1868" s="2">
        <v>42809</v>
      </c>
      <c r="C1868">
        <v>5.8</v>
      </c>
      <c r="D1868">
        <v>3.27</v>
      </c>
      <c r="E1868" t="str">
        <f>+VLOOKUP(A1868,'est-senamhi'!A:J,10,FALSE)</f>
        <v>RP</v>
      </c>
      <c r="F1868">
        <f>+COUNTIFS(percentiles!A:A,A1868,percentiles!M:M,B1868,percentiles!N:N,"&gt;0")</f>
        <v>0</v>
      </c>
    </row>
    <row r="1869" spans="1:6">
      <c r="A1869">
        <v>157200</v>
      </c>
      <c r="B1869" s="2">
        <v>42809</v>
      </c>
      <c r="C1869">
        <v>35.299999999999997</v>
      </c>
      <c r="D1869">
        <v>14.68</v>
      </c>
      <c r="E1869" t="str">
        <f>+VLOOKUP(A1869,'est-senamhi'!A:J,10,FALSE)</f>
        <v>RP</v>
      </c>
      <c r="F1869">
        <f>+COUNTIFS(percentiles!A:A,A1869,percentiles!M:M,B1869,percentiles!N:N,"&gt;0")</f>
        <v>0</v>
      </c>
    </row>
    <row r="1870" spans="1:6">
      <c r="A1870">
        <v>157206</v>
      </c>
      <c r="B1870" s="2">
        <v>42809</v>
      </c>
      <c r="C1870">
        <v>33.1</v>
      </c>
      <c r="D1870">
        <v>26.29</v>
      </c>
      <c r="E1870" t="str">
        <f>+VLOOKUP(A1870,'est-senamhi'!A:J,10,FALSE)</f>
        <v>RP</v>
      </c>
      <c r="F1870">
        <f>+COUNTIFS(percentiles!A:A,A1870,percentiles!M:M,B1870,percentiles!N:N,"&gt;0")</f>
        <v>0</v>
      </c>
    </row>
    <row r="1871" spans="1:6">
      <c r="A1871">
        <v>158301</v>
      </c>
      <c r="B1871" s="2">
        <v>42809</v>
      </c>
      <c r="C1871">
        <v>15.8</v>
      </c>
      <c r="D1871">
        <v>11.69</v>
      </c>
      <c r="E1871" t="str">
        <f>+VLOOKUP(A1871,'est-senamhi'!A:J,10,FALSE)</f>
        <v>RP</v>
      </c>
      <c r="F1871">
        <f>+COUNTIFS(percentiles!A:A,A1871,percentiles!M:M,B1871,percentiles!N:N,"&gt;0")</f>
        <v>0</v>
      </c>
    </row>
    <row r="1872" spans="1:6">
      <c r="A1872">
        <v>47257764</v>
      </c>
      <c r="B1872" s="2">
        <v>42809</v>
      </c>
      <c r="C1872">
        <v>13.5</v>
      </c>
      <c r="D1872">
        <v>13.41</v>
      </c>
      <c r="E1872" t="str">
        <f>+VLOOKUP(A1872,'est-senamhi'!A:J,10,FALSE)</f>
        <v>RP</v>
      </c>
      <c r="F1872">
        <f>+COUNTIFS(percentiles!A:A,A1872,percentiles!M:M,B1872,percentiles!N:N,"&gt;0")</f>
        <v>0</v>
      </c>
    </row>
    <row r="1873" spans="1:6">
      <c r="A1873" t="s">
        <v>1149</v>
      </c>
      <c r="B1873" s="2">
        <v>42809</v>
      </c>
      <c r="C1873">
        <v>47.6</v>
      </c>
      <c r="D1873">
        <v>33.53</v>
      </c>
      <c r="E1873" t="str">
        <f>+VLOOKUP(A1873,'est-senamhi'!A:J,10,FALSE)</f>
        <v>RP</v>
      </c>
      <c r="F1873">
        <f>+COUNTIFS(percentiles!A:A,A1873,percentiles!M:M,B1873,percentiles!N:N,"&gt;0")</f>
        <v>0</v>
      </c>
    </row>
    <row r="1874" spans="1:6">
      <c r="A1874" t="s">
        <v>1159</v>
      </c>
      <c r="B1874" s="2">
        <v>42809</v>
      </c>
      <c r="C1874">
        <v>32.799999999999997</v>
      </c>
      <c r="D1874">
        <v>24.64</v>
      </c>
      <c r="E1874" t="str">
        <f>+VLOOKUP(A1874,'est-senamhi'!A:J,10,FALSE)</f>
        <v>RP</v>
      </c>
      <c r="F1874">
        <f>+COUNTIFS(percentiles!A:A,A1874,percentiles!M:M,B1874,percentiles!N:N,"&gt;0")</f>
        <v>0</v>
      </c>
    </row>
    <row r="1875" spans="1:6">
      <c r="A1875" t="s">
        <v>1171</v>
      </c>
      <c r="B1875" s="2">
        <v>42809</v>
      </c>
      <c r="C1875">
        <v>3</v>
      </c>
      <c r="D1875">
        <v>0.59</v>
      </c>
      <c r="E1875" t="str">
        <f>+VLOOKUP(A1875,'est-senamhi'!A:J,10,FALSE)</f>
        <v>VNP</v>
      </c>
      <c r="F1875">
        <f>+COUNTIFS(percentiles!A:A,A1875,percentiles!M:M,B1875,percentiles!N:N,"&gt;0")</f>
        <v>0</v>
      </c>
    </row>
    <row r="1876" spans="1:6">
      <c r="A1876" t="s">
        <v>1211</v>
      </c>
      <c r="B1876" s="2">
        <v>42809</v>
      </c>
      <c r="C1876">
        <v>48.7</v>
      </c>
      <c r="D1876">
        <v>23.84</v>
      </c>
      <c r="E1876" t="str">
        <f>+VLOOKUP(A1876,'est-senamhi'!A:J,10,FALSE)</f>
        <v>VNP</v>
      </c>
      <c r="F1876">
        <f>+COUNTIFS(percentiles!A:A,A1876,percentiles!M:M,B1876,percentiles!N:N,"&gt;0")</f>
        <v>0</v>
      </c>
    </row>
    <row r="1877" spans="1:6">
      <c r="A1877" t="s">
        <v>1216</v>
      </c>
      <c r="B1877" s="2">
        <v>42809</v>
      </c>
      <c r="C1877">
        <v>36.6</v>
      </c>
      <c r="D1877">
        <v>22.16</v>
      </c>
      <c r="E1877" t="str">
        <f>+VLOOKUP(A1877,'est-senamhi'!A:J,10,FALSE)</f>
        <v>RP</v>
      </c>
      <c r="F1877">
        <f>+COUNTIFS(percentiles!A:A,A1877,percentiles!M:M,B1877,percentiles!N:N,"&gt;0")</f>
        <v>0</v>
      </c>
    </row>
    <row r="1878" spans="1:6">
      <c r="A1878" t="s">
        <v>1218</v>
      </c>
      <c r="B1878" s="2">
        <v>42809</v>
      </c>
      <c r="C1878">
        <v>8.6999999999999993</v>
      </c>
      <c r="D1878">
        <v>1.39</v>
      </c>
      <c r="E1878" t="str">
        <f>+VLOOKUP(A1878,'est-senamhi'!A:J,10,FALSE)</f>
        <v>VNP</v>
      </c>
      <c r="F1878">
        <f>+COUNTIFS(percentiles!A:A,A1878,percentiles!M:M,B1878,percentiles!N:N,"&gt;0")</f>
        <v>0</v>
      </c>
    </row>
    <row r="1879" spans="1:6">
      <c r="A1879" t="s">
        <v>1226</v>
      </c>
      <c r="B1879" s="2">
        <v>42809</v>
      </c>
      <c r="C1879">
        <v>96.8</v>
      </c>
      <c r="D1879">
        <v>26.76</v>
      </c>
      <c r="E1879" t="str">
        <f>+VLOOKUP(A1879,'est-senamhi'!A:J,10,FALSE)</f>
        <v>VNP</v>
      </c>
      <c r="F1879">
        <f>+COUNTIFS(percentiles!A:A,A1879,percentiles!M:M,B1879,percentiles!N:N,"&gt;0")</f>
        <v>0</v>
      </c>
    </row>
    <row r="1880" spans="1:6">
      <c r="A1880" t="s">
        <v>1235</v>
      </c>
      <c r="B1880" s="2">
        <v>42809</v>
      </c>
      <c r="C1880">
        <v>33.6</v>
      </c>
      <c r="D1880">
        <v>25.8</v>
      </c>
      <c r="E1880" t="str">
        <f>+VLOOKUP(A1880,'est-senamhi'!A:J,10,FALSE)</f>
        <v>RP</v>
      </c>
      <c r="F1880">
        <f>+COUNTIFS(percentiles!A:A,A1880,percentiles!M:M,B1880,percentiles!N:N,"&gt;0")</f>
        <v>0</v>
      </c>
    </row>
    <row r="1881" spans="1:6">
      <c r="A1881" t="s">
        <v>1257</v>
      </c>
      <c r="B1881" s="2">
        <v>42809</v>
      </c>
      <c r="C1881">
        <v>56.9</v>
      </c>
      <c r="D1881">
        <v>32.71</v>
      </c>
      <c r="E1881" t="str">
        <f>+VLOOKUP(A1881,'est-senamhi'!A:J,10,FALSE)</f>
        <v>VNP</v>
      </c>
      <c r="F1881">
        <f>+COUNTIFS(percentiles!A:A,A1881,percentiles!M:M,B1881,percentiles!N:N,"&gt;0")</f>
        <v>0</v>
      </c>
    </row>
    <row r="1882" spans="1:6">
      <c r="A1882">
        <v>306</v>
      </c>
      <c r="B1882" s="2">
        <v>42810</v>
      </c>
      <c r="C1882">
        <v>29.9</v>
      </c>
      <c r="D1882">
        <v>7.41</v>
      </c>
      <c r="E1882" t="str">
        <f>+VLOOKUP(A1882,'est-senamhi'!A:J,10,FALSE)</f>
        <v>VNP</v>
      </c>
      <c r="F1882">
        <f>+COUNTIFS(percentiles!A:A,A1882,percentiles!M:M,B1882,percentiles!N:N,"&gt;0")</f>
        <v>0</v>
      </c>
    </row>
    <row r="1883" spans="1:6">
      <c r="A1883">
        <v>354</v>
      </c>
      <c r="B1883" s="2">
        <v>42810</v>
      </c>
      <c r="C1883">
        <v>86.2</v>
      </c>
      <c r="D1883">
        <v>35.369999999999997</v>
      </c>
      <c r="E1883" t="str">
        <f>+VLOOKUP(A1883,'est-senamhi'!A:J,10,FALSE)</f>
        <v>VNP</v>
      </c>
      <c r="F1883">
        <f>+COUNTIFS(percentiles!A:A,A1883,percentiles!M:M,B1883,percentiles!N:N,"&gt;0")</f>
        <v>0</v>
      </c>
    </row>
    <row r="1884" spans="1:6">
      <c r="A1884">
        <v>398</v>
      </c>
      <c r="B1884" s="2">
        <v>42810</v>
      </c>
      <c r="C1884">
        <v>39.4</v>
      </c>
      <c r="D1884">
        <v>12.71</v>
      </c>
      <c r="E1884" t="str">
        <f>+VLOOKUP(A1884,'est-senamhi'!A:J,10,FALSE)</f>
        <v>VNP</v>
      </c>
      <c r="F1884">
        <f>+COUNTIFS(percentiles!A:A,A1884,percentiles!M:M,B1884,percentiles!N:N,"&gt;0")</f>
        <v>0</v>
      </c>
    </row>
    <row r="1885" spans="1:6">
      <c r="A1885">
        <v>440</v>
      </c>
      <c r="B1885" s="2">
        <v>42810</v>
      </c>
      <c r="C1885">
        <v>23.8</v>
      </c>
      <c r="D1885">
        <v>10.89</v>
      </c>
      <c r="E1885" t="str">
        <f>+VLOOKUP(A1885,'est-senamhi'!A:J,10,FALSE)</f>
        <v>VNP</v>
      </c>
      <c r="F1885">
        <f>+COUNTIFS(percentiles!A:A,A1885,percentiles!M:M,B1885,percentiles!N:N,"&gt;0")</f>
        <v>0</v>
      </c>
    </row>
    <row r="1886" spans="1:6">
      <c r="A1886">
        <v>540</v>
      </c>
      <c r="B1886" s="2">
        <v>42810</v>
      </c>
      <c r="C1886">
        <v>22.4</v>
      </c>
      <c r="D1886">
        <v>20.09</v>
      </c>
      <c r="E1886" t="str">
        <f>+VLOOKUP(A1886,'est-senamhi'!A:J,10,FALSE)</f>
        <v>VNP</v>
      </c>
      <c r="F1886">
        <f>+COUNTIFS(percentiles!A:A,A1886,percentiles!M:M,B1886,percentiles!N:N,"&gt;0")</f>
        <v>0</v>
      </c>
    </row>
    <row r="1887" spans="1:6">
      <c r="A1887">
        <v>543</v>
      </c>
      <c r="B1887" s="2">
        <v>42810</v>
      </c>
      <c r="C1887">
        <v>1.6</v>
      </c>
      <c r="D1887">
        <v>1.52</v>
      </c>
      <c r="E1887" t="str">
        <f>+VLOOKUP(A1887,'est-senamhi'!A:J,10,FALSE)</f>
        <v>VNP</v>
      </c>
      <c r="F1887">
        <f>+COUNTIFS(percentiles!A:A,A1887,percentiles!M:M,B1887,percentiles!N:N,"&gt;0")</f>
        <v>0</v>
      </c>
    </row>
    <row r="1888" spans="1:6">
      <c r="A1888">
        <v>606</v>
      </c>
      <c r="B1888" s="2">
        <v>42810</v>
      </c>
      <c r="C1888">
        <v>68.5</v>
      </c>
      <c r="D1888">
        <v>36.630000000000003</v>
      </c>
      <c r="E1888" t="str">
        <f>+VLOOKUP(A1888,'est-senamhi'!A:J,10,FALSE)</f>
        <v>RP</v>
      </c>
      <c r="F1888">
        <f>+COUNTIFS(percentiles!A:A,A1888,percentiles!M:M,B1888,percentiles!N:N,"&gt;0")</f>
        <v>0</v>
      </c>
    </row>
    <row r="1889" spans="1:6">
      <c r="A1889">
        <v>631</v>
      </c>
      <c r="B1889" s="2">
        <v>42810</v>
      </c>
      <c r="C1889">
        <v>4.5</v>
      </c>
      <c r="D1889">
        <v>1.84</v>
      </c>
      <c r="E1889" t="str">
        <f>+VLOOKUP(A1889,'est-senamhi'!A:J,10,FALSE)</f>
        <v>RP</v>
      </c>
      <c r="F1889">
        <f>+COUNTIFS(percentiles!A:A,A1889,percentiles!M:M,B1889,percentiles!N:N,"&gt;0")</f>
        <v>0</v>
      </c>
    </row>
    <row r="1890" spans="1:6">
      <c r="A1890">
        <v>648</v>
      </c>
      <c r="B1890" s="2">
        <v>42810</v>
      </c>
      <c r="C1890">
        <v>14.4</v>
      </c>
      <c r="D1890">
        <v>10.64</v>
      </c>
      <c r="E1890" t="str">
        <f>+VLOOKUP(A1890,'est-senamhi'!A:J,10,FALSE)</f>
        <v>RP</v>
      </c>
      <c r="F1890">
        <f>+COUNTIFS(percentiles!A:A,A1890,percentiles!M:M,B1890,percentiles!N:N,"&gt;0")</f>
        <v>0</v>
      </c>
    </row>
    <row r="1891" spans="1:6">
      <c r="A1891">
        <v>654</v>
      </c>
      <c r="B1891" s="2">
        <v>42810</v>
      </c>
      <c r="C1891">
        <v>66.5</v>
      </c>
      <c r="D1891">
        <v>44.05</v>
      </c>
      <c r="E1891" t="str">
        <f>+VLOOKUP(A1891,'est-senamhi'!A:J,10,FALSE)</f>
        <v>RP</v>
      </c>
      <c r="F1891">
        <f>+COUNTIFS(percentiles!A:A,A1891,percentiles!M:M,B1891,percentiles!N:N,"&gt;0")</f>
        <v>0</v>
      </c>
    </row>
    <row r="1892" spans="1:6">
      <c r="A1892">
        <v>693</v>
      </c>
      <c r="B1892" s="2">
        <v>42810</v>
      </c>
      <c r="C1892">
        <v>149.80000000000001</v>
      </c>
      <c r="D1892">
        <v>92.69</v>
      </c>
      <c r="E1892" t="str">
        <f>+VLOOKUP(A1892,'est-senamhi'!A:J,10,FALSE)</f>
        <v>RP</v>
      </c>
      <c r="F1892">
        <f>+COUNTIFS(percentiles!A:A,A1892,percentiles!M:M,B1892,percentiles!N:N,"&gt;0")</f>
        <v>0</v>
      </c>
    </row>
    <row r="1893" spans="1:6">
      <c r="A1893">
        <v>751</v>
      </c>
      <c r="B1893" s="2">
        <v>42810</v>
      </c>
      <c r="C1893">
        <v>25.1</v>
      </c>
      <c r="D1893">
        <v>11.99</v>
      </c>
      <c r="E1893" t="str">
        <f>+VLOOKUP(A1893,'est-senamhi'!A:J,10,FALSE)</f>
        <v>RP</v>
      </c>
      <c r="F1893">
        <f>+COUNTIFS(percentiles!A:A,A1893,percentiles!M:M,B1893,percentiles!N:N,"&gt;0")</f>
        <v>0</v>
      </c>
    </row>
    <row r="1894" spans="1:6">
      <c r="A1894">
        <v>777</v>
      </c>
      <c r="B1894" s="2">
        <v>42810</v>
      </c>
      <c r="C1894">
        <v>20</v>
      </c>
      <c r="D1894">
        <v>15.28</v>
      </c>
      <c r="E1894" t="str">
        <f>+VLOOKUP(A1894,'est-senamhi'!A:J,10,FALSE)</f>
        <v>RP</v>
      </c>
      <c r="F1894">
        <f>+COUNTIFS(percentiles!A:A,A1894,percentiles!M:M,B1894,percentiles!N:N,"&gt;0")</f>
        <v>0</v>
      </c>
    </row>
    <row r="1895" spans="1:6">
      <c r="A1895">
        <v>782</v>
      </c>
      <c r="B1895" s="2">
        <v>42810</v>
      </c>
      <c r="C1895">
        <v>28.6</v>
      </c>
      <c r="D1895">
        <v>25.64</v>
      </c>
      <c r="E1895" t="str">
        <f>+VLOOKUP(A1895,'est-senamhi'!A:J,10,FALSE)</f>
        <v>RP</v>
      </c>
      <c r="F1895">
        <f>+COUNTIFS(percentiles!A:A,A1895,percentiles!M:M,B1895,percentiles!N:N,"&gt;0")</f>
        <v>0</v>
      </c>
    </row>
    <row r="1896" spans="1:6">
      <c r="A1896">
        <v>825</v>
      </c>
      <c r="B1896" s="2">
        <v>42810</v>
      </c>
      <c r="C1896">
        <v>20.9</v>
      </c>
      <c r="D1896">
        <v>20.21</v>
      </c>
      <c r="E1896" t="str">
        <f>+VLOOKUP(A1896,'est-senamhi'!A:J,10,FALSE)</f>
        <v>RP</v>
      </c>
      <c r="F1896">
        <f>+COUNTIFS(percentiles!A:A,A1896,percentiles!M:M,B1896,percentiles!N:N,"&gt;0")</f>
        <v>0</v>
      </c>
    </row>
    <row r="1897" spans="1:6">
      <c r="A1897">
        <v>848</v>
      </c>
      <c r="B1897" s="2">
        <v>42810</v>
      </c>
      <c r="C1897">
        <v>31.9</v>
      </c>
      <c r="D1897">
        <v>23.16</v>
      </c>
      <c r="E1897" t="str">
        <f>+VLOOKUP(A1897,'est-senamhi'!A:J,10,FALSE)</f>
        <v>RP</v>
      </c>
      <c r="F1897">
        <f>+COUNTIFS(percentiles!A:A,A1897,percentiles!M:M,B1897,percentiles!N:N,"&gt;0")</f>
        <v>0</v>
      </c>
    </row>
    <row r="1898" spans="1:6">
      <c r="A1898">
        <v>852</v>
      </c>
      <c r="B1898" s="2">
        <v>42810</v>
      </c>
      <c r="C1898">
        <v>7.7</v>
      </c>
      <c r="D1898">
        <v>6.89</v>
      </c>
      <c r="E1898" t="str">
        <f>+VLOOKUP(A1898,'est-senamhi'!A:J,10,FALSE)</f>
        <v>RP</v>
      </c>
      <c r="F1898">
        <f>+COUNTIFS(percentiles!A:A,A1898,percentiles!M:M,B1898,percentiles!N:N,"&gt;0")</f>
        <v>0</v>
      </c>
    </row>
    <row r="1899" spans="1:6">
      <c r="A1899">
        <v>105121</v>
      </c>
      <c r="B1899" s="2">
        <v>42810</v>
      </c>
      <c r="C1899">
        <v>44.2</v>
      </c>
      <c r="D1899">
        <v>11.66</v>
      </c>
      <c r="E1899" t="str">
        <f>+VLOOKUP(A1899,'est-senamhi'!A:J,10,FALSE)</f>
        <v>VNP</v>
      </c>
      <c r="F1899">
        <f>+COUNTIFS(percentiles!A:A,A1899,percentiles!M:M,B1899,percentiles!N:N,"&gt;0")</f>
        <v>0</v>
      </c>
    </row>
    <row r="1900" spans="1:6">
      <c r="A1900">
        <v>107131</v>
      </c>
      <c r="B1900" s="2">
        <v>42810</v>
      </c>
      <c r="C1900">
        <v>26</v>
      </c>
      <c r="D1900">
        <v>24.38</v>
      </c>
      <c r="E1900" t="str">
        <f>+VLOOKUP(A1900,'est-senamhi'!A:J,10,FALSE)</f>
        <v>VNP</v>
      </c>
      <c r="F1900">
        <f>+COUNTIFS(percentiles!A:A,A1900,percentiles!M:M,B1900,percentiles!N:N,"&gt;0")</f>
        <v>0</v>
      </c>
    </row>
    <row r="1901" spans="1:6">
      <c r="A1901">
        <v>111291</v>
      </c>
      <c r="B1901" s="2">
        <v>42810</v>
      </c>
      <c r="C1901">
        <v>42.6</v>
      </c>
      <c r="D1901">
        <v>16.510000000000002</v>
      </c>
      <c r="E1901" t="str">
        <f>+VLOOKUP(A1901,'est-senamhi'!A:J,10,FALSE)</f>
        <v>VNP</v>
      </c>
      <c r="F1901">
        <f>+COUNTIFS(percentiles!A:A,A1901,percentiles!M:M,B1901,percentiles!N:N,"&gt;0")</f>
        <v>0</v>
      </c>
    </row>
    <row r="1902" spans="1:6">
      <c r="A1902">
        <v>150900</v>
      </c>
      <c r="B1902" s="2">
        <v>42810</v>
      </c>
      <c r="C1902">
        <v>46</v>
      </c>
      <c r="D1902">
        <v>17.8</v>
      </c>
      <c r="E1902" t="str">
        <f>+VLOOKUP(A1902,'est-senamhi'!A:J,10,FALSE)</f>
        <v>VNP</v>
      </c>
      <c r="F1902">
        <f>+COUNTIFS(percentiles!A:A,A1902,percentiles!M:M,B1902,percentiles!N:N,"&gt;0")</f>
        <v>0</v>
      </c>
    </row>
    <row r="1903" spans="1:6">
      <c r="A1903">
        <v>150904</v>
      </c>
      <c r="B1903" s="2">
        <v>42810</v>
      </c>
      <c r="C1903">
        <v>44.8</v>
      </c>
      <c r="D1903">
        <v>11.65</v>
      </c>
      <c r="E1903" t="str">
        <f>+VLOOKUP(A1903,'est-senamhi'!A:J,10,FALSE)</f>
        <v>VNP</v>
      </c>
      <c r="F1903">
        <f>+COUNTIFS(percentiles!A:A,A1903,percentiles!M:M,B1903,percentiles!N:N,"&gt;0")</f>
        <v>0</v>
      </c>
    </row>
    <row r="1904" spans="1:6">
      <c r="A1904">
        <v>151207</v>
      </c>
      <c r="B1904" s="2">
        <v>42810</v>
      </c>
      <c r="C1904">
        <v>39.5</v>
      </c>
      <c r="D1904">
        <v>20.94</v>
      </c>
      <c r="E1904" t="str">
        <f>+VLOOKUP(A1904,'est-senamhi'!A:J,10,FALSE)</f>
        <v>RP</v>
      </c>
      <c r="F1904">
        <f>+COUNTIFS(percentiles!A:A,A1904,percentiles!M:M,B1904,percentiles!N:N,"&gt;0")</f>
        <v>1</v>
      </c>
    </row>
    <row r="1905" spans="1:6">
      <c r="A1905">
        <v>151209</v>
      </c>
      <c r="B1905" s="2">
        <v>42810</v>
      </c>
      <c r="C1905">
        <v>13.4</v>
      </c>
      <c r="D1905">
        <v>4.58</v>
      </c>
      <c r="E1905" t="str">
        <f>+VLOOKUP(A1905,'est-senamhi'!A:J,10,FALSE)</f>
        <v>VNP</v>
      </c>
      <c r="F1905">
        <f>+COUNTIFS(percentiles!A:A,A1905,percentiles!M:M,B1905,percentiles!N:N,"&gt;0")</f>
        <v>0</v>
      </c>
    </row>
    <row r="1906" spans="1:6">
      <c r="A1906">
        <v>151211</v>
      </c>
      <c r="B1906" s="2">
        <v>42810</v>
      </c>
      <c r="C1906">
        <v>17.600000000000001</v>
      </c>
      <c r="D1906">
        <v>17.260000000000002</v>
      </c>
      <c r="E1906" t="str">
        <f>+VLOOKUP(A1906,'est-senamhi'!A:J,10,FALSE)</f>
        <v>VNP</v>
      </c>
      <c r="F1906">
        <f>+COUNTIFS(percentiles!A:A,A1906,percentiles!M:M,B1906,percentiles!N:N,"&gt;0")</f>
        <v>0</v>
      </c>
    </row>
    <row r="1907" spans="1:6">
      <c r="A1907">
        <v>151212</v>
      </c>
      <c r="B1907" s="2">
        <v>42810</v>
      </c>
      <c r="C1907">
        <v>14.8</v>
      </c>
      <c r="D1907">
        <v>12.68</v>
      </c>
      <c r="E1907" t="str">
        <f>+VLOOKUP(A1907,'est-senamhi'!A:J,10,FALSE)</f>
        <v>RP</v>
      </c>
      <c r="F1907">
        <f>+COUNTIFS(percentiles!A:A,A1907,percentiles!M:M,B1907,percentiles!N:N,"&gt;0")</f>
        <v>0</v>
      </c>
    </row>
    <row r="1908" spans="1:6">
      <c r="A1908">
        <v>151214</v>
      </c>
      <c r="B1908" s="2">
        <v>42810</v>
      </c>
      <c r="C1908">
        <v>23</v>
      </c>
      <c r="D1908">
        <v>11.44</v>
      </c>
      <c r="E1908" t="str">
        <f>+VLOOKUP(A1908,'est-senamhi'!A:J,10,FALSE)</f>
        <v>RP</v>
      </c>
      <c r="F1908">
        <f>+COUNTIFS(percentiles!A:A,A1908,percentiles!M:M,B1908,percentiles!N:N,"&gt;0")</f>
        <v>0</v>
      </c>
    </row>
    <row r="1909" spans="1:6">
      <c r="A1909">
        <v>151503</v>
      </c>
      <c r="B1909" s="2">
        <v>42810</v>
      </c>
      <c r="C1909">
        <v>23.1</v>
      </c>
      <c r="D1909">
        <v>19.420000000000002</v>
      </c>
      <c r="E1909" t="str">
        <f>+VLOOKUP(A1909,'est-senamhi'!A:J,10,FALSE)</f>
        <v>RP</v>
      </c>
      <c r="F1909">
        <f>+COUNTIFS(percentiles!A:A,A1909,percentiles!M:M,B1909,percentiles!N:N,"&gt;0")</f>
        <v>1</v>
      </c>
    </row>
    <row r="1910" spans="1:6">
      <c r="A1910">
        <v>151602</v>
      </c>
      <c r="B1910" s="2">
        <v>42810</v>
      </c>
      <c r="C1910">
        <v>37</v>
      </c>
      <c r="D1910">
        <v>31.7</v>
      </c>
      <c r="E1910" t="str">
        <f>+VLOOKUP(A1910,'est-senamhi'!A:J,10,FALSE)</f>
        <v>RP</v>
      </c>
      <c r="F1910">
        <f>+COUNTIFS(percentiles!A:A,A1910,percentiles!M:M,B1910,percentiles!N:N,"&gt;0")</f>
        <v>0</v>
      </c>
    </row>
    <row r="1911" spans="1:6">
      <c r="A1911">
        <v>152127</v>
      </c>
      <c r="B1911" s="2">
        <v>42810</v>
      </c>
      <c r="C1911">
        <v>42.7</v>
      </c>
      <c r="D1911">
        <v>37.43</v>
      </c>
      <c r="E1911" t="str">
        <f>+VLOOKUP(A1911,'est-senamhi'!A:J,10,FALSE)</f>
        <v>RP</v>
      </c>
      <c r="F1911">
        <f>+COUNTIFS(percentiles!A:A,A1911,percentiles!M:M,B1911,percentiles!N:N,"&gt;0")</f>
        <v>0</v>
      </c>
    </row>
    <row r="1912" spans="1:6">
      <c r="A1912">
        <v>153101</v>
      </c>
      <c r="B1912" s="2">
        <v>42810</v>
      </c>
      <c r="C1912">
        <v>33.799999999999997</v>
      </c>
      <c r="D1912">
        <v>22.44</v>
      </c>
      <c r="E1912" t="str">
        <f>+VLOOKUP(A1912,'est-senamhi'!A:J,10,FALSE)</f>
        <v>VNP</v>
      </c>
      <c r="F1912">
        <f>+COUNTIFS(percentiles!A:A,A1912,percentiles!M:M,B1912,percentiles!N:N,"&gt;0")</f>
        <v>0</v>
      </c>
    </row>
    <row r="1913" spans="1:6">
      <c r="A1913">
        <v>153206</v>
      </c>
      <c r="B1913" s="2">
        <v>42810</v>
      </c>
      <c r="C1913">
        <v>40.799999999999997</v>
      </c>
      <c r="D1913">
        <v>25.6</v>
      </c>
      <c r="E1913" t="str">
        <f>+VLOOKUP(A1913,'est-senamhi'!A:J,10,FALSE)</f>
        <v>VNP</v>
      </c>
      <c r="F1913">
        <f>+COUNTIFS(percentiles!A:A,A1913,percentiles!M:M,B1913,percentiles!N:N,"&gt;0")</f>
        <v>0</v>
      </c>
    </row>
    <row r="1914" spans="1:6">
      <c r="A1914">
        <v>154107</v>
      </c>
      <c r="B1914" s="2">
        <v>42810</v>
      </c>
      <c r="C1914">
        <v>19.899999999999999</v>
      </c>
      <c r="D1914">
        <v>8.82</v>
      </c>
      <c r="E1914" t="str">
        <f>+VLOOKUP(A1914,'est-senamhi'!A:J,10,FALSE)</f>
        <v>VNP</v>
      </c>
      <c r="F1914">
        <f>+COUNTIFS(percentiles!A:A,A1914,percentiles!M:M,B1914,percentiles!N:N,"&gt;0")</f>
        <v>1</v>
      </c>
    </row>
    <row r="1915" spans="1:6">
      <c r="A1915">
        <v>154108</v>
      </c>
      <c r="B1915" s="2">
        <v>42810</v>
      </c>
      <c r="C1915">
        <v>12.2</v>
      </c>
      <c r="D1915">
        <v>9.23</v>
      </c>
      <c r="E1915" t="str">
        <f>+VLOOKUP(A1915,'est-senamhi'!A:J,10,FALSE)</f>
        <v>VNP</v>
      </c>
      <c r="F1915">
        <f>+COUNTIFS(percentiles!A:A,A1915,percentiles!M:M,B1915,percentiles!N:N,"&gt;0")</f>
        <v>0</v>
      </c>
    </row>
    <row r="1916" spans="1:6">
      <c r="A1916">
        <v>154110</v>
      </c>
      <c r="B1916" s="2">
        <v>42810</v>
      </c>
      <c r="C1916">
        <v>22.8</v>
      </c>
      <c r="D1916">
        <v>8.82</v>
      </c>
      <c r="E1916" t="str">
        <f>+VLOOKUP(A1916,'est-senamhi'!A:J,10,FALSE)</f>
        <v>VNP</v>
      </c>
      <c r="F1916">
        <f>+COUNTIFS(percentiles!A:A,A1916,percentiles!M:M,B1916,percentiles!N:N,"&gt;0")</f>
        <v>1</v>
      </c>
    </row>
    <row r="1917" spans="1:6">
      <c r="A1917">
        <v>155122</v>
      </c>
      <c r="B1917" s="2">
        <v>42810</v>
      </c>
      <c r="C1917">
        <v>11.5</v>
      </c>
      <c r="D1917">
        <v>7.3</v>
      </c>
      <c r="E1917" t="str">
        <f>+VLOOKUP(A1917,'est-senamhi'!A:J,10,FALSE)</f>
        <v>VNP</v>
      </c>
      <c r="F1917">
        <f>+COUNTIFS(percentiles!A:A,A1917,percentiles!M:M,B1917,percentiles!N:N,"&gt;0")</f>
        <v>0</v>
      </c>
    </row>
    <row r="1918" spans="1:6">
      <c r="A1918">
        <v>155205</v>
      </c>
      <c r="B1918" s="2">
        <v>42810</v>
      </c>
      <c r="C1918">
        <v>35.200000000000003</v>
      </c>
      <c r="D1918">
        <v>14.4</v>
      </c>
      <c r="E1918" t="str">
        <f>+VLOOKUP(A1918,'est-senamhi'!A:J,10,FALSE)</f>
        <v>VNP</v>
      </c>
      <c r="F1918">
        <f>+COUNTIFS(percentiles!A:A,A1918,percentiles!M:M,B1918,percentiles!N:N,"&gt;0")</f>
        <v>1</v>
      </c>
    </row>
    <row r="1919" spans="1:6">
      <c r="A1919">
        <v>155213</v>
      </c>
      <c r="B1919" s="2">
        <v>42810</v>
      </c>
      <c r="C1919">
        <v>11.8</v>
      </c>
      <c r="D1919">
        <v>4.58</v>
      </c>
      <c r="E1919" t="str">
        <f>+VLOOKUP(A1919,'est-senamhi'!A:J,10,FALSE)</f>
        <v>VNP</v>
      </c>
      <c r="F1919">
        <f>+COUNTIFS(percentiles!A:A,A1919,percentiles!M:M,B1919,percentiles!N:N,"&gt;0")</f>
        <v>0</v>
      </c>
    </row>
    <row r="1920" spans="1:6">
      <c r="A1920">
        <v>155218</v>
      </c>
      <c r="B1920" s="2">
        <v>42810</v>
      </c>
      <c r="C1920">
        <v>19.100000000000001</v>
      </c>
      <c r="D1920">
        <v>18.03</v>
      </c>
      <c r="E1920" t="str">
        <f>+VLOOKUP(A1920,'est-senamhi'!A:J,10,FALSE)</f>
        <v>VNP</v>
      </c>
      <c r="F1920">
        <f>+COUNTIFS(percentiles!A:A,A1920,percentiles!M:M,B1920,percentiles!N:N,"&gt;0")</f>
        <v>0</v>
      </c>
    </row>
    <row r="1921" spans="1:6">
      <c r="A1921">
        <v>156103</v>
      </c>
      <c r="B1921" s="2">
        <v>42810</v>
      </c>
      <c r="C1921">
        <v>26.1</v>
      </c>
      <c r="D1921">
        <v>21.43</v>
      </c>
      <c r="E1921" t="str">
        <f>+VLOOKUP(A1921,'est-senamhi'!A:J,10,FALSE)</f>
        <v>RP</v>
      </c>
      <c r="F1921">
        <f>+COUNTIFS(percentiles!A:A,A1921,percentiles!M:M,B1921,percentiles!N:N,"&gt;0")</f>
        <v>0</v>
      </c>
    </row>
    <row r="1922" spans="1:6">
      <c r="A1922">
        <v>156104</v>
      </c>
      <c r="B1922" s="2">
        <v>42810</v>
      </c>
      <c r="C1922">
        <v>35.4</v>
      </c>
      <c r="D1922">
        <v>21</v>
      </c>
      <c r="E1922" t="str">
        <f>+VLOOKUP(A1922,'est-senamhi'!A:J,10,FALSE)</f>
        <v>RP</v>
      </c>
      <c r="F1922">
        <f>+COUNTIFS(percentiles!A:A,A1922,percentiles!M:M,B1922,percentiles!N:N,"&gt;0")</f>
        <v>1</v>
      </c>
    </row>
    <row r="1923" spans="1:6">
      <c r="A1923">
        <v>156110</v>
      </c>
      <c r="B1923" s="2">
        <v>42810</v>
      </c>
      <c r="C1923">
        <v>21.3</v>
      </c>
      <c r="D1923">
        <v>12.88</v>
      </c>
      <c r="E1923" t="str">
        <f>+VLOOKUP(A1923,'est-senamhi'!A:J,10,FALSE)</f>
        <v>RP</v>
      </c>
      <c r="F1923">
        <f>+COUNTIFS(percentiles!A:A,A1923,percentiles!M:M,B1923,percentiles!N:N,"&gt;0")</f>
        <v>0</v>
      </c>
    </row>
    <row r="1924" spans="1:6">
      <c r="A1924">
        <v>156113</v>
      </c>
      <c r="B1924" s="2">
        <v>42810</v>
      </c>
      <c r="C1924">
        <v>17.5</v>
      </c>
      <c r="D1924">
        <v>6.04</v>
      </c>
      <c r="E1924" t="str">
        <f>+VLOOKUP(A1924,'est-senamhi'!A:J,10,FALSE)</f>
        <v>RP</v>
      </c>
      <c r="F1924">
        <f>+COUNTIFS(percentiles!A:A,A1924,percentiles!M:M,B1924,percentiles!N:N,"&gt;0")</f>
        <v>1</v>
      </c>
    </row>
    <row r="1925" spans="1:6">
      <c r="A1925">
        <v>156133</v>
      </c>
      <c r="B1925" s="2">
        <v>42810</v>
      </c>
      <c r="C1925">
        <v>26</v>
      </c>
      <c r="D1925">
        <v>16.989999999999998</v>
      </c>
      <c r="E1925" t="str">
        <f>+VLOOKUP(A1925,'est-senamhi'!A:J,10,FALSE)</f>
        <v>VNP</v>
      </c>
      <c r="F1925">
        <f>+COUNTIFS(percentiles!A:A,A1925,percentiles!M:M,B1925,percentiles!N:N,"&gt;0")</f>
        <v>0</v>
      </c>
    </row>
    <row r="1926" spans="1:6">
      <c r="A1926" t="s">
        <v>1151</v>
      </c>
      <c r="B1926" s="2">
        <v>42810</v>
      </c>
      <c r="C1926">
        <v>45.4</v>
      </c>
      <c r="D1926">
        <v>36.630000000000003</v>
      </c>
      <c r="E1926" t="str">
        <f>+VLOOKUP(A1926,'est-senamhi'!A:J,10,FALSE)</f>
        <v>RP</v>
      </c>
      <c r="F1926">
        <f>+COUNTIFS(percentiles!A:A,A1926,percentiles!M:M,B1926,percentiles!N:N,"&gt;0")</f>
        <v>0</v>
      </c>
    </row>
    <row r="1927" spans="1:6">
      <c r="A1927" t="s">
        <v>1226</v>
      </c>
      <c r="B1927" s="2">
        <v>42810</v>
      </c>
      <c r="C1927">
        <v>41.6</v>
      </c>
      <c r="D1927">
        <v>26.76</v>
      </c>
      <c r="E1927" t="str">
        <f>+VLOOKUP(A1927,'est-senamhi'!A:J,10,FALSE)</f>
        <v>VNP</v>
      </c>
      <c r="F1927">
        <f>+COUNTIFS(percentiles!A:A,A1927,percentiles!M:M,B1927,percentiles!N:N,"&gt;0")</f>
        <v>0</v>
      </c>
    </row>
    <row r="1928" spans="1:6">
      <c r="A1928" t="s">
        <v>1345</v>
      </c>
      <c r="B1928" s="2">
        <v>42810</v>
      </c>
      <c r="C1928">
        <v>23.2</v>
      </c>
      <c r="D1928">
        <v>16.920000000000002</v>
      </c>
      <c r="E1928" t="str">
        <f>+VLOOKUP(A1928,'est-senamhi'!A:J,10,FALSE)</f>
        <v>VNP</v>
      </c>
      <c r="F1928">
        <f>+COUNTIFS(percentiles!A:A,A1928,percentiles!M:M,B1928,percentiles!N:N,"&gt;0")</f>
        <v>0</v>
      </c>
    </row>
    <row r="1929" spans="1:6">
      <c r="A1929">
        <v>306</v>
      </c>
      <c r="B1929" s="2">
        <v>42811</v>
      </c>
      <c r="C1929">
        <v>8.1999999999999993</v>
      </c>
      <c r="D1929">
        <v>7.41</v>
      </c>
      <c r="E1929" t="str">
        <f>+VLOOKUP(A1929,'est-senamhi'!A:J,10,FALSE)</f>
        <v>VNP</v>
      </c>
      <c r="F1929">
        <f>+COUNTIFS(percentiles!A:A,A1929,percentiles!M:M,B1929,percentiles!N:N,"&gt;0")</f>
        <v>0</v>
      </c>
    </row>
    <row r="1930" spans="1:6">
      <c r="A1930">
        <v>398</v>
      </c>
      <c r="B1930" s="2">
        <v>42811</v>
      </c>
      <c r="C1930">
        <v>25.7</v>
      </c>
      <c r="D1930">
        <v>12.71</v>
      </c>
      <c r="E1930" t="str">
        <f>+VLOOKUP(A1930,'est-senamhi'!A:J,10,FALSE)</f>
        <v>VNP</v>
      </c>
      <c r="F1930">
        <f>+COUNTIFS(percentiles!A:A,A1930,percentiles!M:M,B1930,percentiles!N:N,"&gt;0")</f>
        <v>0</v>
      </c>
    </row>
    <row r="1931" spans="1:6">
      <c r="A1931">
        <v>474</v>
      </c>
      <c r="B1931" s="2">
        <v>42811</v>
      </c>
      <c r="C1931">
        <v>112.6</v>
      </c>
      <c r="D1931">
        <v>81.47</v>
      </c>
      <c r="E1931" t="str">
        <f>+VLOOKUP(A1931,'est-senamhi'!A:J,10,FALSE)</f>
        <v>RP</v>
      </c>
      <c r="F1931">
        <f>+COUNTIFS(percentiles!A:A,A1931,percentiles!M:M,B1931,percentiles!N:N,"&gt;0")</f>
        <v>0</v>
      </c>
    </row>
    <row r="1932" spans="1:6">
      <c r="A1932">
        <v>478</v>
      </c>
      <c r="B1932" s="2">
        <v>42811</v>
      </c>
      <c r="C1932">
        <v>114.4</v>
      </c>
      <c r="D1932">
        <v>89.41</v>
      </c>
      <c r="E1932" t="str">
        <f>+VLOOKUP(A1932,'est-senamhi'!A:J,10,FALSE)</f>
        <v>RP</v>
      </c>
      <c r="F1932">
        <f>+COUNTIFS(percentiles!A:A,A1932,percentiles!M:M,B1932,percentiles!N:N,"&gt;0")</f>
        <v>0</v>
      </c>
    </row>
    <row r="1933" spans="1:6">
      <c r="A1933">
        <v>808</v>
      </c>
      <c r="B1933" s="2">
        <v>42811</v>
      </c>
      <c r="C1933">
        <v>104.1</v>
      </c>
      <c r="D1933">
        <v>20.91</v>
      </c>
      <c r="E1933" t="str">
        <f>+VLOOKUP(A1933,'est-senamhi'!A:J,10,FALSE)</f>
        <v>RP</v>
      </c>
      <c r="F1933">
        <f>+COUNTIFS(percentiles!A:A,A1933,percentiles!M:M,B1933,percentiles!N:N,"&gt;0")</f>
        <v>0</v>
      </c>
    </row>
    <row r="1934" spans="1:6">
      <c r="A1934">
        <v>844</v>
      </c>
      <c r="B1934" s="2">
        <v>42811</v>
      </c>
      <c r="C1934">
        <v>28.2</v>
      </c>
      <c r="D1934">
        <v>18.97</v>
      </c>
      <c r="E1934" t="str">
        <f>+VLOOKUP(A1934,'est-senamhi'!A:J,10,FALSE)</f>
        <v>RP</v>
      </c>
      <c r="F1934">
        <f>+COUNTIFS(percentiles!A:A,A1934,percentiles!M:M,B1934,percentiles!N:N,"&gt;0")</f>
        <v>0</v>
      </c>
    </row>
    <row r="1935" spans="1:6">
      <c r="A1935">
        <v>105121</v>
      </c>
      <c r="B1935" s="2">
        <v>42811</v>
      </c>
      <c r="C1935">
        <v>20.399999999999999</v>
      </c>
      <c r="D1935">
        <v>11.66</v>
      </c>
      <c r="E1935" t="str">
        <f>+VLOOKUP(A1935,'est-senamhi'!A:J,10,FALSE)</f>
        <v>VNP</v>
      </c>
      <c r="F1935">
        <f>+COUNTIFS(percentiles!A:A,A1935,percentiles!M:M,B1935,percentiles!N:N,"&gt;0")</f>
        <v>0</v>
      </c>
    </row>
    <row r="1936" spans="1:6">
      <c r="A1936">
        <v>108073</v>
      </c>
      <c r="B1936" s="2">
        <v>42811</v>
      </c>
      <c r="C1936">
        <v>67.2</v>
      </c>
      <c r="D1936">
        <v>64.569999999999993</v>
      </c>
      <c r="E1936" t="str">
        <f>+VLOOKUP(A1936,'est-senamhi'!A:J,10,FALSE)</f>
        <v>RP</v>
      </c>
      <c r="F1936">
        <f>+COUNTIFS(percentiles!A:A,A1936,percentiles!M:M,B1936,percentiles!N:N,"&gt;0")</f>
        <v>0</v>
      </c>
    </row>
    <row r="1937" spans="1:6">
      <c r="A1937">
        <v>109090</v>
      </c>
      <c r="B1937" s="2">
        <v>42811</v>
      </c>
      <c r="C1937">
        <v>128.5</v>
      </c>
      <c r="D1937">
        <v>59.31</v>
      </c>
      <c r="E1937" t="str">
        <f>+VLOOKUP(A1937,'est-senamhi'!A:J,10,FALSE)</f>
        <v>RP</v>
      </c>
      <c r="F1937">
        <f>+COUNTIFS(percentiles!A:A,A1937,percentiles!M:M,B1937,percentiles!N:N,"&gt;0")</f>
        <v>0</v>
      </c>
    </row>
    <row r="1938" spans="1:6">
      <c r="A1938">
        <v>111288</v>
      </c>
      <c r="B1938" s="2">
        <v>42811</v>
      </c>
      <c r="C1938">
        <v>15.7</v>
      </c>
      <c r="D1938">
        <v>11.17</v>
      </c>
      <c r="E1938" t="str">
        <f>+VLOOKUP(A1938,'est-senamhi'!A:J,10,FALSE)</f>
        <v>RP</v>
      </c>
      <c r="F1938">
        <f>+COUNTIFS(percentiles!A:A,A1938,percentiles!M:M,B1938,percentiles!N:N,"&gt;0")</f>
        <v>0</v>
      </c>
    </row>
    <row r="1939" spans="1:6">
      <c r="A1939">
        <v>151207</v>
      </c>
      <c r="B1939" s="2">
        <v>42811</v>
      </c>
      <c r="C1939">
        <v>30.7</v>
      </c>
      <c r="D1939">
        <v>20.94</v>
      </c>
      <c r="E1939" t="str">
        <f>+VLOOKUP(A1939,'est-senamhi'!A:J,10,FALSE)</f>
        <v>RP</v>
      </c>
      <c r="F1939">
        <f>+COUNTIFS(percentiles!A:A,A1939,percentiles!M:M,B1939,percentiles!N:N,"&gt;0")</f>
        <v>1</v>
      </c>
    </row>
    <row r="1940" spans="1:6">
      <c r="A1940">
        <v>151209</v>
      </c>
      <c r="B1940" s="2">
        <v>42811</v>
      </c>
      <c r="C1940">
        <v>13</v>
      </c>
      <c r="D1940">
        <v>4.58</v>
      </c>
      <c r="E1940" t="str">
        <f>+VLOOKUP(A1940,'est-senamhi'!A:J,10,FALSE)</f>
        <v>VNP</v>
      </c>
      <c r="F1940">
        <f>+COUNTIFS(percentiles!A:A,A1940,percentiles!M:M,B1940,percentiles!N:N,"&gt;0")</f>
        <v>0</v>
      </c>
    </row>
    <row r="1941" spans="1:6">
      <c r="A1941">
        <v>151212</v>
      </c>
      <c r="B1941" s="2">
        <v>42811</v>
      </c>
      <c r="C1941">
        <v>23.6</v>
      </c>
      <c r="D1941">
        <v>12.68</v>
      </c>
      <c r="E1941" t="str">
        <f>+VLOOKUP(A1941,'est-senamhi'!A:J,10,FALSE)</f>
        <v>RP</v>
      </c>
      <c r="F1941">
        <f>+COUNTIFS(percentiles!A:A,A1941,percentiles!M:M,B1941,percentiles!N:N,"&gt;0")</f>
        <v>1</v>
      </c>
    </row>
    <row r="1942" spans="1:6">
      <c r="A1942">
        <v>152127</v>
      </c>
      <c r="B1942" s="2">
        <v>42811</v>
      </c>
      <c r="C1942">
        <v>51.3</v>
      </c>
      <c r="D1942">
        <v>37.43</v>
      </c>
      <c r="E1942" t="str">
        <f>+VLOOKUP(A1942,'est-senamhi'!A:J,10,FALSE)</f>
        <v>RP</v>
      </c>
      <c r="F1942">
        <f>+COUNTIFS(percentiles!A:A,A1942,percentiles!M:M,B1942,percentiles!N:N,"&gt;0")</f>
        <v>0</v>
      </c>
    </row>
    <row r="1943" spans="1:6">
      <c r="A1943">
        <v>153206</v>
      </c>
      <c r="B1943" s="2">
        <v>42811</v>
      </c>
      <c r="C1943">
        <v>58.2</v>
      </c>
      <c r="D1943">
        <v>25.6</v>
      </c>
      <c r="E1943" t="str">
        <f>+VLOOKUP(A1943,'est-senamhi'!A:J,10,FALSE)</f>
        <v>VNP</v>
      </c>
      <c r="F1943">
        <f>+COUNTIFS(percentiles!A:A,A1943,percentiles!M:M,B1943,percentiles!N:N,"&gt;0")</f>
        <v>0</v>
      </c>
    </row>
    <row r="1944" spans="1:6">
      <c r="A1944">
        <v>154108</v>
      </c>
      <c r="B1944" s="2">
        <v>42811</v>
      </c>
      <c r="C1944">
        <v>15.4</v>
      </c>
      <c r="D1944">
        <v>9.23</v>
      </c>
      <c r="E1944" t="str">
        <f>+VLOOKUP(A1944,'est-senamhi'!A:J,10,FALSE)</f>
        <v>VNP</v>
      </c>
      <c r="F1944">
        <f>+COUNTIFS(percentiles!A:A,A1944,percentiles!M:M,B1944,percentiles!N:N,"&gt;0")</f>
        <v>0</v>
      </c>
    </row>
    <row r="1945" spans="1:6">
      <c r="A1945">
        <v>155105</v>
      </c>
      <c r="B1945" s="2">
        <v>42811</v>
      </c>
      <c r="C1945">
        <v>16.399999999999999</v>
      </c>
      <c r="D1945">
        <v>11.3</v>
      </c>
      <c r="E1945" t="str">
        <f>+VLOOKUP(A1945,'est-senamhi'!A:J,10,FALSE)</f>
        <v>VNP</v>
      </c>
      <c r="F1945">
        <f>+COUNTIFS(percentiles!A:A,A1945,percentiles!M:M,B1945,percentiles!N:N,"&gt;0")</f>
        <v>0</v>
      </c>
    </row>
    <row r="1946" spans="1:6">
      <c r="A1946">
        <v>155107</v>
      </c>
      <c r="B1946" s="2">
        <v>42811</v>
      </c>
      <c r="C1946">
        <v>16.5</v>
      </c>
      <c r="D1946">
        <v>8.75</v>
      </c>
      <c r="E1946" t="str">
        <f>+VLOOKUP(A1946,'est-senamhi'!A:J,10,FALSE)</f>
        <v>VNP</v>
      </c>
      <c r="F1946">
        <f>+COUNTIFS(percentiles!A:A,A1946,percentiles!M:M,B1946,percentiles!N:N,"&gt;0")</f>
        <v>0</v>
      </c>
    </row>
    <row r="1947" spans="1:6">
      <c r="A1947">
        <v>155122</v>
      </c>
      <c r="B1947" s="2">
        <v>42811</v>
      </c>
      <c r="C1947">
        <v>8.1999999999999993</v>
      </c>
      <c r="D1947">
        <v>7.3</v>
      </c>
      <c r="E1947" t="str">
        <f>+VLOOKUP(A1947,'est-senamhi'!A:J,10,FALSE)</f>
        <v>VNP</v>
      </c>
      <c r="F1947">
        <f>+COUNTIFS(percentiles!A:A,A1947,percentiles!M:M,B1947,percentiles!N:N,"&gt;0")</f>
        <v>0</v>
      </c>
    </row>
    <row r="1948" spans="1:6">
      <c r="A1948">
        <v>157418</v>
      </c>
      <c r="B1948" s="2">
        <v>42811</v>
      </c>
      <c r="C1948">
        <v>10.7</v>
      </c>
      <c r="D1948">
        <v>9.0399999999999991</v>
      </c>
      <c r="E1948" t="str">
        <f>+VLOOKUP(A1948,'est-senamhi'!A:J,10,FALSE)</f>
        <v>RP</v>
      </c>
      <c r="F1948">
        <f>+COUNTIFS(percentiles!A:A,A1948,percentiles!M:M,B1948,percentiles!N:N,"&gt;0")</f>
        <v>0</v>
      </c>
    </row>
    <row r="1949" spans="1:6">
      <c r="A1949" t="s">
        <v>1118</v>
      </c>
      <c r="B1949" s="2">
        <v>42811</v>
      </c>
      <c r="C1949">
        <v>119.1</v>
      </c>
      <c r="D1949">
        <v>89.41</v>
      </c>
      <c r="E1949" t="str">
        <f>+VLOOKUP(A1949,'est-senamhi'!A:J,10,FALSE)</f>
        <v>RP</v>
      </c>
      <c r="F1949">
        <f>+COUNTIFS(percentiles!A:A,A1949,percentiles!M:M,B1949,percentiles!N:N,"&gt;0")</f>
        <v>0</v>
      </c>
    </row>
    <row r="1950" spans="1:6">
      <c r="A1950" s="1" t="s">
        <v>1299</v>
      </c>
      <c r="B1950" s="2">
        <v>42811</v>
      </c>
      <c r="C1950">
        <v>132.1</v>
      </c>
      <c r="D1950">
        <v>34.049999999999997</v>
      </c>
      <c r="E1950" t="str">
        <f>+VLOOKUP(A1950,'est-senamhi'!A:J,10,FALSE)</f>
        <v>RP</v>
      </c>
      <c r="F1950">
        <f>+COUNTIFS(percentiles!A:A,A1950,percentiles!M:M,B1950,percentiles!N:N,"&gt;0")</f>
        <v>0</v>
      </c>
    </row>
    <row r="1951" spans="1:6">
      <c r="A1951">
        <v>150</v>
      </c>
      <c r="B1951" s="2">
        <v>42812</v>
      </c>
      <c r="C1951">
        <v>104.9</v>
      </c>
      <c r="D1951">
        <v>91.76</v>
      </c>
      <c r="E1951" t="str">
        <f>+VLOOKUP(A1951,'est-senamhi'!A:J,10,FALSE)</f>
        <v>RP</v>
      </c>
      <c r="F1951">
        <f>+COUNTIFS(percentiles!A:A,A1951,percentiles!M:M,B1951,percentiles!N:N,"&gt;0")</f>
        <v>0</v>
      </c>
    </row>
    <row r="1952" spans="1:6">
      <c r="A1952">
        <v>179</v>
      </c>
      <c r="B1952" s="2">
        <v>42812</v>
      </c>
      <c r="C1952">
        <v>85.8</v>
      </c>
      <c r="D1952">
        <v>65.38</v>
      </c>
      <c r="E1952" t="str">
        <f>+VLOOKUP(A1952,'est-senamhi'!A:J,10,FALSE)</f>
        <v>VNP</v>
      </c>
      <c r="F1952">
        <f>+COUNTIFS(percentiles!A:A,A1952,percentiles!M:M,B1952,percentiles!N:N,"&gt;0")</f>
        <v>0</v>
      </c>
    </row>
    <row r="1953" spans="1:6">
      <c r="A1953">
        <v>231</v>
      </c>
      <c r="B1953" s="2">
        <v>42812</v>
      </c>
      <c r="C1953">
        <v>34.299999999999997</v>
      </c>
      <c r="D1953">
        <v>26.24</v>
      </c>
      <c r="E1953" t="str">
        <f>+VLOOKUP(A1953,'est-senamhi'!A:J,10,FALSE)</f>
        <v>VNP</v>
      </c>
      <c r="F1953">
        <f>+COUNTIFS(percentiles!A:A,A1953,percentiles!M:M,B1953,percentiles!N:N,"&gt;0")</f>
        <v>0</v>
      </c>
    </row>
    <row r="1954" spans="1:6">
      <c r="A1954">
        <v>235</v>
      </c>
      <c r="B1954" s="2">
        <v>42812</v>
      </c>
      <c r="C1954">
        <v>122</v>
      </c>
      <c r="D1954">
        <v>73.63</v>
      </c>
      <c r="E1954" t="str">
        <f>+VLOOKUP(A1954,'est-senamhi'!A:J,10,FALSE)</f>
        <v>VNP</v>
      </c>
      <c r="F1954">
        <f>+COUNTIFS(percentiles!A:A,A1954,percentiles!M:M,B1954,percentiles!N:N,"&gt;0")</f>
        <v>0</v>
      </c>
    </row>
    <row r="1955" spans="1:6">
      <c r="A1955">
        <v>262</v>
      </c>
      <c r="B1955" s="2">
        <v>42812</v>
      </c>
      <c r="C1955">
        <v>41.6</v>
      </c>
      <c r="D1955">
        <v>28.85</v>
      </c>
      <c r="E1955" t="str">
        <f>+VLOOKUP(A1955,'est-senamhi'!A:J,10,FALSE)</f>
        <v>VNP</v>
      </c>
      <c r="F1955">
        <f>+COUNTIFS(percentiles!A:A,A1955,percentiles!M:M,B1955,percentiles!N:N,"&gt;0")</f>
        <v>0</v>
      </c>
    </row>
    <row r="1956" spans="1:6">
      <c r="A1956">
        <v>302</v>
      </c>
      <c r="B1956" s="2">
        <v>42812</v>
      </c>
      <c r="C1956">
        <v>89.6</v>
      </c>
      <c r="D1956">
        <v>28.47</v>
      </c>
      <c r="E1956" t="str">
        <f>+VLOOKUP(A1956,'est-senamhi'!A:J,10,FALSE)</f>
        <v>VNP</v>
      </c>
      <c r="F1956">
        <f>+COUNTIFS(percentiles!A:A,A1956,percentiles!M:M,B1956,percentiles!N:N,"&gt;0")</f>
        <v>0</v>
      </c>
    </row>
    <row r="1957" spans="1:6">
      <c r="A1957">
        <v>333</v>
      </c>
      <c r="B1957" s="2">
        <v>42812</v>
      </c>
      <c r="C1957">
        <v>24.4</v>
      </c>
      <c r="D1957">
        <v>14.57</v>
      </c>
      <c r="E1957" t="str">
        <f>+VLOOKUP(A1957,'est-senamhi'!A:J,10,FALSE)</f>
        <v>VNP</v>
      </c>
      <c r="F1957">
        <f>+COUNTIFS(percentiles!A:A,A1957,percentiles!M:M,B1957,percentiles!N:N,"&gt;0")</f>
        <v>0</v>
      </c>
    </row>
    <row r="1958" spans="1:6">
      <c r="A1958">
        <v>354</v>
      </c>
      <c r="B1958" s="2">
        <v>42812</v>
      </c>
      <c r="C1958">
        <v>50.8</v>
      </c>
      <c r="D1958">
        <v>35.369999999999997</v>
      </c>
      <c r="E1958" t="str">
        <f>+VLOOKUP(A1958,'est-senamhi'!A:J,10,FALSE)</f>
        <v>VNP</v>
      </c>
      <c r="F1958">
        <f>+COUNTIFS(percentiles!A:A,A1958,percentiles!M:M,B1958,percentiles!N:N,"&gt;0")</f>
        <v>0</v>
      </c>
    </row>
    <row r="1959" spans="1:6">
      <c r="A1959">
        <v>396</v>
      </c>
      <c r="B1959" s="2">
        <v>42812</v>
      </c>
      <c r="C1959">
        <v>25</v>
      </c>
      <c r="D1959">
        <v>19.27</v>
      </c>
      <c r="E1959" t="str">
        <f>+VLOOKUP(A1959,'est-senamhi'!A:J,10,FALSE)</f>
        <v>VNP</v>
      </c>
      <c r="F1959">
        <f>+COUNTIFS(percentiles!A:A,A1959,percentiles!M:M,B1959,percentiles!N:N,"&gt;0")</f>
        <v>0</v>
      </c>
    </row>
    <row r="1960" spans="1:6">
      <c r="A1960">
        <v>398</v>
      </c>
      <c r="B1960" s="2">
        <v>42812</v>
      </c>
      <c r="C1960">
        <v>17</v>
      </c>
      <c r="D1960">
        <v>12.71</v>
      </c>
      <c r="E1960" t="str">
        <f>+VLOOKUP(A1960,'est-senamhi'!A:J,10,FALSE)</f>
        <v>VNP</v>
      </c>
      <c r="F1960">
        <f>+COUNTIFS(percentiles!A:A,A1960,percentiles!M:M,B1960,percentiles!N:N,"&gt;0")</f>
        <v>0</v>
      </c>
    </row>
    <row r="1961" spans="1:6">
      <c r="A1961">
        <v>640</v>
      </c>
      <c r="B1961" s="2">
        <v>42812</v>
      </c>
      <c r="C1961">
        <v>1.2</v>
      </c>
      <c r="D1961">
        <v>1.17</v>
      </c>
      <c r="E1961" t="str">
        <f>+VLOOKUP(A1961,'est-senamhi'!A:J,10,FALSE)</f>
        <v>RP</v>
      </c>
      <c r="F1961">
        <f>+COUNTIFS(percentiles!A:A,A1961,percentiles!M:M,B1961,percentiles!N:N,"&gt;0")</f>
        <v>0</v>
      </c>
    </row>
    <row r="1962" spans="1:6">
      <c r="A1962">
        <v>105121</v>
      </c>
      <c r="B1962" s="2">
        <v>42812</v>
      </c>
      <c r="C1962">
        <v>30.2</v>
      </c>
      <c r="D1962">
        <v>11.66</v>
      </c>
      <c r="E1962" t="str">
        <f>+VLOOKUP(A1962,'est-senamhi'!A:J,10,FALSE)</f>
        <v>VNP</v>
      </c>
      <c r="F1962">
        <f>+COUNTIFS(percentiles!A:A,A1962,percentiles!M:M,B1962,percentiles!N:N,"&gt;0")</f>
        <v>0</v>
      </c>
    </row>
    <row r="1963" spans="1:6">
      <c r="A1963">
        <v>105122</v>
      </c>
      <c r="B1963" s="2">
        <v>42812</v>
      </c>
      <c r="C1963">
        <v>26.8</v>
      </c>
      <c r="D1963">
        <v>9.83</v>
      </c>
      <c r="E1963" t="str">
        <f>+VLOOKUP(A1963,'est-senamhi'!A:J,10,FALSE)</f>
        <v>VNP</v>
      </c>
      <c r="F1963">
        <f>+COUNTIFS(percentiles!A:A,A1963,percentiles!M:M,B1963,percentiles!N:N,"&gt;0")</f>
        <v>0</v>
      </c>
    </row>
    <row r="1964" spans="1:6">
      <c r="A1964">
        <v>107131</v>
      </c>
      <c r="B1964" s="2">
        <v>42812</v>
      </c>
      <c r="C1964">
        <v>27.5</v>
      </c>
      <c r="D1964">
        <v>24.38</v>
      </c>
      <c r="E1964" t="str">
        <f>+VLOOKUP(A1964,'est-senamhi'!A:J,10,FALSE)</f>
        <v>VNP</v>
      </c>
      <c r="F1964">
        <f>+COUNTIFS(percentiles!A:A,A1964,percentiles!M:M,B1964,percentiles!N:N,"&gt;0")</f>
        <v>0</v>
      </c>
    </row>
    <row r="1965" spans="1:6">
      <c r="A1965">
        <v>150001</v>
      </c>
      <c r="B1965" s="2">
        <v>42812</v>
      </c>
      <c r="C1965">
        <v>168.8</v>
      </c>
      <c r="D1965">
        <v>77.680000000000007</v>
      </c>
      <c r="E1965" t="str">
        <f>+VLOOKUP(A1965,'est-senamhi'!A:J,10,FALSE)</f>
        <v>VNP</v>
      </c>
      <c r="F1965">
        <f>+COUNTIFS(percentiles!A:A,A1965,percentiles!M:M,B1965,percentiles!N:N,"&gt;0")</f>
        <v>0</v>
      </c>
    </row>
    <row r="1966" spans="1:6">
      <c r="A1966">
        <v>150209</v>
      </c>
      <c r="B1966" s="2">
        <v>42812</v>
      </c>
      <c r="C1966">
        <v>93.8</v>
      </c>
      <c r="D1966">
        <v>41.77</v>
      </c>
      <c r="E1966" t="str">
        <f>+VLOOKUP(A1966,'est-senamhi'!A:J,10,FALSE)</f>
        <v>RP</v>
      </c>
      <c r="F1966">
        <f>+COUNTIFS(percentiles!A:A,A1966,percentiles!M:M,B1966,percentiles!N:N,"&gt;0")</f>
        <v>0</v>
      </c>
    </row>
    <row r="1967" spans="1:6">
      <c r="A1967">
        <v>150900</v>
      </c>
      <c r="B1967" s="2">
        <v>42812</v>
      </c>
      <c r="C1967">
        <v>18</v>
      </c>
      <c r="D1967">
        <v>17.8</v>
      </c>
      <c r="E1967" t="str">
        <f>+VLOOKUP(A1967,'est-senamhi'!A:J,10,FALSE)</f>
        <v>VNP</v>
      </c>
      <c r="F1967">
        <f>+COUNTIFS(percentiles!A:A,A1967,percentiles!M:M,B1967,percentiles!N:N,"&gt;0")</f>
        <v>0</v>
      </c>
    </row>
    <row r="1968" spans="1:6">
      <c r="A1968">
        <v>150904</v>
      </c>
      <c r="B1968" s="2">
        <v>42812</v>
      </c>
      <c r="C1968">
        <v>14.2</v>
      </c>
      <c r="D1968">
        <v>11.65</v>
      </c>
      <c r="E1968" t="str">
        <f>+VLOOKUP(A1968,'est-senamhi'!A:J,10,FALSE)</f>
        <v>VNP</v>
      </c>
      <c r="F1968">
        <f>+COUNTIFS(percentiles!A:A,A1968,percentiles!M:M,B1968,percentiles!N:N,"&gt;0")</f>
        <v>0</v>
      </c>
    </row>
    <row r="1969" spans="1:6">
      <c r="A1969">
        <v>151207</v>
      </c>
      <c r="B1969" s="2">
        <v>42812</v>
      </c>
      <c r="C1969">
        <v>23.1</v>
      </c>
      <c r="D1969">
        <v>20.94</v>
      </c>
      <c r="E1969" t="str">
        <f>+VLOOKUP(A1969,'est-senamhi'!A:J,10,FALSE)</f>
        <v>RP</v>
      </c>
      <c r="F1969">
        <f>+COUNTIFS(percentiles!A:A,A1969,percentiles!M:M,B1969,percentiles!N:N,"&gt;0")</f>
        <v>1</v>
      </c>
    </row>
    <row r="1970" spans="1:6">
      <c r="A1970">
        <v>153206</v>
      </c>
      <c r="B1970" s="2">
        <v>42812</v>
      </c>
      <c r="C1970">
        <v>41.2</v>
      </c>
      <c r="D1970">
        <v>25.6</v>
      </c>
      <c r="E1970" t="str">
        <f>+VLOOKUP(A1970,'est-senamhi'!A:J,10,FALSE)</f>
        <v>VNP</v>
      </c>
      <c r="F1970">
        <f>+COUNTIFS(percentiles!A:A,A1970,percentiles!M:M,B1970,percentiles!N:N,"&gt;0")</f>
        <v>0</v>
      </c>
    </row>
    <row r="1971" spans="1:6">
      <c r="A1971">
        <v>153328</v>
      </c>
      <c r="B1971" s="2">
        <v>42812</v>
      </c>
      <c r="C1971">
        <v>53.7</v>
      </c>
      <c r="D1971">
        <v>42.31</v>
      </c>
      <c r="E1971" t="str">
        <f>+VLOOKUP(A1971,'est-senamhi'!A:J,10,FALSE)</f>
        <v>RP</v>
      </c>
      <c r="F1971">
        <f>+COUNTIFS(percentiles!A:A,A1971,percentiles!M:M,B1971,percentiles!N:N,"&gt;0")</f>
        <v>0</v>
      </c>
    </row>
    <row r="1972" spans="1:6">
      <c r="A1972">
        <v>154108</v>
      </c>
      <c r="B1972" s="2">
        <v>42812</v>
      </c>
      <c r="C1972">
        <v>10.6</v>
      </c>
      <c r="D1972">
        <v>9.23</v>
      </c>
      <c r="E1972" t="str">
        <f>+VLOOKUP(A1972,'est-senamhi'!A:J,10,FALSE)</f>
        <v>VNP</v>
      </c>
      <c r="F1972">
        <f>+COUNTIFS(percentiles!A:A,A1972,percentiles!M:M,B1972,percentiles!N:N,"&gt;0")</f>
        <v>0</v>
      </c>
    </row>
    <row r="1973" spans="1:6">
      <c r="A1973">
        <v>154110</v>
      </c>
      <c r="B1973" s="2">
        <v>42812</v>
      </c>
      <c r="C1973">
        <v>15.7</v>
      </c>
      <c r="D1973">
        <v>8.82</v>
      </c>
      <c r="E1973" t="str">
        <f>+VLOOKUP(A1973,'est-senamhi'!A:J,10,FALSE)</f>
        <v>VNP</v>
      </c>
      <c r="F1973">
        <f>+COUNTIFS(percentiles!A:A,A1973,percentiles!M:M,B1973,percentiles!N:N,"&gt;0")</f>
        <v>0</v>
      </c>
    </row>
    <row r="1974" spans="1:6">
      <c r="A1974">
        <v>155105</v>
      </c>
      <c r="B1974" s="2">
        <v>42812</v>
      </c>
      <c r="C1974">
        <v>13.2</v>
      </c>
      <c r="D1974">
        <v>11.3</v>
      </c>
      <c r="E1974" t="str">
        <f>+VLOOKUP(A1974,'est-senamhi'!A:J,10,FALSE)</f>
        <v>VNP</v>
      </c>
      <c r="F1974">
        <f>+COUNTIFS(percentiles!A:A,A1974,percentiles!M:M,B1974,percentiles!N:N,"&gt;0")</f>
        <v>0</v>
      </c>
    </row>
    <row r="1975" spans="1:6">
      <c r="A1975">
        <v>155122</v>
      </c>
      <c r="B1975" s="2">
        <v>42812</v>
      </c>
      <c r="C1975">
        <v>8.6</v>
      </c>
      <c r="D1975">
        <v>7.3</v>
      </c>
      <c r="E1975" t="str">
        <f>+VLOOKUP(A1975,'est-senamhi'!A:J,10,FALSE)</f>
        <v>VNP</v>
      </c>
      <c r="F1975">
        <f>+COUNTIFS(percentiles!A:A,A1975,percentiles!M:M,B1975,percentiles!N:N,"&gt;0")</f>
        <v>0</v>
      </c>
    </row>
    <row r="1976" spans="1:6">
      <c r="A1976">
        <v>155205</v>
      </c>
      <c r="B1976" s="2">
        <v>42812</v>
      </c>
      <c r="C1976">
        <v>16.5</v>
      </c>
      <c r="D1976">
        <v>14.4</v>
      </c>
      <c r="E1976" t="str">
        <f>+VLOOKUP(A1976,'est-senamhi'!A:J,10,FALSE)</f>
        <v>VNP</v>
      </c>
      <c r="F1976">
        <f>+COUNTIFS(percentiles!A:A,A1976,percentiles!M:M,B1976,percentiles!N:N,"&gt;0")</f>
        <v>0</v>
      </c>
    </row>
    <row r="1977" spans="1:6">
      <c r="A1977">
        <v>156100</v>
      </c>
      <c r="B1977" s="2">
        <v>42812</v>
      </c>
      <c r="C1977">
        <v>7.5</v>
      </c>
      <c r="D1977">
        <v>5.45</v>
      </c>
      <c r="E1977" t="str">
        <f>+VLOOKUP(A1977,'est-senamhi'!A:J,10,FALSE)</f>
        <v>RP</v>
      </c>
      <c r="F1977">
        <f>+COUNTIFS(percentiles!A:A,A1977,percentiles!M:M,B1977,percentiles!N:N,"&gt;0")</f>
        <v>0</v>
      </c>
    </row>
    <row r="1978" spans="1:6">
      <c r="A1978">
        <v>47269398</v>
      </c>
      <c r="B1978" s="2">
        <v>42812</v>
      </c>
      <c r="C1978">
        <v>36.1</v>
      </c>
      <c r="D1978">
        <v>32.799999999999997</v>
      </c>
      <c r="E1978" t="str">
        <f>+VLOOKUP(A1978,'est-senamhi'!A:J,10,FALSE)</f>
        <v>RP</v>
      </c>
      <c r="F1978">
        <f>+COUNTIFS(percentiles!A:A,A1978,percentiles!M:M,B1978,percentiles!N:N,"&gt;0")</f>
        <v>0</v>
      </c>
    </row>
    <row r="1979" spans="1:6">
      <c r="A1979" t="s">
        <v>1108</v>
      </c>
      <c r="B1979" s="2">
        <v>42812</v>
      </c>
      <c r="C1979">
        <v>56</v>
      </c>
      <c r="D1979">
        <v>28.85</v>
      </c>
      <c r="E1979" t="str">
        <f>+VLOOKUP(A1979,'est-senamhi'!A:J,10,FALSE)</f>
        <v>VNP</v>
      </c>
      <c r="F1979">
        <f>+COUNTIFS(percentiles!A:A,A1979,percentiles!M:M,B1979,percentiles!N:N,"&gt;0")</f>
        <v>0</v>
      </c>
    </row>
    <row r="1980" spans="1:6">
      <c r="A1980" t="s">
        <v>1211</v>
      </c>
      <c r="B1980" s="2">
        <v>42812</v>
      </c>
      <c r="C1980">
        <v>49.3</v>
      </c>
      <c r="D1980">
        <v>23.84</v>
      </c>
      <c r="E1980" t="str">
        <f>+VLOOKUP(A1980,'est-senamhi'!A:J,10,FALSE)</f>
        <v>VNP</v>
      </c>
      <c r="F1980">
        <f>+COUNTIFS(percentiles!A:A,A1980,percentiles!M:M,B1980,percentiles!N:N,"&gt;0")</f>
        <v>0</v>
      </c>
    </row>
    <row r="1981" spans="1:6">
      <c r="A1981" t="s">
        <v>1316</v>
      </c>
      <c r="B1981" s="2">
        <v>42812</v>
      </c>
      <c r="C1981">
        <v>10.1</v>
      </c>
      <c r="D1981">
        <v>9.73</v>
      </c>
      <c r="E1981" t="str">
        <f>+VLOOKUP(A1981,'est-senamhi'!A:J,10,FALSE)</f>
        <v>VNP</v>
      </c>
      <c r="F1981">
        <f>+COUNTIFS(percentiles!A:A,A1981,percentiles!M:M,B1981,percentiles!N:N,"&gt;0")</f>
        <v>0</v>
      </c>
    </row>
    <row r="1982" spans="1:6">
      <c r="A1982" t="s">
        <v>1345</v>
      </c>
      <c r="B1982" s="2">
        <v>42812</v>
      </c>
      <c r="C1982">
        <v>26.9</v>
      </c>
      <c r="D1982">
        <v>16.920000000000002</v>
      </c>
      <c r="E1982" t="str">
        <f>+VLOOKUP(A1982,'est-senamhi'!A:J,10,FALSE)</f>
        <v>VNP</v>
      </c>
      <c r="F1982">
        <f>+COUNTIFS(percentiles!A:A,A1982,percentiles!M:M,B1982,percentiles!N:N,"&gt;0")</f>
        <v>0</v>
      </c>
    </row>
    <row r="1983" spans="1:6">
      <c r="A1983" t="s">
        <v>1348</v>
      </c>
      <c r="B1983" s="2">
        <v>42812</v>
      </c>
      <c r="C1983">
        <v>35.6</v>
      </c>
      <c r="D1983">
        <v>3.61</v>
      </c>
      <c r="E1983" t="str">
        <f>+VLOOKUP(A1983,'est-senamhi'!A:J,10,FALSE)</f>
        <v>VNP</v>
      </c>
      <c r="F1983">
        <f>+COUNTIFS(percentiles!A:A,A1983,percentiles!M:M,B1983,percentiles!N:N,"&gt;0")</f>
        <v>0</v>
      </c>
    </row>
    <row r="1984" spans="1:6">
      <c r="A1984">
        <v>203</v>
      </c>
      <c r="B1984" s="2">
        <v>42813</v>
      </c>
      <c r="C1984">
        <v>24.4</v>
      </c>
      <c r="D1984">
        <v>22.12</v>
      </c>
      <c r="E1984" t="str">
        <f>+VLOOKUP(A1984,'est-senamhi'!A:J,10,FALSE)</f>
        <v>RP</v>
      </c>
      <c r="F1984">
        <f>+COUNTIFS(percentiles!A:A,A1984,percentiles!M:M,B1984,percentiles!N:N,"&gt;0")</f>
        <v>0</v>
      </c>
    </row>
    <row r="1985" spans="1:6">
      <c r="A1985">
        <v>220</v>
      </c>
      <c r="B1985" s="2">
        <v>42813</v>
      </c>
      <c r="C1985">
        <v>33.5</v>
      </c>
      <c r="D1985">
        <v>29.03</v>
      </c>
      <c r="E1985" t="str">
        <f>+VLOOKUP(A1985,'est-senamhi'!A:J,10,FALSE)</f>
        <v>RP</v>
      </c>
      <c r="F1985">
        <f>+COUNTIFS(percentiles!A:A,A1985,percentiles!M:M,B1985,percentiles!N:N,"&gt;0")</f>
        <v>0</v>
      </c>
    </row>
    <row r="1986" spans="1:6">
      <c r="A1986">
        <v>231</v>
      </c>
      <c r="B1986" s="2">
        <v>42813</v>
      </c>
      <c r="C1986">
        <v>35</v>
      </c>
      <c r="D1986">
        <v>26.24</v>
      </c>
      <c r="E1986" t="str">
        <f>+VLOOKUP(A1986,'est-senamhi'!A:J,10,FALSE)</f>
        <v>VNP</v>
      </c>
      <c r="F1986">
        <f>+COUNTIFS(percentiles!A:A,A1986,percentiles!M:M,B1986,percentiles!N:N,"&gt;0")</f>
        <v>0</v>
      </c>
    </row>
    <row r="1987" spans="1:6">
      <c r="A1987">
        <v>239</v>
      </c>
      <c r="B1987" s="2">
        <v>42813</v>
      </c>
      <c r="C1987">
        <v>25.5</v>
      </c>
      <c r="D1987">
        <v>25</v>
      </c>
      <c r="E1987" t="str">
        <f>+VLOOKUP(A1987,'est-senamhi'!A:J,10,FALSE)</f>
        <v>RP</v>
      </c>
      <c r="F1987">
        <f>+COUNTIFS(percentiles!A:A,A1987,percentiles!M:M,B1987,percentiles!N:N,"&gt;0")</f>
        <v>0</v>
      </c>
    </row>
    <row r="1988" spans="1:6">
      <c r="A1988">
        <v>248</v>
      </c>
      <c r="B1988" s="2">
        <v>42813</v>
      </c>
      <c r="C1988">
        <v>54.9</v>
      </c>
      <c r="D1988">
        <v>47.68</v>
      </c>
      <c r="E1988" t="str">
        <f>+VLOOKUP(A1988,'est-senamhi'!A:J,10,FALSE)</f>
        <v>VNP</v>
      </c>
      <c r="F1988">
        <f>+COUNTIFS(percentiles!A:A,A1988,percentiles!M:M,B1988,percentiles!N:N,"&gt;0")</f>
        <v>0</v>
      </c>
    </row>
    <row r="1989" spans="1:6">
      <c r="A1989">
        <v>301</v>
      </c>
      <c r="B1989" s="2">
        <v>42813</v>
      </c>
      <c r="C1989">
        <v>60.7</v>
      </c>
      <c r="D1989">
        <v>15.54</v>
      </c>
      <c r="E1989" t="str">
        <f>+VLOOKUP(A1989,'est-senamhi'!A:J,10,FALSE)</f>
        <v>VNP</v>
      </c>
      <c r="F1989">
        <f>+COUNTIFS(percentiles!A:A,A1989,percentiles!M:M,B1989,percentiles!N:N,"&gt;0")</f>
        <v>0</v>
      </c>
    </row>
    <row r="1990" spans="1:6">
      <c r="A1990">
        <v>302</v>
      </c>
      <c r="B1990" s="2">
        <v>42813</v>
      </c>
      <c r="C1990">
        <v>37.4</v>
      </c>
      <c r="D1990">
        <v>28.47</v>
      </c>
      <c r="E1990" t="str">
        <f>+VLOOKUP(A1990,'est-senamhi'!A:J,10,FALSE)</f>
        <v>VNP</v>
      </c>
      <c r="F1990">
        <f>+COUNTIFS(percentiles!A:A,A1990,percentiles!M:M,B1990,percentiles!N:N,"&gt;0")</f>
        <v>0</v>
      </c>
    </row>
    <row r="1991" spans="1:6">
      <c r="A1991">
        <v>305</v>
      </c>
      <c r="B1991" s="2">
        <v>42813</v>
      </c>
      <c r="C1991">
        <v>46.8</v>
      </c>
      <c r="D1991">
        <v>39.29</v>
      </c>
      <c r="E1991" t="str">
        <f>+VLOOKUP(A1991,'est-senamhi'!A:J,10,FALSE)</f>
        <v>VNP</v>
      </c>
      <c r="F1991">
        <f>+COUNTIFS(percentiles!A:A,A1991,percentiles!M:M,B1991,percentiles!N:N,"&gt;0")</f>
        <v>0</v>
      </c>
    </row>
    <row r="1992" spans="1:6">
      <c r="A1992">
        <v>306</v>
      </c>
      <c r="B1992" s="2">
        <v>42813</v>
      </c>
      <c r="C1992">
        <v>10.9</v>
      </c>
      <c r="D1992">
        <v>7.41</v>
      </c>
      <c r="E1992" t="str">
        <f>+VLOOKUP(A1992,'est-senamhi'!A:J,10,FALSE)</f>
        <v>VNP</v>
      </c>
      <c r="F1992">
        <f>+COUNTIFS(percentiles!A:A,A1992,percentiles!M:M,B1992,percentiles!N:N,"&gt;0")</f>
        <v>0</v>
      </c>
    </row>
    <row r="1993" spans="1:6">
      <c r="A1993">
        <v>313</v>
      </c>
      <c r="B1993" s="2">
        <v>42813</v>
      </c>
      <c r="C1993">
        <v>64.5</v>
      </c>
      <c r="D1993">
        <v>3.89</v>
      </c>
      <c r="E1993" t="str">
        <f>+VLOOKUP(A1993,'est-senamhi'!A:J,10,FALSE)</f>
        <v>VNP</v>
      </c>
      <c r="F1993">
        <f>+COUNTIFS(percentiles!A:A,A1993,percentiles!M:M,B1993,percentiles!N:N,"&gt;0")</f>
        <v>0</v>
      </c>
    </row>
    <row r="1994" spans="1:6">
      <c r="A1994">
        <v>320</v>
      </c>
      <c r="B1994" s="2">
        <v>42813</v>
      </c>
      <c r="C1994">
        <v>33.1</v>
      </c>
      <c r="D1994">
        <v>13.02</v>
      </c>
      <c r="E1994" t="str">
        <f>+VLOOKUP(A1994,'est-senamhi'!A:J,10,FALSE)</f>
        <v>VNP</v>
      </c>
      <c r="F1994">
        <f>+COUNTIFS(percentiles!A:A,A1994,percentiles!M:M,B1994,percentiles!N:N,"&gt;0")</f>
        <v>0</v>
      </c>
    </row>
    <row r="1995" spans="1:6">
      <c r="A1995">
        <v>325</v>
      </c>
      <c r="B1995" s="2">
        <v>42813</v>
      </c>
      <c r="C1995">
        <v>19.7</v>
      </c>
      <c r="D1995">
        <v>8.34</v>
      </c>
      <c r="E1995" t="str">
        <f>+VLOOKUP(A1995,'est-senamhi'!A:J,10,FALSE)</f>
        <v>VNP</v>
      </c>
      <c r="F1995">
        <f>+COUNTIFS(percentiles!A:A,A1995,percentiles!M:M,B1995,percentiles!N:N,"&gt;0")</f>
        <v>0</v>
      </c>
    </row>
    <row r="1996" spans="1:6">
      <c r="A1996">
        <v>333</v>
      </c>
      <c r="B1996" s="2">
        <v>42813</v>
      </c>
      <c r="C1996">
        <v>15.6</v>
      </c>
      <c r="D1996">
        <v>14.57</v>
      </c>
      <c r="E1996" t="str">
        <f>+VLOOKUP(A1996,'est-senamhi'!A:J,10,FALSE)</f>
        <v>VNP</v>
      </c>
      <c r="F1996">
        <f>+COUNTIFS(percentiles!A:A,A1996,percentiles!M:M,B1996,percentiles!N:N,"&gt;0")</f>
        <v>0</v>
      </c>
    </row>
    <row r="1997" spans="1:6">
      <c r="A1997">
        <v>369</v>
      </c>
      <c r="B1997" s="2">
        <v>42813</v>
      </c>
      <c r="C1997">
        <v>20.399999999999999</v>
      </c>
      <c r="D1997">
        <v>19.62</v>
      </c>
      <c r="E1997" t="str">
        <f>+VLOOKUP(A1997,'est-senamhi'!A:J,10,FALSE)</f>
        <v>VNP</v>
      </c>
      <c r="F1997">
        <f>+COUNTIFS(percentiles!A:A,A1997,percentiles!M:M,B1997,percentiles!N:N,"&gt;0")</f>
        <v>0</v>
      </c>
    </row>
    <row r="1998" spans="1:6">
      <c r="A1998">
        <v>393</v>
      </c>
      <c r="B1998" s="2">
        <v>42813</v>
      </c>
      <c r="C1998">
        <v>29.1</v>
      </c>
      <c r="D1998">
        <v>27.83</v>
      </c>
      <c r="E1998" t="str">
        <f>+VLOOKUP(A1998,'est-senamhi'!A:J,10,FALSE)</f>
        <v>VNP</v>
      </c>
      <c r="F1998">
        <f>+COUNTIFS(percentiles!A:A,A1998,percentiles!M:M,B1998,percentiles!N:N,"&gt;0")</f>
        <v>0</v>
      </c>
    </row>
    <row r="1999" spans="1:6">
      <c r="A1999">
        <v>398</v>
      </c>
      <c r="B1999" s="2">
        <v>42813</v>
      </c>
      <c r="C1999">
        <v>25</v>
      </c>
      <c r="D1999">
        <v>12.71</v>
      </c>
      <c r="E1999" t="str">
        <f>+VLOOKUP(A1999,'est-senamhi'!A:J,10,FALSE)</f>
        <v>VNP</v>
      </c>
      <c r="F1999">
        <f>+COUNTIFS(percentiles!A:A,A1999,percentiles!M:M,B1999,percentiles!N:N,"&gt;0")</f>
        <v>0</v>
      </c>
    </row>
    <row r="2000" spans="1:6">
      <c r="A2000">
        <v>406</v>
      </c>
      <c r="B2000" s="2">
        <v>42813</v>
      </c>
      <c r="C2000">
        <v>5.6</v>
      </c>
      <c r="D2000">
        <v>3.99</v>
      </c>
      <c r="E2000" t="str">
        <f>+VLOOKUP(A2000,'est-senamhi'!A:J,10,FALSE)</f>
        <v>VNP</v>
      </c>
      <c r="F2000">
        <f>+COUNTIFS(percentiles!A:A,A2000,percentiles!M:M,B2000,percentiles!N:N,"&gt;0")</f>
        <v>0</v>
      </c>
    </row>
    <row r="2001" spans="1:6">
      <c r="A2001">
        <v>105121</v>
      </c>
      <c r="B2001" s="2">
        <v>42813</v>
      </c>
      <c r="C2001">
        <v>20.2</v>
      </c>
      <c r="D2001">
        <v>11.66</v>
      </c>
      <c r="E2001" t="str">
        <f>+VLOOKUP(A2001,'est-senamhi'!A:J,10,FALSE)</f>
        <v>VNP</v>
      </c>
      <c r="F2001">
        <f>+COUNTIFS(percentiles!A:A,A2001,percentiles!M:M,B2001,percentiles!N:N,"&gt;0")</f>
        <v>0</v>
      </c>
    </row>
    <row r="2002" spans="1:6">
      <c r="A2002">
        <v>105122</v>
      </c>
      <c r="B2002" s="2">
        <v>42813</v>
      </c>
      <c r="C2002">
        <v>15.8</v>
      </c>
      <c r="D2002">
        <v>9.83</v>
      </c>
      <c r="E2002" t="str">
        <f>+VLOOKUP(A2002,'est-senamhi'!A:J,10,FALSE)</f>
        <v>VNP</v>
      </c>
      <c r="F2002">
        <f>+COUNTIFS(percentiles!A:A,A2002,percentiles!M:M,B2002,percentiles!N:N,"&gt;0")</f>
        <v>0</v>
      </c>
    </row>
    <row r="2003" spans="1:6">
      <c r="A2003">
        <v>151503</v>
      </c>
      <c r="B2003" s="2">
        <v>42813</v>
      </c>
      <c r="C2003">
        <v>19.8</v>
      </c>
      <c r="D2003">
        <v>19.420000000000002</v>
      </c>
      <c r="E2003" t="str">
        <f>+VLOOKUP(A2003,'est-senamhi'!A:J,10,FALSE)</f>
        <v>RP</v>
      </c>
      <c r="F2003">
        <f>+COUNTIFS(percentiles!A:A,A2003,percentiles!M:M,B2003,percentiles!N:N,"&gt;0")</f>
        <v>0</v>
      </c>
    </row>
    <row r="2004" spans="1:6">
      <c r="A2004">
        <v>152107</v>
      </c>
      <c r="B2004" s="2">
        <v>42813</v>
      </c>
      <c r="C2004">
        <v>75.599999999999994</v>
      </c>
      <c r="D2004">
        <v>61.96</v>
      </c>
      <c r="E2004" t="str">
        <f>+VLOOKUP(A2004,'est-senamhi'!A:J,10,FALSE)</f>
        <v>VNP</v>
      </c>
      <c r="F2004">
        <f>+COUNTIFS(percentiles!A:A,A2004,percentiles!M:M,B2004,percentiles!N:N,"&gt;0")</f>
        <v>0</v>
      </c>
    </row>
    <row r="2005" spans="1:6">
      <c r="A2005">
        <v>152126</v>
      </c>
      <c r="B2005" s="2">
        <v>42813</v>
      </c>
      <c r="C2005">
        <v>31.1</v>
      </c>
      <c r="D2005">
        <v>25.67</v>
      </c>
      <c r="E2005" t="str">
        <f>+VLOOKUP(A2005,'est-senamhi'!A:J,10,FALSE)</f>
        <v>RP</v>
      </c>
      <c r="F2005">
        <f>+COUNTIFS(percentiles!A:A,A2005,percentiles!M:M,B2005,percentiles!N:N,"&gt;0")</f>
        <v>0</v>
      </c>
    </row>
    <row r="2006" spans="1:6">
      <c r="A2006">
        <v>152210</v>
      </c>
      <c r="B2006" s="2">
        <v>42813</v>
      </c>
      <c r="C2006">
        <v>61.1</v>
      </c>
      <c r="D2006">
        <v>40.42</v>
      </c>
      <c r="E2006" t="str">
        <f>+VLOOKUP(A2006,'est-senamhi'!A:J,10,FALSE)</f>
        <v>RP</v>
      </c>
      <c r="F2006">
        <f>+COUNTIFS(percentiles!A:A,A2006,percentiles!M:M,B2006,percentiles!N:N,"&gt;0")</f>
        <v>0</v>
      </c>
    </row>
    <row r="2007" spans="1:6">
      <c r="A2007">
        <v>154107</v>
      </c>
      <c r="B2007" s="2">
        <v>42813</v>
      </c>
      <c r="C2007">
        <v>9.9</v>
      </c>
      <c r="D2007">
        <v>8.82</v>
      </c>
      <c r="E2007" t="str">
        <f>+VLOOKUP(A2007,'est-senamhi'!A:J,10,FALSE)</f>
        <v>VNP</v>
      </c>
      <c r="F2007">
        <f>+COUNTIFS(percentiles!A:A,A2007,percentiles!M:M,B2007,percentiles!N:N,"&gt;0")</f>
        <v>0</v>
      </c>
    </row>
    <row r="2008" spans="1:6">
      <c r="A2008">
        <v>154108</v>
      </c>
      <c r="B2008" s="2">
        <v>42813</v>
      </c>
      <c r="C2008">
        <v>21.4</v>
      </c>
      <c r="D2008">
        <v>9.23</v>
      </c>
      <c r="E2008" t="str">
        <f>+VLOOKUP(A2008,'est-senamhi'!A:J,10,FALSE)</f>
        <v>VNP</v>
      </c>
      <c r="F2008">
        <f>+COUNTIFS(percentiles!A:A,A2008,percentiles!M:M,B2008,percentiles!N:N,"&gt;0")</f>
        <v>0</v>
      </c>
    </row>
    <row r="2009" spans="1:6">
      <c r="A2009">
        <v>155122</v>
      </c>
      <c r="B2009" s="2">
        <v>42813</v>
      </c>
      <c r="C2009">
        <v>8</v>
      </c>
      <c r="D2009">
        <v>7.3</v>
      </c>
      <c r="E2009" t="str">
        <f>+VLOOKUP(A2009,'est-senamhi'!A:J,10,FALSE)</f>
        <v>VNP</v>
      </c>
      <c r="F2009">
        <f>+COUNTIFS(percentiles!A:A,A2009,percentiles!M:M,B2009,percentiles!N:N,"&gt;0")</f>
        <v>0</v>
      </c>
    </row>
    <row r="2010" spans="1:6">
      <c r="A2010">
        <v>156100</v>
      </c>
      <c r="B2010" s="2">
        <v>42813</v>
      </c>
      <c r="C2010">
        <v>5.7</v>
      </c>
      <c r="D2010">
        <v>5.45</v>
      </c>
      <c r="E2010" t="str">
        <f>+VLOOKUP(A2010,'est-senamhi'!A:J,10,FALSE)</f>
        <v>RP</v>
      </c>
      <c r="F2010">
        <f>+COUNTIFS(percentiles!A:A,A2010,percentiles!M:M,B2010,percentiles!N:N,"&gt;0")</f>
        <v>0</v>
      </c>
    </row>
    <row r="2011" spans="1:6">
      <c r="A2011">
        <v>156104</v>
      </c>
      <c r="B2011" s="2">
        <v>42813</v>
      </c>
      <c r="C2011">
        <v>29.2</v>
      </c>
      <c r="D2011">
        <v>21</v>
      </c>
      <c r="E2011" t="str">
        <f>+VLOOKUP(A2011,'est-senamhi'!A:J,10,FALSE)</f>
        <v>RP</v>
      </c>
      <c r="F2011">
        <f>+COUNTIFS(percentiles!A:A,A2011,percentiles!M:M,B2011,percentiles!N:N,"&gt;0")</f>
        <v>1</v>
      </c>
    </row>
    <row r="2012" spans="1:6">
      <c r="A2012" t="s">
        <v>1218</v>
      </c>
      <c r="B2012" s="2">
        <v>42813</v>
      </c>
      <c r="C2012">
        <v>9.1</v>
      </c>
      <c r="D2012">
        <v>1.39</v>
      </c>
      <c r="E2012" t="str">
        <f>+VLOOKUP(A2012,'est-senamhi'!A:J,10,FALSE)</f>
        <v>VNP</v>
      </c>
      <c r="F2012">
        <f>+COUNTIFS(percentiles!A:A,A2012,percentiles!M:M,B2012,percentiles!N:N,"&gt;0")</f>
        <v>0</v>
      </c>
    </row>
    <row r="2013" spans="1:6">
      <c r="A2013" t="s">
        <v>1226</v>
      </c>
      <c r="B2013" s="2">
        <v>42813</v>
      </c>
      <c r="C2013">
        <v>66.5</v>
      </c>
      <c r="D2013">
        <v>26.76</v>
      </c>
      <c r="E2013" t="str">
        <f>+VLOOKUP(A2013,'est-senamhi'!A:J,10,FALSE)</f>
        <v>VNP</v>
      </c>
      <c r="F2013">
        <f>+COUNTIFS(percentiles!A:A,A2013,percentiles!M:M,B2013,percentiles!N:N,"&gt;0")</f>
        <v>0</v>
      </c>
    </row>
    <row r="2014" spans="1:6">
      <c r="A2014" t="s">
        <v>1251</v>
      </c>
      <c r="B2014" s="2">
        <v>42813</v>
      </c>
      <c r="C2014">
        <v>30.3</v>
      </c>
      <c r="D2014">
        <v>27.64</v>
      </c>
      <c r="E2014" t="str">
        <f>+VLOOKUP(A2014,'est-senamhi'!A:J,10,FALSE)</f>
        <v>VNP</v>
      </c>
      <c r="F2014">
        <f>+COUNTIFS(percentiles!A:A,A2014,percentiles!M:M,B2014,percentiles!N:N,"&gt;0")</f>
        <v>0</v>
      </c>
    </row>
    <row r="2015" spans="1:6">
      <c r="A2015">
        <v>177</v>
      </c>
      <c r="B2015" s="2">
        <v>42814</v>
      </c>
      <c r="C2015">
        <v>164.8</v>
      </c>
      <c r="D2015">
        <v>42.71</v>
      </c>
      <c r="E2015" t="str">
        <f>+VLOOKUP(A2015,'est-senamhi'!A:J,10,FALSE)</f>
        <v>RP</v>
      </c>
      <c r="F2015">
        <f>+COUNTIFS(percentiles!A:A,A2015,percentiles!M:M,B2015,percentiles!N:N,"&gt;0")</f>
        <v>0</v>
      </c>
    </row>
    <row r="2016" spans="1:6">
      <c r="A2016">
        <v>240</v>
      </c>
      <c r="B2016" s="2">
        <v>42814</v>
      </c>
      <c r="C2016">
        <v>43.2</v>
      </c>
      <c r="D2016">
        <v>39.06</v>
      </c>
      <c r="E2016" t="str">
        <f>+VLOOKUP(A2016,'est-senamhi'!A:J,10,FALSE)</f>
        <v>RP</v>
      </c>
      <c r="F2016">
        <f>+COUNTIFS(percentiles!A:A,A2016,percentiles!M:M,B2016,percentiles!N:N,"&gt;0")</f>
        <v>1</v>
      </c>
    </row>
    <row r="2017" spans="1:6">
      <c r="A2017">
        <v>242</v>
      </c>
      <c r="B2017" s="2">
        <v>42814</v>
      </c>
      <c r="C2017">
        <v>58.5</v>
      </c>
      <c r="D2017">
        <v>24.11</v>
      </c>
      <c r="E2017" t="str">
        <f>+VLOOKUP(A2017,'est-senamhi'!A:J,10,FALSE)</f>
        <v>RP</v>
      </c>
      <c r="F2017">
        <f>+COUNTIFS(percentiles!A:A,A2017,percentiles!M:M,B2017,percentiles!N:N,"&gt;0")</f>
        <v>0</v>
      </c>
    </row>
    <row r="2018" spans="1:6">
      <c r="A2018">
        <v>253</v>
      </c>
      <c r="B2018" s="2">
        <v>42814</v>
      </c>
      <c r="C2018">
        <v>91.1</v>
      </c>
      <c r="D2018">
        <v>30.91</v>
      </c>
      <c r="E2018" t="str">
        <f>+VLOOKUP(A2018,'est-senamhi'!A:J,10,FALSE)</f>
        <v>RP</v>
      </c>
      <c r="F2018">
        <f>+COUNTIFS(percentiles!A:A,A2018,percentiles!M:M,B2018,percentiles!N:N,"&gt;0")</f>
        <v>0</v>
      </c>
    </row>
    <row r="2019" spans="1:6">
      <c r="A2019">
        <v>302</v>
      </c>
      <c r="B2019" s="2">
        <v>42814</v>
      </c>
      <c r="C2019">
        <v>33.799999999999997</v>
      </c>
      <c r="D2019">
        <v>28.47</v>
      </c>
      <c r="E2019" t="str">
        <f>+VLOOKUP(A2019,'est-senamhi'!A:J,10,FALSE)</f>
        <v>VNP</v>
      </c>
      <c r="F2019">
        <f>+COUNTIFS(percentiles!A:A,A2019,percentiles!M:M,B2019,percentiles!N:N,"&gt;0")</f>
        <v>0</v>
      </c>
    </row>
    <row r="2020" spans="1:6">
      <c r="A2020">
        <v>313</v>
      </c>
      <c r="B2020" s="2">
        <v>42814</v>
      </c>
      <c r="C2020">
        <v>4</v>
      </c>
      <c r="D2020">
        <v>3.89</v>
      </c>
      <c r="E2020" t="str">
        <f>+VLOOKUP(A2020,'est-senamhi'!A:J,10,FALSE)</f>
        <v>VNP</v>
      </c>
      <c r="F2020">
        <f>+COUNTIFS(percentiles!A:A,A2020,percentiles!M:M,B2020,percentiles!N:N,"&gt;0")</f>
        <v>0</v>
      </c>
    </row>
    <row r="2021" spans="1:6">
      <c r="A2021">
        <v>396</v>
      </c>
      <c r="B2021" s="2">
        <v>42814</v>
      </c>
      <c r="C2021">
        <v>23.9</v>
      </c>
      <c r="D2021">
        <v>19.27</v>
      </c>
      <c r="E2021" t="str">
        <f>+VLOOKUP(A2021,'est-senamhi'!A:J,10,FALSE)</f>
        <v>VNP</v>
      </c>
      <c r="F2021">
        <f>+COUNTIFS(percentiles!A:A,A2021,percentiles!M:M,B2021,percentiles!N:N,"&gt;0")</f>
        <v>0</v>
      </c>
    </row>
    <row r="2022" spans="1:6">
      <c r="A2022">
        <v>406</v>
      </c>
      <c r="B2022" s="2">
        <v>42814</v>
      </c>
      <c r="C2022">
        <v>27.2</v>
      </c>
      <c r="D2022">
        <v>3.99</v>
      </c>
      <c r="E2022" t="str">
        <f>+VLOOKUP(A2022,'est-senamhi'!A:J,10,FALSE)</f>
        <v>VNP</v>
      </c>
      <c r="F2022">
        <f>+COUNTIFS(percentiles!A:A,A2022,percentiles!M:M,B2022,percentiles!N:N,"&gt;0")</f>
        <v>0</v>
      </c>
    </row>
    <row r="2023" spans="1:6">
      <c r="A2023">
        <v>528</v>
      </c>
      <c r="B2023" s="2">
        <v>42814</v>
      </c>
      <c r="C2023">
        <v>2.2999999999999998</v>
      </c>
      <c r="D2023">
        <v>1.3</v>
      </c>
      <c r="E2023" t="str">
        <f>+VLOOKUP(A2023,'est-senamhi'!A:J,10,FALSE)</f>
        <v>VNP</v>
      </c>
      <c r="F2023">
        <f>+COUNTIFS(percentiles!A:A,A2023,percentiles!M:M,B2023,percentiles!N:N,"&gt;0")</f>
        <v>0</v>
      </c>
    </row>
    <row r="2024" spans="1:6">
      <c r="A2024">
        <v>105121</v>
      </c>
      <c r="B2024" s="2">
        <v>42814</v>
      </c>
      <c r="C2024">
        <v>40</v>
      </c>
      <c r="D2024">
        <v>11.66</v>
      </c>
      <c r="E2024" t="str">
        <f>+VLOOKUP(A2024,'est-senamhi'!A:J,10,FALSE)</f>
        <v>VNP</v>
      </c>
      <c r="F2024">
        <f>+COUNTIFS(percentiles!A:A,A2024,percentiles!M:M,B2024,percentiles!N:N,"&gt;0")</f>
        <v>0</v>
      </c>
    </row>
    <row r="2025" spans="1:6">
      <c r="A2025">
        <v>105122</v>
      </c>
      <c r="B2025" s="2">
        <v>42814</v>
      </c>
      <c r="C2025">
        <v>16.5</v>
      </c>
      <c r="D2025">
        <v>9.83</v>
      </c>
      <c r="E2025" t="str">
        <f>+VLOOKUP(A2025,'est-senamhi'!A:J,10,FALSE)</f>
        <v>VNP</v>
      </c>
      <c r="F2025">
        <f>+COUNTIFS(percentiles!A:A,A2025,percentiles!M:M,B2025,percentiles!N:N,"&gt;0")</f>
        <v>0</v>
      </c>
    </row>
    <row r="2026" spans="1:6">
      <c r="A2026">
        <v>109091</v>
      </c>
      <c r="B2026" s="2">
        <v>42814</v>
      </c>
      <c r="C2026">
        <v>55.7</v>
      </c>
      <c r="D2026">
        <v>21.38</v>
      </c>
      <c r="E2026" t="str">
        <f>+VLOOKUP(A2026,'est-senamhi'!A:J,10,FALSE)</f>
        <v>VNP</v>
      </c>
      <c r="F2026">
        <f>+COUNTIFS(percentiles!A:A,A2026,percentiles!M:M,B2026,percentiles!N:N,"&gt;0")</f>
        <v>0</v>
      </c>
    </row>
    <row r="2027" spans="1:6">
      <c r="A2027">
        <v>151503</v>
      </c>
      <c r="B2027" s="2">
        <v>42814</v>
      </c>
      <c r="C2027">
        <v>23.2</v>
      </c>
      <c r="D2027">
        <v>19.420000000000002</v>
      </c>
      <c r="E2027" t="str">
        <f>+VLOOKUP(A2027,'est-senamhi'!A:J,10,FALSE)</f>
        <v>RP</v>
      </c>
      <c r="F2027">
        <f>+COUNTIFS(percentiles!A:A,A2027,percentiles!M:M,B2027,percentiles!N:N,"&gt;0")</f>
        <v>1</v>
      </c>
    </row>
    <row r="2028" spans="1:6">
      <c r="A2028">
        <v>152106</v>
      </c>
      <c r="B2028" s="2">
        <v>42814</v>
      </c>
      <c r="C2028">
        <v>71.3</v>
      </c>
      <c r="D2028">
        <v>34.51</v>
      </c>
      <c r="E2028" t="str">
        <f>+VLOOKUP(A2028,'est-senamhi'!A:J,10,FALSE)</f>
        <v>VNP</v>
      </c>
      <c r="F2028">
        <f>+COUNTIFS(percentiles!A:A,A2028,percentiles!M:M,B2028,percentiles!N:N,"&gt;0")</f>
        <v>0</v>
      </c>
    </row>
    <row r="2029" spans="1:6">
      <c r="A2029">
        <v>153201</v>
      </c>
      <c r="B2029" s="2">
        <v>42814</v>
      </c>
      <c r="C2029">
        <v>81.2</v>
      </c>
      <c r="D2029">
        <v>37.770000000000003</v>
      </c>
      <c r="E2029" t="str">
        <f>+VLOOKUP(A2029,'est-senamhi'!A:J,10,FALSE)</f>
        <v>VNP</v>
      </c>
      <c r="F2029">
        <f>+COUNTIFS(percentiles!A:A,A2029,percentiles!M:M,B2029,percentiles!N:N,"&gt;0")</f>
        <v>0</v>
      </c>
    </row>
    <row r="2030" spans="1:6">
      <c r="A2030">
        <v>153206</v>
      </c>
      <c r="B2030" s="2">
        <v>42814</v>
      </c>
      <c r="C2030">
        <v>31.5</v>
      </c>
      <c r="D2030">
        <v>25.6</v>
      </c>
      <c r="E2030" t="str">
        <f>+VLOOKUP(A2030,'est-senamhi'!A:J,10,FALSE)</f>
        <v>VNP</v>
      </c>
      <c r="F2030">
        <f>+COUNTIFS(percentiles!A:A,A2030,percentiles!M:M,B2030,percentiles!N:N,"&gt;0")</f>
        <v>0</v>
      </c>
    </row>
    <row r="2031" spans="1:6">
      <c r="A2031">
        <v>154106</v>
      </c>
      <c r="B2031" s="2">
        <v>42814</v>
      </c>
      <c r="C2031">
        <v>22.3</v>
      </c>
      <c r="D2031">
        <v>21.4</v>
      </c>
      <c r="E2031" t="str">
        <f>+VLOOKUP(A2031,'est-senamhi'!A:J,10,FALSE)</f>
        <v>VNP</v>
      </c>
      <c r="F2031">
        <f>+COUNTIFS(percentiles!A:A,A2031,percentiles!M:M,B2031,percentiles!N:N,"&gt;0")</f>
        <v>0</v>
      </c>
    </row>
    <row r="2032" spans="1:6">
      <c r="A2032">
        <v>154108</v>
      </c>
      <c r="B2032" s="2">
        <v>42814</v>
      </c>
      <c r="C2032">
        <v>18.2</v>
      </c>
      <c r="D2032">
        <v>9.23</v>
      </c>
      <c r="E2032" t="str">
        <f>+VLOOKUP(A2032,'est-senamhi'!A:J,10,FALSE)</f>
        <v>VNP</v>
      </c>
      <c r="F2032">
        <f>+COUNTIFS(percentiles!A:A,A2032,percentiles!M:M,B2032,percentiles!N:N,"&gt;0")</f>
        <v>0</v>
      </c>
    </row>
    <row r="2033" spans="1:6">
      <c r="A2033">
        <v>154110</v>
      </c>
      <c r="B2033" s="2">
        <v>42814</v>
      </c>
      <c r="C2033">
        <v>10.8</v>
      </c>
      <c r="D2033">
        <v>8.82</v>
      </c>
      <c r="E2033" t="str">
        <f>+VLOOKUP(A2033,'est-senamhi'!A:J,10,FALSE)</f>
        <v>VNP</v>
      </c>
      <c r="F2033">
        <f>+COUNTIFS(percentiles!A:A,A2033,percentiles!M:M,B2033,percentiles!N:N,"&gt;0")</f>
        <v>0</v>
      </c>
    </row>
    <row r="2034" spans="1:6">
      <c r="A2034">
        <v>155122</v>
      </c>
      <c r="B2034" s="2">
        <v>42814</v>
      </c>
      <c r="C2034">
        <v>7.7</v>
      </c>
      <c r="D2034">
        <v>7.3</v>
      </c>
      <c r="E2034" t="str">
        <f>+VLOOKUP(A2034,'est-senamhi'!A:J,10,FALSE)</f>
        <v>VNP</v>
      </c>
      <c r="F2034">
        <f>+COUNTIFS(percentiles!A:A,A2034,percentiles!M:M,B2034,percentiles!N:N,"&gt;0")</f>
        <v>0</v>
      </c>
    </row>
    <row r="2035" spans="1:6">
      <c r="A2035" t="s">
        <v>1100</v>
      </c>
      <c r="B2035" s="2">
        <v>42814</v>
      </c>
      <c r="C2035">
        <v>43.4</v>
      </c>
      <c r="D2035">
        <v>24.11</v>
      </c>
      <c r="E2035" t="str">
        <f>+VLOOKUP(A2035,'est-senamhi'!A:J,10,FALSE)</f>
        <v>RP</v>
      </c>
      <c r="F2035">
        <f>+COUNTIFS(percentiles!A:A,A2035,percentiles!M:M,B2035,percentiles!N:N,"&gt;0")</f>
        <v>0</v>
      </c>
    </row>
    <row r="2036" spans="1:6">
      <c r="A2036" t="s">
        <v>1198</v>
      </c>
      <c r="B2036" s="2">
        <v>42814</v>
      </c>
      <c r="C2036">
        <v>72.599999999999994</v>
      </c>
      <c r="D2036">
        <v>30.91</v>
      </c>
      <c r="E2036" t="str">
        <f>+VLOOKUP(A2036,'est-senamhi'!A:J,10,FALSE)</f>
        <v>RP</v>
      </c>
      <c r="F2036">
        <f>+COUNTIFS(percentiles!A:A,A2036,percentiles!M:M,B2036,percentiles!N:N,"&gt;0")</f>
        <v>0</v>
      </c>
    </row>
    <row r="2037" spans="1:6">
      <c r="A2037" t="s">
        <v>1211</v>
      </c>
      <c r="B2037" s="2">
        <v>42814</v>
      </c>
      <c r="C2037">
        <v>26.4</v>
      </c>
      <c r="D2037">
        <v>23.84</v>
      </c>
      <c r="E2037" t="str">
        <f>+VLOOKUP(A2037,'est-senamhi'!A:J,10,FALSE)</f>
        <v>VNP</v>
      </c>
      <c r="F2037">
        <f>+COUNTIFS(percentiles!A:A,A2037,percentiles!M:M,B2037,percentiles!N:N,"&gt;0")</f>
        <v>0</v>
      </c>
    </row>
    <row r="2038" spans="1:6">
      <c r="A2038" t="s">
        <v>1218</v>
      </c>
      <c r="B2038" s="2">
        <v>42814</v>
      </c>
      <c r="C2038">
        <v>2.2000000000000002</v>
      </c>
      <c r="D2038">
        <v>1.39</v>
      </c>
      <c r="E2038" t="str">
        <f>+VLOOKUP(A2038,'est-senamhi'!A:J,10,FALSE)</f>
        <v>VNP</v>
      </c>
      <c r="F2038">
        <f>+COUNTIFS(percentiles!A:A,A2038,percentiles!M:M,B2038,percentiles!N:N,"&gt;0")</f>
        <v>0</v>
      </c>
    </row>
    <row r="2039" spans="1:6">
      <c r="A2039">
        <v>369</v>
      </c>
      <c r="B2039" s="2">
        <v>42815</v>
      </c>
      <c r="C2039">
        <v>24.3</v>
      </c>
      <c r="D2039">
        <v>19.62</v>
      </c>
      <c r="E2039" t="str">
        <f>+VLOOKUP(A2039,'est-senamhi'!A:J,10,FALSE)</f>
        <v>VNP</v>
      </c>
      <c r="F2039">
        <f>+COUNTIFS(percentiles!A:A,A2039,percentiles!M:M,B2039,percentiles!N:N,"&gt;0")</f>
        <v>0</v>
      </c>
    </row>
    <row r="2040" spans="1:6">
      <c r="A2040">
        <v>751</v>
      </c>
      <c r="B2040" s="2">
        <v>42815</v>
      </c>
      <c r="C2040">
        <v>12.2</v>
      </c>
      <c r="D2040">
        <v>11.99</v>
      </c>
      <c r="E2040" t="str">
        <f>+VLOOKUP(A2040,'est-senamhi'!A:J,10,FALSE)</f>
        <v>RP</v>
      </c>
      <c r="F2040">
        <f>+COUNTIFS(percentiles!A:A,A2040,percentiles!M:M,B2040,percentiles!N:N,"&gt;0")</f>
        <v>0</v>
      </c>
    </row>
    <row r="2041" spans="1:6">
      <c r="A2041">
        <v>105121</v>
      </c>
      <c r="B2041" s="2">
        <v>42815</v>
      </c>
      <c r="C2041">
        <v>40.200000000000003</v>
      </c>
      <c r="D2041">
        <v>11.66</v>
      </c>
      <c r="E2041" t="str">
        <f>+VLOOKUP(A2041,'est-senamhi'!A:J,10,FALSE)</f>
        <v>VNP</v>
      </c>
      <c r="F2041">
        <f>+COUNTIFS(percentiles!A:A,A2041,percentiles!M:M,B2041,percentiles!N:N,"&gt;0")</f>
        <v>0</v>
      </c>
    </row>
    <row r="2042" spans="1:6">
      <c r="A2042">
        <v>107131</v>
      </c>
      <c r="B2042" s="2">
        <v>42815</v>
      </c>
      <c r="C2042">
        <v>36.799999999999997</v>
      </c>
      <c r="D2042">
        <v>24.38</v>
      </c>
      <c r="E2042" t="str">
        <f>+VLOOKUP(A2042,'est-senamhi'!A:J,10,FALSE)</f>
        <v>VNP</v>
      </c>
      <c r="F2042">
        <f>+COUNTIFS(percentiles!A:A,A2042,percentiles!M:M,B2042,percentiles!N:N,"&gt;0")</f>
        <v>0</v>
      </c>
    </row>
    <row r="2043" spans="1:6">
      <c r="A2043">
        <v>109095</v>
      </c>
      <c r="B2043" s="2">
        <v>42815</v>
      </c>
      <c r="C2043">
        <v>33.299999999999997</v>
      </c>
      <c r="D2043">
        <v>32.85</v>
      </c>
      <c r="E2043" t="str">
        <f>+VLOOKUP(A2043,'est-senamhi'!A:J,10,FALSE)</f>
        <v>VNP</v>
      </c>
      <c r="F2043">
        <f>+COUNTIFS(percentiles!A:A,A2043,percentiles!M:M,B2043,percentiles!N:N,"&gt;0")</f>
        <v>0</v>
      </c>
    </row>
    <row r="2044" spans="1:6">
      <c r="A2044">
        <v>112181</v>
      </c>
      <c r="B2044" s="2">
        <v>42815</v>
      </c>
      <c r="C2044">
        <v>4.7</v>
      </c>
      <c r="D2044">
        <v>0.53</v>
      </c>
      <c r="E2044" t="str">
        <f>+VLOOKUP(A2044,'est-senamhi'!A:J,10,FALSE)</f>
        <v>VNP</v>
      </c>
      <c r="F2044">
        <f>+COUNTIFS(percentiles!A:A,A2044,percentiles!M:M,B2044,percentiles!N:N,"&gt;0")</f>
        <v>0</v>
      </c>
    </row>
    <row r="2045" spans="1:6">
      <c r="A2045">
        <v>152206</v>
      </c>
      <c r="B2045" s="2">
        <v>42815</v>
      </c>
      <c r="C2045">
        <v>86.6</v>
      </c>
      <c r="D2045">
        <v>62.02</v>
      </c>
      <c r="E2045" t="str">
        <f>+VLOOKUP(A2045,'est-senamhi'!A:J,10,FALSE)</f>
        <v>RP</v>
      </c>
      <c r="F2045">
        <f>+COUNTIFS(percentiles!A:A,A2045,percentiles!M:M,B2045,percentiles!N:N,"&gt;0")</f>
        <v>0</v>
      </c>
    </row>
    <row r="2046" spans="1:6">
      <c r="A2046">
        <v>154107</v>
      </c>
      <c r="B2046" s="2">
        <v>42815</v>
      </c>
      <c r="C2046">
        <v>9</v>
      </c>
      <c r="D2046">
        <v>8.82</v>
      </c>
      <c r="E2046" t="str">
        <f>+VLOOKUP(A2046,'est-senamhi'!A:J,10,FALSE)</f>
        <v>VNP</v>
      </c>
      <c r="F2046">
        <f>+COUNTIFS(percentiles!A:A,A2046,percentiles!M:M,B2046,percentiles!N:N,"&gt;0")</f>
        <v>0</v>
      </c>
    </row>
    <row r="2047" spans="1:6">
      <c r="A2047">
        <v>154108</v>
      </c>
      <c r="B2047" s="2">
        <v>42815</v>
      </c>
      <c r="C2047">
        <v>28.6</v>
      </c>
      <c r="D2047">
        <v>9.23</v>
      </c>
      <c r="E2047" t="str">
        <f>+VLOOKUP(A2047,'est-senamhi'!A:J,10,FALSE)</f>
        <v>VNP</v>
      </c>
      <c r="F2047">
        <f>+COUNTIFS(percentiles!A:A,A2047,percentiles!M:M,B2047,percentiles!N:N,"&gt;0")</f>
        <v>0</v>
      </c>
    </row>
    <row r="2048" spans="1:6">
      <c r="A2048">
        <v>154110</v>
      </c>
      <c r="B2048" s="2">
        <v>42815</v>
      </c>
      <c r="C2048">
        <v>10.6</v>
      </c>
      <c r="D2048">
        <v>8.82</v>
      </c>
      <c r="E2048" t="str">
        <f>+VLOOKUP(A2048,'est-senamhi'!A:J,10,FALSE)</f>
        <v>VNP</v>
      </c>
      <c r="F2048">
        <f>+COUNTIFS(percentiles!A:A,A2048,percentiles!M:M,B2048,percentiles!N:N,"&gt;0")</f>
        <v>0</v>
      </c>
    </row>
    <row r="2049" spans="1:6">
      <c r="A2049">
        <v>155122</v>
      </c>
      <c r="B2049" s="2">
        <v>42815</v>
      </c>
      <c r="C2049">
        <v>9.1999999999999993</v>
      </c>
      <c r="D2049">
        <v>7.3</v>
      </c>
      <c r="E2049" t="str">
        <f>+VLOOKUP(A2049,'est-senamhi'!A:J,10,FALSE)</f>
        <v>VNP</v>
      </c>
      <c r="F2049">
        <f>+COUNTIFS(percentiles!A:A,A2049,percentiles!M:M,B2049,percentiles!N:N,"&gt;0")</f>
        <v>0</v>
      </c>
    </row>
    <row r="2050" spans="1:6">
      <c r="A2050">
        <v>156100</v>
      </c>
      <c r="B2050" s="2">
        <v>42815</v>
      </c>
      <c r="C2050">
        <v>5.7</v>
      </c>
      <c r="D2050">
        <v>5.45</v>
      </c>
      <c r="E2050" t="str">
        <f>+VLOOKUP(A2050,'est-senamhi'!A:J,10,FALSE)</f>
        <v>RP</v>
      </c>
      <c r="F2050">
        <f>+COUNTIFS(percentiles!A:A,A2050,percentiles!M:M,B2050,percentiles!N:N,"&gt;0")</f>
        <v>0</v>
      </c>
    </row>
    <row r="2051" spans="1:6">
      <c r="A2051">
        <v>157311</v>
      </c>
      <c r="B2051" s="2">
        <v>42815</v>
      </c>
      <c r="C2051">
        <v>21.1</v>
      </c>
      <c r="D2051">
        <v>18.72</v>
      </c>
      <c r="E2051" t="str">
        <f>+VLOOKUP(A2051,'est-senamhi'!A:J,10,FALSE)</f>
        <v>RP</v>
      </c>
      <c r="F2051">
        <f>+COUNTIFS(percentiles!A:A,A2051,percentiles!M:M,B2051,percentiles!N:N,"&gt;0")</f>
        <v>0</v>
      </c>
    </row>
    <row r="2052" spans="1:6">
      <c r="A2052">
        <v>130</v>
      </c>
      <c r="B2052" s="2">
        <v>42816</v>
      </c>
      <c r="C2052">
        <v>90.4</v>
      </c>
      <c r="D2052">
        <v>54.84</v>
      </c>
      <c r="E2052" t="str">
        <f>+VLOOKUP(A2052,'est-senamhi'!A:J,10,FALSE)</f>
        <v>VNP</v>
      </c>
      <c r="F2052">
        <f>+COUNTIFS(percentiles!A:A,A2052,percentiles!M:M,B2052,percentiles!N:N,"&gt;0")</f>
        <v>0</v>
      </c>
    </row>
    <row r="2053" spans="1:6">
      <c r="A2053">
        <v>132</v>
      </c>
      <c r="B2053" s="2">
        <v>42816</v>
      </c>
      <c r="C2053">
        <v>67.400000000000006</v>
      </c>
      <c r="D2053">
        <v>51.62</v>
      </c>
      <c r="E2053" t="str">
        <f>+VLOOKUP(A2053,'est-senamhi'!A:J,10,FALSE)</f>
        <v>VNP</v>
      </c>
      <c r="F2053">
        <f>+COUNTIFS(percentiles!A:A,A2053,percentiles!M:M,B2053,percentiles!N:N,"&gt;0")</f>
        <v>0</v>
      </c>
    </row>
    <row r="2054" spans="1:6">
      <c r="A2054">
        <v>136</v>
      </c>
      <c r="B2054" s="2">
        <v>42816</v>
      </c>
      <c r="C2054">
        <v>77.2</v>
      </c>
      <c r="D2054">
        <v>75.349999999999994</v>
      </c>
      <c r="E2054" t="str">
        <f>+VLOOKUP(A2054,'est-senamhi'!A:J,10,FALSE)</f>
        <v>VNP</v>
      </c>
      <c r="F2054">
        <f>+COUNTIFS(percentiles!A:A,A2054,percentiles!M:M,B2054,percentiles!N:N,"&gt;0")</f>
        <v>0</v>
      </c>
    </row>
    <row r="2055" spans="1:6">
      <c r="A2055">
        <v>179</v>
      </c>
      <c r="B2055" s="2">
        <v>42816</v>
      </c>
      <c r="C2055">
        <v>86.2</v>
      </c>
      <c r="D2055">
        <v>65.38</v>
      </c>
      <c r="E2055" t="str">
        <f>+VLOOKUP(A2055,'est-senamhi'!A:J,10,FALSE)</f>
        <v>VNP</v>
      </c>
      <c r="F2055">
        <f>+COUNTIFS(percentiles!A:A,A2055,percentiles!M:M,B2055,percentiles!N:N,"&gt;0")</f>
        <v>0</v>
      </c>
    </row>
    <row r="2056" spans="1:6">
      <c r="A2056">
        <v>207</v>
      </c>
      <c r="B2056" s="2">
        <v>42816</v>
      </c>
      <c r="C2056">
        <v>83</v>
      </c>
      <c r="D2056">
        <v>31.77</v>
      </c>
      <c r="E2056" t="str">
        <f>+VLOOKUP(A2056,'est-senamhi'!A:J,10,FALSE)</f>
        <v>VNP</v>
      </c>
      <c r="F2056">
        <f>+COUNTIFS(percentiles!A:A,A2056,percentiles!M:M,B2056,percentiles!N:N,"&gt;0")</f>
        <v>0</v>
      </c>
    </row>
    <row r="2057" spans="1:6">
      <c r="A2057">
        <v>208</v>
      </c>
      <c r="B2057" s="2">
        <v>42816</v>
      </c>
      <c r="C2057">
        <v>132</v>
      </c>
      <c r="D2057">
        <v>49.86</v>
      </c>
      <c r="E2057" t="str">
        <f>+VLOOKUP(A2057,'est-senamhi'!A:J,10,FALSE)</f>
        <v>VNP</v>
      </c>
      <c r="F2057">
        <f>+COUNTIFS(percentiles!A:A,A2057,percentiles!M:M,B2057,percentiles!N:N,"&gt;0")</f>
        <v>0</v>
      </c>
    </row>
    <row r="2058" spans="1:6">
      <c r="A2058">
        <v>216</v>
      </c>
      <c r="B2058" s="2">
        <v>42816</v>
      </c>
      <c r="C2058">
        <v>120.8</v>
      </c>
      <c r="D2058">
        <v>51.37</v>
      </c>
      <c r="E2058" t="str">
        <f>+VLOOKUP(A2058,'est-senamhi'!A:J,10,FALSE)</f>
        <v>VNP</v>
      </c>
      <c r="F2058">
        <f>+COUNTIFS(percentiles!A:A,A2058,percentiles!M:M,B2058,percentiles!N:N,"&gt;0")</f>
        <v>0</v>
      </c>
    </row>
    <row r="2059" spans="1:6">
      <c r="A2059">
        <v>230</v>
      </c>
      <c r="B2059" s="2">
        <v>42816</v>
      </c>
      <c r="C2059">
        <v>73.2</v>
      </c>
      <c r="D2059">
        <v>31.51</v>
      </c>
      <c r="E2059" t="str">
        <f>+VLOOKUP(A2059,'est-senamhi'!A:J,10,FALSE)</f>
        <v>VNP</v>
      </c>
      <c r="F2059">
        <f>+COUNTIFS(percentiles!A:A,A2059,percentiles!M:M,B2059,percentiles!N:N,"&gt;0")</f>
        <v>0</v>
      </c>
    </row>
    <row r="2060" spans="1:6">
      <c r="A2060">
        <v>247</v>
      </c>
      <c r="B2060" s="2">
        <v>42816</v>
      </c>
      <c r="C2060">
        <v>126.1</v>
      </c>
      <c r="D2060">
        <v>28.3</v>
      </c>
      <c r="E2060" t="str">
        <f>+VLOOKUP(A2060,'est-senamhi'!A:J,10,FALSE)</f>
        <v>VNP</v>
      </c>
      <c r="F2060">
        <f>+COUNTIFS(percentiles!A:A,A2060,percentiles!M:M,B2060,percentiles!N:N,"&gt;0")</f>
        <v>0</v>
      </c>
    </row>
    <row r="2061" spans="1:6">
      <c r="A2061">
        <v>262</v>
      </c>
      <c r="B2061" s="2">
        <v>42816</v>
      </c>
      <c r="C2061">
        <v>30</v>
      </c>
      <c r="D2061">
        <v>28.85</v>
      </c>
      <c r="E2061" t="str">
        <f>+VLOOKUP(A2061,'est-senamhi'!A:J,10,FALSE)</f>
        <v>VNP</v>
      </c>
      <c r="F2061">
        <f>+COUNTIFS(percentiles!A:A,A2061,percentiles!M:M,B2061,percentiles!N:N,"&gt;0")</f>
        <v>0</v>
      </c>
    </row>
    <row r="2062" spans="1:6">
      <c r="A2062">
        <v>325</v>
      </c>
      <c r="B2062" s="2">
        <v>42816</v>
      </c>
      <c r="C2062">
        <v>13.5</v>
      </c>
      <c r="D2062">
        <v>8.34</v>
      </c>
      <c r="E2062" t="str">
        <f>+VLOOKUP(A2062,'est-senamhi'!A:J,10,FALSE)</f>
        <v>VNP</v>
      </c>
      <c r="F2062">
        <f>+COUNTIFS(percentiles!A:A,A2062,percentiles!M:M,B2062,percentiles!N:N,"&gt;0")</f>
        <v>0</v>
      </c>
    </row>
    <row r="2063" spans="1:6">
      <c r="A2063">
        <v>333</v>
      </c>
      <c r="B2063" s="2">
        <v>42816</v>
      </c>
      <c r="C2063">
        <v>24.9</v>
      </c>
      <c r="D2063">
        <v>14.57</v>
      </c>
      <c r="E2063" t="str">
        <f>+VLOOKUP(A2063,'est-senamhi'!A:J,10,FALSE)</f>
        <v>VNP</v>
      </c>
      <c r="F2063">
        <f>+COUNTIFS(percentiles!A:A,A2063,percentiles!M:M,B2063,percentiles!N:N,"&gt;0")</f>
        <v>0</v>
      </c>
    </row>
    <row r="2064" spans="1:6">
      <c r="A2064">
        <v>335</v>
      </c>
      <c r="B2064" s="2">
        <v>42816</v>
      </c>
      <c r="C2064">
        <v>54.1</v>
      </c>
      <c r="D2064">
        <v>28.33</v>
      </c>
      <c r="E2064" t="str">
        <f>+VLOOKUP(A2064,'est-senamhi'!A:J,10,FALSE)</f>
        <v>VNP</v>
      </c>
      <c r="F2064">
        <f>+COUNTIFS(percentiles!A:A,A2064,percentiles!M:M,B2064,percentiles!N:N,"&gt;0")</f>
        <v>0</v>
      </c>
    </row>
    <row r="2065" spans="1:6">
      <c r="A2065">
        <v>341</v>
      </c>
      <c r="B2065" s="2">
        <v>42816</v>
      </c>
      <c r="C2065">
        <v>47.9</v>
      </c>
      <c r="D2065">
        <v>47.47</v>
      </c>
      <c r="E2065" t="str">
        <f>+VLOOKUP(A2065,'est-senamhi'!A:J,10,FALSE)</f>
        <v>VNP</v>
      </c>
      <c r="F2065">
        <f>+COUNTIFS(percentiles!A:A,A2065,percentiles!M:M,B2065,percentiles!N:N,"&gt;0")</f>
        <v>0</v>
      </c>
    </row>
    <row r="2066" spans="1:6">
      <c r="A2066">
        <v>396</v>
      </c>
      <c r="B2066" s="2">
        <v>42816</v>
      </c>
      <c r="C2066">
        <v>53.4</v>
      </c>
      <c r="D2066">
        <v>19.27</v>
      </c>
      <c r="E2066" t="str">
        <f>+VLOOKUP(A2066,'est-senamhi'!A:J,10,FALSE)</f>
        <v>VNP</v>
      </c>
      <c r="F2066">
        <f>+COUNTIFS(percentiles!A:A,A2066,percentiles!M:M,B2066,percentiles!N:N,"&gt;0")</f>
        <v>0</v>
      </c>
    </row>
    <row r="2067" spans="1:6">
      <c r="A2067">
        <v>762</v>
      </c>
      <c r="B2067" s="2">
        <v>42816</v>
      </c>
      <c r="C2067">
        <v>26.9</v>
      </c>
      <c r="D2067">
        <v>25.92</v>
      </c>
      <c r="E2067" t="str">
        <f>+VLOOKUP(A2067,'est-senamhi'!A:J,10,FALSE)</f>
        <v>RP</v>
      </c>
      <c r="F2067">
        <f>+COUNTIFS(percentiles!A:A,A2067,percentiles!M:M,B2067,percentiles!N:N,"&gt;0")</f>
        <v>0</v>
      </c>
    </row>
    <row r="2068" spans="1:6">
      <c r="A2068">
        <v>7415</v>
      </c>
      <c r="B2068" s="2">
        <v>42816</v>
      </c>
      <c r="C2068">
        <v>17</v>
      </c>
      <c r="D2068">
        <v>15.95</v>
      </c>
      <c r="E2068" t="str">
        <f>+VLOOKUP(A2068,'est-senamhi'!A:J,10,FALSE)</f>
        <v>RP</v>
      </c>
      <c r="F2068">
        <f>+COUNTIFS(percentiles!A:A,A2068,percentiles!M:M,B2068,percentiles!N:N,"&gt;0")</f>
        <v>0</v>
      </c>
    </row>
    <row r="2069" spans="1:6">
      <c r="A2069">
        <v>105121</v>
      </c>
      <c r="B2069" s="2">
        <v>42816</v>
      </c>
      <c r="C2069">
        <v>30.2</v>
      </c>
      <c r="D2069">
        <v>11.66</v>
      </c>
      <c r="E2069" t="str">
        <f>+VLOOKUP(A2069,'est-senamhi'!A:J,10,FALSE)</f>
        <v>VNP</v>
      </c>
      <c r="F2069">
        <f>+COUNTIFS(percentiles!A:A,A2069,percentiles!M:M,B2069,percentiles!N:N,"&gt;0")</f>
        <v>0</v>
      </c>
    </row>
    <row r="2070" spans="1:6">
      <c r="A2070">
        <v>105122</v>
      </c>
      <c r="B2070" s="2">
        <v>42816</v>
      </c>
      <c r="C2070">
        <v>27.8</v>
      </c>
      <c r="D2070">
        <v>9.83</v>
      </c>
      <c r="E2070" t="str">
        <f>+VLOOKUP(A2070,'est-senamhi'!A:J,10,FALSE)</f>
        <v>VNP</v>
      </c>
      <c r="F2070">
        <f>+COUNTIFS(percentiles!A:A,A2070,percentiles!M:M,B2070,percentiles!N:N,"&gt;0")</f>
        <v>0</v>
      </c>
    </row>
    <row r="2071" spans="1:6">
      <c r="A2071">
        <v>109095</v>
      </c>
      <c r="B2071" s="2">
        <v>42816</v>
      </c>
      <c r="C2071">
        <v>35.5</v>
      </c>
      <c r="D2071">
        <v>32.85</v>
      </c>
      <c r="E2071" t="str">
        <f>+VLOOKUP(A2071,'est-senamhi'!A:J,10,FALSE)</f>
        <v>VNP</v>
      </c>
      <c r="F2071">
        <f>+COUNTIFS(percentiles!A:A,A2071,percentiles!M:M,B2071,percentiles!N:N,"&gt;0")</f>
        <v>0</v>
      </c>
    </row>
    <row r="2072" spans="1:6">
      <c r="A2072">
        <v>152100</v>
      </c>
      <c r="B2072" s="2">
        <v>42816</v>
      </c>
      <c r="C2072">
        <v>21.4</v>
      </c>
      <c r="D2072">
        <v>20.13</v>
      </c>
      <c r="E2072" t="str">
        <f>+VLOOKUP(A2072,'est-senamhi'!A:J,10,FALSE)</f>
        <v>VNP</v>
      </c>
      <c r="F2072">
        <f>+COUNTIFS(percentiles!A:A,A2072,percentiles!M:M,B2072,percentiles!N:N,"&gt;0")</f>
        <v>0</v>
      </c>
    </row>
    <row r="2073" spans="1:6">
      <c r="A2073">
        <v>152101</v>
      </c>
      <c r="B2073" s="2">
        <v>42816</v>
      </c>
      <c r="C2073">
        <v>81.7</v>
      </c>
      <c r="D2073">
        <v>53.22</v>
      </c>
      <c r="E2073" t="str">
        <f>+VLOOKUP(A2073,'est-senamhi'!A:J,10,FALSE)</f>
        <v>VNP</v>
      </c>
      <c r="F2073">
        <f>+COUNTIFS(percentiles!A:A,A2073,percentiles!M:M,B2073,percentiles!N:N,"&gt;0")</f>
        <v>0</v>
      </c>
    </row>
    <row r="2074" spans="1:6">
      <c r="A2074">
        <v>152103</v>
      </c>
      <c r="B2074" s="2">
        <v>42816</v>
      </c>
      <c r="C2074">
        <v>140</v>
      </c>
      <c r="D2074">
        <v>45.46</v>
      </c>
      <c r="E2074" t="str">
        <f>+VLOOKUP(A2074,'est-senamhi'!A:J,10,FALSE)</f>
        <v>VNP</v>
      </c>
      <c r="F2074">
        <f>+COUNTIFS(percentiles!A:A,A2074,percentiles!M:M,B2074,percentiles!N:N,"&gt;0")</f>
        <v>0</v>
      </c>
    </row>
    <row r="2075" spans="1:6">
      <c r="A2075">
        <v>152106</v>
      </c>
      <c r="B2075" s="2">
        <v>42816</v>
      </c>
      <c r="C2075">
        <v>65.900000000000006</v>
      </c>
      <c r="D2075">
        <v>34.51</v>
      </c>
      <c r="E2075" t="str">
        <f>+VLOOKUP(A2075,'est-senamhi'!A:J,10,FALSE)</f>
        <v>VNP</v>
      </c>
      <c r="F2075">
        <f>+COUNTIFS(percentiles!A:A,A2075,percentiles!M:M,B2075,percentiles!N:N,"&gt;0")</f>
        <v>0</v>
      </c>
    </row>
    <row r="2076" spans="1:6">
      <c r="A2076">
        <v>152111</v>
      </c>
      <c r="B2076" s="2">
        <v>42816</v>
      </c>
      <c r="C2076">
        <v>67.400000000000006</v>
      </c>
      <c r="D2076">
        <v>65.03</v>
      </c>
      <c r="E2076" t="str">
        <f>+VLOOKUP(A2076,'est-senamhi'!A:J,10,FALSE)</f>
        <v>VNP</v>
      </c>
      <c r="F2076">
        <f>+COUNTIFS(percentiles!A:A,A2076,percentiles!M:M,B2076,percentiles!N:N,"&gt;0")</f>
        <v>0</v>
      </c>
    </row>
    <row r="2077" spans="1:6">
      <c r="A2077">
        <v>152153</v>
      </c>
      <c r="B2077" s="2">
        <v>42816</v>
      </c>
      <c r="C2077">
        <v>152.69999999999999</v>
      </c>
      <c r="D2077">
        <v>114.53</v>
      </c>
      <c r="E2077" t="str">
        <f>+VLOOKUP(A2077,'est-senamhi'!A:J,10,FALSE)</f>
        <v>VNP</v>
      </c>
      <c r="F2077">
        <f>+COUNTIFS(percentiles!A:A,A2077,percentiles!M:M,B2077,percentiles!N:N,"&gt;0")</f>
        <v>0</v>
      </c>
    </row>
    <row r="2078" spans="1:6">
      <c r="A2078">
        <v>153206</v>
      </c>
      <c r="B2078" s="2">
        <v>42816</v>
      </c>
      <c r="C2078">
        <v>36</v>
      </c>
      <c r="D2078">
        <v>25.6</v>
      </c>
      <c r="E2078" t="str">
        <f>+VLOOKUP(A2078,'est-senamhi'!A:J,10,FALSE)</f>
        <v>VNP</v>
      </c>
      <c r="F2078">
        <f>+COUNTIFS(percentiles!A:A,A2078,percentiles!M:M,B2078,percentiles!N:N,"&gt;0")</f>
        <v>0</v>
      </c>
    </row>
    <row r="2079" spans="1:6">
      <c r="A2079">
        <v>154107</v>
      </c>
      <c r="B2079" s="2">
        <v>42816</v>
      </c>
      <c r="C2079">
        <v>9.1999999999999993</v>
      </c>
      <c r="D2079">
        <v>8.82</v>
      </c>
      <c r="E2079" t="str">
        <f>+VLOOKUP(A2079,'est-senamhi'!A:J,10,FALSE)</f>
        <v>VNP</v>
      </c>
      <c r="F2079">
        <f>+COUNTIFS(percentiles!A:A,A2079,percentiles!M:M,B2079,percentiles!N:N,"&gt;0")</f>
        <v>0</v>
      </c>
    </row>
    <row r="2080" spans="1:6">
      <c r="A2080">
        <v>154108</v>
      </c>
      <c r="B2080" s="2">
        <v>42816</v>
      </c>
      <c r="C2080">
        <v>22.4</v>
      </c>
      <c r="D2080">
        <v>9.23</v>
      </c>
      <c r="E2080" t="str">
        <f>+VLOOKUP(A2080,'est-senamhi'!A:J,10,FALSE)</f>
        <v>VNP</v>
      </c>
      <c r="F2080">
        <f>+COUNTIFS(percentiles!A:A,A2080,percentiles!M:M,B2080,percentiles!N:N,"&gt;0")</f>
        <v>0</v>
      </c>
    </row>
    <row r="2081" spans="1:6">
      <c r="A2081">
        <v>154110</v>
      </c>
      <c r="B2081" s="2">
        <v>42816</v>
      </c>
      <c r="C2081">
        <v>17</v>
      </c>
      <c r="D2081">
        <v>8.82</v>
      </c>
      <c r="E2081" t="str">
        <f>+VLOOKUP(A2081,'est-senamhi'!A:J,10,FALSE)</f>
        <v>VNP</v>
      </c>
      <c r="F2081">
        <f>+COUNTIFS(percentiles!A:A,A2081,percentiles!M:M,B2081,percentiles!N:N,"&gt;0")</f>
        <v>0</v>
      </c>
    </row>
    <row r="2082" spans="1:6">
      <c r="A2082">
        <v>155122</v>
      </c>
      <c r="B2082" s="2">
        <v>42816</v>
      </c>
      <c r="C2082">
        <v>14.2</v>
      </c>
      <c r="D2082">
        <v>7.3</v>
      </c>
      <c r="E2082" t="str">
        <f>+VLOOKUP(A2082,'est-senamhi'!A:J,10,FALSE)</f>
        <v>VNP</v>
      </c>
      <c r="F2082">
        <f>+COUNTIFS(percentiles!A:A,A2082,percentiles!M:M,B2082,percentiles!N:N,"&gt;0")</f>
        <v>0</v>
      </c>
    </row>
    <row r="2083" spans="1:6">
      <c r="A2083">
        <v>155207</v>
      </c>
      <c r="B2083" s="2">
        <v>42816</v>
      </c>
      <c r="C2083">
        <v>13.2</v>
      </c>
      <c r="D2083">
        <v>12.31</v>
      </c>
      <c r="E2083" t="str">
        <f>+VLOOKUP(A2083,'est-senamhi'!A:J,10,FALSE)</f>
        <v>VNP</v>
      </c>
      <c r="F2083">
        <f>+COUNTIFS(percentiles!A:A,A2083,percentiles!M:M,B2083,percentiles!N:N,"&gt;0")</f>
        <v>0</v>
      </c>
    </row>
    <row r="2084" spans="1:6">
      <c r="A2084">
        <v>156104</v>
      </c>
      <c r="B2084" s="2">
        <v>42816</v>
      </c>
      <c r="C2084">
        <v>33.200000000000003</v>
      </c>
      <c r="D2084">
        <v>21</v>
      </c>
      <c r="E2084" t="str">
        <f>+VLOOKUP(A2084,'est-senamhi'!A:J,10,FALSE)</f>
        <v>RP</v>
      </c>
      <c r="F2084">
        <f>+COUNTIFS(percentiles!A:A,A2084,percentiles!M:M,B2084,percentiles!N:N,"&gt;0")</f>
        <v>1</v>
      </c>
    </row>
    <row r="2085" spans="1:6">
      <c r="A2085">
        <v>157311</v>
      </c>
      <c r="B2085" s="2">
        <v>42816</v>
      </c>
      <c r="C2085">
        <v>25.4</v>
      </c>
      <c r="D2085">
        <v>18.72</v>
      </c>
      <c r="E2085" t="str">
        <f>+VLOOKUP(A2085,'est-senamhi'!A:J,10,FALSE)</f>
        <v>RP</v>
      </c>
      <c r="F2085">
        <f>+COUNTIFS(percentiles!A:A,A2085,percentiles!M:M,B2085,percentiles!N:N,"&gt;0")</f>
        <v>0</v>
      </c>
    </row>
    <row r="2086" spans="1:6">
      <c r="A2086" t="s">
        <v>1180</v>
      </c>
      <c r="B2086" s="2">
        <v>42816</v>
      </c>
      <c r="C2086">
        <v>28</v>
      </c>
      <c r="D2086">
        <v>19.28</v>
      </c>
      <c r="E2086" t="str">
        <f>+VLOOKUP(A2086,'est-senamhi'!A:J,10,FALSE)</f>
        <v>RP</v>
      </c>
      <c r="F2086">
        <f>+COUNTIFS(percentiles!A:A,A2086,percentiles!M:M,B2086,percentiles!N:N,"&gt;0")</f>
        <v>0</v>
      </c>
    </row>
    <row r="2087" spans="1:6">
      <c r="A2087" t="s">
        <v>1211</v>
      </c>
      <c r="B2087" s="2">
        <v>42816</v>
      </c>
      <c r="C2087">
        <v>34.299999999999997</v>
      </c>
      <c r="D2087">
        <v>23.84</v>
      </c>
      <c r="E2087" t="str">
        <f>+VLOOKUP(A2087,'est-senamhi'!A:J,10,FALSE)</f>
        <v>VNP</v>
      </c>
      <c r="F2087">
        <f>+COUNTIFS(percentiles!A:A,A2087,percentiles!M:M,B2087,percentiles!N:N,"&gt;0")</f>
        <v>0</v>
      </c>
    </row>
    <row r="2088" spans="1:6">
      <c r="A2088" t="s">
        <v>1218</v>
      </c>
      <c r="B2088" s="2">
        <v>42816</v>
      </c>
      <c r="C2088">
        <v>10.5</v>
      </c>
      <c r="D2088">
        <v>1.39</v>
      </c>
      <c r="E2088" t="str">
        <f>+VLOOKUP(A2088,'est-senamhi'!A:J,10,FALSE)</f>
        <v>VNP</v>
      </c>
      <c r="F2088">
        <f>+COUNTIFS(percentiles!A:A,A2088,percentiles!M:M,B2088,percentiles!N:N,"&gt;0")</f>
        <v>0</v>
      </c>
    </row>
    <row r="2089" spans="1:6">
      <c r="A2089" t="s">
        <v>1226</v>
      </c>
      <c r="B2089" s="2">
        <v>42816</v>
      </c>
      <c r="C2089">
        <v>34.6</v>
      </c>
      <c r="D2089">
        <v>26.76</v>
      </c>
      <c r="E2089" t="str">
        <f>+VLOOKUP(A2089,'est-senamhi'!A:J,10,FALSE)</f>
        <v>VNP</v>
      </c>
      <c r="F2089">
        <f>+COUNTIFS(percentiles!A:A,A2089,percentiles!M:M,B2089,percentiles!N:N,"&gt;0")</f>
        <v>0</v>
      </c>
    </row>
    <row r="2090" spans="1:6">
      <c r="A2090" s="1" t="s">
        <v>1302</v>
      </c>
      <c r="B2090" s="2">
        <v>42816</v>
      </c>
      <c r="C2090">
        <v>37.200000000000003</v>
      </c>
      <c r="D2090">
        <v>32.85</v>
      </c>
      <c r="E2090" t="str">
        <f>+VLOOKUP(A2090,'est-senamhi'!A:J,10,FALSE)</f>
        <v>VNP</v>
      </c>
      <c r="F2090">
        <f>+COUNTIFS(percentiles!A:A,A2090,percentiles!M:M,B2090,percentiles!N:N,"&gt;0")</f>
        <v>0</v>
      </c>
    </row>
    <row r="2091" spans="1:6">
      <c r="A2091">
        <v>303</v>
      </c>
      <c r="B2091" s="2">
        <v>42817</v>
      </c>
      <c r="C2091">
        <v>53.1</v>
      </c>
      <c r="D2091">
        <v>29.59</v>
      </c>
      <c r="E2091" t="str">
        <f>+VLOOKUP(A2091,'est-senamhi'!A:J,10,FALSE)</f>
        <v>RP</v>
      </c>
      <c r="F2091">
        <f>+COUNTIFS(percentiles!A:A,A2091,percentiles!M:M,B2091,percentiles!N:N,"&gt;0")</f>
        <v>0</v>
      </c>
    </row>
    <row r="2092" spans="1:6">
      <c r="A2092">
        <v>313</v>
      </c>
      <c r="B2092" s="2">
        <v>42817</v>
      </c>
      <c r="C2092">
        <v>7</v>
      </c>
      <c r="D2092">
        <v>3.89</v>
      </c>
      <c r="E2092" t="str">
        <f>+VLOOKUP(A2092,'est-senamhi'!A:J,10,FALSE)</f>
        <v>VNP</v>
      </c>
      <c r="F2092">
        <f>+COUNTIFS(percentiles!A:A,A2092,percentiles!M:M,B2092,percentiles!N:N,"&gt;0")</f>
        <v>0</v>
      </c>
    </row>
    <row r="2093" spans="1:6">
      <c r="A2093">
        <v>319</v>
      </c>
      <c r="B2093" s="2">
        <v>42817</v>
      </c>
      <c r="C2093">
        <v>26.4</v>
      </c>
      <c r="D2093">
        <v>20.84</v>
      </c>
      <c r="E2093" t="str">
        <f>+VLOOKUP(A2093,'est-senamhi'!A:J,10,FALSE)</f>
        <v>VNP</v>
      </c>
      <c r="F2093">
        <f>+COUNTIFS(percentiles!A:A,A2093,percentiles!M:M,B2093,percentiles!N:N,"&gt;0")</f>
        <v>0</v>
      </c>
    </row>
    <row r="2094" spans="1:6">
      <c r="A2094">
        <v>325</v>
      </c>
      <c r="B2094" s="2">
        <v>42817</v>
      </c>
      <c r="C2094">
        <v>12.5</v>
      </c>
      <c r="D2094">
        <v>8.34</v>
      </c>
      <c r="E2094" t="str">
        <f>+VLOOKUP(A2094,'est-senamhi'!A:J,10,FALSE)</f>
        <v>VNP</v>
      </c>
      <c r="F2094">
        <f>+COUNTIFS(percentiles!A:A,A2094,percentiles!M:M,B2094,percentiles!N:N,"&gt;0")</f>
        <v>0</v>
      </c>
    </row>
    <row r="2095" spans="1:6">
      <c r="A2095">
        <v>335</v>
      </c>
      <c r="B2095" s="2">
        <v>42817</v>
      </c>
      <c r="C2095">
        <v>29.5</v>
      </c>
      <c r="D2095">
        <v>28.33</v>
      </c>
      <c r="E2095" t="str">
        <f>+VLOOKUP(A2095,'est-senamhi'!A:J,10,FALSE)</f>
        <v>VNP</v>
      </c>
      <c r="F2095">
        <f>+COUNTIFS(percentiles!A:A,A2095,percentiles!M:M,B2095,percentiles!N:N,"&gt;0")</f>
        <v>0</v>
      </c>
    </row>
    <row r="2096" spans="1:6">
      <c r="A2096">
        <v>343</v>
      </c>
      <c r="B2096" s="2">
        <v>42817</v>
      </c>
      <c r="C2096">
        <v>62.9</v>
      </c>
      <c r="D2096">
        <v>60.77</v>
      </c>
      <c r="E2096" t="str">
        <f>+VLOOKUP(A2096,'est-senamhi'!A:J,10,FALSE)</f>
        <v>VNP</v>
      </c>
      <c r="F2096">
        <f>+COUNTIFS(percentiles!A:A,A2096,percentiles!M:M,B2096,percentiles!N:N,"&gt;0")</f>
        <v>0</v>
      </c>
    </row>
    <row r="2097" spans="1:6">
      <c r="A2097">
        <v>369</v>
      </c>
      <c r="B2097" s="2">
        <v>42817</v>
      </c>
      <c r="C2097">
        <v>26.6</v>
      </c>
      <c r="D2097">
        <v>19.62</v>
      </c>
      <c r="E2097" t="str">
        <f>+VLOOKUP(A2097,'est-senamhi'!A:J,10,FALSE)</f>
        <v>VNP</v>
      </c>
      <c r="F2097">
        <f>+COUNTIFS(percentiles!A:A,A2097,percentiles!M:M,B2097,percentiles!N:N,"&gt;0")</f>
        <v>0</v>
      </c>
    </row>
    <row r="2098" spans="1:6">
      <c r="A2098">
        <v>393</v>
      </c>
      <c r="B2098" s="2">
        <v>42817</v>
      </c>
      <c r="C2098">
        <v>52.8</v>
      </c>
      <c r="D2098">
        <v>27.83</v>
      </c>
      <c r="E2098" t="str">
        <f>+VLOOKUP(A2098,'est-senamhi'!A:J,10,FALSE)</f>
        <v>VNP</v>
      </c>
      <c r="F2098">
        <f>+COUNTIFS(percentiles!A:A,A2098,percentiles!M:M,B2098,percentiles!N:N,"&gt;0")</f>
        <v>0</v>
      </c>
    </row>
    <row r="2099" spans="1:6">
      <c r="A2099">
        <v>396</v>
      </c>
      <c r="B2099" s="2">
        <v>42817</v>
      </c>
      <c r="C2099">
        <v>36</v>
      </c>
      <c r="D2099">
        <v>19.27</v>
      </c>
      <c r="E2099" t="str">
        <f>+VLOOKUP(A2099,'est-senamhi'!A:J,10,FALSE)</f>
        <v>VNP</v>
      </c>
      <c r="F2099">
        <f>+COUNTIFS(percentiles!A:A,A2099,percentiles!M:M,B2099,percentiles!N:N,"&gt;0")</f>
        <v>0</v>
      </c>
    </row>
    <row r="2100" spans="1:6">
      <c r="A2100">
        <v>398</v>
      </c>
      <c r="B2100" s="2">
        <v>42817</v>
      </c>
      <c r="C2100">
        <v>17.2</v>
      </c>
      <c r="D2100">
        <v>12.71</v>
      </c>
      <c r="E2100" t="str">
        <f>+VLOOKUP(A2100,'est-senamhi'!A:J,10,FALSE)</f>
        <v>VNP</v>
      </c>
      <c r="F2100">
        <f>+COUNTIFS(percentiles!A:A,A2100,percentiles!M:M,B2100,percentiles!N:N,"&gt;0")</f>
        <v>0</v>
      </c>
    </row>
    <row r="2101" spans="1:6">
      <c r="A2101">
        <v>540</v>
      </c>
      <c r="B2101" s="2">
        <v>42817</v>
      </c>
      <c r="C2101">
        <v>23.5</v>
      </c>
      <c r="D2101">
        <v>20.09</v>
      </c>
      <c r="E2101" t="str">
        <f>+VLOOKUP(A2101,'est-senamhi'!A:J,10,FALSE)</f>
        <v>VNP</v>
      </c>
      <c r="F2101">
        <f>+COUNTIFS(percentiles!A:A,A2101,percentiles!M:M,B2101,percentiles!N:N,"&gt;0")</f>
        <v>0</v>
      </c>
    </row>
    <row r="2102" spans="1:6">
      <c r="A2102">
        <v>606</v>
      </c>
      <c r="B2102" s="2">
        <v>42817</v>
      </c>
      <c r="C2102">
        <v>53</v>
      </c>
      <c r="D2102">
        <v>36.630000000000003</v>
      </c>
      <c r="E2102" t="str">
        <f>+VLOOKUP(A2102,'est-senamhi'!A:J,10,FALSE)</f>
        <v>RP</v>
      </c>
      <c r="F2102">
        <f>+COUNTIFS(percentiles!A:A,A2102,percentiles!M:M,B2102,percentiles!N:N,"&gt;0")</f>
        <v>0</v>
      </c>
    </row>
    <row r="2103" spans="1:6">
      <c r="A2103">
        <v>736</v>
      </c>
      <c r="B2103" s="2">
        <v>42817</v>
      </c>
      <c r="C2103">
        <v>28</v>
      </c>
      <c r="D2103">
        <v>19.899999999999999</v>
      </c>
      <c r="E2103" t="str">
        <f>+VLOOKUP(A2103,'est-senamhi'!A:J,10,FALSE)</f>
        <v>RP</v>
      </c>
      <c r="F2103">
        <f>+COUNTIFS(percentiles!A:A,A2103,percentiles!M:M,B2103,percentiles!N:N,"&gt;0")</f>
        <v>1</v>
      </c>
    </row>
    <row r="2104" spans="1:6">
      <c r="A2104">
        <v>751</v>
      </c>
      <c r="B2104" s="2">
        <v>42817</v>
      </c>
      <c r="C2104">
        <v>13</v>
      </c>
      <c r="D2104">
        <v>11.99</v>
      </c>
      <c r="E2104" t="str">
        <f>+VLOOKUP(A2104,'est-senamhi'!A:J,10,FALSE)</f>
        <v>RP</v>
      </c>
      <c r="F2104">
        <f>+COUNTIFS(percentiles!A:A,A2104,percentiles!M:M,B2104,percentiles!N:N,"&gt;0")</f>
        <v>0</v>
      </c>
    </row>
    <row r="2105" spans="1:6">
      <c r="A2105">
        <v>752</v>
      </c>
      <c r="B2105" s="2">
        <v>42817</v>
      </c>
      <c r="C2105">
        <v>38.700000000000003</v>
      </c>
      <c r="D2105">
        <v>34.770000000000003</v>
      </c>
      <c r="E2105" t="str">
        <f>+VLOOKUP(A2105,'est-senamhi'!A:J,10,FALSE)</f>
        <v>RP</v>
      </c>
      <c r="F2105">
        <f>+COUNTIFS(percentiles!A:A,A2105,percentiles!M:M,B2105,percentiles!N:N,"&gt;0")</f>
        <v>0</v>
      </c>
    </row>
    <row r="2106" spans="1:6">
      <c r="A2106">
        <v>762</v>
      </c>
      <c r="B2106" s="2">
        <v>42817</v>
      </c>
      <c r="C2106">
        <v>34.200000000000003</v>
      </c>
      <c r="D2106">
        <v>25.92</v>
      </c>
      <c r="E2106" t="str">
        <f>+VLOOKUP(A2106,'est-senamhi'!A:J,10,FALSE)</f>
        <v>RP</v>
      </c>
      <c r="F2106">
        <f>+COUNTIFS(percentiles!A:A,A2106,percentiles!M:M,B2106,percentiles!N:N,"&gt;0")</f>
        <v>0</v>
      </c>
    </row>
    <row r="2107" spans="1:6">
      <c r="A2107">
        <v>803</v>
      </c>
      <c r="B2107" s="2">
        <v>42817</v>
      </c>
      <c r="C2107">
        <v>22.5</v>
      </c>
      <c r="D2107">
        <v>21.61</v>
      </c>
      <c r="E2107" t="str">
        <f>+VLOOKUP(A2107,'est-senamhi'!A:J,10,FALSE)</f>
        <v>RP</v>
      </c>
      <c r="F2107">
        <f>+COUNTIFS(percentiles!A:A,A2107,percentiles!M:M,B2107,percentiles!N:N,"&gt;0")</f>
        <v>0</v>
      </c>
    </row>
    <row r="2108" spans="1:6">
      <c r="A2108">
        <v>105121</v>
      </c>
      <c r="B2108" s="2">
        <v>42817</v>
      </c>
      <c r="C2108">
        <v>30.2</v>
      </c>
      <c r="D2108">
        <v>11.66</v>
      </c>
      <c r="E2108" t="str">
        <f>+VLOOKUP(A2108,'est-senamhi'!A:J,10,FALSE)</f>
        <v>VNP</v>
      </c>
      <c r="F2108">
        <f>+COUNTIFS(percentiles!A:A,A2108,percentiles!M:M,B2108,percentiles!N:N,"&gt;0")</f>
        <v>0</v>
      </c>
    </row>
    <row r="2109" spans="1:6">
      <c r="A2109">
        <v>107130</v>
      </c>
      <c r="B2109" s="2">
        <v>42817</v>
      </c>
      <c r="C2109">
        <v>30.4</v>
      </c>
      <c r="D2109">
        <v>18.329999999999998</v>
      </c>
      <c r="E2109" t="str">
        <f>+VLOOKUP(A2109,'est-senamhi'!A:J,10,FALSE)</f>
        <v>RP</v>
      </c>
      <c r="F2109">
        <f>+COUNTIFS(percentiles!A:A,A2109,percentiles!M:M,B2109,percentiles!N:N,"&gt;0")</f>
        <v>0</v>
      </c>
    </row>
    <row r="2110" spans="1:6">
      <c r="A2110">
        <v>107131</v>
      </c>
      <c r="B2110" s="2">
        <v>42817</v>
      </c>
      <c r="C2110">
        <v>36.5</v>
      </c>
      <c r="D2110">
        <v>24.38</v>
      </c>
      <c r="E2110" t="str">
        <f>+VLOOKUP(A2110,'est-senamhi'!A:J,10,FALSE)</f>
        <v>VNP</v>
      </c>
      <c r="F2110">
        <f>+COUNTIFS(percentiles!A:A,A2110,percentiles!M:M,B2110,percentiles!N:N,"&gt;0")</f>
        <v>0</v>
      </c>
    </row>
    <row r="2111" spans="1:6">
      <c r="A2111">
        <v>109091</v>
      </c>
      <c r="B2111" s="2">
        <v>42817</v>
      </c>
      <c r="C2111">
        <v>165.1</v>
      </c>
      <c r="D2111">
        <v>21.38</v>
      </c>
      <c r="E2111" t="str">
        <f>+VLOOKUP(A2111,'est-senamhi'!A:J,10,FALSE)</f>
        <v>VNP</v>
      </c>
      <c r="F2111">
        <f>+COUNTIFS(percentiles!A:A,A2111,percentiles!M:M,B2111,percentiles!N:N,"&gt;0")</f>
        <v>0</v>
      </c>
    </row>
    <row r="2112" spans="1:6">
      <c r="A2112">
        <v>112181</v>
      </c>
      <c r="B2112" s="2">
        <v>42817</v>
      </c>
      <c r="C2112">
        <v>4.7</v>
      </c>
      <c r="D2112">
        <v>0.53</v>
      </c>
      <c r="E2112" t="str">
        <f>+VLOOKUP(A2112,'est-senamhi'!A:J,10,FALSE)</f>
        <v>VNP</v>
      </c>
      <c r="F2112">
        <f>+COUNTIFS(percentiles!A:A,A2112,percentiles!M:M,B2112,percentiles!N:N,"&gt;0")</f>
        <v>0</v>
      </c>
    </row>
    <row r="2113" spans="1:6">
      <c r="A2113">
        <v>151207</v>
      </c>
      <c r="B2113" s="2">
        <v>42817</v>
      </c>
      <c r="C2113">
        <v>22.5</v>
      </c>
      <c r="D2113">
        <v>20.94</v>
      </c>
      <c r="E2113" t="str">
        <f>+VLOOKUP(A2113,'est-senamhi'!A:J,10,FALSE)</f>
        <v>RP</v>
      </c>
      <c r="F2113">
        <f>+COUNTIFS(percentiles!A:A,A2113,percentiles!M:M,B2113,percentiles!N:N,"&gt;0")</f>
        <v>1</v>
      </c>
    </row>
    <row r="2114" spans="1:6">
      <c r="A2114">
        <v>153206</v>
      </c>
      <c r="B2114" s="2">
        <v>42817</v>
      </c>
      <c r="C2114">
        <v>51.4</v>
      </c>
      <c r="D2114">
        <v>25.6</v>
      </c>
      <c r="E2114" t="str">
        <f>+VLOOKUP(A2114,'est-senamhi'!A:J,10,FALSE)</f>
        <v>VNP</v>
      </c>
      <c r="F2114">
        <f>+COUNTIFS(percentiles!A:A,A2114,percentiles!M:M,B2114,percentiles!N:N,"&gt;0")</f>
        <v>0</v>
      </c>
    </row>
    <row r="2115" spans="1:6">
      <c r="A2115">
        <v>154107</v>
      </c>
      <c r="B2115" s="2">
        <v>42817</v>
      </c>
      <c r="C2115">
        <v>9.6999999999999993</v>
      </c>
      <c r="D2115">
        <v>8.82</v>
      </c>
      <c r="E2115" t="str">
        <f>+VLOOKUP(A2115,'est-senamhi'!A:J,10,FALSE)</f>
        <v>VNP</v>
      </c>
      <c r="F2115">
        <f>+COUNTIFS(percentiles!A:A,A2115,percentiles!M:M,B2115,percentiles!N:N,"&gt;0")</f>
        <v>0</v>
      </c>
    </row>
    <row r="2116" spans="1:6">
      <c r="A2116">
        <v>154108</v>
      </c>
      <c r="B2116" s="2">
        <v>42817</v>
      </c>
      <c r="C2116">
        <v>28.6</v>
      </c>
      <c r="D2116">
        <v>9.23</v>
      </c>
      <c r="E2116" t="str">
        <f>+VLOOKUP(A2116,'est-senamhi'!A:J,10,FALSE)</f>
        <v>VNP</v>
      </c>
      <c r="F2116">
        <f>+COUNTIFS(percentiles!A:A,A2116,percentiles!M:M,B2116,percentiles!N:N,"&gt;0")</f>
        <v>0</v>
      </c>
    </row>
    <row r="2117" spans="1:6">
      <c r="A2117">
        <v>154110</v>
      </c>
      <c r="B2117" s="2">
        <v>42817</v>
      </c>
      <c r="C2117">
        <v>13.7</v>
      </c>
      <c r="D2117">
        <v>8.82</v>
      </c>
      <c r="E2117" t="str">
        <f>+VLOOKUP(A2117,'est-senamhi'!A:J,10,FALSE)</f>
        <v>VNP</v>
      </c>
      <c r="F2117">
        <f>+COUNTIFS(percentiles!A:A,A2117,percentiles!M:M,B2117,percentiles!N:N,"&gt;0")</f>
        <v>0</v>
      </c>
    </row>
    <row r="2118" spans="1:6">
      <c r="A2118">
        <v>155111</v>
      </c>
      <c r="B2118" s="2">
        <v>42817</v>
      </c>
      <c r="C2118">
        <v>21.5</v>
      </c>
      <c r="D2118">
        <v>20.18</v>
      </c>
      <c r="E2118" t="str">
        <f>+VLOOKUP(A2118,'est-senamhi'!A:J,10,FALSE)</f>
        <v>VNP</v>
      </c>
      <c r="F2118">
        <f>+COUNTIFS(percentiles!A:A,A2118,percentiles!M:M,B2118,percentiles!N:N,"&gt;0")</f>
        <v>0</v>
      </c>
    </row>
    <row r="2119" spans="1:6">
      <c r="A2119">
        <v>155122</v>
      </c>
      <c r="B2119" s="2">
        <v>42817</v>
      </c>
      <c r="C2119">
        <v>14.7</v>
      </c>
      <c r="D2119">
        <v>7.3</v>
      </c>
      <c r="E2119" t="str">
        <f>+VLOOKUP(A2119,'est-senamhi'!A:J,10,FALSE)</f>
        <v>VNP</v>
      </c>
      <c r="F2119">
        <f>+COUNTIFS(percentiles!A:A,A2119,percentiles!M:M,B2119,percentiles!N:N,"&gt;0")</f>
        <v>0</v>
      </c>
    </row>
    <row r="2120" spans="1:6">
      <c r="A2120">
        <v>156104</v>
      </c>
      <c r="B2120" s="2">
        <v>42817</v>
      </c>
      <c r="C2120">
        <v>35.200000000000003</v>
      </c>
      <c r="D2120">
        <v>21</v>
      </c>
      <c r="E2120" t="str">
        <f>+VLOOKUP(A2120,'est-senamhi'!A:J,10,FALSE)</f>
        <v>RP</v>
      </c>
      <c r="F2120">
        <f>+COUNTIFS(percentiles!A:A,A2120,percentiles!M:M,B2120,percentiles!N:N,"&gt;0")</f>
        <v>1</v>
      </c>
    </row>
    <row r="2121" spans="1:6">
      <c r="A2121">
        <v>156212</v>
      </c>
      <c r="B2121" s="2">
        <v>42817</v>
      </c>
      <c r="C2121">
        <v>38.200000000000003</v>
      </c>
      <c r="D2121">
        <v>25.6</v>
      </c>
      <c r="E2121" t="str">
        <f>+VLOOKUP(A2121,'est-senamhi'!A:J,10,FALSE)</f>
        <v>RP</v>
      </c>
      <c r="F2121">
        <f>+COUNTIFS(percentiles!A:A,A2121,percentiles!M:M,B2121,percentiles!N:N,"&gt;0")</f>
        <v>0</v>
      </c>
    </row>
    <row r="2122" spans="1:6">
      <c r="A2122">
        <v>157101</v>
      </c>
      <c r="B2122" s="2">
        <v>42817</v>
      </c>
      <c r="C2122">
        <v>34.700000000000003</v>
      </c>
      <c r="D2122">
        <v>23.55</v>
      </c>
      <c r="E2122" t="str">
        <f>+VLOOKUP(A2122,'est-senamhi'!A:J,10,FALSE)</f>
        <v>RP</v>
      </c>
      <c r="F2122">
        <f>+COUNTIFS(percentiles!A:A,A2122,percentiles!M:M,B2122,percentiles!N:N,"&gt;0")</f>
        <v>0</v>
      </c>
    </row>
    <row r="2123" spans="1:6">
      <c r="A2123">
        <v>157200</v>
      </c>
      <c r="B2123" s="2">
        <v>42817</v>
      </c>
      <c r="C2123">
        <v>18.7</v>
      </c>
      <c r="D2123">
        <v>14.68</v>
      </c>
      <c r="E2123" t="str">
        <f>+VLOOKUP(A2123,'est-senamhi'!A:J,10,FALSE)</f>
        <v>RP</v>
      </c>
      <c r="F2123">
        <f>+COUNTIFS(percentiles!A:A,A2123,percentiles!M:M,B2123,percentiles!N:N,"&gt;0")</f>
        <v>0</v>
      </c>
    </row>
    <row r="2124" spans="1:6">
      <c r="A2124">
        <v>157325</v>
      </c>
      <c r="B2124" s="2">
        <v>42817</v>
      </c>
      <c r="C2124">
        <v>35.299999999999997</v>
      </c>
      <c r="D2124">
        <v>28.75</v>
      </c>
      <c r="E2124" t="str">
        <f>+VLOOKUP(A2124,'est-senamhi'!A:J,10,FALSE)</f>
        <v>RP</v>
      </c>
      <c r="F2124">
        <f>+COUNTIFS(percentiles!A:A,A2124,percentiles!M:M,B2124,percentiles!N:N,"&gt;0")</f>
        <v>0</v>
      </c>
    </row>
    <row r="2125" spans="1:6">
      <c r="A2125">
        <v>157329</v>
      </c>
      <c r="B2125" s="2">
        <v>42817</v>
      </c>
      <c r="C2125">
        <v>28.4</v>
      </c>
      <c r="D2125">
        <v>25.81</v>
      </c>
      <c r="E2125" t="str">
        <f>+VLOOKUP(A2125,'est-senamhi'!A:J,10,FALSE)</f>
        <v>RP</v>
      </c>
      <c r="F2125">
        <f>+COUNTIFS(percentiles!A:A,A2125,percentiles!M:M,B2125,percentiles!N:N,"&gt;0")</f>
        <v>0</v>
      </c>
    </row>
    <row r="2126" spans="1:6">
      <c r="A2126" t="s">
        <v>1105</v>
      </c>
      <c r="B2126" s="2">
        <v>42817</v>
      </c>
      <c r="C2126">
        <v>44.4</v>
      </c>
      <c r="D2126">
        <v>29.59</v>
      </c>
      <c r="E2126" t="str">
        <f>+VLOOKUP(A2126,'est-senamhi'!A:J,10,FALSE)</f>
        <v>RP</v>
      </c>
      <c r="F2126">
        <f>+COUNTIFS(percentiles!A:A,A2126,percentiles!M:M,B2126,percentiles!N:N,"&gt;0")</f>
        <v>0</v>
      </c>
    </row>
    <row r="2127" spans="1:6">
      <c r="A2127" t="s">
        <v>1108</v>
      </c>
      <c r="B2127" s="2">
        <v>42817</v>
      </c>
      <c r="C2127">
        <v>35.9</v>
      </c>
      <c r="D2127">
        <v>28.85</v>
      </c>
      <c r="E2127" t="str">
        <f>+VLOOKUP(A2127,'est-senamhi'!A:J,10,FALSE)</f>
        <v>VNP</v>
      </c>
      <c r="F2127">
        <f>+COUNTIFS(percentiles!A:A,A2127,percentiles!M:M,B2127,percentiles!N:N,"&gt;0")</f>
        <v>0</v>
      </c>
    </row>
    <row r="2128" spans="1:6">
      <c r="A2128" t="s">
        <v>1149</v>
      </c>
      <c r="B2128" s="2">
        <v>42817</v>
      </c>
      <c r="C2128">
        <v>35.799999999999997</v>
      </c>
      <c r="D2128">
        <v>33.53</v>
      </c>
      <c r="E2128" t="str">
        <f>+VLOOKUP(A2128,'est-senamhi'!A:J,10,FALSE)</f>
        <v>RP</v>
      </c>
      <c r="F2128">
        <f>+COUNTIFS(percentiles!A:A,A2128,percentiles!M:M,B2128,percentiles!N:N,"&gt;0")</f>
        <v>0</v>
      </c>
    </row>
    <row r="2129" spans="1:6">
      <c r="A2129" t="s">
        <v>1151</v>
      </c>
      <c r="B2129" s="2">
        <v>42817</v>
      </c>
      <c r="C2129">
        <v>44.4</v>
      </c>
      <c r="D2129">
        <v>36.630000000000003</v>
      </c>
      <c r="E2129" t="str">
        <f>+VLOOKUP(A2129,'est-senamhi'!A:J,10,FALSE)</f>
        <v>RP</v>
      </c>
      <c r="F2129">
        <f>+COUNTIFS(percentiles!A:A,A2129,percentiles!M:M,B2129,percentiles!N:N,"&gt;0")</f>
        <v>0</v>
      </c>
    </row>
    <row r="2130" spans="1:6">
      <c r="A2130" t="s">
        <v>1218</v>
      </c>
      <c r="B2130" s="2">
        <v>42817</v>
      </c>
      <c r="C2130">
        <v>3.6</v>
      </c>
      <c r="D2130">
        <v>1.39</v>
      </c>
      <c r="E2130" t="str">
        <f>+VLOOKUP(A2130,'est-senamhi'!A:J,10,FALSE)</f>
        <v>VNP</v>
      </c>
      <c r="F2130">
        <f>+COUNTIFS(percentiles!A:A,A2130,percentiles!M:M,B2130,percentiles!N:N,"&gt;0")</f>
        <v>0</v>
      </c>
    </row>
    <row r="2131" spans="1:6">
      <c r="A2131" t="s">
        <v>1226</v>
      </c>
      <c r="B2131" s="2">
        <v>42817</v>
      </c>
      <c r="C2131">
        <v>32.4</v>
      </c>
      <c r="D2131">
        <v>26.76</v>
      </c>
      <c r="E2131" t="str">
        <f>+VLOOKUP(A2131,'est-senamhi'!A:J,10,FALSE)</f>
        <v>VNP</v>
      </c>
      <c r="F2131">
        <f>+COUNTIFS(percentiles!A:A,A2131,percentiles!M:M,B2131,percentiles!N:N,"&gt;0")</f>
        <v>0</v>
      </c>
    </row>
    <row r="2132" spans="1:6">
      <c r="A2132" t="s">
        <v>1237</v>
      </c>
      <c r="B2132" s="2">
        <v>42817</v>
      </c>
      <c r="C2132">
        <v>30</v>
      </c>
      <c r="D2132">
        <v>25.92</v>
      </c>
      <c r="E2132" t="str">
        <f>+VLOOKUP(A2132,'est-senamhi'!A:J,10,FALSE)</f>
        <v>RP</v>
      </c>
      <c r="F2132">
        <f>+COUNTIFS(percentiles!A:A,A2132,percentiles!M:M,B2132,percentiles!N:N,"&gt;0")</f>
        <v>0</v>
      </c>
    </row>
    <row r="2133" spans="1:6">
      <c r="A2133">
        <v>262</v>
      </c>
      <c r="B2133" s="2">
        <v>42818</v>
      </c>
      <c r="C2133">
        <v>40.799999999999997</v>
      </c>
      <c r="D2133">
        <v>28.85</v>
      </c>
      <c r="E2133" t="str">
        <f>+VLOOKUP(A2133,'est-senamhi'!A:J,10,FALSE)</f>
        <v>VNP</v>
      </c>
      <c r="F2133">
        <f>+COUNTIFS(percentiles!A:A,A2133,percentiles!M:M,B2133,percentiles!N:N,"&gt;0")</f>
        <v>0</v>
      </c>
    </row>
    <row r="2134" spans="1:6">
      <c r="A2134">
        <v>306</v>
      </c>
      <c r="B2134" s="2">
        <v>42818</v>
      </c>
      <c r="C2134">
        <v>30.5</v>
      </c>
      <c r="D2134">
        <v>7.41</v>
      </c>
      <c r="E2134" t="str">
        <f>+VLOOKUP(A2134,'est-senamhi'!A:J,10,FALSE)</f>
        <v>VNP</v>
      </c>
      <c r="F2134">
        <f>+COUNTIFS(percentiles!A:A,A2134,percentiles!M:M,B2134,percentiles!N:N,"&gt;0")</f>
        <v>0</v>
      </c>
    </row>
    <row r="2135" spans="1:6">
      <c r="A2135">
        <v>333</v>
      </c>
      <c r="B2135" s="2">
        <v>42818</v>
      </c>
      <c r="C2135">
        <v>35.6</v>
      </c>
      <c r="D2135">
        <v>14.57</v>
      </c>
      <c r="E2135" t="str">
        <f>+VLOOKUP(A2135,'est-senamhi'!A:J,10,FALSE)</f>
        <v>VNP</v>
      </c>
      <c r="F2135">
        <f>+COUNTIFS(percentiles!A:A,A2135,percentiles!M:M,B2135,percentiles!N:N,"&gt;0")</f>
        <v>0</v>
      </c>
    </row>
    <row r="2136" spans="1:6">
      <c r="A2136">
        <v>398</v>
      </c>
      <c r="B2136" s="2">
        <v>42818</v>
      </c>
      <c r="C2136">
        <v>18</v>
      </c>
      <c r="D2136">
        <v>12.71</v>
      </c>
      <c r="E2136" t="str">
        <f>+VLOOKUP(A2136,'est-senamhi'!A:J,10,FALSE)</f>
        <v>VNP</v>
      </c>
      <c r="F2136">
        <f>+COUNTIFS(percentiles!A:A,A2136,percentiles!M:M,B2136,percentiles!N:N,"&gt;0")</f>
        <v>0</v>
      </c>
    </row>
    <row r="2137" spans="1:6">
      <c r="A2137">
        <v>444</v>
      </c>
      <c r="B2137" s="2">
        <v>42818</v>
      </c>
      <c r="C2137">
        <v>22.1</v>
      </c>
      <c r="D2137">
        <v>21.05</v>
      </c>
      <c r="E2137" t="str">
        <f>+VLOOKUP(A2137,'est-senamhi'!A:J,10,FALSE)</f>
        <v>VNP</v>
      </c>
      <c r="F2137">
        <f>+COUNTIFS(percentiles!A:A,A2137,percentiles!M:M,B2137,percentiles!N:N,"&gt;0")</f>
        <v>0</v>
      </c>
    </row>
    <row r="2138" spans="1:6">
      <c r="A2138">
        <v>538</v>
      </c>
      <c r="B2138" s="2">
        <v>42818</v>
      </c>
      <c r="C2138">
        <v>33.700000000000003</v>
      </c>
      <c r="D2138">
        <v>21.86</v>
      </c>
      <c r="E2138" t="str">
        <f>+VLOOKUP(A2138,'est-senamhi'!A:J,10,FALSE)</f>
        <v>VNP</v>
      </c>
      <c r="F2138">
        <f>+COUNTIFS(percentiles!A:A,A2138,percentiles!M:M,B2138,percentiles!N:N,"&gt;0")</f>
        <v>0</v>
      </c>
    </row>
    <row r="2139" spans="1:6">
      <c r="A2139">
        <v>757</v>
      </c>
      <c r="B2139" s="2">
        <v>42818</v>
      </c>
      <c r="C2139">
        <v>18.5</v>
      </c>
      <c r="D2139">
        <v>17.420000000000002</v>
      </c>
      <c r="E2139" t="str">
        <f>+VLOOKUP(A2139,'est-senamhi'!A:J,10,FALSE)</f>
        <v>RP</v>
      </c>
      <c r="F2139">
        <f>+COUNTIFS(percentiles!A:A,A2139,percentiles!M:M,B2139,percentiles!N:N,"&gt;0")</f>
        <v>0</v>
      </c>
    </row>
    <row r="2140" spans="1:6">
      <c r="A2140">
        <v>6200</v>
      </c>
      <c r="B2140" s="2">
        <v>42818</v>
      </c>
      <c r="C2140">
        <v>24.6</v>
      </c>
      <c r="D2140">
        <v>23.95</v>
      </c>
      <c r="E2140" t="str">
        <f>+VLOOKUP(A2140,'est-senamhi'!A:J,10,FALSE)</f>
        <v>RP</v>
      </c>
      <c r="F2140">
        <f>+COUNTIFS(percentiles!A:A,A2140,percentiles!M:M,B2140,percentiles!N:N,"&gt;0")</f>
        <v>0</v>
      </c>
    </row>
    <row r="2141" spans="1:6">
      <c r="A2141">
        <v>105121</v>
      </c>
      <c r="B2141" s="2">
        <v>42818</v>
      </c>
      <c r="C2141">
        <v>50.4</v>
      </c>
      <c r="D2141">
        <v>11.66</v>
      </c>
      <c r="E2141" t="str">
        <f>+VLOOKUP(A2141,'est-senamhi'!A:J,10,FALSE)</f>
        <v>VNP</v>
      </c>
      <c r="F2141">
        <f>+COUNTIFS(percentiles!A:A,A2141,percentiles!M:M,B2141,percentiles!N:N,"&gt;0")</f>
        <v>0</v>
      </c>
    </row>
    <row r="2142" spans="1:6">
      <c r="A2142">
        <v>105122</v>
      </c>
      <c r="B2142" s="2">
        <v>42818</v>
      </c>
      <c r="C2142">
        <v>55.6</v>
      </c>
      <c r="D2142">
        <v>9.83</v>
      </c>
      <c r="E2142" t="str">
        <f>+VLOOKUP(A2142,'est-senamhi'!A:J,10,FALSE)</f>
        <v>VNP</v>
      </c>
      <c r="F2142">
        <f>+COUNTIFS(percentiles!A:A,A2142,percentiles!M:M,B2142,percentiles!N:N,"&gt;0")</f>
        <v>0</v>
      </c>
    </row>
    <row r="2143" spans="1:6">
      <c r="A2143">
        <v>107131</v>
      </c>
      <c r="B2143" s="2">
        <v>42818</v>
      </c>
      <c r="C2143">
        <v>32.700000000000003</v>
      </c>
      <c r="D2143">
        <v>24.38</v>
      </c>
      <c r="E2143" t="str">
        <f>+VLOOKUP(A2143,'est-senamhi'!A:J,10,FALSE)</f>
        <v>VNP</v>
      </c>
      <c r="F2143">
        <f>+COUNTIFS(percentiles!A:A,A2143,percentiles!M:M,B2143,percentiles!N:N,"&gt;0")</f>
        <v>0</v>
      </c>
    </row>
    <row r="2144" spans="1:6">
      <c r="A2144">
        <v>109090</v>
      </c>
      <c r="B2144" s="2">
        <v>42818</v>
      </c>
      <c r="C2144">
        <v>87.2</v>
      </c>
      <c r="D2144">
        <v>59.31</v>
      </c>
      <c r="E2144" t="str">
        <f>+VLOOKUP(A2144,'est-senamhi'!A:J,10,FALSE)</f>
        <v>RP</v>
      </c>
      <c r="F2144">
        <f>+COUNTIFS(percentiles!A:A,A2144,percentiles!M:M,B2144,percentiles!N:N,"&gt;0")</f>
        <v>0</v>
      </c>
    </row>
    <row r="2145" spans="1:6">
      <c r="A2145">
        <v>111288</v>
      </c>
      <c r="B2145" s="2">
        <v>42818</v>
      </c>
      <c r="C2145">
        <v>12</v>
      </c>
      <c r="D2145">
        <v>11.17</v>
      </c>
      <c r="E2145" t="str">
        <f>+VLOOKUP(A2145,'est-senamhi'!A:J,10,FALSE)</f>
        <v>RP</v>
      </c>
      <c r="F2145">
        <f>+COUNTIFS(percentiles!A:A,A2145,percentiles!M:M,B2145,percentiles!N:N,"&gt;0")</f>
        <v>0</v>
      </c>
    </row>
    <row r="2146" spans="1:6">
      <c r="A2146">
        <v>112181</v>
      </c>
      <c r="B2146" s="2">
        <v>42818</v>
      </c>
      <c r="C2146">
        <v>14.1</v>
      </c>
      <c r="D2146">
        <v>0.53</v>
      </c>
      <c r="E2146" t="str">
        <f>+VLOOKUP(A2146,'est-senamhi'!A:J,10,FALSE)</f>
        <v>VNP</v>
      </c>
      <c r="F2146">
        <f>+COUNTIFS(percentiles!A:A,A2146,percentiles!M:M,B2146,percentiles!N:N,"&gt;0")</f>
        <v>0</v>
      </c>
    </row>
    <row r="2147" spans="1:6">
      <c r="A2147">
        <v>150903</v>
      </c>
      <c r="B2147" s="2">
        <v>42818</v>
      </c>
      <c r="C2147">
        <v>22.4</v>
      </c>
      <c r="D2147">
        <v>19.850000000000001</v>
      </c>
      <c r="E2147" t="str">
        <f>+VLOOKUP(A2147,'est-senamhi'!A:J,10,FALSE)</f>
        <v>VNP</v>
      </c>
      <c r="F2147">
        <f>+COUNTIFS(percentiles!A:A,A2147,percentiles!M:M,B2147,percentiles!N:N,"&gt;0")</f>
        <v>1</v>
      </c>
    </row>
    <row r="2148" spans="1:6">
      <c r="A2148">
        <v>153201</v>
      </c>
      <c r="B2148" s="2">
        <v>42818</v>
      </c>
      <c r="C2148">
        <v>47.9</v>
      </c>
      <c r="D2148">
        <v>37.770000000000003</v>
      </c>
      <c r="E2148" t="str">
        <f>+VLOOKUP(A2148,'est-senamhi'!A:J,10,FALSE)</f>
        <v>VNP</v>
      </c>
      <c r="F2148">
        <f>+COUNTIFS(percentiles!A:A,A2148,percentiles!M:M,B2148,percentiles!N:N,"&gt;0")</f>
        <v>0</v>
      </c>
    </row>
    <row r="2149" spans="1:6">
      <c r="A2149">
        <v>154107</v>
      </c>
      <c r="B2149" s="2">
        <v>42818</v>
      </c>
      <c r="C2149">
        <v>10.6</v>
      </c>
      <c r="D2149">
        <v>8.82</v>
      </c>
      <c r="E2149" t="str">
        <f>+VLOOKUP(A2149,'est-senamhi'!A:J,10,FALSE)</f>
        <v>VNP</v>
      </c>
      <c r="F2149">
        <f>+COUNTIFS(percentiles!A:A,A2149,percentiles!M:M,B2149,percentiles!N:N,"&gt;0")</f>
        <v>0</v>
      </c>
    </row>
    <row r="2150" spans="1:6">
      <c r="A2150">
        <v>154108</v>
      </c>
      <c r="B2150" s="2">
        <v>42818</v>
      </c>
      <c r="C2150">
        <v>14.8</v>
      </c>
      <c r="D2150">
        <v>9.23</v>
      </c>
      <c r="E2150" t="str">
        <f>+VLOOKUP(A2150,'est-senamhi'!A:J,10,FALSE)</f>
        <v>VNP</v>
      </c>
      <c r="F2150">
        <f>+COUNTIFS(percentiles!A:A,A2150,percentiles!M:M,B2150,percentiles!N:N,"&gt;0")</f>
        <v>0</v>
      </c>
    </row>
    <row r="2151" spans="1:6">
      <c r="A2151">
        <v>154110</v>
      </c>
      <c r="B2151" s="2">
        <v>42818</v>
      </c>
      <c r="C2151">
        <v>11.4</v>
      </c>
      <c r="D2151">
        <v>8.82</v>
      </c>
      <c r="E2151" t="str">
        <f>+VLOOKUP(A2151,'est-senamhi'!A:J,10,FALSE)</f>
        <v>VNP</v>
      </c>
      <c r="F2151">
        <f>+COUNTIFS(percentiles!A:A,A2151,percentiles!M:M,B2151,percentiles!N:N,"&gt;0")</f>
        <v>0</v>
      </c>
    </row>
    <row r="2152" spans="1:6">
      <c r="A2152">
        <v>155122</v>
      </c>
      <c r="B2152" s="2">
        <v>42818</v>
      </c>
      <c r="C2152">
        <v>8.3000000000000007</v>
      </c>
      <c r="D2152">
        <v>7.3</v>
      </c>
      <c r="E2152" t="str">
        <f>+VLOOKUP(A2152,'est-senamhi'!A:J,10,FALSE)</f>
        <v>VNP</v>
      </c>
      <c r="F2152">
        <f>+COUNTIFS(percentiles!A:A,A2152,percentiles!M:M,B2152,percentiles!N:N,"&gt;0")</f>
        <v>0</v>
      </c>
    </row>
    <row r="2153" spans="1:6">
      <c r="A2153">
        <v>155200</v>
      </c>
      <c r="B2153" s="2">
        <v>42818</v>
      </c>
      <c r="C2153">
        <v>28.3</v>
      </c>
      <c r="D2153">
        <v>21.94</v>
      </c>
      <c r="E2153" t="str">
        <f>+VLOOKUP(A2153,'est-senamhi'!A:J,10,FALSE)</f>
        <v>VNP</v>
      </c>
      <c r="F2153">
        <f>+COUNTIFS(percentiles!A:A,A2153,percentiles!M:M,B2153,percentiles!N:N,"&gt;0")</f>
        <v>0</v>
      </c>
    </row>
    <row r="2154" spans="1:6">
      <c r="A2154" t="s">
        <v>1122</v>
      </c>
      <c r="B2154" s="2">
        <v>42818</v>
      </c>
      <c r="C2154">
        <v>15</v>
      </c>
      <c r="D2154">
        <v>14.48</v>
      </c>
      <c r="E2154" t="str">
        <f>+VLOOKUP(A2154,'est-senamhi'!A:J,10,FALSE)</f>
        <v>RP</v>
      </c>
      <c r="F2154">
        <f>+COUNTIFS(percentiles!A:A,A2154,percentiles!M:M,B2154,percentiles!N:N,"&gt;0")</f>
        <v>0</v>
      </c>
    </row>
    <row r="2155" spans="1:6">
      <c r="A2155" t="s">
        <v>1131</v>
      </c>
      <c r="B2155" s="2">
        <v>42818</v>
      </c>
      <c r="C2155">
        <v>37</v>
      </c>
      <c r="D2155">
        <v>36.380000000000003</v>
      </c>
      <c r="E2155" t="str">
        <f>+VLOOKUP(A2155,'est-senamhi'!A:J,10,FALSE)</f>
        <v>RP</v>
      </c>
      <c r="F2155">
        <f>+COUNTIFS(percentiles!A:A,A2155,percentiles!M:M,B2155,percentiles!N:N,"&gt;0")</f>
        <v>0</v>
      </c>
    </row>
    <row r="2156" spans="1:6">
      <c r="A2156">
        <v>252</v>
      </c>
      <c r="B2156" s="2">
        <v>42819</v>
      </c>
      <c r="C2156">
        <v>34.6</v>
      </c>
      <c r="D2156">
        <v>32.799999999999997</v>
      </c>
      <c r="E2156" t="str">
        <f>+VLOOKUP(A2156,'est-senamhi'!A:J,10,FALSE)</f>
        <v>RP</v>
      </c>
      <c r="F2156">
        <f>+COUNTIFS(percentiles!A:A,A2156,percentiles!M:M,B2156,percentiles!N:N,"&gt;0")</f>
        <v>0</v>
      </c>
    </row>
    <row r="2157" spans="1:6">
      <c r="A2157">
        <v>255</v>
      </c>
      <c r="B2157" s="2">
        <v>42819</v>
      </c>
      <c r="C2157">
        <v>104.5</v>
      </c>
      <c r="D2157">
        <v>76.61</v>
      </c>
      <c r="E2157" t="str">
        <f>+VLOOKUP(A2157,'est-senamhi'!A:J,10,FALSE)</f>
        <v>VNP</v>
      </c>
      <c r="F2157">
        <f>+COUNTIFS(percentiles!A:A,A2157,percentiles!M:M,B2157,percentiles!N:N,"&gt;0")</f>
        <v>0</v>
      </c>
    </row>
    <row r="2158" spans="1:6">
      <c r="A2158">
        <v>260</v>
      </c>
      <c r="B2158" s="2">
        <v>42819</v>
      </c>
      <c r="C2158">
        <v>53.1</v>
      </c>
      <c r="D2158">
        <v>32.43</v>
      </c>
      <c r="E2158" t="str">
        <f>+VLOOKUP(A2158,'est-senamhi'!A:J,10,FALSE)</f>
        <v>RP</v>
      </c>
      <c r="F2158">
        <f>+COUNTIFS(percentiles!A:A,A2158,percentiles!M:M,B2158,percentiles!N:N,"&gt;0")</f>
        <v>0</v>
      </c>
    </row>
    <row r="2159" spans="1:6">
      <c r="A2159">
        <v>302</v>
      </c>
      <c r="B2159" s="2">
        <v>42819</v>
      </c>
      <c r="C2159">
        <v>30.7</v>
      </c>
      <c r="D2159">
        <v>28.47</v>
      </c>
      <c r="E2159" t="str">
        <f>+VLOOKUP(A2159,'est-senamhi'!A:J,10,FALSE)</f>
        <v>VNP</v>
      </c>
      <c r="F2159">
        <f>+COUNTIFS(percentiles!A:A,A2159,percentiles!M:M,B2159,percentiles!N:N,"&gt;0")</f>
        <v>0</v>
      </c>
    </row>
    <row r="2160" spans="1:6">
      <c r="A2160">
        <v>349</v>
      </c>
      <c r="B2160" s="2">
        <v>42819</v>
      </c>
      <c r="C2160">
        <v>48.1</v>
      </c>
      <c r="D2160">
        <v>43</v>
      </c>
      <c r="E2160" t="str">
        <f>+VLOOKUP(A2160,'est-senamhi'!A:J,10,FALSE)</f>
        <v>RP</v>
      </c>
      <c r="F2160">
        <f>+COUNTIFS(percentiles!A:A,A2160,percentiles!M:M,B2160,percentiles!N:N,"&gt;0")</f>
        <v>1</v>
      </c>
    </row>
    <row r="2161" spans="1:6">
      <c r="A2161">
        <v>607</v>
      </c>
      <c r="B2161" s="2">
        <v>42819</v>
      </c>
      <c r="C2161">
        <v>24.9</v>
      </c>
      <c r="D2161">
        <v>23.87</v>
      </c>
      <c r="E2161" t="str">
        <f>+VLOOKUP(A2161,'est-senamhi'!A:J,10,FALSE)</f>
        <v>RP</v>
      </c>
      <c r="F2161">
        <f>+COUNTIFS(percentiles!A:A,A2161,percentiles!M:M,B2161,percentiles!N:N,"&gt;0")</f>
        <v>0</v>
      </c>
    </row>
    <row r="2162" spans="1:6">
      <c r="A2162">
        <v>809</v>
      </c>
      <c r="B2162" s="2">
        <v>42819</v>
      </c>
      <c r="C2162">
        <v>22.7</v>
      </c>
      <c r="D2162">
        <v>19.77</v>
      </c>
      <c r="E2162" t="str">
        <f>+VLOOKUP(A2162,'est-senamhi'!A:J,10,FALSE)</f>
        <v>RP</v>
      </c>
      <c r="F2162">
        <f>+COUNTIFS(percentiles!A:A,A2162,percentiles!M:M,B2162,percentiles!N:N,"&gt;0")</f>
        <v>0</v>
      </c>
    </row>
    <row r="2163" spans="1:6">
      <c r="A2163">
        <v>823</v>
      </c>
      <c r="B2163" s="2">
        <v>42819</v>
      </c>
      <c r="C2163">
        <v>25</v>
      </c>
      <c r="D2163">
        <v>22.48</v>
      </c>
      <c r="E2163" t="str">
        <f>+VLOOKUP(A2163,'est-senamhi'!A:J,10,FALSE)</f>
        <v>RP</v>
      </c>
      <c r="F2163">
        <f>+COUNTIFS(percentiles!A:A,A2163,percentiles!M:M,B2163,percentiles!N:N,"&gt;0")</f>
        <v>0</v>
      </c>
    </row>
    <row r="2164" spans="1:6">
      <c r="A2164">
        <v>105121</v>
      </c>
      <c r="B2164" s="2">
        <v>42819</v>
      </c>
      <c r="C2164">
        <v>30.2</v>
      </c>
      <c r="D2164">
        <v>11.66</v>
      </c>
      <c r="E2164" t="str">
        <f>+VLOOKUP(A2164,'est-senamhi'!A:J,10,FALSE)</f>
        <v>VNP</v>
      </c>
      <c r="F2164">
        <f>+COUNTIFS(percentiles!A:A,A2164,percentiles!M:M,B2164,percentiles!N:N,"&gt;0")</f>
        <v>0</v>
      </c>
    </row>
    <row r="2165" spans="1:6">
      <c r="A2165">
        <v>111174</v>
      </c>
      <c r="B2165" s="2">
        <v>42819</v>
      </c>
      <c r="C2165">
        <v>30</v>
      </c>
      <c r="D2165">
        <v>26.12</v>
      </c>
      <c r="E2165" t="str">
        <f>+VLOOKUP(A2165,'est-senamhi'!A:J,10,FALSE)</f>
        <v>RP</v>
      </c>
      <c r="F2165">
        <f>+COUNTIFS(percentiles!A:A,A2165,percentiles!M:M,B2165,percentiles!N:N,"&gt;0")</f>
        <v>0</v>
      </c>
    </row>
    <row r="2166" spans="1:6">
      <c r="A2166">
        <v>112181</v>
      </c>
      <c r="B2166" s="2">
        <v>42819</v>
      </c>
      <c r="C2166">
        <v>9.4</v>
      </c>
      <c r="D2166">
        <v>0.53</v>
      </c>
      <c r="E2166" t="str">
        <f>+VLOOKUP(A2166,'est-senamhi'!A:J,10,FALSE)</f>
        <v>VNP</v>
      </c>
      <c r="F2166">
        <f>+COUNTIFS(percentiles!A:A,A2166,percentiles!M:M,B2166,percentiles!N:N,"&gt;0")</f>
        <v>0</v>
      </c>
    </row>
    <row r="2167" spans="1:6">
      <c r="A2167">
        <v>152101</v>
      </c>
      <c r="B2167" s="2">
        <v>42819</v>
      </c>
      <c r="C2167">
        <v>65</v>
      </c>
      <c r="D2167">
        <v>53.22</v>
      </c>
      <c r="E2167" t="str">
        <f>+VLOOKUP(A2167,'est-senamhi'!A:J,10,FALSE)</f>
        <v>VNP</v>
      </c>
      <c r="F2167">
        <f>+COUNTIFS(percentiles!A:A,A2167,percentiles!M:M,B2167,percentiles!N:N,"&gt;0")</f>
        <v>0</v>
      </c>
    </row>
    <row r="2168" spans="1:6">
      <c r="A2168">
        <v>153107</v>
      </c>
      <c r="B2168" s="2">
        <v>42819</v>
      </c>
      <c r="C2168">
        <v>38.5</v>
      </c>
      <c r="D2168">
        <v>38.25</v>
      </c>
      <c r="E2168" t="str">
        <f>+VLOOKUP(A2168,'est-senamhi'!A:J,10,FALSE)</f>
        <v>RP</v>
      </c>
      <c r="F2168">
        <f>+COUNTIFS(percentiles!A:A,A2168,percentiles!M:M,B2168,percentiles!N:N,"&gt;0")</f>
        <v>0</v>
      </c>
    </row>
    <row r="2169" spans="1:6">
      <c r="A2169">
        <v>153226</v>
      </c>
      <c r="B2169" s="2">
        <v>42819</v>
      </c>
      <c r="C2169">
        <v>74.8</v>
      </c>
      <c r="D2169">
        <v>62.29</v>
      </c>
      <c r="E2169" t="str">
        <f>+VLOOKUP(A2169,'est-senamhi'!A:J,10,FALSE)</f>
        <v>RP</v>
      </c>
      <c r="F2169">
        <f>+COUNTIFS(percentiles!A:A,A2169,percentiles!M:M,B2169,percentiles!N:N,"&gt;0")</f>
        <v>0</v>
      </c>
    </row>
    <row r="2170" spans="1:6">
      <c r="A2170">
        <v>154108</v>
      </c>
      <c r="B2170" s="2">
        <v>42819</v>
      </c>
      <c r="C2170">
        <v>30.6</v>
      </c>
      <c r="D2170">
        <v>9.23</v>
      </c>
      <c r="E2170" t="str">
        <f>+VLOOKUP(A2170,'est-senamhi'!A:J,10,FALSE)</f>
        <v>VNP</v>
      </c>
      <c r="F2170">
        <f>+COUNTIFS(percentiles!A:A,A2170,percentiles!M:M,B2170,percentiles!N:N,"&gt;0")</f>
        <v>0</v>
      </c>
    </row>
    <row r="2171" spans="1:6">
      <c r="A2171">
        <v>157206</v>
      </c>
      <c r="B2171" s="2">
        <v>42819</v>
      </c>
      <c r="C2171">
        <v>40.1</v>
      </c>
      <c r="D2171">
        <v>26.29</v>
      </c>
      <c r="E2171" t="str">
        <f>+VLOOKUP(A2171,'est-senamhi'!A:J,10,FALSE)</f>
        <v>RP</v>
      </c>
      <c r="F2171">
        <f>+COUNTIFS(percentiles!A:A,A2171,percentiles!M:M,B2171,percentiles!N:N,"&gt;0")</f>
        <v>0</v>
      </c>
    </row>
    <row r="2172" spans="1:6">
      <c r="A2172">
        <v>47201542</v>
      </c>
      <c r="B2172" s="2">
        <v>42819</v>
      </c>
      <c r="C2172">
        <v>68</v>
      </c>
      <c r="D2172">
        <v>61.75</v>
      </c>
      <c r="E2172" t="str">
        <f>+VLOOKUP(A2172,'est-senamhi'!A:J,10,FALSE)</f>
        <v>VNP</v>
      </c>
      <c r="F2172">
        <f>+COUNTIFS(percentiles!A:A,A2172,percentiles!M:M,B2172,percentiles!N:N,"&gt;0")</f>
        <v>0</v>
      </c>
    </row>
    <row r="2173" spans="1:6">
      <c r="A2173" t="s">
        <v>1072</v>
      </c>
      <c r="B2173" s="2">
        <v>42819</v>
      </c>
      <c r="C2173">
        <v>116.9</v>
      </c>
      <c r="D2173">
        <v>76.61</v>
      </c>
      <c r="E2173" t="str">
        <f>+VLOOKUP(A2173,'est-senamhi'!A:J,10,FALSE)</f>
        <v>VNP</v>
      </c>
      <c r="F2173">
        <f>+COUNTIFS(percentiles!A:A,A2173,percentiles!M:M,B2173,percentiles!N:N,"&gt;0")</f>
        <v>0</v>
      </c>
    </row>
    <row r="2174" spans="1:6">
      <c r="A2174" t="s">
        <v>1108</v>
      </c>
      <c r="B2174" s="2">
        <v>42819</v>
      </c>
      <c r="C2174">
        <v>108.2</v>
      </c>
      <c r="D2174">
        <v>28.85</v>
      </c>
      <c r="E2174" t="str">
        <f>+VLOOKUP(A2174,'est-senamhi'!A:J,10,FALSE)</f>
        <v>VNP</v>
      </c>
      <c r="F2174">
        <f>+COUNTIFS(percentiles!A:A,A2174,percentiles!M:M,B2174,percentiles!N:N,"&gt;0")</f>
        <v>0</v>
      </c>
    </row>
    <row r="2175" spans="1:6">
      <c r="A2175" t="s">
        <v>1211</v>
      </c>
      <c r="B2175" s="2">
        <v>42819</v>
      </c>
      <c r="C2175">
        <v>30.4</v>
      </c>
      <c r="D2175">
        <v>23.84</v>
      </c>
      <c r="E2175" t="str">
        <f>+VLOOKUP(A2175,'est-senamhi'!A:J,10,FALSE)</f>
        <v>VNP</v>
      </c>
      <c r="F2175">
        <f>+COUNTIFS(percentiles!A:A,A2175,percentiles!M:M,B2175,percentiles!N:N,"&gt;0")</f>
        <v>0</v>
      </c>
    </row>
    <row r="2176" spans="1:6">
      <c r="A2176" t="s">
        <v>1226</v>
      </c>
      <c r="B2176" s="2">
        <v>42819</v>
      </c>
      <c r="C2176">
        <v>43.5</v>
      </c>
      <c r="D2176">
        <v>26.76</v>
      </c>
      <c r="E2176" t="str">
        <f>+VLOOKUP(A2176,'est-senamhi'!A:J,10,FALSE)</f>
        <v>VNP</v>
      </c>
      <c r="F2176">
        <f>+COUNTIFS(percentiles!A:A,A2176,percentiles!M:M,B2176,percentiles!N:N,"&gt;0")</f>
        <v>0</v>
      </c>
    </row>
    <row r="2177" spans="1:6">
      <c r="A2177">
        <v>207</v>
      </c>
      <c r="B2177" s="2">
        <v>42820</v>
      </c>
      <c r="C2177">
        <v>75.8</v>
      </c>
      <c r="D2177">
        <v>31.77</v>
      </c>
      <c r="E2177" t="str">
        <f>+VLOOKUP(A2177,'est-senamhi'!A:J,10,FALSE)</f>
        <v>VNP</v>
      </c>
      <c r="F2177">
        <f>+COUNTIFS(percentiles!A:A,A2177,percentiles!M:M,B2177,percentiles!N:N,"&gt;0")</f>
        <v>0</v>
      </c>
    </row>
    <row r="2178" spans="1:6">
      <c r="A2178">
        <v>208</v>
      </c>
      <c r="B2178" s="2">
        <v>42820</v>
      </c>
      <c r="C2178">
        <v>80</v>
      </c>
      <c r="D2178">
        <v>49.86</v>
      </c>
      <c r="E2178" t="str">
        <f>+VLOOKUP(A2178,'est-senamhi'!A:J,10,FALSE)</f>
        <v>VNP</v>
      </c>
      <c r="F2178">
        <f>+COUNTIFS(percentiles!A:A,A2178,percentiles!M:M,B2178,percentiles!N:N,"&gt;0")</f>
        <v>0</v>
      </c>
    </row>
    <row r="2179" spans="1:6">
      <c r="A2179">
        <v>216</v>
      </c>
      <c r="B2179" s="2">
        <v>42820</v>
      </c>
      <c r="C2179">
        <v>104.5</v>
      </c>
      <c r="D2179">
        <v>51.37</v>
      </c>
      <c r="E2179" t="str">
        <f>+VLOOKUP(A2179,'est-senamhi'!A:J,10,FALSE)</f>
        <v>VNP</v>
      </c>
      <c r="F2179">
        <f>+COUNTIFS(percentiles!A:A,A2179,percentiles!M:M,B2179,percentiles!N:N,"&gt;0")</f>
        <v>0</v>
      </c>
    </row>
    <row r="2180" spans="1:6">
      <c r="A2180">
        <v>230</v>
      </c>
      <c r="B2180" s="2">
        <v>42820</v>
      </c>
      <c r="C2180">
        <v>33.700000000000003</v>
      </c>
      <c r="D2180">
        <v>31.51</v>
      </c>
      <c r="E2180" t="str">
        <f>+VLOOKUP(A2180,'est-senamhi'!A:J,10,FALSE)</f>
        <v>VNP</v>
      </c>
      <c r="F2180">
        <f>+COUNTIFS(percentiles!A:A,A2180,percentiles!M:M,B2180,percentiles!N:N,"&gt;0")</f>
        <v>0</v>
      </c>
    </row>
    <row r="2181" spans="1:6">
      <c r="A2181">
        <v>231</v>
      </c>
      <c r="B2181" s="2">
        <v>42820</v>
      </c>
      <c r="C2181">
        <v>140.6</v>
      </c>
      <c r="D2181">
        <v>26.24</v>
      </c>
      <c r="E2181" t="str">
        <f>+VLOOKUP(A2181,'est-senamhi'!A:J,10,FALSE)</f>
        <v>VNP</v>
      </c>
      <c r="F2181">
        <f>+COUNTIFS(percentiles!A:A,A2181,percentiles!M:M,B2181,percentiles!N:N,"&gt;0")</f>
        <v>0</v>
      </c>
    </row>
    <row r="2182" spans="1:6">
      <c r="A2182">
        <v>235</v>
      </c>
      <c r="B2182" s="2">
        <v>42820</v>
      </c>
      <c r="C2182">
        <v>74</v>
      </c>
      <c r="D2182">
        <v>73.63</v>
      </c>
      <c r="E2182" t="str">
        <f>+VLOOKUP(A2182,'est-senamhi'!A:J,10,FALSE)</f>
        <v>VNP</v>
      </c>
      <c r="F2182">
        <f>+COUNTIFS(percentiles!A:A,A2182,percentiles!M:M,B2182,percentiles!N:N,"&gt;0")</f>
        <v>0</v>
      </c>
    </row>
    <row r="2183" spans="1:6">
      <c r="A2183">
        <v>239</v>
      </c>
      <c r="B2183" s="2">
        <v>42820</v>
      </c>
      <c r="C2183">
        <v>36.299999999999997</v>
      </c>
      <c r="D2183">
        <v>25</v>
      </c>
      <c r="E2183" t="str">
        <f>+VLOOKUP(A2183,'est-senamhi'!A:J,10,FALSE)</f>
        <v>RP</v>
      </c>
      <c r="F2183">
        <f>+COUNTIFS(percentiles!A:A,A2183,percentiles!M:M,B2183,percentiles!N:N,"&gt;0")</f>
        <v>0</v>
      </c>
    </row>
    <row r="2184" spans="1:6">
      <c r="A2184">
        <v>247</v>
      </c>
      <c r="B2184" s="2">
        <v>42820</v>
      </c>
      <c r="C2184">
        <v>90.8</v>
      </c>
      <c r="D2184">
        <v>28.3</v>
      </c>
      <c r="E2184" t="str">
        <f>+VLOOKUP(A2184,'est-senamhi'!A:J,10,FALSE)</f>
        <v>VNP</v>
      </c>
      <c r="F2184">
        <f>+COUNTIFS(percentiles!A:A,A2184,percentiles!M:M,B2184,percentiles!N:N,"&gt;0")</f>
        <v>0</v>
      </c>
    </row>
    <row r="2185" spans="1:6">
      <c r="A2185">
        <v>255</v>
      </c>
      <c r="B2185" s="2">
        <v>42820</v>
      </c>
      <c r="C2185">
        <v>85.1</v>
      </c>
      <c r="D2185">
        <v>76.61</v>
      </c>
      <c r="E2185" t="str">
        <f>+VLOOKUP(A2185,'est-senamhi'!A:J,10,FALSE)</f>
        <v>VNP</v>
      </c>
      <c r="F2185">
        <f>+COUNTIFS(percentiles!A:A,A2185,percentiles!M:M,B2185,percentiles!N:N,"&gt;0")</f>
        <v>0</v>
      </c>
    </row>
    <row r="2186" spans="1:6">
      <c r="A2186">
        <v>262</v>
      </c>
      <c r="B2186" s="2">
        <v>42820</v>
      </c>
      <c r="C2186">
        <v>102.7</v>
      </c>
      <c r="D2186">
        <v>28.85</v>
      </c>
      <c r="E2186" t="str">
        <f>+VLOOKUP(A2186,'est-senamhi'!A:J,10,FALSE)</f>
        <v>VNP</v>
      </c>
      <c r="F2186">
        <f>+COUNTIFS(percentiles!A:A,A2186,percentiles!M:M,B2186,percentiles!N:N,"&gt;0")</f>
        <v>0</v>
      </c>
    </row>
    <row r="2187" spans="1:6">
      <c r="A2187">
        <v>319</v>
      </c>
      <c r="B2187" s="2">
        <v>42820</v>
      </c>
      <c r="C2187">
        <v>47.8</v>
      </c>
      <c r="D2187">
        <v>20.84</v>
      </c>
      <c r="E2187" t="str">
        <f>+VLOOKUP(A2187,'est-senamhi'!A:J,10,FALSE)</f>
        <v>VNP</v>
      </c>
      <c r="F2187">
        <f>+COUNTIFS(percentiles!A:A,A2187,percentiles!M:M,B2187,percentiles!N:N,"&gt;0")</f>
        <v>0</v>
      </c>
    </row>
    <row r="2188" spans="1:6">
      <c r="A2188">
        <v>333</v>
      </c>
      <c r="B2188" s="2">
        <v>42820</v>
      </c>
      <c r="C2188">
        <v>47.3</v>
      </c>
      <c r="D2188">
        <v>14.57</v>
      </c>
      <c r="E2188" t="str">
        <f>+VLOOKUP(A2188,'est-senamhi'!A:J,10,FALSE)</f>
        <v>VNP</v>
      </c>
      <c r="F2188">
        <f>+COUNTIFS(percentiles!A:A,A2188,percentiles!M:M,B2188,percentiles!N:N,"&gt;0")</f>
        <v>0</v>
      </c>
    </row>
    <row r="2189" spans="1:6">
      <c r="A2189">
        <v>354</v>
      </c>
      <c r="B2189" s="2">
        <v>42820</v>
      </c>
      <c r="C2189">
        <v>45.7</v>
      </c>
      <c r="D2189">
        <v>35.369999999999997</v>
      </c>
      <c r="E2189" t="str">
        <f>+VLOOKUP(A2189,'est-senamhi'!A:J,10,FALSE)</f>
        <v>VNP</v>
      </c>
      <c r="F2189">
        <f>+COUNTIFS(percentiles!A:A,A2189,percentiles!M:M,B2189,percentiles!N:N,"&gt;0")</f>
        <v>0</v>
      </c>
    </row>
    <row r="2190" spans="1:6">
      <c r="A2190">
        <v>396</v>
      </c>
      <c r="B2190" s="2">
        <v>42820</v>
      </c>
      <c r="C2190">
        <v>34.200000000000003</v>
      </c>
      <c r="D2190">
        <v>19.27</v>
      </c>
      <c r="E2190" t="str">
        <f>+VLOOKUP(A2190,'est-senamhi'!A:J,10,FALSE)</f>
        <v>VNP</v>
      </c>
      <c r="F2190">
        <f>+COUNTIFS(percentiles!A:A,A2190,percentiles!M:M,B2190,percentiles!N:N,"&gt;0")</f>
        <v>0</v>
      </c>
    </row>
    <row r="2191" spans="1:6">
      <c r="A2191">
        <v>398</v>
      </c>
      <c r="B2191" s="2">
        <v>42820</v>
      </c>
      <c r="C2191">
        <v>24.4</v>
      </c>
      <c r="D2191">
        <v>12.71</v>
      </c>
      <c r="E2191" t="str">
        <f>+VLOOKUP(A2191,'est-senamhi'!A:J,10,FALSE)</f>
        <v>VNP</v>
      </c>
      <c r="F2191">
        <f>+COUNTIFS(percentiles!A:A,A2191,percentiles!M:M,B2191,percentiles!N:N,"&gt;0")</f>
        <v>0</v>
      </c>
    </row>
    <row r="2192" spans="1:6">
      <c r="A2192">
        <v>477</v>
      </c>
      <c r="B2192" s="2">
        <v>42820</v>
      </c>
      <c r="C2192">
        <v>27</v>
      </c>
      <c r="D2192">
        <v>19.45</v>
      </c>
      <c r="E2192" t="str">
        <f>+VLOOKUP(A2192,'est-senamhi'!A:J,10,FALSE)</f>
        <v>RP</v>
      </c>
      <c r="F2192">
        <f>+COUNTIFS(percentiles!A:A,A2192,percentiles!M:M,B2192,percentiles!N:N,"&gt;0")</f>
        <v>0</v>
      </c>
    </row>
    <row r="2193" spans="1:6">
      <c r="A2193">
        <v>625</v>
      </c>
      <c r="B2193" s="2">
        <v>42820</v>
      </c>
      <c r="C2193">
        <v>15.7</v>
      </c>
      <c r="D2193">
        <v>11.52</v>
      </c>
      <c r="E2193" t="str">
        <f>+VLOOKUP(A2193,'est-senamhi'!A:J,10,FALSE)</f>
        <v>RP</v>
      </c>
      <c r="F2193">
        <f>+COUNTIFS(percentiles!A:A,A2193,percentiles!M:M,B2193,percentiles!N:N,"&gt;0")</f>
        <v>0</v>
      </c>
    </row>
    <row r="2194" spans="1:6">
      <c r="A2194">
        <v>635</v>
      </c>
      <c r="B2194" s="2">
        <v>42820</v>
      </c>
      <c r="C2194">
        <v>29.2</v>
      </c>
      <c r="D2194">
        <v>24.24</v>
      </c>
      <c r="E2194" t="str">
        <f>+VLOOKUP(A2194,'est-senamhi'!A:J,10,FALSE)</f>
        <v>RP</v>
      </c>
      <c r="F2194">
        <f>+COUNTIFS(percentiles!A:A,A2194,percentiles!M:M,B2194,percentiles!N:N,"&gt;0")</f>
        <v>0</v>
      </c>
    </row>
    <row r="2195" spans="1:6">
      <c r="A2195">
        <v>642</v>
      </c>
      <c r="B2195" s="2">
        <v>42820</v>
      </c>
      <c r="C2195">
        <v>17.899999999999999</v>
      </c>
      <c r="D2195">
        <v>17.09</v>
      </c>
      <c r="E2195" t="str">
        <f>+VLOOKUP(A2195,'est-senamhi'!A:J,10,FALSE)</f>
        <v>RP</v>
      </c>
      <c r="F2195">
        <f>+COUNTIFS(percentiles!A:A,A2195,percentiles!M:M,B2195,percentiles!N:N,"&gt;0")</f>
        <v>0</v>
      </c>
    </row>
    <row r="2196" spans="1:6">
      <c r="A2196">
        <v>825</v>
      </c>
      <c r="B2196" s="2">
        <v>42820</v>
      </c>
      <c r="C2196">
        <v>23.1</v>
      </c>
      <c r="D2196">
        <v>20.21</v>
      </c>
      <c r="E2196" t="str">
        <f>+VLOOKUP(A2196,'est-senamhi'!A:J,10,FALSE)</f>
        <v>RP</v>
      </c>
      <c r="F2196">
        <f>+COUNTIFS(percentiles!A:A,A2196,percentiles!M:M,B2196,percentiles!N:N,"&gt;0")</f>
        <v>0</v>
      </c>
    </row>
    <row r="2197" spans="1:6">
      <c r="A2197">
        <v>104097</v>
      </c>
      <c r="B2197" s="2">
        <v>42820</v>
      </c>
      <c r="C2197">
        <v>60.1</v>
      </c>
      <c r="D2197">
        <v>51.78</v>
      </c>
      <c r="E2197" t="str">
        <f>+VLOOKUP(A2197,'est-senamhi'!A:J,10,FALSE)</f>
        <v>VNP</v>
      </c>
      <c r="F2197">
        <f>+COUNTIFS(percentiles!A:A,A2197,percentiles!M:M,B2197,percentiles!N:N,"&gt;0")</f>
        <v>0</v>
      </c>
    </row>
    <row r="2198" spans="1:6">
      <c r="A2198">
        <v>105121</v>
      </c>
      <c r="B2198" s="2">
        <v>42820</v>
      </c>
      <c r="C2198">
        <v>40.200000000000003</v>
      </c>
      <c r="D2198">
        <v>11.66</v>
      </c>
      <c r="E2198" t="str">
        <f>+VLOOKUP(A2198,'est-senamhi'!A:J,10,FALSE)</f>
        <v>VNP</v>
      </c>
      <c r="F2198">
        <f>+COUNTIFS(percentiles!A:A,A2198,percentiles!M:M,B2198,percentiles!N:N,"&gt;0")</f>
        <v>0</v>
      </c>
    </row>
    <row r="2199" spans="1:6">
      <c r="A2199">
        <v>107131</v>
      </c>
      <c r="B2199" s="2">
        <v>42820</v>
      </c>
      <c r="C2199">
        <v>45.8</v>
      </c>
      <c r="D2199">
        <v>24.38</v>
      </c>
      <c r="E2199" t="str">
        <f>+VLOOKUP(A2199,'est-senamhi'!A:J,10,FALSE)</f>
        <v>VNP</v>
      </c>
      <c r="F2199">
        <f>+COUNTIFS(percentiles!A:A,A2199,percentiles!M:M,B2199,percentiles!N:N,"&gt;0")</f>
        <v>0</v>
      </c>
    </row>
    <row r="2200" spans="1:6">
      <c r="A2200">
        <v>151204</v>
      </c>
      <c r="B2200" s="2">
        <v>42820</v>
      </c>
      <c r="C2200">
        <v>19.100000000000001</v>
      </c>
      <c r="D2200">
        <v>15.07</v>
      </c>
      <c r="E2200" t="str">
        <f>+VLOOKUP(A2200,'est-senamhi'!A:J,10,FALSE)</f>
        <v>VNP</v>
      </c>
      <c r="F2200">
        <f>+COUNTIFS(percentiles!A:A,A2200,percentiles!M:M,B2200,percentiles!N:N,"&gt;0")</f>
        <v>0</v>
      </c>
    </row>
    <row r="2201" spans="1:6">
      <c r="A2201">
        <v>151503</v>
      </c>
      <c r="B2201" s="2">
        <v>42820</v>
      </c>
      <c r="C2201">
        <v>26</v>
      </c>
      <c r="D2201">
        <v>19.420000000000002</v>
      </c>
      <c r="E2201" t="str">
        <f>+VLOOKUP(A2201,'est-senamhi'!A:J,10,FALSE)</f>
        <v>RP</v>
      </c>
      <c r="F2201">
        <f>+COUNTIFS(percentiles!A:A,A2201,percentiles!M:M,B2201,percentiles!N:N,"&gt;0")</f>
        <v>1</v>
      </c>
    </row>
    <row r="2202" spans="1:6">
      <c r="A2202">
        <v>152100</v>
      </c>
      <c r="B2202" s="2">
        <v>42820</v>
      </c>
      <c r="C2202">
        <v>121.7</v>
      </c>
      <c r="D2202">
        <v>20.13</v>
      </c>
      <c r="E2202" t="str">
        <f>+VLOOKUP(A2202,'est-senamhi'!A:J,10,FALSE)</f>
        <v>VNP</v>
      </c>
      <c r="F2202">
        <f>+COUNTIFS(percentiles!A:A,A2202,percentiles!M:M,B2202,percentiles!N:N,"&gt;0")</f>
        <v>0</v>
      </c>
    </row>
    <row r="2203" spans="1:6">
      <c r="A2203">
        <v>152106</v>
      </c>
      <c r="B2203" s="2">
        <v>42820</v>
      </c>
      <c r="C2203">
        <v>105.5</v>
      </c>
      <c r="D2203">
        <v>34.51</v>
      </c>
      <c r="E2203" t="str">
        <f>+VLOOKUP(A2203,'est-senamhi'!A:J,10,FALSE)</f>
        <v>VNP</v>
      </c>
      <c r="F2203">
        <f>+COUNTIFS(percentiles!A:A,A2203,percentiles!M:M,B2203,percentiles!N:N,"&gt;0")</f>
        <v>0</v>
      </c>
    </row>
    <row r="2204" spans="1:6">
      <c r="A2204">
        <v>152107</v>
      </c>
      <c r="B2204" s="2">
        <v>42820</v>
      </c>
      <c r="C2204">
        <v>141</v>
      </c>
      <c r="D2204">
        <v>61.96</v>
      </c>
      <c r="E2204" t="str">
        <f>+VLOOKUP(A2204,'est-senamhi'!A:J,10,FALSE)</f>
        <v>VNP</v>
      </c>
      <c r="F2204">
        <f>+COUNTIFS(percentiles!A:A,A2204,percentiles!M:M,B2204,percentiles!N:N,"&gt;0")</f>
        <v>0</v>
      </c>
    </row>
    <row r="2205" spans="1:6">
      <c r="A2205">
        <v>152110</v>
      </c>
      <c r="B2205" s="2">
        <v>42820</v>
      </c>
      <c r="C2205">
        <v>71.2</v>
      </c>
      <c r="D2205">
        <v>64.209999999999994</v>
      </c>
      <c r="E2205" t="str">
        <f>+VLOOKUP(A2205,'est-senamhi'!A:J,10,FALSE)</f>
        <v>VNP</v>
      </c>
      <c r="F2205">
        <f>+COUNTIFS(percentiles!A:A,A2205,percentiles!M:M,B2205,percentiles!N:N,"&gt;0")</f>
        <v>0</v>
      </c>
    </row>
    <row r="2206" spans="1:6">
      <c r="A2206">
        <v>152111</v>
      </c>
      <c r="B2206" s="2">
        <v>42820</v>
      </c>
      <c r="C2206">
        <v>113.2</v>
      </c>
      <c r="D2206">
        <v>65.03</v>
      </c>
      <c r="E2206" t="str">
        <f>+VLOOKUP(A2206,'est-senamhi'!A:J,10,FALSE)</f>
        <v>VNP</v>
      </c>
      <c r="F2206">
        <f>+COUNTIFS(percentiles!A:A,A2206,percentiles!M:M,B2206,percentiles!N:N,"&gt;0")</f>
        <v>0</v>
      </c>
    </row>
    <row r="2207" spans="1:6">
      <c r="A2207">
        <v>153103</v>
      </c>
      <c r="B2207" s="2">
        <v>42820</v>
      </c>
      <c r="C2207">
        <v>68.7</v>
      </c>
      <c r="D2207">
        <v>65.2</v>
      </c>
      <c r="E2207" t="str">
        <f>+VLOOKUP(A2207,'est-senamhi'!A:J,10,FALSE)</f>
        <v>VNP</v>
      </c>
      <c r="F2207">
        <f>+COUNTIFS(percentiles!A:A,A2207,percentiles!M:M,B2207,percentiles!N:N,"&gt;0")</f>
        <v>0</v>
      </c>
    </row>
    <row r="2208" spans="1:6">
      <c r="A2208">
        <v>153110</v>
      </c>
      <c r="B2208" s="2">
        <v>42820</v>
      </c>
      <c r="C2208">
        <v>42.6</v>
      </c>
      <c r="D2208">
        <v>42.48</v>
      </c>
      <c r="E2208" t="str">
        <f>+VLOOKUP(A2208,'est-senamhi'!A:J,10,FALSE)</f>
        <v>VNP</v>
      </c>
      <c r="F2208">
        <f>+COUNTIFS(percentiles!A:A,A2208,percentiles!M:M,B2208,percentiles!N:N,"&gt;0")</f>
        <v>0</v>
      </c>
    </row>
    <row r="2209" spans="1:6">
      <c r="A2209">
        <v>153206</v>
      </c>
      <c r="B2209" s="2">
        <v>42820</v>
      </c>
      <c r="C2209">
        <v>43</v>
      </c>
      <c r="D2209">
        <v>25.6</v>
      </c>
      <c r="E2209" t="str">
        <f>+VLOOKUP(A2209,'est-senamhi'!A:J,10,FALSE)</f>
        <v>VNP</v>
      </c>
      <c r="F2209">
        <f>+COUNTIFS(percentiles!A:A,A2209,percentiles!M:M,B2209,percentiles!N:N,"&gt;0")</f>
        <v>0</v>
      </c>
    </row>
    <row r="2210" spans="1:6">
      <c r="A2210">
        <v>153208</v>
      </c>
      <c r="B2210" s="2">
        <v>42820</v>
      </c>
      <c r="C2210">
        <v>63.1</v>
      </c>
      <c r="D2210">
        <v>52.5</v>
      </c>
      <c r="E2210" t="str">
        <f>+VLOOKUP(A2210,'est-senamhi'!A:J,10,FALSE)</f>
        <v>VNP</v>
      </c>
      <c r="F2210">
        <f>+COUNTIFS(percentiles!A:A,A2210,percentiles!M:M,B2210,percentiles!N:N,"&gt;0")</f>
        <v>1</v>
      </c>
    </row>
    <row r="2211" spans="1:6">
      <c r="A2211">
        <v>154108</v>
      </c>
      <c r="B2211" s="2">
        <v>42820</v>
      </c>
      <c r="C2211">
        <v>18.2</v>
      </c>
      <c r="D2211">
        <v>9.23</v>
      </c>
      <c r="E2211" t="str">
        <f>+VLOOKUP(A2211,'est-senamhi'!A:J,10,FALSE)</f>
        <v>VNP</v>
      </c>
      <c r="F2211">
        <f>+COUNTIFS(percentiles!A:A,A2211,percentiles!M:M,B2211,percentiles!N:N,"&gt;0")</f>
        <v>0</v>
      </c>
    </row>
    <row r="2212" spans="1:6">
      <c r="A2212">
        <v>154110</v>
      </c>
      <c r="B2212" s="2">
        <v>42820</v>
      </c>
      <c r="C2212">
        <v>9.1999999999999993</v>
      </c>
      <c r="D2212">
        <v>8.82</v>
      </c>
      <c r="E2212" t="str">
        <f>+VLOOKUP(A2212,'est-senamhi'!A:J,10,FALSE)</f>
        <v>VNP</v>
      </c>
      <c r="F2212">
        <f>+COUNTIFS(percentiles!A:A,A2212,percentiles!M:M,B2212,percentiles!N:N,"&gt;0")</f>
        <v>0</v>
      </c>
    </row>
    <row r="2213" spans="1:6">
      <c r="A2213">
        <v>156103</v>
      </c>
      <c r="B2213" s="2">
        <v>42820</v>
      </c>
      <c r="C2213">
        <v>25.2</v>
      </c>
      <c r="D2213">
        <v>21.43</v>
      </c>
      <c r="E2213" t="str">
        <f>+VLOOKUP(A2213,'est-senamhi'!A:J,10,FALSE)</f>
        <v>RP</v>
      </c>
      <c r="F2213">
        <f>+COUNTIFS(percentiles!A:A,A2213,percentiles!M:M,B2213,percentiles!N:N,"&gt;0")</f>
        <v>0</v>
      </c>
    </row>
    <row r="2214" spans="1:6">
      <c r="A2214">
        <v>47271776</v>
      </c>
      <c r="B2214" s="2">
        <v>42820</v>
      </c>
      <c r="C2214">
        <v>107.4</v>
      </c>
      <c r="D2214">
        <v>42.71</v>
      </c>
      <c r="E2214" t="str">
        <f>+VLOOKUP(A2214,'est-senamhi'!A:J,10,FALSE)</f>
        <v>RP</v>
      </c>
      <c r="F2214">
        <f>+COUNTIFS(percentiles!A:A,A2214,percentiles!M:M,B2214,percentiles!N:N,"&gt;0")</f>
        <v>0</v>
      </c>
    </row>
    <row r="2215" spans="1:6">
      <c r="A2215" t="s">
        <v>1211</v>
      </c>
      <c r="B2215" s="2">
        <v>42820</v>
      </c>
      <c r="C2215">
        <v>27.3</v>
      </c>
      <c r="D2215">
        <v>23.84</v>
      </c>
      <c r="E2215" t="str">
        <f>+VLOOKUP(A2215,'est-senamhi'!A:J,10,FALSE)</f>
        <v>VNP</v>
      </c>
      <c r="F2215">
        <f>+COUNTIFS(percentiles!A:A,A2215,percentiles!M:M,B2215,percentiles!N:N,"&gt;0")</f>
        <v>0</v>
      </c>
    </row>
    <row r="2216" spans="1:6">
      <c r="A2216" t="s">
        <v>1226</v>
      </c>
      <c r="B2216" s="2">
        <v>42820</v>
      </c>
      <c r="C2216">
        <v>55.7</v>
      </c>
      <c r="D2216">
        <v>26.76</v>
      </c>
      <c r="E2216" t="str">
        <f>+VLOOKUP(A2216,'est-senamhi'!A:J,10,FALSE)</f>
        <v>VNP</v>
      </c>
      <c r="F2216">
        <f>+COUNTIFS(percentiles!A:A,A2216,percentiles!M:M,B2216,percentiles!N:N,"&gt;0")</f>
        <v>0</v>
      </c>
    </row>
    <row r="2217" spans="1:6">
      <c r="A2217">
        <v>398</v>
      </c>
      <c r="B2217" s="2">
        <v>42821</v>
      </c>
      <c r="C2217">
        <v>15.9</v>
      </c>
      <c r="D2217">
        <v>12.71</v>
      </c>
      <c r="E2217" t="str">
        <f>+VLOOKUP(A2217,'est-senamhi'!A:J,10,FALSE)</f>
        <v>VNP</v>
      </c>
      <c r="F2217">
        <f>+COUNTIFS(percentiles!A:A,A2217,percentiles!M:M,B2217,percentiles!N:N,"&gt;0")</f>
        <v>0</v>
      </c>
    </row>
    <row r="2218" spans="1:6">
      <c r="A2218">
        <v>4431</v>
      </c>
      <c r="B2218" s="2">
        <v>42821</v>
      </c>
      <c r="C2218">
        <v>34.4</v>
      </c>
      <c r="D2218">
        <v>31.5</v>
      </c>
      <c r="E2218" t="str">
        <f>+VLOOKUP(A2218,'est-senamhi'!A:J,10,FALSE)</f>
        <v>VNP</v>
      </c>
      <c r="F2218">
        <f>+COUNTIFS(percentiles!A:A,A2218,percentiles!M:M,B2218,percentiles!N:N,"&gt;0")</f>
        <v>0</v>
      </c>
    </row>
    <row r="2219" spans="1:6">
      <c r="A2219">
        <v>105121</v>
      </c>
      <c r="B2219" s="2">
        <v>42821</v>
      </c>
      <c r="C2219">
        <v>20.2</v>
      </c>
      <c r="D2219">
        <v>11.66</v>
      </c>
      <c r="E2219" t="str">
        <f>+VLOOKUP(A2219,'est-senamhi'!A:J,10,FALSE)</f>
        <v>VNP</v>
      </c>
      <c r="F2219">
        <f>+COUNTIFS(percentiles!A:A,A2219,percentiles!M:M,B2219,percentiles!N:N,"&gt;0")</f>
        <v>0</v>
      </c>
    </row>
    <row r="2220" spans="1:6">
      <c r="A2220">
        <v>107131</v>
      </c>
      <c r="B2220" s="2">
        <v>42821</v>
      </c>
      <c r="C2220">
        <v>35.5</v>
      </c>
      <c r="D2220">
        <v>24.38</v>
      </c>
      <c r="E2220" t="str">
        <f>+VLOOKUP(A2220,'est-senamhi'!A:J,10,FALSE)</f>
        <v>VNP</v>
      </c>
      <c r="F2220">
        <f>+COUNTIFS(percentiles!A:A,A2220,percentiles!M:M,B2220,percentiles!N:N,"&gt;0")</f>
        <v>0</v>
      </c>
    </row>
    <row r="2221" spans="1:6">
      <c r="A2221">
        <v>150904</v>
      </c>
      <c r="B2221" s="2">
        <v>42821</v>
      </c>
      <c r="C2221">
        <v>17.2</v>
      </c>
      <c r="D2221">
        <v>11.65</v>
      </c>
      <c r="E2221" t="str">
        <f>+VLOOKUP(A2221,'est-senamhi'!A:J,10,FALSE)</f>
        <v>VNP</v>
      </c>
      <c r="F2221">
        <f>+COUNTIFS(percentiles!A:A,A2221,percentiles!M:M,B2221,percentiles!N:N,"&gt;0")</f>
        <v>0</v>
      </c>
    </row>
    <row r="2222" spans="1:6">
      <c r="A2222">
        <v>152102</v>
      </c>
      <c r="B2222" s="2">
        <v>42821</v>
      </c>
      <c r="C2222">
        <v>45</v>
      </c>
      <c r="D2222">
        <v>30.42</v>
      </c>
      <c r="E2222" t="str">
        <f>+VLOOKUP(A2222,'est-senamhi'!A:J,10,FALSE)</f>
        <v>RP</v>
      </c>
      <c r="F2222">
        <f>+COUNTIFS(percentiles!A:A,A2222,percentiles!M:M,B2222,percentiles!N:N,"&gt;0")</f>
        <v>0</v>
      </c>
    </row>
    <row r="2223" spans="1:6">
      <c r="A2223">
        <v>153101</v>
      </c>
      <c r="B2223" s="2">
        <v>42821</v>
      </c>
      <c r="C2223">
        <v>36.6</v>
      </c>
      <c r="D2223">
        <v>22.44</v>
      </c>
      <c r="E2223" t="str">
        <f>+VLOOKUP(A2223,'est-senamhi'!A:J,10,FALSE)</f>
        <v>VNP</v>
      </c>
      <c r="F2223">
        <f>+COUNTIFS(percentiles!A:A,A2223,percentiles!M:M,B2223,percentiles!N:N,"&gt;0")</f>
        <v>0</v>
      </c>
    </row>
    <row r="2224" spans="1:6">
      <c r="A2224">
        <v>154108</v>
      </c>
      <c r="B2224" s="2">
        <v>42821</v>
      </c>
      <c r="C2224">
        <v>28.4</v>
      </c>
      <c r="D2224">
        <v>9.23</v>
      </c>
      <c r="E2224" t="str">
        <f>+VLOOKUP(A2224,'est-senamhi'!A:J,10,FALSE)</f>
        <v>VNP</v>
      </c>
      <c r="F2224">
        <f>+COUNTIFS(percentiles!A:A,A2224,percentiles!M:M,B2224,percentiles!N:N,"&gt;0")</f>
        <v>0</v>
      </c>
    </row>
    <row r="2225" spans="1:6">
      <c r="A2225">
        <v>154110</v>
      </c>
      <c r="B2225" s="2">
        <v>42821</v>
      </c>
      <c r="C2225">
        <v>10.1</v>
      </c>
      <c r="D2225">
        <v>8.82</v>
      </c>
      <c r="E2225" t="str">
        <f>+VLOOKUP(A2225,'est-senamhi'!A:J,10,FALSE)</f>
        <v>VNP</v>
      </c>
      <c r="F2225">
        <f>+COUNTIFS(percentiles!A:A,A2225,percentiles!M:M,B2225,percentiles!N:N,"&gt;0")</f>
        <v>0</v>
      </c>
    </row>
    <row r="2226" spans="1:6">
      <c r="A2226">
        <v>155200</v>
      </c>
      <c r="B2226" s="2">
        <v>42821</v>
      </c>
      <c r="C2226">
        <v>22.7</v>
      </c>
      <c r="D2226">
        <v>21.94</v>
      </c>
      <c r="E2226" t="str">
        <f>+VLOOKUP(A2226,'est-senamhi'!A:J,10,FALSE)</f>
        <v>VNP</v>
      </c>
      <c r="F2226">
        <f>+COUNTIFS(percentiles!A:A,A2226,percentiles!M:M,B2226,percentiles!N:N,"&gt;0")</f>
        <v>0</v>
      </c>
    </row>
    <row r="2227" spans="1:6">
      <c r="A2227">
        <v>155514</v>
      </c>
      <c r="B2227" s="2">
        <v>42821</v>
      </c>
      <c r="C2227">
        <v>24</v>
      </c>
      <c r="D2227">
        <v>23.67</v>
      </c>
      <c r="E2227" t="str">
        <f>+VLOOKUP(A2227,'est-senamhi'!A:J,10,FALSE)</f>
        <v>VNP</v>
      </c>
      <c r="F2227">
        <f>+COUNTIFS(percentiles!A:A,A2227,percentiles!M:M,B2227,percentiles!N:N,"&gt;0")</f>
        <v>0</v>
      </c>
    </row>
    <row r="2228" spans="1:6">
      <c r="A2228" t="s">
        <v>1226</v>
      </c>
      <c r="B2228" s="2">
        <v>42821</v>
      </c>
      <c r="C2228">
        <v>30.5</v>
      </c>
      <c r="D2228">
        <v>26.76</v>
      </c>
      <c r="E2228" t="str">
        <f>+VLOOKUP(A2228,'est-senamhi'!A:J,10,FALSE)</f>
        <v>VNP</v>
      </c>
      <c r="F2228">
        <f>+COUNTIFS(percentiles!A:A,A2228,percentiles!M:M,B2228,percentiles!N:N,"&gt;0")</f>
        <v>0</v>
      </c>
    </row>
    <row r="2229" spans="1:6">
      <c r="A2229">
        <v>757</v>
      </c>
      <c r="B2229" s="2">
        <v>42822</v>
      </c>
      <c r="C2229">
        <v>27.4</v>
      </c>
      <c r="D2229">
        <v>17.420000000000002</v>
      </c>
      <c r="E2229" t="str">
        <f>+VLOOKUP(A2229,'est-senamhi'!A:J,10,FALSE)</f>
        <v>RP</v>
      </c>
      <c r="F2229">
        <f>+COUNTIFS(percentiles!A:A,A2229,percentiles!M:M,B2229,percentiles!N:N,"&gt;0")</f>
        <v>0</v>
      </c>
    </row>
    <row r="2230" spans="1:6">
      <c r="A2230">
        <v>762</v>
      </c>
      <c r="B2230" s="2">
        <v>42822</v>
      </c>
      <c r="C2230">
        <v>26.2</v>
      </c>
      <c r="D2230">
        <v>25.92</v>
      </c>
      <c r="E2230" t="str">
        <f>+VLOOKUP(A2230,'est-senamhi'!A:J,10,FALSE)</f>
        <v>RP</v>
      </c>
      <c r="F2230">
        <f>+COUNTIFS(percentiles!A:A,A2230,percentiles!M:M,B2230,percentiles!N:N,"&gt;0")</f>
        <v>0</v>
      </c>
    </row>
    <row r="2231" spans="1:6">
      <c r="A2231">
        <v>803</v>
      </c>
      <c r="B2231" s="2">
        <v>42822</v>
      </c>
      <c r="C2231">
        <v>29.1</v>
      </c>
      <c r="D2231">
        <v>21.61</v>
      </c>
      <c r="E2231" t="str">
        <f>+VLOOKUP(A2231,'est-senamhi'!A:J,10,FALSE)</f>
        <v>RP</v>
      </c>
      <c r="F2231">
        <f>+COUNTIFS(percentiles!A:A,A2231,percentiles!M:M,B2231,percentiles!N:N,"&gt;0")</f>
        <v>0</v>
      </c>
    </row>
    <row r="2232" spans="1:6">
      <c r="A2232">
        <v>881</v>
      </c>
      <c r="B2232" s="2">
        <v>42822</v>
      </c>
      <c r="C2232">
        <v>11.6</v>
      </c>
      <c r="D2232">
        <v>10.78</v>
      </c>
      <c r="E2232" t="str">
        <f>+VLOOKUP(A2232,'est-senamhi'!A:J,10,FALSE)</f>
        <v>RP</v>
      </c>
      <c r="F2232">
        <f>+COUNTIFS(percentiles!A:A,A2232,percentiles!M:M,B2232,percentiles!N:N,"&gt;0")</f>
        <v>0</v>
      </c>
    </row>
    <row r="2233" spans="1:6">
      <c r="A2233">
        <v>6617</v>
      </c>
      <c r="B2233" s="2">
        <v>42822</v>
      </c>
      <c r="C2233">
        <v>1.4</v>
      </c>
      <c r="D2233">
        <v>0.53</v>
      </c>
      <c r="E2233" t="str">
        <f>+VLOOKUP(A2233,'est-senamhi'!A:J,10,FALSE)</f>
        <v>VNP</v>
      </c>
      <c r="F2233">
        <f>+COUNTIFS(percentiles!A:A,A2233,percentiles!M:M,B2233,percentiles!N:N,"&gt;0")</f>
        <v>0</v>
      </c>
    </row>
    <row r="2234" spans="1:6">
      <c r="A2234">
        <v>7415</v>
      </c>
      <c r="B2234" s="2">
        <v>42822</v>
      </c>
      <c r="C2234">
        <v>21.7</v>
      </c>
      <c r="D2234">
        <v>15.95</v>
      </c>
      <c r="E2234" t="str">
        <f>+VLOOKUP(A2234,'est-senamhi'!A:J,10,FALSE)</f>
        <v>RP</v>
      </c>
      <c r="F2234">
        <f>+COUNTIFS(percentiles!A:A,A2234,percentiles!M:M,B2234,percentiles!N:N,"&gt;0")</f>
        <v>0</v>
      </c>
    </row>
    <row r="2235" spans="1:6">
      <c r="A2235">
        <v>105121</v>
      </c>
      <c r="B2235" s="2">
        <v>42822</v>
      </c>
      <c r="C2235">
        <v>30.2</v>
      </c>
      <c r="D2235">
        <v>11.66</v>
      </c>
      <c r="E2235" t="str">
        <f>+VLOOKUP(A2235,'est-senamhi'!A:J,10,FALSE)</f>
        <v>VNP</v>
      </c>
      <c r="F2235">
        <f>+COUNTIFS(percentiles!A:A,A2235,percentiles!M:M,B2235,percentiles!N:N,"&gt;0")</f>
        <v>0</v>
      </c>
    </row>
    <row r="2236" spans="1:6">
      <c r="A2236">
        <v>109090</v>
      </c>
      <c r="B2236" s="2">
        <v>42822</v>
      </c>
      <c r="C2236">
        <v>84.5</v>
      </c>
      <c r="D2236">
        <v>59.31</v>
      </c>
      <c r="E2236" t="str">
        <f>+VLOOKUP(A2236,'est-senamhi'!A:J,10,FALSE)</f>
        <v>RP</v>
      </c>
      <c r="F2236">
        <f>+COUNTIFS(percentiles!A:A,A2236,percentiles!M:M,B2236,percentiles!N:N,"&gt;0")</f>
        <v>0</v>
      </c>
    </row>
    <row r="2237" spans="1:6">
      <c r="A2237">
        <v>112181</v>
      </c>
      <c r="B2237" s="2">
        <v>42822</v>
      </c>
      <c r="C2237">
        <v>0.7</v>
      </c>
      <c r="D2237">
        <v>0.53</v>
      </c>
      <c r="E2237" t="str">
        <f>+VLOOKUP(A2237,'est-senamhi'!A:J,10,FALSE)</f>
        <v>VNP</v>
      </c>
      <c r="F2237">
        <f>+COUNTIFS(percentiles!A:A,A2237,percentiles!M:M,B2237,percentiles!N:N,"&gt;0")</f>
        <v>0</v>
      </c>
    </row>
    <row r="2238" spans="1:6">
      <c r="A2238">
        <v>152106</v>
      </c>
      <c r="B2238" s="2">
        <v>42822</v>
      </c>
      <c r="C2238">
        <v>46.8</v>
      </c>
      <c r="D2238">
        <v>34.51</v>
      </c>
      <c r="E2238" t="str">
        <f>+VLOOKUP(A2238,'est-senamhi'!A:J,10,FALSE)</f>
        <v>VNP</v>
      </c>
      <c r="F2238">
        <f>+COUNTIFS(percentiles!A:A,A2238,percentiles!M:M,B2238,percentiles!N:N,"&gt;0")</f>
        <v>0</v>
      </c>
    </row>
    <row r="2239" spans="1:6">
      <c r="A2239">
        <v>154108</v>
      </c>
      <c r="B2239" s="2">
        <v>42822</v>
      </c>
      <c r="C2239">
        <v>17.2</v>
      </c>
      <c r="D2239">
        <v>9.23</v>
      </c>
      <c r="E2239" t="str">
        <f>+VLOOKUP(A2239,'est-senamhi'!A:J,10,FALSE)</f>
        <v>VNP</v>
      </c>
      <c r="F2239">
        <f>+COUNTIFS(percentiles!A:A,A2239,percentiles!M:M,B2239,percentiles!N:N,"&gt;0")</f>
        <v>0</v>
      </c>
    </row>
    <row r="2240" spans="1:6">
      <c r="A2240">
        <v>154110</v>
      </c>
      <c r="B2240" s="2">
        <v>42822</v>
      </c>
      <c r="C2240">
        <v>13.4</v>
      </c>
      <c r="D2240">
        <v>8.82</v>
      </c>
      <c r="E2240" t="str">
        <f>+VLOOKUP(A2240,'est-senamhi'!A:J,10,FALSE)</f>
        <v>VNP</v>
      </c>
      <c r="F2240">
        <f>+COUNTIFS(percentiles!A:A,A2240,percentiles!M:M,B2240,percentiles!N:N,"&gt;0")</f>
        <v>0</v>
      </c>
    </row>
    <row r="2241" spans="1:6">
      <c r="A2241">
        <v>155207</v>
      </c>
      <c r="B2241" s="2">
        <v>42822</v>
      </c>
      <c r="C2241">
        <v>14.3</v>
      </c>
      <c r="D2241">
        <v>12.31</v>
      </c>
      <c r="E2241" t="str">
        <f>+VLOOKUP(A2241,'est-senamhi'!A:J,10,FALSE)</f>
        <v>VNP</v>
      </c>
      <c r="F2241">
        <f>+COUNTIFS(percentiles!A:A,A2241,percentiles!M:M,B2241,percentiles!N:N,"&gt;0")</f>
        <v>0</v>
      </c>
    </row>
    <row r="2242" spans="1:6">
      <c r="A2242">
        <v>155218</v>
      </c>
      <c r="B2242" s="2">
        <v>42822</v>
      </c>
      <c r="C2242">
        <v>20</v>
      </c>
      <c r="D2242">
        <v>18.03</v>
      </c>
      <c r="E2242" t="str">
        <f>+VLOOKUP(A2242,'est-senamhi'!A:J,10,FALSE)</f>
        <v>VNP</v>
      </c>
      <c r="F2242">
        <f>+COUNTIFS(percentiles!A:A,A2242,percentiles!M:M,B2242,percentiles!N:N,"&gt;0")</f>
        <v>0</v>
      </c>
    </row>
    <row r="2243" spans="1:6">
      <c r="A2243">
        <v>156133</v>
      </c>
      <c r="B2243" s="2">
        <v>42822</v>
      </c>
      <c r="C2243">
        <v>29.3</v>
      </c>
      <c r="D2243">
        <v>16.989999999999998</v>
      </c>
      <c r="E2243" t="str">
        <f>+VLOOKUP(A2243,'est-senamhi'!A:J,10,FALSE)</f>
        <v>VNP</v>
      </c>
      <c r="F2243">
        <f>+COUNTIFS(percentiles!A:A,A2243,percentiles!M:M,B2243,percentiles!N:N,"&gt;0")</f>
        <v>0</v>
      </c>
    </row>
    <row r="2244" spans="1:6">
      <c r="A2244">
        <v>157329</v>
      </c>
      <c r="B2244" s="2">
        <v>42822</v>
      </c>
      <c r="C2244">
        <v>29.7</v>
      </c>
      <c r="D2244">
        <v>25.81</v>
      </c>
      <c r="E2244" t="str">
        <f>+VLOOKUP(A2244,'est-senamhi'!A:J,10,FALSE)</f>
        <v>RP</v>
      </c>
      <c r="F2244">
        <f>+COUNTIFS(percentiles!A:A,A2244,percentiles!M:M,B2244,percentiles!N:N,"&gt;0")</f>
        <v>0</v>
      </c>
    </row>
    <row r="2245" spans="1:6">
      <c r="A2245">
        <v>158326</v>
      </c>
      <c r="B2245" s="2">
        <v>42822</v>
      </c>
      <c r="C2245">
        <v>26.5</v>
      </c>
      <c r="D2245">
        <v>19.649999999999999</v>
      </c>
      <c r="E2245" t="str">
        <f>+VLOOKUP(A2245,'est-senamhi'!A:J,10,FALSE)</f>
        <v>RP</v>
      </c>
      <c r="F2245">
        <f>+COUNTIFS(percentiles!A:A,A2245,percentiles!M:M,B2245,percentiles!N:N,"&gt;0")</f>
        <v>0</v>
      </c>
    </row>
    <row r="2246" spans="1:6">
      <c r="A2246">
        <v>177</v>
      </c>
      <c r="B2246" s="2">
        <v>42823</v>
      </c>
      <c r="C2246">
        <v>192.8</v>
      </c>
      <c r="D2246">
        <v>42.71</v>
      </c>
      <c r="E2246" t="str">
        <f>+VLOOKUP(A2246,'est-senamhi'!A:J,10,FALSE)</f>
        <v>RP</v>
      </c>
      <c r="F2246">
        <f>+COUNTIFS(percentiles!A:A,A2246,percentiles!M:M,B2246,percentiles!N:N,"&gt;0")</f>
        <v>0</v>
      </c>
    </row>
    <row r="2247" spans="1:6">
      <c r="A2247">
        <v>305</v>
      </c>
      <c r="B2247" s="2">
        <v>42823</v>
      </c>
      <c r="C2247">
        <v>55.5</v>
      </c>
      <c r="D2247">
        <v>39.29</v>
      </c>
      <c r="E2247" t="str">
        <f>+VLOOKUP(A2247,'est-senamhi'!A:J,10,FALSE)</f>
        <v>VNP</v>
      </c>
      <c r="F2247">
        <f>+COUNTIFS(percentiles!A:A,A2247,percentiles!M:M,B2247,percentiles!N:N,"&gt;0")</f>
        <v>0</v>
      </c>
    </row>
    <row r="2248" spans="1:6">
      <c r="A2248">
        <v>369</v>
      </c>
      <c r="B2248" s="2">
        <v>42823</v>
      </c>
      <c r="C2248">
        <v>27.7</v>
      </c>
      <c r="D2248">
        <v>19.62</v>
      </c>
      <c r="E2248" t="str">
        <f>+VLOOKUP(A2248,'est-senamhi'!A:J,10,FALSE)</f>
        <v>VNP</v>
      </c>
      <c r="F2248">
        <f>+COUNTIFS(percentiles!A:A,A2248,percentiles!M:M,B2248,percentiles!N:N,"&gt;0")</f>
        <v>0</v>
      </c>
    </row>
    <row r="2249" spans="1:6">
      <c r="A2249">
        <v>393</v>
      </c>
      <c r="B2249" s="2">
        <v>42823</v>
      </c>
      <c r="C2249">
        <v>54.5</v>
      </c>
      <c r="D2249">
        <v>27.83</v>
      </c>
      <c r="E2249" t="str">
        <f>+VLOOKUP(A2249,'est-senamhi'!A:J,10,FALSE)</f>
        <v>VNP</v>
      </c>
      <c r="F2249">
        <f>+COUNTIFS(percentiles!A:A,A2249,percentiles!M:M,B2249,percentiles!N:N,"&gt;0")</f>
        <v>0</v>
      </c>
    </row>
    <row r="2250" spans="1:6">
      <c r="A2250">
        <v>503</v>
      </c>
      <c r="B2250" s="2">
        <v>42823</v>
      </c>
      <c r="C2250">
        <v>29.9</v>
      </c>
      <c r="D2250">
        <v>18.649999999999999</v>
      </c>
      <c r="E2250" t="str">
        <f>+VLOOKUP(A2250,'est-senamhi'!A:J,10,FALSE)</f>
        <v>RP</v>
      </c>
      <c r="F2250">
        <f>+COUNTIFS(percentiles!A:A,A2250,percentiles!M:M,B2250,percentiles!N:N,"&gt;0")</f>
        <v>1</v>
      </c>
    </row>
    <row r="2251" spans="1:6">
      <c r="A2251">
        <v>808</v>
      </c>
      <c r="B2251" s="2">
        <v>42823</v>
      </c>
      <c r="C2251">
        <v>36.799999999999997</v>
      </c>
      <c r="D2251">
        <v>20.91</v>
      </c>
      <c r="E2251" t="str">
        <f>+VLOOKUP(A2251,'est-senamhi'!A:J,10,FALSE)</f>
        <v>RP</v>
      </c>
      <c r="F2251">
        <f>+COUNTIFS(percentiles!A:A,A2251,percentiles!M:M,B2251,percentiles!N:N,"&gt;0")</f>
        <v>0</v>
      </c>
    </row>
    <row r="2252" spans="1:6">
      <c r="A2252">
        <v>851</v>
      </c>
      <c r="B2252" s="2">
        <v>42823</v>
      </c>
      <c r="C2252">
        <v>19.100000000000001</v>
      </c>
      <c r="D2252">
        <v>18.61</v>
      </c>
      <c r="E2252" t="str">
        <f>+VLOOKUP(A2252,'est-senamhi'!A:J,10,FALSE)</f>
        <v>RP</v>
      </c>
      <c r="F2252">
        <f>+COUNTIFS(percentiles!A:A,A2252,percentiles!M:M,B2252,percentiles!N:N,"&gt;0")</f>
        <v>0</v>
      </c>
    </row>
    <row r="2253" spans="1:6">
      <c r="A2253">
        <v>105121</v>
      </c>
      <c r="B2253" s="2">
        <v>42823</v>
      </c>
      <c r="C2253">
        <v>90.4</v>
      </c>
      <c r="D2253">
        <v>11.66</v>
      </c>
      <c r="E2253" t="str">
        <f>+VLOOKUP(A2253,'est-senamhi'!A:J,10,FALSE)</f>
        <v>VNP</v>
      </c>
      <c r="F2253">
        <f>+COUNTIFS(percentiles!A:A,A2253,percentiles!M:M,B2253,percentiles!N:N,"&gt;0")</f>
        <v>0</v>
      </c>
    </row>
    <row r="2254" spans="1:6">
      <c r="A2254">
        <v>107130</v>
      </c>
      <c r="B2254" s="2">
        <v>42823</v>
      </c>
      <c r="C2254">
        <v>27.8</v>
      </c>
      <c r="D2254">
        <v>18.329999999999998</v>
      </c>
      <c r="E2254" t="str">
        <f>+VLOOKUP(A2254,'est-senamhi'!A:J,10,FALSE)</f>
        <v>RP</v>
      </c>
      <c r="F2254">
        <f>+COUNTIFS(percentiles!A:A,A2254,percentiles!M:M,B2254,percentiles!N:N,"&gt;0")</f>
        <v>0</v>
      </c>
    </row>
    <row r="2255" spans="1:6">
      <c r="A2255">
        <v>107131</v>
      </c>
      <c r="B2255" s="2">
        <v>42823</v>
      </c>
      <c r="C2255">
        <v>56.1</v>
      </c>
      <c r="D2255">
        <v>24.38</v>
      </c>
      <c r="E2255" t="str">
        <f>+VLOOKUP(A2255,'est-senamhi'!A:J,10,FALSE)</f>
        <v>VNP</v>
      </c>
      <c r="F2255">
        <f>+COUNTIFS(percentiles!A:A,A2255,percentiles!M:M,B2255,percentiles!N:N,"&gt;0")</f>
        <v>0</v>
      </c>
    </row>
    <row r="2256" spans="1:6">
      <c r="A2256">
        <v>111288</v>
      </c>
      <c r="B2256" s="2">
        <v>42823</v>
      </c>
      <c r="C2256">
        <v>18</v>
      </c>
      <c r="D2256">
        <v>11.17</v>
      </c>
      <c r="E2256" t="str">
        <f>+VLOOKUP(A2256,'est-senamhi'!A:J,10,FALSE)</f>
        <v>RP</v>
      </c>
      <c r="F2256">
        <f>+COUNTIFS(percentiles!A:A,A2256,percentiles!M:M,B2256,percentiles!N:N,"&gt;0")</f>
        <v>0</v>
      </c>
    </row>
    <row r="2257" spans="1:6">
      <c r="A2257">
        <v>111583</v>
      </c>
      <c r="B2257" s="2">
        <v>42823</v>
      </c>
      <c r="C2257">
        <v>21.4</v>
      </c>
      <c r="D2257">
        <v>14.69</v>
      </c>
      <c r="E2257" t="str">
        <f>+VLOOKUP(A2257,'est-senamhi'!A:J,10,FALSE)</f>
        <v>RP</v>
      </c>
      <c r="F2257">
        <f>+COUNTIFS(percentiles!A:A,A2257,percentiles!M:M,B2257,percentiles!N:N,"&gt;0")</f>
        <v>0</v>
      </c>
    </row>
    <row r="2258" spans="1:6">
      <c r="A2258">
        <v>152101</v>
      </c>
      <c r="B2258" s="2">
        <v>42823</v>
      </c>
      <c r="C2258">
        <v>65</v>
      </c>
      <c r="D2258">
        <v>53.22</v>
      </c>
      <c r="E2258" t="str">
        <f>+VLOOKUP(A2258,'est-senamhi'!A:J,10,FALSE)</f>
        <v>VNP</v>
      </c>
      <c r="F2258">
        <f>+COUNTIFS(percentiles!A:A,A2258,percentiles!M:M,B2258,percentiles!N:N,"&gt;0")</f>
        <v>0</v>
      </c>
    </row>
    <row r="2259" spans="1:6">
      <c r="A2259">
        <v>153101</v>
      </c>
      <c r="B2259" s="2">
        <v>42823</v>
      </c>
      <c r="C2259">
        <v>27</v>
      </c>
      <c r="D2259">
        <v>22.44</v>
      </c>
      <c r="E2259" t="str">
        <f>+VLOOKUP(A2259,'est-senamhi'!A:J,10,FALSE)</f>
        <v>VNP</v>
      </c>
      <c r="F2259">
        <f>+COUNTIFS(percentiles!A:A,A2259,percentiles!M:M,B2259,percentiles!N:N,"&gt;0")</f>
        <v>0</v>
      </c>
    </row>
    <row r="2260" spans="1:6">
      <c r="A2260">
        <v>154108</v>
      </c>
      <c r="B2260" s="2">
        <v>42823</v>
      </c>
      <c r="C2260">
        <v>19.8</v>
      </c>
      <c r="D2260">
        <v>9.23</v>
      </c>
      <c r="E2260" t="str">
        <f>+VLOOKUP(A2260,'est-senamhi'!A:J,10,FALSE)</f>
        <v>VNP</v>
      </c>
      <c r="F2260">
        <f>+COUNTIFS(percentiles!A:A,A2260,percentiles!M:M,B2260,percentiles!N:N,"&gt;0")</f>
        <v>0</v>
      </c>
    </row>
    <row r="2261" spans="1:6">
      <c r="A2261">
        <v>155200</v>
      </c>
      <c r="B2261" s="2">
        <v>42823</v>
      </c>
      <c r="C2261">
        <v>34.9</v>
      </c>
      <c r="D2261">
        <v>21.94</v>
      </c>
      <c r="E2261" t="str">
        <f>+VLOOKUP(A2261,'est-senamhi'!A:J,10,FALSE)</f>
        <v>VNP</v>
      </c>
      <c r="F2261">
        <f>+COUNTIFS(percentiles!A:A,A2261,percentiles!M:M,B2261,percentiles!N:N,"&gt;0")</f>
        <v>0</v>
      </c>
    </row>
    <row r="2262" spans="1:6">
      <c r="A2262">
        <v>157418</v>
      </c>
      <c r="B2262" s="2">
        <v>42823</v>
      </c>
      <c r="C2262">
        <v>11.2</v>
      </c>
      <c r="D2262">
        <v>9.0399999999999991</v>
      </c>
      <c r="E2262" t="str">
        <f>+VLOOKUP(A2262,'est-senamhi'!A:J,10,FALSE)</f>
        <v>RP</v>
      </c>
      <c r="F2262">
        <f>+COUNTIFS(percentiles!A:A,A2262,percentiles!M:M,B2262,percentiles!N:N,"&gt;0")</f>
        <v>0</v>
      </c>
    </row>
    <row r="2263" spans="1:6">
      <c r="A2263">
        <v>158208</v>
      </c>
      <c r="B2263" s="2">
        <v>42823</v>
      </c>
      <c r="C2263">
        <v>20.5</v>
      </c>
      <c r="D2263">
        <v>20.350000000000001</v>
      </c>
      <c r="E2263" t="str">
        <f>+VLOOKUP(A2263,'est-senamhi'!A:J,10,FALSE)</f>
        <v>RP</v>
      </c>
      <c r="F2263">
        <f>+COUNTIFS(percentiles!A:A,A2263,percentiles!M:M,B2263,percentiles!N:N,"&gt;0")</f>
        <v>0</v>
      </c>
    </row>
    <row r="2264" spans="1:6">
      <c r="A2264" t="s">
        <v>1211</v>
      </c>
      <c r="B2264" s="2">
        <v>42823</v>
      </c>
      <c r="C2264">
        <v>42.9</v>
      </c>
      <c r="D2264">
        <v>23.84</v>
      </c>
      <c r="E2264" t="str">
        <f>+VLOOKUP(A2264,'est-senamhi'!A:J,10,FALSE)</f>
        <v>VNP</v>
      </c>
      <c r="F2264">
        <f>+COUNTIFS(percentiles!A:A,A2264,percentiles!M:M,B2264,percentiles!N:N,"&gt;0")</f>
        <v>0</v>
      </c>
    </row>
    <row r="2265" spans="1:6">
      <c r="A2265" t="s">
        <v>1226</v>
      </c>
      <c r="B2265" s="2">
        <v>42823</v>
      </c>
      <c r="C2265">
        <v>33.299999999999997</v>
      </c>
      <c r="D2265">
        <v>26.76</v>
      </c>
      <c r="E2265" t="str">
        <f>+VLOOKUP(A2265,'est-senamhi'!A:J,10,FALSE)</f>
        <v>VNP</v>
      </c>
      <c r="F2265">
        <f>+COUNTIFS(percentiles!A:A,A2265,percentiles!M:M,B2265,percentiles!N:N,"&gt;0")</f>
        <v>0</v>
      </c>
    </row>
    <row r="2266" spans="1:6">
      <c r="A2266" t="s">
        <v>1257</v>
      </c>
      <c r="B2266" s="2">
        <v>42823</v>
      </c>
      <c r="C2266">
        <v>45.7</v>
      </c>
      <c r="D2266">
        <v>32.71</v>
      </c>
      <c r="E2266" t="str">
        <f>+VLOOKUP(A2266,'est-senamhi'!A:J,10,FALSE)</f>
        <v>VNP</v>
      </c>
      <c r="F2266">
        <f>+COUNTIFS(percentiles!A:A,A2266,percentiles!M:M,B2266,percentiles!N:N,"&gt;0")</f>
        <v>0</v>
      </c>
    </row>
    <row r="2267" spans="1:6">
      <c r="A2267">
        <v>134</v>
      </c>
      <c r="B2267" s="2">
        <v>42824</v>
      </c>
      <c r="C2267">
        <v>64.900000000000006</v>
      </c>
      <c r="D2267">
        <v>63.89</v>
      </c>
      <c r="E2267" t="str">
        <f>+VLOOKUP(A2267,'est-senamhi'!A:J,10,FALSE)</f>
        <v>VNP</v>
      </c>
      <c r="F2267">
        <f>+COUNTIFS(percentiles!A:A,A2267,percentiles!M:M,B2267,percentiles!N:N,"&gt;0")</f>
        <v>0</v>
      </c>
    </row>
    <row r="2268" spans="1:6">
      <c r="A2268">
        <v>216</v>
      </c>
      <c r="B2268" s="2">
        <v>42824</v>
      </c>
      <c r="C2268">
        <v>172.9</v>
      </c>
      <c r="D2268">
        <v>51.37</v>
      </c>
      <c r="E2268" t="str">
        <f>+VLOOKUP(A2268,'est-senamhi'!A:J,10,FALSE)</f>
        <v>VNP</v>
      </c>
      <c r="F2268">
        <f>+COUNTIFS(percentiles!A:A,A2268,percentiles!M:M,B2268,percentiles!N:N,"&gt;0")</f>
        <v>0</v>
      </c>
    </row>
    <row r="2269" spans="1:6">
      <c r="A2269">
        <v>238</v>
      </c>
      <c r="B2269" s="2">
        <v>42824</v>
      </c>
      <c r="C2269">
        <v>23.5</v>
      </c>
      <c r="D2269">
        <v>22.95</v>
      </c>
      <c r="E2269" t="str">
        <f>+VLOOKUP(A2269,'est-senamhi'!A:J,10,FALSE)</f>
        <v>VNP</v>
      </c>
      <c r="F2269">
        <f>+COUNTIFS(percentiles!A:A,A2269,percentiles!M:M,B2269,percentiles!N:N,"&gt;0")</f>
        <v>0</v>
      </c>
    </row>
    <row r="2270" spans="1:6">
      <c r="A2270">
        <v>242</v>
      </c>
      <c r="B2270" s="2">
        <v>42824</v>
      </c>
      <c r="C2270">
        <v>54.8</v>
      </c>
      <c r="D2270">
        <v>24.11</v>
      </c>
      <c r="E2270" t="str">
        <f>+VLOOKUP(A2270,'est-senamhi'!A:J,10,FALSE)</f>
        <v>RP</v>
      </c>
      <c r="F2270">
        <f>+COUNTIFS(percentiles!A:A,A2270,percentiles!M:M,B2270,percentiles!N:N,"&gt;0")</f>
        <v>0</v>
      </c>
    </row>
    <row r="2271" spans="1:6">
      <c r="A2271">
        <v>255</v>
      </c>
      <c r="B2271" s="2">
        <v>42824</v>
      </c>
      <c r="C2271">
        <v>87.4</v>
      </c>
      <c r="D2271">
        <v>76.61</v>
      </c>
      <c r="E2271" t="str">
        <f>+VLOOKUP(A2271,'est-senamhi'!A:J,10,FALSE)</f>
        <v>VNP</v>
      </c>
      <c r="F2271">
        <f>+COUNTIFS(percentiles!A:A,A2271,percentiles!M:M,B2271,percentiles!N:N,"&gt;0")</f>
        <v>0</v>
      </c>
    </row>
    <row r="2272" spans="1:6">
      <c r="A2272">
        <v>262</v>
      </c>
      <c r="B2272" s="2">
        <v>42824</v>
      </c>
      <c r="C2272">
        <v>92.9</v>
      </c>
      <c r="D2272">
        <v>28.85</v>
      </c>
      <c r="E2272" t="str">
        <f>+VLOOKUP(A2272,'est-senamhi'!A:J,10,FALSE)</f>
        <v>VNP</v>
      </c>
      <c r="F2272">
        <f>+COUNTIFS(percentiles!A:A,A2272,percentiles!M:M,B2272,percentiles!N:N,"&gt;0")</f>
        <v>0</v>
      </c>
    </row>
    <row r="2273" spans="1:6">
      <c r="A2273">
        <v>269</v>
      </c>
      <c r="B2273" s="2">
        <v>42824</v>
      </c>
      <c r="C2273">
        <v>40.5</v>
      </c>
      <c r="D2273">
        <v>39.71</v>
      </c>
      <c r="E2273" t="str">
        <f>+VLOOKUP(A2273,'est-senamhi'!A:J,10,FALSE)</f>
        <v>RP</v>
      </c>
      <c r="F2273">
        <f>+COUNTIFS(percentiles!A:A,A2273,percentiles!M:M,B2273,percentiles!N:N,"&gt;0")</f>
        <v>0</v>
      </c>
    </row>
    <row r="2274" spans="1:6">
      <c r="A2274">
        <v>281</v>
      </c>
      <c r="B2274" s="2">
        <v>42824</v>
      </c>
      <c r="C2274">
        <v>101</v>
      </c>
      <c r="D2274">
        <v>61.93</v>
      </c>
      <c r="E2274" t="str">
        <f>+VLOOKUP(A2274,'est-senamhi'!A:J,10,FALSE)</f>
        <v>RP</v>
      </c>
      <c r="F2274">
        <f>+COUNTIFS(percentiles!A:A,A2274,percentiles!M:M,B2274,percentiles!N:N,"&gt;0")</f>
        <v>0</v>
      </c>
    </row>
    <row r="2275" spans="1:6">
      <c r="A2275">
        <v>333</v>
      </c>
      <c r="B2275" s="2">
        <v>42824</v>
      </c>
      <c r="C2275">
        <v>45.9</v>
      </c>
      <c r="D2275">
        <v>14.57</v>
      </c>
      <c r="E2275" t="str">
        <f>+VLOOKUP(A2275,'est-senamhi'!A:J,10,FALSE)</f>
        <v>VNP</v>
      </c>
      <c r="F2275">
        <f>+COUNTIFS(percentiles!A:A,A2275,percentiles!M:M,B2275,percentiles!N:N,"&gt;0")</f>
        <v>0</v>
      </c>
    </row>
    <row r="2276" spans="1:6">
      <c r="A2276">
        <v>396</v>
      </c>
      <c r="B2276" s="2">
        <v>42824</v>
      </c>
      <c r="C2276">
        <v>27.7</v>
      </c>
      <c r="D2276">
        <v>19.27</v>
      </c>
      <c r="E2276" t="str">
        <f>+VLOOKUP(A2276,'est-senamhi'!A:J,10,FALSE)</f>
        <v>VNP</v>
      </c>
      <c r="F2276">
        <f>+COUNTIFS(percentiles!A:A,A2276,percentiles!M:M,B2276,percentiles!N:N,"&gt;0")</f>
        <v>0</v>
      </c>
    </row>
    <row r="2277" spans="1:6">
      <c r="A2277">
        <v>455</v>
      </c>
      <c r="B2277" s="2">
        <v>42824</v>
      </c>
      <c r="C2277">
        <v>21.6</v>
      </c>
      <c r="D2277">
        <v>19.96</v>
      </c>
      <c r="E2277" t="str">
        <f>+VLOOKUP(A2277,'est-senamhi'!A:J,10,FALSE)</f>
        <v>RP</v>
      </c>
      <c r="F2277">
        <f>+COUNTIFS(percentiles!A:A,A2277,percentiles!M:M,B2277,percentiles!N:N,"&gt;0")</f>
        <v>0</v>
      </c>
    </row>
    <row r="2278" spans="1:6">
      <c r="A2278">
        <v>468</v>
      </c>
      <c r="B2278" s="2">
        <v>42824</v>
      </c>
      <c r="C2278">
        <v>114.3</v>
      </c>
      <c r="D2278">
        <v>96.21</v>
      </c>
      <c r="E2278" t="str">
        <f>+VLOOKUP(A2278,'est-senamhi'!A:J,10,FALSE)</f>
        <v>RP</v>
      </c>
      <c r="F2278">
        <f>+COUNTIFS(percentiles!A:A,A2278,percentiles!M:M,B2278,percentiles!N:N,"&gt;0")</f>
        <v>0</v>
      </c>
    </row>
    <row r="2279" spans="1:6">
      <c r="A2279">
        <v>538</v>
      </c>
      <c r="B2279" s="2">
        <v>42824</v>
      </c>
      <c r="C2279">
        <v>27.2</v>
      </c>
      <c r="D2279">
        <v>21.86</v>
      </c>
      <c r="E2279" t="str">
        <f>+VLOOKUP(A2279,'est-senamhi'!A:J,10,FALSE)</f>
        <v>VNP</v>
      </c>
      <c r="F2279">
        <f>+COUNTIFS(percentiles!A:A,A2279,percentiles!M:M,B2279,percentiles!N:N,"&gt;0")</f>
        <v>0</v>
      </c>
    </row>
    <row r="2280" spans="1:6">
      <c r="A2280">
        <v>590</v>
      </c>
      <c r="B2280" s="2">
        <v>42824</v>
      </c>
      <c r="C2280">
        <v>37.200000000000003</v>
      </c>
      <c r="D2280">
        <v>22.68</v>
      </c>
      <c r="E2280" t="str">
        <f>+VLOOKUP(A2280,'est-senamhi'!A:J,10,FALSE)</f>
        <v>RP</v>
      </c>
      <c r="F2280">
        <f>+COUNTIFS(percentiles!A:A,A2280,percentiles!M:M,B2280,percentiles!N:N,"&gt;0")</f>
        <v>0</v>
      </c>
    </row>
    <row r="2281" spans="1:6">
      <c r="A2281">
        <v>648</v>
      </c>
      <c r="B2281" s="2">
        <v>42824</v>
      </c>
      <c r="C2281">
        <v>11</v>
      </c>
      <c r="D2281">
        <v>10.64</v>
      </c>
      <c r="E2281" t="str">
        <f>+VLOOKUP(A2281,'est-senamhi'!A:J,10,FALSE)</f>
        <v>RP</v>
      </c>
      <c r="F2281">
        <f>+COUNTIFS(percentiles!A:A,A2281,percentiles!M:M,B2281,percentiles!N:N,"&gt;0")</f>
        <v>0</v>
      </c>
    </row>
    <row r="2282" spans="1:6">
      <c r="A2282">
        <v>105121</v>
      </c>
      <c r="B2282" s="2">
        <v>42824</v>
      </c>
      <c r="C2282">
        <v>70.2</v>
      </c>
      <c r="D2282">
        <v>11.66</v>
      </c>
      <c r="E2282" t="str">
        <f>+VLOOKUP(A2282,'est-senamhi'!A:J,10,FALSE)</f>
        <v>VNP</v>
      </c>
      <c r="F2282">
        <f>+COUNTIFS(percentiles!A:A,A2282,percentiles!M:M,B2282,percentiles!N:N,"&gt;0")</f>
        <v>0</v>
      </c>
    </row>
    <row r="2283" spans="1:6">
      <c r="A2283">
        <v>107131</v>
      </c>
      <c r="B2283" s="2">
        <v>42824</v>
      </c>
      <c r="C2283">
        <v>29.5</v>
      </c>
      <c r="D2283">
        <v>24.38</v>
      </c>
      <c r="E2283" t="str">
        <f>+VLOOKUP(A2283,'est-senamhi'!A:J,10,FALSE)</f>
        <v>VNP</v>
      </c>
      <c r="F2283">
        <f>+COUNTIFS(percentiles!A:A,A2283,percentiles!M:M,B2283,percentiles!N:N,"&gt;0")</f>
        <v>0</v>
      </c>
    </row>
    <row r="2284" spans="1:6">
      <c r="A2284">
        <v>109090</v>
      </c>
      <c r="B2284" s="2">
        <v>42824</v>
      </c>
      <c r="C2284">
        <v>71.099999999999994</v>
      </c>
      <c r="D2284">
        <v>59.31</v>
      </c>
      <c r="E2284" t="str">
        <f>+VLOOKUP(A2284,'est-senamhi'!A:J,10,FALSE)</f>
        <v>RP</v>
      </c>
      <c r="F2284">
        <f>+COUNTIFS(percentiles!A:A,A2284,percentiles!M:M,B2284,percentiles!N:N,"&gt;0")</f>
        <v>0</v>
      </c>
    </row>
    <row r="2285" spans="1:6">
      <c r="A2285">
        <v>150901</v>
      </c>
      <c r="B2285" s="2">
        <v>42824</v>
      </c>
      <c r="C2285">
        <v>26.8</v>
      </c>
      <c r="D2285">
        <v>25.22</v>
      </c>
      <c r="E2285" t="str">
        <f>+VLOOKUP(A2285,'est-senamhi'!A:J,10,FALSE)</f>
        <v>VNP</v>
      </c>
      <c r="F2285">
        <f>+COUNTIFS(percentiles!A:A,A2285,percentiles!M:M,B2285,percentiles!N:N,"&gt;0")</f>
        <v>0</v>
      </c>
    </row>
    <row r="2286" spans="1:6">
      <c r="A2286">
        <v>152103</v>
      </c>
      <c r="B2286" s="2">
        <v>42824</v>
      </c>
      <c r="C2286">
        <v>59.5</v>
      </c>
      <c r="D2286">
        <v>45.46</v>
      </c>
      <c r="E2286" t="str">
        <f>+VLOOKUP(A2286,'est-senamhi'!A:J,10,FALSE)</f>
        <v>VNP</v>
      </c>
      <c r="F2286">
        <f>+COUNTIFS(percentiles!A:A,A2286,percentiles!M:M,B2286,percentiles!N:N,"&gt;0")</f>
        <v>0</v>
      </c>
    </row>
    <row r="2287" spans="1:6">
      <c r="A2287">
        <v>152106</v>
      </c>
      <c r="B2287" s="2">
        <v>42824</v>
      </c>
      <c r="C2287">
        <v>54.2</v>
      </c>
      <c r="D2287">
        <v>34.51</v>
      </c>
      <c r="E2287" t="str">
        <f>+VLOOKUP(A2287,'est-senamhi'!A:J,10,FALSE)</f>
        <v>VNP</v>
      </c>
      <c r="F2287">
        <f>+COUNTIFS(percentiles!A:A,A2287,percentiles!M:M,B2287,percentiles!N:N,"&gt;0")</f>
        <v>0</v>
      </c>
    </row>
    <row r="2288" spans="1:6">
      <c r="A2288">
        <v>152107</v>
      </c>
      <c r="B2288" s="2">
        <v>42824</v>
      </c>
      <c r="C2288">
        <v>97.6</v>
      </c>
      <c r="D2288">
        <v>61.96</v>
      </c>
      <c r="E2288" t="str">
        <f>+VLOOKUP(A2288,'est-senamhi'!A:J,10,FALSE)</f>
        <v>VNP</v>
      </c>
      <c r="F2288">
        <f>+COUNTIFS(percentiles!A:A,A2288,percentiles!M:M,B2288,percentiles!N:N,"&gt;0")</f>
        <v>0</v>
      </c>
    </row>
    <row r="2289" spans="1:6">
      <c r="A2289">
        <v>154108</v>
      </c>
      <c r="B2289" s="2">
        <v>42824</v>
      </c>
      <c r="C2289">
        <v>12.6</v>
      </c>
      <c r="D2289">
        <v>9.23</v>
      </c>
      <c r="E2289" t="str">
        <f>+VLOOKUP(A2289,'est-senamhi'!A:J,10,FALSE)</f>
        <v>VNP</v>
      </c>
      <c r="F2289">
        <f>+COUNTIFS(percentiles!A:A,A2289,percentiles!M:M,B2289,percentiles!N:N,"&gt;0")</f>
        <v>0</v>
      </c>
    </row>
    <row r="2290" spans="1:6">
      <c r="A2290">
        <v>154110</v>
      </c>
      <c r="B2290" s="2">
        <v>42824</v>
      </c>
      <c r="C2290">
        <v>15</v>
      </c>
      <c r="D2290">
        <v>8.82</v>
      </c>
      <c r="E2290" t="str">
        <f>+VLOOKUP(A2290,'est-senamhi'!A:J,10,FALSE)</f>
        <v>VNP</v>
      </c>
      <c r="F2290">
        <f>+COUNTIFS(percentiles!A:A,A2290,percentiles!M:M,B2290,percentiles!N:N,"&gt;0")</f>
        <v>0</v>
      </c>
    </row>
    <row r="2291" spans="1:6">
      <c r="A2291">
        <v>155202</v>
      </c>
      <c r="B2291" s="2">
        <v>42824</v>
      </c>
      <c r="C2291">
        <v>22.4</v>
      </c>
      <c r="D2291">
        <v>18.38</v>
      </c>
      <c r="E2291" t="str">
        <f>+VLOOKUP(A2291,'est-senamhi'!A:J,10,FALSE)</f>
        <v>VNP</v>
      </c>
      <c r="F2291">
        <f>+COUNTIFS(percentiles!A:A,A2291,percentiles!M:M,B2291,percentiles!N:N,"&gt;0")</f>
        <v>0</v>
      </c>
    </row>
    <row r="2292" spans="1:6">
      <c r="A2292">
        <v>156306</v>
      </c>
      <c r="B2292" s="2">
        <v>42824</v>
      </c>
      <c r="C2292">
        <v>23.5</v>
      </c>
      <c r="D2292">
        <v>21.44</v>
      </c>
      <c r="E2292" t="str">
        <f>+VLOOKUP(A2292,'est-senamhi'!A:J,10,FALSE)</f>
        <v>RP</v>
      </c>
      <c r="F2292">
        <f>+COUNTIFS(percentiles!A:A,A2292,percentiles!M:M,B2292,percentiles!N:N,"&gt;0")</f>
        <v>0</v>
      </c>
    </row>
    <row r="2293" spans="1:6">
      <c r="A2293" t="s">
        <v>1072</v>
      </c>
      <c r="B2293" s="2">
        <v>42824</v>
      </c>
      <c r="C2293">
        <v>106.2</v>
      </c>
      <c r="D2293">
        <v>76.61</v>
      </c>
      <c r="E2293" t="str">
        <f>+VLOOKUP(A2293,'est-senamhi'!A:J,10,FALSE)</f>
        <v>VNP</v>
      </c>
      <c r="F2293">
        <f>+COUNTIFS(percentiles!A:A,A2293,percentiles!M:M,B2293,percentiles!N:N,"&gt;0")</f>
        <v>0</v>
      </c>
    </row>
    <row r="2294" spans="1:6">
      <c r="A2294" t="s">
        <v>1075</v>
      </c>
      <c r="B2294" s="2">
        <v>42824</v>
      </c>
      <c r="C2294">
        <v>83.4</v>
      </c>
      <c r="D2294">
        <v>57.92</v>
      </c>
      <c r="E2294" t="str">
        <f>+VLOOKUP(A2294,'est-senamhi'!A:J,10,FALSE)</f>
        <v>RP</v>
      </c>
      <c r="F2294">
        <f>+COUNTIFS(percentiles!A:A,A2294,percentiles!M:M,B2294,percentiles!N:N,"&gt;0")</f>
        <v>0</v>
      </c>
    </row>
    <row r="2295" spans="1:6">
      <c r="A2295" t="s">
        <v>1100</v>
      </c>
      <c r="B2295" s="2">
        <v>42824</v>
      </c>
      <c r="C2295">
        <v>47.4</v>
      </c>
      <c r="D2295">
        <v>24.11</v>
      </c>
      <c r="E2295" t="str">
        <f>+VLOOKUP(A2295,'est-senamhi'!A:J,10,FALSE)</f>
        <v>RP</v>
      </c>
      <c r="F2295">
        <f>+COUNTIFS(percentiles!A:A,A2295,percentiles!M:M,B2295,percentiles!N:N,"&gt;0")</f>
        <v>0</v>
      </c>
    </row>
    <row r="2296" spans="1:6">
      <c r="A2296" t="s">
        <v>1108</v>
      </c>
      <c r="B2296" s="2">
        <v>42824</v>
      </c>
      <c r="C2296">
        <v>141.4</v>
      </c>
      <c r="D2296">
        <v>28.85</v>
      </c>
      <c r="E2296" t="str">
        <f>+VLOOKUP(A2296,'est-senamhi'!A:J,10,FALSE)</f>
        <v>VNP</v>
      </c>
      <c r="F2296">
        <f>+COUNTIFS(percentiles!A:A,A2296,percentiles!M:M,B2296,percentiles!N:N,"&gt;0")</f>
        <v>0</v>
      </c>
    </row>
    <row r="2297" spans="1:6">
      <c r="A2297" t="s">
        <v>1211</v>
      </c>
      <c r="B2297" s="2">
        <v>42824</v>
      </c>
      <c r="C2297">
        <v>39.200000000000003</v>
      </c>
      <c r="D2297">
        <v>23.84</v>
      </c>
      <c r="E2297" t="str">
        <f>+VLOOKUP(A2297,'est-senamhi'!A:J,10,FALSE)</f>
        <v>VNP</v>
      </c>
      <c r="F2297">
        <f>+COUNTIFS(percentiles!A:A,A2297,percentiles!M:M,B2297,percentiles!N:N,"&gt;0")</f>
        <v>0</v>
      </c>
    </row>
    <row r="2298" spans="1:6">
      <c r="A2298" t="s">
        <v>1226</v>
      </c>
      <c r="B2298" s="2">
        <v>42824</v>
      </c>
      <c r="C2298">
        <v>56.3</v>
      </c>
      <c r="D2298">
        <v>26.76</v>
      </c>
      <c r="E2298" t="str">
        <f>+VLOOKUP(A2298,'est-senamhi'!A:J,10,FALSE)</f>
        <v>VNP</v>
      </c>
      <c r="F2298">
        <f>+COUNTIFS(percentiles!A:A,A2298,percentiles!M:M,B2298,percentiles!N:N,"&gt;0")</f>
        <v>0</v>
      </c>
    </row>
    <row r="2299" spans="1:6">
      <c r="A2299" t="s">
        <v>1257</v>
      </c>
      <c r="B2299" s="2">
        <v>42824</v>
      </c>
      <c r="C2299">
        <v>44.7</v>
      </c>
      <c r="D2299">
        <v>32.71</v>
      </c>
      <c r="E2299" t="str">
        <f>+VLOOKUP(A2299,'est-senamhi'!A:J,10,FALSE)</f>
        <v>VNP</v>
      </c>
      <c r="F2299">
        <f>+COUNTIFS(percentiles!A:A,A2299,percentiles!M:M,B2299,percentiles!N:N,"&gt;0")</f>
        <v>0</v>
      </c>
    </row>
    <row r="2300" spans="1:6">
      <c r="A2300">
        <v>132</v>
      </c>
      <c r="B2300" s="2">
        <v>42825</v>
      </c>
      <c r="C2300">
        <v>60.2</v>
      </c>
      <c r="D2300">
        <v>51.62</v>
      </c>
      <c r="E2300" t="str">
        <f>+VLOOKUP(A2300,'est-senamhi'!A:J,10,FALSE)</f>
        <v>VNP</v>
      </c>
      <c r="F2300">
        <f>+COUNTIFS(percentiles!A:A,A2300,percentiles!M:M,B2300,percentiles!N:N,"&gt;0")</f>
        <v>0</v>
      </c>
    </row>
    <row r="2301" spans="1:6">
      <c r="A2301">
        <v>203</v>
      </c>
      <c r="B2301" s="2">
        <v>42825</v>
      </c>
      <c r="C2301">
        <v>42</v>
      </c>
      <c r="D2301">
        <v>22.12</v>
      </c>
      <c r="E2301" t="str">
        <f>+VLOOKUP(A2301,'est-senamhi'!A:J,10,FALSE)</f>
        <v>RP</v>
      </c>
      <c r="F2301">
        <f>+COUNTIFS(percentiles!A:A,A2301,percentiles!M:M,B2301,percentiles!N:N,"&gt;0")</f>
        <v>0</v>
      </c>
    </row>
    <row r="2302" spans="1:6">
      <c r="A2302">
        <v>216</v>
      </c>
      <c r="B2302" s="2">
        <v>42825</v>
      </c>
      <c r="C2302">
        <v>104.8</v>
      </c>
      <c r="D2302">
        <v>51.37</v>
      </c>
      <c r="E2302" t="str">
        <f>+VLOOKUP(A2302,'est-senamhi'!A:J,10,FALSE)</f>
        <v>VNP</v>
      </c>
      <c r="F2302">
        <f>+COUNTIFS(percentiles!A:A,A2302,percentiles!M:M,B2302,percentiles!N:N,"&gt;0")</f>
        <v>0</v>
      </c>
    </row>
    <row r="2303" spans="1:6">
      <c r="A2303">
        <v>231</v>
      </c>
      <c r="B2303" s="2">
        <v>42825</v>
      </c>
      <c r="C2303">
        <v>95</v>
      </c>
      <c r="D2303">
        <v>26.24</v>
      </c>
      <c r="E2303" t="str">
        <f>+VLOOKUP(A2303,'est-senamhi'!A:J,10,FALSE)</f>
        <v>VNP</v>
      </c>
      <c r="F2303">
        <f>+COUNTIFS(percentiles!A:A,A2303,percentiles!M:M,B2303,percentiles!N:N,"&gt;0")</f>
        <v>0</v>
      </c>
    </row>
    <row r="2304" spans="1:6">
      <c r="A2304">
        <v>239</v>
      </c>
      <c r="B2304" s="2">
        <v>42825</v>
      </c>
      <c r="C2304">
        <v>31.4</v>
      </c>
      <c r="D2304">
        <v>25</v>
      </c>
      <c r="E2304" t="str">
        <f>+VLOOKUP(A2304,'est-senamhi'!A:J,10,FALSE)</f>
        <v>RP</v>
      </c>
      <c r="F2304">
        <f>+COUNTIFS(percentiles!A:A,A2304,percentiles!M:M,B2304,percentiles!N:N,"&gt;0")</f>
        <v>0</v>
      </c>
    </row>
    <row r="2305" spans="1:6">
      <c r="A2305">
        <v>242</v>
      </c>
      <c r="B2305" s="2">
        <v>42825</v>
      </c>
      <c r="C2305">
        <v>28.9</v>
      </c>
      <c r="D2305">
        <v>24.11</v>
      </c>
      <c r="E2305" t="str">
        <f>+VLOOKUP(A2305,'est-senamhi'!A:J,10,FALSE)</f>
        <v>RP</v>
      </c>
      <c r="F2305">
        <f>+COUNTIFS(percentiles!A:A,A2305,percentiles!M:M,B2305,percentiles!N:N,"&gt;0")</f>
        <v>0</v>
      </c>
    </row>
    <row r="2306" spans="1:6">
      <c r="A2306">
        <v>252</v>
      </c>
      <c r="B2306" s="2">
        <v>42825</v>
      </c>
      <c r="C2306">
        <v>36.6</v>
      </c>
      <c r="D2306">
        <v>32.799999999999997</v>
      </c>
      <c r="E2306" t="str">
        <f>+VLOOKUP(A2306,'est-senamhi'!A:J,10,FALSE)</f>
        <v>RP</v>
      </c>
      <c r="F2306">
        <f>+COUNTIFS(percentiles!A:A,A2306,percentiles!M:M,B2306,percentiles!N:N,"&gt;0")</f>
        <v>0</v>
      </c>
    </row>
    <row r="2307" spans="1:6">
      <c r="A2307">
        <v>260</v>
      </c>
      <c r="B2307" s="2">
        <v>42825</v>
      </c>
      <c r="C2307">
        <v>41.2</v>
      </c>
      <c r="D2307">
        <v>32.43</v>
      </c>
      <c r="E2307" t="str">
        <f>+VLOOKUP(A2307,'est-senamhi'!A:J,10,FALSE)</f>
        <v>RP</v>
      </c>
      <c r="F2307">
        <f>+COUNTIFS(percentiles!A:A,A2307,percentiles!M:M,B2307,percentiles!N:N,"&gt;0")</f>
        <v>0</v>
      </c>
    </row>
    <row r="2308" spans="1:6">
      <c r="A2308">
        <v>262</v>
      </c>
      <c r="B2308" s="2">
        <v>42825</v>
      </c>
      <c r="C2308">
        <v>94.1</v>
      </c>
      <c r="D2308">
        <v>28.85</v>
      </c>
      <c r="E2308" t="str">
        <f>+VLOOKUP(A2308,'est-senamhi'!A:J,10,FALSE)</f>
        <v>VNP</v>
      </c>
      <c r="F2308">
        <f>+COUNTIFS(percentiles!A:A,A2308,percentiles!M:M,B2308,percentiles!N:N,"&gt;0")</f>
        <v>0</v>
      </c>
    </row>
    <row r="2309" spans="1:6">
      <c r="A2309">
        <v>269</v>
      </c>
      <c r="B2309" s="2">
        <v>42825</v>
      </c>
      <c r="C2309">
        <v>51.5</v>
      </c>
      <c r="D2309">
        <v>39.71</v>
      </c>
      <c r="E2309" t="str">
        <f>+VLOOKUP(A2309,'est-senamhi'!A:J,10,FALSE)</f>
        <v>RP</v>
      </c>
      <c r="F2309">
        <f>+COUNTIFS(percentiles!A:A,A2309,percentiles!M:M,B2309,percentiles!N:N,"&gt;0")</f>
        <v>0</v>
      </c>
    </row>
    <row r="2310" spans="1:6">
      <c r="A2310">
        <v>333</v>
      </c>
      <c r="B2310" s="2">
        <v>42825</v>
      </c>
      <c r="C2310">
        <v>30.5</v>
      </c>
      <c r="D2310">
        <v>14.57</v>
      </c>
      <c r="E2310" t="str">
        <f>+VLOOKUP(A2310,'est-senamhi'!A:J,10,FALSE)</f>
        <v>VNP</v>
      </c>
      <c r="F2310">
        <f>+COUNTIFS(percentiles!A:A,A2310,percentiles!M:M,B2310,percentiles!N:N,"&gt;0")</f>
        <v>0</v>
      </c>
    </row>
    <row r="2311" spans="1:6">
      <c r="A2311">
        <v>354</v>
      </c>
      <c r="B2311" s="2">
        <v>42825</v>
      </c>
      <c r="C2311">
        <v>64.8</v>
      </c>
      <c r="D2311">
        <v>35.369999999999997</v>
      </c>
      <c r="E2311" t="str">
        <f>+VLOOKUP(A2311,'est-senamhi'!A:J,10,FALSE)</f>
        <v>VNP</v>
      </c>
      <c r="F2311">
        <f>+COUNTIFS(percentiles!A:A,A2311,percentiles!M:M,B2311,percentiles!N:N,"&gt;0")</f>
        <v>0</v>
      </c>
    </row>
    <row r="2312" spans="1:6">
      <c r="A2312">
        <v>369</v>
      </c>
      <c r="B2312" s="2">
        <v>42825</v>
      </c>
      <c r="C2312">
        <v>30.2</v>
      </c>
      <c r="D2312">
        <v>19.62</v>
      </c>
      <c r="E2312" t="str">
        <f>+VLOOKUP(A2312,'est-senamhi'!A:J,10,FALSE)</f>
        <v>VNP</v>
      </c>
      <c r="F2312">
        <f>+COUNTIFS(percentiles!A:A,A2312,percentiles!M:M,B2312,percentiles!N:N,"&gt;0")</f>
        <v>0</v>
      </c>
    </row>
    <row r="2313" spans="1:6">
      <c r="A2313">
        <v>393</v>
      </c>
      <c r="B2313" s="2">
        <v>42825</v>
      </c>
      <c r="C2313">
        <v>31.5</v>
      </c>
      <c r="D2313">
        <v>27.83</v>
      </c>
      <c r="E2313" t="str">
        <f>+VLOOKUP(A2313,'est-senamhi'!A:J,10,FALSE)</f>
        <v>VNP</v>
      </c>
      <c r="F2313">
        <f>+COUNTIFS(percentiles!A:A,A2313,percentiles!M:M,B2313,percentiles!N:N,"&gt;0")</f>
        <v>0</v>
      </c>
    </row>
    <row r="2314" spans="1:6">
      <c r="A2314">
        <v>440</v>
      </c>
      <c r="B2314" s="2">
        <v>42825</v>
      </c>
      <c r="C2314">
        <v>21.5</v>
      </c>
      <c r="D2314">
        <v>10.89</v>
      </c>
      <c r="E2314" t="str">
        <f>+VLOOKUP(A2314,'est-senamhi'!A:J,10,FALSE)</f>
        <v>VNP</v>
      </c>
      <c r="F2314">
        <f>+COUNTIFS(percentiles!A:A,A2314,percentiles!M:M,B2314,percentiles!N:N,"&gt;0")</f>
        <v>0</v>
      </c>
    </row>
    <row r="2315" spans="1:6">
      <c r="A2315">
        <v>648</v>
      </c>
      <c r="B2315" s="2">
        <v>42825</v>
      </c>
      <c r="C2315">
        <v>11.1</v>
      </c>
      <c r="D2315">
        <v>10.64</v>
      </c>
      <c r="E2315" t="str">
        <f>+VLOOKUP(A2315,'est-senamhi'!A:J,10,FALSE)</f>
        <v>RP</v>
      </c>
      <c r="F2315">
        <f>+COUNTIFS(percentiles!A:A,A2315,percentiles!M:M,B2315,percentiles!N:N,"&gt;0")</f>
        <v>0</v>
      </c>
    </row>
    <row r="2316" spans="1:6">
      <c r="A2316">
        <v>780</v>
      </c>
      <c r="B2316" s="2">
        <v>42825</v>
      </c>
      <c r="C2316">
        <v>20.2</v>
      </c>
      <c r="D2316">
        <v>19.46</v>
      </c>
      <c r="E2316" t="str">
        <f>+VLOOKUP(A2316,'est-senamhi'!A:J,10,FALSE)</f>
        <v>RP</v>
      </c>
      <c r="F2316">
        <f>+COUNTIFS(percentiles!A:A,A2316,percentiles!M:M,B2316,percentiles!N:N,"&gt;0")</f>
        <v>0</v>
      </c>
    </row>
    <row r="2317" spans="1:6">
      <c r="A2317">
        <v>105121</v>
      </c>
      <c r="B2317" s="2">
        <v>42825</v>
      </c>
      <c r="C2317">
        <v>40.4</v>
      </c>
      <c r="D2317">
        <v>11.66</v>
      </c>
      <c r="E2317" t="str">
        <f>+VLOOKUP(A2317,'est-senamhi'!A:J,10,FALSE)</f>
        <v>VNP</v>
      </c>
      <c r="F2317">
        <f>+COUNTIFS(percentiles!A:A,A2317,percentiles!M:M,B2317,percentiles!N:N,"&gt;0")</f>
        <v>0</v>
      </c>
    </row>
    <row r="2318" spans="1:6">
      <c r="A2318">
        <v>105122</v>
      </c>
      <c r="B2318" s="2">
        <v>42825</v>
      </c>
      <c r="C2318">
        <v>33.200000000000003</v>
      </c>
      <c r="D2318">
        <v>9.83</v>
      </c>
      <c r="E2318" t="str">
        <f>+VLOOKUP(A2318,'est-senamhi'!A:J,10,FALSE)</f>
        <v>VNP</v>
      </c>
      <c r="F2318">
        <f>+COUNTIFS(percentiles!A:A,A2318,percentiles!M:M,B2318,percentiles!N:N,"&gt;0")</f>
        <v>0</v>
      </c>
    </row>
    <row r="2319" spans="1:6">
      <c r="A2319">
        <v>107131</v>
      </c>
      <c r="B2319" s="2">
        <v>42825</v>
      </c>
      <c r="C2319">
        <v>25.1</v>
      </c>
      <c r="D2319">
        <v>24.38</v>
      </c>
      <c r="E2319" t="str">
        <f>+VLOOKUP(A2319,'est-senamhi'!A:J,10,FALSE)</f>
        <v>VNP</v>
      </c>
      <c r="F2319">
        <f>+COUNTIFS(percentiles!A:A,A2319,percentiles!M:M,B2319,percentiles!N:N,"&gt;0")</f>
        <v>0</v>
      </c>
    </row>
    <row r="2320" spans="1:6">
      <c r="A2320">
        <v>151214</v>
      </c>
      <c r="B2320" s="2">
        <v>42825</v>
      </c>
      <c r="C2320">
        <v>11.5</v>
      </c>
      <c r="D2320">
        <v>11.44</v>
      </c>
      <c r="E2320" t="str">
        <f>+VLOOKUP(A2320,'est-senamhi'!A:J,10,FALSE)</f>
        <v>RP</v>
      </c>
      <c r="F2320">
        <f>+COUNTIFS(percentiles!A:A,A2320,percentiles!M:M,B2320,percentiles!N:N,"&gt;0")</f>
        <v>0</v>
      </c>
    </row>
    <row r="2321" spans="1:6">
      <c r="A2321">
        <v>152100</v>
      </c>
      <c r="B2321" s="2">
        <v>42825</v>
      </c>
      <c r="C2321">
        <v>54.2</v>
      </c>
      <c r="D2321">
        <v>20.13</v>
      </c>
      <c r="E2321" t="str">
        <f>+VLOOKUP(A2321,'est-senamhi'!A:J,10,FALSE)</f>
        <v>VNP</v>
      </c>
      <c r="F2321">
        <f>+COUNTIFS(percentiles!A:A,A2321,percentiles!M:M,B2321,percentiles!N:N,"&gt;0")</f>
        <v>0</v>
      </c>
    </row>
    <row r="2322" spans="1:6">
      <c r="A2322">
        <v>152102</v>
      </c>
      <c r="B2322" s="2">
        <v>42825</v>
      </c>
      <c r="C2322">
        <v>59.6</v>
      </c>
      <c r="D2322">
        <v>30.42</v>
      </c>
      <c r="E2322" t="str">
        <f>+VLOOKUP(A2322,'est-senamhi'!A:J,10,FALSE)</f>
        <v>RP</v>
      </c>
      <c r="F2322">
        <f>+COUNTIFS(percentiles!A:A,A2322,percentiles!M:M,B2322,percentiles!N:N,"&gt;0")</f>
        <v>0</v>
      </c>
    </row>
    <row r="2323" spans="1:6">
      <c r="A2323">
        <v>152106</v>
      </c>
      <c r="B2323" s="2">
        <v>42825</v>
      </c>
      <c r="C2323">
        <v>73.5</v>
      </c>
      <c r="D2323">
        <v>34.51</v>
      </c>
      <c r="E2323" t="str">
        <f>+VLOOKUP(A2323,'est-senamhi'!A:J,10,FALSE)</f>
        <v>VNP</v>
      </c>
      <c r="F2323">
        <f>+COUNTIFS(percentiles!A:A,A2323,percentiles!M:M,B2323,percentiles!N:N,"&gt;0")</f>
        <v>0</v>
      </c>
    </row>
    <row r="2324" spans="1:6">
      <c r="A2324">
        <v>152107</v>
      </c>
      <c r="B2324" s="2">
        <v>42825</v>
      </c>
      <c r="C2324">
        <v>65.599999999999994</v>
      </c>
      <c r="D2324">
        <v>61.96</v>
      </c>
      <c r="E2324" t="str">
        <f>+VLOOKUP(A2324,'est-senamhi'!A:J,10,FALSE)</f>
        <v>VNP</v>
      </c>
      <c r="F2324">
        <f>+COUNTIFS(percentiles!A:A,A2324,percentiles!M:M,B2324,percentiles!N:N,"&gt;0")</f>
        <v>0</v>
      </c>
    </row>
    <row r="2325" spans="1:6">
      <c r="A2325">
        <v>153201</v>
      </c>
      <c r="B2325" s="2">
        <v>42825</v>
      </c>
      <c r="C2325">
        <v>44</v>
      </c>
      <c r="D2325">
        <v>37.770000000000003</v>
      </c>
      <c r="E2325" t="str">
        <f>+VLOOKUP(A2325,'est-senamhi'!A:J,10,FALSE)</f>
        <v>VNP</v>
      </c>
      <c r="F2325">
        <f>+COUNTIFS(percentiles!A:A,A2325,percentiles!M:M,B2325,percentiles!N:N,"&gt;0")</f>
        <v>0</v>
      </c>
    </row>
    <row r="2326" spans="1:6">
      <c r="A2326">
        <v>153203</v>
      </c>
      <c r="B2326" s="2">
        <v>42825</v>
      </c>
      <c r="C2326">
        <v>21.3</v>
      </c>
      <c r="D2326">
        <v>20.03</v>
      </c>
      <c r="E2326" t="str">
        <f>+VLOOKUP(A2326,'est-senamhi'!A:J,10,FALSE)</f>
        <v>VNP</v>
      </c>
      <c r="F2326">
        <f>+COUNTIFS(percentiles!A:A,A2326,percentiles!M:M,B2326,percentiles!N:N,"&gt;0")</f>
        <v>0</v>
      </c>
    </row>
    <row r="2327" spans="1:6">
      <c r="A2327">
        <v>153206</v>
      </c>
      <c r="B2327" s="2">
        <v>42825</v>
      </c>
      <c r="C2327">
        <v>28.5</v>
      </c>
      <c r="D2327">
        <v>25.6</v>
      </c>
      <c r="E2327" t="str">
        <f>+VLOOKUP(A2327,'est-senamhi'!A:J,10,FALSE)</f>
        <v>VNP</v>
      </c>
      <c r="F2327">
        <f>+COUNTIFS(percentiles!A:A,A2327,percentiles!M:M,B2327,percentiles!N:N,"&gt;0")</f>
        <v>0</v>
      </c>
    </row>
    <row r="2328" spans="1:6">
      <c r="A2328">
        <v>154108</v>
      </c>
      <c r="B2328" s="2">
        <v>42825</v>
      </c>
      <c r="C2328">
        <v>12.6</v>
      </c>
      <c r="D2328">
        <v>9.23</v>
      </c>
      <c r="E2328" t="str">
        <f>+VLOOKUP(A2328,'est-senamhi'!A:J,10,FALSE)</f>
        <v>VNP</v>
      </c>
      <c r="F2328">
        <f>+COUNTIFS(percentiles!A:A,A2328,percentiles!M:M,B2328,percentiles!N:N,"&gt;0")</f>
        <v>0</v>
      </c>
    </row>
    <row r="2329" spans="1:6">
      <c r="A2329">
        <v>154110</v>
      </c>
      <c r="B2329" s="2">
        <v>42825</v>
      </c>
      <c r="C2329">
        <v>10.199999999999999</v>
      </c>
      <c r="D2329">
        <v>8.82</v>
      </c>
      <c r="E2329" t="str">
        <f>+VLOOKUP(A2329,'est-senamhi'!A:J,10,FALSE)</f>
        <v>VNP</v>
      </c>
      <c r="F2329">
        <f>+COUNTIFS(percentiles!A:A,A2329,percentiles!M:M,B2329,percentiles!N:N,"&gt;0")</f>
        <v>0</v>
      </c>
    </row>
    <row r="2330" spans="1:6">
      <c r="A2330">
        <v>155207</v>
      </c>
      <c r="B2330" s="2">
        <v>42825</v>
      </c>
      <c r="C2330">
        <v>13.2</v>
      </c>
      <c r="D2330">
        <v>12.31</v>
      </c>
      <c r="E2330" t="str">
        <f>+VLOOKUP(A2330,'est-senamhi'!A:J,10,FALSE)</f>
        <v>VNP</v>
      </c>
      <c r="F2330">
        <f>+COUNTIFS(percentiles!A:A,A2330,percentiles!M:M,B2330,percentiles!N:N,"&gt;0")</f>
        <v>0</v>
      </c>
    </row>
    <row r="2331" spans="1:6">
      <c r="A2331">
        <v>155212</v>
      </c>
      <c r="B2331" s="2">
        <v>42825</v>
      </c>
      <c r="C2331">
        <v>21.3</v>
      </c>
      <c r="D2331">
        <v>17.79</v>
      </c>
      <c r="E2331" t="str">
        <f>+VLOOKUP(A2331,'est-senamhi'!A:J,10,FALSE)</f>
        <v>VNP</v>
      </c>
      <c r="F2331">
        <f>+COUNTIFS(percentiles!A:A,A2331,percentiles!M:M,B2331,percentiles!N:N,"&gt;0")</f>
        <v>0</v>
      </c>
    </row>
    <row r="2332" spans="1:6">
      <c r="A2332" t="s">
        <v>1100</v>
      </c>
      <c r="B2332" s="2">
        <v>42825</v>
      </c>
      <c r="C2332">
        <v>28.3</v>
      </c>
      <c r="D2332">
        <v>24.11</v>
      </c>
      <c r="E2332" t="str">
        <f>+VLOOKUP(A2332,'est-senamhi'!A:J,10,FALSE)</f>
        <v>RP</v>
      </c>
      <c r="F2332">
        <f>+COUNTIFS(percentiles!A:A,A2332,percentiles!M:M,B2332,percentiles!N:N,"&gt;0")</f>
        <v>0</v>
      </c>
    </row>
    <row r="2333" spans="1:6">
      <c r="A2333">
        <v>47269398</v>
      </c>
      <c r="B2333" s="2">
        <v>42825</v>
      </c>
      <c r="C2333">
        <v>34.299999999999997</v>
      </c>
      <c r="D2333">
        <v>32.799999999999997</v>
      </c>
      <c r="E2333" t="str">
        <f>+VLOOKUP(A2333,'est-senamhi'!A:J,10,FALSE)</f>
        <v>RP</v>
      </c>
      <c r="F2333">
        <f>+COUNTIFS(percentiles!A:A,A2333,percentiles!M:M,B2333,percentiles!N:N,"&gt;0")</f>
        <v>0</v>
      </c>
    </row>
    <row r="2334" spans="1:6">
      <c r="A2334" t="s">
        <v>1105</v>
      </c>
      <c r="B2334" s="2">
        <v>42825</v>
      </c>
      <c r="C2334">
        <v>29.9</v>
      </c>
      <c r="D2334">
        <v>29.59</v>
      </c>
      <c r="E2334" t="str">
        <f>+VLOOKUP(A2334,'est-senamhi'!A:J,10,FALSE)</f>
        <v>RP</v>
      </c>
      <c r="F2334">
        <f>+COUNTIFS(percentiles!A:A,A2334,percentiles!M:M,B2334,percentiles!N:N,"&gt;0")</f>
        <v>0</v>
      </c>
    </row>
    <row r="2335" spans="1:6">
      <c r="A2335" t="s">
        <v>1108</v>
      </c>
      <c r="B2335" s="2">
        <v>42825</v>
      </c>
      <c r="C2335">
        <v>36.299999999999997</v>
      </c>
      <c r="D2335">
        <v>28.85</v>
      </c>
      <c r="E2335" t="str">
        <f>+VLOOKUP(A2335,'est-senamhi'!A:J,10,FALSE)</f>
        <v>VNP</v>
      </c>
      <c r="F2335">
        <f>+COUNTIFS(percentiles!A:A,A2335,percentiles!M:M,B2335,percentiles!N:N,"&gt;0")</f>
        <v>0</v>
      </c>
    </row>
    <row r="2336" spans="1:6">
      <c r="A2336" t="s">
        <v>1211</v>
      </c>
      <c r="B2336" s="2">
        <v>42825</v>
      </c>
      <c r="C2336">
        <v>25.1</v>
      </c>
      <c r="D2336">
        <v>23.84</v>
      </c>
      <c r="E2336" t="str">
        <f>+VLOOKUP(A2336,'est-senamhi'!A:J,10,FALSE)</f>
        <v>VNP</v>
      </c>
      <c r="F2336">
        <f>+COUNTIFS(percentiles!A:A,A2336,percentiles!M:M,B2336,percentiles!N:N,"&gt;0")</f>
        <v>0</v>
      </c>
    </row>
    <row r="2337" spans="1:6">
      <c r="A2337" t="s">
        <v>1221</v>
      </c>
      <c r="B2337" s="2">
        <v>42825</v>
      </c>
      <c r="C2337">
        <v>46.6</v>
      </c>
      <c r="D2337">
        <v>45.46</v>
      </c>
      <c r="E2337" t="str">
        <f>+VLOOKUP(A2337,'est-senamhi'!A:J,10,FALSE)</f>
        <v>VNP</v>
      </c>
      <c r="F2337">
        <f>+COUNTIFS(percentiles!A:A,A2337,percentiles!M:M,B2337,percentiles!N:N,"&gt;0")</f>
        <v>0</v>
      </c>
    </row>
    <row r="2338" spans="1:6">
      <c r="A2338" t="s">
        <v>1226</v>
      </c>
      <c r="B2338" s="2">
        <v>42825</v>
      </c>
      <c r="C2338">
        <v>32</v>
      </c>
      <c r="D2338">
        <v>26.76</v>
      </c>
      <c r="E2338" t="str">
        <f>+VLOOKUP(A2338,'est-senamhi'!A:J,10,FALSE)</f>
        <v>VNP</v>
      </c>
      <c r="F2338">
        <f>+COUNTIFS(percentiles!A:A,A2338,percentiles!M:M,B2338,percentiles!N:N,"&gt;0")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1"/>
  <sheetViews>
    <sheetView workbookViewId="0">
      <selection activeCell="F36" sqref="F36"/>
    </sheetView>
  </sheetViews>
  <sheetFormatPr baseColWidth="10" defaultRowHeight="15"/>
  <cols>
    <col min="2" max="2" width="11.85546875" bestFit="1" customWidth="1"/>
    <col min="4" max="4" width="3.5703125" customWidth="1"/>
  </cols>
  <sheetData>
    <row r="1" spans="1:7">
      <c r="A1">
        <v>2018</v>
      </c>
      <c r="B1" t="s">
        <v>20</v>
      </c>
      <c r="C1" t="s">
        <v>15</v>
      </c>
      <c r="E1">
        <v>2017</v>
      </c>
      <c r="F1" t="s">
        <v>20</v>
      </c>
      <c r="G1" t="s">
        <v>15</v>
      </c>
    </row>
    <row r="2" spans="1:7">
      <c r="A2" s="2">
        <v>43101</v>
      </c>
      <c r="B2">
        <f>+COUNTIFS('est-sen-perc99-2018'!B:B,'2017-2018'!A2,'est-sen-perc99-2018'!E:E,$B$1)</f>
        <v>0</v>
      </c>
      <c r="C2">
        <f>+COUNTIFS('est-sen-perc99-2018'!B:B,'2017-2018'!A2,'est-sen-perc99-2018'!E:E,$C$1)</f>
        <v>5</v>
      </c>
      <c r="E2" s="2">
        <v>42736</v>
      </c>
      <c r="F2">
        <f>+COUNTIFS('est-sen-perc99-2017'!B:B,'2017-2018'!E2,'est-sen-perc99-2017'!E:E,$F$1)</f>
        <v>5</v>
      </c>
      <c r="G2">
        <f>+COUNTIFS('est-sen-perc99-2017'!B:B,'2017-2018'!E2,'est-sen-perc99-2017'!E:E,$G$1)</f>
        <v>7</v>
      </c>
    </row>
    <row r="3" spans="1:7">
      <c r="A3" s="2">
        <f>1+A2</f>
        <v>43102</v>
      </c>
      <c r="B3">
        <f>+COUNTIFS('est-sen-perc99-2018'!B:B,'2017-2018'!A3,'est-sen-perc99-2018'!E:E,$B$1)</f>
        <v>0</v>
      </c>
      <c r="C3">
        <f>+COUNTIFS('est-sen-perc99-2018'!B:B,'2017-2018'!A3,'est-sen-perc99-2018'!E:E,$C$1)</f>
        <v>0</v>
      </c>
      <c r="E3" s="2">
        <v>42737</v>
      </c>
      <c r="F3">
        <f>+COUNTIFS('est-sen-perc99-2017'!B:B,'2017-2018'!E3,'est-sen-perc99-2017'!E:E,$F$1)</f>
        <v>5</v>
      </c>
      <c r="G3">
        <f>+COUNTIFS('est-sen-perc99-2017'!B:B,'2017-2018'!E3,'est-sen-perc99-2017'!E:E,$G$1)</f>
        <v>17</v>
      </c>
    </row>
    <row r="4" spans="1:7">
      <c r="A4" s="2">
        <f t="shared" ref="A4:A67" si="0">1+A3</f>
        <v>43103</v>
      </c>
      <c r="B4">
        <f>+COUNTIFS('est-sen-perc99-2018'!B:B,'2017-2018'!A4,'est-sen-perc99-2018'!E:E,$B$1)</f>
        <v>0</v>
      </c>
      <c r="C4">
        <f>+COUNTIFS('est-sen-perc99-2018'!B:B,'2017-2018'!A4,'est-sen-perc99-2018'!E:E,$C$1)</f>
        <v>2</v>
      </c>
      <c r="E4" s="2">
        <v>42738</v>
      </c>
      <c r="F4">
        <f>+COUNTIFS('est-sen-perc99-2017'!B:B,'2017-2018'!E4,'est-sen-perc99-2017'!E:E,$F$1)</f>
        <v>2</v>
      </c>
      <c r="G4">
        <f>+COUNTIFS('est-sen-perc99-2017'!B:B,'2017-2018'!E4,'est-sen-perc99-2017'!E:E,$G$1)</f>
        <v>5</v>
      </c>
    </row>
    <row r="5" spans="1:7">
      <c r="A5" s="2">
        <f t="shared" si="0"/>
        <v>43104</v>
      </c>
      <c r="B5">
        <f>+COUNTIFS('est-sen-perc99-2018'!B:B,'2017-2018'!A5,'est-sen-perc99-2018'!E:E,$B$1)</f>
        <v>1</v>
      </c>
      <c r="C5">
        <f>+COUNTIFS('est-sen-perc99-2018'!B:B,'2017-2018'!A5,'est-sen-perc99-2018'!E:E,$C$1)</f>
        <v>8</v>
      </c>
      <c r="E5" s="2">
        <v>42739</v>
      </c>
      <c r="F5">
        <f>+COUNTIFS('est-sen-perc99-2017'!B:B,'2017-2018'!E5,'est-sen-perc99-2017'!E:E,$F$1)</f>
        <v>1</v>
      </c>
      <c r="G5">
        <f>+COUNTIFS('est-sen-perc99-2017'!B:B,'2017-2018'!E5,'est-sen-perc99-2017'!E:E,$G$1)</f>
        <v>10</v>
      </c>
    </row>
    <row r="6" spans="1:7">
      <c r="A6" s="2">
        <f t="shared" si="0"/>
        <v>43105</v>
      </c>
      <c r="B6">
        <f>+COUNTIFS('est-sen-perc99-2018'!B:B,'2017-2018'!A6,'est-sen-perc99-2018'!E:E,$B$1)</f>
        <v>1</v>
      </c>
      <c r="C6">
        <f>+COUNTIFS('est-sen-perc99-2018'!B:B,'2017-2018'!A6,'est-sen-perc99-2018'!E:E,$C$1)</f>
        <v>3</v>
      </c>
      <c r="E6" s="2">
        <v>42740</v>
      </c>
      <c r="F6">
        <f>+COUNTIFS('est-sen-perc99-2017'!B:B,'2017-2018'!E6,'est-sen-perc99-2017'!E:E,$F$1)</f>
        <v>1</v>
      </c>
      <c r="G6">
        <f>+COUNTIFS('est-sen-perc99-2017'!B:B,'2017-2018'!E6,'est-sen-perc99-2017'!E:E,$G$1)</f>
        <v>25</v>
      </c>
    </row>
    <row r="7" spans="1:7">
      <c r="A7" s="2">
        <f t="shared" si="0"/>
        <v>43106</v>
      </c>
      <c r="B7">
        <f>+COUNTIFS('est-sen-perc99-2018'!B:B,'2017-2018'!A7,'est-sen-perc99-2018'!E:E,$B$1)</f>
        <v>8</v>
      </c>
      <c r="C7">
        <f>+COUNTIFS('est-sen-perc99-2018'!B:B,'2017-2018'!A7,'est-sen-perc99-2018'!E:E,$C$1)</f>
        <v>8</v>
      </c>
      <c r="E7" s="2">
        <v>42741</v>
      </c>
      <c r="F7">
        <f>+COUNTIFS('est-sen-perc99-2017'!B:B,'2017-2018'!E7,'est-sen-perc99-2017'!E:E,$F$1)</f>
        <v>3</v>
      </c>
      <c r="G7">
        <f>+COUNTIFS('est-sen-perc99-2017'!B:B,'2017-2018'!E7,'est-sen-perc99-2017'!E:E,$G$1)</f>
        <v>21</v>
      </c>
    </row>
    <row r="8" spans="1:7">
      <c r="A8" s="2">
        <f t="shared" si="0"/>
        <v>43107</v>
      </c>
      <c r="B8">
        <f>+COUNTIFS('est-sen-perc99-2018'!B:B,'2017-2018'!A8,'est-sen-perc99-2018'!E:E,$B$1)</f>
        <v>3</v>
      </c>
      <c r="C8">
        <f>+COUNTIFS('est-sen-perc99-2018'!B:B,'2017-2018'!A8,'est-sen-perc99-2018'!E:E,$C$1)</f>
        <v>8</v>
      </c>
      <c r="E8" s="2">
        <v>42742</v>
      </c>
      <c r="F8">
        <f>+COUNTIFS('est-sen-perc99-2017'!B:B,'2017-2018'!E8,'est-sen-perc99-2017'!E:E,$F$1)</f>
        <v>2</v>
      </c>
      <c r="G8">
        <f>+COUNTIFS('est-sen-perc99-2017'!B:B,'2017-2018'!E8,'est-sen-perc99-2017'!E:E,$G$1)</f>
        <v>15</v>
      </c>
    </row>
    <row r="9" spans="1:7">
      <c r="A9" s="2">
        <f t="shared" si="0"/>
        <v>43108</v>
      </c>
      <c r="B9">
        <f>+COUNTIFS('est-sen-perc99-2018'!B:B,'2017-2018'!A9,'est-sen-perc99-2018'!E:E,$B$1)</f>
        <v>2</v>
      </c>
      <c r="C9">
        <f>+COUNTIFS('est-sen-perc99-2018'!B:B,'2017-2018'!A9,'est-sen-perc99-2018'!E:E,$C$1)</f>
        <v>14</v>
      </c>
      <c r="E9" s="2">
        <v>42743</v>
      </c>
      <c r="F9">
        <f>+COUNTIFS('est-sen-perc99-2017'!B:B,'2017-2018'!E9,'est-sen-perc99-2017'!E:E,$F$1)</f>
        <v>3</v>
      </c>
      <c r="G9">
        <f>+COUNTIFS('est-sen-perc99-2017'!B:B,'2017-2018'!E9,'est-sen-perc99-2017'!E:E,$G$1)</f>
        <v>9</v>
      </c>
    </row>
    <row r="10" spans="1:7">
      <c r="A10" s="2">
        <f t="shared" si="0"/>
        <v>43109</v>
      </c>
      <c r="B10">
        <f>+COUNTIFS('est-sen-perc99-2018'!B:B,'2017-2018'!A10,'est-sen-perc99-2018'!E:E,$B$1)</f>
        <v>7</v>
      </c>
      <c r="C10">
        <f>+COUNTIFS('est-sen-perc99-2018'!B:B,'2017-2018'!A10,'est-sen-perc99-2018'!E:E,$C$1)</f>
        <v>11</v>
      </c>
      <c r="E10" s="2">
        <v>42744</v>
      </c>
      <c r="F10">
        <f>+COUNTIFS('est-sen-perc99-2017'!B:B,'2017-2018'!E10,'est-sen-perc99-2017'!E:E,$F$1)</f>
        <v>3</v>
      </c>
      <c r="G10">
        <f>+COUNTIFS('est-sen-perc99-2017'!B:B,'2017-2018'!E10,'est-sen-perc99-2017'!E:E,$G$1)</f>
        <v>9</v>
      </c>
    </row>
    <row r="11" spans="1:7">
      <c r="A11" s="2">
        <f t="shared" si="0"/>
        <v>43110</v>
      </c>
      <c r="B11">
        <f>+COUNTIFS('est-sen-perc99-2018'!B:B,'2017-2018'!A11,'est-sen-perc99-2018'!E:E,$B$1)</f>
        <v>16</v>
      </c>
      <c r="C11">
        <f>+COUNTIFS('est-sen-perc99-2018'!B:B,'2017-2018'!A11,'est-sen-perc99-2018'!E:E,$C$1)</f>
        <v>11</v>
      </c>
      <c r="E11" s="2">
        <v>42745</v>
      </c>
      <c r="F11">
        <f>+COUNTIFS('est-sen-perc99-2017'!B:B,'2017-2018'!E11,'est-sen-perc99-2017'!E:E,$F$1)</f>
        <v>6</v>
      </c>
      <c r="G11">
        <f>+COUNTIFS('est-sen-perc99-2017'!B:B,'2017-2018'!E11,'est-sen-perc99-2017'!E:E,$G$1)</f>
        <v>15</v>
      </c>
    </row>
    <row r="12" spans="1:7">
      <c r="A12" s="2">
        <f t="shared" si="0"/>
        <v>43111</v>
      </c>
      <c r="B12">
        <f>+COUNTIFS('est-sen-perc99-2018'!B:B,'2017-2018'!A12,'est-sen-perc99-2018'!E:E,$B$1)</f>
        <v>8</v>
      </c>
      <c r="C12">
        <f>+COUNTIFS('est-sen-perc99-2018'!B:B,'2017-2018'!A12,'est-sen-perc99-2018'!E:E,$C$1)</f>
        <v>14</v>
      </c>
      <c r="E12" s="2">
        <v>42746</v>
      </c>
      <c r="F12">
        <f>+COUNTIFS('est-sen-perc99-2017'!B:B,'2017-2018'!E12,'est-sen-perc99-2017'!E:E,$F$1)</f>
        <v>4</v>
      </c>
      <c r="G12">
        <f>+COUNTIFS('est-sen-perc99-2017'!B:B,'2017-2018'!E12,'est-sen-perc99-2017'!E:E,$G$1)</f>
        <v>17</v>
      </c>
    </row>
    <row r="13" spans="1:7">
      <c r="A13" s="2">
        <f t="shared" si="0"/>
        <v>43112</v>
      </c>
      <c r="B13">
        <f>+COUNTIFS('est-sen-perc99-2018'!B:B,'2017-2018'!A13,'est-sen-perc99-2018'!E:E,$B$1)</f>
        <v>12</v>
      </c>
      <c r="C13">
        <f>+COUNTIFS('est-sen-perc99-2018'!B:B,'2017-2018'!A13,'est-sen-perc99-2018'!E:E,$C$1)</f>
        <v>12</v>
      </c>
      <c r="E13" s="2">
        <v>42747</v>
      </c>
      <c r="F13">
        <f>+COUNTIFS('est-sen-perc99-2017'!B:B,'2017-2018'!E13,'est-sen-perc99-2017'!E:E,$F$1)</f>
        <v>9</v>
      </c>
      <c r="G13">
        <f>+COUNTIFS('est-sen-perc99-2017'!B:B,'2017-2018'!E13,'est-sen-perc99-2017'!E:E,$G$1)</f>
        <v>15</v>
      </c>
    </row>
    <row r="14" spans="1:7">
      <c r="A14" s="2">
        <f t="shared" si="0"/>
        <v>43113</v>
      </c>
      <c r="B14">
        <f>+COUNTIFS('est-sen-perc99-2018'!B:B,'2017-2018'!A14,'est-sen-perc99-2018'!E:E,$B$1)</f>
        <v>4</v>
      </c>
      <c r="C14">
        <f>+COUNTIFS('est-sen-perc99-2018'!B:B,'2017-2018'!A14,'est-sen-perc99-2018'!E:E,$C$1)</f>
        <v>2</v>
      </c>
      <c r="E14" s="2">
        <v>42748</v>
      </c>
      <c r="F14">
        <f>+COUNTIFS('est-sen-perc99-2017'!B:B,'2017-2018'!E14,'est-sen-perc99-2017'!E:E,$F$1)</f>
        <v>7</v>
      </c>
      <c r="G14">
        <f>+COUNTIFS('est-sen-perc99-2017'!B:B,'2017-2018'!E14,'est-sen-perc99-2017'!E:E,$G$1)</f>
        <v>27</v>
      </c>
    </row>
    <row r="15" spans="1:7">
      <c r="A15" s="2">
        <f t="shared" si="0"/>
        <v>43114</v>
      </c>
      <c r="B15">
        <f>+COUNTIFS('est-sen-perc99-2018'!B:B,'2017-2018'!A15,'est-sen-perc99-2018'!E:E,$B$1)</f>
        <v>3</v>
      </c>
      <c r="C15">
        <f>+COUNTIFS('est-sen-perc99-2018'!B:B,'2017-2018'!A15,'est-sen-perc99-2018'!E:E,$C$1)</f>
        <v>2</v>
      </c>
      <c r="E15" s="2">
        <v>42749</v>
      </c>
      <c r="F15">
        <f>+COUNTIFS('est-sen-perc99-2017'!B:B,'2017-2018'!E15,'est-sen-perc99-2017'!E:E,$F$1)</f>
        <v>18</v>
      </c>
      <c r="G15">
        <f>+COUNTIFS('est-sen-perc99-2017'!B:B,'2017-2018'!E15,'est-sen-perc99-2017'!E:E,$G$1)</f>
        <v>38</v>
      </c>
    </row>
    <row r="16" spans="1:7">
      <c r="A16" s="2">
        <f t="shared" si="0"/>
        <v>43115</v>
      </c>
      <c r="B16">
        <f>+COUNTIFS('est-sen-perc99-2018'!B:B,'2017-2018'!A16,'est-sen-perc99-2018'!E:E,$B$1)</f>
        <v>3</v>
      </c>
      <c r="C16">
        <f>+COUNTIFS('est-sen-perc99-2018'!B:B,'2017-2018'!A16,'est-sen-perc99-2018'!E:E,$C$1)</f>
        <v>6</v>
      </c>
      <c r="E16" s="2">
        <v>42750</v>
      </c>
      <c r="F16">
        <f>+COUNTIFS('est-sen-perc99-2017'!B:B,'2017-2018'!E16,'est-sen-perc99-2017'!E:E,$F$1)</f>
        <v>21</v>
      </c>
      <c r="G16">
        <f>+COUNTIFS('est-sen-perc99-2017'!B:B,'2017-2018'!E16,'est-sen-perc99-2017'!E:E,$G$1)</f>
        <v>47</v>
      </c>
    </row>
    <row r="17" spans="1:7">
      <c r="A17" s="2">
        <f t="shared" si="0"/>
        <v>43116</v>
      </c>
      <c r="B17">
        <f>+COUNTIFS('est-sen-perc99-2018'!B:B,'2017-2018'!A17,'est-sen-perc99-2018'!E:E,$B$1)</f>
        <v>10</v>
      </c>
      <c r="C17">
        <f>+COUNTIFS('est-sen-perc99-2018'!B:B,'2017-2018'!A17,'est-sen-perc99-2018'!E:E,$C$1)</f>
        <v>6</v>
      </c>
      <c r="E17" s="2">
        <v>42751</v>
      </c>
      <c r="F17">
        <f>+COUNTIFS('est-sen-perc99-2017'!B:B,'2017-2018'!E17,'est-sen-perc99-2017'!E:E,$F$1)</f>
        <v>11</v>
      </c>
      <c r="G17">
        <f>+COUNTIFS('est-sen-perc99-2017'!B:B,'2017-2018'!E17,'est-sen-perc99-2017'!E:E,$G$1)</f>
        <v>27</v>
      </c>
    </row>
    <row r="18" spans="1:7">
      <c r="A18" s="2">
        <f t="shared" si="0"/>
        <v>43117</v>
      </c>
      <c r="B18">
        <f>+COUNTIFS('est-sen-perc99-2018'!B:B,'2017-2018'!A18,'est-sen-perc99-2018'!E:E,$B$1)</f>
        <v>15</v>
      </c>
      <c r="C18">
        <f>+COUNTIFS('est-sen-perc99-2018'!B:B,'2017-2018'!A18,'est-sen-perc99-2018'!E:E,$C$1)</f>
        <v>21</v>
      </c>
      <c r="E18" s="2">
        <v>42752</v>
      </c>
      <c r="F18">
        <f>+COUNTIFS('est-sen-perc99-2017'!B:B,'2017-2018'!E18,'est-sen-perc99-2017'!E:E,$F$1)</f>
        <v>2</v>
      </c>
      <c r="G18">
        <f>+COUNTIFS('est-sen-perc99-2017'!B:B,'2017-2018'!E18,'est-sen-perc99-2017'!E:E,$G$1)</f>
        <v>6</v>
      </c>
    </row>
    <row r="19" spans="1:7">
      <c r="A19" s="2">
        <f t="shared" si="0"/>
        <v>43118</v>
      </c>
      <c r="B19">
        <f>+COUNTIFS('est-sen-perc99-2018'!B:B,'2017-2018'!A19,'est-sen-perc99-2018'!E:E,$B$1)</f>
        <v>18</v>
      </c>
      <c r="C19">
        <f>+COUNTIFS('est-sen-perc99-2018'!B:B,'2017-2018'!A19,'est-sen-perc99-2018'!E:E,$C$1)</f>
        <v>21</v>
      </c>
      <c r="E19" s="2">
        <v>42753</v>
      </c>
      <c r="F19">
        <f>+COUNTIFS('est-sen-perc99-2017'!B:B,'2017-2018'!E19,'est-sen-perc99-2017'!E:E,$F$1)</f>
        <v>2</v>
      </c>
      <c r="G19">
        <f>+COUNTIFS('est-sen-perc99-2017'!B:B,'2017-2018'!E19,'est-sen-perc99-2017'!E:E,$G$1)</f>
        <v>7</v>
      </c>
    </row>
    <row r="20" spans="1:7">
      <c r="A20" s="2">
        <f t="shared" si="0"/>
        <v>43119</v>
      </c>
      <c r="B20">
        <f>+COUNTIFS('est-sen-perc99-2018'!B:B,'2017-2018'!A20,'est-sen-perc99-2018'!E:E,$B$1)</f>
        <v>9</v>
      </c>
      <c r="C20">
        <f>+COUNTIFS('est-sen-perc99-2018'!B:B,'2017-2018'!A20,'est-sen-perc99-2018'!E:E,$C$1)</f>
        <v>2</v>
      </c>
      <c r="E20" s="2">
        <v>42754</v>
      </c>
      <c r="F20">
        <f>+COUNTIFS('est-sen-perc99-2017'!B:B,'2017-2018'!E20,'est-sen-perc99-2017'!E:E,$F$1)</f>
        <v>3</v>
      </c>
      <c r="G20">
        <f>+COUNTIFS('est-sen-perc99-2017'!B:B,'2017-2018'!E20,'est-sen-perc99-2017'!E:E,$G$1)</f>
        <v>9</v>
      </c>
    </row>
    <row r="21" spans="1:7">
      <c r="A21" s="2">
        <f t="shared" si="0"/>
        <v>43120</v>
      </c>
      <c r="B21">
        <f>+COUNTIFS('est-sen-perc99-2018'!B:B,'2017-2018'!A21,'est-sen-perc99-2018'!E:E,$B$1)</f>
        <v>3</v>
      </c>
      <c r="C21">
        <f>+COUNTIFS('est-sen-perc99-2018'!B:B,'2017-2018'!A21,'est-sen-perc99-2018'!E:E,$C$1)</f>
        <v>19</v>
      </c>
      <c r="E21" s="2">
        <v>42755</v>
      </c>
      <c r="F21">
        <f>+COUNTIFS('est-sen-perc99-2017'!B:B,'2017-2018'!E21,'est-sen-perc99-2017'!E:E,$F$1)</f>
        <v>5</v>
      </c>
      <c r="G21">
        <f>+COUNTIFS('est-sen-perc99-2017'!B:B,'2017-2018'!E21,'est-sen-perc99-2017'!E:E,$G$1)</f>
        <v>24</v>
      </c>
    </row>
    <row r="22" spans="1:7">
      <c r="A22" s="2">
        <f t="shared" si="0"/>
        <v>43121</v>
      </c>
      <c r="B22">
        <f>+COUNTIFS('est-sen-perc99-2018'!B:B,'2017-2018'!A22,'est-sen-perc99-2018'!E:E,$B$1)</f>
        <v>2</v>
      </c>
      <c r="C22">
        <f>+COUNTIFS('est-sen-perc99-2018'!B:B,'2017-2018'!A22,'est-sen-perc99-2018'!E:E,$C$1)</f>
        <v>9</v>
      </c>
      <c r="E22" s="2">
        <v>42756</v>
      </c>
      <c r="F22">
        <f>+COUNTIFS('est-sen-perc99-2017'!B:B,'2017-2018'!E22,'est-sen-perc99-2017'!E:E,$F$1)</f>
        <v>15</v>
      </c>
      <c r="G22">
        <f>+COUNTIFS('est-sen-perc99-2017'!B:B,'2017-2018'!E22,'est-sen-perc99-2017'!E:E,$G$1)</f>
        <v>22</v>
      </c>
    </row>
    <row r="23" spans="1:7">
      <c r="A23" s="2">
        <f t="shared" si="0"/>
        <v>43122</v>
      </c>
      <c r="B23">
        <f>+COUNTIFS('est-sen-perc99-2018'!B:B,'2017-2018'!A23,'est-sen-perc99-2018'!E:E,$B$1)</f>
        <v>29</v>
      </c>
      <c r="C23">
        <f>+COUNTIFS('est-sen-perc99-2018'!B:B,'2017-2018'!A23,'est-sen-perc99-2018'!E:E,$C$1)</f>
        <v>22</v>
      </c>
      <c r="E23" s="2">
        <v>42757</v>
      </c>
      <c r="F23">
        <f>+COUNTIFS('est-sen-perc99-2017'!B:B,'2017-2018'!E23,'est-sen-perc99-2017'!E:E,$F$1)</f>
        <v>38</v>
      </c>
      <c r="G23">
        <f>+COUNTIFS('est-sen-perc99-2017'!B:B,'2017-2018'!E23,'est-sen-perc99-2017'!E:E,$G$1)</f>
        <v>24</v>
      </c>
    </row>
    <row r="24" spans="1:7">
      <c r="A24" s="2">
        <f t="shared" si="0"/>
        <v>43123</v>
      </c>
      <c r="B24">
        <f>+COUNTIFS('est-sen-perc99-2018'!B:B,'2017-2018'!A24,'est-sen-perc99-2018'!E:E,$B$1)</f>
        <v>3</v>
      </c>
      <c r="C24">
        <f>+COUNTIFS('est-sen-perc99-2018'!B:B,'2017-2018'!A24,'est-sen-perc99-2018'!E:E,$C$1)</f>
        <v>11</v>
      </c>
      <c r="E24" s="2">
        <v>42758</v>
      </c>
      <c r="F24">
        <f>+COUNTIFS('est-sen-perc99-2017'!B:B,'2017-2018'!E24,'est-sen-perc99-2017'!E:E,$F$1)</f>
        <v>8</v>
      </c>
      <c r="G24">
        <f>+COUNTIFS('est-sen-perc99-2017'!B:B,'2017-2018'!E24,'est-sen-perc99-2017'!E:E,$G$1)</f>
        <v>24</v>
      </c>
    </row>
    <row r="25" spans="1:7">
      <c r="A25" s="2">
        <f t="shared" si="0"/>
        <v>43124</v>
      </c>
      <c r="B25">
        <f>+COUNTIFS('est-sen-perc99-2018'!B:B,'2017-2018'!A25,'est-sen-perc99-2018'!E:E,$B$1)</f>
        <v>1</v>
      </c>
      <c r="C25">
        <f>+COUNTIFS('est-sen-perc99-2018'!B:B,'2017-2018'!A25,'est-sen-perc99-2018'!E:E,$C$1)</f>
        <v>7</v>
      </c>
      <c r="E25" s="2">
        <v>42759</v>
      </c>
      <c r="F25">
        <f>+COUNTIFS('est-sen-perc99-2017'!B:B,'2017-2018'!E25,'est-sen-perc99-2017'!E:E,$F$1)</f>
        <v>10</v>
      </c>
      <c r="G25">
        <f>+COUNTIFS('est-sen-perc99-2017'!B:B,'2017-2018'!E25,'est-sen-perc99-2017'!E:E,$G$1)</f>
        <v>25</v>
      </c>
    </row>
    <row r="26" spans="1:7">
      <c r="A26" s="2">
        <f t="shared" si="0"/>
        <v>43125</v>
      </c>
      <c r="B26">
        <f>+COUNTIFS('est-sen-perc99-2018'!B:B,'2017-2018'!A26,'est-sen-perc99-2018'!E:E,$B$1)</f>
        <v>4</v>
      </c>
      <c r="C26">
        <f>+COUNTIFS('est-sen-perc99-2018'!B:B,'2017-2018'!A26,'est-sen-perc99-2018'!E:E,$C$1)</f>
        <v>2</v>
      </c>
      <c r="E26" s="2">
        <v>42760</v>
      </c>
      <c r="F26">
        <f>+COUNTIFS('est-sen-perc99-2017'!B:B,'2017-2018'!E26,'est-sen-perc99-2017'!E:E,$F$1)</f>
        <v>28</v>
      </c>
      <c r="G26">
        <f>+COUNTIFS('est-sen-perc99-2017'!B:B,'2017-2018'!E26,'est-sen-perc99-2017'!E:E,$G$1)</f>
        <v>44</v>
      </c>
    </row>
    <row r="27" spans="1:7">
      <c r="A27" s="2">
        <f t="shared" si="0"/>
        <v>43126</v>
      </c>
      <c r="B27">
        <f>+COUNTIFS('est-sen-perc99-2018'!B:B,'2017-2018'!A27,'est-sen-perc99-2018'!E:E,$B$1)</f>
        <v>2</v>
      </c>
      <c r="C27">
        <f>+COUNTIFS('est-sen-perc99-2018'!B:B,'2017-2018'!A27,'est-sen-perc99-2018'!E:E,$C$1)</f>
        <v>0</v>
      </c>
      <c r="E27" s="2">
        <v>42761</v>
      </c>
      <c r="F27">
        <f>+COUNTIFS('est-sen-perc99-2017'!B:B,'2017-2018'!E27,'est-sen-perc99-2017'!E:E,$F$1)</f>
        <v>16</v>
      </c>
      <c r="G27">
        <f>+COUNTIFS('est-sen-perc99-2017'!B:B,'2017-2018'!E27,'est-sen-perc99-2017'!E:E,$G$1)</f>
        <v>38</v>
      </c>
    </row>
    <row r="28" spans="1:7">
      <c r="A28" s="2">
        <f t="shared" si="0"/>
        <v>43127</v>
      </c>
      <c r="B28">
        <f>+COUNTIFS('est-sen-perc99-2018'!B:B,'2017-2018'!A28,'est-sen-perc99-2018'!E:E,$B$1)</f>
        <v>0</v>
      </c>
      <c r="C28">
        <f>+COUNTIFS('est-sen-perc99-2018'!B:B,'2017-2018'!A28,'est-sen-perc99-2018'!E:E,$C$1)</f>
        <v>3</v>
      </c>
      <c r="E28" s="2">
        <v>42762</v>
      </c>
      <c r="F28">
        <f>+COUNTIFS('est-sen-perc99-2017'!B:B,'2017-2018'!E28,'est-sen-perc99-2017'!E:E,$F$1)</f>
        <v>3</v>
      </c>
      <c r="G28">
        <f>+COUNTIFS('est-sen-perc99-2017'!B:B,'2017-2018'!E28,'est-sen-perc99-2017'!E:E,$G$1)</f>
        <v>22</v>
      </c>
    </row>
    <row r="29" spans="1:7">
      <c r="A29" s="2">
        <f t="shared" si="0"/>
        <v>43128</v>
      </c>
      <c r="B29">
        <f>+COUNTIFS('est-sen-perc99-2018'!B:B,'2017-2018'!A29,'est-sen-perc99-2018'!E:E,$B$1)</f>
        <v>0</v>
      </c>
      <c r="C29">
        <f>+COUNTIFS('est-sen-perc99-2018'!B:B,'2017-2018'!A29,'est-sen-perc99-2018'!E:E,$C$1)</f>
        <v>1</v>
      </c>
      <c r="E29" s="2">
        <v>42763</v>
      </c>
      <c r="F29">
        <f>+COUNTIFS('est-sen-perc99-2017'!B:B,'2017-2018'!E29,'est-sen-perc99-2017'!E:E,$F$1)</f>
        <v>1</v>
      </c>
      <c r="G29">
        <f>+COUNTIFS('est-sen-perc99-2017'!B:B,'2017-2018'!E29,'est-sen-perc99-2017'!E:E,$G$1)</f>
        <v>12</v>
      </c>
    </row>
    <row r="30" spans="1:7">
      <c r="A30" s="2">
        <f t="shared" si="0"/>
        <v>43129</v>
      </c>
      <c r="B30">
        <f>+COUNTIFS('est-sen-perc99-2018'!B:B,'2017-2018'!A30,'est-sen-perc99-2018'!E:E,$B$1)</f>
        <v>1</v>
      </c>
      <c r="C30">
        <f>+COUNTIFS('est-sen-perc99-2018'!B:B,'2017-2018'!A30,'est-sen-perc99-2018'!E:E,$C$1)</f>
        <v>2</v>
      </c>
      <c r="E30" s="2">
        <v>42764</v>
      </c>
      <c r="F30">
        <f>+COUNTIFS('est-sen-perc99-2017'!B:B,'2017-2018'!E30,'est-sen-perc99-2017'!E:E,$F$1)</f>
        <v>1</v>
      </c>
      <c r="G30">
        <f>+COUNTIFS('est-sen-perc99-2017'!B:B,'2017-2018'!E30,'est-sen-perc99-2017'!E:E,$G$1)</f>
        <v>5</v>
      </c>
    </row>
    <row r="31" spans="1:7">
      <c r="A31" s="2">
        <f t="shared" si="0"/>
        <v>43130</v>
      </c>
      <c r="B31">
        <f>+COUNTIFS('est-sen-perc99-2018'!B:B,'2017-2018'!A31,'est-sen-perc99-2018'!E:E,$B$1)</f>
        <v>0</v>
      </c>
      <c r="C31">
        <f>+COUNTIFS('est-sen-perc99-2018'!B:B,'2017-2018'!A31,'est-sen-perc99-2018'!E:E,$C$1)</f>
        <v>1</v>
      </c>
      <c r="E31" s="2">
        <v>42765</v>
      </c>
      <c r="F31">
        <f>+COUNTIFS('est-sen-perc99-2017'!B:B,'2017-2018'!E31,'est-sen-perc99-2017'!E:E,$F$1)</f>
        <v>12</v>
      </c>
      <c r="G31">
        <f>+COUNTIFS('est-sen-perc99-2017'!B:B,'2017-2018'!E31,'est-sen-perc99-2017'!E:E,$G$1)</f>
        <v>13</v>
      </c>
    </row>
    <row r="32" spans="1:7">
      <c r="A32" s="2">
        <f t="shared" si="0"/>
        <v>43131</v>
      </c>
      <c r="B32">
        <f>+COUNTIFS('est-sen-perc99-2018'!B:B,'2017-2018'!A32,'est-sen-perc99-2018'!E:E,$B$1)</f>
        <v>0</v>
      </c>
      <c r="C32">
        <f>+COUNTIFS('est-sen-perc99-2018'!B:B,'2017-2018'!A32,'est-sen-perc99-2018'!E:E,$C$1)</f>
        <v>0</v>
      </c>
      <c r="E32" s="2">
        <v>42766</v>
      </c>
      <c r="F32">
        <f>+COUNTIFS('est-sen-perc99-2017'!B:B,'2017-2018'!E32,'est-sen-perc99-2017'!E:E,$F$1)</f>
        <v>35</v>
      </c>
      <c r="G32">
        <f>+COUNTIFS('est-sen-perc99-2017'!B:B,'2017-2018'!E32,'est-sen-perc99-2017'!E:E,$G$1)</f>
        <v>7</v>
      </c>
    </row>
    <row r="33" spans="1:7">
      <c r="A33" s="2">
        <f t="shared" si="0"/>
        <v>43132</v>
      </c>
      <c r="B33">
        <f>+COUNTIFS('est-sen-perc99-2018'!B:B,'2017-2018'!A33,'est-sen-perc99-2018'!E:E,$B$1)</f>
        <v>1</v>
      </c>
      <c r="C33">
        <f>+COUNTIFS('est-sen-perc99-2018'!B:B,'2017-2018'!A33,'est-sen-perc99-2018'!E:E,$C$1)</f>
        <v>1</v>
      </c>
      <c r="E33" s="2">
        <v>42767</v>
      </c>
      <c r="F33">
        <f>+COUNTIFS('est-sen-perc99-2017'!B:B,'2017-2018'!E33,'est-sen-perc99-2017'!E:E,$F$1)</f>
        <v>22</v>
      </c>
      <c r="G33">
        <f>+COUNTIFS('est-sen-perc99-2017'!B:B,'2017-2018'!E33,'est-sen-perc99-2017'!E:E,$G$1)</f>
        <v>3</v>
      </c>
    </row>
    <row r="34" spans="1:7">
      <c r="A34" s="2">
        <f t="shared" si="0"/>
        <v>43133</v>
      </c>
      <c r="B34">
        <f>+COUNTIFS('est-sen-perc99-2018'!B:B,'2017-2018'!A34,'est-sen-perc99-2018'!E:E,$B$1)</f>
        <v>2</v>
      </c>
      <c r="C34">
        <f>+COUNTIFS('est-sen-perc99-2018'!B:B,'2017-2018'!A34,'est-sen-perc99-2018'!E:E,$C$1)</f>
        <v>3</v>
      </c>
      <c r="E34" s="2">
        <v>42768</v>
      </c>
      <c r="F34">
        <f>+COUNTIFS('est-sen-perc99-2017'!B:B,'2017-2018'!E34,'est-sen-perc99-2017'!E:E,$F$1)</f>
        <v>29</v>
      </c>
      <c r="G34">
        <f>+COUNTIFS('est-sen-perc99-2017'!B:B,'2017-2018'!E34,'est-sen-perc99-2017'!E:E,$G$1)</f>
        <v>3</v>
      </c>
    </row>
    <row r="35" spans="1:7">
      <c r="A35" s="2">
        <f t="shared" si="0"/>
        <v>43134</v>
      </c>
      <c r="B35">
        <f>+COUNTIFS('est-sen-perc99-2018'!B:B,'2017-2018'!A35,'est-sen-perc99-2018'!E:E,$B$1)</f>
        <v>0</v>
      </c>
      <c r="C35">
        <f>+COUNTIFS('est-sen-perc99-2018'!B:B,'2017-2018'!A35,'est-sen-perc99-2018'!E:E,$C$1)</f>
        <v>3</v>
      </c>
      <c r="E35" s="2">
        <v>42769</v>
      </c>
      <c r="F35">
        <f>+COUNTIFS('est-sen-perc99-2017'!B:B,'2017-2018'!E35,'est-sen-perc99-2017'!E:E,$F$1)</f>
        <v>25</v>
      </c>
      <c r="G35">
        <f>+COUNTIFS('est-sen-perc99-2017'!B:B,'2017-2018'!E35,'est-sen-perc99-2017'!E:E,$G$1)</f>
        <v>1</v>
      </c>
    </row>
    <row r="36" spans="1:7">
      <c r="A36" s="2">
        <f t="shared" si="0"/>
        <v>43135</v>
      </c>
      <c r="B36">
        <f>+COUNTIFS('est-sen-perc99-2018'!B:B,'2017-2018'!A36,'est-sen-perc99-2018'!E:E,$B$1)</f>
        <v>0</v>
      </c>
      <c r="C36">
        <f>+COUNTIFS('est-sen-perc99-2018'!B:B,'2017-2018'!A36,'est-sen-perc99-2018'!E:E,$C$1)</f>
        <v>7</v>
      </c>
      <c r="E36" s="2">
        <v>42770</v>
      </c>
      <c r="F36">
        <f>+COUNTIFS('est-sen-perc99-2017'!B:B,'2017-2018'!E36,'est-sen-perc99-2017'!E:E,$F$1)</f>
        <v>20</v>
      </c>
      <c r="G36">
        <f>+COUNTIFS('est-sen-perc99-2017'!B:B,'2017-2018'!E36,'est-sen-perc99-2017'!E:E,$G$1)</f>
        <v>2</v>
      </c>
    </row>
    <row r="37" spans="1:7">
      <c r="A37" s="2">
        <f t="shared" si="0"/>
        <v>43136</v>
      </c>
      <c r="B37">
        <f>+COUNTIFS('est-sen-perc99-2018'!B:B,'2017-2018'!A37,'est-sen-perc99-2018'!E:E,$B$1)</f>
        <v>0</v>
      </c>
      <c r="C37">
        <f>+COUNTIFS('est-sen-perc99-2018'!B:B,'2017-2018'!A37,'est-sen-perc99-2018'!E:E,$C$1)</f>
        <v>8</v>
      </c>
      <c r="E37" s="2">
        <v>42771</v>
      </c>
      <c r="F37">
        <f>+COUNTIFS('est-sen-perc99-2017'!B:B,'2017-2018'!E37,'est-sen-perc99-2017'!E:E,$F$1)</f>
        <v>6</v>
      </c>
      <c r="G37">
        <f>+COUNTIFS('est-sen-perc99-2017'!B:B,'2017-2018'!E37,'est-sen-perc99-2017'!E:E,$G$1)</f>
        <v>1</v>
      </c>
    </row>
    <row r="38" spans="1:7">
      <c r="A38" s="2">
        <f>1+A37</f>
        <v>43137</v>
      </c>
      <c r="B38">
        <f>+COUNTIFS('est-sen-perc99-2018'!B:B,'2017-2018'!A38,'est-sen-perc99-2018'!E:E,$B$1)</f>
        <v>1</v>
      </c>
      <c r="C38">
        <f>+COUNTIFS('est-sen-perc99-2018'!B:B,'2017-2018'!A38,'est-sen-perc99-2018'!E:E,$C$1)</f>
        <v>13</v>
      </c>
      <c r="E38" s="2">
        <v>42772</v>
      </c>
      <c r="F38">
        <f>+COUNTIFS('est-sen-perc99-2017'!B:B,'2017-2018'!E38,'est-sen-perc99-2017'!E:E,$F$1)</f>
        <v>5</v>
      </c>
      <c r="G38">
        <f>+COUNTIFS('est-sen-perc99-2017'!B:B,'2017-2018'!E38,'est-sen-perc99-2017'!E:E,$G$1)</f>
        <v>2</v>
      </c>
    </row>
    <row r="39" spans="1:7">
      <c r="A39" s="2">
        <f t="shared" si="0"/>
        <v>43138</v>
      </c>
      <c r="B39">
        <f>+COUNTIFS('est-sen-perc99-2018'!B:B,'2017-2018'!A39,'est-sen-perc99-2018'!E:E,$B$1)</f>
        <v>0</v>
      </c>
      <c r="C39">
        <f>+COUNTIFS('est-sen-perc99-2018'!B:B,'2017-2018'!A39,'est-sen-perc99-2018'!E:E,$C$1)</f>
        <v>3</v>
      </c>
      <c r="E39" s="2">
        <v>42773</v>
      </c>
      <c r="F39">
        <f>+COUNTIFS('est-sen-perc99-2017'!B:B,'2017-2018'!E39,'est-sen-perc99-2017'!E:E,$F$1)</f>
        <v>5</v>
      </c>
      <c r="G39">
        <f>+COUNTIFS('est-sen-perc99-2017'!B:B,'2017-2018'!E39,'est-sen-perc99-2017'!E:E,$G$1)</f>
        <v>5</v>
      </c>
    </row>
    <row r="40" spans="1:7">
      <c r="A40" s="2">
        <f t="shared" si="0"/>
        <v>43139</v>
      </c>
      <c r="B40">
        <f>+COUNTIFS('est-sen-perc99-2018'!B:B,'2017-2018'!A40,'est-sen-perc99-2018'!E:E,$B$1)</f>
        <v>1</v>
      </c>
      <c r="C40">
        <f>+COUNTIFS('est-sen-perc99-2018'!B:B,'2017-2018'!A40,'est-sen-perc99-2018'!E:E,$C$1)</f>
        <v>4</v>
      </c>
      <c r="E40" s="2">
        <v>42774</v>
      </c>
      <c r="F40">
        <f>+COUNTIFS('est-sen-perc99-2017'!B:B,'2017-2018'!E40,'est-sen-perc99-2017'!E:E,$F$1)</f>
        <v>14</v>
      </c>
      <c r="G40">
        <f>+COUNTIFS('est-sen-perc99-2017'!B:B,'2017-2018'!E40,'est-sen-perc99-2017'!E:E,$G$1)</f>
        <v>1</v>
      </c>
    </row>
    <row r="41" spans="1:7">
      <c r="A41" s="2">
        <f t="shared" si="0"/>
        <v>43140</v>
      </c>
      <c r="B41">
        <f>+COUNTIFS('est-sen-perc99-2018'!B:B,'2017-2018'!A41,'est-sen-perc99-2018'!E:E,$B$1)</f>
        <v>0</v>
      </c>
      <c r="C41">
        <f>+COUNTIFS('est-sen-perc99-2018'!B:B,'2017-2018'!A41,'est-sen-perc99-2018'!E:E,$C$1)</f>
        <v>10</v>
      </c>
      <c r="E41" s="2">
        <v>42775</v>
      </c>
      <c r="F41">
        <f>+COUNTIFS('est-sen-perc99-2017'!B:B,'2017-2018'!E41,'est-sen-perc99-2017'!E:E,$F$1)</f>
        <v>3</v>
      </c>
      <c r="G41">
        <f>+COUNTIFS('est-sen-perc99-2017'!B:B,'2017-2018'!E41,'est-sen-perc99-2017'!E:E,$G$1)</f>
        <v>3</v>
      </c>
    </row>
    <row r="42" spans="1:7">
      <c r="A42" s="2">
        <f t="shared" si="0"/>
        <v>43141</v>
      </c>
      <c r="B42">
        <f>+COUNTIFS('est-sen-perc99-2018'!B:B,'2017-2018'!A42,'est-sen-perc99-2018'!E:E,$B$1)</f>
        <v>1</v>
      </c>
      <c r="C42">
        <f>+COUNTIFS('est-sen-perc99-2018'!B:B,'2017-2018'!A42,'est-sen-perc99-2018'!E:E,$C$1)</f>
        <v>5</v>
      </c>
      <c r="E42" s="2">
        <v>42776</v>
      </c>
      <c r="F42">
        <f>+COUNTIFS('est-sen-perc99-2017'!B:B,'2017-2018'!E42,'est-sen-perc99-2017'!E:E,$F$1)</f>
        <v>11</v>
      </c>
      <c r="G42">
        <f>+COUNTIFS('est-sen-perc99-2017'!B:B,'2017-2018'!E42,'est-sen-perc99-2017'!E:E,$G$1)</f>
        <v>5</v>
      </c>
    </row>
    <row r="43" spans="1:7">
      <c r="A43" s="2">
        <f t="shared" si="0"/>
        <v>43142</v>
      </c>
      <c r="B43">
        <f>+COUNTIFS('est-sen-perc99-2018'!B:B,'2017-2018'!A43,'est-sen-perc99-2018'!E:E,$B$1)</f>
        <v>2</v>
      </c>
      <c r="C43">
        <f>+COUNTIFS('est-sen-perc99-2018'!B:B,'2017-2018'!A43,'est-sen-perc99-2018'!E:E,$C$1)</f>
        <v>13</v>
      </c>
      <c r="E43" s="2">
        <v>42777</v>
      </c>
      <c r="F43">
        <f>+COUNTIFS('est-sen-perc99-2017'!B:B,'2017-2018'!E43,'est-sen-perc99-2017'!E:E,$F$1)</f>
        <v>6</v>
      </c>
      <c r="G43">
        <f>+COUNTIFS('est-sen-perc99-2017'!B:B,'2017-2018'!E43,'est-sen-perc99-2017'!E:E,$G$1)</f>
        <v>2</v>
      </c>
    </row>
    <row r="44" spans="1:7">
      <c r="A44" s="2">
        <f t="shared" si="0"/>
        <v>43143</v>
      </c>
      <c r="B44">
        <f>+COUNTIFS('est-sen-perc99-2018'!B:B,'2017-2018'!A44,'est-sen-perc99-2018'!E:E,$B$1)</f>
        <v>1</v>
      </c>
      <c r="C44">
        <f>+COUNTIFS('est-sen-perc99-2018'!B:B,'2017-2018'!A44,'est-sen-perc99-2018'!E:E,$C$1)</f>
        <v>2</v>
      </c>
      <c r="E44" s="2">
        <v>42778</v>
      </c>
      <c r="F44">
        <f>+COUNTIFS('est-sen-perc99-2017'!B:B,'2017-2018'!E44,'est-sen-perc99-2017'!E:E,$F$1)</f>
        <v>0</v>
      </c>
      <c r="G44">
        <f>+COUNTIFS('est-sen-perc99-2017'!B:B,'2017-2018'!E44,'est-sen-perc99-2017'!E:E,$G$1)</f>
        <v>3</v>
      </c>
    </row>
    <row r="45" spans="1:7">
      <c r="A45" s="2">
        <f t="shared" si="0"/>
        <v>43144</v>
      </c>
      <c r="B45">
        <f>+COUNTIFS('est-sen-perc99-2018'!B:B,'2017-2018'!A45,'est-sen-perc99-2018'!E:E,$B$1)</f>
        <v>1</v>
      </c>
      <c r="C45">
        <f>+COUNTIFS('est-sen-perc99-2018'!B:B,'2017-2018'!A45,'est-sen-perc99-2018'!E:E,$C$1)</f>
        <v>4</v>
      </c>
      <c r="E45" s="2">
        <v>42779</v>
      </c>
      <c r="F45">
        <f>+COUNTIFS('est-sen-perc99-2017'!B:B,'2017-2018'!E45,'est-sen-perc99-2017'!E:E,$F$1)</f>
        <v>1</v>
      </c>
      <c r="G45">
        <f>+COUNTIFS('est-sen-perc99-2017'!B:B,'2017-2018'!E45,'est-sen-perc99-2017'!E:E,$G$1)</f>
        <v>6</v>
      </c>
    </row>
    <row r="46" spans="1:7">
      <c r="A46" s="2">
        <f t="shared" si="0"/>
        <v>43145</v>
      </c>
      <c r="B46">
        <f>+COUNTIFS('est-sen-perc99-2018'!B:B,'2017-2018'!A46,'est-sen-perc99-2018'!E:E,$B$1)</f>
        <v>5</v>
      </c>
      <c r="C46">
        <f>+COUNTIFS('est-sen-perc99-2018'!B:B,'2017-2018'!A46,'est-sen-perc99-2018'!E:E,$C$1)</f>
        <v>10</v>
      </c>
      <c r="E46" s="2">
        <v>42780</v>
      </c>
      <c r="F46">
        <f>+COUNTIFS('est-sen-perc99-2017'!B:B,'2017-2018'!E46,'est-sen-perc99-2017'!E:E,$F$1)</f>
        <v>3</v>
      </c>
      <c r="G46">
        <f>+COUNTIFS('est-sen-perc99-2017'!B:B,'2017-2018'!E46,'est-sen-perc99-2017'!E:E,$G$1)</f>
        <v>12</v>
      </c>
    </row>
    <row r="47" spans="1:7">
      <c r="A47" s="2">
        <f t="shared" si="0"/>
        <v>43146</v>
      </c>
      <c r="B47">
        <f>+COUNTIFS('est-sen-perc99-2018'!B:B,'2017-2018'!A47,'est-sen-perc99-2018'!E:E,$B$1)</f>
        <v>14</v>
      </c>
      <c r="C47">
        <f>+COUNTIFS('est-sen-perc99-2018'!B:B,'2017-2018'!A47,'est-sen-perc99-2018'!E:E,$C$1)</f>
        <v>12</v>
      </c>
      <c r="E47" s="2">
        <v>42781</v>
      </c>
      <c r="F47">
        <f>+COUNTIFS('est-sen-perc99-2017'!B:B,'2017-2018'!E47,'est-sen-perc99-2017'!E:E,$F$1)</f>
        <v>3</v>
      </c>
      <c r="G47">
        <f>+COUNTIFS('est-sen-perc99-2017'!B:B,'2017-2018'!E47,'est-sen-perc99-2017'!E:E,$G$1)</f>
        <v>2</v>
      </c>
    </row>
    <row r="48" spans="1:7">
      <c r="A48" s="2">
        <f t="shared" si="0"/>
        <v>43147</v>
      </c>
      <c r="B48">
        <f>+COUNTIFS('est-sen-perc99-2018'!B:B,'2017-2018'!A48,'est-sen-perc99-2018'!E:E,$B$1)</f>
        <v>18</v>
      </c>
      <c r="C48">
        <f>+COUNTIFS('est-sen-perc99-2018'!B:B,'2017-2018'!A48,'est-sen-perc99-2018'!E:E,$C$1)</f>
        <v>21</v>
      </c>
      <c r="E48" s="2">
        <v>42782</v>
      </c>
      <c r="F48">
        <f>+COUNTIFS('est-sen-perc99-2017'!B:B,'2017-2018'!E48,'est-sen-perc99-2017'!E:E,$F$1)</f>
        <v>5</v>
      </c>
      <c r="G48">
        <f>+COUNTIFS('est-sen-perc99-2017'!B:B,'2017-2018'!E48,'est-sen-perc99-2017'!E:E,$G$1)</f>
        <v>3</v>
      </c>
    </row>
    <row r="49" spans="1:7">
      <c r="A49" s="2">
        <f t="shared" si="0"/>
        <v>43148</v>
      </c>
      <c r="B49">
        <f>+COUNTIFS('est-sen-perc99-2018'!B:B,'2017-2018'!A49,'est-sen-perc99-2018'!E:E,$B$1)</f>
        <v>3</v>
      </c>
      <c r="C49">
        <f>+COUNTIFS('est-sen-perc99-2018'!B:B,'2017-2018'!A49,'est-sen-perc99-2018'!E:E,$C$1)</f>
        <v>3</v>
      </c>
      <c r="E49" s="2">
        <v>42783</v>
      </c>
      <c r="F49">
        <f>+COUNTIFS('est-sen-perc99-2017'!B:B,'2017-2018'!E49,'est-sen-perc99-2017'!E:E,$F$1)</f>
        <v>2</v>
      </c>
      <c r="G49">
        <f>+COUNTIFS('est-sen-perc99-2017'!B:B,'2017-2018'!E49,'est-sen-perc99-2017'!E:E,$G$1)</f>
        <v>5</v>
      </c>
    </row>
    <row r="50" spans="1:7">
      <c r="A50" s="2">
        <f t="shared" si="0"/>
        <v>43149</v>
      </c>
      <c r="B50">
        <f>+COUNTIFS('est-sen-perc99-2018'!B:B,'2017-2018'!A50,'est-sen-perc99-2018'!E:E,$B$1)</f>
        <v>11</v>
      </c>
      <c r="C50">
        <f>+COUNTIFS('est-sen-perc99-2018'!B:B,'2017-2018'!A50,'est-sen-perc99-2018'!E:E,$C$1)</f>
        <v>6</v>
      </c>
      <c r="E50" s="2">
        <v>42784</v>
      </c>
      <c r="F50">
        <f>+COUNTIFS('est-sen-perc99-2017'!B:B,'2017-2018'!E50,'est-sen-perc99-2017'!E:E,$F$1)</f>
        <v>3</v>
      </c>
      <c r="G50">
        <f>+COUNTIFS('est-sen-perc99-2017'!B:B,'2017-2018'!E50,'est-sen-perc99-2017'!E:E,$G$1)</f>
        <v>1</v>
      </c>
    </row>
    <row r="51" spans="1:7">
      <c r="A51" s="2">
        <f t="shared" si="0"/>
        <v>43150</v>
      </c>
      <c r="B51">
        <f>+COUNTIFS('est-sen-perc99-2018'!B:B,'2017-2018'!A51,'est-sen-perc99-2018'!E:E,$B$1)</f>
        <v>7</v>
      </c>
      <c r="C51">
        <f>+COUNTIFS('est-sen-perc99-2018'!B:B,'2017-2018'!A51,'est-sen-perc99-2018'!E:E,$C$1)</f>
        <v>5</v>
      </c>
      <c r="E51" s="2">
        <v>42785</v>
      </c>
      <c r="F51">
        <f>+COUNTIFS('est-sen-perc99-2017'!B:B,'2017-2018'!E51,'est-sen-perc99-2017'!E:E,$F$1)</f>
        <v>4</v>
      </c>
      <c r="G51">
        <f>+COUNTIFS('est-sen-perc99-2017'!B:B,'2017-2018'!E51,'est-sen-perc99-2017'!E:E,$G$1)</f>
        <v>3</v>
      </c>
    </row>
    <row r="52" spans="1:7">
      <c r="A52" s="2">
        <f t="shared" si="0"/>
        <v>43151</v>
      </c>
      <c r="B52">
        <f>+COUNTIFS('est-sen-perc99-2018'!B:B,'2017-2018'!A52,'est-sen-perc99-2018'!E:E,$B$1)</f>
        <v>1</v>
      </c>
      <c r="C52">
        <f>+COUNTIFS('est-sen-perc99-2018'!B:B,'2017-2018'!A52,'est-sen-perc99-2018'!E:E,$C$1)</f>
        <v>11</v>
      </c>
      <c r="E52" s="2">
        <v>42786</v>
      </c>
      <c r="F52">
        <f>+COUNTIFS('est-sen-perc99-2017'!B:B,'2017-2018'!E52,'est-sen-perc99-2017'!E:E,$F$1)</f>
        <v>4</v>
      </c>
      <c r="G52">
        <f>+COUNTIFS('est-sen-perc99-2017'!B:B,'2017-2018'!E52,'est-sen-perc99-2017'!E:E,$G$1)</f>
        <v>3</v>
      </c>
    </row>
    <row r="53" spans="1:7">
      <c r="A53" s="2">
        <f t="shared" si="0"/>
        <v>43152</v>
      </c>
      <c r="B53">
        <f>+COUNTIFS('est-sen-perc99-2018'!B:B,'2017-2018'!A53,'est-sen-perc99-2018'!E:E,$B$1)</f>
        <v>0</v>
      </c>
      <c r="C53">
        <f>+COUNTIFS('est-sen-perc99-2018'!B:B,'2017-2018'!A53,'est-sen-perc99-2018'!E:E,$C$1)</f>
        <v>8</v>
      </c>
      <c r="E53" s="2">
        <v>42787</v>
      </c>
      <c r="F53">
        <f>+COUNTIFS('est-sen-perc99-2017'!B:B,'2017-2018'!E53,'est-sen-perc99-2017'!E:E,$F$1)</f>
        <v>7</v>
      </c>
      <c r="G53">
        <f>+COUNTIFS('est-sen-perc99-2017'!B:B,'2017-2018'!E53,'est-sen-perc99-2017'!E:E,$G$1)</f>
        <v>6</v>
      </c>
    </row>
    <row r="54" spans="1:7">
      <c r="A54" s="2">
        <f t="shared" si="0"/>
        <v>43153</v>
      </c>
      <c r="B54">
        <f>+COUNTIFS('est-sen-perc99-2018'!B:B,'2017-2018'!A54,'est-sen-perc99-2018'!E:E,$B$1)</f>
        <v>0</v>
      </c>
      <c r="C54">
        <f>+COUNTIFS('est-sen-perc99-2018'!B:B,'2017-2018'!A54,'est-sen-perc99-2018'!E:E,$C$1)</f>
        <v>8</v>
      </c>
      <c r="E54" s="2">
        <v>42788</v>
      </c>
      <c r="F54">
        <f>+COUNTIFS('est-sen-perc99-2017'!B:B,'2017-2018'!E54,'est-sen-perc99-2017'!E:E,$F$1)</f>
        <v>4</v>
      </c>
      <c r="G54">
        <f>+COUNTIFS('est-sen-perc99-2017'!B:B,'2017-2018'!E54,'est-sen-perc99-2017'!E:E,$G$1)</f>
        <v>12</v>
      </c>
    </row>
    <row r="55" spans="1:7">
      <c r="A55" s="2">
        <f t="shared" si="0"/>
        <v>43154</v>
      </c>
      <c r="B55">
        <f>+COUNTIFS('est-sen-perc99-2018'!B:B,'2017-2018'!A55,'est-sen-perc99-2018'!E:E,$B$1)</f>
        <v>0</v>
      </c>
      <c r="C55">
        <f>+COUNTIFS('est-sen-perc99-2018'!B:B,'2017-2018'!A55,'est-sen-perc99-2018'!E:E,$C$1)</f>
        <v>4</v>
      </c>
      <c r="E55" s="2">
        <v>42789</v>
      </c>
      <c r="F55">
        <f>+COUNTIFS('est-sen-perc99-2017'!B:B,'2017-2018'!E55,'est-sen-perc99-2017'!E:E,$F$1)</f>
        <v>7</v>
      </c>
      <c r="G55">
        <f>+COUNTIFS('est-sen-perc99-2017'!B:B,'2017-2018'!E55,'est-sen-perc99-2017'!E:E,$G$1)</f>
        <v>7</v>
      </c>
    </row>
    <row r="56" spans="1:7">
      <c r="A56" s="2">
        <f t="shared" si="0"/>
        <v>43155</v>
      </c>
      <c r="B56">
        <f>+COUNTIFS('est-sen-perc99-2018'!B:B,'2017-2018'!A56,'est-sen-perc99-2018'!E:E,$B$1)</f>
        <v>0</v>
      </c>
      <c r="C56">
        <f>+COUNTIFS('est-sen-perc99-2018'!B:B,'2017-2018'!A56,'est-sen-perc99-2018'!E:E,$C$1)</f>
        <v>3</v>
      </c>
      <c r="E56" s="2">
        <v>42790</v>
      </c>
      <c r="F56">
        <f>+COUNTIFS('est-sen-perc99-2017'!B:B,'2017-2018'!E56,'est-sen-perc99-2017'!E:E,$F$1)</f>
        <v>16</v>
      </c>
      <c r="G56">
        <f>+COUNTIFS('est-sen-perc99-2017'!B:B,'2017-2018'!E56,'est-sen-perc99-2017'!E:E,$G$1)</f>
        <v>7</v>
      </c>
    </row>
    <row r="57" spans="1:7">
      <c r="A57" s="2">
        <f t="shared" si="0"/>
        <v>43156</v>
      </c>
      <c r="B57">
        <f>+COUNTIFS('est-sen-perc99-2018'!B:B,'2017-2018'!A57,'est-sen-perc99-2018'!E:E,$B$1)</f>
        <v>1</v>
      </c>
      <c r="C57">
        <f>+COUNTIFS('est-sen-perc99-2018'!B:B,'2017-2018'!A57,'est-sen-perc99-2018'!E:E,$C$1)</f>
        <v>7</v>
      </c>
      <c r="E57" s="2">
        <v>42791</v>
      </c>
      <c r="F57">
        <f>+COUNTIFS('est-sen-perc99-2017'!B:B,'2017-2018'!E57,'est-sen-perc99-2017'!E:E,$F$1)</f>
        <v>7</v>
      </c>
      <c r="G57">
        <f>+COUNTIFS('est-sen-perc99-2017'!B:B,'2017-2018'!E57,'est-sen-perc99-2017'!E:E,$G$1)</f>
        <v>19</v>
      </c>
    </row>
    <row r="58" spans="1:7">
      <c r="A58" s="2">
        <f t="shared" si="0"/>
        <v>43157</v>
      </c>
      <c r="B58">
        <f>+COUNTIFS('est-sen-perc99-2018'!B:B,'2017-2018'!A58,'est-sen-perc99-2018'!E:E,$B$1)</f>
        <v>2</v>
      </c>
      <c r="C58">
        <f>+COUNTIFS('est-sen-perc99-2018'!B:B,'2017-2018'!A58,'est-sen-perc99-2018'!E:E,$C$1)</f>
        <v>4</v>
      </c>
      <c r="E58" s="2">
        <v>42792</v>
      </c>
      <c r="F58">
        <f>+COUNTIFS('est-sen-perc99-2017'!B:B,'2017-2018'!E58,'est-sen-perc99-2017'!E:E,$F$1)</f>
        <v>22</v>
      </c>
      <c r="G58">
        <f>+COUNTIFS('est-sen-perc99-2017'!B:B,'2017-2018'!E58,'est-sen-perc99-2017'!E:E,$G$1)</f>
        <v>31</v>
      </c>
    </row>
    <row r="59" spans="1:7">
      <c r="A59" s="2">
        <f t="shared" si="0"/>
        <v>43158</v>
      </c>
      <c r="B59">
        <f>+COUNTIFS('est-sen-perc99-2018'!B:B,'2017-2018'!A59,'est-sen-perc99-2018'!E:E,$B$1)</f>
        <v>2</v>
      </c>
      <c r="C59">
        <f>+COUNTIFS('est-sen-perc99-2018'!B:B,'2017-2018'!A59,'est-sen-perc99-2018'!E:E,$C$1)</f>
        <v>1</v>
      </c>
      <c r="E59" s="2">
        <v>42793</v>
      </c>
      <c r="F59">
        <f>+COUNTIFS('est-sen-perc99-2017'!B:B,'2017-2018'!E59,'est-sen-perc99-2017'!E:E,$F$1)</f>
        <v>20</v>
      </c>
      <c r="G59">
        <f>+COUNTIFS('est-sen-perc99-2017'!B:B,'2017-2018'!E59,'est-sen-perc99-2017'!E:E,$G$1)</f>
        <v>17</v>
      </c>
    </row>
    <row r="60" spans="1:7">
      <c r="A60" s="2">
        <f t="shared" si="0"/>
        <v>43159</v>
      </c>
      <c r="B60">
        <f>+COUNTIFS('est-sen-perc99-2018'!B:B,'2017-2018'!A60,'est-sen-perc99-2018'!E:E,$B$1)</f>
        <v>1</v>
      </c>
      <c r="C60">
        <f>+COUNTIFS('est-sen-perc99-2018'!B:B,'2017-2018'!A60,'est-sen-perc99-2018'!E:E,$C$1)</f>
        <v>4</v>
      </c>
      <c r="E60" s="2">
        <v>42794</v>
      </c>
      <c r="F60">
        <f>+COUNTIFS('est-sen-perc99-2017'!B:B,'2017-2018'!E60,'est-sen-perc99-2017'!E:E,$F$1)</f>
        <v>10</v>
      </c>
      <c r="G60">
        <f>+COUNTIFS('est-sen-perc99-2017'!B:B,'2017-2018'!E60,'est-sen-perc99-2017'!E:E,$G$1)</f>
        <v>5</v>
      </c>
    </row>
    <row r="61" spans="1:7">
      <c r="A61" s="2">
        <f t="shared" si="0"/>
        <v>43160</v>
      </c>
      <c r="B61">
        <f>+COUNTIFS('est-sen-perc99-2018'!B:B,'2017-2018'!A61,'est-sen-perc99-2018'!E:E,$B$1)</f>
        <v>5</v>
      </c>
      <c r="C61">
        <f>+COUNTIFS('est-sen-perc99-2018'!B:B,'2017-2018'!A61,'est-sen-perc99-2018'!E:E,$C$1)</f>
        <v>10</v>
      </c>
      <c r="E61" s="2">
        <v>42795</v>
      </c>
      <c r="F61">
        <f>+COUNTIFS('est-sen-perc99-2017'!B:B,'2017-2018'!E61,'est-sen-perc99-2017'!E:E,$F$1)</f>
        <v>9</v>
      </c>
      <c r="G61">
        <f>+COUNTIFS('est-sen-perc99-2017'!B:B,'2017-2018'!E61,'est-sen-perc99-2017'!E:E,$G$1)</f>
        <v>13</v>
      </c>
    </row>
    <row r="62" spans="1:7">
      <c r="A62" s="2">
        <f t="shared" si="0"/>
        <v>43161</v>
      </c>
      <c r="B62">
        <f>+COUNTIFS('est-sen-perc99-2018'!B:B,'2017-2018'!A62,'est-sen-perc99-2018'!E:E,$B$1)</f>
        <v>5</v>
      </c>
      <c r="C62">
        <f>+COUNTIFS('est-sen-perc99-2018'!B:B,'2017-2018'!A62,'est-sen-perc99-2018'!E:E,$C$1)</f>
        <v>3</v>
      </c>
      <c r="E62" s="2">
        <v>42796</v>
      </c>
      <c r="F62">
        <f>+COUNTIFS('est-sen-perc99-2017'!B:B,'2017-2018'!E62,'est-sen-perc99-2017'!E:E,$F$1)</f>
        <v>8</v>
      </c>
      <c r="G62">
        <f>+COUNTIFS('est-sen-perc99-2017'!B:B,'2017-2018'!E62,'est-sen-perc99-2017'!E:E,$G$1)</f>
        <v>12</v>
      </c>
    </row>
    <row r="63" spans="1:7">
      <c r="A63" s="2">
        <f t="shared" si="0"/>
        <v>43162</v>
      </c>
      <c r="B63">
        <f>+COUNTIFS('est-sen-perc99-2018'!B:B,'2017-2018'!A63,'est-sen-perc99-2018'!E:E,$B$1)</f>
        <v>4</v>
      </c>
      <c r="C63">
        <f>+COUNTIFS('est-sen-perc99-2018'!B:B,'2017-2018'!A63,'est-sen-perc99-2018'!E:E,$C$1)</f>
        <v>8</v>
      </c>
      <c r="E63" s="2">
        <v>42797</v>
      </c>
      <c r="F63">
        <f>+COUNTIFS('est-sen-perc99-2017'!B:B,'2017-2018'!E63,'est-sen-perc99-2017'!E:E,$F$1)</f>
        <v>9</v>
      </c>
      <c r="G63">
        <f>+COUNTIFS('est-sen-perc99-2017'!B:B,'2017-2018'!E63,'est-sen-perc99-2017'!E:E,$G$1)</f>
        <v>12</v>
      </c>
    </row>
    <row r="64" spans="1:7">
      <c r="A64" s="2">
        <f t="shared" si="0"/>
        <v>43163</v>
      </c>
      <c r="B64">
        <f>+COUNTIFS('est-sen-perc99-2018'!B:B,'2017-2018'!A64,'est-sen-perc99-2018'!E:E,$B$1)</f>
        <v>2</v>
      </c>
      <c r="C64">
        <f>+COUNTIFS('est-sen-perc99-2018'!B:B,'2017-2018'!A64,'est-sen-perc99-2018'!E:E,$C$1)</f>
        <v>4</v>
      </c>
      <c r="E64" s="2">
        <v>42798</v>
      </c>
      <c r="F64">
        <f>+COUNTIFS('est-sen-perc99-2017'!B:B,'2017-2018'!E64,'est-sen-perc99-2017'!E:E,$F$1)</f>
        <v>13</v>
      </c>
      <c r="G64">
        <f>+COUNTIFS('est-sen-perc99-2017'!B:B,'2017-2018'!E64,'est-sen-perc99-2017'!E:E,$G$1)</f>
        <v>14</v>
      </c>
    </row>
    <row r="65" spans="1:7">
      <c r="A65" s="2">
        <f t="shared" si="0"/>
        <v>43164</v>
      </c>
      <c r="B65">
        <f>+COUNTIFS('est-sen-perc99-2018'!B:B,'2017-2018'!A65,'est-sen-perc99-2018'!E:E,$B$1)</f>
        <v>3</v>
      </c>
      <c r="C65">
        <f>+COUNTIFS('est-sen-perc99-2018'!B:B,'2017-2018'!A65,'est-sen-perc99-2018'!E:E,$C$1)</f>
        <v>5</v>
      </c>
      <c r="E65" s="2">
        <v>42799</v>
      </c>
      <c r="F65">
        <f>+COUNTIFS('est-sen-perc99-2017'!B:B,'2017-2018'!E65,'est-sen-perc99-2017'!E:E,$F$1)</f>
        <v>10</v>
      </c>
      <c r="G65">
        <f>+COUNTIFS('est-sen-perc99-2017'!B:B,'2017-2018'!E65,'est-sen-perc99-2017'!E:E,$G$1)</f>
        <v>14</v>
      </c>
    </row>
    <row r="66" spans="1:7">
      <c r="A66" s="2">
        <f t="shared" si="0"/>
        <v>43165</v>
      </c>
      <c r="B66">
        <f>+COUNTIFS('est-sen-perc99-2018'!B:B,'2017-2018'!A66,'est-sen-perc99-2018'!E:E,$B$1)</f>
        <v>3</v>
      </c>
      <c r="C66">
        <f>+COUNTIFS('est-sen-perc99-2018'!B:B,'2017-2018'!A66,'est-sen-perc99-2018'!E:E,$C$1)</f>
        <v>7</v>
      </c>
      <c r="E66" s="2">
        <v>42800</v>
      </c>
      <c r="F66">
        <f>+COUNTIFS('est-sen-perc99-2017'!B:B,'2017-2018'!E66,'est-sen-perc99-2017'!E:E,$F$1)</f>
        <v>21</v>
      </c>
      <c r="G66">
        <f>+COUNTIFS('est-sen-perc99-2017'!B:B,'2017-2018'!E66,'est-sen-perc99-2017'!E:E,$G$1)</f>
        <v>4</v>
      </c>
    </row>
    <row r="67" spans="1:7">
      <c r="A67" s="2">
        <f t="shared" si="0"/>
        <v>43166</v>
      </c>
      <c r="B67">
        <f>+COUNTIFS('est-sen-perc99-2018'!B:B,'2017-2018'!A67,'est-sen-perc99-2018'!E:E,$B$1)</f>
        <v>3</v>
      </c>
      <c r="C67">
        <f>+COUNTIFS('est-sen-perc99-2018'!B:B,'2017-2018'!A67,'est-sen-perc99-2018'!E:E,$C$1)</f>
        <v>18</v>
      </c>
      <c r="E67" s="2">
        <v>42801</v>
      </c>
      <c r="F67">
        <f>+COUNTIFS('est-sen-perc99-2017'!B:B,'2017-2018'!E67,'est-sen-perc99-2017'!E:E,$F$1)</f>
        <v>14</v>
      </c>
      <c r="G67">
        <f>+COUNTIFS('est-sen-perc99-2017'!B:B,'2017-2018'!E67,'est-sen-perc99-2017'!E:E,$G$1)</f>
        <v>8</v>
      </c>
    </row>
    <row r="68" spans="1:7">
      <c r="A68" s="2">
        <f t="shared" ref="A68" si="1">1+A67</f>
        <v>43167</v>
      </c>
      <c r="B68">
        <f>+COUNTIFS('est-sen-perc99-2018'!B:B,'2017-2018'!A68,'est-sen-perc99-2018'!E:E,$B$1)</f>
        <v>0</v>
      </c>
      <c r="C68">
        <f>+COUNTIFS('est-sen-perc99-2018'!B:B,'2017-2018'!A68,'est-sen-perc99-2018'!E:E,$C$1)</f>
        <v>6</v>
      </c>
      <c r="E68" s="2">
        <v>42802</v>
      </c>
      <c r="F68">
        <f>+COUNTIFS('est-sen-perc99-2017'!B:B,'2017-2018'!E68,'est-sen-perc99-2017'!E:E,$F$1)</f>
        <v>16</v>
      </c>
      <c r="G68">
        <f>+COUNTIFS('est-sen-perc99-2017'!B:B,'2017-2018'!E68,'est-sen-perc99-2017'!E:E,$G$1)</f>
        <v>27</v>
      </c>
    </row>
    <row r="69" spans="1:7">
      <c r="A69" s="2">
        <f>1+A68</f>
        <v>43168</v>
      </c>
      <c r="B69">
        <f>+COUNTIFS('est-sen-perc99-2018'!B:B,'2017-2018'!A69,'est-sen-perc99-2018'!E:E,$B$1)</f>
        <v>2</v>
      </c>
      <c r="C69">
        <f>+COUNTIFS('est-sen-perc99-2018'!B:B,'2017-2018'!A69,'est-sen-perc99-2018'!E:E,$C$1)</f>
        <v>5</v>
      </c>
      <c r="E69" s="2">
        <v>42803</v>
      </c>
      <c r="F69">
        <f>+COUNTIFS('est-sen-perc99-2017'!B:B,'2017-2018'!E69,'est-sen-perc99-2017'!E:E,$F$1)</f>
        <v>21</v>
      </c>
      <c r="G69">
        <f>+COUNTIFS('est-sen-perc99-2017'!B:B,'2017-2018'!E69,'est-sen-perc99-2017'!E:E,$G$1)</f>
        <v>24</v>
      </c>
    </row>
    <row r="70" spans="1:7">
      <c r="A70" s="2">
        <f t="shared" ref="A70:A88" si="2">1+A69</f>
        <v>43169</v>
      </c>
      <c r="B70">
        <f>+COUNTIFS('est-sen-perc99-2018'!B:B,'2017-2018'!A70,'est-sen-perc99-2018'!E:E,$B$1)</f>
        <v>0</v>
      </c>
      <c r="C70">
        <f>+COUNTIFS('est-sen-perc99-2018'!B:B,'2017-2018'!A70,'est-sen-perc99-2018'!E:E,$C$1)</f>
        <v>3</v>
      </c>
      <c r="E70" s="2">
        <v>42804</v>
      </c>
      <c r="F70">
        <f>+COUNTIFS('est-sen-perc99-2017'!B:B,'2017-2018'!E70,'est-sen-perc99-2017'!E:E,$F$1)</f>
        <v>25</v>
      </c>
      <c r="G70">
        <f>+COUNTIFS('est-sen-perc99-2017'!B:B,'2017-2018'!E70,'est-sen-perc99-2017'!E:E,$G$1)</f>
        <v>17</v>
      </c>
    </row>
    <row r="71" spans="1:7">
      <c r="A71" s="2">
        <f t="shared" si="2"/>
        <v>43170</v>
      </c>
      <c r="B71">
        <f>+COUNTIFS('est-sen-perc99-2018'!B:B,'2017-2018'!A71,'est-sen-perc99-2018'!E:E,$B$1)</f>
        <v>2</v>
      </c>
      <c r="C71">
        <f>+COUNTIFS('est-sen-perc99-2018'!B:B,'2017-2018'!A71,'est-sen-perc99-2018'!E:E,$C$1)</f>
        <v>3</v>
      </c>
      <c r="E71" s="2">
        <v>42805</v>
      </c>
      <c r="F71">
        <f>+COUNTIFS('est-sen-perc99-2017'!B:B,'2017-2018'!E71,'est-sen-perc99-2017'!E:E,$F$1)</f>
        <v>21</v>
      </c>
      <c r="G71">
        <f>+COUNTIFS('est-sen-perc99-2017'!B:B,'2017-2018'!E71,'est-sen-perc99-2017'!E:E,$G$1)</f>
        <v>18</v>
      </c>
    </row>
    <row r="72" spans="1:7">
      <c r="A72" s="2">
        <f t="shared" si="2"/>
        <v>43171</v>
      </c>
      <c r="B72">
        <f>+COUNTIFS('est-sen-perc99-2018'!B:B,'2017-2018'!A72,'est-sen-perc99-2018'!E:E,$B$1)</f>
        <v>6</v>
      </c>
      <c r="C72">
        <f>+COUNTIFS('est-sen-perc99-2018'!B:B,'2017-2018'!A72,'est-sen-perc99-2018'!E:E,$C$1)</f>
        <v>10</v>
      </c>
      <c r="E72" s="2">
        <v>42806</v>
      </c>
      <c r="F72">
        <f>+COUNTIFS('est-sen-perc99-2017'!B:B,'2017-2018'!E72,'est-sen-perc99-2017'!E:E,$F$1)</f>
        <v>11</v>
      </c>
      <c r="G72">
        <f>+COUNTIFS('est-sen-perc99-2017'!B:B,'2017-2018'!E72,'est-sen-perc99-2017'!E:E,$G$1)</f>
        <v>10</v>
      </c>
    </row>
    <row r="73" spans="1:7">
      <c r="A73" s="2">
        <f t="shared" si="2"/>
        <v>43172</v>
      </c>
      <c r="B73">
        <f>+COUNTIFS('est-sen-perc99-2018'!B:B,'2017-2018'!A73,'est-sen-perc99-2018'!E:E,$B$1)</f>
        <v>4</v>
      </c>
      <c r="C73">
        <f>+COUNTIFS('est-sen-perc99-2018'!B:B,'2017-2018'!A73,'est-sen-perc99-2018'!E:E,$C$1)</f>
        <v>8</v>
      </c>
      <c r="E73" s="2">
        <v>42807</v>
      </c>
      <c r="F73">
        <f>+COUNTIFS('est-sen-perc99-2017'!B:B,'2017-2018'!E73,'est-sen-perc99-2017'!E:E,$F$1)</f>
        <v>34</v>
      </c>
      <c r="G73">
        <f>+COUNTIFS('est-sen-perc99-2017'!B:B,'2017-2018'!E73,'est-sen-perc99-2017'!E:E,$G$1)</f>
        <v>20</v>
      </c>
    </row>
    <row r="74" spans="1:7">
      <c r="A74" s="2">
        <f t="shared" si="2"/>
        <v>43173</v>
      </c>
      <c r="B74">
        <f>+COUNTIFS('est-sen-perc99-2018'!B:B,'2017-2018'!A74,'est-sen-perc99-2018'!E:E,$B$1)</f>
        <v>1</v>
      </c>
      <c r="C74">
        <f>+COUNTIFS('est-sen-perc99-2018'!B:B,'2017-2018'!A74,'est-sen-perc99-2018'!E:E,$C$1)</f>
        <v>6</v>
      </c>
      <c r="E74" s="2">
        <v>42808</v>
      </c>
      <c r="F74">
        <f>+COUNTIFS('est-sen-perc99-2017'!B:B,'2017-2018'!E74,'est-sen-perc99-2017'!E:E,$F$1)</f>
        <v>52</v>
      </c>
      <c r="G74">
        <f>+COUNTIFS('est-sen-perc99-2017'!B:B,'2017-2018'!E74,'est-sen-perc99-2017'!E:E,$G$1)</f>
        <v>35</v>
      </c>
    </row>
    <row r="75" spans="1:7">
      <c r="A75" s="2">
        <f t="shared" si="2"/>
        <v>43174</v>
      </c>
      <c r="B75">
        <f>+COUNTIFS('est-sen-perc99-2018'!B:B,'2017-2018'!A75,'est-sen-perc99-2018'!E:E,$B$1)</f>
        <v>3</v>
      </c>
      <c r="C75">
        <f>+COUNTIFS('est-sen-perc99-2018'!B:B,'2017-2018'!A75,'est-sen-perc99-2018'!E:E,$C$1)</f>
        <v>7</v>
      </c>
      <c r="E75" s="2">
        <v>42809</v>
      </c>
      <c r="F75">
        <f>+COUNTIFS('est-sen-perc99-2017'!B:B,'2017-2018'!E75,'est-sen-perc99-2017'!E:E,$F$1)</f>
        <v>46</v>
      </c>
      <c r="G75">
        <f>+COUNTIFS('est-sen-perc99-2017'!B:B,'2017-2018'!E75,'est-sen-perc99-2017'!E:E,$G$1)</f>
        <v>42</v>
      </c>
    </row>
    <row r="76" spans="1:7">
      <c r="A76" s="2">
        <f t="shared" si="2"/>
        <v>43175</v>
      </c>
      <c r="B76">
        <f>+COUNTIFS('est-sen-perc99-2018'!B:B,'2017-2018'!A76,'est-sen-perc99-2018'!E:E,$B$1)</f>
        <v>3</v>
      </c>
      <c r="C76">
        <f>+COUNTIFS('est-sen-perc99-2018'!B:B,'2017-2018'!A76,'est-sen-perc99-2018'!E:E,$C$1)</f>
        <v>14</v>
      </c>
      <c r="E76" s="2">
        <v>42810</v>
      </c>
      <c r="F76">
        <f>+COUNTIFS('est-sen-perc99-2017'!B:B,'2017-2018'!E76,'est-sen-perc99-2017'!E:E,$F$1)</f>
        <v>25</v>
      </c>
      <c r="G76">
        <f>+COUNTIFS('est-sen-perc99-2017'!B:B,'2017-2018'!E76,'est-sen-perc99-2017'!E:E,$G$1)</f>
        <v>22</v>
      </c>
    </row>
    <row r="77" spans="1:7">
      <c r="A77" s="2">
        <f t="shared" si="2"/>
        <v>43176</v>
      </c>
      <c r="B77">
        <f>+COUNTIFS('est-sen-perc99-2018'!B:B,'2017-2018'!A77,'est-sen-perc99-2018'!E:E,$B$1)</f>
        <v>3</v>
      </c>
      <c r="C77">
        <f>+COUNTIFS('est-sen-perc99-2018'!B:B,'2017-2018'!A77,'est-sen-perc99-2018'!E:E,$C$1)</f>
        <v>7</v>
      </c>
      <c r="E77" s="2">
        <v>42811</v>
      </c>
      <c r="F77">
        <f>+COUNTIFS('est-sen-perc99-2017'!B:B,'2017-2018'!E77,'est-sen-perc99-2017'!E:E,$F$1)</f>
        <v>9</v>
      </c>
      <c r="G77">
        <f>+COUNTIFS('est-sen-perc99-2017'!B:B,'2017-2018'!E77,'est-sen-perc99-2017'!E:E,$G$1)</f>
        <v>13</v>
      </c>
    </row>
    <row r="78" spans="1:7">
      <c r="A78" s="2">
        <f t="shared" si="2"/>
        <v>43177</v>
      </c>
      <c r="B78">
        <f>+COUNTIFS('est-sen-perc99-2018'!B:B,'2017-2018'!A78,'est-sen-perc99-2018'!E:E,$B$1)</f>
        <v>8</v>
      </c>
      <c r="C78">
        <f>+COUNTIFS('est-sen-perc99-2018'!B:B,'2017-2018'!A78,'est-sen-perc99-2018'!E:E,$C$1)</f>
        <v>5</v>
      </c>
      <c r="E78" s="2">
        <v>42812</v>
      </c>
      <c r="F78">
        <f>+COUNTIFS('est-sen-perc99-2017'!B:B,'2017-2018'!E78,'est-sen-perc99-2017'!E:E,$F$1)</f>
        <v>26</v>
      </c>
      <c r="G78">
        <f>+COUNTIFS('est-sen-perc99-2017'!B:B,'2017-2018'!E78,'est-sen-perc99-2017'!E:E,$G$1)</f>
        <v>7</v>
      </c>
    </row>
    <row r="79" spans="1:7">
      <c r="A79" s="2">
        <f t="shared" si="2"/>
        <v>43178</v>
      </c>
      <c r="B79">
        <f>+COUNTIFS('est-sen-perc99-2018'!B:B,'2017-2018'!A79,'est-sen-perc99-2018'!E:E,$B$1)</f>
        <v>2</v>
      </c>
      <c r="C79">
        <f>+COUNTIFS('est-sen-perc99-2018'!B:B,'2017-2018'!A79,'est-sen-perc99-2018'!E:E,$C$1)</f>
        <v>5</v>
      </c>
      <c r="E79" s="2">
        <v>42813</v>
      </c>
      <c r="F79">
        <f>+COUNTIFS('est-sen-perc99-2017'!B:B,'2017-2018'!E79,'est-sen-perc99-2017'!E:E,$F$1)</f>
        <v>23</v>
      </c>
      <c r="G79">
        <f>+COUNTIFS('est-sen-perc99-2017'!B:B,'2017-2018'!E79,'est-sen-perc99-2017'!E:E,$G$1)</f>
        <v>8</v>
      </c>
    </row>
    <row r="80" spans="1:7">
      <c r="A80" s="2">
        <f t="shared" si="2"/>
        <v>43179</v>
      </c>
      <c r="B80">
        <f>+COUNTIFS('est-sen-perc99-2018'!B:B,'2017-2018'!A80,'est-sen-perc99-2018'!E:E,$B$1)</f>
        <v>4</v>
      </c>
      <c r="C80">
        <f>+COUNTIFS('est-sen-perc99-2018'!B:B,'2017-2018'!A80,'est-sen-perc99-2018'!E:E,$C$1)</f>
        <v>1</v>
      </c>
      <c r="E80" s="2">
        <v>42814</v>
      </c>
      <c r="F80">
        <f>+COUNTIFS('est-sen-perc99-2017'!B:B,'2017-2018'!E80,'est-sen-perc99-2017'!E:E,$F$1)</f>
        <v>17</v>
      </c>
      <c r="G80">
        <f>+COUNTIFS('est-sen-perc99-2017'!B:B,'2017-2018'!E80,'est-sen-perc99-2017'!E:E,$G$1)</f>
        <v>7</v>
      </c>
    </row>
    <row r="81" spans="1:7">
      <c r="A81" s="2">
        <f t="shared" si="2"/>
        <v>43180</v>
      </c>
      <c r="B81">
        <f>+COUNTIFS('est-sen-perc99-2018'!B:B,'2017-2018'!A81,'est-sen-perc99-2018'!E:E,$B$1)</f>
        <v>3</v>
      </c>
      <c r="C81">
        <f>+COUNTIFS('est-sen-perc99-2018'!B:B,'2017-2018'!A81,'est-sen-perc99-2018'!E:E,$C$1)</f>
        <v>6</v>
      </c>
      <c r="E81" s="2">
        <v>42815</v>
      </c>
      <c r="F81">
        <f>+COUNTIFS('est-sen-perc99-2017'!B:B,'2017-2018'!E81,'est-sen-perc99-2017'!E:E,$F$1)</f>
        <v>9</v>
      </c>
      <c r="G81">
        <f>+COUNTIFS('est-sen-perc99-2017'!B:B,'2017-2018'!E81,'est-sen-perc99-2017'!E:E,$G$1)</f>
        <v>4</v>
      </c>
    </row>
    <row r="82" spans="1:7">
      <c r="A82" s="2">
        <f t="shared" si="2"/>
        <v>43181</v>
      </c>
      <c r="B82">
        <f>+COUNTIFS('est-sen-perc99-2018'!B:B,'2017-2018'!A82,'est-sen-perc99-2018'!E:E,$B$1)</f>
        <v>5</v>
      </c>
      <c r="C82">
        <f>+COUNTIFS('est-sen-perc99-2018'!B:B,'2017-2018'!A82,'est-sen-perc99-2018'!E:E,$C$1)</f>
        <v>4</v>
      </c>
      <c r="E82" s="2">
        <v>42816</v>
      </c>
      <c r="F82">
        <f>+COUNTIFS('est-sen-perc99-2017'!B:B,'2017-2018'!E82,'est-sen-perc99-2017'!E:E,$F$1)</f>
        <v>34</v>
      </c>
      <c r="G82">
        <f>+COUNTIFS('est-sen-perc99-2017'!B:B,'2017-2018'!E82,'est-sen-perc99-2017'!E:E,$G$1)</f>
        <v>5</v>
      </c>
    </row>
    <row r="83" spans="1:7">
      <c r="A83" s="2">
        <f t="shared" si="2"/>
        <v>43182</v>
      </c>
      <c r="B83">
        <f>+COUNTIFS('est-sen-perc99-2018'!B:B,'2017-2018'!A83,'est-sen-perc99-2018'!E:E,$B$1)</f>
        <v>8</v>
      </c>
      <c r="C83">
        <f>+COUNTIFS('est-sen-perc99-2018'!B:B,'2017-2018'!A83,'est-sen-perc99-2018'!E:E,$C$1)</f>
        <v>18</v>
      </c>
      <c r="E83" s="2">
        <v>42817</v>
      </c>
      <c r="F83">
        <f>+COUNTIFS('est-sen-perc99-2017'!B:B,'2017-2018'!E83,'est-sen-perc99-2017'!E:E,$F$1)</f>
        <v>23</v>
      </c>
      <c r="G83">
        <f>+COUNTIFS('est-sen-perc99-2017'!B:B,'2017-2018'!E83,'est-sen-perc99-2017'!E:E,$G$1)</f>
        <v>19</v>
      </c>
    </row>
    <row r="84" spans="1:7">
      <c r="A84" s="2">
        <f t="shared" si="2"/>
        <v>43183</v>
      </c>
      <c r="B84">
        <f>+COUNTIFS('est-sen-perc99-2018'!B:B,'2017-2018'!A84,'est-sen-perc99-2018'!E:E,$B$1)</f>
        <v>3</v>
      </c>
      <c r="C84">
        <f>+COUNTIFS('est-sen-perc99-2018'!B:B,'2017-2018'!A84,'est-sen-perc99-2018'!E:E,$C$1)</f>
        <v>5</v>
      </c>
      <c r="E84" s="2">
        <v>42818</v>
      </c>
      <c r="F84">
        <f>+COUNTIFS('est-sen-perc99-2017'!B:B,'2017-2018'!E84,'est-sen-perc99-2017'!E:E,$F$1)</f>
        <v>17</v>
      </c>
      <c r="G84">
        <f>+COUNTIFS('est-sen-perc99-2017'!B:B,'2017-2018'!E84,'est-sen-perc99-2017'!E:E,$G$1)</f>
        <v>6</v>
      </c>
    </row>
    <row r="85" spans="1:7">
      <c r="A85" s="2">
        <f t="shared" si="2"/>
        <v>43184</v>
      </c>
      <c r="B85">
        <f>+COUNTIFS('est-sen-perc99-2018'!B:B,'2017-2018'!A85,'est-sen-perc99-2018'!E:E,$B$1)</f>
        <v>4</v>
      </c>
      <c r="C85">
        <f>+COUNTIFS('est-sen-perc99-2018'!B:B,'2017-2018'!A85,'est-sen-perc99-2018'!E:E,$C$1)</f>
        <v>2</v>
      </c>
      <c r="E85" s="2">
        <v>42819</v>
      </c>
      <c r="F85">
        <f>+COUNTIFS('est-sen-perc99-2017'!B:B,'2017-2018'!E85,'est-sen-perc99-2017'!E:E,$F$1)</f>
        <v>11</v>
      </c>
      <c r="G85">
        <f>+COUNTIFS('est-sen-perc99-2017'!B:B,'2017-2018'!E85,'est-sen-perc99-2017'!E:E,$G$1)</f>
        <v>10</v>
      </c>
    </row>
    <row r="86" spans="1:7">
      <c r="A86" s="2">
        <f t="shared" si="2"/>
        <v>43185</v>
      </c>
      <c r="B86">
        <f>+COUNTIFS('est-sen-perc99-2018'!B:B,'2017-2018'!A86,'est-sen-perc99-2018'!E:E,$B$1)</f>
        <v>2</v>
      </c>
      <c r="C86">
        <f>+COUNTIFS('est-sen-perc99-2018'!B:B,'2017-2018'!A86,'est-sen-perc99-2018'!E:E,$C$1)</f>
        <v>5</v>
      </c>
      <c r="E86" s="2">
        <v>42820</v>
      </c>
      <c r="F86">
        <f>+COUNTIFS('est-sen-perc99-2017'!B:B,'2017-2018'!E86,'est-sen-perc99-2017'!E:E,$F$1)</f>
        <v>31</v>
      </c>
      <c r="G86">
        <f>+COUNTIFS('est-sen-perc99-2017'!B:B,'2017-2018'!E86,'est-sen-perc99-2017'!E:E,$G$1)</f>
        <v>9</v>
      </c>
    </row>
    <row r="87" spans="1:7">
      <c r="A87" s="2">
        <f t="shared" si="2"/>
        <v>43186</v>
      </c>
      <c r="B87">
        <f>+COUNTIFS('est-sen-perc99-2018'!B:B,'2017-2018'!A87,'est-sen-perc99-2018'!E:E,$B$1)</f>
        <v>4</v>
      </c>
      <c r="C87">
        <f>+COUNTIFS('est-sen-perc99-2018'!B:B,'2017-2018'!A87,'est-sen-perc99-2018'!E:E,$C$1)</f>
        <v>9</v>
      </c>
      <c r="E87" s="2">
        <v>42821</v>
      </c>
      <c r="F87">
        <f>+COUNTIFS('est-sen-perc99-2017'!B:B,'2017-2018'!E87,'est-sen-perc99-2017'!E:E,$F$1)</f>
        <v>11</v>
      </c>
      <c r="G87">
        <f>+COUNTIFS('est-sen-perc99-2017'!B:B,'2017-2018'!E87,'est-sen-perc99-2017'!E:E,$G$1)</f>
        <v>1</v>
      </c>
    </row>
    <row r="88" spans="1:7">
      <c r="A88" s="2">
        <f t="shared" si="2"/>
        <v>43187</v>
      </c>
      <c r="B88">
        <f>+COUNTIFS('est-sen-perc99-2018'!B:B,'2017-2018'!A88,'est-sen-perc99-2018'!E:E,$B$1)</f>
        <v>4</v>
      </c>
      <c r="C88">
        <f>+COUNTIFS('est-sen-perc99-2018'!B:B,'2017-2018'!A88,'est-sen-perc99-2018'!E:E,$C$1)</f>
        <v>0</v>
      </c>
      <c r="E88" s="2">
        <v>42822</v>
      </c>
      <c r="F88">
        <f>+COUNTIFS('est-sen-perc99-2017'!B:B,'2017-2018'!E88,'est-sen-perc99-2017'!E:E,$F$1)</f>
        <v>9</v>
      </c>
      <c r="G88">
        <f>+COUNTIFS('est-sen-perc99-2017'!B:B,'2017-2018'!E88,'est-sen-perc99-2017'!E:E,$G$1)</f>
        <v>8</v>
      </c>
    </row>
    <row r="89" spans="1:7">
      <c r="A89" s="2">
        <f>1+A88</f>
        <v>43188</v>
      </c>
      <c r="B89">
        <f>+COUNTIFS('est-sen-perc99-2018'!B:B,'2017-2018'!A89,'est-sen-perc99-2018'!E:E,$B$1)</f>
        <v>2</v>
      </c>
      <c r="C89">
        <f>+COUNTIFS('est-sen-perc99-2018'!B:B,'2017-2018'!A89,'est-sen-perc99-2018'!E:E,$C$1)</f>
        <v>5</v>
      </c>
      <c r="E89" s="2">
        <v>42823</v>
      </c>
      <c r="F89">
        <f>+COUNTIFS('est-sen-perc99-2017'!B:B,'2017-2018'!E89,'est-sen-perc99-2017'!E:E,$F$1)</f>
        <v>12</v>
      </c>
      <c r="G89">
        <f>+COUNTIFS('est-sen-perc99-2017'!B:B,'2017-2018'!E89,'est-sen-perc99-2017'!E:E,$G$1)</f>
        <v>9</v>
      </c>
    </row>
    <row r="90" spans="1:7">
      <c r="A90" s="2">
        <f t="shared" ref="A90:A91" si="3">1+A89</f>
        <v>43189</v>
      </c>
      <c r="B90">
        <f>+COUNTIFS('est-sen-perc99-2018'!B:B,'2017-2018'!A90,'est-sen-perc99-2018'!E:E,$B$1)</f>
        <v>3</v>
      </c>
      <c r="C90">
        <f>+COUNTIFS('est-sen-perc99-2018'!B:B,'2017-2018'!A90,'est-sen-perc99-2018'!E:E,$C$1)</f>
        <v>1</v>
      </c>
      <c r="E90" s="2">
        <v>42824</v>
      </c>
      <c r="F90">
        <f>+COUNTIFS('est-sen-perc99-2017'!B:B,'2017-2018'!E90,'est-sen-perc99-2017'!E:E,$F$1)</f>
        <v>22</v>
      </c>
      <c r="G90">
        <f>+COUNTIFS('est-sen-perc99-2017'!B:B,'2017-2018'!E90,'est-sen-perc99-2017'!E:E,$G$1)</f>
        <v>11</v>
      </c>
    </row>
    <row r="91" spans="1:7">
      <c r="A91" s="2">
        <f t="shared" si="3"/>
        <v>43190</v>
      </c>
      <c r="B91">
        <f>+COUNTIFS('est-sen-perc99-2018'!B:B,'2017-2018'!A91,'est-sen-perc99-2018'!E:E,$B$1)</f>
        <v>1</v>
      </c>
      <c r="C91">
        <f>+COUNTIFS('est-sen-perc99-2018'!B:B,'2017-2018'!A91,'est-sen-perc99-2018'!E:E,$C$1)</f>
        <v>2</v>
      </c>
      <c r="E91" s="2">
        <v>42825</v>
      </c>
      <c r="F91">
        <f>+COUNTIFS('est-sen-perc99-2017'!B:B,'2017-2018'!E91,'est-sen-perc99-2017'!E:E,$F$1)</f>
        <v>26</v>
      </c>
      <c r="G91">
        <f>+COUNTIFS('est-sen-perc99-2017'!B:B,'2017-2018'!E91,'est-sen-perc99-2017'!E:E,$G$1)</f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25"/>
  <sheetViews>
    <sheetView workbookViewId="0">
      <selection activeCell="M14" sqref="M14"/>
    </sheetView>
  </sheetViews>
  <sheetFormatPr baseColWidth="10" defaultRowHeight="15"/>
  <sheetData>
    <row r="1" spans="1:17">
      <c r="A1" t="s">
        <v>1378</v>
      </c>
      <c r="B1" t="s">
        <v>1377</v>
      </c>
      <c r="C1" t="s">
        <v>1376</v>
      </c>
      <c r="D1" t="s">
        <v>1375</v>
      </c>
      <c r="E1" t="s">
        <v>1374</v>
      </c>
      <c r="F1" t="s">
        <v>1373</v>
      </c>
      <c r="G1" t="s">
        <v>1372</v>
      </c>
      <c r="H1" t="s">
        <v>1371</v>
      </c>
      <c r="I1" t="s">
        <v>1370</v>
      </c>
      <c r="J1" t="s">
        <v>1369</v>
      </c>
      <c r="K1" t="s">
        <v>1361</v>
      </c>
      <c r="L1" t="s">
        <v>1368</v>
      </c>
      <c r="M1" t="s">
        <v>1361</v>
      </c>
      <c r="N1" t="s">
        <v>1367</v>
      </c>
      <c r="O1" t="s">
        <v>1366</v>
      </c>
      <c r="P1" t="s">
        <v>1365</v>
      </c>
      <c r="Q1" t="s">
        <v>1364</v>
      </c>
    </row>
    <row r="2" spans="1:17">
      <c r="A2">
        <v>240</v>
      </c>
      <c r="B2">
        <v>1</v>
      </c>
      <c r="C2">
        <v>1550</v>
      </c>
      <c r="D2">
        <v>1518</v>
      </c>
      <c r="E2">
        <v>1456</v>
      </c>
      <c r="F2">
        <v>857</v>
      </c>
      <c r="G2">
        <v>30.9</v>
      </c>
      <c r="H2">
        <v>18.2</v>
      </c>
      <c r="I2">
        <v>13.4</v>
      </c>
      <c r="J2">
        <v>7.9</v>
      </c>
      <c r="K2">
        <v>20170101</v>
      </c>
      <c r="L2">
        <v>11</v>
      </c>
      <c r="M2" s="2">
        <f t="shared" ref="M2:M29" si="0">DATE(MID(K2,1,4),MID(K2,5,2),MID(K2,7,2))</f>
        <v>42736</v>
      </c>
      <c r="N2">
        <f t="shared" ref="N2:N29" si="1">+IF(L2&gt;G2,L2,)</f>
        <v>0</v>
      </c>
      <c r="O2">
        <f>IF(N2=0,IF(L2&gt;H2,L2,),)</f>
        <v>0</v>
      </c>
      <c r="P2">
        <f>IF(O2=0,IF(N2=0,IF(L2&gt;I2,L2,),),)</f>
        <v>0</v>
      </c>
      <c r="Q2">
        <f>IF(P2=0,IF(O2=0,IF(N2=0,IF(L2&gt;J2,L2,),),),)</f>
        <v>11</v>
      </c>
    </row>
    <row r="3" spans="1:17">
      <c r="A3">
        <v>240</v>
      </c>
      <c r="B3">
        <v>1</v>
      </c>
      <c r="C3">
        <v>1550</v>
      </c>
      <c r="D3">
        <v>1518</v>
      </c>
      <c r="E3">
        <v>1456</v>
      </c>
      <c r="F3">
        <v>857</v>
      </c>
      <c r="G3">
        <v>30.9</v>
      </c>
      <c r="H3">
        <v>18.2</v>
      </c>
      <c r="I3">
        <v>13.4</v>
      </c>
      <c r="J3">
        <v>7.9</v>
      </c>
      <c r="K3">
        <v>20170105</v>
      </c>
      <c r="L3">
        <v>17.899999999999999</v>
      </c>
      <c r="M3" s="2">
        <f t="shared" si="0"/>
        <v>42740</v>
      </c>
      <c r="N3">
        <f t="shared" si="1"/>
        <v>0</v>
      </c>
      <c r="O3">
        <f t="shared" ref="O3:O29" si="2">IF(N3=0,IF(L3&gt;H3,L3,),)</f>
        <v>0</v>
      </c>
      <c r="P3">
        <f t="shared" ref="P3" si="3">IF(O3=0,IF(N3=0,IF(L3&gt;I3,L3,),),)</f>
        <v>17.899999999999999</v>
      </c>
      <c r="Q3">
        <f t="shared" ref="Q3:Q29" si="4">IF(P3=0,IF(O3=0,IF(N3=0,IF(L3&gt;J3,L3,),),),)</f>
        <v>0</v>
      </c>
    </row>
    <row r="4" spans="1:17">
      <c r="A4">
        <v>240</v>
      </c>
      <c r="B4">
        <v>1</v>
      </c>
      <c r="C4">
        <v>1550</v>
      </c>
      <c r="D4">
        <v>1518</v>
      </c>
      <c r="E4">
        <v>1456</v>
      </c>
      <c r="F4">
        <v>857</v>
      </c>
      <c r="G4">
        <v>30.9</v>
      </c>
      <c r="H4">
        <v>18.2</v>
      </c>
      <c r="I4">
        <v>13.4</v>
      </c>
      <c r="J4">
        <v>7.9</v>
      </c>
      <c r="K4">
        <v>20170106</v>
      </c>
      <c r="L4">
        <v>39</v>
      </c>
      <c r="M4" s="2">
        <f t="shared" si="0"/>
        <v>42741</v>
      </c>
      <c r="N4">
        <f t="shared" si="1"/>
        <v>39</v>
      </c>
      <c r="O4">
        <f t="shared" si="2"/>
        <v>0</v>
      </c>
      <c r="P4">
        <f>IF(O4=0,IF(N4=0,IF(L4&gt;I4,L4,),),)</f>
        <v>0</v>
      </c>
      <c r="Q4">
        <f t="shared" si="4"/>
        <v>0</v>
      </c>
    </row>
    <row r="5" spans="1:17">
      <c r="A5">
        <v>240</v>
      </c>
      <c r="B5">
        <v>1</v>
      </c>
      <c r="C5">
        <v>1550</v>
      </c>
      <c r="D5">
        <v>1518</v>
      </c>
      <c r="E5">
        <v>1456</v>
      </c>
      <c r="F5">
        <v>857</v>
      </c>
      <c r="G5">
        <v>30.9</v>
      </c>
      <c r="H5">
        <v>18.2</v>
      </c>
      <c r="I5">
        <v>13.4</v>
      </c>
      <c r="J5">
        <v>7.9</v>
      </c>
      <c r="K5">
        <v>20170109</v>
      </c>
      <c r="L5">
        <v>10.1</v>
      </c>
      <c r="M5" s="2">
        <f t="shared" si="0"/>
        <v>42744</v>
      </c>
      <c r="N5">
        <f t="shared" si="1"/>
        <v>0</v>
      </c>
      <c r="O5">
        <f t="shared" si="2"/>
        <v>0</v>
      </c>
      <c r="P5">
        <f t="shared" ref="P5:P29" si="5">IF(O5=0,IF(N5=0,IF(L5&gt;I5,L5,),),)</f>
        <v>0</v>
      </c>
      <c r="Q5">
        <f t="shared" si="4"/>
        <v>10.1</v>
      </c>
    </row>
    <row r="6" spans="1:17">
      <c r="A6">
        <v>240</v>
      </c>
      <c r="B6">
        <v>1</v>
      </c>
      <c r="C6">
        <v>1550</v>
      </c>
      <c r="D6">
        <v>1518</v>
      </c>
      <c r="E6">
        <v>1456</v>
      </c>
      <c r="F6">
        <v>857</v>
      </c>
      <c r="G6">
        <v>30.9</v>
      </c>
      <c r="H6">
        <v>18.2</v>
      </c>
      <c r="I6">
        <v>13.4</v>
      </c>
      <c r="J6">
        <v>7.9</v>
      </c>
      <c r="K6">
        <v>20170114</v>
      </c>
      <c r="L6">
        <v>9.6999999999999993</v>
      </c>
      <c r="M6" s="2">
        <f t="shared" si="0"/>
        <v>42749</v>
      </c>
      <c r="N6">
        <f t="shared" si="1"/>
        <v>0</v>
      </c>
      <c r="O6">
        <f t="shared" si="2"/>
        <v>0</v>
      </c>
      <c r="P6">
        <f t="shared" si="5"/>
        <v>0</v>
      </c>
      <c r="Q6">
        <f t="shared" si="4"/>
        <v>9.6999999999999993</v>
      </c>
    </row>
    <row r="7" spans="1:17">
      <c r="A7">
        <v>240</v>
      </c>
      <c r="B7">
        <v>1</v>
      </c>
      <c r="C7">
        <v>1550</v>
      </c>
      <c r="D7">
        <v>1518</v>
      </c>
      <c r="E7">
        <v>1456</v>
      </c>
      <c r="F7">
        <v>857</v>
      </c>
      <c r="G7">
        <v>30.9</v>
      </c>
      <c r="H7">
        <v>18.2</v>
      </c>
      <c r="I7">
        <v>13.4</v>
      </c>
      <c r="J7">
        <v>7.9</v>
      </c>
      <c r="K7">
        <v>20170120</v>
      </c>
      <c r="L7">
        <v>18.5</v>
      </c>
      <c r="M7" s="2">
        <f t="shared" si="0"/>
        <v>42755</v>
      </c>
      <c r="N7">
        <f t="shared" si="1"/>
        <v>0</v>
      </c>
      <c r="O7">
        <f t="shared" si="2"/>
        <v>18.5</v>
      </c>
      <c r="P7">
        <f t="shared" si="5"/>
        <v>0</v>
      </c>
      <c r="Q7">
        <f t="shared" si="4"/>
        <v>0</v>
      </c>
    </row>
    <row r="8" spans="1:17">
      <c r="A8">
        <v>240</v>
      </c>
      <c r="B8">
        <v>1</v>
      </c>
      <c r="C8">
        <v>1550</v>
      </c>
      <c r="D8">
        <v>1518</v>
      </c>
      <c r="E8">
        <v>1456</v>
      </c>
      <c r="F8">
        <v>857</v>
      </c>
      <c r="G8">
        <v>30.9</v>
      </c>
      <c r="H8">
        <v>18.2</v>
      </c>
      <c r="I8">
        <v>13.4</v>
      </c>
      <c r="J8">
        <v>7.9</v>
      </c>
      <c r="K8">
        <v>20170122</v>
      </c>
      <c r="L8">
        <v>13.9</v>
      </c>
      <c r="M8" s="2">
        <f t="shared" si="0"/>
        <v>42757</v>
      </c>
      <c r="N8">
        <f t="shared" si="1"/>
        <v>0</v>
      </c>
      <c r="O8">
        <f t="shared" si="2"/>
        <v>0</v>
      </c>
      <c r="P8">
        <f t="shared" si="5"/>
        <v>13.9</v>
      </c>
      <c r="Q8">
        <f t="shared" si="4"/>
        <v>0</v>
      </c>
    </row>
    <row r="9" spans="1:17">
      <c r="A9">
        <v>240</v>
      </c>
      <c r="B9">
        <v>1</v>
      </c>
      <c r="C9">
        <v>1550</v>
      </c>
      <c r="D9">
        <v>1518</v>
      </c>
      <c r="E9">
        <v>1456</v>
      </c>
      <c r="F9">
        <v>857</v>
      </c>
      <c r="G9">
        <v>30.9</v>
      </c>
      <c r="H9">
        <v>18.2</v>
      </c>
      <c r="I9">
        <v>13.4</v>
      </c>
      <c r="J9">
        <v>7.9</v>
      </c>
      <c r="K9">
        <v>20170126</v>
      </c>
      <c r="L9">
        <v>8.6999999999999993</v>
      </c>
      <c r="M9" s="2">
        <f t="shared" si="0"/>
        <v>42761</v>
      </c>
      <c r="N9">
        <f t="shared" si="1"/>
        <v>0</v>
      </c>
      <c r="O9">
        <f t="shared" si="2"/>
        <v>0</v>
      </c>
      <c r="P9">
        <f t="shared" si="5"/>
        <v>0</v>
      </c>
      <c r="Q9">
        <f t="shared" si="4"/>
        <v>8.6999999999999993</v>
      </c>
    </row>
    <row r="10" spans="1:17">
      <c r="A10">
        <v>240</v>
      </c>
      <c r="B10">
        <v>1</v>
      </c>
      <c r="C10">
        <v>1550</v>
      </c>
      <c r="D10">
        <v>1518</v>
      </c>
      <c r="E10">
        <v>1456</v>
      </c>
      <c r="F10">
        <v>857</v>
      </c>
      <c r="G10">
        <v>30.9</v>
      </c>
      <c r="H10">
        <v>18.2</v>
      </c>
      <c r="I10">
        <v>13.4</v>
      </c>
      <c r="J10">
        <v>7.9</v>
      </c>
      <c r="K10">
        <v>20170128</v>
      </c>
      <c r="L10">
        <v>8.6</v>
      </c>
      <c r="M10" s="2">
        <f t="shared" si="0"/>
        <v>42763</v>
      </c>
      <c r="N10">
        <f t="shared" si="1"/>
        <v>0</v>
      </c>
      <c r="O10">
        <f t="shared" si="2"/>
        <v>0</v>
      </c>
      <c r="P10">
        <f t="shared" si="5"/>
        <v>0</v>
      </c>
      <c r="Q10">
        <f t="shared" si="4"/>
        <v>8.6</v>
      </c>
    </row>
    <row r="11" spans="1:17">
      <c r="A11">
        <v>240</v>
      </c>
      <c r="B11">
        <v>2</v>
      </c>
      <c r="C11">
        <v>1550</v>
      </c>
      <c r="D11">
        <v>1549</v>
      </c>
      <c r="E11">
        <v>1487</v>
      </c>
      <c r="F11">
        <v>981</v>
      </c>
      <c r="G11">
        <v>31.5</v>
      </c>
      <c r="H11">
        <v>19.2</v>
      </c>
      <c r="I11">
        <v>13.5</v>
      </c>
      <c r="J11">
        <v>8</v>
      </c>
      <c r="K11">
        <v>20170201</v>
      </c>
      <c r="L11">
        <v>11.2</v>
      </c>
      <c r="M11" s="2">
        <f t="shared" si="0"/>
        <v>42767</v>
      </c>
      <c r="N11">
        <f t="shared" si="1"/>
        <v>0</v>
      </c>
      <c r="O11">
        <f t="shared" si="2"/>
        <v>0</v>
      </c>
      <c r="P11">
        <f t="shared" si="5"/>
        <v>0</v>
      </c>
      <c r="Q11">
        <f t="shared" si="4"/>
        <v>11.2</v>
      </c>
    </row>
    <row r="12" spans="1:17">
      <c r="A12">
        <v>240</v>
      </c>
      <c r="B12">
        <v>2</v>
      </c>
      <c r="C12">
        <v>1550</v>
      </c>
      <c r="D12">
        <v>1549</v>
      </c>
      <c r="E12">
        <v>1487</v>
      </c>
      <c r="F12">
        <v>981</v>
      </c>
      <c r="G12">
        <v>31.5</v>
      </c>
      <c r="H12">
        <v>19.2</v>
      </c>
      <c r="I12">
        <v>13.5</v>
      </c>
      <c r="J12">
        <v>8</v>
      </c>
      <c r="K12">
        <v>20170203</v>
      </c>
      <c r="L12">
        <v>8.1999999999999993</v>
      </c>
      <c r="M12" s="2">
        <f t="shared" si="0"/>
        <v>42769</v>
      </c>
      <c r="N12">
        <f t="shared" si="1"/>
        <v>0</v>
      </c>
      <c r="O12">
        <f t="shared" si="2"/>
        <v>0</v>
      </c>
      <c r="P12">
        <f t="shared" si="5"/>
        <v>0</v>
      </c>
      <c r="Q12">
        <f t="shared" si="4"/>
        <v>8.1999999999999993</v>
      </c>
    </row>
    <row r="13" spans="1:17">
      <c r="A13">
        <v>240</v>
      </c>
      <c r="B13">
        <v>2</v>
      </c>
      <c r="C13">
        <v>1550</v>
      </c>
      <c r="D13">
        <v>1549</v>
      </c>
      <c r="E13">
        <v>1487</v>
      </c>
      <c r="F13">
        <v>981</v>
      </c>
      <c r="G13">
        <v>31.5</v>
      </c>
      <c r="H13">
        <v>19.2</v>
      </c>
      <c r="I13">
        <v>13.5</v>
      </c>
      <c r="J13">
        <v>8</v>
      </c>
      <c r="K13">
        <v>20170204</v>
      </c>
      <c r="L13">
        <v>16.600000000000001</v>
      </c>
      <c r="M13" s="2">
        <f t="shared" si="0"/>
        <v>42770</v>
      </c>
      <c r="N13">
        <f t="shared" si="1"/>
        <v>0</v>
      </c>
      <c r="O13">
        <f t="shared" si="2"/>
        <v>0</v>
      </c>
      <c r="P13">
        <f t="shared" si="5"/>
        <v>16.600000000000001</v>
      </c>
      <c r="Q13">
        <f t="shared" si="4"/>
        <v>0</v>
      </c>
    </row>
    <row r="14" spans="1:17">
      <c r="A14">
        <v>240</v>
      </c>
      <c r="B14">
        <v>2</v>
      </c>
      <c r="C14">
        <v>1550</v>
      </c>
      <c r="D14">
        <v>1549</v>
      </c>
      <c r="E14">
        <v>1487</v>
      </c>
      <c r="F14">
        <v>981</v>
      </c>
      <c r="G14">
        <v>31.5</v>
      </c>
      <c r="H14">
        <v>19.2</v>
      </c>
      <c r="I14">
        <v>13.5</v>
      </c>
      <c r="J14">
        <v>8</v>
      </c>
      <c r="K14">
        <v>20170211</v>
      </c>
      <c r="L14">
        <v>16</v>
      </c>
      <c r="M14" s="2">
        <f t="shared" si="0"/>
        <v>42777</v>
      </c>
      <c r="N14">
        <f t="shared" si="1"/>
        <v>0</v>
      </c>
      <c r="O14">
        <f t="shared" si="2"/>
        <v>0</v>
      </c>
      <c r="P14">
        <f t="shared" si="5"/>
        <v>16</v>
      </c>
      <c r="Q14">
        <f t="shared" si="4"/>
        <v>0</v>
      </c>
    </row>
    <row r="15" spans="1:17">
      <c r="A15">
        <v>240</v>
      </c>
      <c r="B15">
        <v>3</v>
      </c>
      <c r="C15">
        <v>1550</v>
      </c>
      <c r="D15">
        <v>1550</v>
      </c>
      <c r="E15">
        <v>1488</v>
      </c>
      <c r="F15">
        <v>969</v>
      </c>
      <c r="G15">
        <v>36</v>
      </c>
      <c r="H15">
        <v>21.8</v>
      </c>
      <c r="I15">
        <v>14.6</v>
      </c>
      <c r="J15">
        <v>8</v>
      </c>
      <c r="K15">
        <v>20170303</v>
      </c>
      <c r="L15">
        <v>32</v>
      </c>
      <c r="M15" s="2">
        <f t="shared" si="0"/>
        <v>42797</v>
      </c>
      <c r="N15">
        <f t="shared" si="1"/>
        <v>0</v>
      </c>
      <c r="O15">
        <f t="shared" si="2"/>
        <v>32</v>
      </c>
      <c r="P15">
        <f t="shared" si="5"/>
        <v>0</v>
      </c>
      <c r="Q15">
        <f t="shared" si="4"/>
        <v>0</v>
      </c>
    </row>
    <row r="16" spans="1:17">
      <c r="A16">
        <v>240</v>
      </c>
      <c r="B16">
        <v>3</v>
      </c>
      <c r="C16">
        <v>1550</v>
      </c>
      <c r="D16">
        <v>1550</v>
      </c>
      <c r="E16">
        <v>1488</v>
      </c>
      <c r="F16">
        <v>969</v>
      </c>
      <c r="G16">
        <v>36</v>
      </c>
      <c r="H16">
        <v>21.8</v>
      </c>
      <c r="I16">
        <v>14.6</v>
      </c>
      <c r="J16">
        <v>8</v>
      </c>
      <c r="K16">
        <v>20170309</v>
      </c>
      <c r="L16">
        <v>80.599999999999994</v>
      </c>
      <c r="M16" s="2">
        <f t="shared" si="0"/>
        <v>42803</v>
      </c>
      <c r="N16">
        <f t="shared" si="1"/>
        <v>80.599999999999994</v>
      </c>
      <c r="O16">
        <f t="shared" si="2"/>
        <v>0</v>
      </c>
      <c r="P16">
        <f t="shared" si="5"/>
        <v>0</v>
      </c>
      <c r="Q16">
        <f t="shared" si="4"/>
        <v>0</v>
      </c>
    </row>
    <row r="17" spans="1:17">
      <c r="A17">
        <v>240</v>
      </c>
      <c r="B17">
        <v>3</v>
      </c>
      <c r="C17">
        <v>1550</v>
      </c>
      <c r="D17">
        <v>1550</v>
      </c>
      <c r="E17">
        <v>1488</v>
      </c>
      <c r="F17">
        <v>969</v>
      </c>
      <c r="G17">
        <v>36</v>
      </c>
      <c r="H17">
        <v>21.8</v>
      </c>
      <c r="I17">
        <v>14.6</v>
      </c>
      <c r="J17">
        <v>8</v>
      </c>
      <c r="K17">
        <v>20170310</v>
      </c>
      <c r="L17">
        <v>12.6</v>
      </c>
      <c r="M17" s="2">
        <f t="shared" si="0"/>
        <v>42804</v>
      </c>
      <c r="N17">
        <f t="shared" si="1"/>
        <v>0</v>
      </c>
      <c r="O17">
        <f t="shared" si="2"/>
        <v>0</v>
      </c>
      <c r="P17">
        <f t="shared" si="5"/>
        <v>0</v>
      </c>
      <c r="Q17">
        <f t="shared" si="4"/>
        <v>12.6</v>
      </c>
    </row>
    <row r="18" spans="1:17">
      <c r="A18">
        <v>240</v>
      </c>
      <c r="B18">
        <v>3</v>
      </c>
      <c r="C18">
        <v>1550</v>
      </c>
      <c r="D18">
        <v>1550</v>
      </c>
      <c r="E18">
        <v>1488</v>
      </c>
      <c r="F18">
        <v>969</v>
      </c>
      <c r="G18">
        <v>36</v>
      </c>
      <c r="H18">
        <v>21.8</v>
      </c>
      <c r="I18">
        <v>14.6</v>
      </c>
      <c r="J18">
        <v>8</v>
      </c>
      <c r="K18">
        <v>20170311</v>
      </c>
      <c r="L18">
        <v>17.399999999999999</v>
      </c>
      <c r="M18" s="2">
        <f t="shared" si="0"/>
        <v>42805</v>
      </c>
      <c r="N18">
        <f t="shared" si="1"/>
        <v>0</v>
      </c>
      <c r="O18">
        <f t="shared" si="2"/>
        <v>0</v>
      </c>
      <c r="P18">
        <f t="shared" si="5"/>
        <v>17.399999999999999</v>
      </c>
      <c r="Q18">
        <f t="shared" si="4"/>
        <v>0</v>
      </c>
    </row>
    <row r="19" spans="1:17">
      <c r="A19">
        <v>240</v>
      </c>
      <c r="B19">
        <v>3</v>
      </c>
      <c r="C19">
        <v>1550</v>
      </c>
      <c r="D19">
        <v>1550</v>
      </c>
      <c r="E19">
        <v>1488</v>
      </c>
      <c r="F19">
        <v>969</v>
      </c>
      <c r="G19">
        <v>36</v>
      </c>
      <c r="H19">
        <v>21.8</v>
      </c>
      <c r="I19">
        <v>14.6</v>
      </c>
      <c r="J19">
        <v>8</v>
      </c>
      <c r="K19">
        <v>20170313</v>
      </c>
      <c r="L19">
        <v>8.1</v>
      </c>
      <c r="M19" s="2">
        <f t="shared" si="0"/>
        <v>42807</v>
      </c>
      <c r="N19">
        <f t="shared" si="1"/>
        <v>0</v>
      </c>
      <c r="O19">
        <f t="shared" si="2"/>
        <v>0</v>
      </c>
      <c r="P19">
        <f t="shared" si="5"/>
        <v>0</v>
      </c>
      <c r="Q19">
        <f t="shared" si="4"/>
        <v>8.1</v>
      </c>
    </row>
    <row r="20" spans="1:17">
      <c r="A20">
        <v>240</v>
      </c>
      <c r="B20">
        <v>3</v>
      </c>
      <c r="C20">
        <v>1550</v>
      </c>
      <c r="D20">
        <v>1550</v>
      </c>
      <c r="E20">
        <v>1488</v>
      </c>
      <c r="F20">
        <v>969</v>
      </c>
      <c r="G20">
        <v>36</v>
      </c>
      <c r="H20">
        <v>21.8</v>
      </c>
      <c r="I20">
        <v>14.6</v>
      </c>
      <c r="J20">
        <v>8</v>
      </c>
      <c r="K20">
        <v>20170314</v>
      </c>
      <c r="L20">
        <v>9.1999999999999993</v>
      </c>
      <c r="M20" s="2">
        <f t="shared" si="0"/>
        <v>42808</v>
      </c>
      <c r="N20">
        <f t="shared" si="1"/>
        <v>0</v>
      </c>
      <c r="O20">
        <f t="shared" si="2"/>
        <v>0</v>
      </c>
      <c r="P20">
        <f t="shared" si="5"/>
        <v>0</v>
      </c>
      <c r="Q20">
        <f t="shared" si="4"/>
        <v>9.1999999999999993</v>
      </c>
    </row>
    <row r="21" spans="1:17">
      <c r="A21">
        <v>240</v>
      </c>
      <c r="B21">
        <v>3</v>
      </c>
      <c r="C21">
        <v>1550</v>
      </c>
      <c r="D21">
        <v>1550</v>
      </c>
      <c r="E21">
        <v>1488</v>
      </c>
      <c r="F21">
        <v>969</v>
      </c>
      <c r="G21">
        <v>36</v>
      </c>
      <c r="H21">
        <v>21.8</v>
      </c>
      <c r="I21">
        <v>14.6</v>
      </c>
      <c r="J21">
        <v>8</v>
      </c>
      <c r="K21">
        <v>20170315</v>
      </c>
      <c r="L21">
        <v>15.6</v>
      </c>
      <c r="M21" s="2">
        <f t="shared" si="0"/>
        <v>42809</v>
      </c>
      <c r="N21">
        <f t="shared" si="1"/>
        <v>0</v>
      </c>
      <c r="O21">
        <f t="shared" si="2"/>
        <v>0</v>
      </c>
      <c r="P21">
        <f t="shared" si="5"/>
        <v>15.6</v>
      </c>
      <c r="Q21">
        <f t="shared" si="4"/>
        <v>0</v>
      </c>
    </row>
    <row r="22" spans="1:17">
      <c r="A22">
        <v>240</v>
      </c>
      <c r="B22">
        <v>3</v>
      </c>
      <c r="C22">
        <v>1550</v>
      </c>
      <c r="D22">
        <v>1550</v>
      </c>
      <c r="E22">
        <v>1488</v>
      </c>
      <c r="F22">
        <v>969</v>
      </c>
      <c r="G22">
        <v>36</v>
      </c>
      <c r="H22">
        <v>21.8</v>
      </c>
      <c r="I22">
        <v>14.6</v>
      </c>
      <c r="J22">
        <v>8</v>
      </c>
      <c r="K22">
        <v>20170319</v>
      </c>
      <c r="L22">
        <v>24.6</v>
      </c>
      <c r="M22" s="2">
        <f t="shared" si="0"/>
        <v>42813</v>
      </c>
      <c r="N22">
        <f t="shared" si="1"/>
        <v>0</v>
      </c>
      <c r="O22">
        <f t="shared" si="2"/>
        <v>24.6</v>
      </c>
      <c r="P22">
        <f t="shared" si="5"/>
        <v>0</v>
      </c>
      <c r="Q22">
        <f t="shared" si="4"/>
        <v>0</v>
      </c>
    </row>
    <row r="23" spans="1:17">
      <c r="A23">
        <v>240</v>
      </c>
      <c r="B23">
        <v>3</v>
      </c>
      <c r="C23">
        <v>1550</v>
      </c>
      <c r="D23">
        <v>1550</v>
      </c>
      <c r="E23">
        <v>1488</v>
      </c>
      <c r="F23">
        <v>969</v>
      </c>
      <c r="G23">
        <v>36</v>
      </c>
      <c r="H23">
        <v>21.8</v>
      </c>
      <c r="I23">
        <v>14.6</v>
      </c>
      <c r="J23">
        <v>8</v>
      </c>
      <c r="K23">
        <v>20170320</v>
      </c>
      <c r="L23">
        <v>43.2</v>
      </c>
      <c r="M23" s="2">
        <f t="shared" si="0"/>
        <v>42814</v>
      </c>
      <c r="N23">
        <f t="shared" si="1"/>
        <v>43.2</v>
      </c>
      <c r="O23">
        <f t="shared" si="2"/>
        <v>0</v>
      </c>
      <c r="P23">
        <f t="shared" si="5"/>
        <v>0</v>
      </c>
      <c r="Q23">
        <f t="shared" si="4"/>
        <v>0</v>
      </c>
    </row>
    <row r="24" spans="1:17">
      <c r="A24">
        <v>240</v>
      </c>
      <c r="B24">
        <v>3</v>
      </c>
      <c r="C24">
        <v>1550</v>
      </c>
      <c r="D24">
        <v>1550</v>
      </c>
      <c r="E24">
        <v>1488</v>
      </c>
      <c r="F24">
        <v>969</v>
      </c>
      <c r="G24">
        <v>36</v>
      </c>
      <c r="H24">
        <v>21.8</v>
      </c>
      <c r="I24">
        <v>14.6</v>
      </c>
      <c r="J24">
        <v>8</v>
      </c>
      <c r="K24">
        <v>20170324</v>
      </c>
      <c r="L24">
        <v>24.6</v>
      </c>
      <c r="M24" s="2">
        <f t="shared" si="0"/>
        <v>42818</v>
      </c>
      <c r="N24">
        <f t="shared" si="1"/>
        <v>0</v>
      </c>
      <c r="O24">
        <f t="shared" si="2"/>
        <v>24.6</v>
      </c>
      <c r="P24">
        <f t="shared" si="5"/>
        <v>0</v>
      </c>
      <c r="Q24">
        <f t="shared" si="4"/>
        <v>0</v>
      </c>
    </row>
    <row r="25" spans="1:17">
      <c r="A25">
        <v>240</v>
      </c>
      <c r="B25">
        <v>3</v>
      </c>
      <c r="C25">
        <v>1550</v>
      </c>
      <c r="D25">
        <v>1550</v>
      </c>
      <c r="E25">
        <v>1488</v>
      </c>
      <c r="F25">
        <v>969</v>
      </c>
      <c r="G25">
        <v>36</v>
      </c>
      <c r="H25">
        <v>21.8</v>
      </c>
      <c r="I25">
        <v>14.6</v>
      </c>
      <c r="J25">
        <v>8</v>
      </c>
      <c r="K25">
        <v>20170326</v>
      </c>
      <c r="L25">
        <v>11.9</v>
      </c>
      <c r="M25" s="2">
        <f t="shared" si="0"/>
        <v>42820</v>
      </c>
      <c r="N25">
        <f t="shared" si="1"/>
        <v>0</v>
      </c>
      <c r="O25">
        <f t="shared" si="2"/>
        <v>0</v>
      </c>
      <c r="P25">
        <f t="shared" si="5"/>
        <v>0</v>
      </c>
      <c r="Q25">
        <f t="shared" si="4"/>
        <v>11.9</v>
      </c>
    </row>
    <row r="26" spans="1:17">
      <c r="A26">
        <v>240</v>
      </c>
      <c r="B26">
        <v>3</v>
      </c>
      <c r="C26">
        <v>1550</v>
      </c>
      <c r="D26">
        <v>1550</v>
      </c>
      <c r="E26">
        <v>1488</v>
      </c>
      <c r="F26">
        <v>969</v>
      </c>
      <c r="G26">
        <v>36</v>
      </c>
      <c r="H26">
        <v>21.8</v>
      </c>
      <c r="I26">
        <v>14.6</v>
      </c>
      <c r="J26">
        <v>8</v>
      </c>
      <c r="K26">
        <v>20170328</v>
      </c>
      <c r="L26">
        <v>24.3</v>
      </c>
      <c r="M26" s="2">
        <f t="shared" si="0"/>
        <v>42822</v>
      </c>
      <c r="N26">
        <f t="shared" si="1"/>
        <v>0</v>
      </c>
      <c r="O26">
        <f t="shared" si="2"/>
        <v>24.3</v>
      </c>
      <c r="P26">
        <f t="shared" si="5"/>
        <v>0</v>
      </c>
      <c r="Q26">
        <f t="shared" si="4"/>
        <v>0</v>
      </c>
    </row>
    <row r="27" spans="1:17">
      <c r="A27">
        <v>240</v>
      </c>
      <c r="B27">
        <v>3</v>
      </c>
      <c r="C27">
        <v>1550</v>
      </c>
      <c r="D27">
        <v>1550</v>
      </c>
      <c r="E27">
        <v>1488</v>
      </c>
      <c r="F27">
        <v>969</v>
      </c>
      <c r="G27">
        <v>36</v>
      </c>
      <c r="H27">
        <v>21.8</v>
      </c>
      <c r="I27">
        <v>14.6</v>
      </c>
      <c r="J27">
        <v>8</v>
      </c>
      <c r="K27">
        <v>20170329</v>
      </c>
      <c r="L27">
        <v>11.1</v>
      </c>
      <c r="M27" s="2">
        <f t="shared" si="0"/>
        <v>42823</v>
      </c>
      <c r="N27">
        <f t="shared" si="1"/>
        <v>0</v>
      </c>
      <c r="O27">
        <f t="shared" si="2"/>
        <v>0</v>
      </c>
      <c r="P27">
        <f t="shared" si="5"/>
        <v>0</v>
      </c>
      <c r="Q27">
        <f t="shared" si="4"/>
        <v>11.1</v>
      </c>
    </row>
    <row r="28" spans="1:17">
      <c r="A28">
        <v>322</v>
      </c>
      <c r="B28">
        <v>1</v>
      </c>
      <c r="C28">
        <v>1581</v>
      </c>
      <c r="D28">
        <v>1519</v>
      </c>
      <c r="E28">
        <v>1457</v>
      </c>
      <c r="F28">
        <v>354</v>
      </c>
      <c r="G28">
        <v>54</v>
      </c>
      <c r="H28">
        <v>32</v>
      </c>
      <c r="I28">
        <v>26.6</v>
      </c>
      <c r="J28">
        <v>14</v>
      </c>
      <c r="K28">
        <v>20180104</v>
      </c>
      <c r="L28">
        <v>17.2</v>
      </c>
      <c r="M28" s="2">
        <f t="shared" si="0"/>
        <v>43104</v>
      </c>
      <c r="N28">
        <f t="shared" si="1"/>
        <v>0</v>
      </c>
      <c r="O28">
        <f t="shared" si="2"/>
        <v>0</v>
      </c>
      <c r="P28">
        <f t="shared" si="5"/>
        <v>0</v>
      </c>
      <c r="Q28">
        <f t="shared" si="4"/>
        <v>17.2</v>
      </c>
    </row>
    <row r="29" spans="1:17">
      <c r="A29">
        <v>322</v>
      </c>
      <c r="B29">
        <v>1</v>
      </c>
      <c r="C29">
        <v>1581</v>
      </c>
      <c r="D29">
        <v>1519</v>
      </c>
      <c r="E29">
        <v>1457</v>
      </c>
      <c r="F29">
        <v>354</v>
      </c>
      <c r="G29">
        <v>54</v>
      </c>
      <c r="H29">
        <v>32</v>
      </c>
      <c r="I29">
        <v>26.6</v>
      </c>
      <c r="J29">
        <v>14</v>
      </c>
      <c r="K29">
        <v>20180108</v>
      </c>
      <c r="L29">
        <v>40.200000000000003</v>
      </c>
      <c r="M29" s="2">
        <f t="shared" si="0"/>
        <v>43108</v>
      </c>
      <c r="N29">
        <f t="shared" si="1"/>
        <v>0</v>
      </c>
      <c r="O29">
        <f t="shared" si="2"/>
        <v>40.200000000000003</v>
      </c>
      <c r="P29">
        <f t="shared" si="5"/>
        <v>0</v>
      </c>
      <c r="Q29">
        <f t="shared" si="4"/>
        <v>0</v>
      </c>
    </row>
    <row r="30" spans="1:17">
      <c r="A30">
        <v>736</v>
      </c>
      <c r="B30">
        <v>1</v>
      </c>
      <c r="C30">
        <v>1612</v>
      </c>
      <c r="D30">
        <v>1612</v>
      </c>
      <c r="E30">
        <v>1550</v>
      </c>
      <c r="F30">
        <v>713</v>
      </c>
      <c r="G30">
        <v>24.1</v>
      </c>
      <c r="H30">
        <v>18</v>
      </c>
      <c r="I30">
        <v>14.6</v>
      </c>
      <c r="J30">
        <v>9.6</v>
      </c>
      <c r="K30">
        <v>20180101</v>
      </c>
      <c r="L30">
        <v>28</v>
      </c>
      <c r="M30" s="2">
        <f t="shared" ref="M30:M93" si="6">DATE(MID(K30,1,4),MID(K30,5,2),MID(K30,7,2))</f>
        <v>43101</v>
      </c>
      <c r="N30">
        <f t="shared" ref="N30:N93" si="7">+IF(L30&gt;G30,L30,)</f>
        <v>28</v>
      </c>
      <c r="O30">
        <f t="shared" ref="O30:O93" si="8">IF(N30=0,IF(L30&gt;H30,L30,),)</f>
        <v>0</v>
      </c>
      <c r="P30">
        <f t="shared" ref="P30:P93" si="9">IF(O30=0,IF(N30=0,IF(L30&gt;I30,L30,),),)</f>
        <v>0</v>
      </c>
      <c r="Q30">
        <f t="shared" ref="Q30:Q93" si="10">IF(P30=0,IF(O30=0,IF(N30=0,IF(L30&gt;J30,L30,),),),)</f>
        <v>0</v>
      </c>
    </row>
    <row r="31" spans="1:17">
      <c r="A31">
        <v>322</v>
      </c>
      <c r="B31">
        <v>1</v>
      </c>
      <c r="C31">
        <v>1581</v>
      </c>
      <c r="D31">
        <v>1519</v>
      </c>
      <c r="E31">
        <v>1457</v>
      </c>
      <c r="F31">
        <v>354</v>
      </c>
      <c r="G31">
        <v>54</v>
      </c>
      <c r="H31">
        <v>32</v>
      </c>
      <c r="I31">
        <v>26.6</v>
      </c>
      <c r="J31">
        <v>14</v>
      </c>
      <c r="K31">
        <v>20180110</v>
      </c>
      <c r="L31">
        <v>27.2</v>
      </c>
      <c r="M31" s="2">
        <f t="shared" si="6"/>
        <v>43110</v>
      </c>
      <c r="N31">
        <f t="shared" si="7"/>
        <v>0</v>
      </c>
      <c r="O31">
        <f t="shared" si="8"/>
        <v>0</v>
      </c>
      <c r="P31">
        <f t="shared" si="9"/>
        <v>27.2</v>
      </c>
      <c r="Q31">
        <f t="shared" si="10"/>
        <v>0</v>
      </c>
    </row>
    <row r="32" spans="1:17">
      <c r="A32">
        <v>322</v>
      </c>
      <c r="B32">
        <v>1</v>
      </c>
      <c r="C32">
        <v>1581</v>
      </c>
      <c r="D32">
        <v>1519</v>
      </c>
      <c r="E32">
        <v>1457</v>
      </c>
      <c r="F32">
        <v>354</v>
      </c>
      <c r="G32">
        <v>54</v>
      </c>
      <c r="H32">
        <v>32</v>
      </c>
      <c r="I32">
        <v>26.6</v>
      </c>
      <c r="J32">
        <v>14</v>
      </c>
      <c r="K32">
        <v>20180111</v>
      </c>
      <c r="L32">
        <v>21.7</v>
      </c>
      <c r="M32" s="2">
        <f t="shared" si="6"/>
        <v>43111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21.7</v>
      </c>
    </row>
    <row r="33" spans="1:17">
      <c r="A33">
        <v>322</v>
      </c>
      <c r="B33">
        <v>1</v>
      </c>
      <c r="C33">
        <v>1581</v>
      </c>
      <c r="D33">
        <v>1519</v>
      </c>
      <c r="E33">
        <v>1457</v>
      </c>
      <c r="F33">
        <v>354</v>
      </c>
      <c r="G33">
        <v>54</v>
      </c>
      <c r="H33">
        <v>32</v>
      </c>
      <c r="I33">
        <v>26.6</v>
      </c>
      <c r="J33">
        <v>14</v>
      </c>
      <c r="K33">
        <v>20180115</v>
      </c>
      <c r="L33">
        <v>38.6</v>
      </c>
      <c r="M33" s="2">
        <f t="shared" si="6"/>
        <v>43115</v>
      </c>
      <c r="N33">
        <f t="shared" si="7"/>
        <v>0</v>
      </c>
      <c r="O33">
        <f t="shared" si="8"/>
        <v>38.6</v>
      </c>
      <c r="P33">
        <f t="shared" si="9"/>
        <v>0</v>
      </c>
      <c r="Q33">
        <f t="shared" si="10"/>
        <v>0</v>
      </c>
    </row>
    <row r="34" spans="1:17">
      <c r="A34">
        <v>322</v>
      </c>
      <c r="B34">
        <v>1</v>
      </c>
      <c r="C34">
        <v>1581</v>
      </c>
      <c r="D34">
        <v>1519</v>
      </c>
      <c r="E34">
        <v>1457</v>
      </c>
      <c r="F34">
        <v>354</v>
      </c>
      <c r="G34">
        <v>54</v>
      </c>
      <c r="H34">
        <v>32</v>
      </c>
      <c r="I34">
        <v>26.6</v>
      </c>
      <c r="J34">
        <v>14</v>
      </c>
      <c r="K34">
        <v>20180116</v>
      </c>
      <c r="L34">
        <v>20.8</v>
      </c>
      <c r="M34" s="2">
        <f t="shared" si="6"/>
        <v>43116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20.8</v>
      </c>
    </row>
    <row r="35" spans="1:17">
      <c r="A35">
        <v>322</v>
      </c>
      <c r="B35">
        <v>2</v>
      </c>
      <c r="C35">
        <v>1581</v>
      </c>
      <c r="D35">
        <v>1516</v>
      </c>
      <c r="E35">
        <v>1454</v>
      </c>
      <c r="F35">
        <v>481</v>
      </c>
      <c r="G35">
        <v>63</v>
      </c>
      <c r="H35">
        <v>41</v>
      </c>
      <c r="I35">
        <v>29</v>
      </c>
      <c r="J35">
        <v>15</v>
      </c>
      <c r="K35">
        <v>20180206</v>
      </c>
      <c r="L35">
        <v>59.8</v>
      </c>
      <c r="M35" s="2">
        <f t="shared" si="6"/>
        <v>43137</v>
      </c>
      <c r="N35">
        <f t="shared" si="7"/>
        <v>0</v>
      </c>
      <c r="O35">
        <f t="shared" si="8"/>
        <v>59.8</v>
      </c>
      <c r="P35">
        <f t="shared" si="9"/>
        <v>0</v>
      </c>
      <c r="Q35">
        <f t="shared" si="10"/>
        <v>0</v>
      </c>
    </row>
    <row r="36" spans="1:17">
      <c r="A36">
        <v>322</v>
      </c>
      <c r="B36">
        <v>2</v>
      </c>
      <c r="C36">
        <v>1581</v>
      </c>
      <c r="D36">
        <v>1516</v>
      </c>
      <c r="E36">
        <v>1454</v>
      </c>
      <c r="F36">
        <v>481</v>
      </c>
      <c r="G36">
        <v>63</v>
      </c>
      <c r="H36">
        <v>41</v>
      </c>
      <c r="I36">
        <v>29</v>
      </c>
      <c r="J36">
        <v>15</v>
      </c>
      <c r="K36">
        <v>20180215</v>
      </c>
      <c r="L36">
        <v>26.7</v>
      </c>
      <c r="M36" s="2">
        <f t="shared" si="6"/>
        <v>43146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26.7</v>
      </c>
    </row>
    <row r="37" spans="1:17">
      <c r="A37">
        <v>322</v>
      </c>
      <c r="B37">
        <v>2</v>
      </c>
      <c r="C37">
        <v>1581</v>
      </c>
      <c r="D37">
        <v>1516</v>
      </c>
      <c r="E37">
        <v>1454</v>
      </c>
      <c r="F37">
        <v>481</v>
      </c>
      <c r="G37">
        <v>63</v>
      </c>
      <c r="H37">
        <v>41</v>
      </c>
      <c r="I37">
        <v>29</v>
      </c>
      <c r="J37">
        <v>15</v>
      </c>
      <c r="K37">
        <v>20180225</v>
      </c>
      <c r="L37">
        <v>40.6</v>
      </c>
      <c r="M37" s="2">
        <f t="shared" si="6"/>
        <v>43156</v>
      </c>
      <c r="N37">
        <f t="shared" si="7"/>
        <v>0</v>
      </c>
      <c r="O37">
        <f t="shared" si="8"/>
        <v>0</v>
      </c>
      <c r="P37">
        <f t="shared" si="9"/>
        <v>40.6</v>
      </c>
      <c r="Q37">
        <f t="shared" si="10"/>
        <v>0</v>
      </c>
    </row>
    <row r="38" spans="1:17">
      <c r="A38">
        <v>322</v>
      </c>
      <c r="B38">
        <v>3</v>
      </c>
      <c r="C38">
        <v>1581</v>
      </c>
      <c r="D38">
        <v>1488</v>
      </c>
      <c r="E38">
        <v>1426</v>
      </c>
      <c r="F38">
        <v>596</v>
      </c>
      <c r="G38">
        <v>62.5</v>
      </c>
      <c r="H38">
        <v>39</v>
      </c>
      <c r="I38">
        <v>27.3</v>
      </c>
      <c r="J38">
        <v>16</v>
      </c>
      <c r="K38">
        <v>20180302</v>
      </c>
      <c r="L38">
        <v>38.4</v>
      </c>
      <c r="M38" s="2">
        <f t="shared" si="6"/>
        <v>43161</v>
      </c>
      <c r="N38">
        <f t="shared" si="7"/>
        <v>0</v>
      </c>
      <c r="O38">
        <f t="shared" si="8"/>
        <v>0</v>
      </c>
      <c r="P38">
        <f t="shared" si="9"/>
        <v>38.4</v>
      </c>
      <c r="Q38">
        <f t="shared" si="10"/>
        <v>0</v>
      </c>
    </row>
    <row r="39" spans="1:17">
      <c r="A39">
        <v>322</v>
      </c>
      <c r="B39">
        <v>3</v>
      </c>
      <c r="C39">
        <v>1581</v>
      </c>
      <c r="D39">
        <v>1488</v>
      </c>
      <c r="E39">
        <v>1426</v>
      </c>
      <c r="F39">
        <v>596</v>
      </c>
      <c r="G39">
        <v>62.5</v>
      </c>
      <c r="H39">
        <v>39</v>
      </c>
      <c r="I39">
        <v>27.3</v>
      </c>
      <c r="J39">
        <v>16</v>
      </c>
      <c r="K39">
        <v>20180306</v>
      </c>
      <c r="L39">
        <v>50.8</v>
      </c>
      <c r="M39" s="2">
        <f t="shared" si="6"/>
        <v>43165</v>
      </c>
      <c r="N39">
        <f t="shared" si="7"/>
        <v>0</v>
      </c>
      <c r="O39">
        <f t="shared" si="8"/>
        <v>50.8</v>
      </c>
      <c r="P39">
        <f t="shared" si="9"/>
        <v>0</v>
      </c>
      <c r="Q39">
        <f t="shared" si="10"/>
        <v>0</v>
      </c>
    </row>
    <row r="40" spans="1:17">
      <c r="A40">
        <v>322</v>
      </c>
      <c r="B40">
        <v>3</v>
      </c>
      <c r="C40">
        <v>1581</v>
      </c>
      <c r="D40">
        <v>1488</v>
      </c>
      <c r="E40">
        <v>1426</v>
      </c>
      <c r="F40">
        <v>596</v>
      </c>
      <c r="G40">
        <v>62.5</v>
      </c>
      <c r="H40">
        <v>39</v>
      </c>
      <c r="I40">
        <v>27.3</v>
      </c>
      <c r="J40">
        <v>16</v>
      </c>
      <c r="K40">
        <v>20180308</v>
      </c>
      <c r="L40">
        <v>18.2</v>
      </c>
      <c r="M40" s="2">
        <f t="shared" si="6"/>
        <v>43167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18.2</v>
      </c>
    </row>
    <row r="41" spans="1:17">
      <c r="A41">
        <v>349</v>
      </c>
      <c r="B41">
        <v>1</v>
      </c>
      <c r="C41">
        <v>806</v>
      </c>
      <c r="D41">
        <v>682</v>
      </c>
      <c r="E41">
        <v>651</v>
      </c>
      <c r="F41">
        <v>371</v>
      </c>
      <c r="G41">
        <v>45</v>
      </c>
      <c r="H41">
        <v>31.8</v>
      </c>
      <c r="I41">
        <v>22.8</v>
      </c>
      <c r="J41">
        <v>14.4</v>
      </c>
      <c r="K41">
        <v>20180106</v>
      </c>
      <c r="L41">
        <v>25.4</v>
      </c>
      <c r="M41" s="2">
        <f t="shared" si="6"/>
        <v>43106</v>
      </c>
      <c r="N41">
        <f t="shared" si="7"/>
        <v>0</v>
      </c>
      <c r="O41">
        <f t="shared" si="8"/>
        <v>0</v>
      </c>
      <c r="P41">
        <f t="shared" si="9"/>
        <v>25.4</v>
      </c>
      <c r="Q41">
        <f t="shared" si="10"/>
        <v>0</v>
      </c>
    </row>
    <row r="42" spans="1:17">
      <c r="A42">
        <v>349</v>
      </c>
      <c r="B42">
        <v>1</v>
      </c>
      <c r="C42">
        <v>806</v>
      </c>
      <c r="D42">
        <v>682</v>
      </c>
      <c r="E42">
        <v>651</v>
      </c>
      <c r="F42">
        <v>371</v>
      </c>
      <c r="G42">
        <v>45</v>
      </c>
      <c r="H42">
        <v>31.8</v>
      </c>
      <c r="I42">
        <v>22.8</v>
      </c>
      <c r="J42">
        <v>14.4</v>
      </c>
      <c r="K42">
        <v>20180107</v>
      </c>
      <c r="L42">
        <v>19.899999999999999</v>
      </c>
      <c r="M42" s="2">
        <f t="shared" si="6"/>
        <v>43107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19.899999999999999</v>
      </c>
    </row>
    <row r="43" spans="1:17">
      <c r="A43">
        <v>822</v>
      </c>
      <c r="B43">
        <v>1</v>
      </c>
      <c r="C43">
        <v>744</v>
      </c>
      <c r="D43">
        <v>744</v>
      </c>
      <c r="E43">
        <v>713</v>
      </c>
      <c r="F43">
        <v>519</v>
      </c>
      <c r="G43">
        <v>39.299999999999997</v>
      </c>
      <c r="H43">
        <v>25</v>
      </c>
      <c r="I43">
        <v>20.100000000000001</v>
      </c>
      <c r="J43">
        <v>12.7</v>
      </c>
      <c r="K43">
        <v>20180108</v>
      </c>
      <c r="L43">
        <v>47.6</v>
      </c>
      <c r="M43" s="2">
        <f t="shared" si="6"/>
        <v>43108</v>
      </c>
      <c r="N43">
        <f t="shared" si="7"/>
        <v>47.6</v>
      </c>
      <c r="O43">
        <f t="shared" si="8"/>
        <v>0</v>
      </c>
      <c r="P43">
        <f t="shared" si="9"/>
        <v>0</v>
      </c>
      <c r="Q43">
        <f t="shared" si="10"/>
        <v>0</v>
      </c>
    </row>
    <row r="44" spans="1:17">
      <c r="A44">
        <v>349</v>
      </c>
      <c r="B44">
        <v>1</v>
      </c>
      <c r="C44">
        <v>806</v>
      </c>
      <c r="D44">
        <v>682</v>
      </c>
      <c r="E44">
        <v>651</v>
      </c>
      <c r="F44">
        <v>371</v>
      </c>
      <c r="G44">
        <v>45</v>
      </c>
      <c r="H44">
        <v>31.8</v>
      </c>
      <c r="I44">
        <v>22.8</v>
      </c>
      <c r="J44">
        <v>14.4</v>
      </c>
      <c r="K44">
        <v>20180113</v>
      </c>
      <c r="L44">
        <v>16.600000000000001</v>
      </c>
      <c r="M44" s="2">
        <f t="shared" si="6"/>
        <v>43113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16.600000000000001</v>
      </c>
    </row>
    <row r="45" spans="1:17">
      <c r="A45">
        <v>349</v>
      </c>
      <c r="B45">
        <v>1</v>
      </c>
      <c r="C45">
        <v>806</v>
      </c>
      <c r="D45">
        <v>682</v>
      </c>
      <c r="E45">
        <v>651</v>
      </c>
      <c r="F45">
        <v>371</v>
      </c>
      <c r="G45">
        <v>45</v>
      </c>
      <c r="H45">
        <v>31.8</v>
      </c>
      <c r="I45">
        <v>22.8</v>
      </c>
      <c r="J45">
        <v>14.4</v>
      </c>
      <c r="K45">
        <v>20180118</v>
      </c>
      <c r="L45">
        <v>15.7</v>
      </c>
      <c r="M45" s="2">
        <f t="shared" si="6"/>
        <v>43118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15.7</v>
      </c>
    </row>
    <row r="46" spans="1:17">
      <c r="A46">
        <v>349</v>
      </c>
      <c r="B46">
        <v>1</v>
      </c>
      <c r="C46">
        <v>806</v>
      </c>
      <c r="D46">
        <v>682</v>
      </c>
      <c r="E46">
        <v>651</v>
      </c>
      <c r="F46">
        <v>371</v>
      </c>
      <c r="G46">
        <v>45</v>
      </c>
      <c r="H46">
        <v>31.8</v>
      </c>
      <c r="I46">
        <v>22.8</v>
      </c>
      <c r="J46">
        <v>14.4</v>
      </c>
      <c r="K46">
        <v>20180120</v>
      </c>
      <c r="L46">
        <v>23.8</v>
      </c>
      <c r="M46" s="2">
        <f t="shared" si="6"/>
        <v>43120</v>
      </c>
      <c r="N46">
        <f t="shared" si="7"/>
        <v>0</v>
      </c>
      <c r="O46">
        <f t="shared" si="8"/>
        <v>0</v>
      </c>
      <c r="P46">
        <f t="shared" si="9"/>
        <v>23.8</v>
      </c>
      <c r="Q46">
        <f t="shared" si="10"/>
        <v>0</v>
      </c>
    </row>
    <row r="47" spans="1:17">
      <c r="A47">
        <v>349</v>
      </c>
      <c r="B47">
        <v>1</v>
      </c>
      <c r="C47">
        <v>806</v>
      </c>
      <c r="D47">
        <v>682</v>
      </c>
      <c r="E47">
        <v>651</v>
      </c>
      <c r="F47">
        <v>371</v>
      </c>
      <c r="G47">
        <v>45</v>
      </c>
      <c r="H47">
        <v>31.8</v>
      </c>
      <c r="I47">
        <v>22.8</v>
      </c>
      <c r="J47">
        <v>14.4</v>
      </c>
      <c r="K47">
        <v>20180122</v>
      </c>
      <c r="L47">
        <v>37.1</v>
      </c>
      <c r="M47" s="2">
        <f t="shared" si="6"/>
        <v>43122</v>
      </c>
      <c r="N47">
        <f t="shared" si="7"/>
        <v>0</v>
      </c>
      <c r="O47">
        <f t="shared" si="8"/>
        <v>37.1</v>
      </c>
      <c r="P47">
        <f t="shared" si="9"/>
        <v>0</v>
      </c>
      <c r="Q47">
        <f t="shared" si="10"/>
        <v>0</v>
      </c>
    </row>
    <row r="48" spans="1:17">
      <c r="A48">
        <v>349</v>
      </c>
      <c r="B48">
        <v>2</v>
      </c>
      <c r="C48">
        <v>806</v>
      </c>
      <c r="D48">
        <v>679</v>
      </c>
      <c r="E48">
        <v>648</v>
      </c>
      <c r="F48">
        <v>418</v>
      </c>
      <c r="G48">
        <v>49</v>
      </c>
      <c r="H48">
        <v>32.9</v>
      </c>
      <c r="I48">
        <v>25.3</v>
      </c>
      <c r="J48">
        <v>14.5</v>
      </c>
      <c r="K48">
        <v>20170216</v>
      </c>
      <c r="L48">
        <v>18.600000000000001</v>
      </c>
      <c r="M48" s="2">
        <f t="shared" si="6"/>
        <v>42782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18.600000000000001</v>
      </c>
    </row>
    <row r="49" spans="1:17">
      <c r="A49">
        <v>349</v>
      </c>
      <c r="B49">
        <v>2</v>
      </c>
      <c r="C49">
        <v>806</v>
      </c>
      <c r="D49">
        <v>679</v>
      </c>
      <c r="E49">
        <v>648</v>
      </c>
      <c r="F49">
        <v>418</v>
      </c>
      <c r="G49">
        <v>49</v>
      </c>
      <c r="H49">
        <v>32.9</v>
      </c>
      <c r="I49">
        <v>25.3</v>
      </c>
      <c r="J49">
        <v>14.5</v>
      </c>
      <c r="K49">
        <v>20170221</v>
      </c>
      <c r="L49">
        <v>31</v>
      </c>
      <c r="M49" s="2">
        <f t="shared" si="6"/>
        <v>42787</v>
      </c>
      <c r="N49">
        <f t="shared" si="7"/>
        <v>0</v>
      </c>
      <c r="O49">
        <f t="shared" si="8"/>
        <v>0</v>
      </c>
      <c r="P49">
        <f t="shared" si="9"/>
        <v>31</v>
      </c>
      <c r="Q49">
        <f t="shared" si="10"/>
        <v>0</v>
      </c>
    </row>
    <row r="50" spans="1:17">
      <c r="A50">
        <v>349</v>
      </c>
      <c r="B50">
        <v>2</v>
      </c>
      <c r="C50">
        <v>806</v>
      </c>
      <c r="D50">
        <v>679</v>
      </c>
      <c r="E50">
        <v>648</v>
      </c>
      <c r="F50">
        <v>418</v>
      </c>
      <c r="G50">
        <v>49</v>
      </c>
      <c r="H50">
        <v>32.9</v>
      </c>
      <c r="I50">
        <v>25.3</v>
      </c>
      <c r="J50">
        <v>14.5</v>
      </c>
      <c r="K50">
        <v>20170224</v>
      </c>
      <c r="L50">
        <v>27.9</v>
      </c>
      <c r="M50" s="2">
        <f t="shared" si="6"/>
        <v>42790</v>
      </c>
      <c r="N50">
        <f t="shared" si="7"/>
        <v>0</v>
      </c>
      <c r="O50">
        <f t="shared" si="8"/>
        <v>0</v>
      </c>
      <c r="P50">
        <f t="shared" si="9"/>
        <v>27.9</v>
      </c>
      <c r="Q50">
        <f t="shared" si="10"/>
        <v>0</v>
      </c>
    </row>
    <row r="51" spans="1:17">
      <c r="A51">
        <v>349</v>
      </c>
      <c r="B51">
        <v>2</v>
      </c>
      <c r="C51">
        <v>806</v>
      </c>
      <c r="D51">
        <v>679</v>
      </c>
      <c r="E51">
        <v>648</v>
      </c>
      <c r="F51">
        <v>418</v>
      </c>
      <c r="G51">
        <v>49</v>
      </c>
      <c r="H51">
        <v>32.9</v>
      </c>
      <c r="I51">
        <v>25.3</v>
      </c>
      <c r="J51">
        <v>14.5</v>
      </c>
      <c r="K51">
        <v>20170227</v>
      </c>
      <c r="L51">
        <v>17.8</v>
      </c>
      <c r="M51" s="2">
        <f t="shared" si="6"/>
        <v>42793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17.8</v>
      </c>
    </row>
    <row r="52" spans="1:17">
      <c r="A52">
        <v>349</v>
      </c>
      <c r="B52">
        <v>2</v>
      </c>
      <c r="C52">
        <v>806</v>
      </c>
      <c r="D52">
        <v>679</v>
      </c>
      <c r="E52">
        <v>648</v>
      </c>
      <c r="F52">
        <v>418</v>
      </c>
      <c r="G52">
        <v>49</v>
      </c>
      <c r="H52">
        <v>32.9</v>
      </c>
      <c r="I52">
        <v>25.3</v>
      </c>
      <c r="J52">
        <v>14.5</v>
      </c>
      <c r="K52">
        <v>20180206</v>
      </c>
      <c r="L52">
        <v>18.600000000000001</v>
      </c>
      <c r="M52" s="2">
        <f t="shared" si="6"/>
        <v>43137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18.600000000000001</v>
      </c>
    </row>
    <row r="53" spans="1:17">
      <c r="A53">
        <v>349</v>
      </c>
      <c r="B53">
        <v>2</v>
      </c>
      <c r="C53">
        <v>806</v>
      </c>
      <c r="D53">
        <v>679</v>
      </c>
      <c r="E53">
        <v>648</v>
      </c>
      <c r="F53">
        <v>418</v>
      </c>
      <c r="G53">
        <v>49</v>
      </c>
      <c r="H53">
        <v>32.9</v>
      </c>
      <c r="I53">
        <v>25.3</v>
      </c>
      <c r="J53">
        <v>14.5</v>
      </c>
      <c r="K53">
        <v>20180207</v>
      </c>
      <c r="L53">
        <v>48.8</v>
      </c>
      <c r="M53" s="2">
        <f t="shared" si="6"/>
        <v>43138</v>
      </c>
      <c r="N53">
        <f t="shared" si="7"/>
        <v>0</v>
      </c>
      <c r="O53">
        <f t="shared" si="8"/>
        <v>48.8</v>
      </c>
      <c r="P53">
        <f t="shared" si="9"/>
        <v>0</v>
      </c>
      <c r="Q53">
        <f t="shared" si="10"/>
        <v>0</v>
      </c>
    </row>
    <row r="54" spans="1:17">
      <c r="A54">
        <v>349</v>
      </c>
      <c r="B54">
        <v>2</v>
      </c>
      <c r="C54">
        <v>806</v>
      </c>
      <c r="D54">
        <v>679</v>
      </c>
      <c r="E54">
        <v>648</v>
      </c>
      <c r="F54">
        <v>418</v>
      </c>
      <c r="G54">
        <v>49</v>
      </c>
      <c r="H54">
        <v>32.9</v>
      </c>
      <c r="I54">
        <v>25.3</v>
      </c>
      <c r="J54">
        <v>14.5</v>
      </c>
      <c r="K54">
        <v>20180220</v>
      </c>
      <c r="L54">
        <v>24.2</v>
      </c>
      <c r="M54" s="2">
        <f t="shared" si="6"/>
        <v>43151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24.2</v>
      </c>
    </row>
    <row r="55" spans="1:17">
      <c r="A55">
        <v>349</v>
      </c>
      <c r="B55">
        <v>2</v>
      </c>
      <c r="C55">
        <v>806</v>
      </c>
      <c r="D55">
        <v>679</v>
      </c>
      <c r="E55">
        <v>648</v>
      </c>
      <c r="F55">
        <v>418</v>
      </c>
      <c r="G55">
        <v>49</v>
      </c>
      <c r="H55">
        <v>32.9</v>
      </c>
      <c r="I55">
        <v>25.3</v>
      </c>
      <c r="J55">
        <v>14.5</v>
      </c>
      <c r="K55">
        <v>20180228</v>
      </c>
      <c r="L55">
        <v>33.799999999999997</v>
      </c>
      <c r="M55" s="2">
        <f t="shared" si="6"/>
        <v>43159</v>
      </c>
      <c r="N55">
        <f t="shared" si="7"/>
        <v>0</v>
      </c>
      <c r="O55">
        <f t="shared" si="8"/>
        <v>33.799999999999997</v>
      </c>
      <c r="P55">
        <f t="shared" si="9"/>
        <v>0</v>
      </c>
      <c r="Q55">
        <f t="shared" si="10"/>
        <v>0</v>
      </c>
    </row>
    <row r="56" spans="1:17">
      <c r="A56">
        <v>349</v>
      </c>
      <c r="B56">
        <v>3</v>
      </c>
      <c r="C56">
        <v>806</v>
      </c>
      <c r="D56">
        <v>651</v>
      </c>
      <c r="E56">
        <v>620</v>
      </c>
      <c r="F56">
        <v>403</v>
      </c>
      <c r="G56">
        <v>47.6</v>
      </c>
      <c r="H56">
        <v>31.9</v>
      </c>
      <c r="I56">
        <v>25.2</v>
      </c>
      <c r="J56">
        <v>13.8</v>
      </c>
      <c r="K56">
        <v>20170309</v>
      </c>
      <c r="L56">
        <v>33.1</v>
      </c>
      <c r="M56" s="2">
        <f t="shared" si="6"/>
        <v>42803</v>
      </c>
      <c r="N56">
        <f t="shared" si="7"/>
        <v>0</v>
      </c>
      <c r="O56">
        <f t="shared" si="8"/>
        <v>33.1</v>
      </c>
      <c r="P56">
        <f t="shared" si="9"/>
        <v>0</v>
      </c>
      <c r="Q56">
        <f t="shared" si="10"/>
        <v>0</v>
      </c>
    </row>
    <row r="57" spans="1:17">
      <c r="A57">
        <v>349</v>
      </c>
      <c r="B57">
        <v>3</v>
      </c>
      <c r="C57">
        <v>806</v>
      </c>
      <c r="D57">
        <v>651</v>
      </c>
      <c r="E57">
        <v>620</v>
      </c>
      <c r="F57">
        <v>403</v>
      </c>
      <c r="G57">
        <v>47.6</v>
      </c>
      <c r="H57">
        <v>31.9</v>
      </c>
      <c r="I57">
        <v>25.2</v>
      </c>
      <c r="J57">
        <v>13.8</v>
      </c>
      <c r="K57">
        <v>20170310</v>
      </c>
      <c r="L57">
        <v>17.2</v>
      </c>
      <c r="M57" s="2">
        <f t="shared" si="6"/>
        <v>42804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17.2</v>
      </c>
    </row>
    <row r="58" spans="1:17">
      <c r="A58">
        <v>349</v>
      </c>
      <c r="B58">
        <v>3</v>
      </c>
      <c r="C58">
        <v>806</v>
      </c>
      <c r="D58">
        <v>651</v>
      </c>
      <c r="E58">
        <v>620</v>
      </c>
      <c r="F58">
        <v>403</v>
      </c>
      <c r="G58">
        <v>47.6</v>
      </c>
      <c r="H58">
        <v>31.9</v>
      </c>
      <c r="I58">
        <v>25.2</v>
      </c>
      <c r="J58">
        <v>13.8</v>
      </c>
      <c r="K58">
        <v>20170311</v>
      </c>
      <c r="L58">
        <v>23.4</v>
      </c>
      <c r="M58" s="2">
        <f t="shared" si="6"/>
        <v>42805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23.4</v>
      </c>
    </row>
    <row r="59" spans="1:17">
      <c r="A59">
        <v>349</v>
      </c>
      <c r="B59">
        <v>3</v>
      </c>
      <c r="C59">
        <v>806</v>
      </c>
      <c r="D59">
        <v>651</v>
      </c>
      <c r="E59">
        <v>620</v>
      </c>
      <c r="F59">
        <v>403</v>
      </c>
      <c r="G59">
        <v>47.6</v>
      </c>
      <c r="H59">
        <v>31.9</v>
      </c>
      <c r="I59">
        <v>25.2</v>
      </c>
      <c r="J59">
        <v>13.8</v>
      </c>
      <c r="K59">
        <v>20170314</v>
      </c>
      <c r="L59">
        <v>24.6</v>
      </c>
      <c r="M59" s="2">
        <f t="shared" si="6"/>
        <v>42808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24.6</v>
      </c>
    </row>
    <row r="60" spans="1:17">
      <c r="A60">
        <v>349</v>
      </c>
      <c r="B60">
        <v>3</v>
      </c>
      <c r="C60">
        <v>806</v>
      </c>
      <c r="D60">
        <v>651</v>
      </c>
      <c r="E60">
        <v>620</v>
      </c>
      <c r="F60">
        <v>403</v>
      </c>
      <c r="G60">
        <v>47.6</v>
      </c>
      <c r="H60">
        <v>31.9</v>
      </c>
      <c r="I60">
        <v>25.2</v>
      </c>
      <c r="J60">
        <v>13.8</v>
      </c>
      <c r="K60">
        <v>20170319</v>
      </c>
      <c r="L60">
        <v>15</v>
      </c>
      <c r="M60" s="2">
        <f t="shared" si="6"/>
        <v>42813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15</v>
      </c>
    </row>
    <row r="61" spans="1:17">
      <c r="A61">
        <v>349</v>
      </c>
      <c r="B61">
        <v>3</v>
      </c>
      <c r="C61">
        <v>806</v>
      </c>
      <c r="D61">
        <v>651</v>
      </c>
      <c r="E61">
        <v>620</v>
      </c>
      <c r="F61">
        <v>403</v>
      </c>
      <c r="G61">
        <v>47.6</v>
      </c>
      <c r="H61">
        <v>31.9</v>
      </c>
      <c r="I61">
        <v>25.2</v>
      </c>
      <c r="J61">
        <v>13.8</v>
      </c>
      <c r="K61">
        <v>20170324</v>
      </c>
      <c r="L61">
        <v>15.8</v>
      </c>
      <c r="M61" s="2">
        <f t="shared" si="6"/>
        <v>42818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15.8</v>
      </c>
    </row>
    <row r="62" spans="1:17">
      <c r="A62">
        <v>349</v>
      </c>
      <c r="B62">
        <v>3</v>
      </c>
      <c r="C62">
        <v>806</v>
      </c>
      <c r="D62">
        <v>651</v>
      </c>
      <c r="E62">
        <v>620</v>
      </c>
      <c r="F62">
        <v>403</v>
      </c>
      <c r="G62">
        <v>47.6</v>
      </c>
      <c r="H62">
        <v>31.9</v>
      </c>
      <c r="I62">
        <v>25.2</v>
      </c>
      <c r="J62">
        <v>13.8</v>
      </c>
      <c r="K62">
        <v>20170325</v>
      </c>
      <c r="L62">
        <v>48.1</v>
      </c>
      <c r="M62" s="2">
        <f t="shared" si="6"/>
        <v>42819</v>
      </c>
      <c r="N62">
        <f t="shared" si="7"/>
        <v>48.1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>
      <c r="A63">
        <v>349</v>
      </c>
      <c r="B63">
        <v>3</v>
      </c>
      <c r="C63">
        <v>806</v>
      </c>
      <c r="D63">
        <v>651</v>
      </c>
      <c r="E63">
        <v>620</v>
      </c>
      <c r="F63">
        <v>403</v>
      </c>
      <c r="G63">
        <v>47.6</v>
      </c>
      <c r="H63">
        <v>31.9</v>
      </c>
      <c r="I63">
        <v>25.2</v>
      </c>
      <c r="J63">
        <v>13.8</v>
      </c>
      <c r="K63">
        <v>20170327</v>
      </c>
      <c r="L63">
        <v>28.4</v>
      </c>
      <c r="M63" s="2">
        <f t="shared" si="6"/>
        <v>42821</v>
      </c>
      <c r="N63">
        <f t="shared" si="7"/>
        <v>0</v>
      </c>
      <c r="O63">
        <f t="shared" si="8"/>
        <v>0</v>
      </c>
      <c r="P63">
        <f t="shared" si="9"/>
        <v>28.4</v>
      </c>
      <c r="Q63">
        <f t="shared" si="10"/>
        <v>0</v>
      </c>
    </row>
    <row r="64" spans="1:17">
      <c r="A64">
        <v>349</v>
      </c>
      <c r="B64">
        <v>3</v>
      </c>
      <c r="C64">
        <v>806</v>
      </c>
      <c r="D64">
        <v>651</v>
      </c>
      <c r="E64">
        <v>620</v>
      </c>
      <c r="F64">
        <v>403</v>
      </c>
      <c r="G64">
        <v>47.6</v>
      </c>
      <c r="H64">
        <v>31.9</v>
      </c>
      <c r="I64">
        <v>25.2</v>
      </c>
      <c r="J64">
        <v>13.8</v>
      </c>
      <c r="K64">
        <v>20170330</v>
      </c>
      <c r="L64">
        <v>39.9</v>
      </c>
      <c r="M64" s="2">
        <f t="shared" si="6"/>
        <v>42824</v>
      </c>
      <c r="N64">
        <f t="shared" si="7"/>
        <v>0</v>
      </c>
      <c r="O64">
        <f t="shared" si="8"/>
        <v>39.9</v>
      </c>
      <c r="P64">
        <f t="shared" si="9"/>
        <v>0</v>
      </c>
      <c r="Q64">
        <f t="shared" si="10"/>
        <v>0</v>
      </c>
    </row>
    <row r="65" spans="1:17">
      <c r="A65">
        <v>349</v>
      </c>
      <c r="B65">
        <v>3</v>
      </c>
      <c r="C65">
        <v>806</v>
      </c>
      <c r="D65">
        <v>651</v>
      </c>
      <c r="E65">
        <v>620</v>
      </c>
      <c r="F65">
        <v>403</v>
      </c>
      <c r="G65">
        <v>47.6</v>
      </c>
      <c r="H65">
        <v>31.9</v>
      </c>
      <c r="I65">
        <v>25.2</v>
      </c>
      <c r="J65">
        <v>13.8</v>
      </c>
      <c r="K65">
        <v>20180302</v>
      </c>
      <c r="L65">
        <v>16.399999999999999</v>
      </c>
      <c r="M65" s="2">
        <f t="shared" si="6"/>
        <v>43161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16.399999999999999</v>
      </c>
    </row>
    <row r="66" spans="1:17">
      <c r="A66">
        <v>349</v>
      </c>
      <c r="B66">
        <v>3</v>
      </c>
      <c r="C66">
        <v>806</v>
      </c>
      <c r="D66">
        <v>651</v>
      </c>
      <c r="E66">
        <v>620</v>
      </c>
      <c r="F66">
        <v>403</v>
      </c>
      <c r="G66">
        <v>47.6</v>
      </c>
      <c r="H66">
        <v>31.9</v>
      </c>
      <c r="I66">
        <v>25.2</v>
      </c>
      <c r="J66">
        <v>13.8</v>
      </c>
      <c r="K66">
        <v>20180324</v>
      </c>
      <c r="L66">
        <v>26.5</v>
      </c>
      <c r="M66" s="2">
        <f t="shared" si="6"/>
        <v>43183</v>
      </c>
      <c r="N66">
        <f t="shared" si="7"/>
        <v>0</v>
      </c>
      <c r="O66">
        <f t="shared" si="8"/>
        <v>0</v>
      </c>
      <c r="P66">
        <f t="shared" si="9"/>
        <v>26.5</v>
      </c>
      <c r="Q66">
        <f t="shared" si="10"/>
        <v>0</v>
      </c>
    </row>
    <row r="67" spans="1:17">
      <c r="A67">
        <v>503</v>
      </c>
      <c r="B67">
        <v>1</v>
      </c>
      <c r="C67">
        <v>1519</v>
      </c>
      <c r="D67">
        <v>1368</v>
      </c>
      <c r="E67">
        <v>1337</v>
      </c>
      <c r="F67">
        <v>908</v>
      </c>
      <c r="G67">
        <v>24.7</v>
      </c>
      <c r="H67">
        <v>16.7</v>
      </c>
      <c r="I67">
        <v>13</v>
      </c>
      <c r="J67">
        <v>7.7</v>
      </c>
      <c r="K67">
        <v>20170104</v>
      </c>
      <c r="L67">
        <v>13.8</v>
      </c>
      <c r="M67" s="2">
        <f t="shared" si="6"/>
        <v>42739</v>
      </c>
      <c r="N67">
        <f t="shared" si="7"/>
        <v>0</v>
      </c>
      <c r="O67">
        <f t="shared" si="8"/>
        <v>0</v>
      </c>
      <c r="P67">
        <f t="shared" si="9"/>
        <v>13.8</v>
      </c>
      <c r="Q67">
        <f t="shared" si="10"/>
        <v>0</v>
      </c>
    </row>
    <row r="68" spans="1:17">
      <c r="A68">
        <v>503</v>
      </c>
      <c r="B68">
        <v>1</v>
      </c>
      <c r="C68">
        <v>1519</v>
      </c>
      <c r="D68">
        <v>1368</v>
      </c>
      <c r="E68">
        <v>1337</v>
      </c>
      <c r="F68">
        <v>908</v>
      </c>
      <c r="G68">
        <v>24.7</v>
      </c>
      <c r="H68">
        <v>16.7</v>
      </c>
      <c r="I68">
        <v>13</v>
      </c>
      <c r="J68">
        <v>7.7</v>
      </c>
      <c r="K68">
        <v>20170105</v>
      </c>
      <c r="L68">
        <v>11.7</v>
      </c>
      <c r="M68" s="2">
        <f t="shared" si="6"/>
        <v>42740</v>
      </c>
      <c r="N68">
        <f t="shared" si="7"/>
        <v>0</v>
      </c>
      <c r="O68">
        <f t="shared" si="8"/>
        <v>0</v>
      </c>
      <c r="P68">
        <f t="shared" si="9"/>
        <v>0</v>
      </c>
      <c r="Q68">
        <f t="shared" si="10"/>
        <v>11.7</v>
      </c>
    </row>
    <row r="69" spans="1:17">
      <c r="A69">
        <v>503</v>
      </c>
      <c r="B69">
        <v>1</v>
      </c>
      <c r="C69">
        <v>1519</v>
      </c>
      <c r="D69">
        <v>1368</v>
      </c>
      <c r="E69">
        <v>1337</v>
      </c>
      <c r="F69">
        <v>908</v>
      </c>
      <c r="G69">
        <v>24.7</v>
      </c>
      <c r="H69">
        <v>16.7</v>
      </c>
      <c r="I69">
        <v>13</v>
      </c>
      <c r="J69">
        <v>7.7</v>
      </c>
      <c r="K69">
        <v>20170113</v>
      </c>
      <c r="L69">
        <v>10.8</v>
      </c>
      <c r="M69" s="2">
        <f t="shared" si="6"/>
        <v>42748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10.8</v>
      </c>
    </row>
    <row r="70" spans="1:17">
      <c r="A70">
        <v>503</v>
      </c>
      <c r="B70">
        <v>1</v>
      </c>
      <c r="C70">
        <v>1519</v>
      </c>
      <c r="D70">
        <v>1368</v>
      </c>
      <c r="E70">
        <v>1337</v>
      </c>
      <c r="F70">
        <v>908</v>
      </c>
      <c r="G70">
        <v>24.7</v>
      </c>
      <c r="H70">
        <v>16.7</v>
      </c>
      <c r="I70">
        <v>13</v>
      </c>
      <c r="J70">
        <v>7.7</v>
      </c>
      <c r="K70">
        <v>20170115</v>
      </c>
      <c r="L70">
        <v>15.2</v>
      </c>
      <c r="M70" s="2">
        <f t="shared" si="6"/>
        <v>42750</v>
      </c>
      <c r="N70">
        <f t="shared" si="7"/>
        <v>0</v>
      </c>
      <c r="O70">
        <f t="shared" si="8"/>
        <v>0</v>
      </c>
      <c r="P70">
        <f t="shared" si="9"/>
        <v>15.2</v>
      </c>
      <c r="Q70">
        <f t="shared" si="10"/>
        <v>0</v>
      </c>
    </row>
    <row r="71" spans="1:17">
      <c r="A71">
        <v>503</v>
      </c>
      <c r="B71">
        <v>1</v>
      </c>
      <c r="C71">
        <v>1519</v>
      </c>
      <c r="D71">
        <v>1368</v>
      </c>
      <c r="E71">
        <v>1337</v>
      </c>
      <c r="F71">
        <v>908</v>
      </c>
      <c r="G71">
        <v>24.7</v>
      </c>
      <c r="H71">
        <v>16.7</v>
      </c>
      <c r="I71">
        <v>13</v>
      </c>
      <c r="J71">
        <v>7.7</v>
      </c>
      <c r="K71">
        <v>20170125</v>
      </c>
      <c r="L71">
        <v>17.7</v>
      </c>
      <c r="M71" s="2">
        <f t="shared" si="6"/>
        <v>42760</v>
      </c>
      <c r="N71">
        <f t="shared" si="7"/>
        <v>0</v>
      </c>
      <c r="O71">
        <f t="shared" si="8"/>
        <v>17.7</v>
      </c>
      <c r="P71">
        <f t="shared" si="9"/>
        <v>0</v>
      </c>
      <c r="Q71">
        <f t="shared" si="10"/>
        <v>0</v>
      </c>
    </row>
    <row r="72" spans="1:17">
      <c r="A72">
        <v>503</v>
      </c>
      <c r="B72">
        <v>1</v>
      </c>
      <c r="C72">
        <v>1519</v>
      </c>
      <c r="D72">
        <v>1368</v>
      </c>
      <c r="E72">
        <v>1337</v>
      </c>
      <c r="F72">
        <v>908</v>
      </c>
      <c r="G72">
        <v>24.7</v>
      </c>
      <c r="H72">
        <v>16.7</v>
      </c>
      <c r="I72">
        <v>13</v>
      </c>
      <c r="J72">
        <v>7.7</v>
      </c>
      <c r="K72">
        <v>20180106</v>
      </c>
      <c r="L72">
        <v>11.6</v>
      </c>
      <c r="M72" s="2">
        <f t="shared" si="6"/>
        <v>43106</v>
      </c>
      <c r="N72">
        <f t="shared" si="7"/>
        <v>0</v>
      </c>
      <c r="O72">
        <f t="shared" si="8"/>
        <v>0</v>
      </c>
      <c r="P72">
        <f t="shared" si="9"/>
        <v>0</v>
      </c>
      <c r="Q72">
        <f t="shared" si="10"/>
        <v>11.6</v>
      </c>
    </row>
    <row r="73" spans="1:17">
      <c r="A73">
        <v>503</v>
      </c>
      <c r="B73">
        <v>1</v>
      </c>
      <c r="C73">
        <v>1519</v>
      </c>
      <c r="D73">
        <v>1368</v>
      </c>
      <c r="E73">
        <v>1337</v>
      </c>
      <c r="F73">
        <v>908</v>
      </c>
      <c r="G73">
        <v>24.7</v>
      </c>
      <c r="H73">
        <v>16.7</v>
      </c>
      <c r="I73">
        <v>13</v>
      </c>
      <c r="J73">
        <v>7.7</v>
      </c>
      <c r="K73">
        <v>20180107</v>
      </c>
      <c r="L73">
        <v>8.5</v>
      </c>
      <c r="M73" s="2">
        <f t="shared" si="6"/>
        <v>43107</v>
      </c>
      <c r="N73">
        <f t="shared" si="7"/>
        <v>0</v>
      </c>
      <c r="O73">
        <f t="shared" si="8"/>
        <v>0</v>
      </c>
      <c r="P73">
        <f t="shared" si="9"/>
        <v>0</v>
      </c>
      <c r="Q73">
        <f t="shared" si="10"/>
        <v>8.5</v>
      </c>
    </row>
    <row r="74" spans="1:17">
      <c r="A74">
        <v>503</v>
      </c>
      <c r="B74">
        <v>1</v>
      </c>
      <c r="C74">
        <v>1519</v>
      </c>
      <c r="D74">
        <v>1368</v>
      </c>
      <c r="E74">
        <v>1337</v>
      </c>
      <c r="F74">
        <v>908</v>
      </c>
      <c r="G74">
        <v>24.7</v>
      </c>
      <c r="H74">
        <v>16.7</v>
      </c>
      <c r="I74">
        <v>13</v>
      </c>
      <c r="J74">
        <v>7.7</v>
      </c>
      <c r="K74">
        <v>20180108</v>
      </c>
      <c r="L74">
        <v>21</v>
      </c>
      <c r="M74" s="2">
        <f t="shared" si="6"/>
        <v>43108</v>
      </c>
      <c r="N74">
        <f t="shared" si="7"/>
        <v>0</v>
      </c>
      <c r="O74">
        <f t="shared" si="8"/>
        <v>21</v>
      </c>
      <c r="P74">
        <f t="shared" si="9"/>
        <v>0</v>
      </c>
      <c r="Q74">
        <f t="shared" si="10"/>
        <v>0</v>
      </c>
    </row>
    <row r="75" spans="1:17">
      <c r="A75">
        <v>503</v>
      </c>
      <c r="B75">
        <v>1</v>
      </c>
      <c r="C75">
        <v>1519</v>
      </c>
      <c r="D75">
        <v>1368</v>
      </c>
      <c r="E75">
        <v>1337</v>
      </c>
      <c r="F75">
        <v>908</v>
      </c>
      <c r="G75">
        <v>24.7</v>
      </c>
      <c r="H75">
        <v>16.7</v>
      </c>
      <c r="I75">
        <v>13</v>
      </c>
      <c r="J75">
        <v>7.7</v>
      </c>
      <c r="K75">
        <v>20180117</v>
      </c>
      <c r="L75">
        <v>16.399999999999999</v>
      </c>
      <c r="M75" s="2">
        <f t="shared" si="6"/>
        <v>43117</v>
      </c>
      <c r="N75">
        <f t="shared" si="7"/>
        <v>0</v>
      </c>
      <c r="O75">
        <f t="shared" si="8"/>
        <v>0</v>
      </c>
      <c r="P75">
        <f t="shared" si="9"/>
        <v>16.399999999999999</v>
      </c>
      <c r="Q75">
        <f t="shared" si="10"/>
        <v>0</v>
      </c>
    </row>
    <row r="76" spans="1:17">
      <c r="A76">
        <v>503</v>
      </c>
      <c r="B76">
        <v>1</v>
      </c>
      <c r="C76">
        <v>1519</v>
      </c>
      <c r="D76">
        <v>1368</v>
      </c>
      <c r="E76">
        <v>1337</v>
      </c>
      <c r="F76">
        <v>908</v>
      </c>
      <c r="G76">
        <v>24.7</v>
      </c>
      <c r="H76">
        <v>16.7</v>
      </c>
      <c r="I76">
        <v>13</v>
      </c>
      <c r="J76">
        <v>7.7</v>
      </c>
      <c r="K76">
        <v>20180120</v>
      </c>
      <c r="L76">
        <v>8.6</v>
      </c>
      <c r="M76" s="2">
        <f t="shared" si="6"/>
        <v>43120</v>
      </c>
      <c r="N76">
        <f t="shared" si="7"/>
        <v>0</v>
      </c>
      <c r="O76">
        <f t="shared" si="8"/>
        <v>0</v>
      </c>
      <c r="P76">
        <f t="shared" si="9"/>
        <v>0</v>
      </c>
      <c r="Q76">
        <f t="shared" si="10"/>
        <v>8.6</v>
      </c>
    </row>
    <row r="77" spans="1:17">
      <c r="A77">
        <v>503</v>
      </c>
      <c r="B77">
        <v>1</v>
      </c>
      <c r="C77">
        <v>1519</v>
      </c>
      <c r="D77">
        <v>1368</v>
      </c>
      <c r="E77">
        <v>1337</v>
      </c>
      <c r="F77">
        <v>908</v>
      </c>
      <c r="G77">
        <v>24.7</v>
      </c>
      <c r="H77">
        <v>16.7</v>
      </c>
      <c r="I77">
        <v>13</v>
      </c>
      <c r="J77">
        <v>7.7</v>
      </c>
      <c r="K77">
        <v>20180122</v>
      </c>
      <c r="L77">
        <v>9.1</v>
      </c>
      <c r="M77" s="2">
        <f t="shared" si="6"/>
        <v>43122</v>
      </c>
      <c r="N77">
        <f t="shared" si="7"/>
        <v>0</v>
      </c>
      <c r="O77">
        <f t="shared" si="8"/>
        <v>0</v>
      </c>
      <c r="P77">
        <f t="shared" si="9"/>
        <v>0</v>
      </c>
      <c r="Q77">
        <f t="shared" si="10"/>
        <v>9.1</v>
      </c>
    </row>
    <row r="78" spans="1:17">
      <c r="A78">
        <v>503</v>
      </c>
      <c r="B78">
        <v>2</v>
      </c>
      <c r="C78">
        <v>1516</v>
      </c>
      <c r="D78">
        <v>1367</v>
      </c>
      <c r="E78">
        <v>1336</v>
      </c>
      <c r="F78">
        <v>990</v>
      </c>
      <c r="G78">
        <v>25.1</v>
      </c>
      <c r="H78">
        <v>16.8</v>
      </c>
      <c r="I78">
        <v>13</v>
      </c>
      <c r="J78">
        <v>8</v>
      </c>
      <c r="K78">
        <v>20170212</v>
      </c>
      <c r="L78">
        <v>8</v>
      </c>
      <c r="M78" s="2">
        <f t="shared" si="6"/>
        <v>42778</v>
      </c>
      <c r="N78">
        <f t="shared" si="7"/>
        <v>0</v>
      </c>
      <c r="O78">
        <f t="shared" si="8"/>
        <v>0</v>
      </c>
      <c r="P78">
        <f t="shared" si="9"/>
        <v>0</v>
      </c>
      <c r="Q78">
        <f t="shared" si="10"/>
        <v>0</v>
      </c>
    </row>
    <row r="79" spans="1:17">
      <c r="A79">
        <v>503</v>
      </c>
      <c r="B79">
        <v>2</v>
      </c>
      <c r="C79">
        <v>1516</v>
      </c>
      <c r="D79">
        <v>1367</v>
      </c>
      <c r="E79">
        <v>1336</v>
      </c>
      <c r="F79">
        <v>990</v>
      </c>
      <c r="G79">
        <v>25.1</v>
      </c>
      <c r="H79">
        <v>16.8</v>
      </c>
      <c r="I79">
        <v>13</v>
      </c>
      <c r="J79">
        <v>8</v>
      </c>
      <c r="K79">
        <v>20170213</v>
      </c>
      <c r="L79">
        <v>14</v>
      </c>
      <c r="M79" s="2">
        <f t="shared" si="6"/>
        <v>42779</v>
      </c>
      <c r="N79">
        <f t="shared" si="7"/>
        <v>0</v>
      </c>
      <c r="O79">
        <f t="shared" si="8"/>
        <v>0</v>
      </c>
      <c r="P79">
        <f t="shared" si="9"/>
        <v>14</v>
      </c>
      <c r="Q79">
        <f t="shared" si="10"/>
        <v>0</v>
      </c>
    </row>
    <row r="80" spans="1:17">
      <c r="A80">
        <v>503</v>
      </c>
      <c r="B80">
        <v>2</v>
      </c>
      <c r="C80">
        <v>1516</v>
      </c>
      <c r="D80">
        <v>1367</v>
      </c>
      <c r="E80">
        <v>1336</v>
      </c>
      <c r="F80">
        <v>990</v>
      </c>
      <c r="G80">
        <v>25.1</v>
      </c>
      <c r="H80">
        <v>16.8</v>
      </c>
      <c r="I80">
        <v>13</v>
      </c>
      <c r="J80">
        <v>8</v>
      </c>
      <c r="K80">
        <v>20170218</v>
      </c>
      <c r="L80">
        <v>15.4</v>
      </c>
      <c r="M80" s="2">
        <f t="shared" si="6"/>
        <v>42784</v>
      </c>
      <c r="N80">
        <f t="shared" si="7"/>
        <v>0</v>
      </c>
      <c r="O80">
        <f t="shared" si="8"/>
        <v>0</v>
      </c>
      <c r="P80">
        <f t="shared" si="9"/>
        <v>15.4</v>
      </c>
      <c r="Q80">
        <f t="shared" si="10"/>
        <v>0</v>
      </c>
    </row>
    <row r="81" spans="1:17">
      <c r="A81">
        <v>503</v>
      </c>
      <c r="B81">
        <v>2</v>
      </c>
      <c r="C81">
        <v>1516</v>
      </c>
      <c r="D81">
        <v>1367</v>
      </c>
      <c r="E81">
        <v>1336</v>
      </c>
      <c r="F81">
        <v>990</v>
      </c>
      <c r="G81">
        <v>25.1</v>
      </c>
      <c r="H81">
        <v>16.8</v>
      </c>
      <c r="I81">
        <v>13</v>
      </c>
      <c r="J81">
        <v>8</v>
      </c>
      <c r="K81">
        <v>20170220</v>
      </c>
      <c r="L81">
        <v>8.3000000000000007</v>
      </c>
      <c r="M81" s="2">
        <f t="shared" si="6"/>
        <v>42786</v>
      </c>
      <c r="N81">
        <f t="shared" si="7"/>
        <v>0</v>
      </c>
      <c r="O81">
        <f t="shared" si="8"/>
        <v>0</v>
      </c>
      <c r="P81">
        <f t="shared" si="9"/>
        <v>0</v>
      </c>
      <c r="Q81">
        <f t="shared" si="10"/>
        <v>8.3000000000000007</v>
      </c>
    </row>
    <row r="82" spans="1:17">
      <c r="A82">
        <v>503</v>
      </c>
      <c r="B82">
        <v>2</v>
      </c>
      <c r="C82">
        <v>1516</v>
      </c>
      <c r="D82">
        <v>1367</v>
      </c>
      <c r="E82">
        <v>1336</v>
      </c>
      <c r="F82">
        <v>990</v>
      </c>
      <c r="G82">
        <v>25.1</v>
      </c>
      <c r="H82">
        <v>16.8</v>
      </c>
      <c r="I82">
        <v>13</v>
      </c>
      <c r="J82">
        <v>8</v>
      </c>
      <c r="K82">
        <v>20170222</v>
      </c>
      <c r="L82">
        <v>9.8000000000000007</v>
      </c>
      <c r="M82" s="2">
        <f t="shared" si="6"/>
        <v>42788</v>
      </c>
      <c r="N82">
        <f t="shared" si="7"/>
        <v>0</v>
      </c>
      <c r="O82">
        <f t="shared" si="8"/>
        <v>0</v>
      </c>
      <c r="P82">
        <f t="shared" si="9"/>
        <v>0</v>
      </c>
      <c r="Q82">
        <f t="shared" si="10"/>
        <v>9.8000000000000007</v>
      </c>
    </row>
    <row r="83" spans="1:17">
      <c r="A83">
        <v>503</v>
      </c>
      <c r="B83">
        <v>2</v>
      </c>
      <c r="C83">
        <v>1516</v>
      </c>
      <c r="D83">
        <v>1367</v>
      </c>
      <c r="E83">
        <v>1336</v>
      </c>
      <c r="F83">
        <v>990</v>
      </c>
      <c r="G83">
        <v>25.1</v>
      </c>
      <c r="H83">
        <v>16.8</v>
      </c>
      <c r="I83">
        <v>13</v>
      </c>
      <c r="J83">
        <v>8</v>
      </c>
      <c r="K83">
        <v>20170226</v>
      </c>
      <c r="L83">
        <v>16.600000000000001</v>
      </c>
      <c r="M83" s="2">
        <f t="shared" si="6"/>
        <v>42792</v>
      </c>
      <c r="N83">
        <f t="shared" si="7"/>
        <v>0</v>
      </c>
      <c r="O83">
        <f t="shared" si="8"/>
        <v>0</v>
      </c>
      <c r="P83">
        <f t="shared" si="9"/>
        <v>16.600000000000001</v>
      </c>
      <c r="Q83">
        <f t="shared" si="10"/>
        <v>0</v>
      </c>
    </row>
    <row r="84" spans="1:17">
      <c r="A84">
        <v>503</v>
      </c>
      <c r="B84">
        <v>2</v>
      </c>
      <c r="C84">
        <v>1516</v>
      </c>
      <c r="D84">
        <v>1367</v>
      </c>
      <c r="E84">
        <v>1336</v>
      </c>
      <c r="F84">
        <v>990</v>
      </c>
      <c r="G84">
        <v>25.1</v>
      </c>
      <c r="H84">
        <v>16.8</v>
      </c>
      <c r="I84">
        <v>13</v>
      </c>
      <c r="J84">
        <v>8</v>
      </c>
      <c r="K84">
        <v>20170227</v>
      </c>
      <c r="L84">
        <v>16.7</v>
      </c>
      <c r="M84" s="2">
        <f t="shared" si="6"/>
        <v>42793</v>
      </c>
      <c r="N84">
        <f t="shared" si="7"/>
        <v>0</v>
      </c>
      <c r="O84">
        <f t="shared" si="8"/>
        <v>0</v>
      </c>
      <c r="P84">
        <f t="shared" si="9"/>
        <v>16.7</v>
      </c>
      <c r="Q84">
        <f t="shared" si="10"/>
        <v>0</v>
      </c>
    </row>
    <row r="85" spans="1:17">
      <c r="A85">
        <v>503</v>
      </c>
      <c r="B85">
        <v>2</v>
      </c>
      <c r="C85">
        <v>1516</v>
      </c>
      <c r="D85">
        <v>1367</v>
      </c>
      <c r="E85">
        <v>1336</v>
      </c>
      <c r="F85">
        <v>990</v>
      </c>
      <c r="G85">
        <v>25.1</v>
      </c>
      <c r="H85">
        <v>16.8</v>
      </c>
      <c r="I85">
        <v>13</v>
      </c>
      <c r="J85">
        <v>8</v>
      </c>
      <c r="K85">
        <v>20180213</v>
      </c>
      <c r="L85">
        <v>14</v>
      </c>
      <c r="M85" s="2">
        <f t="shared" si="6"/>
        <v>43144</v>
      </c>
      <c r="N85">
        <f t="shared" si="7"/>
        <v>0</v>
      </c>
      <c r="O85">
        <f t="shared" si="8"/>
        <v>0</v>
      </c>
      <c r="P85">
        <f t="shared" si="9"/>
        <v>14</v>
      </c>
      <c r="Q85">
        <f t="shared" si="10"/>
        <v>0</v>
      </c>
    </row>
    <row r="86" spans="1:17">
      <c r="A86">
        <v>322</v>
      </c>
      <c r="B86">
        <v>1</v>
      </c>
      <c r="C86">
        <v>1581</v>
      </c>
      <c r="D86">
        <v>1519</v>
      </c>
      <c r="E86">
        <v>1457</v>
      </c>
      <c r="F86">
        <v>354</v>
      </c>
      <c r="G86">
        <v>54</v>
      </c>
      <c r="H86">
        <v>32</v>
      </c>
      <c r="I86">
        <v>26.6</v>
      </c>
      <c r="J86">
        <v>14</v>
      </c>
      <c r="K86">
        <v>20180109</v>
      </c>
      <c r="L86">
        <v>70.8</v>
      </c>
      <c r="M86" s="2">
        <f t="shared" si="6"/>
        <v>43109</v>
      </c>
      <c r="N86">
        <f t="shared" si="7"/>
        <v>70.8</v>
      </c>
      <c r="O86">
        <f t="shared" si="8"/>
        <v>0</v>
      </c>
      <c r="P86">
        <f t="shared" si="9"/>
        <v>0</v>
      </c>
      <c r="Q86">
        <f t="shared" si="10"/>
        <v>0</v>
      </c>
    </row>
    <row r="87" spans="1:17">
      <c r="A87">
        <v>503</v>
      </c>
      <c r="B87">
        <v>2</v>
      </c>
      <c r="C87">
        <v>1516</v>
      </c>
      <c r="D87">
        <v>1367</v>
      </c>
      <c r="E87">
        <v>1336</v>
      </c>
      <c r="F87">
        <v>990</v>
      </c>
      <c r="G87">
        <v>25.1</v>
      </c>
      <c r="H87">
        <v>16.8</v>
      </c>
      <c r="I87">
        <v>13</v>
      </c>
      <c r="J87">
        <v>8</v>
      </c>
      <c r="K87">
        <v>20180218</v>
      </c>
      <c r="L87">
        <v>11.2</v>
      </c>
      <c r="M87" s="2">
        <f t="shared" si="6"/>
        <v>43149</v>
      </c>
      <c r="N87">
        <f t="shared" si="7"/>
        <v>0</v>
      </c>
      <c r="O87">
        <f t="shared" si="8"/>
        <v>0</v>
      </c>
      <c r="P87">
        <f t="shared" si="9"/>
        <v>0</v>
      </c>
      <c r="Q87">
        <f t="shared" si="10"/>
        <v>11.2</v>
      </c>
    </row>
    <row r="88" spans="1:17">
      <c r="A88">
        <v>503</v>
      </c>
      <c r="B88">
        <v>2</v>
      </c>
      <c r="C88">
        <v>1516</v>
      </c>
      <c r="D88">
        <v>1367</v>
      </c>
      <c r="E88">
        <v>1336</v>
      </c>
      <c r="F88">
        <v>990</v>
      </c>
      <c r="G88">
        <v>25.1</v>
      </c>
      <c r="H88">
        <v>16.8</v>
      </c>
      <c r="I88">
        <v>13</v>
      </c>
      <c r="J88">
        <v>8</v>
      </c>
      <c r="K88">
        <v>20180221</v>
      </c>
      <c r="L88">
        <v>9.6</v>
      </c>
      <c r="M88" s="2">
        <f t="shared" si="6"/>
        <v>43152</v>
      </c>
      <c r="N88">
        <f t="shared" si="7"/>
        <v>0</v>
      </c>
      <c r="O88">
        <f t="shared" si="8"/>
        <v>0</v>
      </c>
      <c r="P88">
        <f t="shared" si="9"/>
        <v>0</v>
      </c>
      <c r="Q88">
        <f t="shared" si="10"/>
        <v>9.6</v>
      </c>
    </row>
    <row r="89" spans="1:17">
      <c r="A89">
        <v>503</v>
      </c>
      <c r="B89">
        <v>2</v>
      </c>
      <c r="C89">
        <v>1516</v>
      </c>
      <c r="D89">
        <v>1367</v>
      </c>
      <c r="E89">
        <v>1336</v>
      </c>
      <c r="F89">
        <v>990</v>
      </c>
      <c r="G89">
        <v>25.1</v>
      </c>
      <c r="H89">
        <v>16.8</v>
      </c>
      <c r="I89">
        <v>13</v>
      </c>
      <c r="J89">
        <v>8</v>
      </c>
      <c r="K89">
        <v>20180226</v>
      </c>
      <c r="L89">
        <v>11.9</v>
      </c>
      <c r="M89" s="2">
        <f t="shared" si="6"/>
        <v>43157</v>
      </c>
      <c r="N89">
        <f t="shared" si="7"/>
        <v>0</v>
      </c>
      <c r="O89">
        <f t="shared" si="8"/>
        <v>0</v>
      </c>
      <c r="P89">
        <f t="shared" si="9"/>
        <v>0</v>
      </c>
      <c r="Q89">
        <f t="shared" si="10"/>
        <v>11.9</v>
      </c>
    </row>
    <row r="90" spans="1:17">
      <c r="A90">
        <v>503</v>
      </c>
      <c r="B90">
        <v>3</v>
      </c>
      <c r="C90">
        <v>1488</v>
      </c>
      <c r="D90">
        <v>1297</v>
      </c>
      <c r="E90">
        <v>1266</v>
      </c>
      <c r="F90">
        <v>888</v>
      </c>
      <c r="G90">
        <v>26.1</v>
      </c>
      <c r="H90">
        <v>15.8</v>
      </c>
      <c r="I90">
        <v>11.2</v>
      </c>
      <c r="J90">
        <v>7</v>
      </c>
      <c r="K90">
        <v>20170311</v>
      </c>
      <c r="L90">
        <v>9.5</v>
      </c>
      <c r="M90" s="2">
        <f t="shared" si="6"/>
        <v>42805</v>
      </c>
      <c r="N90">
        <f t="shared" si="7"/>
        <v>0</v>
      </c>
      <c r="O90">
        <f t="shared" si="8"/>
        <v>0</v>
      </c>
      <c r="P90">
        <f t="shared" si="9"/>
        <v>0</v>
      </c>
      <c r="Q90">
        <f t="shared" si="10"/>
        <v>9.5</v>
      </c>
    </row>
    <row r="91" spans="1:17">
      <c r="A91">
        <v>503</v>
      </c>
      <c r="B91">
        <v>3</v>
      </c>
      <c r="C91">
        <v>1488</v>
      </c>
      <c r="D91">
        <v>1297</v>
      </c>
      <c r="E91">
        <v>1266</v>
      </c>
      <c r="F91">
        <v>888</v>
      </c>
      <c r="G91">
        <v>26.1</v>
      </c>
      <c r="H91">
        <v>15.8</v>
      </c>
      <c r="I91">
        <v>11.2</v>
      </c>
      <c r="J91">
        <v>7</v>
      </c>
      <c r="K91">
        <v>20170315</v>
      </c>
      <c r="L91">
        <v>10.9</v>
      </c>
      <c r="M91" s="2">
        <f t="shared" si="6"/>
        <v>42809</v>
      </c>
      <c r="N91">
        <f t="shared" si="7"/>
        <v>0</v>
      </c>
      <c r="O91">
        <f t="shared" si="8"/>
        <v>0</v>
      </c>
      <c r="P91">
        <f t="shared" si="9"/>
        <v>0</v>
      </c>
      <c r="Q91">
        <f t="shared" si="10"/>
        <v>10.9</v>
      </c>
    </row>
    <row r="92" spans="1:17">
      <c r="A92">
        <v>503</v>
      </c>
      <c r="B92">
        <v>3</v>
      </c>
      <c r="C92">
        <v>1488</v>
      </c>
      <c r="D92">
        <v>1297</v>
      </c>
      <c r="E92">
        <v>1266</v>
      </c>
      <c r="F92">
        <v>888</v>
      </c>
      <c r="G92">
        <v>26.1</v>
      </c>
      <c r="H92">
        <v>15.8</v>
      </c>
      <c r="I92">
        <v>11.2</v>
      </c>
      <c r="J92">
        <v>7</v>
      </c>
      <c r="K92">
        <v>20170318</v>
      </c>
      <c r="L92">
        <v>7.8</v>
      </c>
      <c r="M92" s="2">
        <f t="shared" si="6"/>
        <v>42812</v>
      </c>
      <c r="N92">
        <f t="shared" si="7"/>
        <v>0</v>
      </c>
      <c r="O92">
        <f t="shared" si="8"/>
        <v>0</v>
      </c>
      <c r="P92">
        <f t="shared" si="9"/>
        <v>0</v>
      </c>
      <c r="Q92">
        <f t="shared" si="10"/>
        <v>7.8</v>
      </c>
    </row>
    <row r="93" spans="1:17">
      <c r="A93">
        <v>503</v>
      </c>
      <c r="B93">
        <v>3</v>
      </c>
      <c r="C93">
        <v>1488</v>
      </c>
      <c r="D93">
        <v>1297</v>
      </c>
      <c r="E93">
        <v>1266</v>
      </c>
      <c r="F93">
        <v>888</v>
      </c>
      <c r="G93">
        <v>26.1</v>
      </c>
      <c r="H93">
        <v>15.8</v>
      </c>
      <c r="I93">
        <v>11.2</v>
      </c>
      <c r="J93">
        <v>7</v>
      </c>
      <c r="K93">
        <v>20170326</v>
      </c>
      <c r="L93">
        <v>15.7</v>
      </c>
      <c r="M93" s="2">
        <f t="shared" si="6"/>
        <v>42820</v>
      </c>
      <c r="N93">
        <f t="shared" si="7"/>
        <v>0</v>
      </c>
      <c r="O93">
        <f t="shared" si="8"/>
        <v>0</v>
      </c>
      <c r="P93">
        <f t="shared" si="9"/>
        <v>15.7</v>
      </c>
      <c r="Q93">
        <f t="shared" si="10"/>
        <v>0</v>
      </c>
    </row>
    <row r="94" spans="1:17">
      <c r="A94">
        <v>503</v>
      </c>
      <c r="B94">
        <v>3</v>
      </c>
      <c r="C94">
        <v>1488</v>
      </c>
      <c r="D94">
        <v>1297</v>
      </c>
      <c r="E94">
        <v>1266</v>
      </c>
      <c r="F94">
        <v>888</v>
      </c>
      <c r="G94">
        <v>26.1</v>
      </c>
      <c r="H94">
        <v>15.8</v>
      </c>
      <c r="I94">
        <v>11.2</v>
      </c>
      <c r="J94">
        <v>7</v>
      </c>
      <c r="K94">
        <v>20170329</v>
      </c>
      <c r="L94">
        <v>29.9</v>
      </c>
      <c r="M94" s="2">
        <f t="shared" ref="M94:M157" si="11">DATE(MID(K94,1,4),MID(K94,5,2),MID(K94,7,2))</f>
        <v>42823</v>
      </c>
      <c r="N94">
        <f t="shared" ref="N94:N157" si="12">+IF(L94&gt;G94,L94,)</f>
        <v>29.9</v>
      </c>
      <c r="O94">
        <f t="shared" ref="O94:O157" si="13">IF(N94=0,IF(L94&gt;H94,L94,),)</f>
        <v>0</v>
      </c>
      <c r="P94">
        <f t="shared" ref="P94:P157" si="14">IF(O94=0,IF(N94=0,IF(L94&gt;I94,L94,),),)</f>
        <v>0</v>
      </c>
      <c r="Q94">
        <f t="shared" ref="Q94:Q157" si="15">IF(P94=0,IF(O94=0,IF(N94=0,IF(L94&gt;J94,L94,),),),)</f>
        <v>0</v>
      </c>
    </row>
    <row r="95" spans="1:17">
      <c r="A95">
        <v>349</v>
      </c>
      <c r="B95">
        <v>1</v>
      </c>
      <c r="C95">
        <v>806</v>
      </c>
      <c r="D95">
        <v>682</v>
      </c>
      <c r="E95">
        <v>651</v>
      </c>
      <c r="F95">
        <v>371</v>
      </c>
      <c r="G95">
        <v>45</v>
      </c>
      <c r="H95">
        <v>31.8</v>
      </c>
      <c r="I95">
        <v>22.8</v>
      </c>
      <c r="J95">
        <v>14.4</v>
      </c>
      <c r="K95">
        <v>20180110</v>
      </c>
      <c r="L95">
        <v>50.7</v>
      </c>
      <c r="M95" s="2">
        <f t="shared" si="11"/>
        <v>43110</v>
      </c>
      <c r="N95">
        <f t="shared" si="12"/>
        <v>50.7</v>
      </c>
      <c r="O95">
        <f t="shared" si="13"/>
        <v>0</v>
      </c>
      <c r="P95">
        <f t="shared" si="14"/>
        <v>0</v>
      </c>
      <c r="Q95">
        <f t="shared" si="15"/>
        <v>0</v>
      </c>
    </row>
    <row r="96" spans="1:17">
      <c r="A96">
        <v>503</v>
      </c>
      <c r="B96">
        <v>3</v>
      </c>
      <c r="C96">
        <v>1488</v>
      </c>
      <c r="D96">
        <v>1297</v>
      </c>
      <c r="E96">
        <v>1266</v>
      </c>
      <c r="F96">
        <v>888</v>
      </c>
      <c r="G96">
        <v>26.1</v>
      </c>
      <c r="H96">
        <v>15.8</v>
      </c>
      <c r="I96">
        <v>11.2</v>
      </c>
      <c r="J96">
        <v>7</v>
      </c>
      <c r="K96">
        <v>20180303</v>
      </c>
      <c r="L96">
        <v>10.1</v>
      </c>
      <c r="M96" s="2">
        <f t="shared" si="11"/>
        <v>43162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10.1</v>
      </c>
    </row>
    <row r="97" spans="1:17">
      <c r="A97">
        <v>503</v>
      </c>
      <c r="B97">
        <v>3</v>
      </c>
      <c r="C97">
        <v>1488</v>
      </c>
      <c r="D97">
        <v>1297</v>
      </c>
      <c r="E97">
        <v>1266</v>
      </c>
      <c r="F97">
        <v>888</v>
      </c>
      <c r="G97">
        <v>26.1</v>
      </c>
      <c r="H97">
        <v>15.8</v>
      </c>
      <c r="I97">
        <v>11.2</v>
      </c>
      <c r="J97">
        <v>7</v>
      </c>
      <c r="K97">
        <v>20180305</v>
      </c>
      <c r="L97">
        <v>7.7</v>
      </c>
      <c r="M97" s="2">
        <f t="shared" si="11"/>
        <v>43164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7.7</v>
      </c>
    </row>
    <row r="98" spans="1:17">
      <c r="A98">
        <v>503</v>
      </c>
      <c r="B98">
        <v>3</v>
      </c>
      <c r="C98">
        <v>1488</v>
      </c>
      <c r="D98">
        <v>1297</v>
      </c>
      <c r="E98">
        <v>1266</v>
      </c>
      <c r="F98">
        <v>888</v>
      </c>
      <c r="G98">
        <v>26.1</v>
      </c>
      <c r="H98">
        <v>15.8</v>
      </c>
      <c r="I98">
        <v>11.2</v>
      </c>
      <c r="J98">
        <v>7</v>
      </c>
      <c r="K98">
        <v>20180310</v>
      </c>
      <c r="L98">
        <v>10.6</v>
      </c>
      <c r="M98" s="2">
        <f t="shared" si="11"/>
        <v>43169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10.6</v>
      </c>
    </row>
    <row r="99" spans="1:17">
      <c r="A99">
        <v>503</v>
      </c>
      <c r="B99">
        <v>3</v>
      </c>
      <c r="C99">
        <v>1488</v>
      </c>
      <c r="D99">
        <v>1297</v>
      </c>
      <c r="E99">
        <v>1266</v>
      </c>
      <c r="F99">
        <v>888</v>
      </c>
      <c r="G99">
        <v>26.1</v>
      </c>
      <c r="H99">
        <v>15.8</v>
      </c>
      <c r="I99">
        <v>11.2</v>
      </c>
      <c r="J99">
        <v>7</v>
      </c>
      <c r="K99">
        <v>20180314</v>
      </c>
      <c r="L99">
        <v>8.6999999999999993</v>
      </c>
      <c r="M99" s="2">
        <f t="shared" si="11"/>
        <v>43173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8.6999999999999993</v>
      </c>
    </row>
    <row r="100" spans="1:17">
      <c r="A100">
        <v>503</v>
      </c>
      <c r="B100">
        <v>3</v>
      </c>
      <c r="C100">
        <v>1488</v>
      </c>
      <c r="D100">
        <v>1297</v>
      </c>
      <c r="E100">
        <v>1266</v>
      </c>
      <c r="F100">
        <v>888</v>
      </c>
      <c r="G100">
        <v>26.1</v>
      </c>
      <c r="H100">
        <v>15.8</v>
      </c>
      <c r="I100">
        <v>11.2</v>
      </c>
      <c r="J100">
        <v>7</v>
      </c>
      <c r="K100">
        <v>20180315</v>
      </c>
      <c r="L100">
        <v>7.1</v>
      </c>
      <c r="M100" s="2">
        <f t="shared" si="11"/>
        <v>43174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7.1</v>
      </c>
    </row>
    <row r="101" spans="1:17">
      <c r="A101">
        <v>503</v>
      </c>
      <c r="B101">
        <v>3</v>
      </c>
      <c r="C101">
        <v>1488</v>
      </c>
      <c r="D101">
        <v>1297</v>
      </c>
      <c r="E101">
        <v>1266</v>
      </c>
      <c r="F101">
        <v>888</v>
      </c>
      <c r="G101">
        <v>26.1</v>
      </c>
      <c r="H101">
        <v>15.8</v>
      </c>
      <c r="I101">
        <v>11.2</v>
      </c>
      <c r="J101">
        <v>7</v>
      </c>
      <c r="K101">
        <v>20180317</v>
      </c>
      <c r="L101">
        <v>15.5</v>
      </c>
      <c r="M101" s="2">
        <f t="shared" si="11"/>
        <v>43176</v>
      </c>
      <c r="N101">
        <f t="shared" si="12"/>
        <v>0</v>
      </c>
      <c r="O101">
        <f t="shared" si="13"/>
        <v>0</v>
      </c>
      <c r="P101">
        <f t="shared" si="14"/>
        <v>15.5</v>
      </c>
      <c r="Q101">
        <f t="shared" si="15"/>
        <v>0</v>
      </c>
    </row>
    <row r="102" spans="1:17">
      <c r="A102">
        <v>503</v>
      </c>
      <c r="B102">
        <v>3</v>
      </c>
      <c r="C102">
        <v>1488</v>
      </c>
      <c r="D102">
        <v>1297</v>
      </c>
      <c r="E102">
        <v>1266</v>
      </c>
      <c r="F102">
        <v>888</v>
      </c>
      <c r="G102">
        <v>26.1</v>
      </c>
      <c r="H102">
        <v>15.8</v>
      </c>
      <c r="I102">
        <v>11.2</v>
      </c>
      <c r="J102">
        <v>7</v>
      </c>
      <c r="K102">
        <v>20180325</v>
      </c>
      <c r="L102">
        <v>14.6</v>
      </c>
      <c r="M102" s="2">
        <f t="shared" si="11"/>
        <v>43184</v>
      </c>
      <c r="N102">
        <f t="shared" si="12"/>
        <v>0</v>
      </c>
      <c r="O102">
        <f t="shared" si="13"/>
        <v>0</v>
      </c>
      <c r="P102">
        <f t="shared" si="14"/>
        <v>14.6</v>
      </c>
      <c r="Q102">
        <f t="shared" si="15"/>
        <v>0</v>
      </c>
    </row>
    <row r="103" spans="1:17">
      <c r="A103">
        <v>548</v>
      </c>
      <c r="B103">
        <v>1</v>
      </c>
      <c r="C103">
        <v>1581</v>
      </c>
      <c r="D103">
        <v>1581</v>
      </c>
      <c r="E103">
        <v>1519</v>
      </c>
      <c r="F103">
        <v>746</v>
      </c>
      <c r="G103">
        <v>15.2</v>
      </c>
      <c r="H103">
        <v>10.5</v>
      </c>
      <c r="I103">
        <v>8.1</v>
      </c>
      <c r="J103">
        <v>4.9000000000000004</v>
      </c>
      <c r="K103">
        <v>20170112</v>
      </c>
      <c r="L103">
        <v>8.4</v>
      </c>
      <c r="M103" s="2">
        <f t="shared" si="11"/>
        <v>42747</v>
      </c>
      <c r="N103">
        <f t="shared" si="12"/>
        <v>0</v>
      </c>
      <c r="O103">
        <f t="shared" si="13"/>
        <v>0</v>
      </c>
      <c r="P103">
        <f t="shared" si="14"/>
        <v>8.4</v>
      </c>
      <c r="Q103">
        <f t="shared" si="15"/>
        <v>0</v>
      </c>
    </row>
    <row r="104" spans="1:17">
      <c r="A104">
        <v>548</v>
      </c>
      <c r="B104">
        <v>1</v>
      </c>
      <c r="C104">
        <v>1581</v>
      </c>
      <c r="D104">
        <v>1581</v>
      </c>
      <c r="E104">
        <v>1519</v>
      </c>
      <c r="F104">
        <v>746</v>
      </c>
      <c r="G104">
        <v>15.2</v>
      </c>
      <c r="H104">
        <v>10.5</v>
      </c>
      <c r="I104">
        <v>8.1</v>
      </c>
      <c r="J104">
        <v>4.9000000000000004</v>
      </c>
      <c r="K104">
        <v>20170114</v>
      </c>
      <c r="L104">
        <v>8.3000000000000007</v>
      </c>
      <c r="M104" s="2">
        <f t="shared" si="11"/>
        <v>42749</v>
      </c>
      <c r="N104">
        <f t="shared" si="12"/>
        <v>0</v>
      </c>
      <c r="O104">
        <f t="shared" si="13"/>
        <v>0</v>
      </c>
      <c r="P104">
        <f t="shared" si="14"/>
        <v>8.3000000000000007</v>
      </c>
      <c r="Q104">
        <f t="shared" si="15"/>
        <v>0</v>
      </c>
    </row>
    <row r="105" spans="1:17">
      <c r="A105">
        <v>548</v>
      </c>
      <c r="B105">
        <v>1</v>
      </c>
      <c r="C105">
        <v>1581</v>
      </c>
      <c r="D105">
        <v>1581</v>
      </c>
      <c r="E105">
        <v>1519</v>
      </c>
      <c r="F105">
        <v>746</v>
      </c>
      <c r="G105">
        <v>15.2</v>
      </c>
      <c r="H105">
        <v>10.5</v>
      </c>
      <c r="I105">
        <v>8.1</v>
      </c>
      <c r="J105">
        <v>4.9000000000000004</v>
      </c>
      <c r="K105">
        <v>20170115</v>
      </c>
      <c r="L105">
        <v>13.2</v>
      </c>
      <c r="M105" s="2">
        <f t="shared" si="11"/>
        <v>42750</v>
      </c>
      <c r="N105">
        <f t="shared" si="12"/>
        <v>0</v>
      </c>
      <c r="O105">
        <f t="shared" si="13"/>
        <v>13.2</v>
      </c>
      <c r="P105">
        <f t="shared" si="14"/>
        <v>0</v>
      </c>
      <c r="Q105">
        <f t="shared" si="15"/>
        <v>0</v>
      </c>
    </row>
    <row r="106" spans="1:17">
      <c r="A106">
        <v>548</v>
      </c>
      <c r="B106">
        <v>1</v>
      </c>
      <c r="C106">
        <v>1581</v>
      </c>
      <c r="D106">
        <v>1581</v>
      </c>
      <c r="E106">
        <v>1519</v>
      </c>
      <c r="F106">
        <v>746</v>
      </c>
      <c r="G106">
        <v>15.2</v>
      </c>
      <c r="H106">
        <v>10.5</v>
      </c>
      <c r="I106">
        <v>8.1</v>
      </c>
      <c r="J106">
        <v>4.9000000000000004</v>
      </c>
      <c r="K106">
        <v>20170116</v>
      </c>
      <c r="L106">
        <v>8.8000000000000007</v>
      </c>
      <c r="M106" s="2">
        <f t="shared" si="11"/>
        <v>42751</v>
      </c>
      <c r="N106">
        <f t="shared" si="12"/>
        <v>0</v>
      </c>
      <c r="O106">
        <f t="shared" si="13"/>
        <v>0</v>
      </c>
      <c r="P106">
        <f t="shared" si="14"/>
        <v>8.8000000000000007</v>
      </c>
      <c r="Q106">
        <f t="shared" si="15"/>
        <v>0</v>
      </c>
    </row>
    <row r="107" spans="1:17">
      <c r="A107">
        <v>548</v>
      </c>
      <c r="B107">
        <v>1</v>
      </c>
      <c r="C107">
        <v>1581</v>
      </c>
      <c r="D107">
        <v>1581</v>
      </c>
      <c r="E107">
        <v>1519</v>
      </c>
      <c r="F107">
        <v>746</v>
      </c>
      <c r="G107">
        <v>15.2</v>
      </c>
      <c r="H107">
        <v>10.5</v>
      </c>
      <c r="I107">
        <v>8.1</v>
      </c>
      <c r="J107">
        <v>4.9000000000000004</v>
      </c>
      <c r="K107">
        <v>20170117</v>
      </c>
      <c r="L107">
        <v>6.2</v>
      </c>
      <c r="M107" s="2">
        <f t="shared" si="11"/>
        <v>42752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6.2</v>
      </c>
    </row>
    <row r="108" spans="1:17">
      <c r="A108">
        <v>548</v>
      </c>
      <c r="B108">
        <v>1</v>
      </c>
      <c r="C108">
        <v>1581</v>
      </c>
      <c r="D108">
        <v>1581</v>
      </c>
      <c r="E108">
        <v>1519</v>
      </c>
      <c r="F108">
        <v>746</v>
      </c>
      <c r="G108">
        <v>15.2</v>
      </c>
      <c r="H108">
        <v>10.5</v>
      </c>
      <c r="I108">
        <v>8.1</v>
      </c>
      <c r="J108">
        <v>4.9000000000000004</v>
      </c>
      <c r="K108">
        <v>20170119</v>
      </c>
      <c r="L108">
        <v>5.3</v>
      </c>
      <c r="M108" s="2">
        <f t="shared" si="11"/>
        <v>42754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5.3</v>
      </c>
    </row>
    <row r="109" spans="1:17">
      <c r="A109">
        <v>548</v>
      </c>
      <c r="B109">
        <v>1</v>
      </c>
      <c r="C109">
        <v>1581</v>
      </c>
      <c r="D109">
        <v>1581</v>
      </c>
      <c r="E109">
        <v>1519</v>
      </c>
      <c r="F109">
        <v>746</v>
      </c>
      <c r="G109">
        <v>15.2</v>
      </c>
      <c r="H109">
        <v>10.5</v>
      </c>
      <c r="I109">
        <v>8.1</v>
      </c>
      <c r="J109">
        <v>4.9000000000000004</v>
      </c>
      <c r="K109">
        <v>20170120</v>
      </c>
      <c r="L109">
        <v>6.2</v>
      </c>
      <c r="M109" s="2">
        <f t="shared" si="11"/>
        <v>42755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6.2</v>
      </c>
    </row>
    <row r="110" spans="1:17">
      <c r="A110">
        <v>548</v>
      </c>
      <c r="B110">
        <v>1</v>
      </c>
      <c r="C110">
        <v>1581</v>
      </c>
      <c r="D110">
        <v>1581</v>
      </c>
      <c r="E110">
        <v>1519</v>
      </c>
      <c r="F110">
        <v>746</v>
      </c>
      <c r="G110">
        <v>15.2</v>
      </c>
      <c r="H110">
        <v>10.5</v>
      </c>
      <c r="I110">
        <v>8.1</v>
      </c>
      <c r="J110">
        <v>4.9000000000000004</v>
      </c>
      <c r="K110">
        <v>20170122</v>
      </c>
      <c r="L110">
        <v>9.5</v>
      </c>
      <c r="M110" s="2">
        <f t="shared" si="11"/>
        <v>42757</v>
      </c>
      <c r="N110">
        <f t="shared" si="12"/>
        <v>0</v>
      </c>
      <c r="O110">
        <f t="shared" si="13"/>
        <v>0</v>
      </c>
      <c r="P110">
        <f t="shared" si="14"/>
        <v>9.5</v>
      </c>
      <c r="Q110">
        <f t="shared" si="15"/>
        <v>0</v>
      </c>
    </row>
    <row r="111" spans="1:17">
      <c r="A111">
        <v>548</v>
      </c>
      <c r="B111">
        <v>1</v>
      </c>
      <c r="C111">
        <v>1581</v>
      </c>
      <c r="D111">
        <v>1581</v>
      </c>
      <c r="E111">
        <v>1519</v>
      </c>
      <c r="F111">
        <v>746</v>
      </c>
      <c r="G111">
        <v>15.2</v>
      </c>
      <c r="H111">
        <v>10.5</v>
      </c>
      <c r="I111">
        <v>8.1</v>
      </c>
      <c r="J111">
        <v>4.9000000000000004</v>
      </c>
      <c r="K111">
        <v>20170125</v>
      </c>
      <c r="L111">
        <v>15.2</v>
      </c>
      <c r="M111" s="2">
        <f t="shared" si="11"/>
        <v>42760</v>
      </c>
      <c r="N111">
        <f t="shared" si="12"/>
        <v>0</v>
      </c>
      <c r="O111">
        <f t="shared" si="13"/>
        <v>15.2</v>
      </c>
      <c r="P111">
        <f t="shared" si="14"/>
        <v>0</v>
      </c>
      <c r="Q111">
        <f t="shared" si="15"/>
        <v>0</v>
      </c>
    </row>
    <row r="112" spans="1:17">
      <c r="A112">
        <v>548</v>
      </c>
      <c r="B112">
        <v>1</v>
      </c>
      <c r="C112">
        <v>1581</v>
      </c>
      <c r="D112">
        <v>1581</v>
      </c>
      <c r="E112">
        <v>1519</v>
      </c>
      <c r="F112">
        <v>746</v>
      </c>
      <c r="G112">
        <v>15.2</v>
      </c>
      <c r="H112">
        <v>10.5</v>
      </c>
      <c r="I112">
        <v>8.1</v>
      </c>
      <c r="J112">
        <v>4.9000000000000004</v>
      </c>
      <c r="K112">
        <v>20170126</v>
      </c>
      <c r="L112">
        <v>8.6</v>
      </c>
      <c r="M112" s="2">
        <f t="shared" si="11"/>
        <v>42761</v>
      </c>
      <c r="N112">
        <f t="shared" si="12"/>
        <v>0</v>
      </c>
      <c r="O112">
        <f t="shared" si="13"/>
        <v>0</v>
      </c>
      <c r="P112">
        <f t="shared" si="14"/>
        <v>8.6</v>
      </c>
      <c r="Q112">
        <f t="shared" si="15"/>
        <v>0</v>
      </c>
    </row>
    <row r="113" spans="1:17">
      <c r="A113">
        <v>548</v>
      </c>
      <c r="B113">
        <v>1</v>
      </c>
      <c r="C113">
        <v>1581</v>
      </c>
      <c r="D113">
        <v>1581</v>
      </c>
      <c r="E113">
        <v>1519</v>
      </c>
      <c r="F113">
        <v>746</v>
      </c>
      <c r="G113">
        <v>15.2</v>
      </c>
      <c r="H113">
        <v>10.5</v>
      </c>
      <c r="I113">
        <v>8.1</v>
      </c>
      <c r="J113">
        <v>4.9000000000000004</v>
      </c>
      <c r="K113">
        <v>20180110</v>
      </c>
      <c r="L113">
        <v>13.1</v>
      </c>
      <c r="M113" s="2">
        <f t="shared" si="11"/>
        <v>43110</v>
      </c>
      <c r="N113">
        <f t="shared" si="12"/>
        <v>0</v>
      </c>
      <c r="O113">
        <f t="shared" si="13"/>
        <v>13.1</v>
      </c>
      <c r="P113">
        <f t="shared" si="14"/>
        <v>0</v>
      </c>
      <c r="Q113">
        <f t="shared" si="15"/>
        <v>0</v>
      </c>
    </row>
    <row r="114" spans="1:17">
      <c r="A114">
        <v>548</v>
      </c>
      <c r="B114">
        <v>1</v>
      </c>
      <c r="C114">
        <v>1581</v>
      </c>
      <c r="D114">
        <v>1581</v>
      </c>
      <c r="E114">
        <v>1519</v>
      </c>
      <c r="F114">
        <v>746</v>
      </c>
      <c r="G114">
        <v>15.2</v>
      </c>
      <c r="H114">
        <v>10.5</v>
      </c>
      <c r="I114">
        <v>8.1</v>
      </c>
      <c r="J114">
        <v>4.9000000000000004</v>
      </c>
      <c r="K114">
        <v>20180117</v>
      </c>
      <c r="L114">
        <v>6.4</v>
      </c>
      <c r="M114" s="2">
        <f t="shared" si="11"/>
        <v>43117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6.4</v>
      </c>
    </row>
    <row r="115" spans="1:17">
      <c r="A115">
        <v>548</v>
      </c>
      <c r="B115">
        <v>1</v>
      </c>
      <c r="C115">
        <v>1581</v>
      </c>
      <c r="D115">
        <v>1581</v>
      </c>
      <c r="E115">
        <v>1519</v>
      </c>
      <c r="F115">
        <v>746</v>
      </c>
      <c r="G115">
        <v>15.2</v>
      </c>
      <c r="H115">
        <v>10.5</v>
      </c>
      <c r="I115">
        <v>8.1</v>
      </c>
      <c r="J115">
        <v>4.9000000000000004</v>
      </c>
      <c r="K115">
        <v>20180122</v>
      </c>
      <c r="L115">
        <v>13.5</v>
      </c>
      <c r="M115" s="2">
        <f t="shared" si="11"/>
        <v>43122</v>
      </c>
      <c r="N115">
        <f t="shared" si="12"/>
        <v>0</v>
      </c>
      <c r="O115">
        <f t="shared" si="13"/>
        <v>13.5</v>
      </c>
      <c r="P115">
        <f t="shared" si="14"/>
        <v>0</v>
      </c>
      <c r="Q115">
        <f t="shared" si="15"/>
        <v>0</v>
      </c>
    </row>
    <row r="116" spans="1:17">
      <c r="A116">
        <v>548</v>
      </c>
      <c r="B116">
        <v>2</v>
      </c>
      <c r="C116">
        <v>1612</v>
      </c>
      <c r="D116">
        <v>1612</v>
      </c>
      <c r="E116">
        <v>1550</v>
      </c>
      <c r="F116">
        <v>853</v>
      </c>
      <c r="G116">
        <v>19.2</v>
      </c>
      <c r="H116">
        <v>12.8</v>
      </c>
      <c r="I116">
        <v>10</v>
      </c>
      <c r="J116">
        <v>6.2</v>
      </c>
      <c r="K116">
        <v>20170203</v>
      </c>
      <c r="L116">
        <v>10.6</v>
      </c>
      <c r="M116" s="2">
        <f t="shared" si="11"/>
        <v>42769</v>
      </c>
      <c r="N116">
        <f t="shared" si="12"/>
        <v>0</v>
      </c>
      <c r="O116">
        <f t="shared" si="13"/>
        <v>0</v>
      </c>
      <c r="P116">
        <f t="shared" si="14"/>
        <v>10.6</v>
      </c>
      <c r="Q116">
        <f t="shared" si="15"/>
        <v>0</v>
      </c>
    </row>
    <row r="117" spans="1:17">
      <c r="A117">
        <v>548</v>
      </c>
      <c r="B117">
        <v>2</v>
      </c>
      <c r="C117">
        <v>1612</v>
      </c>
      <c r="D117">
        <v>1612</v>
      </c>
      <c r="E117">
        <v>1550</v>
      </c>
      <c r="F117">
        <v>853</v>
      </c>
      <c r="G117">
        <v>19.2</v>
      </c>
      <c r="H117">
        <v>12.8</v>
      </c>
      <c r="I117">
        <v>10</v>
      </c>
      <c r="J117">
        <v>6.2</v>
      </c>
      <c r="K117">
        <v>20170207</v>
      </c>
      <c r="L117">
        <v>8.5</v>
      </c>
      <c r="M117" s="2">
        <f t="shared" si="11"/>
        <v>42773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8.5</v>
      </c>
    </row>
    <row r="118" spans="1:17">
      <c r="A118">
        <v>548</v>
      </c>
      <c r="B118">
        <v>2</v>
      </c>
      <c r="C118">
        <v>1612</v>
      </c>
      <c r="D118">
        <v>1612</v>
      </c>
      <c r="E118">
        <v>1550</v>
      </c>
      <c r="F118">
        <v>853</v>
      </c>
      <c r="G118">
        <v>19.2</v>
      </c>
      <c r="H118">
        <v>12.8</v>
      </c>
      <c r="I118">
        <v>10</v>
      </c>
      <c r="J118">
        <v>6.2</v>
      </c>
      <c r="K118">
        <v>20170208</v>
      </c>
      <c r="L118">
        <v>9.5</v>
      </c>
      <c r="M118" s="2">
        <f t="shared" si="11"/>
        <v>42774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9.5</v>
      </c>
    </row>
    <row r="119" spans="1:17">
      <c r="A119">
        <v>548</v>
      </c>
      <c r="B119">
        <v>2</v>
      </c>
      <c r="C119">
        <v>1612</v>
      </c>
      <c r="D119">
        <v>1612</v>
      </c>
      <c r="E119">
        <v>1550</v>
      </c>
      <c r="F119">
        <v>853</v>
      </c>
      <c r="G119">
        <v>19.2</v>
      </c>
      <c r="H119">
        <v>12.8</v>
      </c>
      <c r="I119">
        <v>10</v>
      </c>
      <c r="J119">
        <v>6.2</v>
      </c>
      <c r="K119">
        <v>20170210</v>
      </c>
      <c r="L119">
        <v>7</v>
      </c>
      <c r="M119" s="2">
        <f t="shared" si="11"/>
        <v>42776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7</v>
      </c>
    </row>
    <row r="120" spans="1:17">
      <c r="A120">
        <v>548</v>
      </c>
      <c r="B120">
        <v>2</v>
      </c>
      <c r="C120">
        <v>1612</v>
      </c>
      <c r="D120">
        <v>1612</v>
      </c>
      <c r="E120">
        <v>1550</v>
      </c>
      <c r="F120">
        <v>853</v>
      </c>
      <c r="G120">
        <v>19.2</v>
      </c>
      <c r="H120">
        <v>12.8</v>
      </c>
      <c r="I120">
        <v>10</v>
      </c>
      <c r="J120">
        <v>6.2</v>
      </c>
      <c r="K120">
        <v>20170224</v>
      </c>
      <c r="L120">
        <v>6.7</v>
      </c>
      <c r="M120" s="2">
        <f t="shared" si="11"/>
        <v>42790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6.7</v>
      </c>
    </row>
    <row r="121" spans="1:17">
      <c r="A121">
        <v>548</v>
      </c>
      <c r="B121">
        <v>2</v>
      </c>
      <c r="C121">
        <v>1612</v>
      </c>
      <c r="D121">
        <v>1612</v>
      </c>
      <c r="E121">
        <v>1550</v>
      </c>
      <c r="F121">
        <v>853</v>
      </c>
      <c r="G121">
        <v>19.2</v>
      </c>
      <c r="H121">
        <v>12.8</v>
      </c>
      <c r="I121">
        <v>10</v>
      </c>
      <c r="J121">
        <v>6.2</v>
      </c>
      <c r="K121">
        <v>20170225</v>
      </c>
      <c r="L121">
        <v>17.8</v>
      </c>
      <c r="M121" s="2">
        <f t="shared" si="11"/>
        <v>42791</v>
      </c>
      <c r="N121">
        <f t="shared" si="12"/>
        <v>0</v>
      </c>
      <c r="O121">
        <f t="shared" si="13"/>
        <v>17.8</v>
      </c>
      <c r="P121">
        <f t="shared" si="14"/>
        <v>0</v>
      </c>
      <c r="Q121">
        <f t="shared" si="15"/>
        <v>0</v>
      </c>
    </row>
    <row r="122" spans="1:17">
      <c r="A122">
        <v>548</v>
      </c>
      <c r="B122">
        <v>2</v>
      </c>
      <c r="C122">
        <v>1612</v>
      </c>
      <c r="D122">
        <v>1612</v>
      </c>
      <c r="E122">
        <v>1550</v>
      </c>
      <c r="F122">
        <v>853</v>
      </c>
      <c r="G122">
        <v>19.2</v>
      </c>
      <c r="H122">
        <v>12.8</v>
      </c>
      <c r="I122">
        <v>10</v>
      </c>
      <c r="J122">
        <v>6.2</v>
      </c>
      <c r="K122">
        <v>20170226</v>
      </c>
      <c r="L122">
        <v>10</v>
      </c>
      <c r="M122" s="2">
        <f t="shared" si="11"/>
        <v>42792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10</v>
      </c>
    </row>
    <row r="123" spans="1:17">
      <c r="A123">
        <v>548</v>
      </c>
      <c r="B123">
        <v>2</v>
      </c>
      <c r="C123">
        <v>1612</v>
      </c>
      <c r="D123">
        <v>1612</v>
      </c>
      <c r="E123">
        <v>1550</v>
      </c>
      <c r="F123">
        <v>853</v>
      </c>
      <c r="G123">
        <v>19.2</v>
      </c>
      <c r="H123">
        <v>12.8</v>
      </c>
      <c r="I123">
        <v>10</v>
      </c>
      <c r="J123">
        <v>6.2</v>
      </c>
      <c r="K123">
        <v>20170227</v>
      </c>
      <c r="L123">
        <v>7.2</v>
      </c>
      <c r="M123" s="2">
        <f t="shared" si="11"/>
        <v>42793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7.2</v>
      </c>
    </row>
    <row r="124" spans="1:17">
      <c r="A124">
        <v>548</v>
      </c>
      <c r="B124">
        <v>2</v>
      </c>
      <c r="C124">
        <v>1612</v>
      </c>
      <c r="D124">
        <v>1612</v>
      </c>
      <c r="E124">
        <v>1550</v>
      </c>
      <c r="F124">
        <v>853</v>
      </c>
      <c r="G124">
        <v>19.2</v>
      </c>
      <c r="H124">
        <v>12.8</v>
      </c>
      <c r="I124">
        <v>10</v>
      </c>
      <c r="J124">
        <v>6.2</v>
      </c>
      <c r="K124">
        <v>20180214</v>
      </c>
      <c r="L124">
        <v>6.4</v>
      </c>
      <c r="M124" s="2">
        <f t="shared" si="11"/>
        <v>43145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6.4</v>
      </c>
    </row>
    <row r="125" spans="1:17">
      <c r="A125">
        <v>548</v>
      </c>
      <c r="B125">
        <v>2</v>
      </c>
      <c r="C125">
        <v>1612</v>
      </c>
      <c r="D125">
        <v>1612</v>
      </c>
      <c r="E125">
        <v>1550</v>
      </c>
      <c r="F125">
        <v>853</v>
      </c>
      <c r="G125">
        <v>19.2</v>
      </c>
      <c r="H125">
        <v>12.8</v>
      </c>
      <c r="I125">
        <v>10</v>
      </c>
      <c r="J125">
        <v>6.2</v>
      </c>
      <c r="K125">
        <v>20180216</v>
      </c>
      <c r="L125">
        <v>10.4</v>
      </c>
      <c r="M125" s="2">
        <f t="shared" si="11"/>
        <v>43147</v>
      </c>
      <c r="N125">
        <f t="shared" si="12"/>
        <v>0</v>
      </c>
      <c r="O125">
        <f t="shared" si="13"/>
        <v>0</v>
      </c>
      <c r="P125">
        <f t="shared" si="14"/>
        <v>10.4</v>
      </c>
      <c r="Q125">
        <f t="shared" si="15"/>
        <v>0</v>
      </c>
    </row>
    <row r="126" spans="1:17">
      <c r="A126">
        <v>548</v>
      </c>
      <c r="B126">
        <v>2</v>
      </c>
      <c r="C126">
        <v>1612</v>
      </c>
      <c r="D126">
        <v>1612</v>
      </c>
      <c r="E126">
        <v>1550</v>
      </c>
      <c r="F126">
        <v>853</v>
      </c>
      <c r="G126">
        <v>19.2</v>
      </c>
      <c r="H126">
        <v>12.8</v>
      </c>
      <c r="I126">
        <v>10</v>
      </c>
      <c r="J126">
        <v>6.2</v>
      </c>
      <c r="K126">
        <v>20180218</v>
      </c>
      <c r="L126">
        <v>14.8</v>
      </c>
      <c r="M126" s="2">
        <f t="shared" si="11"/>
        <v>43149</v>
      </c>
      <c r="N126">
        <f t="shared" si="12"/>
        <v>0</v>
      </c>
      <c r="O126">
        <f t="shared" si="13"/>
        <v>14.8</v>
      </c>
      <c r="P126">
        <f t="shared" si="14"/>
        <v>0</v>
      </c>
      <c r="Q126">
        <f t="shared" si="15"/>
        <v>0</v>
      </c>
    </row>
    <row r="127" spans="1:17">
      <c r="A127">
        <v>150903</v>
      </c>
      <c r="B127">
        <v>1</v>
      </c>
      <c r="C127">
        <v>1054</v>
      </c>
      <c r="D127">
        <v>868</v>
      </c>
      <c r="E127">
        <v>837</v>
      </c>
      <c r="F127">
        <v>460</v>
      </c>
      <c r="G127">
        <v>17.100000000000001</v>
      </c>
      <c r="H127">
        <v>11.1</v>
      </c>
      <c r="I127">
        <v>9.4</v>
      </c>
      <c r="J127">
        <v>6.7</v>
      </c>
      <c r="K127">
        <v>20180110</v>
      </c>
      <c r="L127">
        <v>20.8</v>
      </c>
      <c r="M127" s="2">
        <f t="shared" si="11"/>
        <v>43110</v>
      </c>
      <c r="N127">
        <f t="shared" si="12"/>
        <v>20.8</v>
      </c>
      <c r="O127">
        <f t="shared" si="13"/>
        <v>0</v>
      </c>
      <c r="P127">
        <f t="shared" si="14"/>
        <v>0</v>
      </c>
      <c r="Q127">
        <f t="shared" si="15"/>
        <v>0</v>
      </c>
    </row>
    <row r="128" spans="1:17">
      <c r="A128">
        <v>548</v>
      </c>
      <c r="B128">
        <v>2</v>
      </c>
      <c r="C128">
        <v>1612</v>
      </c>
      <c r="D128">
        <v>1612</v>
      </c>
      <c r="E128">
        <v>1550</v>
      </c>
      <c r="F128">
        <v>853</v>
      </c>
      <c r="G128">
        <v>19.2</v>
      </c>
      <c r="H128">
        <v>12.8</v>
      </c>
      <c r="I128">
        <v>10</v>
      </c>
      <c r="J128">
        <v>6.2</v>
      </c>
      <c r="K128">
        <v>20180228</v>
      </c>
      <c r="L128">
        <v>7.9</v>
      </c>
      <c r="M128" s="2">
        <f t="shared" si="11"/>
        <v>43159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7.9</v>
      </c>
    </row>
    <row r="129" spans="1:17">
      <c r="A129">
        <v>548</v>
      </c>
      <c r="B129">
        <v>3</v>
      </c>
      <c r="C129">
        <v>1612</v>
      </c>
      <c r="D129">
        <v>1612</v>
      </c>
      <c r="E129">
        <v>1550</v>
      </c>
      <c r="F129">
        <v>871</v>
      </c>
      <c r="G129">
        <v>19.8</v>
      </c>
      <c r="H129">
        <v>11.3</v>
      </c>
      <c r="I129">
        <v>9.1999999999999993</v>
      </c>
      <c r="J129">
        <v>5.7</v>
      </c>
      <c r="K129">
        <v>20170301</v>
      </c>
      <c r="L129">
        <v>11.5</v>
      </c>
      <c r="M129" s="2">
        <f t="shared" si="11"/>
        <v>42795</v>
      </c>
      <c r="N129">
        <f t="shared" si="12"/>
        <v>0</v>
      </c>
      <c r="O129">
        <f t="shared" si="13"/>
        <v>11.5</v>
      </c>
      <c r="P129">
        <f t="shared" si="14"/>
        <v>0</v>
      </c>
      <c r="Q129">
        <f t="shared" si="15"/>
        <v>0</v>
      </c>
    </row>
    <row r="130" spans="1:17">
      <c r="A130">
        <v>548</v>
      </c>
      <c r="B130">
        <v>3</v>
      </c>
      <c r="C130">
        <v>1612</v>
      </c>
      <c r="D130">
        <v>1612</v>
      </c>
      <c r="E130">
        <v>1550</v>
      </c>
      <c r="F130">
        <v>871</v>
      </c>
      <c r="G130">
        <v>19.8</v>
      </c>
      <c r="H130">
        <v>11.3</v>
      </c>
      <c r="I130">
        <v>9.1999999999999993</v>
      </c>
      <c r="J130">
        <v>5.7</v>
      </c>
      <c r="K130">
        <v>20170302</v>
      </c>
      <c r="L130">
        <v>6.3</v>
      </c>
      <c r="M130" s="2">
        <f t="shared" si="11"/>
        <v>42796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6.3</v>
      </c>
    </row>
    <row r="131" spans="1:17">
      <c r="A131">
        <v>548</v>
      </c>
      <c r="B131">
        <v>3</v>
      </c>
      <c r="C131">
        <v>1612</v>
      </c>
      <c r="D131">
        <v>1612</v>
      </c>
      <c r="E131">
        <v>1550</v>
      </c>
      <c r="F131">
        <v>871</v>
      </c>
      <c r="G131">
        <v>19.8</v>
      </c>
      <c r="H131">
        <v>11.3</v>
      </c>
      <c r="I131">
        <v>9.1999999999999993</v>
      </c>
      <c r="J131">
        <v>5.7</v>
      </c>
      <c r="K131">
        <v>20170303</v>
      </c>
      <c r="L131">
        <v>8.9</v>
      </c>
      <c r="M131" s="2">
        <f t="shared" si="11"/>
        <v>42797</v>
      </c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8.9</v>
      </c>
    </row>
    <row r="132" spans="1:17">
      <c r="A132">
        <v>548</v>
      </c>
      <c r="B132">
        <v>3</v>
      </c>
      <c r="C132">
        <v>1612</v>
      </c>
      <c r="D132">
        <v>1612</v>
      </c>
      <c r="E132">
        <v>1550</v>
      </c>
      <c r="F132">
        <v>871</v>
      </c>
      <c r="G132">
        <v>19.8</v>
      </c>
      <c r="H132">
        <v>11.3</v>
      </c>
      <c r="I132">
        <v>9.1999999999999993</v>
      </c>
      <c r="J132">
        <v>5.7</v>
      </c>
      <c r="K132">
        <v>20170305</v>
      </c>
      <c r="L132">
        <v>5.8</v>
      </c>
      <c r="M132" s="2">
        <f t="shared" si="11"/>
        <v>42799</v>
      </c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5.8</v>
      </c>
    </row>
    <row r="133" spans="1:17">
      <c r="A133">
        <v>548</v>
      </c>
      <c r="B133">
        <v>3</v>
      </c>
      <c r="C133">
        <v>1612</v>
      </c>
      <c r="D133">
        <v>1612</v>
      </c>
      <c r="E133">
        <v>1550</v>
      </c>
      <c r="F133">
        <v>871</v>
      </c>
      <c r="G133">
        <v>19.8</v>
      </c>
      <c r="H133">
        <v>11.3</v>
      </c>
      <c r="I133">
        <v>9.1999999999999993</v>
      </c>
      <c r="J133">
        <v>5.7</v>
      </c>
      <c r="K133">
        <v>20170306</v>
      </c>
      <c r="L133">
        <v>14.8</v>
      </c>
      <c r="M133" s="2">
        <f t="shared" si="11"/>
        <v>42800</v>
      </c>
      <c r="N133">
        <f t="shared" si="12"/>
        <v>0</v>
      </c>
      <c r="O133">
        <f t="shared" si="13"/>
        <v>14.8</v>
      </c>
      <c r="P133">
        <f t="shared" si="14"/>
        <v>0</v>
      </c>
      <c r="Q133">
        <f t="shared" si="15"/>
        <v>0</v>
      </c>
    </row>
    <row r="134" spans="1:17">
      <c r="A134">
        <v>548</v>
      </c>
      <c r="B134">
        <v>3</v>
      </c>
      <c r="C134">
        <v>1612</v>
      </c>
      <c r="D134">
        <v>1612</v>
      </c>
      <c r="E134">
        <v>1550</v>
      </c>
      <c r="F134">
        <v>871</v>
      </c>
      <c r="G134">
        <v>19.8</v>
      </c>
      <c r="H134">
        <v>11.3</v>
      </c>
      <c r="I134">
        <v>9.1999999999999993</v>
      </c>
      <c r="J134">
        <v>5.7</v>
      </c>
      <c r="K134">
        <v>20170307</v>
      </c>
      <c r="L134">
        <v>8.1999999999999993</v>
      </c>
      <c r="M134" s="2">
        <f t="shared" si="11"/>
        <v>42801</v>
      </c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8.1999999999999993</v>
      </c>
    </row>
    <row r="135" spans="1:17">
      <c r="A135">
        <v>548</v>
      </c>
      <c r="B135">
        <v>3</v>
      </c>
      <c r="C135">
        <v>1612</v>
      </c>
      <c r="D135">
        <v>1612</v>
      </c>
      <c r="E135">
        <v>1550</v>
      </c>
      <c r="F135">
        <v>871</v>
      </c>
      <c r="G135">
        <v>19.8</v>
      </c>
      <c r="H135">
        <v>11.3</v>
      </c>
      <c r="I135">
        <v>9.1999999999999993</v>
      </c>
      <c r="J135">
        <v>5.7</v>
      </c>
      <c r="K135">
        <v>20170308</v>
      </c>
      <c r="L135">
        <v>6.3</v>
      </c>
      <c r="M135" s="2">
        <f t="shared" si="11"/>
        <v>42802</v>
      </c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6.3</v>
      </c>
    </row>
    <row r="136" spans="1:17">
      <c r="A136">
        <v>548</v>
      </c>
      <c r="B136">
        <v>3</v>
      </c>
      <c r="C136">
        <v>1612</v>
      </c>
      <c r="D136">
        <v>1612</v>
      </c>
      <c r="E136">
        <v>1550</v>
      </c>
      <c r="F136">
        <v>871</v>
      </c>
      <c r="G136">
        <v>19.8</v>
      </c>
      <c r="H136">
        <v>11.3</v>
      </c>
      <c r="I136">
        <v>9.1999999999999993</v>
      </c>
      <c r="J136">
        <v>5.7</v>
      </c>
      <c r="K136">
        <v>20170314</v>
      </c>
      <c r="L136">
        <v>8.4</v>
      </c>
      <c r="M136" s="2">
        <f t="shared" si="11"/>
        <v>42808</v>
      </c>
      <c r="N136">
        <f t="shared" si="12"/>
        <v>0</v>
      </c>
      <c r="O136">
        <f t="shared" si="13"/>
        <v>0</v>
      </c>
      <c r="P136">
        <f t="shared" si="14"/>
        <v>0</v>
      </c>
      <c r="Q136">
        <f t="shared" si="15"/>
        <v>8.4</v>
      </c>
    </row>
    <row r="137" spans="1:17">
      <c r="A137">
        <v>548</v>
      </c>
      <c r="B137">
        <v>3</v>
      </c>
      <c r="C137">
        <v>1612</v>
      </c>
      <c r="D137">
        <v>1612</v>
      </c>
      <c r="E137">
        <v>1550</v>
      </c>
      <c r="F137">
        <v>871</v>
      </c>
      <c r="G137">
        <v>19.8</v>
      </c>
      <c r="H137">
        <v>11.3</v>
      </c>
      <c r="I137">
        <v>9.1999999999999993</v>
      </c>
      <c r="J137">
        <v>5.7</v>
      </c>
      <c r="K137">
        <v>20170315</v>
      </c>
      <c r="L137">
        <v>8.1999999999999993</v>
      </c>
      <c r="M137" s="2">
        <f t="shared" si="11"/>
        <v>42809</v>
      </c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8.1999999999999993</v>
      </c>
    </row>
    <row r="138" spans="1:17">
      <c r="A138">
        <v>548</v>
      </c>
      <c r="B138">
        <v>3</v>
      </c>
      <c r="C138">
        <v>1612</v>
      </c>
      <c r="D138">
        <v>1612</v>
      </c>
      <c r="E138">
        <v>1550</v>
      </c>
      <c r="F138">
        <v>871</v>
      </c>
      <c r="G138">
        <v>19.8</v>
      </c>
      <c r="H138">
        <v>11.3</v>
      </c>
      <c r="I138">
        <v>9.1999999999999993</v>
      </c>
      <c r="J138">
        <v>5.7</v>
      </c>
      <c r="K138">
        <v>20170316</v>
      </c>
      <c r="L138">
        <v>7</v>
      </c>
      <c r="M138" s="2">
        <f t="shared" si="11"/>
        <v>42810</v>
      </c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7</v>
      </c>
    </row>
    <row r="139" spans="1:17">
      <c r="A139">
        <v>548</v>
      </c>
      <c r="B139">
        <v>3</v>
      </c>
      <c r="C139">
        <v>1612</v>
      </c>
      <c r="D139">
        <v>1612</v>
      </c>
      <c r="E139">
        <v>1550</v>
      </c>
      <c r="F139">
        <v>871</v>
      </c>
      <c r="G139">
        <v>19.8</v>
      </c>
      <c r="H139">
        <v>11.3</v>
      </c>
      <c r="I139">
        <v>9.1999999999999993</v>
      </c>
      <c r="J139">
        <v>5.7</v>
      </c>
      <c r="K139">
        <v>20170318</v>
      </c>
      <c r="L139">
        <v>12.9</v>
      </c>
      <c r="M139" s="2">
        <f t="shared" si="11"/>
        <v>42812</v>
      </c>
      <c r="N139">
        <f t="shared" si="12"/>
        <v>0</v>
      </c>
      <c r="O139">
        <f t="shared" si="13"/>
        <v>12.9</v>
      </c>
      <c r="P139">
        <f t="shared" si="14"/>
        <v>0</v>
      </c>
      <c r="Q139">
        <f t="shared" si="15"/>
        <v>0</v>
      </c>
    </row>
    <row r="140" spans="1:17">
      <c r="A140">
        <v>548</v>
      </c>
      <c r="B140">
        <v>3</v>
      </c>
      <c r="C140">
        <v>1612</v>
      </c>
      <c r="D140">
        <v>1612</v>
      </c>
      <c r="E140">
        <v>1550</v>
      </c>
      <c r="F140">
        <v>871</v>
      </c>
      <c r="G140">
        <v>19.8</v>
      </c>
      <c r="H140">
        <v>11.3</v>
      </c>
      <c r="I140">
        <v>9.1999999999999993</v>
      </c>
      <c r="J140">
        <v>5.7</v>
      </c>
      <c r="K140">
        <v>20170322</v>
      </c>
      <c r="L140">
        <v>6.4</v>
      </c>
      <c r="M140" s="2">
        <f t="shared" si="11"/>
        <v>42816</v>
      </c>
      <c r="N140">
        <f t="shared" si="12"/>
        <v>0</v>
      </c>
      <c r="O140">
        <f t="shared" si="13"/>
        <v>0</v>
      </c>
      <c r="P140">
        <f t="shared" si="14"/>
        <v>0</v>
      </c>
      <c r="Q140">
        <f t="shared" si="15"/>
        <v>6.4</v>
      </c>
    </row>
    <row r="141" spans="1:17">
      <c r="A141">
        <v>548</v>
      </c>
      <c r="B141">
        <v>3</v>
      </c>
      <c r="C141">
        <v>1612</v>
      </c>
      <c r="D141">
        <v>1612</v>
      </c>
      <c r="E141">
        <v>1550</v>
      </c>
      <c r="F141">
        <v>871</v>
      </c>
      <c r="G141">
        <v>19.8</v>
      </c>
      <c r="H141">
        <v>11.3</v>
      </c>
      <c r="I141">
        <v>9.1999999999999993</v>
      </c>
      <c r="J141">
        <v>5.7</v>
      </c>
      <c r="K141">
        <v>20180303</v>
      </c>
      <c r="L141">
        <v>19</v>
      </c>
      <c r="M141" s="2">
        <f t="shared" si="11"/>
        <v>43162</v>
      </c>
      <c r="N141">
        <f t="shared" si="12"/>
        <v>0</v>
      </c>
      <c r="O141">
        <f t="shared" si="13"/>
        <v>19</v>
      </c>
      <c r="P141">
        <f t="shared" si="14"/>
        <v>0</v>
      </c>
      <c r="Q141">
        <f t="shared" si="15"/>
        <v>0</v>
      </c>
    </row>
    <row r="142" spans="1:17">
      <c r="A142">
        <v>548</v>
      </c>
      <c r="B142">
        <v>3</v>
      </c>
      <c r="C142">
        <v>1612</v>
      </c>
      <c r="D142">
        <v>1612</v>
      </c>
      <c r="E142">
        <v>1550</v>
      </c>
      <c r="F142">
        <v>871</v>
      </c>
      <c r="G142">
        <v>19.8</v>
      </c>
      <c r="H142">
        <v>11.3</v>
      </c>
      <c r="I142">
        <v>9.1999999999999993</v>
      </c>
      <c r="J142">
        <v>5.7</v>
      </c>
      <c r="K142">
        <v>20180311</v>
      </c>
      <c r="L142">
        <v>8.9</v>
      </c>
      <c r="M142" s="2">
        <f t="shared" si="11"/>
        <v>43170</v>
      </c>
      <c r="N142">
        <f t="shared" si="12"/>
        <v>0</v>
      </c>
      <c r="O142">
        <f t="shared" si="13"/>
        <v>0</v>
      </c>
      <c r="P142">
        <f t="shared" si="14"/>
        <v>0</v>
      </c>
      <c r="Q142">
        <f t="shared" si="15"/>
        <v>8.9</v>
      </c>
    </row>
    <row r="143" spans="1:17">
      <c r="A143">
        <v>548</v>
      </c>
      <c r="B143">
        <v>3</v>
      </c>
      <c r="C143">
        <v>1612</v>
      </c>
      <c r="D143">
        <v>1612</v>
      </c>
      <c r="E143">
        <v>1550</v>
      </c>
      <c r="F143">
        <v>871</v>
      </c>
      <c r="G143">
        <v>19.8</v>
      </c>
      <c r="H143">
        <v>11.3</v>
      </c>
      <c r="I143">
        <v>9.1999999999999993</v>
      </c>
      <c r="J143">
        <v>5.7</v>
      </c>
      <c r="K143">
        <v>20180319</v>
      </c>
      <c r="L143">
        <v>7.2</v>
      </c>
      <c r="M143" s="2">
        <f t="shared" si="11"/>
        <v>43178</v>
      </c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7.2</v>
      </c>
    </row>
    <row r="144" spans="1:17">
      <c r="A144">
        <v>548</v>
      </c>
      <c r="B144">
        <v>3</v>
      </c>
      <c r="C144">
        <v>1612</v>
      </c>
      <c r="D144">
        <v>1612</v>
      </c>
      <c r="E144">
        <v>1550</v>
      </c>
      <c r="F144">
        <v>871</v>
      </c>
      <c r="G144">
        <v>19.8</v>
      </c>
      <c r="H144">
        <v>11.3</v>
      </c>
      <c r="I144">
        <v>9.1999999999999993</v>
      </c>
      <c r="J144">
        <v>5.7</v>
      </c>
      <c r="K144">
        <v>20180322</v>
      </c>
      <c r="L144">
        <v>5.9</v>
      </c>
      <c r="M144" s="2">
        <f t="shared" si="11"/>
        <v>43181</v>
      </c>
      <c r="N144">
        <f t="shared" si="12"/>
        <v>0</v>
      </c>
      <c r="O144">
        <f t="shared" si="13"/>
        <v>0</v>
      </c>
      <c r="P144">
        <f t="shared" si="14"/>
        <v>0</v>
      </c>
      <c r="Q144">
        <f t="shared" si="15"/>
        <v>5.9</v>
      </c>
    </row>
    <row r="145" spans="1:17">
      <c r="A145">
        <v>552</v>
      </c>
      <c r="B145">
        <v>1</v>
      </c>
      <c r="C145">
        <v>1519</v>
      </c>
      <c r="D145">
        <v>1316</v>
      </c>
      <c r="E145">
        <v>1254</v>
      </c>
      <c r="F145">
        <v>727</v>
      </c>
      <c r="G145">
        <v>36</v>
      </c>
      <c r="H145">
        <v>16.3</v>
      </c>
      <c r="I145">
        <v>12</v>
      </c>
      <c r="J145">
        <v>7.1</v>
      </c>
      <c r="K145">
        <v>20170101</v>
      </c>
      <c r="L145">
        <v>8.1</v>
      </c>
      <c r="M145" s="2">
        <f t="shared" si="11"/>
        <v>42736</v>
      </c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8.1</v>
      </c>
    </row>
    <row r="146" spans="1:17">
      <c r="A146">
        <v>552</v>
      </c>
      <c r="B146">
        <v>1</v>
      </c>
      <c r="C146">
        <v>1519</v>
      </c>
      <c r="D146">
        <v>1316</v>
      </c>
      <c r="E146">
        <v>1254</v>
      </c>
      <c r="F146">
        <v>727</v>
      </c>
      <c r="G146">
        <v>36</v>
      </c>
      <c r="H146">
        <v>16.3</v>
      </c>
      <c r="I146">
        <v>12</v>
      </c>
      <c r="J146">
        <v>7.1</v>
      </c>
      <c r="K146">
        <v>20170107</v>
      </c>
      <c r="L146">
        <v>7.9</v>
      </c>
      <c r="M146" s="2">
        <f t="shared" si="11"/>
        <v>42742</v>
      </c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7.9</v>
      </c>
    </row>
    <row r="147" spans="1:17">
      <c r="A147">
        <v>552</v>
      </c>
      <c r="B147">
        <v>1</v>
      </c>
      <c r="C147">
        <v>1519</v>
      </c>
      <c r="D147">
        <v>1316</v>
      </c>
      <c r="E147">
        <v>1254</v>
      </c>
      <c r="F147">
        <v>727</v>
      </c>
      <c r="G147">
        <v>36</v>
      </c>
      <c r="H147">
        <v>16.3</v>
      </c>
      <c r="I147">
        <v>12</v>
      </c>
      <c r="J147">
        <v>7.1</v>
      </c>
      <c r="K147">
        <v>20170112</v>
      </c>
      <c r="L147">
        <v>12</v>
      </c>
      <c r="M147" s="2">
        <f t="shared" si="11"/>
        <v>42747</v>
      </c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12</v>
      </c>
    </row>
    <row r="148" spans="1:17">
      <c r="A148">
        <v>552</v>
      </c>
      <c r="B148">
        <v>1</v>
      </c>
      <c r="C148">
        <v>1519</v>
      </c>
      <c r="D148">
        <v>1316</v>
      </c>
      <c r="E148">
        <v>1254</v>
      </c>
      <c r="F148">
        <v>727</v>
      </c>
      <c r="G148">
        <v>36</v>
      </c>
      <c r="H148">
        <v>16.3</v>
      </c>
      <c r="I148">
        <v>12</v>
      </c>
      <c r="J148">
        <v>7.1</v>
      </c>
      <c r="K148">
        <v>20170115</v>
      </c>
      <c r="L148">
        <v>18.600000000000001</v>
      </c>
      <c r="M148" s="2">
        <f t="shared" si="11"/>
        <v>42750</v>
      </c>
      <c r="N148">
        <f t="shared" si="12"/>
        <v>0</v>
      </c>
      <c r="O148">
        <f t="shared" si="13"/>
        <v>18.600000000000001</v>
      </c>
      <c r="P148">
        <f t="shared" si="14"/>
        <v>0</v>
      </c>
      <c r="Q148">
        <f t="shared" si="15"/>
        <v>0</v>
      </c>
    </row>
    <row r="149" spans="1:17">
      <c r="A149">
        <v>552</v>
      </c>
      <c r="B149">
        <v>1</v>
      </c>
      <c r="C149">
        <v>1519</v>
      </c>
      <c r="D149">
        <v>1316</v>
      </c>
      <c r="E149">
        <v>1254</v>
      </c>
      <c r="F149">
        <v>727</v>
      </c>
      <c r="G149">
        <v>36</v>
      </c>
      <c r="H149">
        <v>16.3</v>
      </c>
      <c r="I149">
        <v>12</v>
      </c>
      <c r="J149">
        <v>7.1</v>
      </c>
      <c r="K149">
        <v>20170116</v>
      </c>
      <c r="L149">
        <v>9.3000000000000007</v>
      </c>
      <c r="M149" s="2">
        <f t="shared" si="11"/>
        <v>42751</v>
      </c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9.3000000000000007</v>
      </c>
    </row>
    <row r="150" spans="1:17">
      <c r="A150">
        <v>552</v>
      </c>
      <c r="B150">
        <v>1</v>
      </c>
      <c r="C150">
        <v>1519</v>
      </c>
      <c r="D150">
        <v>1316</v>
      </c>
      <c r="E150">
        <v>1254</v>
      </c>
      <c r="F150">
        <v>727</v>
      </c>
      <c r="G150">
        <v>36</v>
      </c>
      <c r="H150">
        <v>16.3</v>
      </c>
      <c r="I150">
        <v>12</v>
      </c>
      <c r="J150">
        <v>7.1</v>
      </c>
      <c r="K150">
        <v>20170125</v>
      </c>
      <c r="L150">
        <v>9.9</v>
      </c>
      <c r="M150" s="2">
        <f t="shared" si="11"/>
        <v>42760</v>
      </c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9.9</v>
      </c>
    </row>
    <row r="151" spans="1:17">
      <c r="A151">
        <v>552</v>
      </c>
      <c r="B151">
        <v>1</v>
      </c>
      <c r="C151">
        <v>1519</v>
      </c>
      <c r="D151">
        <v>1316</v>
      </c>
      <c r="E151">
        <v>1254</v>
      </c>
      <c r="F151">
        <v>727</v>
      </c>
      <c r="G151">
        <v>36</v>
      </c>
      <c r="H151">
        <v>16.3</v>
      </c>
      <c r="I151">
        <v>12</v>
      </c>
      <c r="J151">
        <v>7.1</v>
      </c>
      <c r="K151">
        <v>20180104</v>
      </c>
      <c r="L151">
        <v>13</v>
      </c>
      <c r="M151" s="2">
        <f t="shared" si="11"/>
        <v>43104</v>
      </c>
      <c r="N151">
        <f t="shared" si="12"/>
        <v>0</v>
      </c>
      <c r="O151">
        <f t="shared" si="13"/>
        <v>0</v>
      </c>
      <c r="P151">
        <f t="shared" si="14"/>
        <v>13</v>
      </c>
      <c r="Q151">
        <f t="shared" si="15"/>
        <v>0</v>
      </c>
    </row>
    <row r="152" spans="1:17">
      <c r="A152">
        <v>552</v>
      </c>
      <c r="B152">
        <v>1</v>
      </c>
      <c r="C152">
        <v>1519</v>
      </c>
      <c r="D152">
        <v>1316</v>
      </c>
      <c r="E152">
        <v>1254</v>
      </c>
      <c r="F152">
        <v>727</v>
      </c>
      <c r="G152">
        <v>36</v>
      </c>
      <c r="H152">
        <v>16.3</v>
      </c>
      <c r="I152">
        <v>12</v>
      </c>
      <c r="J152">
        <v>7.1</v>
      </c>
      <c r="K152">
        <v>20180105</v>
      </c>
      <c r="L152">
        <v>20.6</v>
      </c>
      <c r="M152" s="2">
        <f t="shared" si="11"/>
        <v>43105</v>
      </c>
      <c r="N152">
        <f t="shared" si="12"/>
        <v>0</v>
      </c>
      <c r="O152">
        <f t="shared" si="13"/>
        <v>20.6</v>
      </c>
      <c r="P152">
        <f t="shared" si="14"/>
        <v>0</v>
      </c>
      <c r="Q152">
        <f t="shared" si="15"/>
        <v>0</v>
      </c>
    </row>
    <row r="153" spans="1:17">
      <c r="A153">
        <v>552</v>
      </c>
      <c r="B153">
        <v>1</v>
      </c>
      <c r="C153">
        <v>1519</v>
      </c>
      <c r="D153">
        <v>1316</v>
      </c>
      <c r="E153">
        <v>1254</v>
      </c>
      <c r="F153">
        <v>727</v>
      </c>
      <c r="G153">
        <v>36</v>
      </c>
      <c r="H153">
        <v>16.3</v>
      </c>
      <c r="I153">
        <v>12</v>
      </c>
      <c r="J153">
        <v>7.1</v>
      </c>
      <c r="K153">
        <v>20180106</v>
      </c>
      <c r="L153">
        <v>18</v>
      </c>
      <c r="M153" s="2">
        <f t="shared" si="11"/>
        <v>43106</v>
      </c>
      <c r="N153">
        <f t="shared" si="12"/>
        <v>0</v>
      </c>
      <c r="O153">
        <f t="shared" si="13"/>
        <v>18</v>
      </c>
      <c r="P153">
        <f t="shared" si="14"/>
        <v>0</v>
      </c>
      <c r="Q153">
        <f t="shared" si="15"/>
        <v>0</v>
      </c>
    </row>
    <row r="154" spans="1:17">
      <c r="A154">
        <v>552</v>
      </c>
      <c r="B154">
        <v>1</v>
      </c>
      <c r="C154">
        <v>1519</v>
      </c>
      <c r="D154">
        <v>1316</v>
      </c>
      <c r="E154">
        <v>1254</v>
      </c>
      <c r="F154">
        <v>727</v>
      </c>
      <c r="G154">
        <v>36</v>
      </c>
      <c r="H154">
        <v>16.3</v>
      </c>
      <c r="I154">
        <v>12</v>
      </c>
      <c r="J154">
        <v>7.1</v>
      </c>
      <c r="K154">
        <v>20180108</v>
      </c>
      <c r="L154">
        <v>8.6999999999999993</v>
      </c>
      <c r="M154" s="2">
        <f t="shared" si="11"/>
        <v>43108</v>
      </c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8.6999999999999993</v>
      </c>
    </row>
    <row r="155" spans="1:17">
      <c r="A155">
        <v>552</v>
      </c>
      <c r="B155">
        <v>1</v>
      </c>
      <c r="C155">
        <v>1519</v>
      </c>
      <c r="D155">
        <v>1316</v>
      </c>
      <c r="E155">
        <v>1254</v>
      </c>
      <c r="F155">
        <v>727</v>
      </c>
      <c r="G155">
        <v>36</v>
      </c>
      <c r="H155">
        <v>16.3</v>
      </c>
      <c r="I155">
        <v>12</v>
      </c>
      <c r="J155">
        <v>7.1</v>
      </c>
      <c r="K155">
        <v>20180115</v>
      </c>
      <c r="L155">
        <v>12</v>
      </c>
      <c r="M155" s="2">
        <f t="shared" si="11"/>
        <v>43115</v>
      </c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12</v>
      </c>
    </row>
    <row r="156" spans="1:17">
      <c r="A156">
        <v>552</v>
      </c>
      <c r="B156">
        <v>1</v>
      </c>
      <c r="C156">
        <v>1519</v>
      </c>
      <c r="D156">
        <v>1316</v>
      </c>
      <c r="E156">
        <v>1254</v>
      </c>
      <c r="F156">
        <v>727</v>
      </c>
      <c r="G156">
        <v>36</v>
      </c>
      <c r="H156">
        <v>16.3</v>
      </c>
      <c r="I156">
        <v>12</v>
      </c>
      <c r="J156">
        <v>7.1</v>
      </c>
      <c r="K156">
        <v>20180117</v>
      </c>
      <c r="L156">
        <v>8.5</v>
      </c>
      <c r="M156" s="2">
        <f t="shared" si="11"/>
        <v>43117</v>
      </c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8.5</v>
      </c>
    </row>
    <row r="157" spans="1:17">
      <c r="A157">
        <v>552</v>
      </c>
      <c r="B157">
        <v>2</v>
      </c>
      <c r="C157">
        <v>1519</v>
      </c>
      <c r="D157">
        <v>1291</v>
      </c>
      <c r="E157">
        <v>1229</v>
      </c>
      <c r="F157">
        <v>723</v>
      </c>
      <c r="G157">
        <v>40</v>
      </c>
      <c r="H157">
        <v>17</v>
      </c>
      <c r="I157">
        <v>13.7</v>
      </c>
      <c r="J157">
        <v>7.5</v>
      </c>
      <c r="K157">
        <v>20170207</v>
      </c>
      <c r="L157">
        <v>14.6</v>
      </c>
      <c r="M157" s="2">
        <f t="shared" si="11"/>
        <v>42773</v>
      </c>
      <c r="N157">
        <f t="shared" si="12"/>
        <v>0</v>
      </c>
      <c r="O157">
        <f t="shared" si="13"/>
        <v>0</v>
      </c>
      <c r="P157">
        <f t="shared" si="14"/>
        <v>14.6</v>
      </c>
      <c r="Q157">
        <f t="shared" si="15"/>
        <v>0</v>
      </c>
    </row>
    <row r="158" spans="1:17">
      <c r="A158">
        <v>552</v>
      </c>
      <c r="B158">
        <v>2</v>
      </c>
      <c r="C158">
        <v>1519</v>
      </c>
      <c r="D158">
        <v>1291</v>
      </c>
      <c r="E158">
        <v>1229</v>
      </c>
      <c r="F158">
        <v>723</v>
      </c>
      <c r="G158">
        <v>40</v>
      </c>
      <c r="H158">
        <v>17</v>
      </c>
      <c r="I158">
        <v>13.7</v>
      </c>
      <c r="J158">
        <v>7.5</v>
      </c>
      <c r="K158">
        <v>20170209</v>
      </c>
      <c r="L158">
        <v>8.3000000000000007</v>
      </c>
      <c r="M158" s="2">
        <f t="shared" ref="M158:M221" si="16">DATE(MID(K158,1,4),MID(K158,5,2),MID(K158,7,2))</f>
        <v>42775</v>
      </c>
      <c r="N158">
        <f t="shared" ref="N158:N221" si="17">+IF(L158&gt;G158,L158,)</f>
        <v>0</v>
      </c>
      <c r="O158">
        <f t="shared" ref="O158:O221" si="18">IF(N158=0,IF(L158&gt;H158,L158,),)</f>
        <v>0</v>
      </c>
      <c r="P158">
        <f t="shared" ref="P158:P221" si="19">IF(O158=0,IF(N158=0,IF(L158&gt;I158,L158,),),)</f>
        <v>0</v>
      </c>
      <c r="Q158">
        <f t="shared" ref="Q158:Q221" si="20">IF(P158=0,IF(O158=0,IF(N158=0,IF(L158&gt;J158,L158,),),),)</f>
        <v>8.3000000000000007</v>
      </c>
    </row>
    <row r="159" spans="1:17">
      <c r="A159">
        <v>552</v>
      </c>
      <c r="B159">
        <v>2</v>
      </c>
      <c r="C159">
        <v>1519</v>
      </c>
      <c r="D159">
        <v>1291</v>
      </c>
      <c r="E159">
        <v>1229</v>
      </c>
      <c r="F159">
        <v>723</v>
      </c>
      <c r="G159">
        <v>40</v>
      </c>
      <c r="H159">
        <v>17</v>
      </c>
      <c r="I159">
        <v>13.7</v>
      </c>
      <c r="J159">
        <v>7.5</v>
      </c>
      <c r="K159">
        <v>20170213</v>
      </c>
      <c r="L159">
        <v>11.9</v>
      </c>
      <c r="M159" s="2">
        <f t="shared" si="16"/>
        <v>42779</v>
      </c>
      <c r="N159">
        <f t="shared" si="17"/>
        <v>0</v>
      </c>
      <c r="O159">
        <f t="shared" si="18"/>
        <v>0</v>
      </c>
      <c r="P159">
        <f t="shared" si="19"/>
        <v>0</v>
      </c>
      <c r="Q159">
        <f t="shared" si="20"/>
        <v>11.9</v>
      </c>
    </row>
    <row r="160" spans="1:17">
      <c r="A160">
        <v>552</v>
      </c>
      <c r="B160">
        <v>2</v>
      </c>
      <c r="C160">
        <v>1519</v>
      </c>
      <c r="D160">
        <v>1291</v>
      </c>
      <c r="E160">
        <v>1229</v>
      </c>
      <c r="F160">
        <v>723</v>
      </c>
      <c r="G160">
        <v>40</v>
      </c>
      <c r="H160">
        <v>17</v>
      </c>
      <c r="I160">
        <v>13.7</v>
      </c>
      <c r="J160">
        <v>7.5</v>
      </c>
      <c r="K160">
        <v>20170217</v>
      </c>
      <c r="L160">
        <v>10.7</v>
      </c>
      <c r="M160" s="2">
        <f t="shared" si="16"/>
        <v>42783</v>
      </c>
      <c r="N160">
        <f t="shared" si="17"/>
        <v>0</v>
      </c>
      <c r="O160">
        <f t="shared" si="18"/>
        <v>0</v>
      </c>
      <c r="P160">
        <f t="shared" si="19"/>
        <v>0</v>
      </c>
      <c r="Q160">
        <f t="shared" si="20"/>
        <v>10.7</v>
      </c>
    </row>
    <row r="161" spans="1:17">
      <c r="A161">
        <v>552</v>
      </c>
      <c r="B161">
        <v>2</v>
      </c>
      <c r="C161">
        <v>1519</v>
      </c>
      <c r="D161">
        <v>1291</v>
      </c>
      <c r="E161">
        <v>1229</v>
      </c>
      <c r="F161">
        <v>723</v>
      </c>
      <c r="G161">
        <v>40</v>
      </c>
      <c r="H161">
        <v>17</v>
      </c>
      <c r="I161">
        <v>13.7</v>
      </c>
      <c r="J161">
        <v>7.5</v>
      </c>
      <c r="K161">
        <v>20170225</v>
      </c>
      <c r="L161">
        <v>20.399999999999999</v>
      </c>
      <c r="M161" s="2">
        <f t="shared" si="16"/>
        <v>42791</v>
      </c>
      <c r="N161">
        <f t="shared" si="17"/>
        <v>0</v>
      </c>
      <c r="O161">
        <f t="shared" si="18"/>
        <v>20.399999999999999</v>
      </c>
      <c r="P161">
        <f t="shared" si="19"/>
        <v>0</v>
      </c>
      <c r="Q161">
        <f t="shared" si="20"/>
        <v>0</v>
      </c>
    </row>
    <row r="162" spans="1:17">
      <c r="A162">
        <v>552</v>
      </c>
      <c r="B162">
        <v>2</v>
      </c>
      <c r="C162">
        <v>1519</v>
      </c>
      <c r="D162">
        <v>1291</v>
      </c>
      <c r="E162">
        <v>1229</v>
      </c>
      <c r="F162">
        <v>723</v>
      </c>
      <c r="G162">
        <v>40</v>
      </c>
      <c r="H162">
        <v>17</v>
      </c>
      <c r="I162">
        <v>13.7</v>
      </c>
      <c r="J162">
        <v>7.5</v>
      </c>
      <c r="K162">
        <v>20170226</v>
      </c>
      <c r="L162">
        <v>12.6</v>
      </c>
      <c r="M162" s="2">
        <f t="shared" si="16"/>
        <v>42792</v>
      </c>
      <c r="N162">
        <f t="shared" si="17"/>
        <v>0</v>
      </c>
      <c r="O162">
        <f t="shared" si="18"/>
        <v>0</v>
      </c>
      <c r="P162">
        <f t="shared" si="19"/>
        <v>0</v>
      </c>
      <c r="Q162">
        <f t="shared" si="20"/>
        <v>12.6</v>
      </c>
    </row>
    <row r="163" spans="1:17">
      <c r="A163">
        <v>552</v>
      </c>
      <c r="B163">
        <v>2</v>
      </c>
      <c r="C163">
        <v>1519</v>
      </c>
      <c r="D163">
        <v>1291</v>
      </c>
      <c r="E163">
        <v>1229</v>
      </c>
      <c r="F163">
        <v>723</v>
      </c>
      <c r="G163">
        <v>40</v>
      </c>
      <c r="H163">
        <v>17</v>
      </c>
      <c r="I163">
        <v>13.7</v>
      </c>
      <c r="J163">
        <v>7.5</v>
      </c>
      <c r="K163">
        <v>20180208</v>
      </c>
      <c r="L163">
        <v>12.5</v>
      </c>
      <c r="M163" s="2">
        <f t="shared" si="16"/>
        <v>43139</v>
      </c>
      <c r="N163">
        <f t="shared" si="17"/>
        <v>0</v>
      </c>
      <c r="O163">
        <f t="shared" si="18"/>
        <v>0</v>
      </c>
      <c r="P163">
        <f t="shared" si="19"/>
        <v>0</v>
      </c>
      <c r="Q163">
        <f t="shared" si="20"/>
        <v>12.5</v>
      </c>
    </row>
    <row r="164" spans="1:17">
      <c r="A164">
        <v>552</v>
      </c>
      <c r="B164">
        <v>2</v>
      </c>
      <c r="C164">
        <v>1519</v>
      </c>
      <c r="D164">
        <v>1291</v>
      </c>
      <c r="E164">
        <v>1229</v>
      </c>
      <c r="F164">
        <v>723</v>
      </c>
      <c r="G164">
        <v>40</v>
      </c>
      <c r="H164">
        <v>17</v>
      </c>
      <c r="I164">
        <v>13.7</v>
      </c>
      <c r="J164">
        <v>7.5</v>
      </c>
      <c r="K164">
        <v>20180219</v>
      </c>
      <c r="L164">
        <v>13.9</v>
      </c>
      <c r="M164" s="2">
        <f t="shared" si="16"/>
        <v>43150</v>
      </c>
      <c r="N164">
        <f t="shared" si="17"/>
        <v>0</v>
      </c>
      <c r="O164">
        <f t="shared" si="18"/>
        <v>0</v>
      </c>
      <c r="P164">
        <f t="shared" si="19"/>
        <v>13.9</v>
      </c>
      <c r="Q164">
        <f t="shared" si="20"/>
        <v>0</v>
      </c>
    </row>
    <row r="165" spans="1:17">
      <c r="A165">
        <v>552</v>
      </c>
      <c r="B165">
        <v>2</v>
      </c>
      <c r="C165">
        <v>1519</v>
      </c>
      <c r="D165">
        <v>1291</v>
      </c>
      <c r="E165">
        <v>1229</v>
      </c>
      <c r="F165">
        <v>723</v>
      </c>
      <c r="G165">
        <v>40</v>
      </c>
      <c r="H165">
        <v>17</v>
      </c>
      <c r="I165">
        <v>13.7</v>
      </c>
      <c r="J165">
        <v>7.5</v>
      </c>
      <c r="K165">
        <v>20180220</v>
      </c>
      <c r="L165">
        <v>22.9</v>
      </c>
      <c r="M165" s="2">
        <f t="shared" si="16"/>
        <v>43151</v>
      </c>
      <c r="N165">
        <f t="shared" si="17"/>
        <v>0</v>
      </c>
      <c r="O165">
        <f t="shared" si="18"/>
        <v>22.9</v>
      </c>
      <c r="P165">
        <f t="shared" si="19"/>
        <v>0</v>
      </c>
      <c r="Q165">
        <f t="shared" si="20"/>
        <v>0</v>
      </c>
    </row>
    <row r="166" spans="1:17">
      <c r="A166">
        <v>552</v>
      </c>
      <c r="B166">
        <v>2</v>
      </c>
      <c r="C166">
        <v>1519</v>
      </c>
      <c r="D166">
        <v>1291</v>
      </c>
      <c r="E166">
        <v>1229</v>
      </c>
      <c r="F166">
        <v>723</v>
      </c>
      <c r="G166">
        <v>40</v>
      </c>
      <c r="H166">
        <v>17</v>
      </c>
      <c r="I166">
        <v>13.7</v>
      </c>
      <c r="J166">
        <v>7.5</v>
      </c>
      <c r="K166">
        <v>20180222</v>
      </c>
      <c r="L166">
        <v>11.9</v>
      </c>
      <c r="M166" s="2">
        <f t="shared" si="16"/>
        <v>43153</v>
      </c>
      <c r="N166">
        <f t="shared" si="17"/>
        <v>0</v>
      </c>
      <c r="O166">
        <f t="shared" si="18"/>
        <v>0</v>
      </c>
      <c r="P166">
        <f t="shared" si="19"/>
        <v>0</v>
      </c>
      <c r="Q166">
        <f t="shared" si="20"/>
        <v>11.9</v>
      </c>
    </row>
    <row r="167" spans="1:17">
      <c r="A167">
        <v>552</v>
      </c>
      <c r="B167">
        <v>2</v>
      </c>
      <c r="C167">
        <v>1519</v>
      </c>
      <c r="D167">
        <v>1291</v>
      </c>
      <c r="E167">
        <v>1229</v>
      </c>
      <c r="F167">
        <v>723</v>
      </c>
      <c r="G167">
        <v>40</v>
      </c>
      <c r="H167">
        <v>17</v>
      </c>
      <c r="I167">
        <v>13.7</v>
      </c>
      <c r="J167">
        <v>7.5</v>
      </c>
      <c r="K167">
        <v>20180223</v>
      </c>
      <c r="L167">
        <v>7.9</v>
      </c>
      <c r="M167" s="2">
        <f t="shared" si="16"/>
        <v>43154</v>
      </c>
      <c r="N167">
        <f t="shared" si="17"/>
        <v>0</v>
      </c>
      <c r="O167">
        <f t="shared" si="18"/>
        <v>0</v>
      </c>
      <c r="P167">
        <f t="shared" si="19"/>
        <v>0</v>
      </c>
      <c r="Q167">
        <f t="shared" si="20"/>
        <v>7.9</v>
      </c>
    </row>
    <row r="168" spans="1:17">
      <c r="A168">
        <v>552</v>
      </c>
      <c r="B168">
        <v>3</v>
      </c>
      <c r="C168">
        <v>1519</v>
      </c>
      <c r="D168">
        <v>1333</v>
      </c>
      <c r="E168">
        <v>1271</v>
      </c>
      <c r="F168">
        <v>741</v>
      </c>
      <c r="G168">
        <v>36.799999999999997</v>
      </c>
      <c r="H168">
        <v>19.100000000000001</v>
      </c>
      <c r="I168">
        <v>14</v>
      </c>
      <c r="J168">
        <v>8.1999999999999993</v>
      </c>
      <c r="K168">
        <v>20170306</v>
      </c>
      <c r="L168">
        <v>17.100000000000001</v>
      </c>
      <c r="M168" s="2">
        <f t="shared" si="16"/>
        <v>42800</v>
      </c>
      <c r="N168">
        <f t="shared" si="17"/>
        <v>0</v>
      </c>
      <c r="O168">
        <f t="shared" si="18"/>
        <v>0</v>
      </c>
      <c r="P168">
        <f t="shared" si="19"/>
        <v>17.100000000000001</v>
      </c>
      <c r="Q168">
        <f t="shared" si="20"/>
        <v>0</v>
      </c>
    </row>
    <row r="169" spans="1:17">
      <c r="A169">
        <v>552</v>
      </c>
      <c r="B169">
        <v>3</v>
      </c>
      <c r="C169">
        <v>1519</v>
      </c>
      <c r="D169">
        <v>1333</v>
      </c>
      <c r="E169">
        <v>1271</v>
      </c>
      <c r="F169">
        <v>741</v>
      </c>
      <c r="G169">
        <v>36.799999999999997</v>
      </c>
      <c r="H169">
        <v>19.100000000000001</v>
      </c>
      <c r="I169">
        <v>14</v>
      </c>
      <c r="J169">
        <v>8.1999999999999993</v>
      </c>
      <c r="K169">
        <v>20170310</v>
      </c>
      <c r="L169">
        <v>21.2</v>
      </c>
      <c r="M169" s="2">
        <f t="shared" si="16"/>
        <v>42804</v>
      </c>
      <c r="N169">
        <f t="shared" si="17"/>
        <v>0</v>
      </c>
      <c r="O169">
        <f t="shared" si="18"/>
        <v>21.2</v>
      </c>
      <c r="P169">
        <f t="shared" si="19"/>
        <v>0</v>
      </c>
      <c r="Q169">
        <f t="shared" si="20"/>
        <v>0</v>
      </c>
    </row>
    <row r="170" spans="1:17">
      <c r="A170">
        <v>552</v>
      </c>
      <c r="B170">
        <v>3</v>
      </c>
      <c r="C170">
        <v>1519</v>
      </c>
      <c r="D170">
        <v>1333</v>
      </c>
      <c r="E170">
        <v>1271</v>
      </c>
      <c r="F170">
        <v>741</v>
      </c>
      <c r="G170">
        <v>36.799999999999997</v>
      </c>
      <c r="H170">
        <v>19.100000000000001</v>
      </c>
      <c r="I170">
        <v>14</v>
      </c>
      <c r="J170">
        <v>8.1999999999999993</v>
      </c>
      <c r="K170">
        <v>20170314</v>
      </c>
      <c r="L170">
        <v>13.9</v>
      </c>
      <c r="M170" s="2">
        <f t="shared" si="16"/>
        <v>42808</v>
      </c>
      <c r="N170">
        <f t="shared" si="17"/>
        <v>0</v>
      </c>
      <c r="O170">
        <f t="shared" si="18"/>
        <v>0</v>
      </c>
      <c r="P170">
        <f t="shared" si="19"/>
        <v>0</v>
      </c>
      <c r="Q170">
        <f t="shared" si="20"/>
        <v>13.9</v>
      </c>
    </row>
    <row r="171" spans="1:17">
      <c r="A171">
        <v>552</v>
      </c>
      <c r="B171">
        <v>3</v>
      </c>
      <c r="C171">
        <v>1519</v>
      </c>
      <c r="D171">
        <v>1333</v>
      </c>
      <c r="E171">
        <v>1271</v>
      </c>
      <c r="F171">
        <v>741</v>
      </c>
      <c r="G171">
        <v>36.799999999999997</v>
      </c>
      <c r="H171">
        <v>19.100000000000001</v>
      </c>
      <c r="I171">
        <v>14</v>
      </c>
      <c r="J171">
        <v>8.1999999999999993</v>
      </c>
      <c r="K171">
        <v>20170327</v>
      </c>
      <c r="L171">
        <v>19</v>
      </c>
      <c r="M171" s="2">
        <f t="shared" si="16"/>
        <v>42821</v>
      </c>
      <c r="N171">
        <f t="shared" si="17"/>
        <v>0</v>
      </c>
      <c r="O171">
        <f t="shared" si="18"/>
        <v>0</v>
      </c>
      <c r="P171">
        <f t="shared" si="19"/>
        <v>19</v>
      </c>
      <c r="Q171">
        <f t="shared" si="20"/>
        <v>0</v>
      </c>
    </row>
    <row r="172" spans="1:17">
      <c r="A172">
        <v>552</v>
      </c>
      <c r="B172">
        <v>3</v>
      </c>
      <c r="C172">
        <v>1519</v>
      </c>
      <c r="D172">
        <v>1333</v>
      </c>
      <c r="E172">
        <v>1271</v>
      </c>
      <c r="F172">
        <v>741</v>
      </c>
      <c r="G172">
        <v>36.799999999999997</v>
      </c>
      <c r="H172">
        <v>19.100000000000001</v>
      </c>
      <c r="I172">
        <v>14</v>
      </c>
      <c r="J172">
        <v>8.1999999999999993</v>
      </c>
      <c r="K172">
        <v>20170331</v>
      </c>
      <c r="L172">
        <v>9</v>
      </c>
      <c r="M172" s="2">
        <f t="shared" si="16"/>
        <v>42825</v>
      </c>
      <c r="N172">
        <f t="shared" si="17"/>
        <v>0</v>
      </c>
      <c r="O172">
        <f t="shared" si="18"/>
        <v>0</v>
      </c>
      <c r="P172">
        <f t="shared" si="19"/>
        <v>0</v>
      </c>
      <c r="Q172">
        <f t="shared" si="20"/>
        <v>9</v>
      </c>
    </row>
    <row r="173" spans="1:17">
      <c r="A173">
        <v>552</v>
      </c>
      <c r="B173">
        <v>3</v>
      </c>
      <c r="C173">
        <v>1519</v>
      </c>
      <c r="D173">
        <v>1333</v>
      </c>
      <c r="E173">
        <v>1271</v>
      </c>
      <c r="F173">
        <v>741</v>
      </c>
      <c r="G173">
        <v>36.799999999999997</v>
      </c>
      <c r="H173">
        <v>19.100000000000001</v>
      </c>
      <c r="I173">
        <v>14</v>
      </c>
      <c r="J173">
        <v>8.1999999999999993</v>
      </c>
      <c r="K173">
        <v>20180301</v>
      </c>
      <c r="L173">
        <v>11.9</v>
      </c>
      <c r="M173" s="2">
        <f t="shared" si="16"/>
        <v>43160</v>
      </c>
      <c r="N173">
        <f t="shared" si="17"/>
        <v>0</v>
      </c>
      <c r="O173">
        <f t="shared" si="18"/>
        <v>0</v>
      </c>
      <c r="P173">
        <f t="shared" si="19"/>
        <v>0</v>
      </c>
      <c r="Q173">
        <f t="shared" si="20"/>
        <v>11.9</v>
      </c>
    </row>
    <row r="174" spans="1:17">
      <c r="A174">
        <v>552</v>
      </c>
      <c r="B174">
        <v>3</v>
      </c>
      <c r="C174">
        <v>1519</v>
      </c>
      <c r="D174">
        <v>1333</v>
      </c>
      <c r="E174">
        <v>1271</v>
      </c>
      <c r="F174">
        <v>741</v>
      </c>
      <c r="G174">
        <v>36.799999999999997</v>
      </c>
      <c r="H174">
        <v>19.100000000000001</v>
      </c>
      <c r="I174">
        <v>14</v>
      </c>
      <c r="J174">
        <v>8.1999999999999993</v>
      </c>
      <c r="K174">
        <v>20180303</v>
      </c>
      <c r="L174">
        <v>13.5</v>
      </c>
      <c r="M174" s="2">
        <f t="shared" si="16"/>
        <v>43162</v>
      </c>
      <c r="N174">
        <f t="shared" si="17"/>
        <v>0</v>
      </c>
      <c r="O174">
        <f t="shared" si="18"/>
        <v>0</v>
      </c>
      <c r="P174">
        <f t="shared" si="19"/>
        <v>0</v>
      </c>
      <c r="Q174">
        <f t="shared" si="20"/>
        <v>13.5</v>
      </c>
    </row>
    <row r="175" spans="1:17">
      <c r="A175">
        <v>552</v>
      </c>
      <c r="B175">
        <v>3</v>
      </c>
      <c r="C175">
        <v>1519</v>
      </c>
      <c r="D175">
        <v>1333</v>
      </c>
      <c r="E175">
        <v>1271</v>
      </c>
      <c r="F175">
        <v>741</v>
      </c>
      <c r="G175">
        <v>36.799999999999997</v>
      </c>
      <c r="H175">
        <v>19.100000000000001</v>
      </c>
      <c r="I175">
        <v>14</v>
      </c>
      <c r="J175">
        <v>8.1999999999999993</v>
      </c>
      <c r="K175">
        <v>20180307</v>
      </c>
      <c r="L175">
        <v>9.8000000000000007</v>
      </c>
      <c r="M175" s="2">
        <f t="shared" si="16"/>
        <v>43166</v>
      </c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9.8000000000000007</v>
      </c>
    </row>
    <row r="176" spans="1:17">
      <c r="A176">
        <v>552</v>
      </c>
      <c r="B176">
        <v>3</v>
      </c>
      <c r="C176">
        <v>1519</v>
      </c>
      <c r="D176">
        <v>1333</v>
      </c>
      <c r="E176">
        <v>1271</v>
      </c>
      <c r="F176">
        <v>741</v>
      </c>
      <c r="G176">
        <v>36.799999999999997</v>
      </c>
      <c r="H176">
        <v>19.100000000000001</v>
      </c>
      <c r="I176">
        <v>14</v>
      </c>
      <c r="J176">
        <v>8.1999999999999993</v>
      </c>
      <c r="K176">
        <v>20180315</v>
      </c>
      <c r="L176">
        <v>20.8</v>
      </c>
      <c r="M176" s="2">
        <f t="shared" si="16"/>
        <v>43174</v>
      </c>
      <c r="N176">
        <f t="shared" si="17"/>
        <v>0</v>
      </c>
      <c r="O176">
        <f t="shared" si="18"/>
        <v>20.8</v>
      </c>
      <c r="P176">
        <f t="shared" si="19"/>
        <v>0</v>
      </c>
      <c r="Q176">
        <f t="shared" si="20"/>
        <v>0</v>
      </c>
    </row>
    <row r="177" spans="1:17">
      <c r="A177">
        <v>552</v>
      </c>
      <c r="B177">
        <v>3</v>
      </c>
      <c r="C177">
        <v>1519</v>
      </c>
      <c r="D177">
        <v>1333</v>
      </c>
      <c r="E177">
        <v>1271</v>
      </c>
      <c r="F177">
        <v>741</v>
      </c>
      <c r="G177">
        <v>36.799999999999997</v>
      </c>
      <c r="H177">
        <v>19.100000000000001</v>
      </c>
      <c r="I177">
        <v>14</v>
      </c>
      <c r="J177">
        <v>8.1999999999999993</v>
      </c>
      <c r="K177">
        <v>20180316</v>
      </c>
      <c r="L177">
        <v>18.7</v>
      </c>
      <c r="M177" s="2">
        <f t="shared" si="16"/>
        <v>43175</v>
      </c>
      <c r="N177">
        <f t="shared" si="17"/>
        <v>0</v>
      </c>
      <c r="O177">
        <f t="shared" si="18"/>
        <v>0</v>
      </c>
      <c r="P177">
        <f t="shared" si="19"/>
        <v>18.7</v>
      </c>
      <c r="Q177">
        <f t="shared" si="20"/>
        <v>0</v>
      </c>
    </row>
    <row r="178" spans="1:17">
      <c r="A178">
        <v>552</v>
      </c>
      <c r="B178">
        <v>3</v>
      </c>
      <c r="C178">
        <v>1519</v>
      </c>
      <c r="D178">
        <v>1333</v>
      </c>
      <c r="E178">
        <v>1271</v>
      </c>
      <c r="F178">
        <v>741</v>
      </c>
      <c r="G178">
        <v>36.799999999999997</v>
      </c>
      <c r="H178">
        <v>19.100000000000001</v>
      </c>
      <c r="I178">
        <v>14</v>
      </c>
      <c r="J178">
        <v>8.1999999999999993</v>
      </c>
      <c r="K178">
        <v>20180317</v>
      </c>
      <c r="L178">
        <v>14.5</v>
      </c>
      <c r="M178" s="2">
        <f t="shared" si="16"/>
        <v>43176</v>
      </c>
      <c r="N178">
        <f t="shared" si="17"/>
        <v>0</v>
      </c>
      <c r="O178">
        <f t="shared" si="18"/>
        <v>0</v>
      </c>
      <c r="P178">
        <f t="shared" si="19"/>
        <v>14.5</v>
      </c>
      <c r="Q178">
        <f t="shared" si="20"/>
        <v>0</v>
      </c>
    </row>
    <row r="179" spans="1:17">
      <c r="A179">
        <v>552</v>
      </c>
      <c r="B179">
        <v>3</v>
      </c>
      <c r="C179">
        <v>1519</v>
      </c>
      <c r="D179">
        <v>1333</v>
      </c>
      <c r="E179">
        <v>1271</v>
      </c>
      <c r="F179">
        <v>741</v>
      </c>
      <c r="G179">
        <v>36.799999999999997</v>
      </c>
      <c r="H179">
        <v>19.100000000000001</v>
      </c>
      <c r="I179">
        <v>14</v>
      </c>
      <c r="J179">
        <v>8.1999999999999993</v>
      </c>
      <c r="K179">
        <v>20180318</v>
      </c>
      <c r="L179">
        <v>30.4</v>
      </c>
      <c r="M179" s="2">
        <f t="shared" si="16"/>
        <v>43177</v>
      </c>
      <c r="N179">
        <f t="shared" si="17"/>
        <v>0</v>
      </c>
      <c r="O179">
        <f t="shared" si="18"/>
        <v>30.4</v>
      </c>
      <c r="P179">
        <f t="shared" si="19"/>
        <v>0</v>
      </c>
      <c r="Q179">
        <f t="shared" si="20"/>
        <v>0</v>
      </c>
    </row>
    <row r="180" spans="1:17">
      <c r="A180">
        <v>552</v>
      </c>
      <c r="B180">
        <v>3</v>
      </c>
      <c r="C180">
        <v>1519</v>
      </c>
      <c r="D180">
        <v>1333</v>
      </c>
      <c r="E180">
        <v>1271</v>
      </c>
      <c r="F180">
        <v>741</v>
      </c>
      <c r="G180">
        <v>36.799999999999997</v>
      </c>
      <c r="H180">
        <v>19.100000000000001</v>
      </c>
      <c r="I180">
        <v>14</v>
      </c>
      <c r="J180">
        <v>8.1999999999999993</v>
      </c>
      <c r="K180">
        <v>20180329</v>
      </c>
      <c r="L180">
        <v>8.6</v>
      </c>
      <c r="M180" s="2">
        <f t="shared" si="16"/>
        <v>43188</v>
      </c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8.6</v>
      </c>
    </row>
    <row r="181" spans="1:17">
      <c r="A181">
        <v>625</v>
      </c>
      <c r="B181">
        <v>1</v>
      </c>
      <c r="C181">
        <v>806</v>
      </c>
      <c r="D181">
        <v>806</v>
      </c>
      <c r="E181">
        <v>775</v>
      </c>
      <c r="F181">
        <v>391</v>
      </c>
      <c r="G181">
        <v>25</v>
      </c>
      <c r="H181">
        <v>19.5</v>
      </c>
      <c r="I181">
        <v>15.8</v>
      </c>
      <c r="J181">
        <v>11</v>
      </c>
      <c r="K181">
        <v>20170103</v>
      </c>
      <c r="L181">
        <v>40</v>
      </c>
      <c r="M181" s="2">
        <f t="shared" si="16"/>
        <v>42738</v>
      </c>
      <c r="N181">
        <f t="shared" si="17"/>
        <v>40</v>
      </c>
      <c r="O181">
        <f t="shared" si="18"/>
        <v>0</v>
      </c>
      <c r="P181">
        <f t="shared" si="19"/>
        <v>0</v>
      </c>
      <c r="Q181">
        <f t="shared" si="20"/>
        <v>0</v>
      </c>
    </row>
    <row r="182" spans="1:17">
      <c r="A182">
        <v>625</v>
      </c>
      <c r="B182">
        <v>1</v>
      </c>
      <c r="C182">
        <v>806</v>
      </c>
      <c r="D182">
        <v>806</v>
      </c>
      <c r="E182">
        <v>775</v>
      </c>
      <c r="F182">
        <v>391</v>
      </c>
      <c r="G182">
        <v>25</v>
      </c>
      <c r="H182">
        <v>19.5</v>
      </c>
      <c r="I182">
        <v>15.8</v>
      </c>
      <c r="J182">
        <v>11</v>
      </c>
      <c r="K182">
        <v>20170120</v>
      </c>
      <c r="L182">
        <v>17</v>
      </c>
      <c r="M182" s="2">
        <f t="shared" si="16"/>
        <v>42755</v>
      </c>
      <c r="N182">
        <f t="shared" si="17"/>
        <v>0</v>
      </c>
      <c r="O182">
        <f t="shared" si="18"/>
        <v>0</v>
      </c>
      <c r="P182">
        <f t="shared" si="19"/>
        <v>17</v>
      </c>
      <c r="Q182">
        <f t="shared" si="20"/>
        <v>0</v>
      </c>
    </row>
    <row r="183" spans="1:17">
      <c r="A183">
        <v>625</v>
      </c>
      <c r="B183">
        <v>1</v>
      </c>
      <c r="C183">
        <v>806</v>
      </c>
      <c r="D183">
        <v>806</v>
      </c>
      <c r="E183">
        <v>775</v>
      </c>
      <c r="F183">
        <v>391</v>
      </c>
      <c r="G183">
        <v>25</v>
      </c>
      <c r="H183">
        <v>19.5</v>
      </c>
      <c r="I183">
        <v>15.8</v>
      </c>
      <c r="J183">
        <v>11</v>
      </c>
      <c r="K183">
        <v>20170123</v>
      </c>
      <c r="L183">
        <v>14</v>
      </c>
      <c r="M183" s="2">
        <f t="shared" si="16"/>
        <v>42758</v>
      </c>
      <c r="N183">
        <f t="shared" si="17"/>
        <v>0</v>
      </c>
      <c r="O183">
        <f t="shared" si="18"/>
        <v>0</v>
      </c>
      <c r="P183">
        <f t="shared" si="19"/>
        <v>0</v>
      </c>
      <c r="Q183">
        <f t="shared" si="20"/>
        <v>14</v>
      </c>
    </row>
    <row r="184" spans="1:17">
      <c r="A184">
        <v>625</v>
      </c>
      <c r="B184">
        <v>1</v>
      </c>
      <c r="C184">
        <v>806</v>
      </c>
      <c r="D184">
        <v>806</v>
      </c>
      <c r="E184">
        <v>775</v>
      </c>
      <c r="F184">
        <v>391</v>
      </c>
      <c r="G184">
        <v>25</v>
      </c>
      <c r="H184">
        <v>19.5</v>
      </c>
      <c r="I184">
        <v>15.8</v>
      </c>
      <c r="J184">
        <v>11</v>
      </c>
      <c r="K184">
        <v>20170125</v>
      </c>
      <c r="L184">
        <v>23</v>
      </c>
      <c r="M184" s="2">
        <f t="shared" si="16"/>
        <v>42760</v>
      </c>
      <c r="N184">
        <f t="shared" si="17"/>
        <v>0</v>
      </c>
      <c r="O184">
        <f t="shared" si="18"/>
        <v>23</v>
      </c>
      <c r="P184">
        <f t="shared" si="19"/>
        <v>0</v>
      </c>
      <c r="Q184">
        <f t="shared" si="20"/>
        <v>0</v>
      </c>
    </row>
    <row r="185" spans="1:17">
      <c r="A185">
        <v>625</v>
      </c>
      <c r="B185">
        <v>1</v>
      </c>
      <c r="C185">
        <v>806</v>
      </c>
      <c r="D185">
        <v>806</v>
      </c>
      <c r="E185">
        <v>775</v>
      </c>
      <c r="F185">
        <v>391</v>
      </c>
      <c r="G185">
        <v>25</v>
      </c>
      <c r="H185">
        <v>19.5</v>
      </c>
      <c r="I185">
        <v>15.8</v>
      </c>
      <c r="J185">
        <v>11</v>
      </c>
      <c r="K185">
        <v>20170127</v>
      </c>
      <c r="L185">
        <v>18.8</v>
      </c>
      <c r="M185" s="2">
        <f t="shared" si="16"/>
        <v>42762</v>
      </c>
      <c r="N185">
        <f t="shared" si="17"/>
        <v>0</v>
      </c>
      <c r="O185">
        <f t="shared" si="18"/>
        <v>0</v>
      </c>
      <c r="P185">
        <f t="shared" si="19"/>
        <v>18.8</v>
      </c>
      <c r="Q185">
        <f t="shared" si="20"/>
        <v>0</v>
      </c>
    </row>
    <row r="186" spans="1:17">
      <c r="A186">
        <v>625</v>
      </c>
      <c r="B186">
        <v>1</v>
      </c>
      <c r="C186">
        <v>806</v>
      </c>
      <c r="D186">
        <v>806</v>
      </c>
      <c r="E186">
        <v>775</v>
      </c>
      <c r="F186">
        <v>391</v>
      </c>
      <c r="G186">
        <v>25</v>
      </c>
      <c r="H186">
        <v>19.5</v>
      </c>
      <c r="I186">
        <v>15.8</v>
      </c>
      <c r="J186">
        <v>11</v>
      </c>
      <c r="K186">
        <v>20180106</v>
      </c>
      <c r="L186">
        <v>14.8</v>
      </c>
      <c r="M186" s="2">
        <f t="shared" si="16"/>
        <v>43106</v>
      </c>
      <c r="N186">
        <f t="shared" si="17"/>
        <v>0</v>
      </c>
      <c r="O186">
        <f t="shared" si="18"/>
        <v>0</v>
      </c>
      <c r="P186">
        <f t="shared" si="19"/>
        <v>0</v>
      </c>
      <c r="Q186">
        <f t="shared" si="20"/>
        <v>14.8</v>
      </c>
    </row>
    <row r="187" spans="1:17">
      <c r="A187">
        <v>625</v>
      </c>
      <c r="B187">
        <v>1</v>
      </c>
      <c r="C187">
        <v>806</v>
      </c>
      <c r="D187">
        <v>806</v>
      </c>
      <c r="E187">
        <v>775</v>
      </c>
      <c r="F187">
        <v>391</v>
      </c>
      <c r="G187">
        <v>25</v>
      </c>
      <c r="H187">
        <v>19.5</v>
      </c>
      <c r="I187">
        <v>15.8</v>
      </c>
      <c r="J187">
        <v>11</v>
      </c>
      <c r="K187">
        <v>20180108</v>
      </c>
      <c r="L187">
        <v>14</v>
      </c>
      <c r="M187" s="2">
        <f t="shared" si="16"/>
        <v>43108</v>
      </c>
      <c r="N187">
        <f t="shared" si="17"/>
        <v>0</v>
      </c>
      <c r="O187">
        <f t="shared" si="18"/>
        <v>0</v>
      </c>
      <c r="P187">
        <f t="shared" si="19"/>
        <v>0</v>
      </c>
      <c r="Q187">
        <f t="shared" si="20"/>
        <v>14</v>
      </c>
    </row>
    <row r="188" spans="1:17">
      <c r="A188">
        <v>625</v>
      </c>
      <c r="B188">
        <v>1</v>
      </c>
      <c r="C188">
        <v>806</v>
      </c>
      <c r="D188">
        <v>806</v>
      </c>
      <c r="E188">
        <v>775</v>
      </c>
      <c r="F188">
        <v>391</v>
      </c>
      <c r="G188">
        <v>25</v>
      </c>
      <c r="H188">
        <v>19.5</v>
      </c>
      <c r="I188">
        <v>15.8</v>
      </c>
      <c r="J188">
        <v>11</v>
      </c>
      <c r="K188">
        <v>20180120</v>
      </c>
      <c r="L188">
        <v>11.8</v>
      </c>
      <c r="M188" s="2">
        <f t="shared" si="16"/>
        <v>43120</v>
      </c>
      <c r="N188">
        <f t="shared" si="17"/>
        <v>0</v>
      </c>
      <c r="O188">
        <f t="shared" si="18"/>
        <v>0</v>
      </c>
      <c r="P188">
        <f t="shared" si="19"/>
        <v>0</v>
      </c>
      <c r="Q188">
        <f t="shared" si="20"/>
        <v>11.8</v>
      </c>
    </row>
    <row r="189" spans="1:17">
      <c r="A189">
        <v>625</v>
      </c>
      <c r="B189">
        <v>1</v>
      </c>
      <c r="C189">
        <v>806</v>
      </c>
      <c r="D189">
        <v>806</v>
      </c>
      <c r="E189">
        <v>775</v>
      </c>
      <c r="F189">
        <v>391</v>
      </c>
      <c r="G189">
        <v>25</v>
      </c>
      <c r="H189">
        <v>19.5</v>
      </c>
      <c r="I189">
        <v>15.8</v>
      </c>
      <c r="J189">
        <v>11</v>
      </c>
      <c r="K189">
        <v>20180122</v>
      </c>
      <c r="L189">
        <v>24.8</v>
      </c>
      <c r="M189" s="2">
        <f t="shared" si="16"/>
        <v>43122</v>
      </c>
      <c r="N189">
        <f t="shared" si="17"/>
        <v>0</v>
      </c>
      <c r="O189">
        <f t="shared" si="18"/>
        <v>24.8</v>
      </c>
      <c r="P189">
        <f t="shared" si="19"/>
        <v>0</v>
      </c>
      <c r="Q189">
        <f t="shared" si="20"/>
        <v>0</v>
      </c>
    </row>
    <row r="190" spans="1:17">
      <c r="A190">
        <v>625</v>
      </c>
      <c r="B190">
        <v>2</v>
      </c>
      <c r="C190">
        <v>806</v>
      </c>
      <c r="D190">
        <v>794</v>
      </c>
      <c r="E190">
        <v>763</v>
      </c>
      <c r="F190">
        <v>469</v>
      </c>
      <c r="G190">
        <v>27.5</v>
      </c>
      <c r="H190">
        <v>20</v>
      </c>
      <c r="I190">
        <v>15.6</v>
      </c>
      <c r="J190">
        <v>10</v>
      </c>
      <c r="K190">
        <v>20170211</v>
      </c>
      <c r="L190">
        <v>20</v>
      </c>
      <c r="M190" s="2">
        <f t="shared" si="16"/>
        <v>42777</v>
      </c>
      <c r="N190">
        <f t="shared" si="17"/>
        <v>0</v>
      </c>
      <c r="O190">
        <f t="shared" si="18"/>
        <v>0</v>
      </c>
      <c r="P190">
        <f t="shared" si="19"/>
        <v>20</v>
      </c>
      <c r="Q190">
        <f t="shared" si="20"/>
        <v>0</v>
      </c>
    </row>
    <row r="191" spans="1:17">
      <c r="A191">
        <v>625</v>
      </c>
      <c r="B191">
        <v>2</v>
      </c>
      <c r="C191">
        <v>806</v>
      </c>
      <c r="D191">
        <v>794</v>
      </c>
      <c r="E191">
        <v>763</v>
      </c>
      <c r="F191">
        <v>469</v>
      </c>
      <c r="G191">
        <v>27.5</v>
      </c>
      <c r="H191">
        <v>20</v>
      </c>
      <c r="I191">
        <v>15.6</v>
      </c>
      <c r="J191">
        <v>10</v>
      </c>
      <c r="K191">
        <v>20170212</v>
      </c>
      <c r="L191">
        <v>12</v>
      </c>
      <c r="M191" s="2">
        <f t="shared" si="16"/>
        <v>42778</v>
      </c>
      <c r="N191">
        <f t="shared" si="17"/>
        <v>0</v>
      </c>
      <c r="O191">
        <f t="shared" si="18"/>
        <v>0</v>
      </c>
      <c r="P191">
        <f t="shared" si="19"/>
        <v>0</v>
      </c>
      <c r="Q191">
        <f t="shared" si="20"/>
        <v>12</v>
      </c>
    </row>
    <row r="192" spans="1:17">
      <c r="A192">
        <v>625</v>
      </c>
      <c r="B192">
        <v>2</v>
      </c>
      <c r="C192">
        <v>806</v>
      </c>
      <c r="D192">
        <v>794</v>
      </c>
      <c r="E192">
        <v>763</v>
      </c>
      <c r="F192">
        <v>469</v>
      </c>
      <c r="G192">
        <v>27.5</v>
      </c>
      <c r="H192">
        <v>20</v>
      </c>
      <c r="I192">
        <v>15.6</v>
      </c>
      <c r="J192">
        <v>10</v>
      </c>
      <c r="K192">
        <v>20170216</v>
      </c>
      <c r="L192">
        <v>22</v>
      </c>
      <c r="M192" s="2">
        <f t="shared" si="16"/>
        <v>42782</v>
      </c>
      <c r="N192">
        <f t="shared" si="17"/>
        <v>0</v>
      </c>
      <c r="O192">
        <f t="shared" si="18"/>
        <v>22</v>
      </c>
      <c r="P192">
        <f t="shared" si="19"/>
        <v>0</v>
      </c>
      <c r="Q192">
        <f t="shared" si="20"/>
        <v>0</v>
      </c>
    </row>
    <row r="193" spans="1:17">
      <c r="A193">
        <v>625</v>
      </c>
      <c r="B193">
        <v>2</v>
      </c>
      <c r="C193">
        <v>806</v>
      </c>
      <c r="D193">
        <v>794</v>
      </c>
      <c r="E193">
        <v>763</v>
      </c>
      <c r="F193">
        <v>469</v>
      </c>
      <c r="G193">
        <v>27.5</v>
      </c>
      <c r="H193">
        <v>20</v>
      </c>
      <c r="I193">
        <v>15.6</v>
      </c>
      <c r="J193">
        <v>10</v>
      </c>
      <c r="K193">
        <v>20170217</v>
      </c>
      <c r="L193">
        <v>16</v>
      </c>
      <c r="M193" s="2">
        <f t="shared" si="16"/>
        <v>42783</v>
      </c>
      <c r="N193">
        <f t="shared" si="17"/>
        <v>0</v>
      </c>
      <c r="O193">
        <f t="shared" si="18"/>
        <v>0</v>
      </c>
      <c r="P193">
        <f t="shared" si="19"/>
        <v>16</v>
      </c>
      <c r="Q193">
        <f t="shared" si="20"/>
        <v>0</v>
      </c>
    </row>
    <row r="194" spans="1:17">
      <c r="A194">
        <v>625</v>
      </c>
      <c r="B194">
        <v>2</v>
      </c>
      <c r="C194">
        <v>806</v>
      </c>
      <c r="D194">
        <v>794</v>
      </c>
      <c r="E194">
        <v>763</v>
      </c>
      <c r="F194">
        <v>469</v>
      </c>
      <c r="G194">
        <v>27.5</v>
      </c>
      <c r="H194">
        <v>20</v>
      </c>
      <c r="I194">
        <v>15.6</v>
      </c>
      <c r="J194">
        <v>10</v>
      </c>
      <c r="K194">
        <v>20170218</v>
      </c>
      <c r="L194">
        <v>33</v>
      </c>
      <c r="M194" s="2">
        <f t="shared" si="16"/>
        <v>42784</v>
      </c>
      <c r="N194">
        <f t="shared" si="17"/>
        <v>33</v>
      </c>
      <c r="O194">
        <f t="shared" si="18"/>
        <v>0</v>
      </c>
      <c r="P194">
        <f t="shared" si="19"/>
        <v>0</v>
      </c>
      <c r="Q194">
        <f t="shared" si="20"/>
        <v>0</v>
      </c>
    </row>
    <row r="195" spans="1:17">
      <c r="A195">
        <v>625</v>
      </c>
      <c r="B195">
        <v>2</v>
      </c>
      <c r="C195">
        <v>806</v>
      </c>
      <c r="D195">
        <v>794</v>
      </c>
      <c r="E195">
        <v>763</v>
      </c>
      <c r="F195">
        <v>469</v>
      </c>
      <c r="G195">
        <v>27.5</v>
      </c>
      <c r="H195">
        <v>20</v>
      </c>
      <c r="I195">
        <v>15.6</v>
      </c>
      <c r="J195">
        <v>10</v>
      </c>
      <c r="K195">
        <v>20170219</v>
      </c>
      <c r="L195">
        <v>11.6</v>
      </c>
      <c r="M195" s="2">
        <f t="shared" si="16"/>
        <v>42785</v>
      </c>
      <c r="N195">
        <f t="shared" si="17"/>
        <v>0</v>
      </c>
      <c r="O195">
        <f t="shared" si="18"/>
        <v>0</v>
      </c>
      <c r="P195">
        <f t="shared" si="19"/>
        <v>0</v>
      </c>
      <c r="Q195">
        <f t="shared" si="20"/>
        <v>11.6</v>
      </c>
    </row>
    <row r="196" spans="1:17">
      <c r="A196">
        <v>625</v>
      </c>
      <c r="B196">
        <v>2</v>
      </c>
      <c r="C196">
        <v>806</v>
      </c>
      <c r="D196">
        <v>794</v>
      </c>
      <c r="E196">
        <v>763</v>
      </c>
      <c r="F196">
        <v>469</v>
      </c>
      <c r="G196">
        <v>27.5</v>
      </c>
      <c r="H196">
        <v>20</v>
      </c>
      <c r="I196">
        <v>15.6</v>
      </c>
      <c r="J196">
        <v>10</v>
      </c>
      <c r="K196">
        <v>20170221</v>
      </c>
      <c r="L196">
        <v>11</v>
      </c>
      <c r="M196" s="2">
        <f t="shared" si="16"/>
        <v>42787</v>
      </c>
      <c r="N196">
        <f t="shared" si="17"/>
        <v>0</v>
      </c>
      <c r="O196">
        <f t="shared" si="18"/>
        <v>0</v>
      </c>
      <c r="P196">
        <f t="shared" si="19"/>
        <v>0</v>
      </c>
      <c r="Q196">
        <f t="shared" si="20"/>
        <v>11</v>
      </c>
    </row>
    <row r="197" spans="1:17">
      <c r="A197">
        <v>625</v>
      </c>
      <c r="B197">
        <v>2</v>
      </c>
      <c r="C197">
        <v>806</v>
      </c>
      <c r="D197">
        <v>794</v>
      </c>
      <c r="E197">
        <v>763</v>
      </c>
      <c r="F197">
        <v>469</v>
      </c>
      <c r="G197">
        <v>27.5</v>
      </c>
      <c r="H197">
        <v>20</v>
      </c>
      <c r="I197">
        <v>15.6</v>
      </c>
      <c r="J197">
        <v>10</v>
      </c>
      <c r="K197">
        <v>20170224</v>
      </c>
      <c r="L197">
        <v>11</v>
      </c>
      <c r="M197" s="2">
        <f t="shared" si="16"/>
        <v>42790</v>
      </c>
      <c r="N197">
        <f t="shared" si="17"/>
        <v>0</v>
      </c>
      <c r="O197">
        <f t="shared" si="18"/>
        <v>0</v>
      </c>
      <c r="P197">
        <f t="shared" si="19"/>
        <v>0</v>
      </c>
      <c r="Q197">
        <f t="shared" si="20"/>
        <v>11</v>
      </c>
    </row>
    <row r="198" spans="1:17">
      <c r="A198">
        <v>625</v>
      </c>
      <c r="B198">
        <v>2</v>
      </c>
      <c r="C198">
        <v>806</v>
      </c>
      <c r="D198">
        <v>794</v>
      </c>
      <c r="E198">
        <v>763</v>
      </c>
      <c r="F198">
        <v>469</v>
      </c>
      <c r="G198">
        <v>27.5</v>
      </c>
      <c r="H198">
        <v>20</v>
      </c>
      <c r="I198">
        <v>15.6</v>
      </c>
      <c r="J198">
        <v>10</v>
      </c>
      <c r="K198">
        <v>20180202</v>
      </c>
      <c r="L198">
        <v>11.5</v>
      </c>
      <c r="M198" s="2">
        <f t="shared" si="16"/>
        <v>43133</v>
      </c>
      <c r="N198">
        <f t="shared" si="17"/>
        <v>0</v>
      </c>
      <c r="O198">
        <f t="shared" si="18"/>
        <v>0</v>
      </c>
      <c r="P198">
        <f t="shared" si="19"/>
        <v>0</v>
      </c>
      <c r="Q198">
        <f t="shared" si="20"/>
        <v>11.5</v>
      </c>
    </row>
    <row r="199" spans="1:17">
      <c r="A199">
        <v>625</v>
      </c>
      <c r="B199">
        <v>2</v>
      </c>
      <c r="C199">
        <v>806</v>
      </c>
      <c r="D199">
        <v>794</v>
      </c>
      <c r="E199">
        <v>763</v>
      </c>
      <c r="F199">
        <v>469</v>
      </c>
      <c r="G199">
        <v>27.5</v>
      </c>
      <c r="H199">
        <v>20</v>
      </c>
      <c r="I199">
        <v>15.6</v>
      </c>
      <c r="J199">
        <v>10</v>
      </c>
      <c r="K199">
        <v>20180203</v>
      </c>
      <c r="L199">
        <v>15.7</v>
      </c>
      <c r="M199" s="2">
        <f t="shared" si="16"/>
        <v>43134</v>
      </c>
      <c r="N199">
        <f t="shared" si="17"/>
        <v>0</v>
      </c>
      <c r="O199">
        <f t="shared" si="18"/>
        <v>0</v>
      </c>
      <c r="P199">
        <f t="shared" si="19"/>
        <v>15.7</v>
      </c>
      <c r="Q199">
        <f t="shared" si="20"/>
        <v>0</v>
      </c>
    </row>
    <row r="200" spans="1:17">
      <c r="A200">
        <v>150903</v>
      </c>
      <c r="B200">
        <v>1</v>
      </c>
      <c r="C200">
        <v>1054</v>
      </c>
      <c r="D200">
        <v>868</v>
      </c>
      <c r="E200">
        <v>837</v>
      </c>
      <c r="F200">
        <v>460</v>
      </c>
      <c r="G200">
        <v>17.100000000000001</v>
      </c>
      <c r="H200">
        <v>11.1</v>
      </c>
      <c r="I200">
        <v>9.4</v>
      </c>
      <c r="J200">
        <v>6.7</v>
      </c>
      <c r="K200">
        <v>20180112</v>
      </c>
      <c r="L200">
        <v>22</v>
      </c>
      <c r="M200" s="2">
        <f t="shared" si="16"/>
        <v>43112</v>
      </c>
      <c r="N200">
        <f t="shared" si="17"/>
        <v>22</v>
      </c>
      <c r="O200">
        <f t="shared" si="18"/>
        <v>0</v>
      </c>
      <c r="P200">
        <f t="shared" si="19"/>
        <v>0</v>
      </c>
      <c r="Q200">
        <f t="shared" si="20"/>
        <v>0</v>
      </c>
    </row>
    <row r="201" spans="1:17">
      <c r="A201">
        <v>625</v>
      </c>
      <c r="B201">
        <v>3</v>
      </c>
      <c r="C201">
        <v>806</v>
      </c>
      <c r="D201">
        <v>806</v>
      </c>
      <c r="E201">
        <v>775</v>
      </c>
      <c r="F201">
        <v>407</v>
      </c>
      <c r="G201">
        <v>25.3</v>
      </c>
      <c r="H201">
        <v>18.5</v>
      </c>
      <c r="I201">
        <v>14</v>
      </c>
      <c r="J201">
        <v>9.5</v>
      </c>
      <c r="K201">
        <v>20170308</v>
      </c>
      <c r="L201">
        <v>17.8</v>
      </c>
      <c r="M201" s="2">
        <f t="shared" si="16"/>
        <v>42802</v>
      </c>
      <c r="N201">
        <f t="shared" si="17"/>
        <v>0</v>
      </c>
      <c r="O201">
        <f t="shared" si="18"/>
        <v>0</v>
      </c>
      <c r="P201">
        <f t="shared" si="19"/>
        <v>17.8</v>
      </c>
      <c r="Q201">
        <f t="shared" si="20"/>
        <v>0</v>
      </c>
    </row>
    <row r="202" spans="1:17">
      <c r="A202">
        <v>625</v>
      </c>
      <c r="B202">
        <v>3</v>
      </c>
      <c r="C202">
        <v>806</v>
      </c>
      <c r="D202">
        <v>806</v>
      </c>
      <c r="E202">
        <v>775</v>
      </c>
      <c r="F202">
        <v>407</v>
      </c>
      <c r="G202">
        <v>25.3</v>
      </c>
      <c r="H202">
        <v>18.5</v>
      </c>
      <c r="I202">
        <v>14</v>
      </c>
      <c r="J202">
        <v>9.5</v>
      </c>
      <c r="K202">
        <v>20170326</v>
      </c>
      <c r="L202">
        <v>15.7</v>
      </c>
      <c r="M202" s="2">
        <f t="shared" si="16"/>
        <v>42820</v>
      </c>
      <c r="N202">
        <f t="shared" si="17"/>
        <v>0</v>
      </c>
      <c r="O202">
        <f t="shared" si="18"/>
        <v>0</v>
      </c>
      <c r="P202">
        <f t="shared" si="19"/>
        <v>15.7</v>
      </c>
      <c r="Q202">
        <f t="shared" si="20"/>
        <v>0</v>
      </c>
    </row>
    <row r="203" spans="1:17">
      <c r="A203">
        <v>625</v>
      </c>
      <c r="B203">
        <v>3</v>
      </c>
      <c r="C203">
        <v>806</v>
      </c>
      <c r="D203">
        <v>806</v>
      </c>
      <c r="E203">
        <v>775</v>
      </c>
      <c r="F203">
        <v>407</v>
      </c>
      <c r="G203">
        <v>25.3</v>
      </c>
      <c r="H203">
        <v>18.5</v>
      </c>
      <c r="I203">
        <v>14</v>
      </c>
      <c r="J203">
        <v>9.5</v>
      </c>
      <c r="K203">
        <v>20170328</v>
      </c>
      <c r="L203">
        <v>10.6</v>
      </c>
      <c r="M203" s="2">
        <f t="shared" si="16"/>
        <v>42822</v>
      </c>
      <c r="N203">
        <f t="shared" si="17"/>
        <v>0</v>
      </c>
      <c r="O203">
        <f t="shared" si="18"/>
        <v>0</v>
      </c>
      <c r="P203">
        <f t="shared" si="19"/>
        <v>0</v>
      </c>
      <c r="Q203">
        <f t="shared" si="20"/>
        <v>10.6</v>
      </c>
    </row>
    <row r="204" spans="1:17">
      <c r="A204">
        <v>625</v>
      </c>
      <c r="B204">
        <v>3</v>
      </c>
      <c r="C204">
        <v>806</v>
      </c>
      <c r="D204">
        <v>806</v>
      </c>
      <c r="E204">
        <v>775</v>
      </c>
      <c r="F204">
        <v>407</v>
      </c>
      <c r="G204">
        <v>25.3</v>
      </c>
      <c r="H204">
        <v>18.5</v>
      </c>
      <c r="I204">
        <v>14</v>
      </c>
      <c r="J204">
        <v>9.5</v>
      </c>
      <c r="K204">
        <v>20170331</v>
      </c>
      <c r="L204">
        <v>10.5</v>
      </c>
      <c r="M204" s="2">
        <f t="shared" si="16"/>
        <v>42825</v>
      </c>
      <c r="N204">
        <f t="shared" si="17"/>
        <v>0</v>
      </c>
      <c r="O204">
        <f t="shared" si="18"/>
        <v>0</v>
      </c>
      <c r="P204">
        <f t="shared" si="19"/>
        <v>0</v>
      </c>
      <c r="Q204">
        <f t="shared" si="20"/>
        <v>10.5</v>
      </c>
    </row>
    <row r="205" spans="1:17">
      <c r="A205">
        <v>625</v>
      </c>
      <c r="B205">
        <v>3</v>
      </c>
      <c r="C205">
        <v>806</v>
      </c>
      <c r="D205">
        <v>806</v>
      </c>
      <c r="E205">
        <v>775</v>
      </c>
      <c r="F205">
        <v>407</v>
      </c>
      <c r="G205">
        <v>25.3</v>
      </c>
      <c r="H205">
        <v>18.5</v>
      </c>
      <c r="I205">
        <v>14</v>
      </c>
      <c r="J205">
        <v>9.5</v>
      </c>
      <c r="K205">
        <v>20180301</v>
      </c>
      <c r="L205">
        <v>13.4</v>
      </c>
      <c r="M205" s="2">
        <f t="shared" si="16"/>
        <v>43160</v>
      </c>
      <c r="N205">
        <f t="shared" si="17"/>
        <v>0</v>
      </c>
      <c r="O205">
        <f t="shared" si="18"/>
        <v>0</v>
      </c>
      <c r="P205">
        <f t="shared" si="19"/>
        <v>0</v>
      </c>
      <c r="Q205">
        <f t="shared" si="20"/>
        <v>13.4</v>
      </c>
    </row>
    <row r="206" spans="1:17">
      <c r="A206">
        <v>625</v>
      </c>
      <c r="B206">
        <v>3</v>
      </c>
      <c r="C206">
        <v>806</v>
      </c>
      <c r="D206">
        <v>806</v>
      </c>
      <c r="E206">
        <v>775</v>
      </c>
      <c r="F206">
        <v>407</v>
      </c>
      <c r="G206">
        <v>25.3</v>
      </c>
      <c r="H206">
        <v>18.5</v>
      </c>
      <c r="I206">
        <v>14</v>
      </c>
      <c r="J206">
        <v>9.5</v>
      </c>
      <c r="K206">
        <v>20180307</v>
      </c>
      <c r="L206">
        <v>12.2</v>
      </c>
      <c r="M206" s="2">
        <f t="shared" si="16"/>
        <v>43166</v>
      </c>
      <c r="N206">
        <f t="shared" si="17"/>
        <v>0</v>
      </c>
      <c r="O206">
        <f t="shared" si="18"/>
        <v>0</v>
      </c>
      <c r="P206">
        <f t="shared" si="19"/>
        <v>0</v>
      </c>
      <c r="Q206">
        <f t="shared" si="20"/>
        <v>12.2</v>
      </c>
    </row>
    <row r="207" spans="1:17">
      <c r="A207">
        <v>625</v>
      </c>
      <c r="B207">
        <v>3</v>
      </c>
      <c r="C207">
        <v>806</v>
      </c>
      <c r="D207">
        <v>806</v>
      </c>
      <c r="E207">
        <v>775</v>
      </c>
      <c r="F207">
        <v>407</v>
      </c>
      <c r="G207">
        <v>25.3</v>
      </c>
      <c r="H207">
        <v>18.5</v>
      </c>
      <c r="I207">
        <v>14</v>
      </c>
      <c r="J207">
        <v>9.5</v>
      </c>
      <c r="K207">
        <v>20180309</v>
      </c>
      <c r="L207">
        <v>13.8</v>
      </c>
      <c r="M207" s="2">
        <f t="shared" si="16"/>
        <v>43168</v>
      </c>
      <c r="N207">
        <f t="shared" si="17"/>
        <v>0</v>
      </c>
      <c r="O207">
        <f t="shared" si="18"/>
        <v>0</v>
      </c>
      <c r="P207">
        <f t="shared" si="19"/>
        <v>0</v>
      </c>
      <c r="Q207">
        <f t="shared" si="20"/>
        <v>13.8</v>
      </c>
    </row>
    <row r="208" spans="1:17">
      <c r="A208">
        <v>625</v>
      </c>
      <c r="B208">
        <v>3</v>
      </c>
      <c r="C208">
        <v>806</v>
      </c>
      <c r="D208">
        <v>806</v>
      </c>
      <c r="E208">
        <v>775</v>
      </c>
      <c r="F208">
        <v>407</v>
      </c>
      <c r="G208">
        <v>25.3</v>
      </c>
      <c r="H208">
        <v>18.5</v>
      </c>
      <c r="I208">
        <v>14</v>
      </c>
      <c r="J208">
        <v>9.5</v>
      </c>
      <c r="K208">
        <v>20180312</v>
      </c>
      <c r="L208">
        <v>11.7</v>
      </c>
      <c r="M208" s="2">
        <f t="shared" si="16"/>
        <v>43171</v>
      </c>
      <c r="N208">
        <f t="shared" si="17"/>
        <v>0</v>
      </c>
      <c r="O208">
        <f t="shared" si="18"/>
        <v>0</v>
      </c>
      <c r="P208">
        <f t="shared" si="19"/>
        <v>0</v>
      </c>
      <c r="Q208">
        <f t="shared" si="20"/>
        <v>11.7</v>
      </c>
    </row>
    <row r="209" spans="1:17">
      <c r="A209">
        <v>151207</v>
      </c>
      <c r="B209">
        <v>1</v>
      </c>
      <c r="C209">
        <v>1085</v>
      </c>
      <c r="D209">
        <v>1085</v>
      </c>
      <c r="E209">
        <v>1023</v>
      </c>
      <c r="F209">
        <v>562</v>
      </c>
      <c r="G209">
        <v>15.5</v>
      </c>
      <c r="H209">
        <v>11</v>
      </c>
      <c r="I209">
        <v>9.6</v>
      </c>
      <c r="J209">
        <v>5.9</v>
      </c>
      <c r="K209">
        <v>20180117</v>
      </c>
      <c r="L209">
        <v>18.600000000000001</v>
      </c>
      <c r="M209" s="2">
        <f t="shared" si="16"/>
        <v>43117</v>
      </c>
      <c r="N209">
        <f t="shared" si="17"/>
        <v>18.600000000000001</v>
      </c>
      <c r="O209">
        <f t="shared" si="18"/>
        <v>0</v>
      </c>
      <c r="P209">
        <f t="shared" si="19"/>
        <v>0</v>
      </c>
      <c r="Q209">
        <f t="shared" si="20"/>
        <v>0</v>
      </c>
    </row>
    <row r="210" spans="1:17">
      <c r="A210">
        <v>625</v>
      </c>
      <c r="B210">
        <v>3</v>
      </c>
      <c r="C210">
        <v>806</v>
      </c>
      <c r="D210">
        <v>806</v>
      </c>
      <c r="E210">
        <v>775</v>
      </c>
      <c r="F210">
        <v>407</v>
      </c>
      <c r="G210">
        <v>25.3</v>
      </c>
      <c r="H210">
        <v>18.5</v>
      </c>
      <c r="I210">
        <v>14</v>
      </c>
      <c r="J210">
        <v>9.5</v>
      </c>
      <c r="K210">
        <v>20180323</v>
      </c>
      <c r="L210">
        <v>16</v>
      </c>
      <c r="M210" s="2">
        <f t="shared" si="16"/>
        <v>43182</v>
      </c>
      <c r="N210">
        <f t="shared" si="17"/>
        <v>0</v>
      </c>
      <c r="O210">
        <f t="shared" si="18"/>
        <v>0</v>
      </c>
      <c r="P210">
        <f t="shared" si="19"/>
        <v>16</v>
      </c>
      <c r="Q210">
        <f t="shared" si="20"/>
        <v>0</v>
      </c>
    </row>
    <row r="211" spans="1:17">
      <c r="A211">
        <v>625</v>
      </c>
      <c r="B211">
        <v>3</v>
      </c>
      <c r="C211">
        <v>806</v>
      </c>
      <c r="D211">
        <v>806</v>
      </c>
      <c r="E211">
        <v>775</v>
      </c>
      <c r="F211">
        <v>407</v>
      </c>
      <c r="G211">
        <v>25.3</v>
      </c>
      <c r="H211">
        <v>18.5</v>
      </c>
      <c r="I211">
        <v>14</v>
      </c>
      <c r="J211">
        <v>9.5</v>
      </c>
      <c r="K211">
        <v>20180329</v>
      </c>
      <c r="L211">
        <v>13.6</v>
      </c>
      <c r="M211" s="2">
        <f t="shared" si="16"/>
        <v>43188</v>
      </c>
      <c r="N211">
        <f t="shared" si="17"/>
        <v>0</v>
      </c>
      <c r="O211">
        <f t="shared" si="18"/>
        <v>0</v>
      </c>
      <c r="P211">
        <f t="shared" si="19"/>
        <v>0</v>
      </c>
      <c r="Q211">
        <f t="shared" si="20"/>
        <v>13.6</v>
      </c>
    </row>
    <row r="212" spans="1:17">
      <c r="A212">
        <v>736</v>
      </c>
      <c r="B212">
        <v>1</v>
      </c>
      <c r="C212">
        <v>1612</v>
      </c>
      <c r="D212">
        <v>1612</v>
      </c>
      <c r="E212">
        <v>1550</v>
      </c>
      <c r="F212">
        <v>713</v>
      </c>
      <c r="G212">
        <v>24.1</v>
      </c>
      <c r="H212">
        <v>18</v>
      </c>
      <c r="I212">
        <v>14.6</v>
      </c>
      <c r="J212">
        <v>9.6</v>
      </c>
      <c r="K212">
        <v>20170102</v>
      </c>
      <c r="L212">
        <v>11</v>
      </c>
      <c r="M212" s="2">
        <f t="shared" si="16"/>
        <v>42737</v>
      </c>
      <c r="N212">
        <f t="shared" si="17"/>
        <v>0</v>
      </c>
      <c r="O212">
        <f t="shared" si="18"/>
        <v>0</v>
      </c>
      <c r="P212">
        <f t="shared" si="19"/>
        <v>0</v>
      </c>
      <c r="Q212">
        <f t="shared" si="20"/>
        <v>11</v>
      </c>
    </row>
    <row r="213" spans="1:17">
      <c r="A213">
        <v>736</v>
      </c>
      <c r="B213">
        <v>1</v>
      </c>
      <c r="C213">
        <v>1612</v>
      </c>
      <c r="D213">
        <v>1612</v>
      </c>
      <c r="E213">
        <v>1550</v>
      </c>
      <c r="F213">
        <v>713</v>
      </c>
      <c r="G213">
        <v>24.1</v>
      </c>
      <c r="H213">
        <v>18</v>
      </c>
      <c r="I213">
        <v>14.6</v>
      </c>
      <c r="J213">
        <v>9.6</v>
      </c>
      <c r="K213">
        <v>20170103</v>
      </c>
      <c r="L213">
        <v>24.6</v>
      </c>
      <c r="M213" s="2">
        <f t="shared" si="16"/>
        <v>42738</v>
      </c>
      <c r="N213">
        <f t="shared" si="17"/>
        <v>24.6</v>
      </c>
      <c r="O213">
        <f t="shared" si="18"/>
        <v>0</v>
      </c>
      <c r="P213">
        <f t="shared" si="19"/>
        <v>0</v>
      </c>
      <c r="Q213">
        <f t="shared" si="20"/>
        <v>0</v>
      </c>
    </row>
    <row r="214" spans="1:17">
      <c r="A214">
        <v>736</v>
      </c>
      <c r="B214">
        <v>1</v>
      </c>
      <c r="C214">
        <v>1612</v>
      </c>
      <c r="D214">
        <v>1612</v>
      </c>
      <c r="E214">
        <v>1550</v>
      </c>
      <c r="F214">
        <v>713</v>
      </c>
      <c r="G214">
        <v>24.1</v>
      </c>
      <c r="H214">
        <v>18</v>
      </c>
      <c r="I214">
        <v>14.6</v>
      </c>
      <c r="J214">
        <v>9.6</v>
      </c>
      <c r="K214">
        <v>20170104</v>
      </c>
      <c r="L214">
        <v>19</v>
      </c>
      <c r="M214" s="2">
        <f t="shared" si="16"/>
        <v>42739</v>
      </c>
      <c r="N214">
        <f t="shared" si="17"/>
        <v>0</v>
      </c>
      <c r="O214">
        <f t="shared" si="18"/>
        <v>19</v>
      </c>
      <c r="P214">
        <f t="shared" si="19"/>
        <v>0</v>
      </c>
      <c r="Q214">
        <f t="shared" si="20"/>
        <v>0</v>
      </c>
    </row>
    <row r="215" spans="1:17">
      <c r="A215">
        <v>736</v>
      </c>
      <c r="B215">
        <v>1</v>
      </c>
      <c r="C215">
        <v>1612</v>
      </c>
      <c r="D215">
        <v>1612</v>
      </c>
      <c r="E215">
        <v>1550</v>
      </c>
      <c r="F215">
        <v>713</v>
      </c>
      <c r="G215">
        <v>24.1</v>
      </c>
      <c r="H215">
        <v>18</v>
      </c>
      <c r="I215">
        <v>14.6</v>
      </c>
      <c r="J215">
        <v>9.6</v>
      </c>
      <c r="K215">
        <v>20170106</v>
      </c>
      <c r="L215">
        <v>26</v>
      </c>
      <c r="M215" s="2">
        <f t="shared" si="16"/>
        <v>42741</v>
      </c>
      <c r="N215">
        <f t="shared" si="17"/>
        <v>26</v>
      </c>
      <c r="O215">
        <f t="shared" si="18"/>
        <v>0</v>
      </c>
      <c r="P215">
        <f t="shared" si="19"/>
        <v>0</v>
      </c>
      <c r="Q215">
        <f t="shared" si="20"/>
        <v>0</v>
      </c>
    </row>
    <row r="216" spans="1:17">
      <c r="A216">
        <v>736</v>
      </c>
      <c r="B216">
        <v>1</v>
      </c>
      <c r="C216">
        <v>1612</v>
      </c>
      <c r="D216">
        <v>1612</v>
      </c>
      <c r="E216">
        <v>1550</v>
      </c>
      <c r="F216">
        <v>713</v>
      </c>
      <c r="G216">
        <v>24.1</v>
      </c>
      <c r="H216">
        <v>18</v>
      </c>
      <c r="I216">
        <v>14.6</v>
      </c>
      <c r="J216">
        <v>9.6</v>
      </c>
      <c r="K216">
        <v>20170107</v>
      </c>
      <c r="L216">
        <v>12.8</v>
      </c>
      <c r="M216" s="2">
        <f t="shared" si="16"/>
        <v>42742</v>
      </c>
      <c r="N216">
        <f t="shared" si="17"/>
        <v>0</v>
      </c>
      <c r="O216">
        <f t="shared" si="18"/>
        <v>0</v>
      </c>
      <c r="P216">
        <f t="shared" si="19"/>
        <v>0</v>
      </c>
      <c r="Q216">
        <f t="shared" si="20"/>
        <v>12.8</v>
      </c>
    </row>
    <row r="217" spans="1:17">
      <c r="A217">
        <v>736</v>
      </c>
      <c r="B217">
        <v>1</v>
      </c>
      <c r="C217">
        <v>1612</v>
      </c>
      <c r="D217">
        <v>1612</v>
      </c>
      <c r="E217">
        <v>1550</v>
      </c>
      <c r="F217">
        <v>713</v>
      </c>
      <c r="G217">
        <v>24.1</v>
      </c>
      <c r="H217">
        <v>18</v>
      </c>
      <c r="I217">
        <v>14.6</v>
      </c>
      <c r="J217">
        <v>9.6</v>
      </c>
      <c r="K217">
        <v>20170111</v>
      </c>
      <c r="L217">
        <v>15.9</v>
      </c>
      <c r="M217" s="2">
        <f t="shared" si="16"/>
        <v>42746</v>
      </c>
      <c r="N217">
        <f t="shared" si="17"/>
        <v>0</v>
      </c>
      <c r="O217">
        <f t="shared" si="18"/>
        <v>0</v>
      </c>
      <c r="P217">
        <f t="shared" si="19"/>
        <v>15.9</v>
      </c>
      <c r="Q217">
        <f t="shared" si="20"/>
        <v>0</v>
      </c>
    </row>
    <row r="218" spans="1:17">
      <c r="A218">
        <v>736</v>
      </c>
      <c r="B218">
        <v>1</v>
      </c>
      <c r="C218">
        <v>1612</v>
      </c>
      <c r="D218">
        <v>1612</v>
      </c>
      <c r="E218">
        <v>1550</v>
      </c>
      <c r="F218">
        <v>713</v>
      </c>
      <c r="G218">
        <v>24.1</v>
      </c>
      <c r="H218">
        <v>18</v>
      </c>
      <c r="I218">
        <v>14.6</v>
      </c>
      <c r="J218">
        <v>9.6</v>
      </c>
      <c r="K218">
        <v>20170112</v>
      </c>
      <c r="L218">
        <v>17.100000000000001</v>
      </c>
      <c r="M218" s="2">
        <f t="shared" si="16"/>
        <v>42747</v>
      </c>
      <c r="N218">
        <f t="shared" si="17"/>
        <v>0</v>
      </c>
      <c r="O218">
        <f t="shared" si="18"/>
        <v>0</v>
      </c>
      <c r="P218">
        <f t="shared" si="19"/>
        <v>17.100000000000001</v>
      </c>
      <c r="Q218">
        <f t="shared" si="20"/>
        <v>0</v>
      </c>
    </row>
    <row r="219" spans="1:17">
      <c r="A219">
        <v>736</v>
      </c>
      <c r="B219">
        <v>1</v>
      </c>
      <c r="C219">
        <v>1612</v>
      </c>
      <c r="D219">
        <v>1612</v>
      </c>
      <c r="E219">
        <v>1550</v>
      </c>
      <c r="F219">
        <v>713</v>
      </c>
      <c r="G219">
        <v>24.1</v>
      </c>
      <c r="H219">
        <v>18</v>
      </c>
      <c r="I219">
        <v>14.6</v>
      </c>
      <c r="J219">
        <v>9.6</v>
      </c>
      <c r="K219">
        <v>20170114</v>
      </c>
      <c r="L219">
        <v>13.4</v>
      </c>
      <c r="M219" s="2">
        <f t="shared" si="16"/>
        <v>42749</v>
      </c>
      <c r="N219">
        <f t="shared" si="17"/>
        <v>0</v>
      </c>
      <c r="O219">
        <f t="shared" si="18"/>
        <v>0</v>
      </c>
      <c r="P219">
        <f t="shared" si="19"/>
        <v>0</v>
      </c>
      <c r="Q219">
        <f t="shared" si="20"/>
        <v>13.4</v>
      </c>
    </row>
    <row r="220" spans="1:17">
      <c r="A220">
        <v>736</v>
      </c>
      <c r="B220">
        <v>1</v>
      </c>
      <c r="C220">
        <v>1612</v>
      </c>
      <c r="D220">
        <v>1612</v>
      </c>
      <c r="E220">
        <v>1550</v>
      </c>
      <c r="F220">
        <v>713</v>
      </c>
      <c r="G220">
        <v>24.1</v>
      </c>
      <c r="H220">
        <v>18</v>
      </c>
      <c r="I220">
        <v>14.6</v>
      </c>
      <c r="J220">
        <v>9.6</v>
      </c>
      <c r="K220">
        <v>20170115</v>
      </c>
      <c r="L220">
        <v>19</v>
      </c>
      <c r="M220" s="2">
        <f t="shared" si="16"/>
        <v>42750</v>
      </c>
      <c r="N220">
        <f t="shared" si="17"/>
        <v>0</v>
      </c>
      <c r="O220">
        <f t="shared" si="18"/>
        <v>19</v>
      </c>
      <c r="P220">
        <f t="shared" si="19"/>
        <v>0</v>
      </c>
      <c r="Q220">
        <f t="shared" si="20"/>
        <v>0</v>
      </c>
    </row>
    <row r="221" spans="1:17">
      <c r="A221">
        <v>736</v>
      </c>
      <c r="B221">
        <v>1</v>
      </c>
      <c r="C221">
        <v>1612</v>
      </c>
      <c r="D221">
        <v>1612</v>
      </c>
      <c r="E221">
        <v>1550</v>
      </c>
      <c r="F221">
        <v>713</v>
      </c>
      <c r="G221">
        <v>24.1</v>
      </c>
      <c r="H221">
        <v>18</v>
      </c>
      <c r="I221">
        <v>14.6</v>
      </c>
      <c r="J221">
        <v>9.6</v>
      </c>
      <c r="K221">
        <v>20170116</v>
      </c>
      <c r="L221">
        <v>10.199999999999999</v>
      </c>
      <c r="M221" s="2">
        <f t="shared" si="16"/>
        <v>42751</v>
      </c>
      <c r="N221">
        <f t="shared" si="17"/>
        <v>0</v>
      </c>
      <c r="O221">
        <f t="shared" si="18"/>
        <v>0</v>
      </c>
      <c r="P221">
        <f t="shared" si="19"/>
        <v>0</v>
      </c>
      <c r="Q221">
        <f t="shared" si="20"/>
        <v>10.199999999999999</v>
      </c>
    </row>
    <row r="222" spans="1:17">
      <c r="A222">
        <v>736</v>
      </c>
      <c r="B222">
        <v>1</v>
      </c>
      <c r="C222">
        <v>1612</v>
      </c>
      <c r="D222">
        <v>1612</v>
      </c>
      <c r="E222">
        <v>1550</v>
      </c>
      <c r="F222">
        <v>713</v>
      </c>
      <c r="G222">
        <v>24.1</v>
      </c>
      <c r="H222">
        <v>18</v>
      </c>
      <c r="I222">
        <v>14.6</v>
      </c>
      <c r="J222">
        <v>9.6</v>
      </c>
      <c r="K222">
        <v>20170117</v>
      </c>
      <c r="L222">
        <v>14.3</v>
      </c>
      <c r="M222" s="2">
        <f t="shared" ref="M222:M285" si="21">DATE(MID(K222,1,4),MID(K222,5,2),MID(K222,7,2))</f>
        <v>42752</v>
      </c>
      <c r="N222">
        <f t="shared" ref="N222:N285" si="22">+IF(L222&gt;G222,L222,)</f>
        <v>0</v>
      </c>
      <c r="O222">
        <f t="shared" ref="O222:O285" si="23">IF(N222=0,IF(L222&gt;H222,L222,),)</f>
        <v>0</v>
      </c>
      <c r="P222">
        <f t="shared" ref="P222:P285" si="24">IF(O222=0,IF(N222=0,IF(L222&gt;I222,L222,),),)</f>
        <v>0</v>
      </c>
      <c r="Q222">
        <f t="shared" ref="Q222:Q285" si="25">IF(P222=0,IF(O222=0,IF(N222=0,IF(L222&gt;J222,L222,),),),)</f>
        <v>14.3</v>
      </c>
    </row>
    <row r="223" spans="1:17">
      <c r="A223">
        <v>736</v>
      </c>
      <c r="B223">
        <v>1</v>
      </c>
      <c r="C223">
        <v>1612</v>
      </c>
      <c r="D223">
        <v>1612</v>
      </c>
      <c r="E223">
        <v>1550</v>
      </c>
      <c r="F223">
        <v>713</v>
      </c>
      <c r="G223">
        <v>24.1</v>
      </c>
      <c r="H223">
        <v>18</v>
      </c>
      <c r="I223">
        <v>14.6</v>
      </c>
      <c r="J223">
        <v>9.6</v>
      </c>
      <c r="K223">
        <v>20170121</v>
      </c>
      <c r="L223">
        <v>33</v>
      </c>
      <c r="M223" s="2">
        <f t="shared" si="21"/>
        <v>42756</v>
      </c>
      <c r="N223">
        <f t="shared" si="22"/>
        <v>33</v>
      </c>
      <c r="O223">
        <f t="shared" si="23"/>
        <v>0</v>
      </c>
      <c r="P223">
        <f t="shared" si="24"/>
        <v>0</v>
      </c>
      <c r="Q223">
        <f t="shared" si="25"/>
        <v>0</v>
      </c>
    </row>
    <row r="224" spans="1:17">
      <c r="A224">
        <v>736</v>
      </c>
      <c r="B224">
        <v>1</v>
      </c>
      <c r="C224">
        <v>1612</v>
      </c>
      <c r="D224">
        <v>1612</v>
      </c>
      <c r="E224">
        <v>1550</v>
      </c>
      <c r="F224">
        <v>713</v>
      </c>
      <c r="G224">
        <v>24.1</v>
      </c>
      <c r="H224">
        <v>18</v>
      </c>
      <c r="I224">
        <v>14.6</v>
      </c>
      <c r="J224">
        <v>9.6</v>
      </c>
      <c r="K224">
        <v>20170122</v>
      </c>
      <c r="L224">
        <v>33</v>
      </c>
      <c r="M224" s="2">
        <f t="shared" si="21"/>
        <v>42757</v>
      </c>
      <c r="N224">
        <f t="shared" si="22"/>
        <v>33</v>
      </c>
      <c r="O224">
        <f t="shared" si="23"/>
        <v>0</v>
      </c>
      <c r="P224">
        <f t="shared" si="24"/>
        <v>0</v>
      </c>
      <c r="Q224">
        <f t="shared" si="25"/>
        <v>0</v>
      </c>
    </row>
    <row r="225" spans="1:17">
      <c r="A225">
        <v>736</v>
      </c>
      <c r="B225">
        <v>1</v>
      </c>
      <c r="C225">
        <v>1612</v>
      </c>
      <c r="D225">
        <v>1612</v>
      </c>
      <c r="E225">
        <v>1550</v>
      </c>
      <c r="F225">
        <v>713</v>
      </c>
      <c r="G225">
        <v>24.1</v>
      </c>
      <c r="H225">
        <v>18</v>
      </c>
      <c r="I225">
        <v>14.6</v>
      </c>
      <c r="J225">
        <v>9.6</v>
      </c>
      <c r="K225">
        <v>20170123</v>
      </c>
      <c r="L225">
        <v>10.5</v>
      </c>
      <c r="M225" s="2">
        <f t="shared" si="21"/>
        <v>42758</v>
      </c>
      <c r="N225">
        <f t="shared" si="22"/>
        <v>0</v>
      </c>
      <c r="O225">
        <f t="shared" si="23"/>
        <v>0</v>
      </c>
      <c r="P225">
        <f t="shared" si="24"/>
        <v>0</v>
      </c>
      <c r="Q225">
        <f t="shared" si="25"/>
        <v>10.5</v>
      </c>
    </row>
    <row r="226" spans="1:17">
      <c r="A226">
        <v>736</v>
      </c>
      <c r="B226">
        <v>1</v>
      </c>
      <c r="C226">
        <v>1612</v>
      </c>
      <c r="D226">
        <v>1612</v>
      </c>
      <c r="E226">
        <v>1550</v>
      </c>
      <c r="F226">
        <v>713</v>
      </c>
      <c r="G226">
        <v>24.1</v>
      </c>
      <c r="H226">
        <v>18</v>
      </c>
      <c r="I226">
        <v>14.6</v>
      </c>
      <c r="J226">
        <v>9.6</v>
      </c>
      <c r="K226">
        <v>20170125</v>
      </c>
      <c r="L226">
        <v>12.4</v>
      </c>
      <c r="M226" s="2">
        <f t="shared" si="21"/>
        <v>42760</v>
      </c>
      <c r="N226">
        <f t="shared" si="22"/>
        <v>0</v>
      </c>
      <c r="O226">
        <f t="shared" si="23"/>
        <v>0</v>
      </c>
      <c r="P226">
        <f t="shared" si="24"/>
        <v>0</v>
      </c>
      <c r="Q226">
        <f t="shared" si="25"/>
        <v>12.4</v>
      </c>
    </row>
    <row r="227" spans="1:17">
      <c r="A227">
        <v>151503</v>
      </c>
      <c r="B227">
        <v>1</v>
      </c>
      <c r="C227">
        <v>1085</v>
      </c>
      <c r="D227">
        <v>1054</v>
      </c>
      <c r="E227">
        <v>992</v>
      </c>
      <c r="F227">
        <v>472</v>
      </c>
      <c r="G227">
        <v>22.1</v>
      </c>
      <c r="H227">
        <v>15.5</v>
      </c>
      <c r="I227">
        <v>13.3</v>
      </c>
      <c r="J227">
        <v>8.9</v>
      </c>
      <c r="K227">
        <v>20180118</v>
      </c>
      <c r="L227">
        <v>23.4</v>
      </c>
      <c r="M227" s="2">
        <f t="shared" si="21"/>
        <v>43118</v>
      </c>
      <c r="N227">
        <f t="shared" si="22"/>
        <v>23.4</v>
      </c>
      <c r="O227">
        <f t="shared" si="23"/>
        <v>0</v>
      </c>
      <c r="P227">
        <f t="shared" si="24"/>
        <v>0</v>
      </c>
      <c r="Q227">
        <f t="shared" si="25"/>
        <v>0</v>
      </c>
    </row>
    <row r="228" spans="1:17">
      <c r="A228">
        <v>736</v>
      </c>
      <c r="B228">
        <v>1</v>
      </c>
      <c r="C228">
        <v>1612</v>
      </c>
      <c r="D228">
        <v>1612</v>
      </c>
      <c r="E228">
        <v>1550</v>
      </c>
      <c r="F228">
        <v>713</v>
      </c>
      <c r="G228">
        <v>24.1</v>
      </c>
      <c r="H228">
        <v>18</v>
      </c>
      <c r="I228">
        <v>14.6</v>
      </c>
      <c r="J228">
        <v>9.6</v>
      </c>
      <c r="K228">
        <v>20180109</v>
      </c>
      <c r="L228">
        <v>19</v>
      </c>
      <c r="M228" s="2">
        <f t="shared" si="21"/>
        <v>43109</v>
      </c>
      <c r="N228">
        <f t="shared" si="22"/>
        <v>0</v>
      </c>
      <c r="O228">
        <f t="shared" si="23"/>
        <v>19</v>
      </c>
      <c r="P228">
        <f t="shared" si="24"/>
        <v>0</v>
      </c>
      <c r="Q228">
        <f t="shared" si="25"/>
        <v>0</v>
      </c>
    </row>
    <row r="229" spans="1:17">
      <c r="A229">
        <v>736</v>
      </c>
      <c r="B229">
        <v>1</v>
      </c>
      <c r="C229">
        <v>1612</v>
      </c>
      <c r="D229">
        <v>1612</v>
      </c>
      <c r="E229">
        <v>1550</v>
      </c>
      <c r="F229">
        <v>713</v>
      </c>
      <c r="G229">
        <v>24.1</v>
      </c>
      <c r="H229">
        <v>18</v>
      </c>
      <c r="I229">
        <v>14.6</v>
      </c>
      <c r="J229">
        <v>9.6</v>
      </c>
      <c r="K229">
        <v>20180112</v>
      </c>
      <c r="L229">
        <v>21.8</v>
      </c>
      <c r="M229" s="2">
        <f t="shared" si="21"/>
        <v>43112</v>
      </c>
      <c r="N229">
        <f t="shared" si="22"/>
        <v>0</v>
      </c>
      <c r="O229">
        <f t="shared" si="23"/>
        <v>21.8</v>
      </c>
      <c r="P229">
        <f t="shared" si="24"/>
        <v>0</v>
      </c>
      <c r="Q229">
        <f t="shared" si="25"/>
        <v>0</v>
      </c>
    </row>
    <row r="230" spans="1:17">
      <c r="A230">
        <v>736</v>
      </c>
      <c r="B230">
        <v>1</v>
      </c>
      <c r="C230">
        <v>1612</v>
      </c>
      <c r="D230">
        <v>1612</v>
      </c>
      <c r="E230">
        <v>1550</v>
      </c>
      <c r="F230">
        <v>713</v>
      </c>
      <c r="G230">
        <v>24.1</v>
      </c>
      <c r="H230">
        <v>18</v>
      </c>
      <c r="I230">
        <v>14.6</v>
      </c>
      <c r="J230">
        <v>9.6</v>
      </c>
      <c r="K230">
        <v>20180113</v>
      </c>
      <c r="L230">
        <v>13.6</v>
      </c>
      <c r="M230" s="2">
        <f t="shared" si="21"/>
        <v>43113</v>
      </c>
      <c r="N230">
        <f t="shared" si="22"/>
        <v>0</v>
      </c>
      <c r="O230">
        <f t="shared" si="23"/>
        <v>0</v>
      </c>
      <c r="P230">
        <f t="shared" si="24"/>
        <v>0</v>
      </c>
      <c r="Q230">
        <f t="shared" si="25"/>
        <v>13.6</v>
      </c>
    </row>
    <row r="231" spans="1:17">
      <c r="A231">
        <v>736</v>
      </c>
      <c r="B231">
        <v>1</v>
      </c>
      <c r="C231">
        <v>1612</v>
      </c>
      <c r="D231">
        <v>1612</v>
      </c>
      <c r="E231">
        <v>1550</v>
      </c>
      <c r="F231">
        <v>713</v>
      </c>
      <c r="G231">
        <v>24.1</v>
      </c>
      <c r="H231">
        <v>18</v>
      </c>
      <c r="I231">
        <v>14.6</v>
      </c>
      <c r="J231">
        <v>9.6</v>
      </c>
      <c r="K231">
        <v>20180118</v>
      </c>
      <c r="L231">
        <v>14.4</v>
      </c>
      <c r="M231" s="2">
        <f t="shared" si="21"/>
        <v>43118</v>
      </c>
      <c r="N231">
        <f t="shared" si="22"/>
        <v>0</v>
      </c>
      <c r="O231">
        <f t="shared" si="23"/>
        <v>0</v>
      </c>
      <c r="P231">
        <f t="shared" si="24"/>
        <v>0</v>
      </c>
      <c r="Q231">
        <f t="shared" si="25"/>
        <v>14.4</v>
      </c>
    </row>
    <row r="232" spans="1:17">
      <c r="A232">
        <v>736</v>
      </c>
      <c r="B232">
        <v>1</v>
      </c>
      <c r="C232">
        <v>1612</v>
      </c>
      <c r="D232">
        <v>1612</v>
      </c>
      <c r="E232">
        <v>1550</v>
      </c>
      <c r="F232">
        <v>713</v>
      </c>
      <c r="G232">
        <v>24.1</v>
      </c>
      <c r="H232">
        <v>18</v>
      </c>
      <c r="I232">
        <v>14.6</v>
      </c>
      <c r="J232">
        <v>9.6</v>
      </c>
      <c r="K232">
        <v>20180119</v>
      </c>
      <c r="L232">
        <v>11.6</v>
      </c>
      <c r="M232" s="2">
        <f t="shared" si="21"/>
        <v>43119</v>
      </c>
      <c r="N232">
        <f t="shared" si="22"/>
        <v>0</v>
      </c>
      <c r="O232">
        <f t="shared" si="23"/>
        <v>0</v>
      </c>
      <c r="P232">
        <f t="shared" si="24"/>
        <v>0</v>
      </c>
      <c r="Q232">
        <f t="shared" si="25"/>
        <v>11.6</v>
      </c>
    </row>
    <row r="233" spans="1:17">
      <c r="A233">
        <v>736</v>
      </c>
      <c r="B233">
        <v>1</v>
      </c>
      <c r="C233">
        <v>1612</v>
      </c>
      <c r="D233">
        <v>1612</v>
      </c>
      <c r="E233">
        <v>1550</v>
      </c>
      <c r="F233">
        <v>713</v>
      </c>
      <c r="G233">
        <v>24.1</v>
      </c>
      <c r="H233">
        <v>18</v>
      </c>
      <c r="I233">
        <v>14.6</v>
      </c>
      <c r="J233">
        <v>9.6</v>
      </c>
      <c r="K233">
        <v>20180121</v>
      </c>
      <c r="L233">
        <v>19.2</v>
      </c>
      <c r="M233" s="2">
        <f t="shared" si="21"/>
        <v>43121</v>
      </c>
      <c r="N233">
        <f t="shared" si="22"/>
        <v>0</v>
      </c>
      <c r="O233">
        <f t="shared" si="23"/>
        <v>19.2</v>
      </c>
      <c r="P233">
        <f t="shared" si="24"/>
        <v>0</v>
      </c>
      <c r="Q233">
        <f t="shared" si="25"/>
        <v>0</v>
      </c>
    </row>
    <row r="234" spans="1:17">
      <c r="A234">
        <v>736</v>
      </c>
      <c r="B234">
        <v>1</v>
      </c>
      <c r="C234">
        <v>1612</v>
      </c>
      <c r="D234">
        <v>1612</v>
      </c>
      <c r="E234">
        <v>1550</v>
      </c>
      <c r="F234">
        <v>713</v>
      </c>
      <c r="G234">
        <v>24.1</v>
      </c>
      <c r="H234">
        <v>18</v>
      </c>
      <c r="I234">
        <v>14.6</v>
      </c>
      <c r="J234">
        <v>9.6</v>
      </c>
      <c r="K234">
        <v>20180123</v>
      </c>
      <c r="L234">
        <v>12.8</v>
      </c>
      <c r="M234" s="2">
        <f t="shared" si="21"/>
        <v>43123</v>
      </c>
      <c r="N234">
        <f t="shared" si="22"/>
        <v>0</v>
      </c>
      <c r="O234">
        <f t="shared" si="23"/>
        <v>0</v>
      </c>
      <c r="P234">
        <f t="shared" si="24"/>
        <v>0</v>
      </c>
      <c r="Q234">
        <f t="shared" si="25"/>
        <v>12.8</v>
      </c>
    </row>
    <row r="235" spans="1:17">
      <c r="A235">
        <v>736</v>
      </c>
      <c r="B235">
        <v>1</v>
      </c>
      <c r="C235">
        <v>1612</v>
      </c>
      <c r="D235">
        <v>1612</v>
      </c>
      <c r="E235">
        <v>1550</v>
      </c>
      <c r="F235">
        <v>713</v>
      </c>
      <c r="G235">
        <v>24.1</v>
      </c>
      <c r="H235">
        <v>18</v>
      </c>
      <c r="I235">
        <v>14.6</v>
      </c>
      <c r="J235">
        <v>9.6</v>
      </c>
      <c r="K235">
        <v>20180124</v>
      </c>
      <c r="L235">
        <v>16</v>
      </c>
      <c r="M235" s="2">
        <f t="shared" si="21"/>
        <v>43124</v>
      </c>
      <c r="N235">
        <f t="shared" si="22"/>
        <v>0</v>
      </c>
      <c r="O235">
        <f t="shared" si="23"/>
        <v>0</v>
      </c>
      <c r="P235">
        <f t="shared" si="24"/>
        <v>16</v>
      </c>
      <c r="Q235">
        <f t="shared" si="25"/>
        <v>0</v>
      </c>
    </row>
    <row r="236" spans="1:17">
      <c r="A236">
        <v>736</v>
      </c>
      <c r="B236">
        <v>2</v>
      </c>
      <c r="C236">
        <v>1612</v>
      </c>
      <c r="D236">
        <v>1553</v>
      </c>
      <c r="E236">
        <v>1491</v>
      </c>
      <c r="F236">
        <v>773</v>
      </c>
      <c r="G236">
        <v>27</v>
      </c>
      <c r="H236">
        <v>17.8</v>
      </c>
      <c r="I236">
        <v>14.4</v>
      </c>
      <c r="J236">
        <v>9.8000000000000007</v>
      </c>
      <c r="K236">
        <v>20170209</v>
      </c>
      <c r="L236">
        <v>9.8000000000000007</v>
      </c>
      <c r="M236" s="2">
        <f t="shared" si="21"/>
        <v>42775</v>
      </c>
      <c r="N236">
        <f t="shared" si="22"/>
        <v>0</v>
      </c>
      <c r="O236">
        <f t="shared" si="23"/>
        <v>0</v>
      </c>
      <c r="P236">
        <f t="shared" si="24"/>
        <v>0</v>
      </c>
      <c r="Q236">
        <f t="shared" si="25"/>
        <v>0</v>
      </c>
    </row>
    <row r="237" spans="1:17">
      <c r="A237">
        <v>736</v>
      </c>
      <c r="B237">
        <v>2</v>
      </c>
      <c r="C237">
        <v>1612</v>
      </c>
      <c r="D237">
        <v>1553</v>
      </c>
      <c r="E237">
        <v>1491</v>
      </c>
      <c r="F237">
        <v>773</v>
      </c>
      <c r="G237">
        <v>27</v>
      </c>
      <c r="H237">
        <v>17.8</v>
      </c>
      <c r="I237">
        <v>14.4</v>
      </c>
      <c r="J237">
        <v>9.8000000000000007</v>
      </c>
      <c r="K237">
        <v>20170210</v>
      </c>
      <c r="L237">
        <v>18.600000000000001</v>
      </c>
      <c r="M237" s="2">
        <f t="shared" si="21"/>
        <v>42776</v>
      </c>
      <c r="N237">
        <f t="shared" si="22"/>
        <v>0</v>
      </c>
      <c r="O237">
        <f t="shared" si="23"/>
        <v>18.600000000000001</v>
      </c>
      <c r="P237">
        <f t="shared" si="24"/>
        <v>0</v>
      </c>
      <c r="Q237">
        <f t="shared" si="25"/>
        <v>0</v>
      </c>
    </row>
    <row r="238" spans="1:17">
      <c r="A238">
        <v>736</v>
      </c>
      <c r="B238">
        <v>2</v>
      </c>
      <c r="C238">
        <v>1612</v>
      </c>
      <c r="D238">
        <v>1553</v>
      </c>
      <c r="E238">
        <v>1491</v>
      </c>
      <c r="F238">
        <v>773</v>
      </c>
      <c r="G238">
        <v>27</v>
      </c>
      <c r="H238">
        <v>17.8</v>
      </c>
      <c r="I238">
        <v>14.4</v>
      </c>
      <c r="J238">
        <v>9.8000000000000007</v>
      </c>
      <c r="K238">
        <v>20170215</v>
      </c>
      <c r="L238">
        <v>10.8</v>
      </c>
      <c r="M238" s="2">
        <f t="shared" si="21"/>
        <v>42781</v>
      </c>
      <c r="N238">
        <f t="shared" si="22"/>
        <v>0</v>
      </c>
      <c r="O238">
        <f t="shared" si="23"/>
        <v>0</v>
      </c>
      <c r="P238">
        <f t="shared" si="24"/>
        <v>0</v>
      </c>
      <c r="Q238">
        <f t="shared" si="25"/>
        <v>10.8</v>
      </c>
    </row>
    <row r="239" spans="1:17">
      <c r="A239">
        <v>736</v>
      </c>
      <c r="B239">
        <v>2</v>
      </c>
      <c r="C239">
        <v>1612</v>
      </c>
      <c r="D239">
        <v>1553</v>
      </c>
      <c r="E239">
        <v>1491</v>
      </c>
      <c r="F239">
        <v>773</v>
      </c>
      <c r="G239">
        <v>27</v>
      </c>
      <c r="H239">
        <v>17.8</v>
      </c>
      <c r="I239">
        <v>14.4</v>
      </c>
      <c r="J239">
        <v>9.8000000000000007</v>
      </c>
      <c r="K239">
        <v>20170222</v>
      </c>
      <c r="L239">
        <v>20.2</v>
      </c>
      <c r="M239" s="2">
        <f t="shared" si="21"/>
        <v>42788</v>
      </c>
      <c r="N239">
        <f t="shared" si="22"/>
        <v>0</v>
      </c>
      <c r="O239">
        <f t="shared" si="23"/>
        <v>20.2</v>
      </c>
      <c r="P239">
        <f t="shared" si="24"/>
        <v>0</v>
      </c>
      <c r="Q239">
        <f t="shared" si="25"/>
        <v>0</v>
      </c>
    </row>
    <row r="240" spans="1:17">
      <c r="A240">
        <v>736</v>
      </c>
      <c r="B240">
        <v>2</v>
      </c>
      <c r="C240">
        <v>1612</v>
      </c>
      <c r="D240">
        <v>1553</v>
      </c>
      <c r="E240">
        <v>1491</v>
      </c>
      <c r="F240">
        <v>773</v>
      </c>
      <c r="G240">
        <v>27</v>
      </c>
      <c r="H240">
        <v>17.8</v>
      </c>
      <c r="I240">
        <v>14.4</v>
      </c>
      <c r="J240">
        <v>9.8000000000000007</v>
      </c>
      <c r="K240">
        <v>20170226</v>
      </c>
      <c r="L240">
        <v>14.6</v>
      </c>
      <c r="M240" s="2">
        <f t="shared" si="21"/>
        <v>42792</v>
      </c>
      <c r="N240">
        <f t="shared" si="22"/>
        <v>0</v>
      </c>
      <c r="O240">
        <f t="shared" si="23"/>
        <v>0</v>
      </c>
      <c r="P240">
        <f t="shared" si="24"/>
        <v>14.6</v>
      </c>
      <c r="Q240">
        <f t="shared" si="25"/>
        <v>0</v>
      </c>
    </row>
    <row r="241" spans="1:17">
      <c r="A241">
        <v>736</v>
      </c>
      <c r="B241">
        <v>2</v>
      </c>
      <c r="C241">
        <v>1612</v>
      </c>
      <c r="D241">
        <v>1553</v>
      </c>
      <c r="E241">
        <v>1491</v>
      </c>
      <c r="F241">
        <v>773</v>
      </c>
      <c r="G241">
        <v>27</v>
      </c>
      <c r="H241">
        <v>17.8</v>
      </c>
      <c r="I241">
        <v>14.4</v>
      </c>
      <c r="J241">
        <v>9.8000000000000007</v>
      </c>
      <c r="K241">
        <v>20170227</v>
      </c>
      <c r="L241">
        <v>10.4</v>
      </c>
      <c r="M241" s="2">
        <f t="shared" si="21"/>
        <v>42793</v>
      </c>
      <c r="N241">
        <f t="shared" si="22"/>
        <v>0</v>
      </c>
      <c r="O241">
        <f t="shared" si="23"/>
        <v>0</v>
      </c>
      <c r="P241">
        <f t="shared" si="24"/>
        <v>0</v>
      </c>
      <c r="Q241">
        <f t="shared" si="25"/>
        <v>10.4</v>
      </c>
    </row>
    <row r="242" spans="1:17">
      <c r="A242">
        <v>736</v>
      </c>
      <c r="B242">
        <v>2</v>
      </c>
      <c r="C242">
        <v>1612</v>
      </c>
      <c r="D242">
        <v>1553</v>
      </c>
      <c r="E242">
        <v>1491</v>
      </c>
      <c r="F242">
        <v>773</v>
      </c>
      <c r="G242">
        <v>27</v>
      </c>
      <c r="H242">
        <v>17.8</v>
      </c>
      <c r="I242">
        <v>14.4</v>
      </c>
      <c r="J242">
        <v>9.8000000000000007</v>
      </c>
      <c r="K242">
        <v>20180214</v>
      </c>
      <c r="L242">
        <v>14.2</v>
      </c>
      <c r="M242" s="2">
        <f t="shared" si="21"/>
        <v>43145</v>
      </c>
      <c r="N242">
        <f t="shared" si="22"/>
        <v>0</v>
      </c>
      <c r="O242">
        <f t="shared" si="23"/>
        <v>0</v>
      </c>
      <c r="P242">
        <f t="shared" si="24"/>
        <v>0</v>
      </c>
      <c r="Q242">
        <f t="shared" si="25"/>
        <v>14.2</v>
      </c>
    </row>
    <row r="243" spans="1:17">
      <c r="A243">
        <v>154110</v>
      </c>
      <c r="B243">
        <v>1</v>
      </c>
      <c r="C243">
        <v>1581</v>
      </c>
      <c r="D243">
        <v>1519</v>
      </c>
      <c r="E243">
        <v>1488</v>
      </c>
      <c r="F243">
        <v>824</v>
      </c>
      <c r="G243">
        <v>23.9</v>
      </c>
      <c r="H243">
        <v>17</v>
      </c>
      <c r="I243">
        <v>12.5</v>
      </c>
      <c r="J243">
        <v>8.1</v>
      </c>
      <c r="K243">
        <v>20180118</v>
      </c>
      <c r="L243">
        <v>26.6</v>
      </c>
      <c r="M243" s="2">
        <f t="shared" si="21"/>
        <v>43118</v>
      </c>
      <c r="N243">
        <f t="shared" si="22"/>
        <v>26.6</v>
      </c>
      <c r="O243">
        <f t="shared" si="23"/>
        <v>0</v>
      </c>
      <c r="P243">
        <f t="shared" si="24"/>
        <v>0</v>
      </c>
      <c r="Q243">
        <f t="shared" si="25"/>
        <v>0</v>
      </c>
    </row>
    <row r="244" spans="1:17">
      <c r="A244">
        <v>736</v>
      </c>
      <c r="B244">
        <v>2</v>
      </c>
      <c r="C244">
        <v>1612</v>
      </c>
      <c r="D244">
        <v>1553</v>
      </c>
      <c r="E244">
        <v>1491</v>
      </c>
      <c r="F244">
        <v>773</v>
      </c>
      <c r="G244">
        <v>27</v>
      </c>
      <c r="H244">
        <v>17.8</v>
      </c>
      <c r="I244">
        <v>14.4</v>
      </c>
      <c r="J244">
        <v>9.8000000000000007</v>
      </c>
      <c r="K244">
        <v>20180227</v>
      </c>
      <c r="L244">
        <v>10.199999999999999</v>
      </c>
      <c r="M244" s="2">
        <f t="shared" si="21"/>
        <v>43158</v>
      </c>
      <c r="N244">
        <f t="shared" si="22"/>
        <v>0</v>
      </c>
      <c r="O244">
        <f t="shared" si="23"/>
        <v>0</v>
      </c>
      <c r="P244">
        <f t="shared" si="24"/>
        <v>0</v>
      </c>
      <c r="Q244">
        <f t="shared" si="25"/>
        <v>10.199999999999999</v>
      </c>
    </row>
    <row r="245" spans="1:17">
      <c r="A245">
        <v>736</v>
      </c>
      <c r="B245">
        <v>3</v>
      </c>
      <c r="C245">
        <v>1612</v>
      </c>
      <c r="D245">
        <v>1581</v>
      </c>
      <c r="E245">
        <v>1519</v>
      </c>
      <c r="F245">
        <v>719</v>
      </c>
      <c r="G245">
        <v>26.5</v>
      </c>
      <c r="H245">
        <v>17.8</v>
      </c>
      <c r="I245">
        <v>14.3</v>
      </c>
      <c r="J245">
        <v>9.5</v>
      </c>
      <c r="K245">
        <v>20170309</v>
      </c>
      <c r="L245">
        <v>24</v>
      </c>
      <c r="M245" s="2">
        <f t="shared" si="21"/>
        <v>42803</v>
      </c>
      <c r="N245">
        <f t="shared" si="22"/>
        <v>0</v>
      </c>
      <c r="O245">
        <f t="shared" si="23"/>
        <v>24</v>
      </c>
      <c r="P245">
        <f t="shared" si="24"/>
        <v>0</v>
      </c>
      <c r="Q245">
        <f t="shared" si="25"/>
        <v>0</v>
      </c>
    </row>
    <row r="246" spans="1:17">
      <c r="A246">
        <v>736</v>
      </c>
      <c r="B246">
        <v>3</v>
      </c>
      <c r="C246">
        <v>1612</v>
      </c>
      <c r="D246">
        <v>1581</v>
      </c>
      <c r="E246">
        <v>1519</v>
      </c>
      <c r="F246">
        <v>719</v>
      </c>
      <c r="G246">
        <v>26.5</v>
      </c>
      <c r="H246">
        <v>17.8</v>
      </c>
      <c r="I246">
        <v>14.3</v>
      </c>
      <c r="J246">
        <v>9.5</v>
      </c>
      <c r="K246">
        <v>20170310</v>
      </c>
      <c r="L246">
        <v>26.3</v>
      </c>
      <c r="M246" s="2">
        <f t="shared" si="21"/>
        <v>42804</v>
      </c>
      <c r="N246">
        <f t="shared" si="22"/>
        <v>0</v>
      </c>
      <c r="O246">
        <f t="shared" si="23"/>
        <v>26.3</v>
      </c>
      <c r="P246">
        <f t="shared" si="24"/>
        <v>0</v>
      </c>
      <c r="Q246">
        <f t="shared" si="25"/>
        <v>0</v>
      </c>
    </row>
    <row r="247" spans="1:17">
      <c r="A247">
        <v>736</v>
      </c>
      <c r="B247">
        <v>3</v>
      </c>
      <c r="C247">
        <v>1612</v>
      </c>
      <c r="D247">
        <v>1581</v>
      </c>
      <c r="E247">
        <v>1519</v>
      </c>
      <c r="F247">
        <v>719</v>
      </c>
      <c r="G247">
        <v>26.5</v>
      </c>
      <c r="H247">
        <v>17.8</v>
      </c>
      <c r="I247">
        <v>14.3</v>
      </c>
      <c r="J247">
        <v>9.5</v>
      </c>
      <c r="K247">
        <v>20170311</v>
      </c>
      <c r="L247">
        <v>12.4</v>
      </c>
      <c r="M247" s="2">
        <f t="shared" si="21"/>
        <v>42805</v>
      </c>
      <c r="N247">
        <f t="shared" si="22"/>
        <v>0</v>
      </c>
      <c r="O247">
        <f t="shared" si="23"/>
        <v>0</v>
      </c>
      <c r="P247">
        <f t="shared" si="24"/>
        <v>0</v>
      </c>
      <c r="Q247">
        <f t="shared" si="25"/>
        <v>12.4</v>
      </c>
    </row>
    <row r="248" spans="1:17">
      <c r="A248">
        <v>736</v>
      </c>
      <c r="B248">
        <v>3</v>
      </c>
      <c r="C248">
        <v>1612</v>
      </c>
      <c r="D248">
        <v>1581</v>
      </c>
      <c r="E248">
        <v>1519</v>
      </c>
      <c r="F248">
        <v>719</v>
      </c>
      <c r="G248">
        <v>26.5</v>
      </c>
      <c r="H248">
        <v>17.8</v>
      </c>
      <c r="I248">
        <v>14.3</v>
      </c>
      <c r="J248">
        <v>9.5</v>
      </c>
      <c r="K248">
        <v>20170312</v>
      </c>
      <c r="L248">
        <v>10</v>
      </c>
      <c r="M248" s="2">
        <f t="shared" si="21"/>
        <v>42806</v>
      </c>
      <c r="N248">
        <f t="shared" si="22"/>
        <v>0</v>
      </c>
      <c r="O248">
        <f t="shared" si="23"/>
        <v>0</v>
      </c>
      <c r="P248">
        <f t="shared" si="24"/>
        <v>0</v>
      </c>
      <c r="Q248">
        <f t="shared" si="25"/>
        <v>10</v>
      </c>
    </row>
    <row r="249" spans="1:17">
      <c r="A249">
        <v>736</v>
      </c>
      <c r="B249">
        <v>3</v>
      </c>
      <c r="C249">
        <v>1612</v>
      </c>
      <c r="D249">
        <v>1581</v>
      </c>
      <c r="E249">
        <v>1519</v>
      </c>
      <c r="F249">
        <v>719</v>
      </c>
      <c r="G249">
        <v>26.5</v>
      </c>
      <c r="H249">
        <v>17.8</v>
      </c>
      <c r="I249">
        <v>14.3</v>
      </c>
      <c r="J249">
        <v>9.5</v>
      </c>
      <c r="K249">
        <v>20170314</v>
      </c>
      <c r="L249">
        <v>10.8</v>
      </c>
      <c r="M249" s="2">
        <f t="shared" si="21"/>
        <v>42808</v>
      </c>
      <c r="N249">
        <f t="shared" si="22"/>
        <v>0</v>
      </c>
      <c r="O249">
        <f t="shared" si="23"/>
        <v>0</v>
      </c>
      <c r="P249">
        <f t="shared" si="24"/>
        <v>0</v>
      </c>
      <c r="Q249">
        <f t="shared" si="25"/>
        <v>10.8</v>
      </c>
    </row>
    <row r="250" spans="1:17">
      <c r="A250">
        <v>736</v>
      </c>
      <c r="B250">
        <v>3</v>
      </c>
      <c r="C250">
        <v>1612</v>
      </c>
      <c r="D250">
        <v>1581</v>
      </c>
      <c r="E250">
        <v>1519</v>
      </c>
      <c r="F250">
        <v>719</v>
      </c>
      <c r="G250">
        <v>26.5</v>
      </c>
      <c r="H250">
        <v>17.8</v>
      </c>
      <c r="I250">
        <v>14.3</v>
      </c>
      <c r="J250">
        <v>9.5</v>
      </c>
      <c r="K250">
        <v>20170315</v>
      </c>
      <c r="L250">
        <v>12.4</v>
      </c>
      <c r="M250" s="2">
        <f t="shared" si="21"/>
        <v>42809</v>
      </c>
      <c r="N250">
        <f t="shared" si="22"/>
        <v>0</v>
      </c>
      <c r="O250">
        <f t="shared" si="23"/>
        <v>0</v>
      </c>
      <c r="P250">
        <f t="shared" si="24"/>
        <v>0</v>
      </c>
      <c r="Q250">
        <f t="shared" si="25"/>
        <v>12.4</v>
      </c>
    </row>
    <row r="251" spans="1:17">
      <c r="A251">
        <v>736</v>
      </c>
      <c r="B251">
        <v>3</v>
      </c>
      <c r="C251">
        <v>1612</v>
      </c>
      <c r="D251">
        <v>1581</v>
      </c>
      <c r="E251">
        <v>1519</v>
      </c>
      <c r="F251">
        <v>719</v>
      </c>
      <c r="G251">
        <v>26.5</v>
      </c>
      <c r="H251">
        <v>17.8</v>
      </c>
      <c r="I251">
        <v>14.3</v>
      </c>
      <c r="J251">
        <v>9.5</v>
      </c>
      <c r="K251">
        <v>20170316</v>
      </c>
      <c r="L251">
        <v>12.4</v>
      </c>
      <c r="M251" s="2">
        <f t="shared" si="21"/>
        <v>42810</v>
      </c>
      <c r="N251">
        <f t="shared" si="22"/>
        <v>0</v>
      </c>
      <c r="O251">
        <f t="shared" si="23"/>
        <v>0</v>
      </c>
      <c r="P251">
        <f t="shared" si="24"/>
        <v>0</v>
      </c>
      <c r="Q251">
        <f t="shared" si="25"/>
        <v>12.4</v>
      </c>
    </row>
    <row r="252" spans="1:17">
      <c r="A252">
        <v>736</v>
      </c>
      <c r="B252">
        <v>3</v>
      </c>
      <c r="C252">
        <v>1612</v>
      </c>
      <c r="D252">
        <v>1581</v>
      </c>
      <c r="E252">
        <v>1519</v>
      </c>
      <c r="F252">
        <v>719</v>
      </c>
      <c r="G252">
        <v>26.5</v>
      </c>
      <c r="H252">
        <v>17.8</v>
      </c>
      <c r="I252">
        <v>14.3</v>
      </c>
      <c r="J252">
        <v>9.5</v>
      </c>
      <c r="K252">
        <v>20170319</v>
      </c>
      <c r="L252">
        <v>19.399999999999999</v>
      </c>
      <c r="M252" s="2">
        <f t="shared" si="21"/>
        <v>42813</v>
      </c>
      <c r="N252">
        <f t="shared" si="22"/>
        <v>0</v>
      </c>
      <c r="O252">
        <f t="shared" si="23"/>
        <v>19.399999999999999</v>
      </c>
      <c r="P252">
        <f t="shared" si="24"/>
        <v>0</v>
      </c>
      <c r="Q252">
        <f t="shared" si="25"/>
        <v>0</v>
      </c>
    </row>
    <row r="253" spans="1:17">
      <c r="A253">
        <v>736</v>
      </c>
      <c r="B253">
        <v>3</v>
      </c>
      <c r="C253">
        <v>1612</v>
      </c>
      <c r="D253">
        <v>1581</v>
      </c>
      <c r="E253">
        <v>1519</v>
      </c>
      <c r="F253">
        <v>719</v>
      </c>
      <c r="G253">
        <v>26.5</v>
      </c>
      <c r="H253">
        <v>17.8</v>
      </c>
      <c r="I253">
        <v>14.3</v>
      </c>
      <c r="J253">
        <v>9.5</v>
      </c>
      <c r="K253">
        <v>20170323</v>
      </c>
      <c r="L253">
        <v>28</v>
      </c>
      <c r="M253" s="2">
        <f t="shared" si="21"/>
        <v>42817</v>
      </c>
      <c r="N253">
        <f t="shared" si="22"/>
        <v>28</v>
      </c>
      <c r="O253">
        <f t="shared" si="23"/>
        <v>0</v>
      </c>
      <c r="P253">
        <f t="shared" si="24"/>
        <v>0</v>
      </c>
      <c r="Q253">
        <f t="shared" si="25"/>
        <v>0</v>
      </c>
    </row>
    <row r="254" spans="1:17">
      <c r="A254">
        <v>736</v>
      </c>
      <c r="B254">
        <v>3</v>
      </c>
      <c r="C254">
        <v>1612</v>
      </c>
      <c r="D254">
        <v>1581</v>
      </c>
      <c r="E254">
        <v>1519</v>
      </c>
      <c r="F254">
        <v>719</v>
      </c>
      <c r="G254">
        <v>26.5</v>
      </c>
      <c r="H254">
        <v>17.8</v>
      </c>
      <c r="I254">
        <v>14.3</v>
      </c>
      <c r="J254">
        <v>9.5</v>
      </c>
      <c r="K254">
        <v>20180302</v>
      </c>
      <c r="L254">
        <v>15.6</v>
      </c>
      <c r="M254" s="2">
        <f t="shared" si="21"/>
        <v>43161</v>
      </c>
      <c r="N254">
        <f t="shared" si="22"/>
        <v>0</v>
      </c>
      <c r="O254">
        <f t="shared" si="23"/>
        <v>0</v>
      </c>
      <c r="P254">
        <f t="shared" si="24"/>
        <v>15.6</v>
      </c>
      <c r="Q254">
        <f t="shared" si="25"/>
        <v>0</v>
      </c>
    </row>
    <row r="255" spans="1:17">
      <c r="A255">
        <v>736</v>
      </c>
      <c r="B255">
        <v>3</v>
      </c>
      <c r="C255">
        <v>1612</v>
      </c>
      <c r="D255">
        <v>1581</v>
      </c>
      <c r="E255">
        <v>1519</v>
      </c>
      <c r="F255">
        <v>719</v>
      </c>
      <c r="G255">
        <v>26.5</v>
      </c>
      <c r="H255">
        <v>17.8</v>
      </c>
      <c r="I255">
        <v>14.3</v>
      </c>
      <c r="J255">
        <v>9.5</v>
      </c>
      <c r="K255">
        <v>20180305</v>
      </c>
      <c r="L255">
        <v>12.4</v>
      </c>
      <c r="M255" s="2">
        <f t="shared" si="21"/>
        <v>43164</v>
      </c>
      <c r="N255">
        <f t="shared" si="22"/>
        <v>0</v>
      </c>
      <c r="O255">
        <f t="shared" si="23"/>
        <v>0</v>
      </c>
      <c r="P255">
        <f t="shared" si="24"/>
        <v>0</v>
      </c>
      <c r="Q255">
        <f t="shared" si="25"/>
        <v>12.4</v>
      </c>
    </row>
    <row r="256" spans="1:17">
      <c r="A256">
        <v>780</v>
      </c>
      <c r="B256">
        <v>1</v>
      </c>
      <c r="C256">
        <v>1581</v>
      </c>
      <c r="D256">
        <v>1581</v>
      </c>
      <c r="E256">
        <v>1519</v>
      </c>
      <c r="F256">
        <v>1036</v>
      </c>
      <c r="G256">
        <v>29.5</v>
      </c>
      <c r="H256">
        <v>19.5</v>
      </c>
      <c r="I256">
        <v>15.2</v>
      </c>
      <c r="J256">
        <v>9.6999999999999993</v>
      </c>
      <c r="K256">
        <v>20180121</v>
      </c>
      <c r="L256">
        <v>30.2</v>
      </c>
      <c r="M256" s="2">
        <f t="shared" si="21"/>
        <v>43121</v>
      </c>
      <c r="N256">
        <f t="shared" si="22"/>
        <v>30.2</v>
      </c>
      <c r="O256">
        <f t="shared" si="23"/>
        <v>0</v>
      </c>
      <c r="P256">
        <f t="shared" si="24"/>
        <v>0</v>
      </c>
      <c r="Q256">
        <f t="shared" si="25"/>
        <v>0</v>
      </c>
    </row>
    <row r="257" spans="1:17">
      <c r="A257">
        <v>736</v>
      </c>
      <c r="B257">
        <v>3</v>
      </c>
      <c r="C257">
        <v>1612</v>
      </c>
      <c r="D257">
        <v>1581</v>
      </c>
      <c r="E257">
        <v>1519</v>
      </c>
      <c r="F257">
        <v>719</v>
      </c>
      <c r="G257">
        <v>26.5</v>
      </c>
      <c r="H257">
        <v>17.8</v>
      </c>
      <c r="I257">
        <v>14.3</v>
      </c>
      <c r="J257">
        <v>9.5</v>
      </c>
      <c r="K257">
        <v>20180307</v>
      </c>
      <c r="L257">
        <v>11.4</v>
      </c>
      <c r="M257" s="2">
        <f t="shared" si="21"/>
        <v>43166</v>
      </c>
      <c r="N257">
        <f t="shared" si="22"/>
        <v>0</v>
      </c>
      <c r="O257">
        <f t="shared" si="23"/>
        <v>0</v>
      </c>
      <c r="P257">
        <f t="shared" si="24"/>
        <v>0</v>
      </c>
      <c r="Q257">
        <f t="shared" si="25"/>
        <v>11.4</v>
      </c>
    </row>
    <row r="258" spans="1:17">
      <c r="A258">
        <v>736</v>
      </c>
      <c r="B258">
        <v>3</v>
      </c>
      <c r="C258">
        <v>1612</v>
      </c>
      <c r="D258">
        <v>1581</v>
      </c>
      <c r="E258">
        <v>1519</v>
      </c>
      <c r="F258">
        <v>719</v>
      </c>
      <c r="G258">
        <v>26.5</v>
      </c>
      <c r="H258">
        <v>17.8</v>
      </c>
      <c r="I258">
        <v>14.3</v>
      </c>
      <c r="J258">
        <v>9.5</v>
      </c>
      <c r="K258">
        <v>20180308</v>
      </c>
      <c r="L258">
        <v>18.8</v>
      </c>
      <c r="M258" s="2">
        <f t="shared" si="21"/>
        <v>43167</v>
      </c>
      <c r="N258">
        <f t="shared" si="22"/>
        <v>0</v>
      </c>
      <c r="O258">
        <f t="shared" si="23"/>
        <v>18.8</v>
      </c>
      <c r="P258">
        <f t="shared" si="24"/>
        <v>0</v>
      </c>
      <c r="Q258">
        <f t="shared" si="25"/>
        <v>0</v>
      </c>
    </row>
    <row r="259" spans="1:17">
      <c r="A259">
        <v>736</v>
      </c>
      <c r="B259">
        <v>3</v>
      </c>
      <c r="C259">
        <v>1612</v>
      </c>
      <c r="D259">
        <v>1581</v>
      </c>
      <c r="E259">
        <v>1519</v>
      </c>
      <c r="F259">
        <v>719</v>
      </c>
      <c r="G259">
        <v>26.5</v>
      </c>
      <c r="H259">
        <v>17.8</v>
      </c>
      <c r="I259">
        <v>14.3</v>
      </c>
      <c r="J259">
        <v>9.5</v>
      </c>
      <c r="K259">
        <v>20180309</v>
      </c>
      <c r="L259">
        <v>11.4</v>
      </c>
      <c r="M259" s="2">
        <f t="shared" si="21"/>
        <v>43168</v>
      </c>
      <c r="N259">
        <f t="shared" si="22"/>
        <v>0</v>
      </c>
      <c r="O259">
        <f t="shared" si="23"/>
        <v>0</v>
      </c>
      <c r="P259">
        <f t="shared" si="24"/>
        <v>0</v>
      </c>
      <c r="Q259">
        <f t="shared" si="25"/>
        <v>11.4</v>
      </c>
    </row>
    <row r="260" spans="1:17">
      <c r="A260">
        <v>736</v>
      </c>
      <c r="B260">
        <v>3</v>
      </c>
      <c r="C260">
        <v>1612</v>
      </c>
      <c r="D260">
        <v>1581</v>
      </c>
      <c r="E260">
        <v>1519</v>
      </c>
      <c r="F260">
        <v>719</v>
      </c>
      <c r="G260">
        <v>26.5</v>
      </c>
      <c r="H260">
        <v>17.8</v>
      </c>
      <c r="I260">
        <v>14.3</v>
      </c>
      <c r="J260">
        <v>9.5</v>
      </c>
      <c r="K260">
        <v>20180316</v>
      </c>
      <c r="L260">
        <v>23.8</v>
      </c>
      <c r="M260" s="2">
        <f t="shared" si="21"/>
        <v>43175</v>
      </c>
      <c r="N260">
        <f t="shared" si="22"/>
        <v>0</v>
      </c>
      <c r="O260">
        <f t="shared" si="23"/>
        <v>23.8</v>
      </c>
      <c r="P260">
        <f t="shared" si="24"/>
        <v>0</v>
      </c>
      <c r="Q260">
        <f t="shared" si="25"/>
        <v>0</v>
      </c>
    </row>
    <row r="261" spans="1:17">
      <c r="A261">
        <v>736</v>
      </c>
      <c r="B261">
        <v>3</v>
      </c>
      <c r="C261">
        <v>1612</v>
      </c>
      <c r="D261">
        <v>1581</v>
      </c>
      <c r="E261">
        <v>1519</v>
      </c>
      <c r="F261">
        <v>719</v>
      </c>
      <c r="G261">
        <v>26.5</v>
      </c>
      <c r="H261">
        <v>17.8</v>
      </c>
      <c r="I261">
        <v>14.3</v>
      </c>
      <c r="J261">
        <v>9.5</v>
      </c>
      <c r="K261">
        <v>20180321</v>
      </c>
      <c r="L261">
        <v>16.399999999999999</v>
      </c>
      <c r="M261" s="2">
        <f t="shared" si="21"/>
        <v>43180</v>
      </c>
      <c r="N261">
        <f t="shared" si="22"/>
        <v>0</v>
      </c>
      <c r="O261">
        <f t="shared" si="23"/>
        <v>0</v>
      </c>
      <c r="P261">
        <f t="shared" si="24"/>
        <v>16.399999999999999</v>
      </c>
      <c r="Q261">
        <f t="shared" si="25"/>
        <v>0</v>
      </c>
    </row>
    <row r="262" spans="1:17">
      <c r="A262">
        <v>736</v>
      </c>
      <c r="B262">
        <v>3</v>
      </c>
      <c r="C262">
        <v>1612</v>
      </c>
      <c r="D262">
        <v>1581</v>
      </c>
      <c r="E262">
        <v>1519</v>
      </c>
      <c r="F262">
        <v>719</v>
      </c>
      <c r="G262">
        <v>26.5</v>
      </c>
      <c r="H262">
        <v>17.8</v>
      </c>
      <c r="I262">
        <v>14.3</v>
      </c>
      <c r="J262">
        <v>9.5</v>
      </c>
      <c r="K262">
        <v>20180323</v>
      </c>
      <c r="L262">
        <v>13</v>
      </c>
      <c r="M262" s="2">
        <f t="shared" si="21"/>
        <v>43182</v>
      </c>
      <c r="N262">
        <f t="shared" si="22"/>
        <v>0</v>
      </c>
      <c r="O262">
        <f t="shared" si="23"/>
        <v>0</v>
      </c>
      <c r="P262">
        <f t="shared" si="24"/>
        <v>0</v>
      </c>
      <c r="Q262">
        <f t="shared" si="25"/>
        <v>13</v>
      </c>
    </row>
    <row r="263" spans="1:17">
      <c r="A263">
        <v>736</v>
      </c>
      <c r="B263">
        <v>3</v>
      </c>
      <c r="C263">
        <v>1612</v>
      </c>
      <c r="D263">
        <v>1581</v>
      </c>
      <c r="E263">
        <v>1519</v>
      </c>
      <c r="F263">
        <v>719</v>
      </c>
      <c r="G263">
        <v>26.5</v>
      </c>
      <c r="H263">
        <v>17.8</v>
      </c>
      <c r="I263">
        <v>14.3</v>
      </c>
      <c r="J263">
        <v>9.5</v>
      </c>
      <c r="K263">
        <v>20180324</v>
      </c>
      <c r="L263">
        <v>15</v>
      </c>
      <c r="M263" s="2">
        <f t="shared" si="21"/>
        <v>43183</v>
      </c>
      <c r="N263">
        <f t="shared" si="22"/>
        <v>0</v>
      </c>
      <c r="O263">
        <f t="shared" si="23"/>
        <v>0</v>
      </c>
      <c r="P263">
        <f t="shared" si="24"/>
        <v>15</v>
      </c>
      <c r="Q263">
        <f t="shared" si="25"/>
        <v>0</v>
      </c>
    </row>
    <row r="264" spans="1:17">
      <c r="A264">
        <v>780</v>
      </c>
      <c r="B264">
        <v>1</v>
      </c>
      <c r="C264">
        <v>1581</v>
      </c>
      <c r="D264">
        <v>1581</v>
      </c>
      <c r="E264">
        <v>1519</v>
      </c>
      <c r="F264">
        <v>1036</v>
      </c>
      <c r="G264">
        <v>29.5</v>
      </c>
      <c r="H264">
        <v>19.5</v>
      </c>
      <c r="I264">
        <v>15.2</v>
      </c>
      <c r="J264">
        <v>9.6999999999999993</v>
      </c>
      <c r="K264">
        <v>20170106</v>
      </c>
      <c r="L264">
        <v>21.4</v>
      </c>
      <c r="M264" s="2">
        <f t="shared" si="21"/>
        <v>42741</v>
      </c>
      <c r="N264">
        <f t="shared" si="22"/>
        <v>0</v>
      </c>
      <c r="O264">
        <f t="shared" si="23"/>
        <v>21.4</v>
      </c>
      <c r="P264">
        <f t="shared" si="24"/>
        <v>0</v>
      </c>
      <c r="Q264">
        <f t="shared" si="25"/>
        <v>0</v>
      </c>
    </row>
    <row r="265" spans="1:17">
      <c r="A265">
        <v>780</v>
      </c>
      <c r="B265">
        <v>1</v>
      </c>
      <c r="C265">
        <v>1581</v>
      </c>
      <c r="D265">
        <v>1581</v>
      </c>
      <c r="E265">
        <v>1519</v>
      </c>
      <c r="F265">
        <v>1036</v>
      </c>
      <c r="G265">
        <v>29.5</v>
      </c>
      <c r="H265">
        <v>19.5</v>
      </c>
      <c r="I265">
        <v>15.2</v>
      </c>
      <c r="J265">
        <v>9.6999999999999993</v>
      </c>
      <c r="K265">
        <v>20170108</v>
      </c>
      <c r="L265">
        <v>14.9</v>
      </c>
      <c r="M265" s="2">
        <f t="shared" si="21"/>
        <v>42743</v>
      </c>
      <c r="N265">
        <f t="shared" si="22"/>
        <v>0</v>
      </c>
      <c r="O265">
        <f t="shared" si="23"/>
        <v>0</v>
      </c>
      <c r="P265">
        <f t="shared" si="24"/>
        <v>0</v>
      </c>
      <c r="Q265">
        <f t="shared" si="25"/>
        <v>14.9</v>
      </c>
    </row>
    <row r="266" spans="1:17">
      <c r="A266">
        <v>780</v>
      </c>
      <c r="B266">
        <v>1</v>
      </c>
      <c r="C266">
        <v>1581</v>
      </c>
      <c r="D266">
        <v>1581</v>
      </c>
      <c r="E266">
        <v>1519</v>
      </c>
      <c r="F266">
        <v>1036</v>
      </c>
      <c r="G266">
        <v>29.5</v>
      </c>
      <c r="H266">
        <v>19.5</v>
      </c>
      <c r="I266">
        <v>15.2</v>
      </c>
      <c r="J266">
        <v>9.6999999999999993</v>
      </c>
      <c r="K266">
        <v>20170114</v>
      </c>
      <c r="L266">
        <v>15.8</v>
      </c>
      <c r="M266" s="2">
        <f t="shared" si="21"/>
        <v>42749</v>
      </c>
      <c r="N266">
        <f t="shared" si="22"/>
        <v>0</v>
      </c>
      <c r="O266">
        <f t="shared" si="23"/>
        <v>0</v>
      </c>
      <c r="P266">
        <f t="shared" si="24"/>
        <v>15.8</v>
      </c>
      <c r="Q266">
        <f t="shared" si="25"/>
        <v>0</v>
      </c>
    </row>
    <row r="267" spans="1:17">
      <c r="A267">
        <v>780</v>
      </c>
      <c r="B267">
        <v>1</v>
      </c>
      <c r="C267">
        <v>1581</v>
      </c>
      <c r="D267">
        <v>1581</v>
      </c>
      <c r="E267">
        <v>1519</v>
      </c>
      <c r="F267">
        <v>1036</v>
      </c>
      <c r="G267">
        <v>29.5</v>
      </c>
      <c r="H267">
        <v>19.5</v>
      </c>
      <c r="I267">
        <v>15.2</v>
      </c>
      <c r="J267">
        <v>9.6999999999999993</v>
      </c>
      <c r="K267">
        <v>20170117</v>
      </c>
      <c r="L267">
        <v>16.2</v>
      </c>
      <c r="M267" s="2">
        <f t="shared" si="21"/>
        <v>42752</v>
      </c>
      <c r="N267">
        <f t="shared" si="22"/>
        <v>0</v>
      </c>
      <c r="O267">
        <f t="shared" si="23"/>
        <v>0</v>
      </c>
      <c r="P267">
        <f t="shared" si="24"/>
        <v>16.2</v>
      </c>
      <c r="Q267">
        <f t="shared" si="25"/>
        <v>0</v>
      </c>
    </row>
    <row r="268" spans="1:17">
      <c r="A268">
        <v>780</v>
      </c>
      <c r="B268">
        <v>1</v>
      </c>
      <c r="C268">
        <v>1581</v>
      </c>
      <c r="D268">
        <v>1581</v>
      </c>
      <c r="E268">
        <v>1519</v>
      </c>
      <c r="F268">
        <v>1036</v>
      </c>
      <c r="G268">
        <v>29.5</v>
      </c>
      <c r="H268">
        <v>19.5</v>
      </c>
      <c r="I268">
        <v>15.2</v>
      </c>
      <c r="J268">
        <v>9.6999999999999993</v>
      </c>
      <c r="K268">
        <v>20170125</v>
      </c>
      <c r="L268">
        <v>15.4</v>
      </c>
      <c r="M268" s="2">
        <f t="shared" si="21"/>
        <v>42760</v>
      </c>
      <c r="N268">
        <f t="shared" si="22"/>
        <v>0</v>
      </c>
      <c r="O268">
        <f t="shared" si="23"/>
        <v>0</v>
      </c>
      <c r="P268">
        <f t="shared" si="24"/>
        <v>15.4</v>
      </c>
      <c r="Q268">
        <f t="shared" si="25"/>
        <v>0</v>
      </c>
    </row>
    <row r="269" spans="1:17">
      <c r="A269">
        <v>780</v>
      </c>
      <c r="B269">
        <v>1</v>
      </c>
      <c r="C269">
        <v>1581</v>
      </c>
      <c r="D269">
        <v>1581</v>
      </c>
      <c r="E269">
        <v>1519</v>
      </c>
      <c r="F269">
        <v>1036</v>
      </c>
      <c r="G269">
        <v>29.5</v>
      </c>
      <c r="H269">
        <v>19.5</v>
      </c>
      <c r="I269">
        <v>15.2</v>
      </c>
      <c r="J269">
        <v>9.6999999999999993</v>
      </c>
      <c r="K269">
        <v>20170127</v>
      </c>
      <c r="L269">
        <v>11.8</v>
      </c>
      <c r="M269" s="2">
        <f t="shared" si="21"/>
        <v>42762</v>
      </c>
      <c r="N269">
        <f t="shared" si="22"/>
        <v>0</v>
      </c>
      <c r="O269">
        <f t="shared" si="23"/>
        <v>0</v>
      </c>
      <c r="P269">
        <f t="shared" si="24"/>
        <v>0</v>
      </c>
      <c r="Q269">
        <f t="shared" si="25"/>
        <v>11.8</v>
      </c>
    </row>
    <row r="270" spans="1:17">
      <c r="A270">
        <v>780</v>
      </c>
      <c r="B270">
        <v>1</v>
      </c>
      <c r="C270">
        <v>1581</v>
      </c>
      <c r="D270">
        <v>1581</v>
      </c>
      <c r="E270">
        <v>1519</v>
      </c>
      <c r="F270">
        <v>1036</v>
      </c>
      <c r="G270">
        <v>29.5</v>
      </c>
      <c r="H270">
        <v>19.5</v>
      </c>
      <c r="I270">
        <v>15.2</v>
      </c>
      <c r="J270">
        <v>9.6999999999999993</v>
      </c>
      <c r="K270">
        <v>20180108</v>
      </c>
      <c r="L270">
        <v>13.6</v>
      </c>
      <c r="M270" s="2">
        <f t="shared" si="21"/>
        <v>43108</v>
      </c>
      <c r="N270">
        <f t="shared" si="22"/>
        <v>0</v>
      </c>
      <c r="O270">
        <f t="shared" si="23"/>
        <v>0</v>
      </c>
      <c r="P270">
        <f t="shared" si="24"/>
        <v>0</v>
      </c>
      <c r="Q270">
        <f t="shared" si="25"/>
        <v>13.6</v>
      </c>
    </row>
    <row r="271" spans="1:17">
      <c r="A271">
        <v>780</v>
      </c>
      <c r="B271">
        <v>1</v>
      </c>
      <c r="C271">
        <v>1581</v>
      </c>
      <c r="D271">
        <v>1581</v>
      </c>
      <c r="E271">
        <v>1519</v>
      </c>
      <c r="F271">
        <v>1036</v>
      </c>
      <c r="G271">
        <v>29.5</v>
      </c>
      <c r="H271">
        <v>19.5</v>
      </c>
      <c r="I271">
        <v>15.2</v>
      </c>
      <c r="J271">
        <v>9.6999999999999993</v>
      </c>
      <c r="K271">
        <v>20180109</v>
      </c>
      <c r="L271">
        <v>9.6999999999999993</v>
      </c>
      <c r="M271" s="2">
        <f t="shared" si="21"/>
        <v>43109</v>
      </c>
      <c r="N271">
        <f t="shared" si="22"/>
        <v>0</v>
      </c>
      <c r="O271">
        <f t="shared" si="23"/>
        <v>0</v>
      </c>
      <c r="P271">
        <f t="shared" si="24"/>
        <v>0</v>
      </c>
      <c r="Q271">
        <f t="shared" si="25"/>
        <v>0</v>
      </c>
    </row>
    <row r="272" spans="1:17">
      <c r="A272">
        <v>780</v>
      </c>
      <c r="B272">
        <v>1</v>
      </c>
      <c r="C272">
        <v>1581</v>
      </c>
      <c r="D272">
        <v>1581</v>
      </c>
      <c r="E272">
        <v>1519</v>
      </c>
      <c r="F272">
        <v>1036</v>
      </c>
      <c r="G272">
        <v>29.5</v>
      </c>
      <c r="H272">
        <v>19.5</v>
      </c>
      <c r="I272">
        <v>15.2</v>
      </c>
      <c r="J272">
        <v>9.6999999999999993</v>
      </c>
      <c r="K272">
        <v>20180116</v>
      </c>
      <c r="L272">
        <v>11.3</v>
      </c>
      <c r="M272" s="2">
        <f t="shared" si="21"/>
        <v>43116</v>
      </c>
      <c r="N272">
        <f t="shared" si="22"/>
        <v>0</v>
      </c>
      <c r="O272">
        <f t="shared" si="23"/>
        <v>0</v>
      </c>
      <c r="P272">
        <f t="shared" si="24"/>
        <v>0</v>
      </c>
      <c r="Q272">
        <f t="shared" si="25"/>
        <v>11.3</v>
      </c>
    </row>
    <row r="273" spans="1:17">
      <c r="A273">
        <v>780</v>
      </c>
      <c r="B273">
        <v>1</v>
      </c>
      <c r="C273">
        <v>1581</v>
      </c>
      <c r="D273">
        <v>1581</v>
      </c>
      <c r="E273">
        <v>1519</v>
      </c>
      <c r="F273">
        <v>1036</v>
      </c>
      <c r="G273">
        <v>29.5</v>
      </c>
      <c r="H273">
        <v>19.5</v>
      </c>
      <c r="I273">
        <v>15.2</v>
      </c>
      <c r="J273">
        <v>9.6999999999999993</v>
      </c>
      <c r="K273">
        <v>20180120</v>
      </c>
      <c r="L273">
        <v>19.399999999999999</v>
      </c>
      <c r="M273" s="2">
        <f t="shared" si="21"/>
        <v>43120</v>
      </c>
      <c r="N273">
        <f t="shared" si="22"/>
        <v>0</v>
      </c>
      <c r="O273">
        <f t="shared" si="23"/>
        <v>0</v>
      </c>
      <c r="P273">
        <f t="shared" si="24"/>
        <v>19.399999999999999</v>
      </c>
      <c r="Q273">
        <f t="shared" si="25"/>
        <v>0</v>
      </c>
    </row>
    <row r="274" spans="1:17">
      <c r="A274">
        <v>155223</v>
      </c>
      <c r="B274">
        <v>1</v>
      </c>
      <c r="C274">
        <v>1519</v>
      </c>
      <c r="D274">
        <v>1488</v>
      </c>
      <c r="E274">
        <v>1426</v>
      </c>
      <c r="F274">
        <v>691</v>
      </c>
      <c r="G274">
        <v>22.7</v>
      </c>
      <c r="H274">
        <v>14.5</v>
      </c>
      <c r="I274">
        <v>11.2</v>
      </c>
      <c r="J274">
        <v>7.2</v>
      </c>
      <c r="K274">
        <v>20180122</v>
      </c>
      <c r="L274">
        <v>24.3</v>
      </c>
      <c r="M274" s="2">
        <f t="shared" si="21"/>
        <v>43122</v>
      </c>
      <c r="N274">
        <f t="shared" si="22"/>
        <v>24.3</v>
      </c>
      <c r="O274">
        <f t="shared" si="23"/>
        <v>0</v>
      </c>
      <c r="P274">
        <f t="shared" si="24"/>
        <v>0</v>
      </c>
      <c r="Q274">
        <f t="shared" si="25"/>
        <v>0</v>
      </c>
    </row>
    <row r="275" spans="1:17">
      <c r="A275">
        <v>780</v>
      </c>
      <c r="B275">
        <v>1</v>
      </c>
      <c r="C275">
        <v>1581</v>
      </c>
      <c r="D275">
        <v>1581</v>
      </c>
      <c r="E275">
        <v>1519</v>
      </c>
      <c r="F275">
        <v>1036</v>
      </c>
      <c r="G275">
        <v>29.5</v>
      </c>
      <c r="H275">
        <v>19.5</v>
      </c>
      <c r="I275">
        <v>15.2</v>
      </c>
      <c r="J275">
        <v>9.6999999999999993</v>
      </c>
      <c r="K275">
        <v>20180124</v>
      </c>
      <c r="L275">
        <v>10.3</v>
      </c>
      <c r="M275" s="2">
        <f t="shared" si="21"/>
        <v>43124</v>
      </c>
      <c r="N275">
        <f t="shared" si="22"/>
        <v>0</v>
      </c>
      <c r="O275">
        <f t="shared" si="23"/>
        <v>0</v>
      </c>
      <c r="P275">
        <f t="shared" si="24"/>
        <v>0</v>
      </c>
      <c r="Q275">
        <f t="shared" si="25"/>
        <v>10.3</v>
      </c>
    </row>
    <row r="276" spans="1:17">
      <c r="A276">
        <v>780</v>
      </c>
      <c r="B276">
        <v>2</v>
      </c>
      <c r="C276">
        <v>1581</v>
      </c>
      <c r="D276">
        <v>1552</v>
      </c>
      <c r="E276">
        <v>1490</v>
      </c>
      <c r="F276">
        <v>1012</v>
      </c>
      <c r="G276">
        <v>32.6</v>
      </c>
      <c r="H276">
        <v>21.2</v>
      </c>
      <c r="I276">
        <v>16.3</v>
      </c>
      <c r="J276">
        <v>9.6</v>
      </c>
      <c r="K276">
        <v>20170218</v>
      </c>
      <c r="L276">
        <v>14</v>
      </c>
      <c r="M276" s="2">
        <f t="shared" si="21"/>
        <v>42784</v>
      </c>
      <c r="N276">
        <f t="shared" si="22"/>
        <v>0</v>
      </c>
      <c r="O276">
        <f t="shared" si="23"/>
        <v>0</v>
      </c>
      <c r="P276">
        <f t="shared" si="24"/>
        <v>0</v>
      </c>
      <c r="Q276">
        <f t="shared" si="25"/>
        <v>14</v>
      </c>
    </row>
    <row r="277" spans="1:17">
      <c r="A277">
        <v>780</v>
      </c>
      <c r="B277">
        <v>2</v>
      </c>
      <c r="C277">
        <v>1581</v>
      </c>
      <c r="D277">
        <v>1552</v>
      </c>
      <c r="E277">
        <v>1490</v>
      </c>
      <c r="F277">
        <v>1012</v>
      </c>
      <c r="G277">
        <v>32.6</v>
      </c>
      <c r="H277">
        <v>21.2</v>
      </c>
      <c r="I277">
        <v>16.3</v>
      </c>
      <c r="J277">
        <v>9.6</v>
      </c>
      <c r="K277">
        <v>20170219</v>
      </c>
      <c r="L277">
        <v>13.5</v>
      </c>
      <c r="M277" s="2">
        <f t="shared" si="21"/>
        <v>42785</v>
      </c>
      <c r="N277">
        <f t="shared" si="22"/>
        <v>0</v>
      </c>
      <c r="O277">
        <f t="shared" si="23"/>
        <v>0</v>
      </c>
      <c r="P277">
        <f t="shared" si="24"/>
        <v>0</v>
      </c>
      <c r="Q277">
        <f t="shared" si="25"/>
        <v>13.5</v>
      </c>
    </row>
    <row r="278" spans="1:17">
      <c r="A278">
        <v>780</v>
      </c>
      <c r="B278">
        <v>2</v>
      </c>
      <c r="C278">
        <v>1581</v>
      </c>
      <c r="D278">
        <v>1552</v>
      </c>
      <c r="E278">
        <v>1490</v>
      </c>
      <c r="F278">
        <v>1012</v>
      </c>
      <c r="G278">
        <v>32.6</v>
      </c>
      <c r="H278">
        <v>21.2</v>
      </c>
      <c r="I278">
        <v>16.3</v>
      </c>
      <c r="J278">
        <v>9.6</v>
      </c>
      <c r="K278">
        <v>20170222</v>
      </c>
      <c r="L278">
        <v>15.6</v>
      </c>
      <c r="M278" s="2">
        <f t="shared" si="21"/>
        <v>42788</v>
      </c>
      <c r="N278">
        <f t="shared" si="22"/>
        <v>0</v>
      </c>
      <c r="O278">
        <f t="shared" si="23"/>
        <v>0</v>
      </c>
      <c r="P278">
        <f t="shared" si="24"/>
        <v>0</v>
      </c>
      <c r="Q278">
        <f t="shared" si="25"/>
        <v>15.6</v>
      </c>
    </row>
    <row r="279" spans="1:17">
      <c r="A279">
        <v>780</v>
      </c>
      <c r="B279">
        <v>2</v>
      </c>
      <c r="C279">
        <v>1581</v>
      </c>
      <c r="D279">
        <v>1552</v>
      </c>
      <c r="E279">
        <v>1490</v>
      </c>
      <c r="F279">
        <v>1012</v>
      </c>
      <c r="G279">
        <v>32.6</v>
      </c>
      <c r="H279">
        <v>21.2</v>
      </c>
      <c r="I279">
        <v>16.3</v>
      </c>
      <c r="J279">
        <v>9.6</v>
      </c>
      <c r="K279">
        <v>20170225</v>
      </c>
      <c r="L279">
        <v>10.8</v>
      </c>
      <c r="M279" s="2">
        <f t="shared" si="21"/>
        <v>42791</v>
      </c>
      <c r="N279">
        <f t="shared" si="22"/>
        <v>0</v>
      </c>
      <c r="O279">
        <f t="shared" si="23"/>
        <v>0</v>
      </c>
      <c r="P279">
        <f t="shared" si="24"/>
        <v>0</v>
      </c>
      <c r="Q279">
        <f t="shared" si="25"/>
        <v>10.8</v>
      </c>
    </row>
    <row r="280" spans="1:17">
      <c r="A280">
        <v>780</v>
      </c>
      <c r="B280">
        <v>2</v>
      </c>
      <c r="C280">
        <v>1581</v>
      </c>
      <c r="D280">
        <v>1552</v>
      </c>
      <c r="E280">
        <v>1490</v>
      </c>
      <c r="F280">
        <v>1012</v>
      </c>
      <c r="G280">
        <v>32.6</v>
      </c>
      <c r="H280">
        <v>21.2</v>
      </c>
      <c r="I280">
        <v>16.3</v>
      </c>
      <c r="J280">
        <v>9.6</v>
      </c>
      <c r="K280">
        <v>20170227</v>
      </c>
      <c r="L280">
        <v>15.9</v>
      </c>
      <c r="M280" s="2">
        <f t="shared" si="21"/>
        <v>42793</v>
      </c>
      <c r="N280">
        <f t="shared" si="22"/>
        <v>0</v>
      </c>
      <c r="O280">
        <f t="shared" si="23"/>
        <v>0</v>
      </c>
      <c r="P280">
        <f t="shared" si="24"/>
        <v>0</v>
      </c>
      <c r="Q280">
        <f t="shared" si="25"/>
        <v>15.9</v>
      </c>
    </row>
    <row r="281" spans="1:17">
      <c r="A281">
        <v>780</v>
      </c>
      <c r="B281">
        <v>2</v>
      </c>
      <c r="C281">
        <v>1581</v>
      </c>
      <c r="D281">
        <v>1552</v>
      </c>
      <c r="E281">
        <v>1490</v>
      </c>
      <c r="F281">
        <v>1012</v>
      </c>
      <c r="G281">
        <v>32.6</v>
      </c>
      <c r="H281">
        <v>21.2</v>
      </c>
      <c r="I281">
        <v>16.3</v>
      </c>
      <c r="J281">
        <v>9.6</v>
      </c>
      <c r="K281">
        <v>20180209</v>
      </c>
      <c r="L281">
        <v>24.9</v>
      </c>
      <c r="M281" s="2">
        <f t="shared" si="21"/>
        <v>43140</v>
      </c>
      <c r="N281">
        <f t="shared" si="22"/>
        <v>0</v>
      </c>
      <c r="O281">
        <f t="shared" si="23"/>
        <v>24.9</v>
      </c>
      <c r="P281">
        <f t="shared" si="24"/>
        <v>0</v>
      </c>
      <c r="Q281">
        <f t="shared" si="25"/>
        <v>0</v>
      </c>
    </row>
    <row r="282" spans="1:17">
      <c r="A282">
        <v>780</v>
      </c>
      <c r="B282">
        <v>2</v>
      </c>
      <c r="C282">
        <v>1581</v>
      </c>
      <c r="D282">
        <v>1552</v>
      </c>
      <c r="E282">
        <v>1490</v>
      </c>
      <c r="F282">
        <v>1012</v>
      </c>
      <c r="G282">
        <v>32.6</v>
      </c>
      <c r="H282">
        <v>21.2</v>
      </c>
      <c r="I282">
        <v>16.3</v>
      </c>
      <c r="J282">
        <v>9.6</v>
      </c>
      <c r="K282">
        <v>20180211</v>
      </c>
      <c r="L282">
        <v>18.600000000000001</v>
      </c>
      <c r="M282" s="2">
        <f t="shared" si="21"/>
        <v>43142</v>
      </c>
      <c r="N282">
        <f t="shared" si="22"/>
        <v>0</v>
      </c>
      <c r="O282">
        <f t="shared" si="23"/>
        <v>0</v>
      </c>
      <c r="P282">
        <f t="shared" si="24"/>
        <v>18.600000000000001</v>
      </c>
      <c r="Q282">
        <f t="shared" si="25"/>
        <v>0</v>
      </c>
    </row>
    <row r="283" spans="1:17">
      <c r="A283">
        <v>780</v>
      </c>
      <c r="B283">
        <v>2</v>
      </c>
      <c r="C283">
        <v>1581</v>
      </c>
      <c r="D283">
        <v>1552</v>
      </c>
      <c r="E283">
        <v>1490</v>
      </c>
      <c r="F283">
        <v>1012</v>
      </c>
      <c r="G283">
        <v>32.6</v>
      </c>
      <c r="H283">
        <v>21.2</v>
      </c>
      <c r="I283">
        <v>16.3</v>
      </c>
      <c r="J283">
        <v>9.6</v>
      </c>
      <c r="K283">
        <v>20180213</v>
      </c>
      <c r="L283">
        <v>10.8</v>
      </c>
      <c r="M283" s="2">
        <f t="shared" si="21"/>
        <v>43144</v>
      </c>
      <c r="N283">
        <f t="shared" si="22"/>
        <v>0</v>
      </c>
      <c r="O283">
        <f t="shared" si="23"/>
        <v>0</v>
      </c>
      <c r="P283">
        <f t="shared" si="24"/>
        <v>0</v>
      </c>
      <c r="Q283">
        <f t="shared" si="25"/>
        <v>10.8</v>
      </c>
    </row>
    <row r="284" spans="1:17">
      <c r="A284">
        <v>780</v>
      </c>
      <c r="B284">
        <v>2</v>
      </c>
      <c r="C284">
        <v>1581</v>
      </c>
      <c r="D284">
        <v>1552</v>
      </c>
      <c r="E284">
        <v>1490</v>
      </c>
      <c r="F284">
        <v>1012</v>
      </c>
      <c r="G284">
        <v>32.6</v>
      </c>
      <c r="H284">
        <v>21.2</v>
      </c>
      <c r="I284">
        <v>16.3</v>
      </c>
      <c r="J284">
        <v>9.6</v>
      </c>
      <c r="K284">
        <v>20180216</v>
      </c>
      <c r="L284">
        <v>10.5</v>
      </c>
      <c r="M284" s="2">
        <f t="shared" si="21"/>
        <v>43147</v>
      </c>
      <c r="N284">
        <f t="shared" si="22"/>
        <v>0</v>
      </c>
      <c r="O284">
        <f t="shared" si="23"/>
        <v>0</v>
      </c>
      <c r="P284">
        <f t="shared" si="24"/>
        <v>0</v>
      </c>
      <c r="Q284">
        <f t="shared" si="25"/>
        <v>10.5</v>
      </c>
    </row>
    <row r="285" spans="1:17">
      <c r="A285">
        <v>780</v>
      </c>
      <c r="B285">
        <v>2</v>
      </c>
      <c r="C285">
        <v>1581</v>
      </c>
      <c r="D285">
        <v>1552</v>
      </c>
      <c r="E285">
        <v>1490</v>
      </c>
      <c r="F285">
        <v>1012</v>
      </c>
      <c r="G285">
        <v>32.6</v>
      </c>
      <c r="H285">
        <v>21.2</v>
      </c>
      <c r="I285">
        <v>16.3</v>
      </c>
      <c r="J285">
        <v>9.6</v>
      </c>
      <c r="K285">
        <v>20180223</v>
      </c>
      <c r="L285">
        <v>10.9</v>
      </c>
      <c r="M285" s="2">
        <f t="shared" si="21"/>
        <v>43154</v>
      </c>
      <c r="N285">
        <f t="shared" si="22"/>
        <v>0</v>
      </c>
      <c r="O285">
        <f t="shared" si="23"/>
        <v>0</v>
      </c>
      <c r="P285">
        <f t="shared" si="24"/>
        <v>0</v>
      </c>
      <c r="Q285">
        <f t="shared" si="25"/>
        <v>10.9</v>
      </c>
    </row>
    <row r="286" spans="1:17">
      <c r="A286">
        <v>780</v>
      </c>
      <c r="B286">
        <v>3</v>
      </c>
      <c r="C286">
        <v>1581</v>
      </c>
      <c r="D286">
        <v>1581</v>
      </c>
      <c r="E286">
        <v>1519</v>
      </c>
      <c r="F286">
        <v>881</v>
      </c>
      <c r="G286">
        <v>28.6</v>
      </c>
      <c r="H286">
        <v>18.5</v>
      </c>
      <c r="I286">
        <v>13.1</v>
      </c>
      <c r="J286">
        <v>8.3000000000000007</v>
      </c>
      <c r="K286">
        <v>20170307</v>
      </c>
      <c r="L286">
        <v>13</v>
      </c>
      <c r="M286" s="2">
        <f t="shared" ref="M286:M349" si="26">DATE(MID(K286,1,4),MID(K286,5,2),MID(K286,7,2))</f>
        <v>42801</v>
      </c>
      <c r="N286">
        <f t="shared" ref="N286:N349" si="27">+IF(L286&gt;G286,L286,)</f>
        <v>0</v>
      </c>
      <c r="O286">
        <f t="shared" ref="O286:O349" si="28">IF(N286=0,IF(L286&gt;H286,L286,),)</f>
        <v>0</v>
      </c>
      <c r="P286">
        <f t="shared" ref="P286:P349" si="29">IF(O286=0,IF(N286=0,IF(L286&gt;I286,L286,),),)</f>
        <v>0</v>
      </c>
      <c r="Q286">
        <f t="shared" ref="Q286:Q349" si="30">IF(P286=0,IF(O286=0,IF(N286=0,IF(L286&gt;J286,L286,),),),)</f>
        <v>13</v>
      </c>
    </row>
    <row r="287" spans="1:17">
      <c r="A287">
        <v>780</v>
      </c>
      <c r="B287">
        <v>3</v>
      </c>
      <c r="C287">
        <v>1581</v>
      </c>
      <c r="D287">
        <v>1581</v>
      </c>
      <c r="E287">
        <v>1519</v>
      </c>
      <c r="F287">
        <v>881</v>
      </c>
      <c r="G287">
        <v>28.6</v>
      </c>
      <c r="H287">
        <v>18.5</v>
      </c>
      <c r="I287">
        <v>13.1</v>
      </c>
      <c r="J287">
        <v>8.3000000000000007</v>
      </c>
      <c r="K287">
        <v>20170315</v>
      </c>
      <c r="L287">
        <v>26.7</v>
      </c>
      <c r="M287" s="2">
        <f t="shared" si="26"/>
        <v>42809</v>
      </c>
      <c r="N287">
        <f t="shared" si="27"/>
        <v>0</v>
      </c>
      <c r="O287">
        <f t="shared" si="28"/>
        <v>26.7</v>
      </c>
      <c r="P287">
        <f t="shared" si="29"/>
        <v>0</v>
      </c>
      <c r="Q287">
        <f t="shared" si="30"/>
        <v>0</v>
      </c>
    </row>
    <row r="288" spans="1:17">
      <c r="A288">
        <v>780</v>
      </c>
      <c r="B288">
        <v>3</v>
      </c>
      <c r="C288">
        <v>1581</v>
      </c>
      <c r="D288">
        <v>1581</v>
      </c>
      <c r="E288">
        <v>1519</v>
      </c>
      <c r="F288">
        <v>881</v>
      </c>
      <c r="G288">
        <v>28.6</v>
      </c>
      <c r="H288">
        <v>18.5</v>
      </c>
      <c r="I288">
        <v>13.1</v>
      </c>
      <c r="J288">
        <v>8.3000000000000007</v>
      </c>
      <c r="K288">
        <v>20170324</v>
      </c>
      <c r="L288">
        <v>14.2</v>
      </c>
      <c r="M288" s="2">
        <f t="shared" si="26"/>
        <v>42818</v>
      </c>
      <c r="N288">
        <f t="shared" si="27"/>
        <v>0</v>
      </c>
      <c r="O288">
        <f t="shared" si="28"/>
        <v>0</v>
      </c>
      <c r="P288">
        <f t="shared" si="29"/>
        <v>14.2</v>
      </c>
      <c r="Q288">
        <f t="shared" si="30"/>
        <v>0</v>
      </c>
    </row>
    <row r="289" spans="1:17">
      <c r="A289">
        <v>780</v>
      </c>
      <c r="B289">
        <v>3</v>
      </c>
      <c r="C289">
        <v>1581</v>
      </c>
      <c r="D289">
        <v>1581</v>
      </c>
      <c r="E289">
        <v>1519</v>
      </c>
      <c r="F289">
        <v>881</v>
      </c>
      <c r="G289">
        <v>28.6</v>
      </c>
      <c r="H289">
        <v>18.5</v>
      </c>
      <c r="I289">
        <v>13.1</v>
      </c>
      <c r="J289">
        <v>8.3000000000000007</v>
      </c>
      <c r="K289">
        <v>20170328</v>
      </c>
      <c r="L289">
        <v>13.8</v>
      </c>
      <c r="M289" s="2">
        <f t="shared" si="26"/>
        <v>42822</v>
      </c>
      <c r="N289">
        <f t="shared" si="27"/>
        <v>0</v>
      </c>
      <c r="O289">
        <f t="shared" si="28"/>
        <v>0</v>
      </c>
      <c r="P289">
        <f t="shared" si="29"/>
        <v>13.8</v>
      </c>
      <c r="Q289">
        <f t="shared" si="30"/>
        <v>0</v>
      </c>
    </row>
    <row r="290" spans="1:17">
      <c r="A290">
        <v>780</v>
      </c>
      <c r="B290">
        <v>3</v>
      </c>
      <c r="C290">
        <v>1581</v>
      </c>
      <c r="D290">
        <v>1581</v>
      </c>
      <c r="E290">
        <v>1519</v>
      </c>
      <c r="F290">
        <v>881</v>
      </c>
      <c r="G290">
        <v>28.6</v>
      </c>
      <c r="H290">
        <v>18.5</v>
      </c>
      <c r="I290">
        <v>13.1</v>
      </c>
      <c r="J290">
        <v>8.3000000000000007</v>
      </c>
      <c r="K290">
        <v>20170331</v>
      </c>
      <c r="L290">
        <v>20.2</v>
      </c>
      <c r="M290" s="2">
        <f t="shared" si="26"/>
        <v>42825</v>
      </c>
      <c r="N290">
        <f t="shared" si="27"/>
        <v>0</v>
      </c>
      <c r="O290">
        <f t="shared" si="28"/>
        <v>20.2</v>
      </c>
      <c r="P290">
        <f t="shared" si="29"/>
        <v>0</v>
      </c>
      <c r="Q290">
        <f t="shared" si="30"/>
        <v>0</v>
      </c>
    </row>
    <row r="291" spans="1:17">
      <c r="A291">
        <v>780</v>
      </c>
      <c r="B291">
        <v>3</v>
      </c>
      <c r="C291">
        <v>1581</v>
      </c>
      <c r="D291">
        <v>1581</v>
      </c>
      <c r="E291">
        <v>1519</v>
      </c>
      <c r="F291">
        <v>881</v>
      </c>
      <c r="G291">
        <v>28.6</v>
      </c>
      <c r="H291">
        <v>18.5</v>
      </c>
      <c r="I291">
        <v>13.1</v>
      </c>
      <c r="J291">
        <v>8.3000000000000007</v>
      </c>
      <c r="K291">
        <v>20180301</v>
      </c>
      <c r="L291">
        <v>14</v>
      </c>
      <c r="M291" s="2">
        <f t="shared" si="26"/>
        <v>43160</v>
      </c>
      <c r="N291">
        <f t="shared" si="27"/>
        <v>0</v>
      </c>
      <c r="O291">
        <f t="shared" si="28"/>
        <v>0</v>
      </c>
      <c r="P291">
        <f t="shared" si="29"/>
        <v>14</v>
      </c>
      <c r="Q291">
        <f t="shared" si="30"/>
        <v>0</v>
      </c>
    </row>
    <row r="292" spans="1:17">
      <c r="A292">
        <v>780</v>
      </c>
      <c r="B292">
        <v>3</v>
      </c>
      <c r="C292">
        <v>1581</v>
      </c>
      <c r="D292">
        <v>1581</v>
      </c>
      <c r="E292">
        <v>1519</v>
      </c>
      <c r="F292">
        <v>881</v>
      </c>
      <c r="G292">
        <v>28.6</v>
      </c>
      <c r="H292">
        <v>18.5</v>
      </c>
      <c r="I292">
        <v>13.1</v>
      </c>
      <c r="J292">
        <v>8.3000000000000007</v>
      </c>
      <c r="K292">
        <v>20180304</v>
      </c>
      <c r="L292">
        <v>9.6999999999999993</v>
      </c>
      <c r="M292" s="2">
        <f t="shared" si="26"/>
        <v>43163</v>
      </c>
      <c r="N292">
        <f t="shared" si="27"/>
        <v>0</v>
      </c>
      <c r="O292">
        <f t="shared" si="28"/>
        <v>0</v>
      </c>
      <c r="P292">
        <f t="shared" si="29"/>
        <v>0</v>
      </c>
      <c r="Q292">
        <f t="shared" si="30"/>
        <v>9.6999999999999993</v>
      </c>
    </row>
    <row r="293" spans="1:17">
      <c r="A293">
        <v>780</v>
      </c>
      <c r="B293">
        <v>3</v>
      </c>
      <c r="C293">
        <v>1581</v>
      </c>
      <c r="D293">
        <v>1581</v>
      </c>
      <c r="E293">
        <v>1519</v>
      </c>
      <c r="F293">
        <v>881</v>
      </c>
      <c r="G293">
        <v>28.6</v>
      </c>
      <c r="H293">
        <v>18.5</v>
      </c>
      <c r="I293">
        <v>13.1</v>
      </c>
      <c r="J293">
        <v>8.3000000000000007</v>
      </c>
      <c r="K293">
        <v>20180307</v>
      </c>
      <c r="L293">
        <v>19.899999999999999</v>
      </c>
      <c r="M293" s="2">
        <f t="shared" si="26"/>
        <v>43166</v>
      </c>
      <c r="N293">
        <f t="shared" si="27"/>
        <v>0</v>
      </c>
      <c r="O293">
        <f t="shared" si="28"/>
        <v>19.899999999999999</v>
      </c>
      <c r="P293">
        <f t="shared" si="29"/>
        <v>0</v>
      </c>
      <c r="Q293">
        <f t="shared" si="30"/>
        <v>0</v>
      </c>
    </row>
    <row r="294" spans="1:17">
      <c r="A294">
        <v>780</v>
      </c>
      <c r="B294">
        <v>3</v>
      </c>
      <c r="C294">
        <v>1581</v>
      </c>
      <c r="D294">
        <v>1581</v>
      </c>
      <c r="E294">
        <v>1519</v>
      </c>
      <c r="F294">
        <v>881</v>
      </c>
      <c r="G294">
        <v>28.6</v>
      </c>
      <c r="H294">
        <v>18.5</v>
      </c>
      <c r="I294">
        <v>13.1</v>
      </c>
      <c r="J294">
        <v>8.3000000000000007</v>
      </c>
      <c r="K294">
        <v>20180308</v>
      </c>
      <c r="L294">
        <v>12.6</v>
      </c>
      <c r="M294" s="2">
        <f t="shared" si="26"/>
        <v>43167</v>
      </c>
      <c r="N294">
        <f t="shared" si="27"/>
        <v>0</v>
      </c>
      <c r="O294">
        <f t="shared" si="28"/>
        <v>0</v>
      </c>
      <c r="P294">
        <f t="shared" si="29"/>
        <v>0</v>
      </c>
      <c r="Q294">
        <f t="shared" si="30"/>
        <v>12.6</v>
      </c>
    </row>
    <row r="295" spans="1:17">
      <c r="A295">
        <v>153314</v>
      </c>
      <c r="B295">
        <v>2</v>
      </c>
      <c r="C295">
        <v>1581</v>
      </c>
      <c r="D295">
        <v>1581</v>
      </c>
      <c r="E295">
        <v>1519</v>
      </c>
      <c r="F295">
        <v>676</v>
      </c>
      <c r="G295">
        <v>70</v>
      </c>
      <c r="H295">
        <v>46.2</v>
      </c>
      <c r="I295">
        <v>35</v>
      </c>
      <c r="J295">
        <v>19.100000000000001</v>
      </c>
      <c r="K295">
        <v>20180206</v>
      </c>
      <c r="L295">
        <v>73.900000000000006</v>
      </c>
      <c r="M295" s="2">
        <f t="shared" si="26"/>
        <v>43137</v>
      </c>
      <c r="N295">
        <f t="shared" si="27"/>
        <v>73.900000000000006</v>
      </c>
      <c r="O295">
        <f t="shared" si="28"/>
        <v>0</v>
      </c>
      <c r="P295">
        <f t="shared" si="29"/>
        <v>0</v>
      </c>
      <c r="Q295">
        <f t="shared" si="30"/>
        <v>0</v>
      </c>
    </row>
    <row r="296" spans="1:17">
      <c r="A296">
        <v>780</v>
      </c>
      <c r="B296">
        <v>3</v>
      </c>
      <c r="C296">
        <v>1581</v>
      </c>
      <c r="D296">
        <v>1581</v>
      </c>
      <c r="E296">
        <v>1519</v>
      </c>
      <c r="F296">
        <v>881</v>
      </c>
      <c r="G296">
        <v>28.6</v>
      </c>
      <c r="H296">
        <v>18.5</v>
      </c>
      <c r="I296">
        <v>13.1</v>
      </c>
      <c r="J296">
        <v>8.3000000000000007</v>
      </c>
      <c r="K296">
        <v>20180310</v>
      </c>
      <c r="L296">
        <v>17</v>
      </c>
      <c r="M296" s="2">
        <f t="shared" si="26"/>
        <v>43169</v>
      </c>
      <c r="N296">
        <f t="shared" si="27"/>
        <v>0</v>
      </c>
      <c r="O296">
        <f t="shared" si="28"/>
        <v>0</v>
      </c>
      <c r="P296">
        <f t="shared" si="29"/>
        <v>17</v>
      </c>
      <c r="Q296">
        <f t="shared" si="30"/>
        <v>0</v>
      </c>
    </row>
    <row r="297" spans="1:17">
      <c r="A297">
        <v>780</v>
      </c>
      <c r="B297">
        <v>3</v>
      </c>
      <c r="C297">
        <v>1581</v>
      </c>
      <c r="D297">
        <v>1581</v>
      </c>
      <c r="E297">
        <v>1519</v>
      </c>
      <c r="F297">
        <v>881</v>
      </c>
      <c r="G297">
        <v>28.6</v>
      </c>
      <c r="H297">
        <v>18.5</v>
      </c>
      <c r="I297">
        <v>13.1</v>
      </c>
      <c r="J297">
        <v>8.3000000000000007</v>
      </c>
      <c r="K297">
        <v>20180314</v>
      </c>
      <c r="L297">
        <v>10.199999999999999</v>
      </c>
      <c r="M297" s="2">
        <f t="shared" si="26"/>
        <v>43173</v>
      </c>
      <c r="N297">
        <f t="shared" si="27"/>
        <v>0</v>
      </c>
      <c r="O297">
        <f t="shared" si="28"/>
        <v>0</v>
      </c>
      <c r="P297">
        <f t="shared" si="29"/>
        <v>0</v>
      </c>
      <c r="Q297">
        <f t="shared" si="30"/>
        <v>10.199999999999999</v>
      </c>
    </row>
    <row r="298" spans="1:17">
      <c r="A298">
        <v>780</v>
      </c>
      <c r="B298">
        <v>3</v>
      </c>
      <c r="C298">
        <v>1581</v>
      </c>
      <c r="D298">
        <v>1581</v>
      </c>
      <c r="E298">
        <v>1519</v>
      </c>
      <c r="F298">
        <v>881</v>
      </c>
      <c r="G298">
        <v>28.6</v>
      </c>
      <c r="H298">
        <v>18.5</v>
      </c>
      <c r="I298">
        <v>13.1</v>
      </c>
      <c r="J298">
        <v>8.3000000000000007</v>
      </c>
      <c r="K298">
        <v>20180316</v>
      </c>
      <c r="L298">
        <v>9.1</v>
      </c>
      <c r="M298" s="2">
        <f t="shared" si="26"/>
        <v>43175</v>
      </c>
      <c r="N298">
        <f t="shared" si="27"/>
        <v>0</v>
      </c>
      <c r="O298">
        <f t="shared" si="28"/>
        <v>0</v>
      </c>
      <c r="P298">
        <f t="shared" si="29"/>
        <v>0</v>
      </c>
      <c r="Q298">
        <f t="shared" si="30"/>
        <v>9.1</v>
      </c>
    </row>
    <row r="299" spans="1:17">
      <c r="A299">
        <v>805</v>
      </c>
      <c r="B299">
        <v>1</v>
      </c>
      <c r="C299">
        <v>2015</v>
      </c>
      <c r="D299">
        <v>1991</v>
      </c>
      <c r="E299">
        <v>1929</v>
      </c>
      <c r="F299">
        <v>100</v>
      </c>
      <c r="G299">
        <v>7</v>
      </c>
      <c r="H299">
        <v>4</v>
      </c>
      <c r="I299">
        <v>2.8</v>
      </c>
      <c r="J299">
        <v>1.1499999999999999</v>
      </c>
      <c r="K299">
        <v>20170115</v>
      </c>
      <c r="L299">
        <v>3.5</v>
      </c>
      <c r="M299" s="2">
        <f t="shared" si="26"/>
        <v>42750</v>
      </c>
      <c r="N299">
        <f t="shared" si="27"/>
        <v>0</v>
      </c>
      <c r="O299">
        <f t="shared" si="28"/>
        <v>0</v>
      </c>
      <c r="P299">
        <f t="shared" si="29"/>
        <v>3.5</v>
      </c>
      <c r="Q299">
        <f t="shared" si="30"/>
        <v>0</v>
      </c>
    </row>
    <row r="300" spans="1:17">
      <c r="A300">
        <v>805</v>
      </c>
      <c r="B300">
        <v>1</v>
      </c>
      <c r="C300">
        <v>2015</v>
      </c>
      <c r="D300">
        <v>1991</v>
      </c>
      <c r="E300">
        <v>1929</v>
      </c>
      <c r="F300">
        <v>100</v>
      </c>
      <c r="G300">
        <v>7</v>
      </c>
      <c r="H300">
        <v>4</v>
      </c>
      <c r="I300">
        <v>2.8</v>
      </c>
      <c r="J300">
        <v>1.1499999999999999</v>
      </c>
      <c r="K300">
        <v>20170116</v>
      </c>
      <c r="L300">
        <v>3.9</v>
      </c>
      <c r="M300" s="2">
        <f t="shared" si="26"/>
        <v>42751</v>
      </c>
      <c r="N300">
        <f t="shared" si="27"/>
        <v>0</v>
      </c>
      <c r="O300">
        <f t="shared" si="28"/>
        <v>0</v>
      </c>
      <c r="P300">
        <f t="shared" si="29"/>
        <v>3.9</v>
      </c>
      <c r="Q300">
        <f t="shared" si="30"/>
        <v>0</v>
      </c>
    </row>
    <row r="301" spans="1:17">
      <c r="A301">
        <v>805</v>
      </c>
      <c r="B301">
        <v>1</v>
      </c>
      <c r="C301">
        <v>2015</v>
      </c>
      <c r="D301">
        <v>1991</v>
      </c>
      <c r="E301">
        <v>1929</v>
      </c>
      <c r="F301">
        <v>100</v>
      </c>
      <c r="G301">
        <v>7</v>
      </c>
      <c r="H301">
        <v>4</v>
      </c>
      <c r="I301">
        <v>2.8</v>
      </c>
      <c r="J301">
        <v>1.1499999999999999</v>
      </c>
      <c r="K301">
        <v>20170125</v>
      </c>
      <c r="L301">
        <v>4.8</v>
      </c>
      <c r="M301" s="2">
        <f t="shared" si="26"/>
        <v>42760</v>
      </c>
      <c r="N301">
        <f t="shared" si="27"/>
        <v>0</v>
      </c>
      <c r="O301">
        <f t="shared" si="28"/>
        <v>4.8</v>
      </c>
      <c r="P301">
        <f t="shared" si="29"/>
        <v>0</v>
      </c>
      <c r="Q301">
        <f t="shared" si="30"/>
        <v>0</v>
      </c>
    </row>
    <row r="302" spans="1:17">
      <c r="A302">
        <v>805</v>
      </c>
      <c r="B302">
        <v>1</v>
      </c>
      <c r="C302">
        <v>2015</v>
      </c>
      <c r="D302">
        <v>1991</v>
      </c>
      <c r="E302">
        <v>1929</v>
      </c>
      <c r="F302">
        <v>100</v>
      </c>
      <c r="G302">
        <v>7</v>
      </c>
      <c r="H302">
        <v>4</v>
      </c>
      <c r="I302">
        <v>2.8</v>
      </c>
      <c r="J302">
        <v>1.1499999999999999</v>
      </c>
      <c r="K302">
        <v>20170126</v>
      </c>
      <c r="L302">
        <v>8.4</v>
      </c>
      <c r="M302" s="2">
        <f t="shared" si="26"/>
        <v>42761</v>
      </c>
      <c r="N302">
        <f t="shared" si="27"/>
        <v>8.4</v>
      </c>
      <c r="O302">
        <f t="shared" si="28"/>
        <v>0</v>
      </c>
      <c r="P302">
        <f t="shared" si="29"/>
        <v>0</v>
      </c>
      <c r="Q302">
        <f t="shared" si="30"/>
        <v>0</v>
      </c>
    </row>
    <row r="303" spans="1:17">
      <c r="A303">
        <v>805</v>
      </c>
      <c r="B303">
        <v>1</v>
      </c>
      <c r="C303">
        <v>2015</v>
      </c>
      <c r="D303">
        <v>1991</v>
      </c>
      <c r="E303">
        <v>1929</v>
      </c>
      <c r="F303">
        <v>100</v>
      </c>
      <c r="G303">
        <v>7</v>
      </c>
      <c r="H303">
        <v>4</v>
      </c>
      <c r="I303">
        <v>2.8</v>
      </c>
      <c r="J303">
        <v>1.1499999999999999</v>
      </c>
      <c r="K303">
        <v>20180124</v>
      </c>
      <c r="L303">
        <v>1.3</v>
      </c>
      <c r="M303" s="2">
        <f t="shared" si="26"/>
        <v>43124</v>
      </c>
      <c r="N303">
        <f t="shared" si="27"/>
        <v>0</v>
      </c>
      <c r="O303">
        <f t="shared" si="28"/>
        <v>0</v>
      </c>
      <c r="P303">
        <f t="shared" si="29"/>
        <v>0</v>
      </c>
      <c r="Q303">
        <f t="shared" si="30"/>
        <v>1.3</v>
      </c>
    </row>
    <row r="304" spans="1:17">
      <c r="A304">
        <v>805</v>
      </c>
      <c r="B304">
        <v>2</v>
      </c>
      <c r="C304">
        <v>2015</v>
      </c>
      <c r="D304">
        <v>1893</v>
      </c>
      <c r="E304">
        <v>1862</v>
      </c>
      <c r="F304">
        <v>110</v>
      </c>
      <c r="G304">
        <v>15.5</v>
      </c>
      <c r="H304">
        <v>3.61</v>
      </c>
      <c r="I304">
        <v>2.6</v>
      </c>
      <c r="J304">
        <v>1.6</v>
      </c>
      <c r="K304">
        <v>20180215</v>
      </c>
      <c r="L304">
        <v>2.9</v>
      </c>
      <c r="M304" s="2">
        <f t="shared" si="26"/>
        <v>43146</v>
      </c>
      <c r="N304">
        <f t="shared" si="27"/>
        <v>0</v>
      </c>
      <c r="O304">
        <f t="shared" si="28"/>
        <v>0</v>
      </c>
      <c r="P304">
        <f t="shared" si="29"/>
        <v>2.9</v>
      </c>
      <c r="Q304">
        <f t="shared" si="30"/>
        <v>0</v>
      </c>
    </row>
    <row r="305" spans="1:17">
      <c r="A305">
        <v>805</v>
      </c>
      <c r="B305">
        <v>3</v>
      </c>
      <c r="C305">
        <v>2015</v>
      </c>
      <c r="D305">
        <v>1788</v>
      </c>
      <c r="E305">
        <v>1757</v>
      </c>
      <c r="F305">
        <v>58</v>
      </c>
      <c r="G305">
        <v>6.4</v>
      </c>
      <c r="H305">
        <v>4.7</v>
      </c>
      <c r="I305">
        <v>3</v>
      </c>
      <c r="J305">
        <v>1.5</v>
      </c>
      <c r="K305">
        <v>20170309</v>
      </c>
      <c r="L305">
        <v>3.5</v>
      </c>
      <c r="M305" s="2">
        <f t="shared" si="26"/>
        <v>42803</v>
      </c>
      <c r="N305">
        <f t="shared" si="27"/>
        <v>0</v>
      </c>
      <c r="O305">
        <f t="shared" si="28"/>
        <v>0</v>
      </c>
      <c r="P305">
        <f t="shared" si="29"/>
        <v>3.5</v>
      </c>
      <c r="Q305">
        <f t="shared" si="30"/>
        <v>0</v>
      </c>
    </row>
    <row r="306" spans="1:17">
      <c r="A306">
        <v>805</v>
      </c>
      <c r="B306">
        <v>3</v>
      </c>
      <c r="C306">
        <v>2015</v>
      </c>
      <c r="D306">
        <v>1788</v>
      </c>
      <c r="E306">
        <v>1757</v>
      </c>
      <c r="F306">
        <v>58</v>
      </c>
      <c r="G306">
        <v>6.4</v>
      </c>
      <c r="H306">
        <v>4.7</v>
      </c>
      <c r="I306">
        <v>3</v>
      </c>
      <c r="J306">
        <v>1.5</v>
      </c>
      <c r="K306">
        <v>20170311</v>
      </c>
      <c r="L306">
        <v>1.8</v>
      </c>
      <c r="M306" s="2">
        <f t="shared" si="26"/>
        <v>42805</v>
      </c>
      <c r="N306">
        <f t="shared" si="27"/>
        <v>0</v>
      </c>
      <c r="O306">
        <f t="shared" si="28"/>
        <v>0</v>
      </c>
      <c r="P306">
        <f t="shared" si="29"/>
        <v>0</v>
      </c>
      <c r="Q306">
        <f t="shared" si="30"/>
        <v>1.8</v>
      </c>
    </row>
    <row r="307" spans="1:17">
      <c r="A307">
        <v>822</v>
      </c>
      <c r="B307">
        <v>1</v>
      </c>
      <c r="C307">
        <v>744</v>
      </c>
      <c r="D307">
        <v>744</v>
      </c>
      <c r="E307">
        <v>713</v>
      </c>
      <c r="F307">
        <v>519</v>
      </c>
      <c r="G307">
        <v>39.299999999999997</v>
      </c>
      <c r="H307">
        <v>25</v>
      </c>
      <c r="I307">
        <v>20.100000000000001</v>
      </c>
      <c r="J307">
        <v>12.7</v>
      </c>
      <c r="K307">
        <v>20170124</v>
      </c>
      <c r="L307">
        <v>16.3</v>
      </c>
      <c r="M307" s="2">
        <f t="shared" si="26"/>
        <v>42759</v>
      </c>
      <c r="N307">
        <f t="shared" si="27"/>
        <v>0</v>
      </c>
      <c r="O307">
        <f t="shared" si="28"/>
        <v>0</v>
      </c>
      <c r="P307">
        <f t="shared" si="29"/>
        <v>0</v>
      </c>
      <c r="Q307">
        <f t="shared" si="30"/>
        <v>16.3</v>
      </c>
    </row>
    <row r="308" spans="1:17">
      <c r="A308">
        <v>822</v>
      </c>
      <c r="B308">
        <v>1</v>
      </c>
      <c r="C308">
        <v>744</v>
      </c>
      <c r="D308">
        <v>744</v>
      </c>
      <c r="E308">
        <v>713</v>
      </c>
      <c r="F308">
        <v>519</v>
      </c>
      <c r="G308">
        <v>39.299999999999997</v>
      </c>
      <c r="H308">
        <v>25</v>
      </c>
      <c r="I308">
        <v>20.100000000000001</v>
      </c>
      <c r="J308">
        <v>12.7</v>
      </c>
      <c r="K308">
        <v>20170126</v>
      </c>
      <c r="L308">
        <v>26.8</v>
      </c>
      <c r="M308" s="2">
        <f t="shared" si="26"/>
        <v>42761</v>
      </c>
      <c r="N308">
        <f t="shared" si="27"/>
        <v>0</v>
      </c>
      <c r="O308">
        <f t="shared" si="28"/>
        <v>26.8</v>
      </c>
      <c r="P308">
        <f t="shared" si="29"/>
        <v>0</v>
      </c>
      <c r="Q308">
        <f t="shared" si="30"/>
        <v>0</v>
      </c>
    </row>
    <row r="309" spans="1:17">
      <c r="A309">
        <v>822</v>
      </c>
      <c r="B309">
        <v>1</v>
      </c>
      <c r="C309">
        <v>744</v>
      </c>
      <c r="D309">
        <v>744</v>
      </c>
      <c r="E309">
        <v>713</v>
      </c>
      <c r="F309">
        <v>519</v>
      </c>
      <c r="G309">
        <v>39.299999999999997</v>
      </c>
      <c r="H309">
        <v>25</v>
      </c>
      <c r="I309">
        <v>20.100000000000001</v>
      </c>
      <c r="J309">
        <v>12.7</v>
      </c>
      <c r="K309">
        <v>20170127</v>
      </c>
      <c r="L309">
        <v>22.4</v>
      </c>
      <c r="M309" s="2">
        <f t="shared" si="26"/>
        <v>42762</v>
      </c>
      <c r="N309">
        <f t="shared" si="27"/>
        <v>0</v>
      </c>
      <c r="O309">
        <f t="shared" si="28"/>
        <v>0</v>
      </c>
      <c r="P309">
        <f t="shared" si="29"/>
        <v>22.4</v>
      </c>
      <c r="Q309">
        <f t="shared" si="30"/>
        <v>0</v>
      </c>
    </row>
    <row r="310" spans="1:17">
      <c r="A310">
        <v>822</v>
      </c>
      <c r="B310">
        <v>1</v>
      </c>
      <c r="C310">
        <v>744</v>
      </c>
      <c r="D310">
        <v>744</v>
      </c>
      <c r="E310">
        <v>713</v>
      </c>
      <c r="F310">
        <v>519</v>
      </c>
      <c r="G310">
        <v>39.299999999999997</v>
      </c>
      <c r="H310">
        <v>25</v>
      </c>
      <c r="I310">
        <v>20.100000000000001</v>
      </c>
      <c r="J310">
        <v>12.7</v>
      </c>
      <c r="K310">
        <v>20180104</v>
      </c>
      <c r="L310">
        <v>17.2</v>
      </c>
      <c r="M310" s="2">
        <f t="shared" si="26"/>
        <v>43104</v>
      </c>
      <c r="N310">
        <f t="shared" si="27"/>
        <v>0</v>
      </c>
      <c r="O310">
        <f t="shared" si="28"/>
        <v>0</v>
      </c>
      <c r="P310">
        <f t="shared" si="29"/>
        <v>0</v>
      </c>
      <c r="Q310">
        <f t="shared" si="30"/>
        <v>17.2</v>
      </c>
    </row>
    <row r="311" spans="1:17">
      <c r="A311">
        <v>822</v>
      </c>
      <c r="B311">
        <v>1</v>
      </c>
      <c r="C311">
        <v>744</v>
      </c>
      <c r="D311">
        <v>744</v>
      </c>
      <c r="E311">
        <v>713</v>
      </c>
      <c r="F311">
        <v>519</v>
      </c>
      <c r="G311">
        <v>39.299999999999997</v>
      </c>
      <c r="H311">
        <v>25</v>
      </c>
      <c r="I311">
        <v>20.100000000000001</v>
      </c>
      <c r="J311">
        <v>12.7</v>
      </c>
      <c r="K311">
        <v>20180107</v>
      </c>
      <c r="L311">
        <v>13.8</v>
      </c>
      <c r="M311" s="2">
        <f t="shared" si="26"/>
        <v>43107</v>
      </c>
      <c r="N311">
        <f t="shared" si="27"/>
        <v>0</v>
      </c>
      <c r="O311">
        <f t="shared" si="28"/>
        <v>0</v>
      </c>
      <c r="P311">
        <f t="shared" si="29"/>
        <v>0</v>
      </c>
      <c r="Q311">
        <f t="shared" si="30"/>
        <v>13.8</v>
      </c>
    </row>
    <row r="312" spans="1:17">
      <c r="A312">
        <v>156104</v>
      </c>
      <c r="B312">
        <v>2</v>
      </c>
      <c r="C312">
        <v>1581</v>
      </c>
      <c r="D312">
        <v>1397</v>
      </c>
      <c r="E312">
        <v>1366</v>
      </c>
      <c r="F312">
        <v>1000</v>
      </c>
      <c r="G312">
        <v>28.9</v>
      </c>
      <c r="H312">
        <v>18.399999999999999</v>
      </c>
      <c r="I312">
        <v>13.8</v>
      </c>
      <c r="J312">
        <v>9.1999999999999993</v>
      </c>
      <c r="K312">
        <v>20180210</v>
      </c>
      <c r="L312">
        <v>30</v>
      </c>
      <c r="M312" s="2">
        <f t="shared" si="26"/>
        <v>43141</v>
      </c>
      <c r="N312">
        <f t="shared" si="27"/>
        <v>30</v>
      </c>
      <c r="O312">
        <f t="shared" si="28"/>
        <v>0</v>
      </c>
      <c r="P312">
        <f t="shared" si="29"/>
        <v>0</v>
      </c>
      <c r="Q312">
        <f t="shared" si="30"/>
        <v>0</v>
      </c>
    </row>
    <row r="313" spans="1:17">
      <c r="A313">
        <v>822</v>
      </c>
      <c r="B313">
        <v>1</v>
      </c>
      <c r="C313">
        <v>744</v>
      </c>
      <c r="D313">
        <v>744</v>
      </c>
      <c r="E313">
        <v>713</v>
      </c>
      <c r="F313">
        <v>519</v>
      </c>
      <c r="G313">
        <v>39.299999999999997</v>
      </c>
      <c r="H313">
        <v>25</v>
      </c>
      <c r="I313">
        <v>20.100000000000001</v>
      </c>
      <c r="J313">
        <v>12.7</v>
      </c>
      <c r="K313">
        <v>20180111</v>
      </c>
      <c r="L313">
        <v>22.6</v>
      </c>
      <c r="M313" s="2">
        <f t="shared" si="26"/>
        <v>43111</v>
      </c>
      <c r="N313">
        <f t="shared" si="27"/>
        <v>0</v>
      </c>
      <c r="O313">
        <f t="shared" si="28"/>
        <v>0</v>
      </c>
      <c r="P313">
        <f t="shared" si="29"/>
        <v>22.6</v>
      </c>
      <c r="Q313">
        <f t="shared" si="30"/>
        <v>0</v>
      </c>
    </row>
    <row r="314" spans="1:17">
      <c r="A314">
        <v>822</v>
      </c>
      <c r="B314">
        <v>1</v>
      </c>
      <c r="C314">
        <v>744</v>
      </c>
      <c r="D314">
        <v>744</v>
      </c>
      <c r="E314">
        <v>713</v>
      </c>
      <c r="F314">
        <v>519</v>
      </c>
      <c r="G314">
        <v>39.299999999999997</v>
      </c>
      <c r="H314">
        <v>25</v>
      </c>
      <c r="I314">
        <v>20.100000000000001</v>
      </c>
      <c r="J314">
        <v>12.7</v>
      </c>
      <c r="K314">
        <v>20180112</v>
      </c>
      <c r="L314">
        <v>18.2</v>
      </c>
      <c r="M314" s="2">
        <f t="shared" si="26"/>
        <v>43112</v>
      </c>
      <c r="N314">
        <f t="shared" si="27"/>
        <v>0</v>
      </c>
      <c r="O314">
        <f t="shared" si="28"/>
        <v>0</v>
      </c>
      <c r="P314">
        <f t="shared" si="29"/>
        <v>0</v>
      </c>
      <c r="Q314">
        <f t="shared" si="30"/>
        <v>18.2</v>
      </c>
    </row>
    <row r="315" spans="1:17">
      <c r="A315">
        <v>822</v>
      </c>
      <c r="B315">
        <v>2</v>
      </c>
      <c r="C315">
        <v>744</v>
      </c>
      <c r="D315">
        <v>716</v>
      </c>
      <c r="E315">
        <v>685</v>
      </c>
      <c r="F315">
        <v>454</v>
      </c>
      <c r="G315">
        <v>38</v>
      </c>
      <c r="H315">
        <v>26.2</v>
      </c>
      <c r="I315">
        <v>20.7</v>
      </c>
      <c r="J315">
        <v>13.2</v>
      </c>
      <c r="K315">
        <v>20170220</v>
      </c>
      <c r="L315">
        <v>15.2</v>
      </c>
      <c r="M315" s="2">
        <f t="shared" si="26"/>
        <v>42786</v>
      </c>
      <c r="N315">
        <f t="shared" si="27"/>
        <v>0</v>
      </c>
      <c r="O315">
        <f t="shared" si="28"/>
        <v>0</v>
      </c>
      <c r="P315">
        <f t="shared" si="29"/>
        <v>0</v>
      </c>
      <c r="Q315">
        <f t="shared" si="30"/>
        <v>15.2</v>
      </c>
    </row>
    <row r="316" spans="1:17">
      <c r="A316">
        <v>822</v>
      </c>
      <c r="B316">
        <v>2</v>
      </c>
      <c r="C316">
        <v>744</v>
      </c>
      <c r="D316">
        <v>716</v>
      </c>
      <c r="E316">
        <v>685</v>
      </c>
      <c r="F316">
        <v>454</v>
      </c>
      <c r="G316">
        <v>38</v>
      </c>
      <c r="H316">
        <v>26.2</v>
      </c>
      <c r="I316">
        <v>20.7</v>
      </c>
      <c r="J316">
        <v>13.2</v>
      </c>
      <c r="K316">
        <v>20170225</v>
      </c>
      <c r="L316">
        <v>26</v>
      </c>
      <c r="M316" s="2">
        <f t="shared" si="26"/>
        <v>42791</v>
      </c>
      <c r="N316">
        <f t="shared" si="27"/>
        <v>0</v>
      </c>
      <c r="O316">
        <f t="shared" si="28"/>
        <v>0</v>
      </c>
      <c r="P316">
        <f t="shared" si="29"/>
        <v>26</v>
      </c>
      <c r="Q316">
        <f t="shared" si="30"/>
        <v>0</v>
      </c>
    </row>
    <row r="317" spans="1:17">
      <c r="A317">
        <v>822</v>
      </c>
      <c r="B317">
        <v>2</v>
      </c>
      <c r="C317">
        <v>744</v>
      </c>
      <c r="D317">
        <v>716</v>
      </c>
      <c r="E317">
        <v>685</v>
      </c>
      <c r="F317">
        <v>454</v>
      </c>
      <c r="G317">
        <v>38</v>
      </c>
      <c r="H317">
        <v>26.2</v>
      </c>
      <c r="I317">
        <v>20.7</v>
      </c>
      <c r="J317">
        <v>13.2</v>
      </c>
      <c r="K317">
        <v>20170226</v>
      </c>
      <c r="L317">
        <v>14.8</v>
      </c>
      <c r="M317" s="2">
        <f t="shared" si="26"/>
        <v>42792</v>
      </c>
      <c r="N317">
        <f t="shared" si="27"/>
        <v>0</v>
      </c>
      <c r="O317">
        <f t="shared" si="28"/>
        <v>0</v>
      </c>
      <c r="P317">
        <f t="shared" si="29"/>
        <v>0</v>
      </c>
      <c r="Q317">
        <f t="shared" si="30"/>
        <v>14.8</v>
      </c>
    </row>
    <row r="318" spans="1:17">
      <c r="A318">
        <v>822</v>
      </c>
      <c r="B318">
        <v>2</v>
      </c>
      <c r="C318">
        <v>744</v>
      </c>
      <c r="D318">
        <v>716</v>
      </c>
      <c r="E318">
        <v>685</v>
      </c>
      <c r="F318">
        <v>454</v>
      </c>
      <c r="G318">
        <v>38</v>
      </c>
      <c r="H318">
        <v>26.2</v>
      </c>
      <c r="I318">
        <v>20.7</v>
      </c>
      <c r="J318">
        <v>13.2</v>
      </c>
      <c r="K318">
        <v>20170227</v>
      </c>
      <c r="L318">
        <v>18.2</v>
      </c>
      <c r="M318" s="2">
        <f t="shared" si="26"/>
        <v>42793</v>
      </c>
      <c r="N318">
        <f t="shared" si="27"/>
        <v>0</v>
      </c>
      <c r="O318">
        <f t="shared" si="28"/>
        <v>0</v>
      </c>
      <c r="P318">
        <f t="shared" si="29"/>
        <v>0</v>
      </c>
      <c r="Q318">
        <f t="shared" si="30"/>
        <v>18.2</v>
      </c>
    </row>
    <row r="319" spans="1:17">
      <c r="A319">
        <v>822</v>
      </c>
      <c r="B319">
        <v>2</v>
      </c>
      <c r="C319">
        <v>744</v>
      </c>
      <c r="D319">
        <v>716</v>
      </c>
      <c r="E319">
        <v>685</v>
      </c>
      <c r="F319">
        <v>454</v>
      </c>
      <c r="G319">
        <v>38</v>
      </c>
      <c r="H319">
        <v>26.2</v>
      </c>
      <c r="I319">
        <v>20.7</v>
      </c>
      <c r="J319">
        <v>13.2</v>
      </c>
      <c r="K319">
        <v>20180203</v>
      </c>
      <c r="L319">
        <v>18</v>
      </c>
      <c r="M319" s="2">
        <f t="shared" si="26"/>
        <v>43134</v>
      </c>
      <c r="N319">
        <f t="shared" si="27"/>
        <v>0</v>
      </c>
      <c r="O319">
        <f t="shared" si="28"/>
        <v>0</v>
      </c>
      <c r="P319">
        <f t="shared" si="29"/>
        <v>0</v>
      </c>
      <c r="Q319">
        <f t="shared" si="30"/>
        <v>18</v>
      </c>
    </row>
    <row r="320" spans="1:17">
      <c r="A320">
        <v>822</v>
      </c>
      <c r="B320">
        <v>2</v>
      </c>
      <c r="C320">
        <v>744</v>
      </c>
      <c r="D320">
        <v>716</v>
      </c>
      <c r="E320">
        <v>685</v>
      </c>
      <c r="F320">
        <v>454</v>
      </c>
      <c r="G320">
        <v>38</v>
      </c>
      <c r="H320">
        <v>26.2</v>
      </c>
      <c r="I320">
        <v>20.7</v>
      </c>
      <c r="J320">
        <v>13.2</v>
      </c>
      <c r="K320">
        <v>20180204</v>
      </c>
      <c r="L320">
        <v>22</v>
      </c>
      <c r="M320" s="2">
        <f t="shared" si="26"/>
        <v>43135</v>
      </c>
      <c r="N320">
        <f t="shared" si="27"/>
        <v>0</v>
      </c>
      <c r="O320">
        <f t="shared" si="28"/>
        <v>0</v>
      </c>
      <c r="P320">
        <f t="shared" si="29"/>
        <v>22</v>
      </c>
      <c r="Q320">
        <f t="shared" si="30"/>
        <v>0</v>
      </c>
    </row>
    <row r="321" spans="1:17">
      <c r="A321">
        <v>822</v>
      </c>
      <c r="B321">
        <v>2</v>
      </c>
      <c r="C321">
        <v>744</v>
      </c>
      <c r="D321">
        <v>716</v>
      </c>
      <c r="E321">
        <v>685</v>
      </c>
      <c r="F321">
        <v>454</v>
      </c>
      <c r="G321">
        <v>38</v>
      </c>
      <c r="H321">
        <v>26.2</v>
      </c>
      <c r="I321">
        <v>20.7</v>
      </c>
      <c r="J321">
        <v>13.2</v>
      </c>
      <c r="K321">
        <v>20180210</v>
      </c>
      <c r="L321">
        <v>14.4</v>
      </c>
      <c r="M321" s="2">
        <f t="shared" si="26"/>
        <v>43141</v>
      </c>
      <c r="N321">
        <f t="shared" si="27"/>
        <v>0</v>
      </c>
      <c r="O321">
        <f t="shared" si="28"/>
        <v>0</v>
      </c>
      <c r="P321">
        <f t="shared" si="29"/>
        <v>0</v>
      </c>
      <c r="Q321">
        <f t="shared" si="30"/>
        <v>14.4</v>
      </c>
    </row>
    <row r="322" spans="1:17">
      <c r="A322">
        <v>822</v>
      </c>
      <c r="B322">
        <v>2</v>
      </c>
      <c r="C322">
        <v>744</v>
      </c>
      <c r="D322">
        <v>716</v>
      </c>
      <c r="E322">
        <v>685</v>
      </c>
      <c r="F322">
        <v>454</v>
      </c>
      <c r="G322">
        <v>38</v>
      </c>
      <c r="H322">
        <v>26.2</v>
      </c>
      <c r="I322">
        <v>20.7</v>
      </c>
      <c r="J322">
        <v>13.2</v>
      </c>
      <c r="K322">
        <v>20180211</v>
      </c>
      <c r="L322">
        <v>13.6</v>
      </c>
      <c r="M322" s="2">
        <f t="shared" si="26"/>
        <v>43142</v>
      </c>
      <c r="N322">
        <f t="shared" si="27"/>
        <v>0</v>
      </c>
      <c r="O322">
        <f t="shared" si="28"/>
        <v>0</v>
      </c>
      <c r="P322">
        <f t="shared" si="29"/>
        <v>0</v>
      </c>
      <c r="Q322">
        <f t="shared" si="30"/>
        <v>13.6</v>
      </c>
    </row>
    <row r="323" spans="1:17">
      <c r="A323">
        <v>822</v>
      </c>
      <c r="B323">
        <v>2</v>
      </c>
      <c r="C323">
        <v>744</v>
      </c>
      <c r="D323">
        <v>716</v>
      </c>
      <c r="E323">
        <v>685</v>
      </c>
      <c r="F323">
        <v>454</v>
      </c>
      <c r="G323">
        <v>38</v>
      </c>
      <c r="H323">
        <v>26.2</v>
      </c>
      <c r="I323">
        <v>20.7</v>
      </c>
      <c r="J323">
        <v>13.2</v>
      </c>
      <c r="K323">
        <v>20180212</v>
      </c>
      <c r="L323">
        <v>15.6</v>
      </c>
      <c r="M323" s="2">
        <f t="shared" si="26"/>
        <v>43143</v>
      </c>
      <c r="N323">
        <f t="shared" si="27"/>
        <v>0</v>
      </c>
      <c r="O323">
        <f t="shared" si="28"/>
        <v>0</v>
      </c>
      <c r="P323">
        <f t="shared" si="29"/>
        <v>0</v>
      </c>
      <c r="Q323">
        <f t="shared" si="30"/>
        <v>15.6</v>
      </c>
    </row>
    <row r="324" spans="1:17">
      <c r="A324">
        <v>503</v>
      </c>
      <c r="B324">
        <v>2</v>
      </c>
      <c r="C324">
        <v>1516</v>
      </c>
      <c r="D324">
        <v>1367</v>
      </c>
      <c r="E324">
        <v>1336</v>
      </c>
      <c r="F324">
        <v>990</v>
      </c>
      <c r="G324">
        <v>25.1</v>
      </c>
      <c r="H324">
        <v>16.8</v>
      </c>
      <c r="I324">
        <v>13</v>
      </c>
      <c r="J324">
        <v>8</v>
      </c>
      <c r="K324">
        <v>20180214</v>
      </c>
      <c r="L324">
        <v>29.5</v>
      </c>
      <c r="M324" s="2">
        <f t="shared" si="26"/>
        <v>43145</v>
      </c>
      <c r="N324">
        <f t="shared" si="27"/>
        <v>29.5</v>
      </c>
      <c r="O324">
        <f t="shared" si="28"/>
        <v>0</v>
      </c>
      <c r="P324">
        <f t="shared" si="29"/>
        <v>0</v>
      </c>
      <c r="Q324">
        <f t="shared" si="30"/>
        <v>0</v>
      </c>
    </row>
    <row r="325" spans="1:17">
      <c r="A325">
        <v>822</v>
      </c>
      <c r="B325">
        <v>2</v>
      </c>
      <c r="C325">
        <v>744</v>
      </c>
      <c r="D325">
        <v>716</v>
      </c>
      <c r="E325">
        <v>685</v>
      </c>
      <c r="F325">
        <v>454</v>
      </c>
      <c r="G325">
        <v>38</v>
      </c>
      <c r="H325">
        <v>26.2</v>
      </c>
      <c r="I325">
        <v>20.7</v>
      </c>
      <c r="J325">
        <v>13.2</v>
      </c>
      <c r="K325">
        <v>20180224</v>
      </c>
      <c r="L325">
        <v>17.2</v>
      </c>
      <c r="M325" s="2">
        <f t="shared" si="26"/>
        <v>43155</v>
      </c>
      <c r="N325">
        <f t="shared" si="27"/>
        <v>0</v>
      </c>
      <c r="O325">
        <f t="shared" si="28"/>
        <v>0</v>
      </c>
      <c r="P325">
        <f t="shared" si="29"/>
        <v>0</v>
      </c>
      <c r="Q325">
        <f t="shared" si="30"/>
        <v>17.2</v>
      </c>
    </row>
    <row r="326" spans="1:17">
      <c r="A326">
        <v>822</v>
      </c>
      <c r="B326">
        <v>3</v>
      </c>
      <c r="C326">
        <v>744</v>
      </c>
      <c r="D326">
        <v>744</v>
      </c>
      <c r="E326">
        <v>713</v>
      </c>
      <c r="F326">
        <v>403</v>
      </c>
      <c r="G326">
        <v>30.5</v>
      </c>
      <c r="H326">
        <v>22</v>
      </c>
      <c r="I326">
        <v>18</v>
      </c>
      <c r="J326">
        <v>11.3</v>
      </c>
      <c r="K326">
        <v>20170302</v>
      </c>
      <c r="L326">
        <v>21.6</v>
      </c>
      <c r="M326" s="2">
        <f t="shared" si="26"/>
        <v>42796</v>
      </c>
      <c r="N326">
        <f t="shared" si="27"/>
        <v>0</v>
      </c>
      <c r="O326">
        <f t="shared" si="28"/>
        <v>0</v>
      </c>
      <c r="P326">
        <f t="shared" si="29"/>
        <v>21.6</v>
      </c>
      <c r="Q326">
        <f t="shared" si="30"/>
        <v>0</v>
      </c>
    </row>
    <row r="327" spans="1:17">
      <c r="A327">
        <v>822</v>
      </c>
      <c r="B327">
        <v>3</v>
      </c>
      <c r="C327">
        <v>744</v>
      </c>
      <c r="D327">
        <v>744</v>
      </c>
      <c r="E327">
        <v>713</v>
      </c>
      <c r="F327">
        <v>403</v>
      </c>
      <c r="G327">
        <v>30.5</v>
      </c>
      <c r="H327">
        <v>22</v>
      </c>
      <c r="I327">
        <v>18</v>
      </c>
      <c r="J327">
        <v>11.3</v>
      </c>
      <c r="K327">
        <v>20170304</v>
      </c>
      <c r="L327">
        <v>43.4</v>
      </c>
      <c r="M327" s="2">
        <f t="shared" si="26"/>
        <v>42798</v>
      </c>
      <c r="N327">
        <f t="shared" si="27"/>
        <v>43.4</v>
      </c>
      <c r="O327">
        <f t="shared" si="28"/>
        <v>0</v>
      </c>
      <c r="P327">
        <f t="shared" si="29"/>
        <v>0</v>
      </c>
      <c r="Q327">
        <f t="shared" si="30"/>
        <v>0</v>
      </c>
    </row>
    <row r="328" spans="1:17">
      <c r="A328">
        <v>822</v>
      </c>
      <c r="B328">
        <v>3</v>
      </c>
      <c r="C328">
        <v>744</v>
      </c>
      <c r="D328">
        <v>744</v>
      </c>
      <c r="E328">
        <v>713</v>
      </c>
      <c r="F328">
        <v>403</v>
      </c>
      <c r="G328">
        <v>30.5</v>
      </c>
      <c r="H328">
        <v>22</v>
      </c>
      <c r="I328">
        <v>18</v>
      </c>
      <c r="J328">
        <v>11.3</v>
      </c>
      <c r="K328">
        <v>20170317</v>
      </c>
      <c r="L328">
        <v>24.4</v>
      </c>
      <c r="M328" s="2">
        <f t="shared" si="26"/>
        <v>42811</v>
      </c>
      <c r="N328">
        <f t="shared" si="27"/>
        <v>0</v>
      </c>
      <c r="O328">
        <f t="shared" si="28"/>
        <v>24.4</v>
      </c>
      <c r="P328">
        <f t="shared" si="29"/>
        <v>0</v>
      </c>
      <c r="Q328">
        <f t="shared" si="30"/>
        <v>0</v>
      </c>
    </row>
    <row r="329" spans="1:17">
      <c r="A329">
        <v>822</v>
      </c>
      <c r="B329">
        <v>3</v>
      </c>
      <c r="C329">
        <v>744</v>
      </c>
      <c r="D329">
        <v>744</v>
      </c>
      <c r="E329">
        <v>713</v>
      </c>
      <c r="F329">
        <v>403</v>
      </c>
      <c r="G329">
        <v>30.5</v>
      </c>
      <c r="H329">
        <v>22</v>
      </c>
      <c r="I329">
        <v>18</v>
      </c>
      <c r="J329">
        <v>11.3</v>
      </c>
      <c r="K329">
        <v>20170329</v>
      </c>
      <c r="L329">
        <v>16.2</v>
      </c>
      <c r="M329" s="2">
        <f t="shared" si="26"/>
        <v>42823</v>
      </c>
      <c r="N329">
        <f t="shared" si="27"/>
        <v>0</v>
      </c>
      <c r="O329">
        <f t="shared" si="28"/>
        <v>0</v>
      </c>
      <c r="P329">
        <f t="shared" si="29"/>
        <v>0</v>
      </c>
      <c r="Q329">
        <f t="shared" si="30"/>
        <v>16.2</v>
      </c>
    </row>
    <row r="330" spans="1:17">
      <c r="A330">
        <v>822</v>
      </c>
      <c r="B330">
        <v>3</v>
      </c>
      <c r="C330">
        <v>744</v>
      </c>
      <c r="D330">
        <v>744</v>
      </c>
      <c r="E330">
        <v>713</v>
      </c>
      <c r="F330">
        <v>403</v>
      </c>
      <c r="G330">
        <v>30.5</v>
      </c>
      <c r="H330">
        <v>22</v>
      </c>
      <c r="I330">
        <v>18</v>
      </c>
      <c r="J330">
        <v>11.3</v>
      </c>
      <c r="K330">
        <v>20180306</v>
      </c>
      <c r="L330">
        <v>28.4</v>
      </c>
      <c r="M330" s="2">
        <f t="shared" si="26"/>
        <v>43165</v>
      </c>
      <c r="N330">
        <f t="shared" si="27"/>
        <v>0</v>
      </c>
      <c r="O330">
        <f t="shared" si="28"/>
        <v>28.4</v>
      </c>
      <c r="P330">
        <f t="shared" si="29"/>
        <v>0</v>
      </c>
      <c r="Q330">
        <f t="shared" si="30"/>
        <v>0</v>
      </c>
    </row>
    <row r="331" spans="1:17">
      <c r="A331">
        <v>822</v>
      </c>
      <c r="B331">
        <v>3</v>
      </c>
      <c r="C331">
        <v>744</v>
      </c>
      <c r="D331">
        <v>744</v>
      </c>
      <c r="E331">
        <v>713</v>
      </c>
      <c r="F331">
        <v>403</v>
      </c>
      <c r="G331">
        <v>30.5</v>
      </c>
      <c r="H331">
        <v>22</v>
      </c>
      <c r="I331">
        <v>18</v>
      </c>
      <c r="J331">
        <v>11.3</v>
      </c>
      <c r="K331">
        <v>20180307</v>
      </c>
      <c r="L331">
        <v>12.8</v>
      </c>
      <c r="M331" s="2">
        <f t="shared" si="26"/>
        <v>43166</v>
      </c>
      <c r="N331">
        <f t="shared" si="27"/>
        <v>0</v>
      </c>
      <c r="O331">
        <f t="shared" si="28"/>
        <v>0</v>
      </c>
      <c r="P331">
        <f t="shared" si="29"/>
        <v>0</v>
      </c>
      <c r="Q331">
        <f t="shared" si="30"/>
        <v>12.8</v>
      </c>
    </row>
    <row r="332" spans="1:17">
      <c r="A332">
        <v>156109</v>
      </c>
      <c r="B332">
        <v>2</v>
      </c>
      <c r="C332">
        <v>1581</v>
      </c>
      <c r="D332">
        <v>1578</v>
      </c>
      <c r="E332">
        <v>1516</v>
      </c>
      <c r="F332">
        <v>939</v>
      </c>
      <c r="G332">
        <v>20.3</v>
      </c>
      <c r="H332">
        <v>15.3</v>
      </c>
      <c r="I332">
        <v>13.1</v>
      </c>
      <c r="J332">
        <v>9.5</v>
      </c>
      <c r="K332">
        <v>20180215</v>
      </c>
      <c r="L332">
        <v>20.399999999999999</v>
      </c>
      <c r="M332" s="2">
        <f t="shared" si="26"/>
        <v>43146</v>
      </c>
      <c r="N332">
        <f t="shared" si="27"/>
        <v>20.399999999999999</v>
      </c>
      <c r="O332">
        <f t="shared" si="28"/>
        <v>0</v>
      </c>
      <c r="P332">
        <f t="shared" si="29"/>
        <v>0</v>
      </c>
      <c r="Q332">
        <f t="shared" si="30"/>
        <v>0</v>
      </c>
    </row>
    <row r="333" spans="1:17">
      <c r="A333">
        <v>822</v>
      </c>
      <c r="B333">
        <v>3</v>
      </c>
      <c r="C333">
        <v>744</v>
      </c>
      <c r="D333">
        <v>744</v>
      </c>
      <c r="E333">
        <v>713</v>
      </c>
      <c r="F333">
        <v>403</v>
      </c>
      <c r="G333">
        <v>30.5</v>
      </c>
      <c r="H333">
        <v>22</v>
      </c>
      <c r="I333">
        <v>18</v>
      </c>
      <c r="J333">
        <v>11.3</v>
      </c>
      <c r="K333">
        <v>20180316</v>
      </c>
      <c r="L333">
        <v>17.8</v>
      </c>
      <c r="M333" s="2">
        <f t="shared" si="26"/>
        <v>43175</v>
      </c>
      <c r="N333">
        <f t="shared" si="27"/>
        <v>0</v>
      </c>
      <c r="O333">
        <f t="shared" si="28"/>
        <v>0</v>
      </c>
      <c r="P333">
        <f t="shared" si="29"/>
        <v>0</v>
      </c>
      <c r="Q333">
        <f t="shared" si="30"/>
        <v>17.8</v>
      </c>
    </row>
    <row r="334" spans="1:17">
      <c r="A334">
        <v>822</v>
      </c>
      <c r="B334">
        <v>3</v>
      </c>
      <c r="C334">
        <v>744</v>
      </c>
      <c r="D334">
        <v>744</v>
      </c>
      <c r="E334">
        <v>713</v>
      </c>
      <c r="F334">
        <v>403</v>
      </c>
      <c r="G334">
        <v>30.5</v>
      </c>
      <c r="H334">
        <v>22</v>
      </c>
      <c r="I334">
        <v>18</v>
      </c>
      <c r="J334">
        <v>11.3</v>
      </c>
      <c r="K334">
        <v>20180317</v>
      </c>
      <c r="L334">
        <v>11.8</v>
      </c>
      <c r="M334" s="2">
        <f t="shared" si="26"/>
        <v>43176</v>
      </c>
      <c r="N334">
        <f t="shared" si="27"/>
        <v>0</v>
      </c>
      <c r="O334">
        <f t="shared" si="28"/>
        <v>0</v>
      </c>
      <c r="P334">
        <f t="shared" si="29"/>
        <v>0</v>
      </c>
      <c r="Q334">
        <f t="shared" si="30"/>
        <v>11.8</v>
      </c>
    </row>
    <row r="335" spans="1:17">
      <c r="A335">
        <v>822</v>
      </c>
      <c r="B335">
        <v>3</v>
      </c>
      <c r="C335">
        <v>744</v>
      </c>
      <c r="D335">
        <v>744</v>
      </c>
      <c r="E335">
        <v>713</v>
      </c>
      <c r="F335">
        <v>403</v>
      </c>
      <c r="G335">
        <v>30.5</v>
      </c>
      <c r="H335">
        <v>22</v>
      </c>
      <c r="I335">
        <v>18</v>
      </c>
      <c r="J335">
        <v>11.3</v>
      </c>
      <c r="K335">
        <v>20180318</v>
      </c>
      <c r="L335">
        <v>17.399999999999999</v>
      </c>
      <c r="M335" s="2">
        <f t="shared" si="26"/>
        <v>43177</v>
      </c>
      <c r="N335">
        <f t="shared" si="27"/>
        <v>0</v>
      </c>
      <c r="O335">
        <f t="shared" si="28"/>
        <v>0</v>
      </c>
      <c r="P335">
        <f t="shared" si="29"/>
        <v>0</v>
      </c>
      <c r="Q335">
        <f t="shared" si="30"/>
        <v>17.399999999999999</v>
      </c>
    </row>
    <row r="336" spans="1:17">
      <c r="A336">
        <v>150903</v>
      </c>
      <c r="B336">
        <v>1</v>
      </c>
      <c r="C336">
        <v>1054</v>
      </c>
      <c r="D336">
        <v>868</v>
      </c>
      <c r="E336">
        <v>837</v>
      </c>
      <c r="F336">
        <v>460</v>
      </c>
      <c r="G336">
        <v>17.100000000000001</v>
      </c>
      <c r="H336">
        <v>11.1</v>
      </c>
      <c r="I336">
        <v>9.4</v>
      </c>
      <c r="J336">
        <v>6.7</v>
      </c>
      <c r="K336">
        <v>20170101</v>
      </c>
      <c r="L336">
        <v>12.7</v>
      </c>
      <c r="M336" s="2">
        <f t="shared" si="26"/>
        <v>42736</v>
      </c>
      <c r="N336">
        <f t="shared" si="27"/>
        <v>0</v>
      </c>
      <c r="O336">
        <f t="shared" si="28"/>
        <v>12.7</v>
      </c>
      <c r="P336">
        <f t="shared" si="29"/>
        <v>0</v>
      </c>
      <c r="Q336">
        <f t="shared" si="30"/>
        <v>0</v>
      </c>
    </row>
    <row r="337" spans="1:17">
      <c r="A337">
        <v>150903</v>
      </c>
      <c r="B337">
        <v>1</v>
      </c>
      <c r="C337">
        <v>1054</v>
      </c>
      <c r="D337">
        <v>868</v>
      </c>
      <c r="E337">
        <v>837</v>
      </c>
      <c r="F337">
        <v>460</v>
      </c>
      <c r="G337">
        <v>17.100000000000001</v>
      </c>
      <c r="H337">
        <v>11.1</v>
      </c>
      <c r="I337">
        <v>9.4</v>
      </c>
      <c r="J337">
        <v>6.7</v>
      </c>
      <c r="K337">
        <v>20170102</v>
      </c>
      <c r="L337">
        <v>13.1</v>
      </c>
      <c r="M337" s="2">
        <f t="shared" si="26"/>
        <v>42737</v>
      </c>
      <c r="N337">
        <f t="shared" si="27"/>
        <v>0</v>
      </c>
      <c r="O337">
        <f t="shared" si="28"/>
        <v>13.1</v>
      </c>
      <c r="P337">
        <f t="shared" si="29"/>
        <v>0</v>
      </c>
      <c r="Q337">
        <f t="shared" si="30"/>
        <v>0</v>
      </c>
    </row>
    <row r="338" spans="1:17">
      <c r="A338">
        <v>150903</v>
      </c>
      <c r="B338">
        <v>1</v>
      </c>
      <c r="C338">
        <v>1054</v>
      </c>
      <c r="D338">
        <v>868</v>
      </c>
      <c r="E338">
        <v>837</v>
      </c>
      <c r="F338">
        <v>460</v>
      </c>
      <c r="G338">
        <v>17.100000000000001</v>
      </c>
      <c r="H338">
        <v>11.1</v>
      </c>
      <c r="I338">
        <v>9.4</v>
      </c>
      <c r="J338">
        <v>6.7</v>
      </c>
      <c r="K338">
        <v>20170107</v>
      </c>
      <c r="L338">
        <v>10</v>
      </c>
      <c r="M338" s="2">
        <f t="shared" si="26"/>
        <v>42742</v>
      </c>
      <c r="N338">
        <f t="shared" si="27"/>
        <v>0</v>
      </c>
      <c r="O338">
        <f t="shared" si="28"/>
        <v>0</v>
      </c>
      <c r="P338">
        <f t="shared" si="29"/>
        <v>10</v>
      </c>
      <c r="Q338">
        <f t="shared" si="30"/>
        <v>0</v>
      </c>
    </row>
    <row r="339" spans="1:17">
      <c r="A339">
        <v>150903</v>
      </c>
      <c r="B339">
        <v>1</v>
      </c>
      <c r="C339">
        <v>1054</v>
      </c>
      <c r="D339">
        <v>868</v>
      </c>
      <c r="E339">
        <v>837</v>
      </c>
      <c r="F339">
        <v>460</v>
      </c>
      <c r="G339">
        <v>17.100000000000001</v>
      </c>
      <c r="H339">
        <v>11.1</v>
      </c>
      <c r="I339">
        <v>9.4</v>
      </c>
      <c r="J339">
        <v>6.7</v>
      </c>
      <c r="K339">
        <v>20170108</v>
      </c>
      <c r="L339">
        <v>8.6999999999999993</v>
      </c>
      <c r="M339" s="2">
        <f t="shared" si="26"/>
        <v>42743</v>
      </c>
      <c r="N339">
        <f t="shared" si="27"/>
        <v>0</v>
      </c>
      <c r="O339">
        <f t="shared" si="28"/>
        <v>0</v>
      </c>
      <c r="P339">
        <f t="shared" si="29"/>
        <v>0</v>
      </c>
      <c r="Q339">
        <f t="shared" si="30"/>
        <v>8.6999999999999993</v>
      </c>
    </row>
    <row r="340" spans="1:17">
      <c r="A340">
        <v>150903</v>
      </c>
      <c r="B340">
        <v>1</v>
      </c>
      <c r="C340">
        <v>1054</v>
      </c>
      <c r="D340">
        <v>868</v>
      </c>
      <c r="E340">
        <v>837</v>
      </c>
      <c r="F340">
        <v>460</v>
      </c>
      <c r="G340">
        <v>17.100000000000001</v>
      </c>
      <c r="H340">
        <v>11.1</v>
      </c>
      <c r="I340">
        <v>9.4</v>
      </c>
      <c r="J340">
        <v>6.7</v>
      </c>
      <c r="K340">
        <v>20170110</v>
      </c>
      <c r="L340">
        <v>7.6</v>
      </c>
      <c r="M340" s="2">
        <f t="shared" si="26"/>
        <v>42745</v>
      </c>
      <c r="N340">
        <f t="shared" si="27"/>
        <v>0</v>
      </c>
      <c r="O340">
        <f t="shared" si="28"/>
        <v>0</v>
      </c>
      <c r="P340">
        <f t="shared" si="29"/>
        <v>0</v>
      </c>
      <c r="Q340">
        <f t="shared" si="30"/>
        <v>7.6</v>
      </c>
    </row>
    <row r="341" spans="1:17">
      <c r="A341">
        <v>150903</v>
      </c>
      <c r="B341">
        <v>1</v>
      </c>
      <c r="C341">
        <v>1054</v>
      </c>
      <c r="D341">
        <v>868</v>
      </c>
      <c r="E341">
        <v>837</v>
      </c>
      <c r="F341">
        <v>460</v>
      </c>
      <c r="G341">
        <v>17.100000000000001</v>
      </c>
      <c r="H341">
        <v>11.1</v>
      </c>
      <c r="I341">
        <v>9.4</v>
      </c>
      <c r="J341">
        <v>6.7</v>
      </c>
      <c r="K341">
        <v>20170111</v>
      </c>
      <c r="L341">
        <v>7.2</v>
      </c>
      <c r="M341" s="2">
        <f t="shared" si="26"/>
        <v>42746</v>
      </c>
      <c r="N341">
        <f t="shared" si="27"/>
        <v>0</v>
      </c>
      <c r="O341">
        <f t="shared" si="28"/>
        <v>0</v>
      </c>
      <c r="P341">
        <f t="shared" si="29"/>
        <v>0</v>
      </c>
      <c r="Q341">
        <f t="shared" si="30"/>
        <v>7.2</v>
      </c>
    </row>
    <row r="342" spans="1:17">
      <c r="A342">
        <v>150903</v>
      </c>
      <c r="B342">
        <v>1</v>
      </c>
      <c r="C342">
        <v>1054</v>
      </c>
      <c r="D342">
        <v>868</v>
      </c>
      <c r="E342">
        <v>837</v>
      </c>
      <c r="F342">
        <v>460</v>
      </c>
      <c r="G342">
        <v>17.100000000000001</v>
      </c>
      <c r="H342">
        <v>11.1</v>
      </c>
      <c r="I342">
        <v>9.4</v>
      </c>
      <c r="J342">
        <v>6.7</v>
      </c>
      <c r="K342">
        <v>20170112</v>
      </c>
      <c r="L342">
        <v>10.4</v>
      </c>
      <c r="M342" s="2">
        <f t="shared" si="26"/>
        <v>42747</v>
      </c>
      <c r="N342">
        <f t="shared" si="27"/>
        <v>0</v>
      </c>
      <c r="O342">
        <f t="shared" si="28"/>
        <v>0</v>
      </c>
      <c r="P342">
        <f t="shared" si="29"/>
        <v>10.4</v>
      </c>
      <c r="Q342">
        <f t="shared" si="30"/>
        <v>0</v>
      </c>
    </row>
    <row r="343" spans="1:17">
      <c r="A343">
        <v>150903</v>
      </c>
      <c r="B343">
        <v>1</v>
      </c>
      <c r="C343">
        <v>1054</v>
      </c>
      <c r="D343">
        <v>868</v>
      </c>
      <c r="E343">
        <v>837</v>
      </c>
      <c r="F343">
        <v>460</v>
      </c>
      <c r="G343">
        <v>17.100000000000001</v>
      </c>
      <c r="H343">
        <v>11.1</v>
      </c>
      <c r="I343">
        <v>9.4</v>
      </c>
      <c r="J343">
        <v>6.7</v>
      </c>
      <c r="K343">
        <v>20170113</v>
      </c>
      <c r="L343">
        <v>7.5</v>
      </c>
      <c r="M343" s="2">
        <f t="shared" si="26"/>
        <v>42748</v>
      </c>
      <c r="N343">
        <f t="shared" si="27"/>
        <v>0</v>
      </c>
      <c r="O343">
        <f t="shared" si="28"/>
        <v>0</v>
      </c>
      <c r="P343">
        <f t="shared" si="29"/>
        <v>0</v>
      </c>
      <c r="Q343">
        <f t="shared" si="30"/>
        <v>7.5</v>
      </c>
    </row>
    <row r="344" spans="1:17">
      <c r="A344">
        <v>150903</v>
      </c>
      <c r="B344">
        <v>1</v>
      </c>
      <c r="C344">
        <v>1054</v>
      </c>
      <c r="D344">
        <v>868</v>
      </c>
      <c r="E344">
        <v>837</v>
      </c>
      <c r="F344">
        <v>460</v>
      </c>
      <c r="G344">
        <v>17.100000000000001</v>
      </c>
      <c r="H344">
        <v>11.1</v>
      </c>
      <c r="I344">
        <v>9.4</v>
      </c>
      <c r="J344">
        <v>6.7</v>
      </c>
      <c r="K344">
        <v>20170114</v>
      </c>
      <c r="L344">
        <v>9.3000000000000007</v>
      </c>
      <c r="M344" s="2">
        <f t="shared" si="26"/>
        <v>42749</v>
      </c>
      <c r="N344">
        <f t="shared" si="27"/>
        <v>0</v>
      </c>
      <c r="O344">
        <f t="shared" si="28"/>
        <v>0</v>
      </c>
      <c r="P344">
        <f t="shared" si="29"/>
        <v>0</v>
      </c>
      <c r="Q344">
        <f t="shared" si="30"/>
        <v>9.3000000000000007</v>
      </c>
    </row>
    <row r="345" spans="1:17">
      <c r="A345">
        <v>150903</v>
      </c>
      <c r="B345">
        <v>1</v>
      </c>
      <c r="C345">
        <v>1054</v>
      </c>
      <c r="D345">
        <v>868</v>
      </c>
      <c r="E345">
        <v>837</v>
      </c>
      <c r="F345">
        <v>460</v>
      </c>
      <c r="G345">
        <v>17.100000000000001</v>
      </c>
      <c r="H345">
        <v>11.1</v>
      </c>
      <c r="I345">
        <v>9.4</v>
      </c>
      <c r="J345">
        <v>6.7</v>
      </c>
      <c r="K345">
        <v>20170123</v>
      </c>
      <c r="L345">
        <v>16</v>
      </c>
      <c r="M345" s="2">
        <f t="shared" si="26"/>
        <v>42758</v>
      </c>
      <c r="N345">
        <f t="shared" si="27"/>
        <v>0</v>
      </c>
      <c r="O345">
        <f t="shared" si="28"/>
        <v>16</v>
      </c>
      <c r="P345">
        <f t="shared" si="29"/>
        <v>0</v>
      </c>
      <c r="Q345">
        <f t="shared" si="30"/>
        <v>0</v>
      </c>
    </row>
    <row r="346" spans="1:17">
      <c r="A346">
        <v>150903</v>
      </c>
      <c r="B346">
        <v>1</v>
      </c>
      <c r="C346">
        <v>1054</v>
      </c>
      <c r="D346">
        <v>868</v>
      </c>
      <c r="E346">
        <v>837</v>
      </c>
      <c r="F346">
        <v>460</v>
      </c>
      <c r="G346">
        <v>17.100000000000001</v>
      </c>
      <c r="H346">
        <v>11.1</v>
      </c>
      <c r="I346">
        <v>9.4</v>
      </c>
      <c r="J346">
        <v>6.7</v>
      </c>
      <c r="K346">
        <v>20170125</v>
      </c>
      <c r="L346">
        <v>19.399999999999999</v>
      </c>
      <c r="M346" s="2">
        <f t="shared" si="26"/>
        <v>42760</v>
      </c>
      <c r="N346">
        <f t="shared" si="27"/>
        <v>19.399999999999999</v>
      </c>
      <c r="O346">
        <f t="shared" si="28"/>
        <v>0</v>
      </c>
      <c r="P346">
        <f t="shared" si="29"/>
        <v>0</v>
      </c>
      <c r="Q346">
        <f t="shared" si="30"/>
        <v>0</v>
      </c>
    </row>
    <row r="347" spans="1:17">
      <c r="A347">
        <v>150903</v>
      </c>
      <c r="B347">
        <v>1</v>
      </c>
      <c r="C347">
        <v>1054</v>
      </c>
      <c r="D347">
        <v>868</v>
      </c>
      <c r="E347">
        <v>837</v>
      </c>
      <c r="F347">
        <v>460</v>
      </c>
      <c r="G347">
        <v>17.100000000000001</v>
      </c>
      <c r="H347">
        <v>11.1</v>
      </c>
      <c r="I347">
        <v>9.4</v>
      </c>
      <c r="J347">
        <v>6.7</v>
      </c>
      <c r="K347">
        <v>20180107</v>
      </c>
      <c r="L347">
        <v>11.8</v>
      </c>
      <c r="M347" s="2">
        <f t="shared" si="26"/>
        <v>43107</v>
      </c>
      <c r="N347">
        <f t="shared" si="27"/>
        <v>0</v>
      </c>
      <c r="O347">
        <f t="shared" si="28"/>
        <v>11.8</v>
      </c>
      <c r="P347">
        <f t="shared" si="29"/>
        <v>0</v>
      </c>
      <c r="Q347">
        <f t="shared" si="30"/>
        <v>0</v>
      </c>
    </row>
    <row r="348" spans="1:17">
      <c r="A348">
        <v>150903</v>
      </c>
      <c r="B348">
        <v>1</v>
      </c>
      <c r="C348">
        <v>1054</v>
      </c>
      <c r="D348">
        <v>868</v>
      </c>
      <c r="E348">
        <v>837</v>
      </c>
      <c r="F348">
        <v>460</v>
      </c>
      <c r="G348">
        <v>17.100000000000001</v>
      </c>
      <c r="H348">
        <v>11.1</v>
      </c>
      <c r="I348">
        <v>9.4</v>
      </c>
      <c r="J348">
        <v>6.7</v>
      </c>
      <c r="K348">
        <v>20180109</v>
      </c>
      <c r="L348">
        <v>9.6</v>
      </c>
      <c r="M348" s="2">
        <f t="shared" si="26"/>
        <v>43109</v>
      </c>
      <c r="N348">
        <f t="shared" si="27"/>
        <v>0</v>
      </c>
      <c r="O348">
        <f t="shared" si="28"/>
        <v>0</v>
      </c>
      <c r="P348">
        <f t="shared" si="29"/>
        <v>9.6</v>
      </c>
      <c r="Q348">
        <f t="shared" si="30"/>
        <v>0</v>
      </c>
    </row>
    <row r="349" spans="1:17">
      <c r="A349">
        <v>736</v>
      </c>
      <c r="B349">
        <v>2</v>
      </c>
      <c r="C349">
        <v>1612</v>
      </c>
      <c r="D349">
        <v>1553</v>
      </c>
      <c r="E349">
        <v>1491</v>
      </c>
      <c r="F349">
        <v>773</v>
      </c>
      <c r="G349">
        <v>27</v>
      </c>
      <c r="H349">
        <v>17.8</v>
      </c>
      <c r="I349">
        <v>14.4</v>
      </c>
      <c r="J349">
        <v>9.8000000000000007</v>
      </c>
      <c r="K349">
        <v>20180216</v>
      </c>
      <c r="L349">
        <v>29</v>
      </c>
      <c r="M349" s="2">
        <f t="shared" si="26"/>
        <v>43147</v>
      </c>
      <c r="N349">
        <f t="shared" si="27"/>
        <v>29</v>
      </c>
      <c r="O349">
        <f t="shared" si="28"/>
        <v>0</v>
      </c>
      <c r="P349">
        <f t="shared" si="29"/>
        <v>0</v>
      </c>
      <c r="Q349">
        <f t="shared" si="30"/>
        <v>0</v>
      </c>
    </row>
    <row r="350" spans="1:17">
      <c r="A350">
        <v>822</v>
      </c>
      <c r="B350">
        <v>2</v>
      </c>
      <c r="C350">
        <v>744</v>
      </c>
      <c r="D350">
        <v>716</v>
      </c>
      <c r="E350">
        <v>685</v>
      </c>
      <c r="F350">
        <v>454</v>
      </c>
      <c r="G350">
        <v>38</v>
      </c>
      <c r="H350">
        <v>26.2</v>
      </c>
      <c r="I350">
        <v>20.7</v>
      </c>
      <c r="J350">
        <v>13.2</v>
      </c>
      <c r="K350">
        <v>20180216</v>
      </c>
      <c r="L350">
        <v>50.7</v>
      </c>
      <c r="M350" s="2">
        <f t="shared" ref="M350:M413" si="31">DATE(MID(K350,1,4),MID(K350,5,2),MID(K350,7,2))</f>
        <v>43147</v>
      </c>
      <c r="N350">
        <f t="shared" ref="N350:N413" si="32">+IF(L350&gt;G350,L350,)</f>
        <v>50.7</v>
      </c>
      <c r="O350">
        <f t="shared" ref="O350:O413" si="33">IF(N350=0,IF(L350&gt;H350,L350,),)</f>
        <v>0</v>
      </c>
      <c r="P350">
        <f t="shared" ref="P350:P413" si="34">IF(O350=0,IF(N350=0,IF(L350&gt;I350,L350,),),)</f>
        <v>0</v>
      </c>
      <c r="Q350">
        <f t="shared" ref="Q350:Q413" si="35">IF(P350=0,IF(O350=0,IF(N350=0,IF(L350&gt;J350,L350,),),),)</f>
        <v>0</v>
      </c>
    </row>
    <row r="351" spans="1:17">
      <c r="A351">
        <v>150903</v>
      </c>
      <c r="B351">
        <v>1</v>
      </c>
      <c r="C351">
        <v>1054</v>
      </c>
      <c r="D351">
        <v>868</v>
      </c>
      <c r="E351">
        <v>837</v>
      </c>
      <c r="F351">
        <v>460</v>
      </c>
      <c r="G351">
        <v>17.100000000000001</v>
      </c>
      <c r="H351">
        <v>11.1</v>
      </c>
      <c r="I351">
        <v>9.4</v>
      </c>
      <c r="J351">
        <v>6.7</v>
      </c>
      <c r="K351">
        <v>20180113</v>
      </c>
      <c r="L351">
        <v>10.1</v>
      </c>
      <c r="M351" s="2">
        <f t="shared" si="31"/>
        <v>43113</v>
      </c>
      <c r="N351">
        <f t="shared" si="32"/>
        <v>0</v>
      </c>
      <c r="O351">
        <f t="shared" si="33"/>
        <v>0</v>
      </c>
      <c r="P351">
        <f t="shared" si="34"/>
        <v>10.1</v>
      </c>
      <c r="Q351">
        <f t="shared" si="35"/>
        <v>0</v>
      </c>
    </row>
    <row r="352" spans="1:17">
      <c r="A352">
        <v>150903</v>
      </c>
      <c r="B352">
        <v>1</v>
      </c>
      <c r="C352">
        <v>1054</v>
      </c>
      <c r="D352">
        <v>868</v>
      </c>
      <c r="E352">
        <v>837</v>
      </c>
      <c r="F352">
        <v>460</v>
      </c>
      <c r="G352">
        <v>17.100000000000001</v>
      </c>
      <c r="H352">
        <v>11.1</v>
      </c>
      <c r="I352">
        <v>9.4</v>
      </c>
      <c r="J352">
        <v>6.7</v>
      </c>
      <c r="K352">
        <v>20180115</v>
      </c>
      <c r="L352">
        <v>7.9</v>
      </c>
      <c r="M352" s="2">
        <f t="shared" si="31"/>
        <v>43115</v>
      </c>
      <c r="N352">
        <f t="shared" si="32"/>
        <v>0</v>
      </c>
      <c r="O352">
        <f t="shared" si="33"/>
        <v>0</v>
      </c>
      <c r="P352">
        <f t="shared" si="34"/>
        <v>0</v>
      </c>
      <c r="Q352">
        <f t="shared" si="35"/>
        <v>7.9</v>
      </c>
    </row>
    <row r="353" spans="1:17">
      <c r="A353">
        <v>150903</v>
      </c>
      <c r="B353">
        <v>1</v>
      </c>
      <c r="C353">
        <v>1054</v>
      </c>
      <c r="D353">
        <v>868</v>
      </c>
      <c r="E353">
        <v>837</v>
      </c>
      <c r="F353">
        <v>460</v>
      </c>
      <c r="G353">
        <v>17.100000000000001</v>
      </c>
      <c r="H353">
        <v>11.1</v>
      </c>
      <c r="I353">
        <v>9.4</v>
      </c>
      <c r="J353">
        <v>6.7</v>
      </c>
      <c r="K353">
        <v>20180116</v>
      </c>
      <c r="L353">
        <v>14.1</v>
      </c>
      <c r="M353" s="2">
        <f t="shared" si="31"/>
        <v>43116</v>
      </c>
      <c r="N353">
        <f t="shared" si="32"/>
        <v>0</v>
      </c>
      <c r="O353">
        <f t="shared" si="33"/>
        <v>14.1</v>
      </c>
      <c r="P353">
        <f t="shared" si="34"/>
        <v>0</v>
      </c>
      <c r="Q353">
        <f t="shared" si="35"/>
        <v>0</v>
      </c>
    </row>
    <row r="354" spans="1:17">
      <c r="A354">
        <v>150903</v>
      </c>
      <c r="B354">
        <v>1</v>
      </c>
      <c r="C354">
        <v>1054</v>
      </c>
      <c r="D354">
        <v>868</v>
      </c>
      <c r="E354">
        <v>837</v>
      </c>
      <c r="F354">
        <v>460</v>
      </c>
      <c r="G354">
        <v>17.100000000000001</v>
      </c>
      <c r="H354">
        <v>11.1</v>
      </c>
      <c r="I354">
        <v>9.4</v>
      </c>
      <c r="J354">
        <v>6.7</v>
      </c>
      <c r="K354">
        <v>20180118</v>
      </c>
      <c r="L354">
        <v>7.9</v>
      </c>
      <c r="M354" s="2">
        <f t="shared" si="31"/>
        <v>43118</v>
      </c>
      <c r="N354">
        <f t="shared" si="32"/>
        <v>0</v>
      </c>
      <c r="O354">
        <f t="shared" si="33"/>
        <v>0</v>
      </c>
      <c r="P354">
        <f t="shared" si="34"/>
        <v>0</v>
      </c>
      <c r="Q354">
        <f t="shared" si="35"/>
        <v>7.9</v>
      </c>
    </row>
    <row r="355" spans="1:17">
      <c r="A355">
        <v>150903</v>
      </c>
      <c r="B355">
        <v>1</v>
      </c>
      <c r="C355">
        <v>1054</v>
      </c>
      <c r="D355">
        <v>868</v>
      </c>
      <c r="E355">
        <v>837</v>
      </c>
      <c r="F355">
        <v>460</v>
      </c>
      <c r="G355">
        <v>17.100000000000001</v>
      </c>
      <c r="H355">
        <v>11.1</v>
      </c>
      <c r="I355">
        <v>9.4</v>
      </c>
      <c r="J355">
        <v>6.7</v>
      </c>
      <c r="K355">
        <v>20180122</v>
      </c>
      <c r="L355">
        <v>14</v>
      </c>
      <c r="M355" s="2">
        <f t="shared" si="31"/>
        <v>43122</v>
      </c>
      <c r="N355">
        <f t="shared" si="32"/>
        <v>0</v>
      </c>
      <c r="O355">
        <f t="shared" si="33"/>
        <v>14</v>
      </c>
      <c r="P355">
        <f t="shared" si="34"/>
        <v>0</v>
      </c>
      <c r="Q355">
        <f t="shared" si="35"/>
        <v>0</v>
      </c>
    </row>
    <row r="356" spans="1:17">
      <c r="A356">
        <v>150903</v>
      </c>
      <c r="B356">
        <v>1</v>
      </c>
      <c r="C356">
        <v>1054</v>
      </c>
      <c r="D356">
        <v>868</v>
      </c>
      <c r="E356">
        <v>837</v>
      </c>
      <c r="F356">
        <v>460</v>
      </c>
      <c r="G356">
        <v>17.100000000000001</v>
      </c>
      <c r="H356">
        <v>11.1</v>
      </c>
      <c r="I356">
        <v>9.4</v>
      </c>
      <c r="J356">
        <v>6.7</v>
      </c>
      <c r="K356">
        <v>20180126</v>
      </c>
      <c r="L356">
        <v>8.1</v>
      </c>
      <c r="M356" s="2">
        <f t="shared" si="31"/>
        <v>43126</v>
      </c>
      <c r="N356">
        <f t="shared" si="32"/>
        <v>0</v>
      </c>
      <c r="O356">
        <f t="shared" si="33"/>
        <v>0</v>
      </c>
      <c r="P356">
        <f t="shared" si="34"/>
        <v>0</v>
      </c>
      <c r="Q356">
        <f t="shared" si="35"/>
        <v>8.1</v>
      </c>
    </row>
    <row r="357" spans="1:17">
      <c r="A357">
        <v>150903</v>
      </c>
      <c r="B357">
        <v>2</v>
      </c>
      <c r="C357">
        <v>1054</v>
      </c>
      <c r="D357">
        <v>868</v>
      </c>
      <c r="E357">
        <v>837</v>
      </c>
      <c r="F357">
        <v>540</v>
      </c>
      <c r="G357">
        <v>18.7</v>
      </c>
      <c r="H357">
        <v>13.5</v>
      </c>
      <c r="I357">
        <v>11.5</v>
      </c>
      <c r="J357">
        <v>7.7</v>
      </c>
      <c r="K357">
        <v>20170203</v>
      </c>
      <c r="L357">
        <v>10.4</v>
      </c>
      <c r="M357" s="2">
        <f t="shared" si="31"/>
        <v>42769</v>
      </c>
      <c r="N357">
        <f t="shared" si="32"/>
        <v>0</v>
      </c>
      <c r="O357">
        <f t="shared" si="33"/>
        <v>0</v>
      </c>
      <c r="P357">
        <f t="shared" si="34"/>
        <v>0</v>
      </c>
      <c r="Q357">
        <f t="shared" si="35"/>
        <v>10.4</v>
      </c>
    </row>
    <row r="358" spans="1:17">
      <c r="A358">
        <v>150903</v>
      </c>
      <c r="B358">
        <v>2</v>
      </c>
      <c r="C358">
        <v>1054</v>
      </c>
      <c r="D358">
        <v>868</v>
      </c>
      <c r="E358">
        <v>837</v>
      </c>
      <c r="F358">
        <v>540</v>
      </c>
      <c r="G358">
        <v>18.7</v>
      </c>
      <c r="H358">
        <v>13.5</v>
      </c>
      <c r="I358">
        <v>11.5</v>
      </c>
      <c r="J358">
        <v>7.7</v>
      </c>
      <c r="K358">
        <v>20170204</v>
      </c>
      <c r="L358">
        <v>17.899999999999999</v>
      </c>
      <c r="M358" s="2">
        <f t="shared" si="31"/>
        <v>42770</v>
      </c>
      <c r="N358">
        <f t="shared" si="32"/>
        <v>0</v>
      </c>
      <c r="O358">
        <f t="shared" si="33"/>
        <v>17.899999999999999</v>
      </c>
      <c r="P358">
        <f t="shared" si="34"/>
        <v>0</v>
      </c>
      <c r="Q358">
        <f t="shared" si="35"/>
        <v>0</v>
      </c>
    </row>
    <row r="359" spans="1:17">
      <c r="A359">
        <v>150903</v>
      </c>
      <c r="B359">
        <v>2</v>
      </c>
      <c r="C359">
        <v>1054</v>
      </c>
      <c r="D359">
        <v>868</v>
      </c>
      <c r="E359">
        <v>837</v>
      </c>
      <c r="F359">
        <v>540</v>
      </c>
      <c r="G359">
        <v>18.7</v>
      </c>
      <c r="H359">
        <v>13.5</v>
      </c>
      <c r="I359">
        <v>11.5</v>
      </c>
      <c r="J359">
        <v>7.7</v>
      </c>
      <c r="K359">
        <v>20170206</v>
      </c>
      <c r="L359">
        <v>14.1</v>
      </c>
      <c r="M359" s="2">
        <f t="shared" si="31"/>
        <v>42772</v>
      </c>
      <c r="N359">
        <f t="shared" si="32"/>
        <v>0</v>
      </c>
      <c r="O359">
        <f t="shared" si="33"/>
        <v>14.1</v>
      </c>
      <c r="P359">
        <f t="shared" si="34"/>
        <v>0</v>
      </c>
      <c r="Q359">
        <f t="shared" si="35"/>
        <v>0</v>
      </c>
    </row>
    <row r="360" spans="1:17">
      <c r="A360">
        <v>150903</v>
      </c>
      <c r="B360">
        <v>2</v>
      </c>
      <c r="C360">
        <v>1054</v>
      </c>
      <c r="D360">
        <v>868</v>
      </c>
      <c r="E360">
        <v>837</v>
      </c>
      <c r="F360">
        <v>540</v>
      </c>
      <c r="G360">
        <v>18.7</v>
      </c>
      <c r="H360">
        <v>13.5</v>
      </c>
      <c r="I360">
        <v>11.5</v>
      </c>
      <c r="J360">
        <v>7.7</v>
      </c>
      <c r="K360">
        <v>20170208</v>
      </c>
      <c r="L360">
        <v>9.5</v>
      </c>
      <c r="M360" s="2">
        <f t="shared" si="31"/>
        <v>42774</v>
      </c>
      <c r="N360">
        <f t="shared" si="32"/>
        <v>0</v>
      </c>
      <c r="O360">
        <f t="shared" si="33"/>
        <v>0</v>
      </c>
      <c r="P360">
        <f t="shared" si="34"/>
        <v>0</v>
      </c>
      <c r="Q360">
        <f t="shared" si="35"/>
        <v>9.5</v>
      </c>
    </row>
    <row r="361" spans="1:17">
      <c r="A361">
        <v>150903</v>
      </c>
      <c r="B361">
        <v>2</v>
      </c>
      <c r="C361">
        <v>1054</v>
      </c>
      <c r="D361">
        <v>868</v>
      </c>
      <c r="E361">
        <v>837</v>
      </c>
      <c r="F361">
        <v>540</v>
      </c>
      <c r="G361">
        <v>18.7</v>
      </c>
      <c r="H361">
        <v>13.5</v>
      </c>
      <c r="I361">
        <v>11.5</v>
      </c>
      <c r="J361">
        <v>7.7</v>
      </c>
      <c r="K361">
        <v>20170211</v>
      </c>
      <c r="L361">
        <v>19</v>
      </c>
      <c r="M361" s="2">
        <f t="shared" si="31"/>
        <v>42777</v>
      </c>
      <c r="N361">
        <f t="shared" si="32"/>
        <v>19</v>
      </c>
      <c r="O361">
        <f t="shared" si="33"/>
        <v>0</v>
      </c>
      <c r="P361">
        <f t="shared" si="34"/>
        <v>0</v>
      </c>
      <c r="Q361">
        <f t="shared" si="35"/>
        <v>0</v>
      </c>
    </row>
    <row r="362" spans="1:17">
      <c r="A362">
        <v>150903</v>
      </c>
      <c r="B362">
        <v>2</v>
      </c>
      <c r="C362">
        <v>1054</v>
      </c>
      <c r="D362">
        <v>868</v>
      </c>
      <c r="E362">
        <v>837</v>
      </c>
      <c r="F362">
        <v>540</v>
      </c>
      <c r="G362">
        <v>18.7</v>
      </c>
      <c r="H362">
        <v>13.5</v>
      </c>
      <c r="I362">
        <v>11.5</v>
      </c>
      <c r="J362">
        <v>7.7</v>
      </c>
      <c r="K362">
        <v>20170214</v>
      </c>
      <c r="L362">
        <v>13.2</v>
      </c>
      <c r="M362" s="2">
        <f t="shared" si="31"/>
        <v>42780</v>
      </c>
      <c r="N362">
        <f t="shared" si="32"/>
        <v>0</v>
      </c>
      <c r="O362">
        <f t="shared" si="33"/>
        <v>0</v>
      </c>
      <c r="P362">
        <f t="shared" si="34"/>
        <v>13.2</v>
      </c>
      <c r="Q362">
        <f t="shared" si="35"/>
        <v>0</v>
      </c>
    </row>
    <row r="363" spans="1:17">
      <c r="A363">
        <v>150903</v>
      </c>
      <c r="B363">
        <v>2</v>
      </c>
      <c r="C363">
        <v>1054</v>
      </c>
      <c r="D363">
        <v>868</v>
      </c>
      <c r="E363">
        <v>837</v>
      </c>
      <c r="F363">
        <v>540</v>
      </c>
      <c r="G363">
        <v>18.7</v>
      </c>
      <c r="H363">
        <v>13.5</v>
      </c>
      <c r="I363">
        <v>11.5</v>
      </c>
      <c r="J363">
        <v>7.7</v>
      </c>
      <c r="K363">
        <v>20170215</v>
      </c>
      <c r="L363">
        <v>17.100000000000001</v>
      </c>
      <c r="M363" s="2">
        <f t="shared" si="31"/>
        <v>42781</v>
      </c>
      <c r="N363">
        <f t="shared" si="32"/>
        <v>0</v>
      </c>
      <c r="O363">
        <f t="shared" si="33"/>
        <v>17.100000000000001</v>
      </c>
      <c r="P363">
        <f t="shared" si="34"/>
        <v>0</v>
      </c>
      <c r="Q363">
        <f t="shared" si="35"/>
        <v>0</v>
      </c>
    </row>
    <row r="364" spans="1:17">
      <c r="A364">
        <v>150903</v>
      </c>
      <c r="B364">
        <v>2</v>
      </c>
      <c r="C364">
        <v>1054</v>
      </c>
      <c r="D364">
        <v>868</v>
      </c>
      <c r="E364">
        <v>837</v>
      </c>
      <c r="F364">
        <v>540</v>
      </c>
      <c r="G364">
        <v>18.7</v>
      </c>
      <c r="H364">
        <v>13.5</v>
      </c>
      <c r="I364">
        <v>11.5</v>
      </c>
      <c r="J364">
        <v>7.7</v>
      </c>
      <c r="K364">
        <v>20170216</v>
      </c>
      <c r="L364">
        <v>8.1999999999999993</v>
      </c>
      <c r="M364" s="2">
        <f t="shared" si="31"/>
        <v>42782</v>
      </c>
      <c r="N364">
        <f t="shared" si="32"/>
        <v>0</v>
      </c>
      <c r="O364">
        <f t="shared" si="33"/>
        <v>0</v>
      </c>
      <c r="P364">
        <f t="shared" si="34"/>
        <v>0</v>
      </c>
      <c r="Q364">
        <f t="shared" si="35"/>
        <v>8.1999999999999993</v>
      </c>
    </row>
    <row r="365" spans="1:17">
      <c r="A365">
        <v>150903</v>
      </c>
      <c r="B365">
        <v>2</v>
      </c>
      <c r="C365">
        <v>1054</v>
      </c>
      <c r="D365">
        <v>868</v>
      </c>
      <c r="E365">
        <v>837</v>
      </c>
      <c r="F365">
        <v>540</v>
      </c>
      <c r="G365">
        <v>18.7</v>
      </c>
      <c r="H365">
        <v>13.5</v>
      </c>
      <c r="I365">
        <v>11.5</v>
      </c>
      <c r="J365">
        <v>7.7</v>
      </c>
      <c r="K365">
        <v>20170217</v>
      </c>
      <c r="L365">
        <v>17.3</v>
      </c>
      <c r="M365" s="2">
        <f t="shared" si="31"/>
        <v>42783</v>
      </c>
      <c r="N365">
        <f t="shared" si="32"/>
        <v>0</v>
      </c>
      <c r="O365">
        <f t="shared" si="33"/>
        <v>17.3</v>
      </c>
      <c r="P365">
        <f t="shared" si="34"/>
        <v>0</v>
      </c>
      <c r="Q365">
        <f t="shared" si="35"/>
        <v>0</v>
      </c>
    </row>
    <row r="366" spans="1:17">
      <c r="A366">
        <v>150903</v>
      </c>
      <c r="B366">
        <v>2</v>
      </c>
      <c r="C366">
        <v>1054</v>
      </c>
      <c r="D366">
        <v>868</v>
      </c>
      <c r="E366">
        <v>837</v>
      </c>
      <c r="F366">
        <v>540</v>
      </c>
      <c r="G366">
        <v>18.7</v>
      </c>
      <c r="H366">
        <v>13.5</v>
      </c>
      <c r="I366">
        <v>11.5</v>
      </c>
      <c r="J366">
        <v>7.7</v>
      </c>
      <c r="K366">
        <v>20170219</v>
      </c>
      <c r="L366">
        <v>13.3</v>
      </c>
      <c r="M366" s="2">
        <f t="shared" si="31"/>
        <v>42785</v>
      </c>
      <c r="N366">
        <f t="shared" si="32"/>
        <v>0</v>
      </c>
      <c r="O366">
        <f t="shared" si="33"/>
        <v>0</v>
      </c>
      <c r="P366">
        <f t="shared" si="34"/>
        <v>13.3</v>
      </c>
      <c r="Q366">
        <f t="shared" si="35"/>
        <v>0</v>
      </c>
    </row>
    <row r="367" spans="1:17">
      <c r="A367">
        <v>150903</v>
      </c>
      <c r="B367">
        <v>2</v>
      </c>
      <c r="C367">
        <v>1054</v>
      </c>
      <c r="D367">
        <v>868</v>
      </c>
      <c r="E367">
        <v>837</v>
      </c>
      <c r="F367">
        <v>540</v>
      </c>
      <c r="G367">
        <v>18.7</v>
      </c>
      <c r="H367">
        <v>13.5</v>
      </c>
      <c r="I367">
        <v>11.5</v>
      </c>
      <c r="J367">
        <v>7.7</v>
      </c>
      <c r="K367">
        <v>20170222</v>
      </c>
      <c r="L367">
        <v>16.8</v>
      </c>
      <c r="M367" s="2">
        <f t="shared" si="31"/>
        <v>42788</v>
      </c>
      <c r="N367">
        <f t="shared" si="32"/>
        <v>0</v>
      </c>
      <c r="O367">
        <f t="shared" si="33"/>
        <v>16.8</v>
      </c>
      <c r="P367">
        <f t="shared" si="34"/>
        <v>0</v>
      </c>
      <c r="Q367">
        <f t="shared" si="35"/>
        <v>0</v>
      </c>
    </row>
    <row r="368" spans="1:17">
      <c r="A368">
        <v>150903</v>
      </c>
      <c r="B368">
        <v>2</v>
      </c>
      <c r="C368">
        <v>1054</v>
      </c>
      <c r="D368">
        <v>868</v>
      </c>
      <c r="E368">
        <v>837</v>
      </c>
      <c r="F368">
        <v>540</v>
      </c>
      <c r="G368">
        <v>18.7</v>
      </c>
      <c r="H368">
        <v>13.5</v>
      </c>
      <c r="I368">
        <v>11.5</v>
      </c>
      <c r="J368">
        <v>7.7</v>
      </c>
      <c r="K368">
        <v>20170224</v>
      </c>
      <c r="L368">
        <v>10.1</v>
      </c>
      <c r="M368" s="2">
        <f t="shared" si="31"/>
        <v>42790</v>
      </c>
      <c r="N368">
        <f t="shared" si="32"/>
        <v>0</v>
      </c>
      <c r="O368">
        <f t="shared" si="33"/>
        <v>0</v>
      </c>
      <c r="P368">
        <f t="shared" si="34"/>
        <v>0</v>
      </c>
      <c r="Q368">
        <f t="shared" si="35"/>
        <v>10.1</v>
      </c>
    </row>
    <row r="369" spans="1:17">
      <c r="A369">
        <v>150903</v>
      </c>
      <c r="B369">
        <v>2</v>
      </c>
      <c r="C369">
        <v>1054</v>
      </c>
      <c r="D369">
        <v>868</v>
      </c>
      <c r="E369">
        <v>837</v>
      </c>
      <c r="F369">
        <v>540</v>
      </c>
      <c r="G369">
        <v>18.7</v>
      </c>
      <c r="H369">
        <v>13.5</v>
      </c>
      <c r="I369">
        <v>11.5</v>
      </c>
      <c r="J369">
        <v>7.7</v>
      </c>
      <c r="K369">
        <v>20170225</v>
      </c>
      <c r="L369">
        <v>14.1</v>
      </c>
      <c r="M369" s="2">
        <f t="shared" si="31"/>
        <v>42791</v>
      </c>
      <c r="N369">
        <f t="shared" si="32"/>
        <v>0</v>
      </c>
      <c r="O369">
        <f t="shared" si="33"/>
        <v>14.1</v>
      </c>
      <c r="P369">
        <f t="shared" si="34"/>
        <v>0</v>
      </c>
      <c r="Q369">
        <f t="shared" si="35"/>
        <v>0</v>
      </c>
    </row>
    <row r="370" spans="1:17">
      <c r="A370">
        <v>150903</v>
      </c>
      <c r="B370">
        <v>2</v>
      </c>
      <c r="C370">
        <v>1054</v>
      </c>
      <c r="D370">
        <v>868</v>
      </c>
      <c r="E370">
        <v>837</v>
      </c>
      <c r="F370">
        <v>540</v>
      </c>
      <c r="G370">
        <v>18.7</v>
      </c>
      <c r="H370">
        <v>13.5</v>
      </c>
      <c r="I370">
        <v>11.5</v>
      </c>
      <c r="J370">
        <v>7.7</v>
      </c>
      <c r="K370">
        <v>20170226</v>
      </c>
      <c r="L370">
        <v>17.399999999999999</v>
      </c>
      <c r="M370" s="2">
        <f t="shared" si="31"/>
        <v>42792</v>
      </c>
      <c r="N370">
        <f t="shared" si="32"/>
        <v>0</v>
      </c>
      <c r="O370">
        <f t="shared" si="33"/>
        <v>17.399999999999999</v>
      </c>
      <c r="P370">
        <f t="shared" si="34"/>
        <v>0</v>
      </c>
      <c r="Q370">
        <f t="shared" si="35"/>
        <v>0</v>
      </c>
    </row>
    <row r="371" spans="1:17">
      <c r="A371">
        <v>150903</v>
      </c>
      <c r="B371">
        <v>2</v>
      </c>
      <c r="C371">
        <v>1054</v>
      </c>
      <c r="D371">
        <v>868</v>
      </c>
      <c r="E371">
        <v>837</v>
      </c>
      <c r="F371">
        <v>540</v>
      </c>
      <c r="G371">
        <v>18.7</v>
      </c>
      <c r="H371">
        <v>13.5</v>
      </c>
      <c r="I371">
        <v>11.5</v>
      </c>
      <c r="J371">
        <v>7.7</v>
      </c>
      <c r="K371">
        <v>20170227</v>
      </c>
      <c r="L371">
        <v>16.5</v>
      </c>
      <c r="M371" s="2">
        <f t="shared" si="31"/>
        <v>42793</v>
      </c>
      <c r="N371">
        <f t="shared" si="32"/>
        <v>0</v>
      </c>
      <c r="O371">
        <f t="shared" si="33"/>
        <v>16.5</v>
      </c>
      <c r="P371">
        <f t="shared" si="34"/>
        <v>0</v>
      </c>
      <c r="Q371">
        <f t="shared" si="35"/>
        <v>0</v>
      </c>
    </row>
    <row r="372" spans="1:17">
      <c r="A372">
        <v>150903</v>
      </c>
      <c r="B372">
        <v>2</v>
      </c>
      <c r="C372">
        <v>1054</v>
      </c>
      <c r="D372">
        <v>868</v>
      </c>
      <c r="E372">
        <v>837</v>
      </c>
      <c r="F372">
        <v>540</v>
      </c>
      <c r="G372">
        <v>18.7</v>
      </c>
      <c r="H372">
        <v>13.5</v>
      </c>
      <c r="I372">
        <v>11.5</v>
      </c>
      <c r="J372">
        <v>7.7</v>
      </c>
      <c r="K372">
        <v>20180216</v>
      </c>
      <c r="L372">
        <v>8.3000000000000007</v>
      </c>
      <c r="M372" s="2">
        <f t="shared" si="31"/>
        <v>43147</v>
      </c>
      <c r="N372">
        <f t="shared" si="32"/>
        <v>0</v>
      </c>
      <c r="O372">
        <f t="shared" si="33"/>
        <v>0</v>
      </c>
      <c r="P372">
        <f t="shared" si="34"/>
        <v>0</v>
      </c>
      <c r="Q372">
        <f t="shared" si="35"/>
        <v>8.3000000000000007</v>
      </c>
    </row>
    <row r="373" spans="1:17">
      <c r="A373">
        <v>150903</v>
      </c>
      <c r="B373">
        <v>2</v>
      </c>
      <c r="C373">
        <v>1054</v>
      </c>
      <c r="D373">
        <v>868</v>
      </c>
      <c r="E373">
        <v>837</v>
      </c>
      <c r="F373">
        <v>540</v>
      </c>
      <c r="G373">
        <v>18.7</v>
      </c>
      <c r="H373">
        <v>13.5</v>
      </c>
      <c r="I373">
        <v>11.5</v>
      </c>
      <c r="J373">
        <v>7.7</v>
      </c>
      <c r="K373">
        <v>20180217</v>
      </c>
      <c r="L373">
        <v>10.7</v>
      </c>
      <c r="M373" s="2">
        <f t="shared" si="31"/>
        <v>43148</v>
      </c>
      <c r="N373">
        <f t="shared" si="32"/>
        <v>0</v>
      </c>
      <c r="O373">
        <f t="shared" si="33"/>
        <v>0</v>
      </c>
      <c r="P373">
        <f t="shared" si="34"/>
        <v>0</v>
      </c>
      <c r="Q373">
        <f t="shared" si="35"/>
        <v>10.7</v>
      </c>
    </row>
    <row r="374" spans="1:17">
      <c r="A374">
        <v>150903</v>
      </c>
      <c r="B374">
        <v>2</v>
      </c>
      <c r="C374">
        <v>1054</v>
      </c>
      <c r="D374">
        <v>868</v>
      </c>
      <c r="E374">
        <v>837</v>
      </c>
      <c r="F374">
        <v>540</v>
      </c>
      <c r="G374">
        <v>18.7</v>
      </c>
      <c r="H374">
        <v>13.5</v>
      </c>
      <c r="I374">
        <v>11.5</v>
      </c>
      <c r="J374">
        <v>7.7</v>
      </c>
      <c r="K374">
        <v>20180218</v>
      </c>
      <c r="L374">
        <v>11</v>
      </c>
      <c r="M374" s="2">
        <f t="shared" si="31"/>
        <v>43149</v>
      </c>
      <c r="N374">
        <f t="shared" si="32"/>
        <v>0</v>
      </c>
      <c r="O374">
        <f t="shared" si="33"/>
        <v>0</v>
      </c>
      <c r="P374">
        <f t="shared" si="34"/>
        <v>0</v>
      </c>
      <c r="Q374">
        <f t="shared" si="35"/>
        <v>11</v>
      </c>
    </row>
    <row r="375" spans="1:17">
      <c r="A375">
        <v>150903</v>
      </c>
      <c r="B375">
        <v>3</v>
      </c>
      <c r="C375">
        <v>1054</v>
      </c>
      <c r="D375">
        <v>868</v>
      </c>
      <c r="E375">
        <v>837</v>
      </c>
      <c r="F375">
        <v>636</v>
      </c>
      <c r="G375">
        <v>16.8</v>
      </c>
      <c r="H375">
        <v>11.3</v>
      </c>
      <c r="I375">
        <v>10</v>
      </c>
      <c r="J375">
        <v>7.6</v>
      </c>
      <c r="K375">
        <v>20170301</v>
      </c>
      <c r="L375">
        <v>12.8</v>
      </c>
      <c r="M375" s="2">
        <f t="shared" si="31"/>
        <v>42795</v>
      </c>
      <c r="N375">
        <f t="shared" si="32"/>
        <v>0</v>
      </c>
      <c r="O375">
        <f t="shared" si="33"/>
        <v>12.8</v>
      </c>
      <c r="P375">
        <f t="shared" si="34"/>
        <v>0</v>
      </c>
      <c r="Q375">
        <f t="shared" si="35"/>
        <v>0</v>
      </c>
    </row>
    <row r="376" spans="1:17">
      <c r="A376">
        <v>150903</v>
      </c>
      <c r="B376">
        <v>3</v>
      </c>
      <c r="C376">
        <v>1054</v>
      </c>
      <c r="D376">
        <v>868</v>
      </c>
      <c r="E376">
        <v>837</v>
      </c>
      <c r="F376">
        <v>636</v>
      </c>
      <c r="G376">
        <v>16.8</v>
      </c>
      <c r="H376">
        <v>11.3</v>
      </c>
      <c r="I376">
        <v>10</v>
      </c>
      <c r="J376">
        <v>7.6</v>
      </c>
      <c r="K376">
        <v>20170302</v>
      </c>
      <c r="L376">
        <v>10.7</v>
      </c>
      <c r="M376" s="2">
        <f t="shared" si="31"/>
        <v>42796</v>
      </c>
      <c r="N376">
        <f t="shared" si="32"/>
        <v>0</v>
      </c>
      <c r="O376">
        <f t="shared" si="33"/>
        <v>0</v>
      </c>
      <c r="P376">
        <f t="shared" si="34"/>
        <v>10.7</v>
      </c>
      <c r="Q376">
        <f t="shared" si="35"/>
        <v>0</v>
      </c>
    </row>
    <row r="377" spans="1:17">
      <c r="A377">
        <v>150903</v>
      </c>
      <c r="B377">
        <v>3</v>
      </c>
      <c r="C377">
        <v>1054</v>
      </c>
      <c r="D377">
        <v>868</v>
      </c>
      <c r="E377">
        <v>837</v>
      </c>
      <c r="F377">
        <v>636</v>
      </c>
      <c r="G377">
        <v>16.8</v>
      </c>
      <c r="H377">
        <v>11.3</v>
      </c>
      <c r="I377">
        <v>10</v>
      </c>
      <c r="J377">
        <v>7.6</v>
      </c>
      <c r="K377">
        <v>20170303</v>
      </c>
      <c r="L377">
        <v>9</v>
      </c>
      <c r="M377" s="2">
        <f t="shared" si="31"/>
        <v>42797</v>
      </c>
      <c r="N377">
        <f t="shared" si="32"/>
        <v>0</v>
      </c>
      <c r="O377">
        <f t="shared" si="33"/>
        <v>0</v>
      </c>
      <c r="P377">
        <f t="shared" si="34"/>
        <v>0</v>
      </c>
      <c r="Q377">
        <f t="shared" si="35"/>
        <v>9</v>
      </c>
    </row>
    <row r="378" spans="1:17">
      <c r="A378">
        <v>150903</v>
      </c>
      <c r="B378">
        <v>3</v>
      </c>
      <c r="C378">
        <v>1054</v>
      </c>
      <c r="D378">
        <v>868</v>
      </c>
      <c r="E378">
        <v>837</v>
      </c>
      <c r="F378">
        <v>636</v>
      </c>
      <c r="G378">
        <v>16.8</v>
      </c>
      <c r="H378">
        <v>11.3</v>
      </c>
      <c r="I378">
        <v>10</v>
      </c>
      <c r="J378">
        <v>7.6</v>
      </c>
      <c r="K378">
        <v>20170304</v>
      </c>
      <c r="L378">
        <v>12.1</v>
      </c>
      <c r="M378" s="2">
        <f t="shared" si="31"/>
        <v>42798</v>
      </c>
      <c r="N378">
        <f t="shared" si="32"/>
        <v>0</v>
      </c>
      <c r="O378">
        <f t="shared" si="33"/>
        <v>12.1</v>
      </c>
      <c r="P378">
        <f t="shared" si="34"/>
        <v>0</v>
      </c>
      <c r="Q378">
        <f t="shared" si="35"/>
        <v>0</v>
      </c>
    </row>
    <row r="379" spans="1:17">
      <c r="A379">
        <v>150903</v>
      </c>
      <c r="B379">
        <v>3</v>
      </c>
      <c r="C379">
        <v>1054</v>
      </c>
      <c r="D379">
        <v>868</v>
      </c>
      <c r="E379">
        <v>837</v>
      </c>
      <c r="F379">
        <v>636</v>
      </c>
      <c r="G379">
        <v>16.8</v>
      </c>
      <c r="H379">
        <v>11.3</v>
      </c>
      <c r="I379">
        <v>10</v>
      </c>
      <c r="J379">
        <v>7.6</v>
      </c>
      <c r="K379">
        <v>20170305</v>
      </c>
      <c r="L379">
        <v>24.3</v>
      </c>
      <c r="M379" s="2">
        <f t="shared" si="31"/>
        <v>42799</v>
      </c>
      <c r="N379">
        <f t="shared" si="32"/>
        <v>24.3</v>
      </c>
      <c r="O379">
        <f t="shared" si="33"/>
        <v>0</v>
      </c>
      <c r="P379">
        <f t="shared" si="34"/>
        <v>0</v>
      </c>
      <c r="Q379">
        <f t="shared" si="35"/>
        <v>0</v>
      </c>
    </row>
    <row r="380" spans="1:17">
      <c r="A380">
        <v>150903</v>
      </c>
      <c r="B380">
        <v>3</v>
      </c>
      <c r="C380">
        <v>1054</v>
      </c>
      <c r="D380">
        <v>868</v>
      </c>
      <c r="E380">
        <v>837</v>
      </c>
      <c r="F380">
        <v>636</v>
      </c>
      <c r="G380">
        <v>16.8</v>
      </c>
      <c r="H380">
        <v>11.3</v>
      </c>
      <c r="I380">
        <v>10</v>
      </c>
      <c r="J380">
        <v>7.6</v>
      </c>
      <c r="K380">
        <v>20170306</v>
      </c>
      <c r="L380">
        <v>19.3</v>
      </c>
      <c r="M380" s="2">
        <f t="shared" si="31"/>
        <v>42800</v>
      </c>
      <c r="N380">
        <f t="shared" si="32"/>
        <v>19.3</v>
      </c>
      <c r="O380">
        <f t="shared" si="33"/>
        <v>0</v>
      </c>
      <c r="P380">
        <f t="shared" si="34"/>
        <v>0</v>
      </c>
      <c r="Q380">
        <f t="shared" si="35"/>
        <v>0</v>
      </c>
    </row>
    <row r="381" spans="1:17">
      <c r="A381">
        <v>150903</v>
      </c>
      <c r="B381">
        <v>3</v>
      </c>
      <c r="C381">
        <v>1054</v>
      </c>
      <c r="D381">
        <v>868</v>
      </c>
      <c r="E381">
        <v>837</v>
      </c>
      <c r="F381">
        <v>636</v>
      </c>
      <c r="G381">
        <v>16.8</v>
      </c>
      <c r="H381">
        <v>11.3</v>
      </c>
      <c r="I381">
        <v>10</v>
      </c>
      <c r="J381">
        <v>7.6</v>
      </c>
      <c r="K381">
        <v>20170307</v>
      </c>
      <c r="L381">
        <v>25.2</v>
      </c>
      <c r="M381" s="2">
        <f t="shared" si="31"/>
        <v>42801</v>
      </c>
      <c r="N381">
        <f t="shared" si="32"/>
        <v>25.2</v>
      </c>
      <c r="O381">
        <f t="shared" si="33"/>
        <v>0</v>
      </c>
      <c r="P381">
        <f t="shared" si="34"/>
        <v>0</v>
      </c>
      <c r="Q381">
        <f t="shared" si="35"/>
        <v>0</v>
      </c>
    </row>
    <row r="382" spans="1:17">
      <c r="A382">
        <v>150903</v>
      </c>
      <c r="B382">
        <v>3</v>
      </c>
      <c r="C382">
        <v>1054</v>
      </c>
      <c r="D382">
        <v>868</v>
      </c>
      <c r="E382">
        <v>837</v>
      </c>
      <c r="F382">
        <v>636</v>
      </c>
      <c r="G382">
        <v>16.8</v>
      </c>
      <c r="H382">
        <v>11.3</v>
      </c>
      <c r="I382">
        <v>10</v>
      </c>
      <c r="J382">
        <v>7.6</v>
      </c>
      <c r="K382">
        <v>20170308</v>
      </c>
      <c r="L382">
        <v>15.1</v>
      </c>
      <c r="M382" s="2">
        <f t="shared" si="31"/>
        <v>42802</v>
      </c>
      <c r="N382">
        <f t="shared" si="32"/>
        <v>0</v>
      </c>
      <c r="O382">
        <f t="shared" si="33"/>
        <v>15.1</v>
      </c>
      <c r="P382">
        <f t="shared" si="34"/>
        <v>0</v>
      </c>
      <c r="Q382">
        <f t="shared" si="35"/>
        <v>0</v>
      </c>
    </row>
    <row r="383" spans="1:17">
      <c r="A383">
        <v>150903</v>
      </c>
      <c r="B383">
        <v>3</v>
      </c>
      <c r="C383">
        <v>1054</v>
      </c>
      <c r="D383">
        <v>868</v>
      </c>
      <c r="E383">
        <v>837</v>
      </c>
      <c r="F383">
        <v>636</v>
      </c>
      <c r="G383">
        <v>16.8</v>
      </c>
      <c r="H383">
        <v>11.3</v>
      </c>
      <c r="I383">
        <v>10</v>
      </c>
      <c r="J383">
        <v>7.6</v>
      </c>
      <c r="K383">
        <v>20170309</v>
      </c>
      <c r="L383">
        <v>33.299999999999997</v>
      </c>
      <c r="M383" s="2">
        <f t="shared" si="31"/>
        <v>42803</v>
      </c>
      <c r="N383">
        <f t="shared" si="32"/>
        <v>33.299999999999997</v>
      </c>
      <c r="O383">
        <f t="shared" si="33"/>
        <v>0</v>
      </c>
      <c r="P383">
        <f t="shared" si="34"/>
        <v>0</v>
      </c>
      <c r="Q383">
        <f t="shared" si="35"/>
        <v>0</v>
      </c>
    </row>
    <row r="384" spans="1:17">
      <c r="A384">
        <v>150903</v>
      </c>
      <c r="B384">
        <v>3</v>
      </c>
      <c r="C384">
        <v>1054</v>
      </c>
      <c r="D384">
        <v>868</v>
      </c>
      <c r="E384">
        <v>837</v>
      </c>
      <c r="F384">
        <v>636</v>
      </c>
      <c r="G384">
        <v>16.8</v>
      </c>
      <c r="H384">
        <v>11.3</v>
      </c>
      <c r="I384">
        <v>10</v>
      </c>
      <c r="J384">
        <v>7.6</v>
      </c>
      <c r="K384">
        <v>20170310</v>
      </c>
      <c r="L384">
        <v>25.5</v>
      </c>
      <c r="M384" s="2">
        <f t="shared" si="31"/>
        <v>42804</v>
      </c>
      <c r="N384">
        <f t="shared" si="32"/>
        <v>25.5</v>
      </c>
      <c r="O384">
        <f t="shared" si="33"/>
        <v>0</v>
      </c>
      <c r="P384">
        <f t="shared" si="34"/>
        <v>0</v>
      </c>
      <c r="Q384">
        <f t="shared" si="35"/>
        <v>0</v>
      </c>
    </row>
    <row r="385" spans="1:17">
      <c r="A385">
        <v>150903</v>
      </c>
      <c r="B385">
        <v>3</v>
      </c>
      <c r="C385">
        <v>1054</v>
      </c>
      <c r="D385">
        <v>868</v>
      </c>
      <c r="E385">
        <v>837</v>
      </c>
      <c r="F385">
        <v>636</v>
      </c>
      <c r="G385">
        <v>16.8</v>
      </c>
      <c r="H385">
        <v>11.3</v>
      </c>
      <c r="I385">
        <v>10</v>
      </c>
      <c r="J385">
        <v>7.6</v>
      </c>
      <c r="K385">
        <v>20170311</v>
      </c>
      <c r="L385">
        <v>34.4</v>
      </c>
      <c r="M385" s="2">
        <f t="shared" si="31"/>
        <v>42805</v>
      </c>
      <c r="N385">
        <f t="shared" si="32"/>
        <v>34.4</v>
      </c>
      <c r="O385">
        <f t="shared" si="33"/>
        <v>0</v>
      </c>
      <c r="P385">
        <f t="shared" si="34"/>
        <v>0</v>
      </c>
      <c r="Q385">
        <f t="shared" si="35"/>
        <v>0</v>
      </c>
    </row>
    <row r="386" spans="1:17">
      <c r="A386">
        <v>150903</v>
      </c>
      <c r="B386">
        <v>3</v>
      </c>
      <c r="C386">
        <v>1054</v>
      </c>
      <c r="D386">
        <v>868</v>
      </c>
      <c r="E386">
        <v>837</v>
      </c>
      <c r="F386">
        <v>636</v>
      </c>
      <c r="G386">
        <v>16.8</v>
      </c>
      <c r="H386">
        <v>11.3</v>
      </c>
      <c r="I386">
        <v>10</v>
      </c>
      <c r="J386">
        <v>7.6</v>
      </c>
      <c r="K386">
        <v>20170312</v>
      </c>
      <c r="L386">
        <v>18.7</v>
      </c>
      <c r="M386" s="2">
        <f t="shared" si="31"/>
        <v>42806</v>
      </c>
      <c r="N386">
        <f t="shared" si="32"/>
        <v>18.7</v>
      </c>
      <c r="O386">
        <f t="shared" si="33"/>
        <v>0</v>
      </c>
      <c r="P386">
        <f t="shared" si="34"/>
        <v>0</v>
      </c>
      <c r="Q386">
        <f t="shared" si="35"/>
        <v>0</v>
      </c>
    </row>
    <row r="387" spans="1:17">
      <c r="A387">
        <v>150903</v>
      </c>
      <c r="B387">
        <v>3</v>
      </c>
      <c r="C387">
        <v>1054</v>
      </c>
      <c r="D387">
        <v>868</v>
      </c>
      <c r="E387">
        <v>837</v>
      </c>
      <c r="F387">
        <v>636</v>
      </c>
      <c r="G387">
        <v>16.8</v>
      </c>
      <c r="H387">
        <v>11.3</v>
      </c>
      <c r="I387">
        <v>10</v>
      </c>
      <c r="J387">
        <v>7.6</v>
      </c>
      <c r="K387">
        <v>20170314</v>
      </c>
      <c r="L387">
        <v>26.4</v>
      </c>
      <c r="M387" s="2">
        <f t="shared" si="31"/>
        <v>42808</v>
      </c>
      <c r="N387">
        <f t="shared" si="32"/>
        <v>26.4</v>
      </c>
      <c r="O387">
        <f t="shared" si="33"/>
        <v>0</v>
      </c>
      <c r="P387">
        <f t="shared" si="34"/>
        <v>0</v>
      </c>
      <c r="Q387">
        <f t="shared" si="35"/>
        <v>0</v>
      </c>
    </row>
    <row r="388" spans="1:17">
      <c r="A388">
        <v>150903</v>
      </c>
      <c r="B388">
        <v>3</v>
      </c>
      <c r="C388">
        <v>1054</v>
      </c>
      <c r="D388">
        <v>868</v>
      </c>
      <c r="E388">
        <v>837</v>
      </c>
      <c r="F388">
        <v>636</v>
      </c>
      <c r="G388">
        <v>16.8</v>
      </c>
      <c r="H388">
        <v>11.3</v>
      </c>
      <c r="I388">
        <v>10</v>
      </c>
      <c r="J388">
        <v>7.6</v>
      </c>
      <c r="K388">
        <v>20170315</v>
      </c>
      <c r="L388">
        <v>19.7</v>
      </c>
      <c r="M388" s="2">
        <f t="shared" si="31"/>
        <v>42809</v>
      </c>
      <c r="N388">
        <f t="shared" si="32"/>
        <v>19.7</v>
      </c>
      <c r="O388">
        <f t="shared" si="33"/>
        <v>0</v>
      </c>
      <c r="P388">
        <f t="shared" si="34"/>
        <v>0</v>
      </c>
      <c r="Q388">
        <f t="shared" si="35"/>
        <v>0</v>
      </c>
    </row>
    <row r="389" spans="1:17">
      <c r="A389">
        <v>150903</v>
      </c>
      <c r="B389">
        <v>3</v>
      </c>
      <c r="C389">
        <v>1054</v>
      </c>
      <c r="D389">
        <v>868</v>
      </c>
      <c r="E389">
        <v>837</v>
      </c>
      <c r="F389">
        <v>636</v>
      </c>
      <c r="G389">
        <v>16.8</v>
      </c>
      <c r="H389">
        <v>11.3</v>
      </c>
      <c r="I389">
        <v>10</v>
      </c>
      <c r="J389">
        <v>7.6</v>
      </c>
      <c r="K389">
        <v>20170316</v>
      </c>
      <c r="L389">
        <v>19.600000000000001</v>
      </c>
      <c r="M389" s="2">
        <f t="shared" si="31"/>
        <v>42810</v>
      </c>
      <c r="N389">
        <f t="shared" si="32"/>
        <v>19.600000000000001</v>
      </c>
      <c r="O389">
        <f t="shared" si="33"/>
        <v>0</v>
      </c>
      <c r="P389">
        <f t="shared" si="34"/>
        <v>0</v>
      </c>
      <c r="Q389">
        <f t="shared" si="35"/>
        <v>0</v>
      </c>
    </row>
    <row r="390" spans="1:17">
      <c r="A390">
        <v>150903</v>
      </c>
      <c r="B390">
        <v>3</v>
      </c>
      <c r="C390">
        <v>1054</v>
      </c>
      <c r="D390">
        <v>868</v>
      </c>
      <c r="E390">
        <v>837</v>
      </c>
      <c r="F390">
        <v>636</v>
      </c>
      <c r="G390">
        <v>16.8</v>
      </c>
      <c r="H390">
        <v>11.3</v>
      </c>
      <c r="I390">
        <v>10</v>
      </c>
      <c r="J390">
        <v>7.6</v>
      </c>
      <c r="K390">
        <v>20170319</v>
      </c>
      <c r="L390">
        <v>8.3000000000000007</v>
      </c>
      <c r="M390" s="2">
        <f t="shared" si="31"/>
        <v>42813</v>
      </c>
      <c r="N390">
        <f t="shared" si="32"/>
        <v>0</v>
      </c>
      <c r="O390">
        <f t="shared" si="33"/>
        <v>0</v>
      </c>
      <c r="P390">
        <f t="shared" si="34"/>
        <v>0</v>
      </c>
      <c r="Q390">
        <f t="shared" si="35"/>
        <v>8.3000000000000007</v>
      </c>
    </row>
    <row r="391" spans="1:17">
      <c r="A391">
        <v>150903</v>
      </c>
      <c r="B391">
        <v>3</v>
      </c>
      <c r="C391">
        <v>1054</v>
      </c>
      <c r="D391">
        <v>868</v>
      </c>
      <c r="E391">
        <v>837</v>
      </c>
      <c r="F391">
        <v>636</v>
      </c>
      <c r="G391">
        <v>16.8</v>
      </c>
      <c r="H391">
        <v>11.3</v>
      </c>
      <c r="I391">
        <v>10</v>
      </c>
      <c r="J391">
        <v>7.6</v>
      </c>
      <c r="K391">
        <v>20170321</v>
      </c>
      <c r="L391">
        <v>16.3</v>
      </c>
      <c r="M391" s="2">
        <f t="shared" si="31"/>
        <v>42815</v>
      </c>
      <c r="N391">
        <f t="shared" si="32"/>
        <v>0</v>
      </c>
      <c r="O391">
        <f t="shared" si="33"/>
        <v>16.3</v>
      </c>
      <c r="P391">
        <f t="shared" si="34"/>
        <v>0</v>
      </c>
      <c r="Q391">
        <f t="shared" si="35"/>
        <v>0</v>
      </c>
    </row>
    <row r="392" spans="1:17">
      <c r="A392">
        <v>150903</v>
      </c>
      <c r="B392">
        <v>3</v>
      </c>
      <c r="C392">
        <v>1054</v>
      </c>
      <c r="D392">
        <v>868</v>
      </c>
      <c r="E392">
        <v>837</v>
      </c>
      <c r="F392">
        <v>636</v>
      </c>
      <c r="G392">
        <v>16.8</v>
      </c>
      <c r="H392">
        <v>11.3</v>
      </c>
      <c r="I392">
        <v>10</v>
      </c>
      <c r="J392">
        <v>7.6</v>
      </c>
      <c r="K392">
        <v>20170324</v>
      </c>
      <c r="L392">
        <v>22.4</v>
      </c>
      <c r="M392" s="2">
        <f t="shared" si="31"/>
        <v>42818</v>
      </c>
      <c r="N392">
        <f t="shared" si="32"/>
        <v>22.4</v>
      </c>
      <c r="O392">
        <f t="shared" si="33"/>
        <v>0</v>
      </c>
      <c r="P392">
        <f t="shared" si="34"/>
        <v>0</v>
      </c>
      <c r="Q392">
        <f t="shared" si="35"/>
        <v>0</v>
      </c>
    </row>
    <row r="393" spans="1:17">
      <c r="A393">
        <v>150903</v>
      </c>
      <c r="B393">
        <v>3</v>
      </c>
      <c r="C393">
        <v>1054</v>
      </c>
      <c r="D393">
        <v>868</v>
      </c>
      <c r="E393">
        <v>837</v>
      </c>
      <c r="F393">
        <v>636</v>
      </c>
      <c r="G393">
        <v>16.8</v>
      </c>
      <c r="H393">
        <v>11.3</v>
      </c>
      <c r="I393">
        <v>10</v>
      </c>
      <c r="J393">
        <v>7.6</v>
      </c>
      <c r="K393">
        <v>20170325</v>
      </c>
      <c r="L393">
        <v>11.4</v>
      </c>
      <c r="M393" s="2">
        <f t="shared" si="31"/>
        <v>42819</v>
      </c>
      <c r="N393">
        <f t="shared" si="32"/>
        <v>0</v>
      </c>
      <c r="O393">
        <f t="shared" si="33"/>
        <v>11.4</v>
      </c>
      <c r="P393">
        <f t="shared" si="34"/>
        <v>0</v>
      </c>
      <c r="Q393">
        <f t="shared" si="35"/>
        <v>0</v>
      </c>
    </row>
    <row r="394" spans="1:17">
      <c r="A394">
        <v>150903</v>
      </c>
      <c r="B394">
        <v>3</v>
      </c>
      <c r="C394">
        <v>1054</v>
      </c>
      <c r="D394">
        <v>868</v>
      </c>
      <c r="E394">
        <v>837</v>
      </c>
      <c r="F394">
        <v>636</v>
      </c>
      <c r="G394">
        <v>16.8</v>
      </c>
      <c r="H394">
        <v>11.3</v>
      </c>
      <c r="I394">
        <v>10</v>
      </c>
      <c r="J394">
        <v>7.6</v>
      </c>
      <c r="K394">
        <v>20170327</v>
      </c>
      <c r="L394">
        <v>16.100000000000001</v>
      </c>
      <c r="M394" s="2">
        <f t="shared" si="31"/>
        <v>42821</v>
      </c>
      <c r="N394">
        <f t="shared" si="32"/>
        <v>0</v>
      </c>
      <c r="O394">
        <f t="shared" si="33"/>
        <v>16.100000000000001</v>
      </c>
      <c r="P394">
        <f t="shared" si="34"/>
        <v>0</v>
      </c>
      <c r="Q394">
        <f t="shared" si="35"/>
        <v>0</v>
      </c>
    </row>
    <row r="395" spans="1:17">
      <c r="A395">
        <v>150903</v>
      </c>
      <c r="B395">
        <v>3</v>
      </c>
      <c r="C395">
        <v>1054</v>
      </c>
      <c r="D395">
        <v>868</v>
      </c>
      <c r="E395">
        <v>837</v>
      </c>
      <c r="F395">
        <v>636</v>
      </c>
      <c r="G395">
        <v>16.8</v>
      </c>
      <c r="H395">
        <v>11.3</v>
      </c>
      <c r="I395">
        <v>10</v>
      </c>
      <c r="J395">
        <v>7.6</v>
      </c>
      <c r="K395">
        <v>20170328</v>
      </c>
      <c r="L395">
        <v>8.1999999999999993</v>
      </c>
      <c r="M395" s="2">
        <f t="shared" si="31"/>
        <v>42822</v>
      </c>
      <c r="N395">
        <f t="shared" si="32"/>
        <v>0</v>
      </c>
      <c r="O395">
        <f t="shared" si="33"/>
        <v>0</v>
      </c>
      <c r="P395">
        <f t="shared" si="34"/>
        <v>0</v>
      </c>
      <c r="Q395">
        <f t="shared" si="35"/>
        <v>8.1999999999999993</v>
      </c>
    </row>
    <row r="396" spans="1:17">
      <c r="A396">
        <v>150903</v>
      </c>
      <c r="B396">
        <v>3</v>
      </c>
      <c r="C396">
        <v>1054</v>
      </c>
      <c r="D396">
        <v>868</v>
      </c>
      <c r="E396">
        <v>837</v>
      </c>
      <c r="F396">
        <v>636</v>
      </c>
      <c r="G396">
        <v>16.8</v>
      </c>
      <c r="H396">
        <v>11.3</v>
      </c>
      <c r="I396">
        <v>10</v>
      </c>
      <c r="J396">
        <v>7.6</v>
      </c>
      <c r="K396">
        <v>20170330</v>
      </c>
      <c r="L396">
        <v>17.600000000000001</v>
      </c>
      <c r="M396" s="2">
        <f t="shared" si="31"/>
        <v>42824</v>
      </c>
      <c r="N396">
        <f t="shared" si="32"/>
        <v>17.600000000000001</v>
      </c>
      <c r="O396">
        <f t="shared" si="33"/>
        <v>0</v>
      </c>
      <c r="P396">
        <f t="shared" si="34"/>
        <v>0</v>
      </c>
      <c r="Q396">
        <f t="shared" si="35"/>
        <v>0</v>
      </c>
    </row>
    <row r="397" spans="1:17">
      <c r="A397">
        <v>150903</v>
      </c>
      <c r="B397">
        <v>3</v>
      </c>
      <c r="C397">
        <v>1054</v>
      </c>
      <c r="D397">
        <v>868</v>
      </c>
      <c r="E397">
        <v>837</v>
      </c>
      <c r="F397">
        <v>636</v>
      </c>
      <c r="G397">
        <v>16.8</v>
      </c>
      <c r="H397">
        <v>11.3</v>
      </c>
      <c r="I397">
        <v>10</v>
      </c>
      <c r="J397">
        <v>7.6</v>
      </c>
      <c r="K397">
        <v>20170331</v>
      </c>
      <c r="L397">
        <v>15.5</v>
      </c>
      <c r="M397" s="2">
        <f t="shared" si="31"/>
        <v>42825</v>
      </c>
      <c r="N397">
        <f t="shared" si="32"/>
        <v>0</v>
      </c>
      <c r="O397">
        <f t="shared" si="33"/>
        <v>15.5</v>
      </c>
      <c r="P397">
        <f t="shared" si="34"/>
        <v>0</v>
      </c>
      <c r="Q397">
        <f t="shared" si="35"/>
        <v>0</v>
      </c>
    </row>
    <row r="398" spans="1:17">
      <c r="A398">
        <v>150903</v>
      </c>
      <c r="B398">
        <v>3</v>
      </c>
      <c r="C398">
        <v>1054</v>
      </c>
      <c r="D398">
        <v>868</v>
      </c>
      <c r="E398">
        <v>837</v>
      </c>
      <c r="F398">
        <v>636</v>
      </c>
      <c r="G398">
        <v>16.8</v>
      </c>
      <c r="H398">
        <v>11.3</v>
      </c>
      <c r="I398">
        <v>10</v>
      </c>
      <c r="J398">
        <v>7.6</v>
      </c>
      <c r="K398">
        <v>20180301</v>
      </c>
      <c r="L398">
        <v>12.5</v>
      </c>
      <c r="M398" s="2">
        <f t="shared" si="31"/>
        <v>43160</v>
      </c>
      <c r="N398">
        <f t="shared" si="32"/>
        <v>0</v>
      </c>
      <c r="O398">
        <f t="shared" si="33"/>
        <v>12.5</v>
      </c>
      <c r="P398">
        <f t="shared" si="34"/>
        <v>0</v>
      </c>
      <c r="Q398">
        <f t="shared" si="35"/>
        <v>0</v>
      </c>
    </row>
    <row r="399" spans="1:17">
      <c r="A399">
        <v>150903</v>
      </c>
      <c r="B399">
        <v>3</v>
      </c>
      <c r="C399">
        <v>1054</v>
      </c>
      <c r="D399">
        <v>868</v>
      </c>
      <c r="E399">
        <v>837</v>
      </c>
      <c r="F399">
        <v>636</v>
      </c>
      <c r="G399">
        <v>16.8</v>
      </c>
      <c r="H399">
        <v>11.3</v>
      </c>
      <c r="I399">
        <v>10</v>
      </c>
      <c r="J399">
        <v>7.6</v>
      </c>
      <c r="K399">
        <v>20180302</v>
      </c>
      <c r="L399">
        <v>12.6</v>
      </c>
      <c r="M399" s="2">
        <f t="shared" si="31"/>
        <v>43161</v>
      </c>
      <c r="N399">
        <f t="shared" si="32"/>
        <v>0</v>
      </c>
      <c r="O399">
        <f t="shared" si="33"/>
        <v>12.6</v>
      </c>
      <c r="P399">
        <f t="shared" si="34"/>
        <v>0</v>
      </c>
      <c r="Q399">
        <f t="shared" si="35"/>
        <v>0</v>
      </c>
    </row>
    <row r="400" spans="1:17">
      <c r="A400">
        <v>150903</v>
      </c>
      <c r="B400">
        <v>3</v>
      </c>
      <c r="C400">
        <v>1054</v>
      </c>
      <c r="D400">
        <v>868</v>
      </c>
      <c r="E400">
        <v>837</v>
      </c>
      <c r="F400">
        <v>636</v>
      </c>
      <c r="G400">
        <v>16.8</v>
      </c>
      <c r="H400">
        <v>11.3</v>
      </c>
      <c r="I400">
        <v>10</v>
      </c>
      <c r="J400">
        <v>7.6</v>
      </c>
      <c r="K400">
        <v>20180303</v>
      </c>
      <c r="L400">
        <v>11.9</v>
      </c>
      <c r="M400" s="2">
        <f t="shared" si="31"/>
        <v>43162</v>
      </c>
      <c r="N400">
        <f t="shared" si="32"/>
        <v>0</v>
      </c>
      <c r="O400">
        <f t="shared" si="33"/>
        <v>11.9</v>
      </c>
      <c r="P400">
        <f t="shared" si="34"/>
        <v>0</v>
      </c>
      <c r="Q400">
        <f t="shared" si="35"/>
        <v>0</v>
      </c>
    </row>
    <row r="401" spans="1:17">
      <c r="A401">
        <v>150903</v>
      </c>
      <c r="B401">
        <v>3</v>
      </c>
      <c r="C401">
        <v>1054</v>
      </c>
      <c r="D401">
        <v>868</v>
      </c>
      <c r="E401">
        <v>837</v>
      </c>
      <c r="F401">
        <v>636</v>
      </c>
      <c r="G401">
        <v>16.8</v>
      </c>
      <c r="H401">
        <v>11.3</v>
      </c>
      <c r="I401">
        <v>10</v>
      </c>
      <c r="J401">
        <v>7.6</v>
      </c>
      <c r="K401">
        <v>20180304</v>
      </c>
      <c r="L401">
        <v>13.6</v>
      </c>
      <c r="M401" s="2">
        <f t="shared" si="31"/>
        <v>43163</v>
      </c>
      <c r="N401">
        <f t="shared" si="32"/>
        <v>0</v>
      </c>
      <c r="O401">
        <f t="shared" si="33"/>
        <v>13.6</v>
      </c>
      <c r="P401">
        <f t="shared" si="34"/>
        <v>0</v>
      </c>
      <c r="Q401">
        <f t="shared" si="35"/>
        <v>0</v>
      </c>
    </row>
    <row r="402" spans="1:17">
      <c r="A402">
        <v>150903</v>
      </c>
      <c r="B402">
        <v>3</v>
      </c>
      <c r="C402">
        <v>1054</v>
      </c>
      <c r="D402">
        <v>868</v>
      </c>
      <c r="E402">
        <v>837</v>
      </c>
      <c r="F402">
        <v>636</v>
      </c>
      <c r="G402">
        <v>16.8</v>
      </c>
      <c r="H402">
        <v>11.3</v>
      </c>
      <c r="I402">
        <v>10</v>
      </c>
      <c r="J402">
        <v>7.6</v>
      </c>
      <c r="K402">
        <v>20180305</v>
      </c>
      <c r="L402">
        <v>10.1</v>
      </c>
      <c r="M402" s="2">
        <f t="shared" si="31"/>
        <v>43164</v>
      </c>
      <c r="N402">
        <f t="shared" si="32"/>
        <v>0</v>
      </c>
      <c r="O402">
        <f t="shared" si="33"/>
        <v>0</v>
      </c>
      <c r="P402">
        <f t="shared" si="34"/>
        <v>10.1</v>
      </c>
      <c r="Q402">
        <f t="shared" si="35"/>
        <v>0</v>
      </c>
    </row>
    <row r="403" spans="1:17">
      <c r="A403">
        <v>150903</v>
      </c>
      <c r="B403">
        <v>3</v>
      </c>
      <c r="C403">
        <v>1054</v>
      </c>
      <c r="D403">
        <v>868</v>
      </c>
      <c r="E403">
        <v>837</v>
      </c>
      <c r="F403">
        <v>636</v>
      </c>
      <c r="G403">
        <v>16.8</v>
      </c>
      <c r="H403">
        <v>11.3</v>
      </c>
      <c r="I403">
        <v>10</v>
      </c>
      <c r="J403">
        <v>7.6</v>
      </c>
      <c r="K403">
        <v>20180306</v>
      </c>
      <c r="L403">
        <v>9.5</v>
      </c>
      <c r="M403" s="2">
        <f t="shared" si="31"/>
        <v>43165</v>
      </c>
      <c r="N403">
        <f t="shared" si="32"/>
        <v>0</v>
      </c>
      <c r="O403">
        <f t="shared" si="33"/>
        <v>0</v>
      </c>
      <c r="P403">
        <f t="shared" si="34"/>
        <v>0</v>
      </c>
      <c r="Q403">
        <f t="shared" si="35"/>
        <v>9.5</v>
      </c>
    </row>
    <row r="404" spans="1:17">
      <c r="A404">
        <v>155223</v>
      </c>
      <c r="B404">
        <v>2</v>
      </c>
      <c r="C404">
        <v>1488</v>
      </c>
      <c r="D404">
        <v>1488</v>
      </c>
      <c r="E404">
        <v>1426</v>
      </c>
      <c r="F404">
        <v>751</v>
      </c>
      <c r="G404">
        <v>21.4</v>
      </c>
      <c r="H404">
        <v>15.7</v>
      </c>
      <c r="I404">
        <v>13.7</v>
      </c>
      <c r="J404">
        <v>9.1</v>
      </c>
      <c r="K404">
        <v>20180218</v>
      </c>
      <c r="L404">
        <v>21.5</v>
      </c>
      <c r="M404" s="2">
        <f t="shared" si="31"/>
        <v>43149</v>
      </c>
      <c r="N404">
        <f t="shared" si="32"/>
        <v>21.5</v>
      </c>
      <c r="O404">
        <f t="shared" si="33"/>
        <v>0</v>
      </c>
      <c r="P404">
        <f t="shared" si="34"/>
        <v>0</v>
      </c>
      <c r="Q404">
        <f t="shared" si="35"/>
        <v>0</v>
      </c>
    </row>
    <row r="405" spans="1:17">
      <c r="A405">
        <v>150903</v>
      </c>
      <c r="B405">
        <v>3</v>
      </c>
      <c r="C405">
        <v>1054</v>
      </c>
      <c r="D405">
        <v>868</v>
      </c>
      <c r="E405">
        <v>837</v>
      </c>
      <c r="F405">
        <v>636</v>
      </c>
      <c r="G405">
        <v>16.8</v>
      </c>
      <c r="H405">
        <v>11.3</v>
      </c>
      <c r="I405">
        <v>10</v>
      </c>
      <c r="J405">
        <v>7.6</v>
      </c>
      <c r="K405">
        <v>20180308</v>
      </c>
      <c r="L405">
        <v>8.1</v>
      </c>
      <c r="M405" s="2">
        <f t="shared" si="31"/>
        <v>43167</v>
      </c>
      <c r="N405">
        <f t="shared" si="32"/>
        <v>0</v>
      </c>
      <c r="O405">
        <f t="shared" si="33"/>
        <v>0</v>
      </c>
      <c r="P405">
        <f t="shared" si="34"/>
        <v>0</v>
      </c>
      <c r="Q405">
        <f t="shared" si="35"/>
        <v>8.1</v>
      </c>
    </row>
    <row r="406" spans="1:17">
      <c r="A406">
        <v>625</v>
      </c>
      <c r="B406">
        <v>2</v>
      </c>
      <c r="C406">
        <v>806</v>
      </c>
      <c r="D406">
        <v>794</v>
      </c>
      <c r="E406">
        <v>763</v>
      </c>
      <c r="F406">
        <v>469</v>
      </c>
      <c r="G406">
        <v>27.5</v>
      </c>
      <c r="H406">
        <v>20</v>
      </c>
      <c r="I406">
        <v>15.6</v>
      </c>
      <c r="J406">
        <v>10</v>
      </c>
      <c r="K406">
        <v>20180221</v>
      </c>
      <c r="L406">
        <v>28.8</v>
      </c>
      <c r="M406" s="2">
        <f t="shared" si="31"/>
        <v>43152</v>
      </c>
      <c r="N406">
        <f t="shared" si="32"/>
        <v>28.8</v>
      </c>
      <c r="O406">
        <f t="shared" si="33"/>
        <v>0</v>
      </c>
      <c r="P406">
        <f t="shared" si="34"/>
        <v>0</v>
      </c>
      <c r="Q406">
        <f t="shared" si="35"/>
        <v>0</v>
      </c>
    </row>
    <row r="407" spans="1:17">
      <c r="A407">
        <v>548</v>
      </c>
      <c r="B407">
        <v>2</v>
      </c>
      <c r="C407">
        <v>1612</v>
      </c>
      <c r="D407">
        <v>1612</v>
      </c>
      <c r="E407">
        <v>1550</v>
      </c>
      <c r="F407">
        <v>853</v>
      </c>
      <c r="G407">
        <v>19.2</v>
      </c>
      <c r="H407">
        <v>12.8</v>
      </c>
      <c r="I407">
        <v>10</v>
      </c>
      <c r="J407">
        <v>6.2</v>
      </c>
      <c r="K407">
        <v>20180226</v>
      </c>
      <c r="L407">
        <v>21.5</v>
      </c>
      <c r="M407" s="2">
        <f t="shared" si="31"/>
        <v>43157</v>
      </c>
      <c r="N407">
        <f t="shared" si="32"/>
        <v>21.5</v>
      </c>
      <c r="O407">
        <f t="shared" si="33"/>
        <v>0</v>
      </c>
      <c r="P407">
        <f t="shared" si="34"/>
        <v>0</v>
      </c>
      <c r="Q407">
        <f t="shared" si="35"/>
        <v>0</v>
      </c>
    </row>
    <row r="408" spans="1:17">
      <c r="A408">
        <v>150903</v>
      </c>
      <c r="B408">
        <v>3</v>
      </c>
      <c r="C408">
        <v>1054</v>
      </c>
      <c r="D408">
        <v>868</v>
      </c>
      <c r="E408">
        <v>837</v>
      </c>
      <c r="F408">
        <v>636</v>
      </c>
      <c r="G408">
        <v>16.8</v>
      </c>
      <c r="H408">
        <v>11.3</v>
      </c>
      <c r="I408">
        <v>10</v>
      </c>
      <c r="J408">
        <v>7.6</v>
      </c>
      <c r="K408">
        <v>20180313</v>
      </c>
      <c r="L408">
        <v>9.6999999999999993</v>
      </c>
      <c r="M408" s="2">
        <f t="shared" si="31"/>
        <v>43172</v>
      </c>
      <c r="N408">
        <f t="shared" si="32"/>
        <v>0</v>
      </c>
      <c r="O408">
        <f t="shared" si="33"/>
        <v>0</v>
      </c>
      <c r="P408">
        <f t="shared" si="34"/>
        <v>0</v>
      </c>
      <c r="Q408">
        <f t="shared" si="35"/>
        <v>9.6999999999999993</v>
      </c>
    </row>
    <row r="409" spans="1:17">
      <c r="A409">
        <v>150903</v>
      </c>
      <c r="B409">
        <v>3</v>
      </c>
      <c r="C409">
        <v>1054</v>
      </c>
      <c r="D409">
        <v>868</v>
      </c>
      <c r="E409">
        <v>837</v>
      </c>
      <c r="F409">
        <v>636</v>
      </c>
      <c r="G409">
        <v>16.8</v>
      </c>
      <c r="H409">
        <v>11.3</v>
      </c>
      <c r="I409">
        <v>10</v>
      </c>
      <c r="J409">
        <v>7.6</v>
      </c>
      <c r="K409">
        <v>20180319</v>
      </c>
      <c r="L409">
        <v>7.7</v>
      </c>
      <c r="M409" s="2">
        <f t="shared" si="31"/>
        <v>43178</v>
      </c>
      <c r="N409">
        <f t="shared" si="32"/>
        <v>0</v>
      </c>
      <c r="O409">
        <f t="shared" si="33"/>
        <v>0</v>
      </c>
      <c r="P409">
        <f t="shared" si="34"/>
        <v>0</v>
      </c>
      <c r="Q409">
        <f t="shared" si="35"/>
        <v>7.7</v>
      </c>
    </row>
    <row r="410" spans="1:17">
      <c r="A410">
        <v>150903</v>
      </c>
      <c r="B410">
        <v>3</v>
      </c>
      <c r="C410">
        <v>1054</v>
      </c>
      <c r="D410">
        <v>868</v>
      </c>
      <c r="E410">
        <v>837</v>
      </c>
      <c r="F410">
        <v>636</v>
      </c>
      <c r="G410">
        <v>16.8</v>
      </c>
      <c r="H410">
        <v>11.3</v>
      </c>
      <c r="I410">
        <v>10</v>
      </c>
      <c r="J410">
        <v>7.6</v>
      </c>
      <c r="K410">
        <v>20180322</v>
      </c>
      <c r="L410">
        <v>10.4</v>
      </c>
      <c r="M410" s="2">
        <f t="shared" si="31"/>
        <v>43181</v>
      </c>
      <c r="N410">
        <f t="shared" si="32"/>
        <v>0</v>
      </c>
      <c r="O410">
        <f t="shared" si="33"/>
        <v>0</v>
      </c>
      <c r="P410">
        <f t="shared" si="34"/>
        <v>10.4</v>
      </c>
      <c r="Q410">
        <f t="shared" si="35"/>
        <v>0</v>
      </c>
    </row>
    <row r="411" spans="1:17">
      <c r="A411">
        <v>503</v>
      </c>
      <c r="B411">
        <v>3</v>
      </c>
      <c r="C411">
        <v>1488</v>
      </c>
      <c r="D411">
        <v>1297</v>
      </c>
      <c r="E411">
        <v>1266</v>
      </c>
      <c r="F411">
        <v>888</v>
      </c>
      <c r="G411">
        <v>26.1</v>
      </c>
      <c r="H411">
        <v>15.8</v>
      </c>
      <c r="I411">
        <v>11.2</v>
      </c>
      <c r="J411">
        <v>7</v>
      </c>
      <c r="K411">
        <v>20180301</v>
      </c>
      <c r="L411">
        <v>38.4</v>
      </c>
      <c r="M411" s="2">
        <f t="shared" si="31"/>
        <v>43160</v>
      </c>
      <c r="N411">
        <f t="shared" si="32"/>
        <v>38.4</v>
      </c>
      <c r="O411">
        <f t="shared" si="33"/>
        <v>0</v>
      </c>
      <c r="P411">
        <f t="shared" si="34"/>
        <v>0</v>
      </c>
      <c r="Q411">
        <f t="shared" si="35"/>
        <v>0</v>
      </c>
    </row>
    <row r="412" spans="1:17">
      <c r="A412">
        <v>151212</v>
      </c>
      <c r="B412">
        <v>3</v>
      </c>
      <c r="C412">
        <v>1085</v>
      </c>
      <c r="D412">
        <v>961</v>
      </c>
      <c r="E412">
        <v>930</v>
      </c>
      <c r="F412">
        <v>451</v>
      </c>
      <c r="G412">
        <v>15.7</v>
      </c>
      <c r="H412">
        <v>12.6</v>
      </c>
      <c r="I412">
        <v>10</v>
      </c>
      <c r="J412">
        <v>5.9</v>
      </c>
      <c r="K412">
        <v>20180303</v>
      </c>
      <c r="L412">
        <v>18.5</v>
      </c>
      <c r="M412" s="2">
        <f t="shared" si="31"/>
        <v>43162</v>
      </c>
      <c r="N412">
        <f t="shared" si="32"/>
        <v>18.5</v>
      </c>
      <c r="O412">
        <f t="shared" si="33"/>
        <v>0</v>
      </c>
      <c r="P412">
        <f t="shared" si="34"/>
        <v>0</v>
      </c>
      <c r="Q412">
        <f t="shared" si="35"/>
        <v>0</v>
      </c>
    </row>
    <row r="413" spans="1:17">
      <c r="A413">
        <v>151503</v>
      </c>
      <c r="B413">
        <v>3</v>
      </c>
      <c r="C413">
        <v>1085</v>
      </c>
      <c r="D413">
        <v>1085</v>
      </c>
      <c r="E413">
        <v>1023</v>
      </c>
      <c r="F413">
        <v>596</v>
      </c>
      <c r="G413">
        <v>21.8</v>
      </c>
      <c r="H413">
        <v>15.6</v>
      </c>
      <c r="I413">
        <v>12.8</v>
      </c>
      <c r="J413">
        <v>8.9</v>
      </c>
      <c r="K413">
        <v>20180303</v>
      </c>
      <c r="L413">
        <v>26.4</v>
      </c>
      <c r="M413" s="2">
        <f t="shared" si="31"/>
        <v>43162</v>
      </c>
      <c r="N413">
        <f t="shared" si="32"/>
        <v>26.4</v>
      </c>
      <c r="O413">
        <f t="shared" si="33"/>
        <v>0</v>
      </c>
      <c r="P413">
        <f t="shared" si="34"/>
        <v>0</v>
      </c>
      <c r="Q413">
        <f t="shared" si="35"/>
        <v>0</v>
      </c>
    </row>
    <row r="414" spans="1:17">
      <c r="A414">
        <v>150903</v>
      </c>
      <c r="B414">
        <v>3</v>
      </c>
      <c r="C414">
        <v>1054</v>
      </c>
      <c r="D414">
        <v>868</v>
      </c>
      <c r="E414">
        <v>837</v>
      </c>
      <c r="F414">
        <v>636</v>
      </c>
      <c r="G414">
        <v>16.8</v>
      </c>
      <c r="H414">
        <v>11.3</v>
      </c>
      <c r="I414">
        <v>10</v>
      </c>
      <c r="J414">
        <v>7.6</v>
      </c>
      <c r="K414">
        <v>20180326</v>
      </c>
      <c r="L414">
        <v>8.1</v>
      </c>
      <c r="M414" s="2">
        <f t="shared" ref="M414:M477" si="36">DATE(MID(K414,1,4),MID(K414,5,2),MID(K414,7,2))</f>
        <v>43185</v>
      </c>
      <c r="N414">
        <f t="shared" ref="N414:N477" si="37">+IF(L414&gt;G414,L414,)</f>
        <v>0</v>
      </c>
      <c r="O414">
        <f t="shared" ref="O414:O477" si="38">IF(N414=0,IF(L414&gt;H414,L414,),)</f>
        <v>0</v>
      </c>
      <c r="P414">
        <f t="shared" ref="P414:P477" si="39">IF(O414=0,IF(N414=0,IF(L414&gt;I414,L414,),),)</f>
        <v>0</v>
      </c>
      <c r="Q414">
        <f t="shared" ref="Q414:Q477" si="40">IF(P414=0,IF(O414=0,IF(N414=0,IF(L414&gt;J414,L414,),),),)</f>
        <v>8.1</v>
      </c>
    </row>
    <row r="415" spans="1:17">
      <c r="A415">
        <v>150903</v>
      </c>
      <c r="B415">
        <v>3</v>
      </c>
      <c r="C415">
        <v>1054</v>
      </c>
      <c r="D415">
        <v>868</v>
      </c>
      <c r="E415">
        <v>837</v>
      </c>
      <c r="F415">
        <v>636</v>
      </c>
      <c r="G415">
        <v>16.8</v>
      </c>
      <c r="H415">
        <v>11.3</v>
      </c>
      <c r="I415">
        <v>10</v>
      </c>
      <c r="J415">
        <v>7.6</v>
      </c>
      <c r="K415">
        <v>20180327</v>
      </c>
      <c r="L415">
        <v>16.399999999999999</v>
      </c>
      <c r="M415" s="2">
        <f t="shared" si="36"/>
        <v>43186</v>
      </c>
      <c r="N415">
        <f t="shared" si="37"/>
        <v>0</v>
      </c>
      <c r="O415">
        <f t="shared" si="38"/>
        <v>16.399999999999999</v>
      </c>
      <c r="P415">
        <f t="shared" si="39"/>
        <v>0</v>
      </c>
      <c r="Q415">
        <f t="shared" si="40"/>
        <v>0</v>
      </c>
    </row>
    <row r="416" spans="1:17">
      <c r="A416">
        <v>151207</v>
      </c>
      <c r="B416">
        <v>1</v>
      </c>
      <c r="C416">
        <v>1085</v>
      </c>
      <c r="D416">
        <v>1085</v>
      </c>
      <c r="E416">
        <v>1023</v>
      </c>
      <c r="F416">
        <v>562</v>
      </c>
      <c r="G416">
        <v>15.5</v>
      </c>
      <c r="H416">
        <v>11</v>
      </c>
      <c r="I416">
        <v>9.6</v>
      </c>
      <c r="J416">
        <v>5.9</v>
      </c>
      <c r="K416">
        <v>20170101</v>
      </c>
      <c r="L416">
        <v>12.1</v>
      </c>
      <c r="M416" s="2">
        <f t="shared" si="36"/>
        <v>42736</v>
      </c>
      <c r="N416">
        <f t="shared" si="37"/>
        <v>0</v>
      </c>
      <c r="O416">
        <f t="shared" si="38"/>
        <v>12.1</v>
      </c>
      <c r="P416">
        <f t="shared" si="39"/>
        <v>0</v>
      </c>
      <c r="Q416">
        <f t="shared" si="40"/>
        <v>0</v>
      </c>
    </row>
    <row r="417" spans="1:17">
      <c r="A417">
        <v>151207</v>
      </c>
      <c r="B417">
        <v>1</v>
      </c>
      <c r="C417">
        <v>1085</v>
      </c>
      <c r="D417">
        <v>1085</v>
      </c>
      <c r="E417">
        <v>1023</v>
      </c>
      <c r="F417">
        <v>562</v>
      </c>
      <c r="G417">
        <v>15.5</v>
      </c>
      <c r="H417">
        <v>11</v>
      </c>
      <c r="I417">
        <v>9.6</v>
      </c>
      <c r="J417">
        <v>5.9</v>
      </c>
      <c r="K417">
        <v>20170102</v>
      </c>
      <c r="L417">
        <v>19</v>
      </c>
      <c r="M417" s="2">
        <f t="shared" si="36"/>
        <v>42737</v>
      </c>
      <c r="N417">
        <f t="shared" si="37"/>
        <v>19</v>
      </c>
      <c r="O417">
        <f t="shared" si="38"/>
        <v>0</v>
      </c>
      <c r="P417">
        <f t="shared" si="39"/>
        <v>0</v>
      </c>
      <c r="Q417">
        <f t="shared" si="40"/>
        <v>0</v>
      </c>
    </row>
    <row r="418" spans="1:17">
      <c r="A418">
        <v>151207</v>
      </c>
      <c r="B418">
        <v>1</v>
      </c>
      <c r="C418">
        <v>1085</v>
      </c>
      <c r="D418">
        <v>1085</v>
      </c>
      <c r="E418">
        <v>1023</v>
      </c>
      <c r="F418">
        <v>562</v>
      </c>
      <c r="G418">
        <v>15.5</v>
      </c>
      <c r="H418">
        <v>11</v>
      </c>
      <c r="I418">
        <v>9.6</v>
      </c>
      <c r="J418">
        <v>5.9</v>
      </c>
      <c r="K418">
        <v>20170103</v>
      </c>
      <c r="L418">
        <v>13</v>
      </c>
      <c r="M418" s="2">
        <f t="shared" si="36"/>
        <v>42738</v>
      </c>
      <c r="N418">
        <f t="shared" si="37"/>
        <v>0</v>
      </c>
      <c r="O418">
        <f t="shared" si="38"/>
        <v>13</v>
      </c>
      <c r="P418">
        <f t="shared" si="39"/>
        <v>0</v>
      </c>
      <c r="Q418">
        <f t="shared" si="40"/>
        <v>0</v>
      </c>
    </row>
    <row r="419" spans="1:17">
      <c r="A419">
        <v>151207</v>
      </c>
      <c r="B419">
        <v>1</v>
      </c>
      <c r="C419">
        <v>1085</v>
      </c>
      <c r="D419">
        <v>1085</v>
      </c>
      <c r="E419">
        <v>1023</v>
      </c>
      <c r="F419">
        <v>562</v>
      </c>
      <c r="G419">
        <v>15.5</v>
      </c>
      <c r="H419">
        <v>11</v>
      </c>
      <c r="I419">
        <v>9.6</v>
      </c>
      <c r="J419">
        <v>5.9</v>
      </c>
      <c r="K419">
        <v>20170113</v>
      </c>
      <c r="L419">
        <v>10</v>
      </c>
      <c r="M419" s="2">
        <f t="shared" si="36"/>
        <v>42748</v>
      </c>
      <c r="N419">
        <f t="shared" si="37"/>
        <v>0</v>
      </c>
      <c r="O419">
        <f t="shared" si="38"/>
        <v>0</v>
      </c>
      <c r="P419">
        <f t="shared" si="39"/>
        <v>10</v>
      </c>
      <c r="Q419">
        <f t="shared" si="40"/>
        <v>0</v>
      </c>
    </row>
    <row r="420" spans="1:17">
      <c r="A420">
        <v>151207</v>
      </c>
      <c r="B420">
        <v>1</v>
      </c>
      <c r="C420">
        <v>1085</v>
      </c>
      <c r="D420">
        <v>1085</v>
      </c>
      <c r="E420">
        <v>1023</v>
      </c>
      <c r="F420">
        <v>562</v>
      </c>
      <c r="G420">
        <v>15.5</v>
      </c>
      <c r="H420">
        <v>11</v>
      </c>
      <c r="I420">
        <v>9.6</v>
      </c>
      <c r="J420">
        <v>5.9</v>
      </c>
      <c r="K420">
        <v>20170114</v>
      </c>
      <c r="L420">
        <v>19.2</v>
      </c>
      <c r="M420" s="2">
        <f t="shared" si="36"/>
        <v>42749</v>
      </c>
      <c r="N420">
        <f t="shared" si="37"/>
        <v>19.2</v>
      </c>
      <c r="O420">
        <f t="shared" si="38"/>
        <v>0</v>
      </c>
      <c r="P420">
        <f t="shared" si="39"/>
        <v>0</v>
      </c>
      <c r="Q420">
        <f t="shared" si="40"/>
        <v>0</v>
      </c>
    </row>
    <row r="421" spans="1:17">
      <c r="A421">
        <v>151207</v>
      </c>
      <c r="B421">
        <v>1</v>
      </c>
      <c r="C421">
        <v>1085</v>
      </c>
      <c r="D421">
        <v>1085</v>
      </c>
      <c r="E421">
        <v>1023</v>
      </c>
      <c r="F421">
        <v>562</v>
      </c>
      <c r="G421">
        <v>15.5</v>
      </c>
      <c r="H421">
        <v>11</v>
      </c>
      <c r="I421">
        <v>9.6</v>
      </c>
      <c r="J421">
        <v>5.9</v>
      </c>
      <c r="K421">
        <v>20170115</v>
      </c>
      <c r="L421">
        <v>23.2</v>
      </c>
      <c r="M421" s="2">
        <f t="shared" si="36"/>
        <v>42750</v>
      </c>
      <c r="N421">
        <f t="shared" si="37"/>
        <v>23.2</v>
      </c>
      <c r="O421">
        <f t="shared" si="38"/>
        <v>0</v>
      </c>
      <c r="P421">
        <f t="shared" si="39"/>
        <v>0</v>
      </c>
      <c r="Q421">
        <f t="shared" si="40"/>
        <v>0</v>
      </c>
    </row>
    <row r="422" spans="1:17">
      <c r="A422">
        <v>151207</v>
      </c>
      <c r="B422">
        <v>1</v>
      </c>
      <c r="C422">
        <v>1085</v>
      </c>
      <c r="D422">
        <v>1085</v>
      </c>
      <c r="E422">
        <v>1023</v>
      </c>
      <c r="F422">
        <v>562</v>
      </c>
      <c r="G422">
        <v>15.5</v>
      </c>
      <c r="H422">
        <v>11</v>
      </c>
      <c r="I422">
        <v>9.6</v>
      </c>
      <c r="J422">
        <v>5.9</v>
      </c>
      <c r="K422">
        <v>20170116</v>
      </c>
      <c r="L422">
        <v>21.2</v>
      </c>
      <c r="M422" s="2">
        <f t="shared" si="36"/>
        <v>42751</v>
      </c>
      <c r="N422">
        <f t="shared" si="37"/>
        <v>21.2</v>
      </c>
      <c r="O422">
        <f t="shared" si="38"/>
        <v>0</v>
      </c>
      <c r="P422">
        <f t="shared" si="39"/>
        <v>0</v>
      </c>
      <c r="Q422">
        <f t="shared" si="40"/>
        <v>0</v>
      </c>
    </row>
    <row r="423" spans="1:17">
      <c r="A423">
        <v>151207</v>
      </c>
      <c r="B423">
        <v>1</v>
      </c>
      <c r="C423">
        <v>1085</v>
      </c>
      <c r="D423">
        <v>1085</v>
      </c>
      <c r="E423">
        <v>1023</v>
      </c>
      <c r="F423">
        <v>562</v>
      </c>
      <c r="G423">
        <v>15.5</v>
      </c>
      <c r="H423">
        <v>11</v>
      </c>
      <c r="I423">
        <v>9.6</v>
      </c>
      <c r="J423">
        <v>5.9</v>
      </c>
      <c r="K423">
        <v>20170117</v>
      </c>
      <c r="L423">
        <v>16.600000000000001</v>
      </c>
      <c r="M423" s="2">
        <f t="shared" si="36"/>
        <v>42752</v>
      </c>
      <c r="N423">
        <f t="shared" si="37"/>
        <v>16.600000000000001</v>
      </c>
      <c r="O423">
        <f t="shared" si="38"/>
        <v>0</v>
      </c>
      <c r="P423">
        <f t="shared" si="39"/>
        <v>0</v>
      </c>
      <c r="Q423">
        <f t="shared" si="40"/>
        <v>0</v>
      </c>
    </row>
    <row r="424" spans="1:17">
      <c r="A424">
        <v>151207</v>
      </c>
      <c r="B424">
        <v>1</v>
      </c>
      <c r="C424">
        <v>1085</v>
      </c>
      <c r="D424">
        <v>1085</v>
      </c>
      <c r="E424">
        <v>1023</v>
      </c>
      <c r="F424">
        <v>562</v>
      </c>
      <c r="G424">
        <v>15.5</v>
      </c>
      <c r="H424">
        <v>11</v>
      </c>
      <c r="I424">
        <v>9.6</v>
      </c>
      <c r="J424">
        <v>5.9</v>
      </c>
      <c r="K424">
        <v>20170118</v>
      </c>
      <c r="L424">
        <v>13.7</v>
      </c>
      <c r="M424" s="2">
        <f t="shared" si="36"/>
        <v>42753</v>
      </c>
      <c r="N424">
        <f t="shared" si="37"/>
        <v>0</v>
      </c>
      <c r="O424">
        <f t="shared" si="38"/>
        <v>13.7</v>
      </c>
      <c r="P424">
        <f t="shared" si="39"/>
        <v>0</v>
      </c>
      <c r="Q424">
        <f t="shared" si="40"/>
        <v>0</v>
      </c>
    </row>
    <row r="425" spans="1:17">
      <c r="A425">
        <v>151207</v>
      </c>
      <c r="B425">
        <v>1</v>
      </c>
      <c r="C425">
        <v>1085</v>
      </c>
      <c r="D425">
        <v>1085</v>
      </c>
      <c r="E425">
        <v>1023</v>
      </c>
      <c r="F425">
        <v>562</v>
      </c>
      <c r="G425">
        <v>15.5</v>
      </c>
      <c r="H425">
        <v>11</v>
      </c>
      <c r="I425">
        <v>9.6</v>
      </c>
      <c r="J425">
        <v>5.9</v>
      </c>
      <c r="K425">
        <v>20170119</v>
      </c>
      <c r="L425">
        <v>11.1</v>
      </c>
      <c r="M425" s="2">
        <f t="shared" si="36"/>
        <v>42754</v>
      </c>
      <c r="N425">
        <f t="shared" si="37"/>
        <v>0</v>
      </c>
      <c r="O425">
        <f t="shared" si="38"/>
        <v>11.1</v>
      </c>
      <c r="P425">
        <f t="shared" si="39"/>
        <v>0</v>
      </c>
      <c r="Q425">
        <f t="shared" si="40"/>
        <v>0</v>
      </c>
    </row>
    <row r="426" spans="1:17">
      <c r="A426">
        <v>151207</v>
      </c>
      <c r="B426">
        <v>1</v>
      </c>
      <c r="C426">
        <v>1085</v>
      </c>
      <c r="D426">
        <v>1085</v>
      </c>
      <c r="E426">
        <v>1023</v>
      </c>
      <c r="F426">
        <v>562</v>
      </c>
      <c r="G426">
        <v>15.5</v>
      </c>
      <c r="H426">
        <v>11</v>
      </c>
      <c r="I426">
        <v>9.6</v>
      </c>
      <c r="J426">
        <v>5.9</v>
      </c>
      <c r="K426">
        <v>20170120</v>
      </c>
      <c r="L426">
        <v>24.5</v>
      </c>
      <c r="M426" s="2">
        <f t="shared" si="36"/>
        <v>42755</v>
      </c>
      <c r="N426">
        <f t="shared" si="37"/>
        <v>24.5</v>
      </c>
      <c r="O426">
        <f t="shared" si="38"/>
        <v>0</v>
      </c>
      <c r="P426">
        <f t="shared" si="39"/>
        <v>0</v>
      </c>
      <c r="Q426">
        <f t="shared" si="40"/>
        <v>0</v>
      </c>
    </row>
    <row r="427" spans="1:17">
      <c r="A427">
        <v>151207</v>
      </c>
      <c r="B427">
        <v>1</v>
      </c>
      <c r="C427">
        <v>1085</v>
      </c>
      <c r="D427">
        <v>1085</v>
      </c>
      <c r="E427">
        <v>1023</v>
      </c>
      <c r="F427">
        <v>562</v>
      </c>
      <c r="G427">
        <v>15.5</v>
      </c>
      <c r="H427">
        <v>11</v>
      </c>
      <c r="I427">
        <v>9.6</v>
      </c>
      <c r="J427">
        <v>5.9</v>
      </c>
      <c r="K427">
        <v>20170121</v>
      </c>
      <c r="L427">
        <v>19.2</v>
      </c>
      <c r="M427" s="2">
        <f t="shared" si="36"/>
        <v>42756</v>
      </c>
      <c r="N427">
        <f t="shared" si="37"/>
        <v>19.2</v>
      </c>
      <c r="O427">
        <f t="shared" si="38"/>
        <v>0</v>
      </c>
      <c r="P427">
        <f t="shared" si="39"/>
        <v>0</v>
      </c>
      <c r="Q427">
        <f t="shared" si="40"/>
        <v>0</v>
      </c>
    </row>
    <row r="428" spans="1:17">
      <c r="A428">
        <v>151207</v>
      </c>
      <c r="B428">
        <v>1</v>
      </c>
      <c r="C428">
        <v>1085</v>
      </c>
      <c r="D428">
        <v>1085</v>
      </c>
      <c r="E428">
        <v>1023</v>
      </c>
      <c r="F428">
        <v>562</v>
      </c>
      <c r="G428">
        <v>15.5</v>
      </c>
      <c r="H428">
        <v>11</v>
      </c>
      <c r="I428">
        <v>9.6</v>
      </c>
      <c r="J428">
        <v>5.9</v>
      </c>
      <c r="K428">
        <v>20170122</v>
      </c>
      <c r="L428">
        <v>17</v>
      </c>
      <c r="M428" s="2">
        <f t="shared" si="36"/>
        <v>42757</v>
      </c>
      <c r="N428">
        <f t="shared" si="37"/>
        <v>17</v>
      </c>
      <c r="O428">
        <f t="shared" si="38"/>
        <v>0</v>
      </c>
      <c r="P428">
        <f t="shared" si="39"/>
        <v>0</v>
      </c>
      <c r="Q428">
        <f t="shared" si="40"/>
        <v>0</v>
      </c>
    </row>
    <row r="429" spans="1:17">
      <c r="A429">
        <v>151207</v>
      </c>
      <c r="B429">
        <v>1</v>
      </c>
      <c r="C429">
        <v>1085</v>
      </c>
      <c r="D429">
        <v>1085</v>
      </c>
      <c r="E429">
        <v>1023</v>
      </c>
      <c r="F429">
        <v>562</v>
      </c>
      <c r="G429">
        <v>15.5</v>
      </c>
      <c r="H429">
        <v>11</v>
      </c>
      <c r="I429">
        <v>9.6</v>
      </c>
      <c r="J429">
        <v>5.9</v>
      </c>
      <c r="K429">
        <v>20170123</v>
      </c>
      <c r="L429">
        <v>8.9</v>
      </c>
      <c r="M429" s="2">
        <f t="shared" si="36"/>
        <v>42758</v>
      </c>
      <c r="N429">
        <f t="shared" si="37"/>
        <v>0</v>
      </c>
      <c r="O429">
        <f t="shared" si="38"/>
        <v>0</v>
      </c>
      <c r="P429">
        <f t="shared" si="39"/>
        <v>0</v>
      </c>
      <c r="Q429">
        <f t="shared" si="40"/>
        <v>8.9</v>
      </c>
    </row>
    <row r="430" spans="1:17">
      <c r="A430">
        <v>151207</v>
      </c>
      <c r="B430">
        <v>1</v>
      </c>
      <c r="C430">
        <v>1085</v>
      </c>
      <c r="D430">
        <v>1085</v>
      </c>
      <c r="E430">
        <v>1023</v>
      </c>
      <c r="F430">
        <v>562</v>
      </c>
      <c r="G430">
        <v>15.5</v>
      </c>
      <c r="H430">
        <v>11</v>
      </c>
      <c r="I430">
        <v>9.6</v>
      </c>
      <c r="J430">
        <v>5.9</v>
      </c>
      <c r="K430">
        <v>20170124</v>
      </c>
      <c r="L430">
        <v>9.6999999999999993</v>
      </c>
      <c r="M430" s="2">
        <f t="shared" si="36"/>
        <v>42759</v>
      </c>
      <c r="N430">
        <f t="shared" si="37"/>
        <v>0</v>
      </c>
      <c r="O430">
        <f t="shared" si="38"/>
        <v>0</v>
      </c>
      <c r="P430">
        <f t="shared" si="39"/>
        <v>9.6999999999999993</v>
      </c>
      <c r="Q430">
        <f t="shared" si="40"/>
        <v>0</v>
      </c>
    </row>
    <row r="431" spans="1:17">
      <c r="A431">
        <v>151207</v>
      </c>
      <c r="B431">
        <v>1</v>
      </c>
      <c r="C431">
        <v>1085</v>
      </c>
      <c r="D431">
        <v>1085</v>
      </c>
      <c r="E431">
        <v>1023</v>
      </c>
      <c r="F431">
        <v>562</v>
      </c>
      <c r="G431">
        <v>15.5</v>
      </c>
      <c r="H431">
        <v>11</v>
      </c>
      <c r="I431">
        <v>9.6</v>
      </c>
      <c r="J431">
        <v>5.9</v>
      </c>
      <c r="K431">
        <v>20170125</v>
      </c>
      <c r="L431">
        <v>19.8</v>
      </c>
      <c r="M431" s="2">
        <f t="shared" si="36"/>
        <v>42760</v>
      </c>
      <c r="N431">
        <f t="shared" si="37"/>
        <v>19.8</v>
      </c>
      <c r="O431">
        <f t="shared" si="38"/>
        <v>0</v>
      </c>
      <c r="P431">
        <f t="shared" si="39"/>
        <v>0</v>
      </c>
      <c r="Q431">
        <f t="shared" si="40"/>
        <v>0</v>
      </c>
    </row>
    <row r="432" spans="1:17">
      <c r="A432">
        <v>151207</v>
      </c>
      <c r="B432">
        <v>1</v>
      </c>
      <c r="C432">
        <v>1085</v>
      </c>
      <c r="D432">
        <v>1085</v>
      </c>
      <c r="E432">
        <v>1023</v>
      </c>
      <c r="F432">
        <v>562</v>
      </c>
      <c r="G432">
        <v>15.5</v>
      </c>
      <c r="H432">
        <v>11</v>
      </c>
      <c r="I432">
        <v>9.6</v>
      </c>
      <c r="J432">
        <v>5.9</v>
      </c>
      <c r="K432">
        <v>20170126</v>
      </c>
      <c r="L432">
        <v>20.2</v>
      </c>
      <c r="M432" s="2">
        <f t="shared" si="36"/>
        <v>42761</v>
      </c>
      <c r="N432">
        <f t="shared" si="37"/>
        <v>20.2</v>
      </c>
      <c r="O432">
        <f t="shared" si="38"/>
        <v>0</v>
      </c>
      <c r="P432">
        <f t="shared" si="39"/>
        <v>0</v>
      </c>
      <c r="Q432">
        <f t="shared" si="40"/>
        <v>0</v>
      </c>
    </row>
    <row r="433" spans="1:17">
      <c r="A433">
        <v>151207</v>
      </c>
      <c r="B433">
        <v>1</v>
      </c>
      <c r="C433">
        <v>1085</v>
      </c>
      <c r="D433">
        <v>1085</v>
      </c>
      <c r="E433">
        <v>1023</v>
      </c>
      <c r="F433">
        <v>562</v>
      </c>
      <c r="G433">
        <v>15.5</v>
      </c>
      <c r="H433">
        <v>11</v>
      </c>
      <c r="I433">
        <v>9.6</v>
      </c>
      <c r="J433">
        <v>5.9</v>
      </c>
      <c r="K433">
        <v>20170127</v>
      </c>
      <c r="L433">
        <v>16.399999999999999</v>
      </c>
      <c r="M433" s="2">
        <f t="shared" si="36"/>
        <v>42762</v>
      </c>
      <c r="N433">
        <f t="shared" si="37"/>
        <v>16.399999999999999</v>
      </c>
      <c r="O433">
        <f t="shared" si="38"/>
        <v>0</v>
      </c>
      <c r="P433">
        <f t="shared" si="39"/>
        <v>0</v>
      </c>
      <c r="Q433">
        <f t="shared" si="40"/>
        <v>0</v>
      </c>
    </row>
    <row r="434" spans="1:17">
      <c r="A434">
        <v>151207</v>
      </c>
      <c r="B434">
        <v>1</v>
      </c>
      <c r="C434">
        <v>1085</v>
      </c>
      <c r="D434">
        <v>1085</v>
      </c>
      <c r="E434">
        <v>1023</v>
      </c>
      <c r="F434">
        <v>562</v>
      </c>
      <c r="G434">
        <v>15.5</v>
      </c>
      <c r="H434">
        <v>11</v>
      </c>
      <c r="I434">
        <v>9.6</v>
      </c>
      <c r="J434">
        <v>5.9</v>
      </c>
      <c r="K434">
        <v>20170128</v>
      </c>
      <c r="L434">
        <v>7.6</v>
      </c>
      <c r="M434" s="2">
        <f t="shared" si="36"/>
        <v>42763</v>
      </c>
      <c r="N434">
        <f t="shared" si="37"/>
        <v>0</v>
      </c>
      <c r="O434">
        <f t="shared" si="38"/>
        <v>0</v>
      </c>
      <c r="P434">
        <f t="shared" si="39"/>
        <v>0</v>
      </c>
      <c r="Q434">
        <f t="shared" si="40"/>
        <v>7.6</v>
      </c>
    </row>
    <row r="435" spans="1:17">
      <c r="A435">
        <v>151207</v>
      </c>
      <c r="B435">
        <v>1</v>
      </c>
      <c r="C435">
        <v>1085</v>
      </c>
      <c r="D435">
        <v>1085</v>
      </c>
      <c r="E435">
        <v>1023</v>
      </c>
      <c r="F435">
        <v>562</v>
      </c>
      <c r="G435">
        <v>15.5</v>
      </c>
      <c r="H435">
        <v>11</v>
      </c>
      <c r="I435">
        <v>9.6</v>
      </c>
      <c r="J435">
        <v>5.9</v>
      </c>
      <c r="K435">
        <v>20170130</v>
      </c>
      <c r="L435">
        <v>18.3</v>
      </c>
      <c r="M435" s="2">
        <f t="shared" si="36"/>
        <v>42765</v>
      </c>
      <c r="N435">
        <f t="shared" si="37"/>
        <v>18.3</v>
      </c>
      <c r="O435">
        <f t="shared" si="38"/>
        <v>0</v>
      </c>
      <c r="P435">
        <f t="shared" si="39"/>
        <v>0</v>
      </c>
      <c r="Q435">
        <f t="shared" si="40"/>
        <v>0</v>
      </c>
    </row>
    <row r="436" spans="1:17">
      <c r="A436">
        <v>151207</v>
      </c>
      <c r="B436">
        <v>1</v>
      </c>
      <c r="C436">
        <v>1085</v>
      </c>
      <c r="D436">
        <v>1085</v>
      </c>
      <c r="E436">
        <v>1023</v>
      </c>
      <c r="F436">
        <v>562</v>
      </c>
      <c r="G436">
        <v>15.5</v>
      </c>
      <c r="H436">
        <v>11</v>
      </c>
      <c r="I436">
        <v>9.6</v>
      </c>
      <c r="J436">
        <v>5.9</v>
      </c>
      <c r="K436">
        <v>20170131</v>
      </c>
      <c r="L436">
        <v>17.600000000000001</v>
      </c>
      <c r="M436" s="2">
        <f t="shared" si="36"/>
        <v>42766</v>
      </c>
      <c r="N436">
        <f t="shared" si="37"/>
        <v>17.600000000000001</v>
      </c>
      <c r="O436">
        <f t="shared" si="38"/>
        <v>0</v>
      </c>
      <c r="P436">
        <f t="shared" si="39"/>
        <v>0</v>
      </c>
      <c r="Q436">
        <f t="shared" si="40"/>
        <v>0</v>
      </c>
    </row>
    <row r="437" spans="1:17">
      <c r="A437">
        <v>151207</v>
      </c>
      <c r="B437">
        <v>1</v>
      </c>
      <c r="C437">
        <v>1085</v>
      </c>
      <c r="D437">
        <v>1085</v>
      </c>
      <c r="E437">
        <v>1023</v>
      </c>
      <c r="F437">
        <v>562</v>
      </c>
      <c r="G437">
        <v>15.5</v>
      </c>
      <c r="H437">
        <v>11</v>
      </c>
      <c r="I437">
        <v>9.6</v>
      </c>
      <c r="J437">
        <v>5.9</v>
      </c>
      <c r="K437">
        <v>20180105</v>
      </c>
      <c r="L437">
        <v>13</v>
      </c>
      <c r="M437" s="2">
        <f t="shared" si="36"/>
        <v>43105</v>
      </c>
      <c r="N437">
        <f t="shared" si="37"/>
        <v>0</v>
      </c>
      <c r="O437">
        <f t="shared" si="38"/>
        <v>13</v>
      </c>
      <c r="P437">
        <f t="shared" si="39"/>
        <v>0</v>
      </c>
      <c r="Q437">
        <f t="shared" si="40"/>
        <v>0</v>
      </c>
    </row>
    <row r="438" spans="1:17">
      <c r="A438">
        <v>151207</v>
      </c>
      <c r="B438">
        <v>1</v>
      </c>
      <c r="C438">
        <v>1085</v>
      </c>
      <c r="D438">
        <v>1085</v>
      </c>
      <c r="E438">
        <v>1023</v>
      </c>
      <c r="F438">
        <v>562</v>
      </c>
      <c r="G438">
        <v>15.5</v>
      </c>
      <c r="H438">
        <v>11</v>
      </c>
      <c r="I438">
        <v>9.6</v>
      </c>
      <c r="J438">
        <v>5.9</v>
      </c>
      <c r="K438">
        <v>20180109</v>
      </c>
      <c r="L438">
        <v>10</v>
      </c>
      <c r="M438" s="2">
        <f t="shared" si="36"/>
        <v>43109</v>
      </c>
      <c r="N438">
        <f t="shared" si="37"/>
        <v>0</v>
      </c>
      <c r="O438">
        <f t="shared" si="38"/>
        <v>0</v>
      </c>
      <c r="P438">
        <f t="shared" si="39"/>
        <v>10</v>
      </c>
      <c r="Q438">
        <f t="shared" si="40"/>
        <v>0</v>
      </c>
    </row>
    <row r="439" spans="1:17">
      <c r="A439">
        <v>151207</v>
      </c>
      <c r="B439">
        <v>1</v>
      </c>
      <c r="C439">
        <v>1085</v>
      </c>
      <c r="D439">
        <v>1085</v>
      </c>
      <c r="E439">
        <v>1023</v>
      </c>
      <c r="F439">
        <v>562</v>
      </c>
      <c r="G439">
        <v>15.5</v>
      </c>
      <c r="H439">
        <v>11</v>
      </c>
      <c r="I439">
        <v>9.6</v>
      </c>
      <c r="J439">
        <v>5.9</v>
      </c>
      <c r="K439">
        <v>20180111</v>
      </c>
      <c r="L439">
        <v>8.8000000000000007</v>
      </c>
      <c r="M439" s="2">
        <f t="shared" si="36"/>
        <v>43111</v>
      </c>
      <c r="N439">
        <f t="shared" si="37"/>
        <v>0</v>
      </c>
      <c r="O439">
        <f t="shared" si="38"/>
        <v>0</v>
      </c>
      <c r="P439">
        <f t="shared" si="39"/>
        <v>0</v>
      </c>
      <c r="Q439">
        <f t="shared" si="40"/>
        <v>8.8000000000000007</v>
      </c>
    </row>
    <row r="440" spans="1:17">
      <c r="A440">
        <v>151503</v>
      </c>
      <c r="B440">
        <v>3</v>
      </c>
      <c r="C440">
        <v>1085</v>
      </c>
      <c r="D440">
        <v>1085</v>
      </c>
      <c r="E440">
        <v>1023</v>
      </c>
      <c r="F440">
        <v>596</v>
      </c>
      <c r="G440">
        <v>21.8</v>
      </c>
      <c r="H440">
        <v>15.6</v>
      </c>
      <c r="I440">
        <v>12.8</v>
      </c>
      <c r="J440">
        <v>8.9</v>
      </c>
      <c r="K440">
        <v>20180304</v>
      </c>
      <c r="L440">
        <v>22.2</v>
      </c>
      <c r="M440" s="2">
        <f t="shared" si="36"/>
        <v>43163</v>
      </c>
      <c r="N440">
        <f t="shared" si="37"/>
        <v>22.2</v>
      </c>
      <c r="O440">
        <f t="shared" si="38"/>
        <v>0</v>
      </c>
      <c r="P440">
        <f t="shared" si="39"/>
        <v>0</v>
      </c>
      <c r="Q440">
        <f t="shared" si="40"/>
        <v>0</v>
      </c>
    </row>
    <row r="441" spans="1:17">
      <c r="A441">
        <v>151207</v>
      </c>
      <c r="B441">
        <v>1</v>
      </c>
      <c r="C441">
        <v>1085</v>
      </c>
      <c r="D441">
        <v>1085</v>
      </c>
      <c r="E441">
        <v>1023</v>
      </c>
      <c r="F441">
        <v>562</v>
      </c>
      <c r="G441">
        <v>15.5</v>
      </c>
      <c r="H441">
        <v>11</v>
      </c>
      <c r="I441">
        <v>9.6</v>
      </c>
      <c r="J441">
        <v>5.9</v>
      </c>
      <c r="K441">
        <v>20180118</v>
      </c>
      <c r="L441">
        <v>12.9</v>
      </c>
      <c r="M441" s="2">
        <f t="shared" si="36"/>
        <v>43118</v>
      </c>
      <c r="N441">
        <f t="shared" si="37"/>
        <v>0</v>
      </c>
      <c r="O441">
        <f t="shared" si="38"/>
        <v>12.9</v>
      </c>
      <c r="P441">
        <f t="shared" si="39"/>
        <v>0</v>
      </c>
      <c r="Q441">
        <f t="shared" si="40"/>
        <v>0</v>
      </c>
    </row>
    <row r="442" spans="1:17">
      <c r="A442">
        <v>151207</v>
      </c>
      <c r="B442">
        <v>1</v>
      </c>
      <c r="C442">
        <v>1085</v>
      </c>
      <c r="D442">
        <v>1085</v>
      </c>
      <c r="E442">
        <v>1023</v>
      </c>
      <c r="F442">
        <v>562</v>
      </c>
      <c r="G442">
        <v>15.5</v>
      </c>
      <c r="H442">
        <v>11</v>
      </c>
      <c r="I442">
        <v>9.6</v>
      </c>
      <c r="J442">
        <v>5.9</v>
      </c>
      <c r="K442">
        <v>20180120</v>
      </c>
      <c r="L442">
        <v>8.4</v>
      </c>
      <c r="M442" s="2">
        <f t="shared" si="36"/>
        <v>43120</v>
      </c>
      <c r="N442">
        <f t="shared" si="37"/>
        <v>0</v>
      </c>
      <c r="O442">
        <f t="shared" si="38"/>
        <v>0</v>
      </c>
      <c r="P442">
        <f t="shared" si="39"/>
        <v>0</v>
      </c>
      <c r="Q442">
        <f t="shared" si="40"/>
        <v>8.4</v>
      </c>
    </row>
    <row r="443" spans="1:17">
      <c r="A443">
        <v>151207</v>
      </c>
      <c r="B443">
        <v>1</v>
      </c>
      <c r="C443">
        <v>1085</v>
      </c>
      <c r="D443">
        <v>1085</v>
      </c>
      <c r="E443">
        <v>1023</v>
      </c>
      <c r="F443">
        <v>562</v>
      </c>
      <c r="G443">
        <v>15.5</v>
      </c>
      <c r="H443">
        <v>11</v>
      </c>
      <c r="I443">
        <v>9.6</v>
      </c>
      <c r="J443">
        <v>5.9</v>
      </c>
      <c r="K443">
        <v>20180121</v>
      </c>
      <c r="L443">
        <v>12.5</v>
      </c>
      <c r="M443" s="2">
        <f t="shared" si="36"/>
        <v>43121</v>
      </c>
      <c r="N443">
        <f t="shared" si="37"/>
        <v>0</v>
      </c>
      <c r="O443">
        <f t="shared" si="38"/>
        <v>12.5</v>
      </c>
      <c r="P443">
        <f t="shared" si="39"/>
        <v>0</v>
      </c>
      <c r="Q443">
        <f t="shared" si="40"/>
        <v>0</v>
      </c>
    </row>
    <row r="444" spans="1:17">
      <c r="A444">
        <v>151207</v>
      </c>
      <c r="B444">
        <v>1</v>
      </c>
      <c r="C444">
        <v>1085</v>
      </c>
      <c r="D444">
        <v>1085</v>
      </c>
      <c r="E444">
        <v>1023</v>
      </c>
      <c r="F444">
        <v>562</v>
      </c>
      <c r="G444">
        <v>15.5</v>
      </c>
      <c r="H444">
        <v>11</v>
      </c>
      <c r="I444">
        <v>9.6</v>
      </c>
      <c r="J444">
        <v>5.9</v>
      </c>
      <c r="K444">
        <v>20180122</v>
      </c>
      <c r="L444">
        <v>12.2</v>
      </c>
      <c r="M444" s="2">
        <f t="shared" si="36"/>
        <v>43122</v>
      </c>
      <c r="N444">
        <f t="shared" si="37"/>
        <v>0</v>
      </c>
      <c r="O444">
        <f t="shared" si="38"/>
        <v>12.2</v>
      </c>
      <c r="P444">
        <f t="shared" si="39"/>
        <v>0</v>
      </c>
      <c r="Q444">
        <f t="shared" si="40"/>
        <v>0</v>
      </c>
    </row>
    <row r="445" spans="1:17">
      <c r="A445">
        <v>151207</v>
      </c>
      <c r="B445">
        <v>2</v>
      </c>
      <c r="C445">
        <v>1085</v>
      </c>
      <c r="D445">
        <v>1085</v>
      </c>
      <c r="E445">
        <v>1023</v>
      </c>
      <c r="F445">
        <v>619</v>
      </c>
      <c r="G445">
        <v>21.2</v>
      </c>
      <c r="H445">
        <v>15.5</v>
      </c>
      <c r="I445">
        <v>12</v>
      </c>
      <c r="J445">
        <v>8</v>
      </c>
      <c r="K445">
        <v>20170205</v>
      </c>
      <c r="L445">
        <v>10.1</v>
      </c>
      <c r="M445" s="2">
        <f t="shared" si="36"/>
        <v>42771</v>
      </c>
      <c r="N445">
        <f t="shared" si="37"/>
        <v>0</v>
      </c>
      <c r="O445">
        <f t="shared" si="38"/>
        <v>0</v>
      </c>
      <c r="P445">
        <f t="shared" si="39"/>
        <v>0</v>
      </c>
      <c r="Q445">
        <f t="shared" si="40"/>
        <v>10.1</v>
      </c>
    </row>
    <row r="446" spans="1:17">
      <c r="A446">
        <v>151207</v>
      </c>
      <c r="B446">
        <v>2</v>
      </c>
      <c r="C446">
        <v>1085</v>
      </c>
      <c r="D446">
        <v>1085</v>
      </c>
      <c r="E446">
        <v>1023</v>
      </c>
      <c r="F446">
        <v>619</v>
      </c>
      <c r="G446">
        <v>21.2</v>
      </c>
      <c r="H446">
        <v>15.5</v>
      </c>
      <c r="I446">
        <v>12</v>
      </c>
      <c r="J446">
        <v>8</v>
      </c>
      <c r="K446">
        <v>20170206</v>
      </c>
      <c r="L446">
        <v>14.8</v>
      </c>
      <c r="M446" s="2">
        <f t="shared" si="36"/>
        <v>42772</v>
      </c>
      <c r="N446">
        <f t="shared" si="37"/>
        <v>0</v>
      </c>
      <c r="O446">
        <f t="shared" si="38"/>
        <v>0</v>
      </c>
      <c r="P446">
        <f t="shared" si="39"/>
        <v>14.8</v>
      </c>
      <c r="Q446">
        <f t="shared" si="40"/>
        <v>0</v>
      </c>
    </row>
    <row r="447" spans="1:17">
      <c r="A447">
        <v>151207</v>
      </c>
      <c r="B447">
        <v>2</v>
      </c>
      <c r="C447">
        <v>1085</v>
      </c>
      <c r="D447">
        <v>1085</v>
      </c>
      <c r="E447">
        <v>1023</v>
      </c>
      <c r="F447">
        <v>619</v>
      </c>
      <c r="G447">
        <v>21.2</v>
      </c>
      <c r="H447">
        <v>15.5</v>
      </c>
      <c r="I447">
        <v>12</v>
      </c>
      <c r="J447">
        <v>8</v>
      </c>
      <c r="K447">
        <v>20170207</v>
      </c>
      <c r="L447">
        <v>8.1</v>
      </c>
      <c r="M447" s="2">
        <f t="shared" si="36"/>
        <v>42773</v>
      </c>
      <c r="N447">
        <f t="shared" si="37"/>
        <v>0</v>
      </c>
      <c r="O447">
        <f t="shared" si="38"/>
        <v>0</v>
      </c>
      <c r="P447">
        <f t="shared" si="39"/>
        <v>0</v>
      </c>
      <c r="Q447">
        <f t="shared" si="40"/>
        <v>8.1</v>
      </c>
    </row>
    <row r="448" spans="1:17">
      <c r="A448">
        <v>151207</v>
      </c>
      <c r="B448">
        <v>2</v>
      </c>
      <c r="C448">
        <v>1085</v>
      </c>
      <c r="D448">
        <v>1085</v>
      </c>
      <c r="E448">
        <v>1023</v>
      </c>
      <c r="F448">
        <v>619</v>
      </c>
      <c r="G448">
        <v>21.2</v>
      </c>
      <c r="H448">
        <v>15.5</v>
      </c>
      <c r="I448">
        <v>12</v>
      </c>
      <c r="J448">
        <v>8</v>
      </c>
      <c r="K448">
        <v>20170209</v>
      </c>
      <c r="L448">
        <v>20.100000000000001</v>
      </c>
      <c r="M448" s="2">
        <f t="shared" si="36"/>
        <v>42775</v>
      </c>
      <c r="N448">
        <f t="shared" si="37"/>
        <v>0</v>
      </c>
      <c r="O448">
        <f t="shared" si="38"/>
        <v>20.100000000000001</v>
      </c>
      <c r="P448">
        <f t="shared" si="39"/>
        <v>0</v>
      </c>
      <c r="Q448">
        <f t="shared" si="40"/>
        <v>0</v>
      </c>
    </row>
    <row r="449" spans="1:17">
      <c r="A449">
        <v>151207</v>
      </c>
      <c r="B449">
        <v>2</v>
      </c>
      <c r="C449">
        <v>1085</v>
      </c>
      <c r="D449">
        <v>1085</v>
      </c>
      <c r="E449">
        <v>1023</v>
      </c>
      <c r="F449">
        <v>619</v>
      </c>
      <c r="G449">
        <v>21.2</v>
      </c>
      <c r="H449">
        <v>15.5</v>
      </c>
      <c r="I449">
        <v>12</v>
      </c>
      <c r="J449">
        <v>8</v>
      </c>
      <c r="K449">
        <v>20170210</v>
      </c>
      <c r="L449">
        <v>19.2</v>
      </c>
      <c r="M449" s="2">
        <f t="shared" si="36"/>
        <v>42776</v>
      </c>
      <c r="N449">
        <f t="shared" si="37"/>
        <v>0</v>
      </c>
      <c r="O449">
        <f t="shared" si="38"/>
        <v>19.2</v>
      </c>
      <c r="P449">
        <f t="shared" si="39"/>
        <v>0</v>
      </c>
      <c r="Q449">
        <f t="shared" si="40"/>
        <v>0</v>
      </c>
    </row>
    <row r="450" spans="1:17">
      <c r="A450">
        <v>151207</v>
      </c>
      <c r="B450">
        <v>2</v>
      </c>
      <c r="C450">
        <v>1085</v>
      </c>
      <c r="D450">
        <v>1085</v>
      </c>
      <c r="E450">
        <v>1023</v>
      </c>
      <c r="F450">
        <v>619</v>
      </c>
      <c r="G450">
        <v>21.2</v>
      </c>
      <c r="H450">
        <v>15.5</v>
      </c>
      <c r="I450">
        <v>12</v>
      </c>
      <c r="J450">
        <v>8</v>
      </c>
      <c r="K450">
        <v>20170211</v>
      </c>
      <c r="L450">
        <v>9.5</v>
      </c>
      <c r="M450" s="2">
        <f t="shared" si="36"/>
        <v>42777</v>
      </c>
      <c r="N450">
        <f t="shared" si="37"/>
        <v>0</v>
      </c>
      <c r="O450">
        <f t="shared" si="38"/>
        <v>0</v>
      </c>
      <c r="P450">
        <f t="shared" si="39"/>
        <v>0</v>
      </c>
      <c r="Q450">
        <f t="shared" si="40"/>
        <v>9.5</v>
      </c>
    </row>
    <row r="451" spans="1:17">
      <c r="A451">
        <v>151207</v>
      </c>
      <c r="B451">
        <v>2</v>
      </c>
      <c r="C451">
        <v>1085</v>
      </c>
      <c r="D451">
        <v>1085</v>
      </c>
      <c r="E451">
        <v>1023</v>
      </c>
      <c r="F451">
        <v>619</v>
      </c>
      <c r="G451">
        <v>21.2</v>
      </c>
      <c r="H451">
        <v>15.5</v>
      </c>
      <c r="I451">
        <v>12</v>
      </c>
      <c r="J451">
        <v>8</v>
      </c>
      <c r="K451">
        <v>20170212</v>
      </c>
      <c r="L451">
        <v>11.8</v>
      </c>
      <c r="M451" s="2">
        <f t="shared" si="36"/>
        <v>42778</v>
      </c>
      <c r="N451">
        <f t="shared" si="37"/>
        <v>0</v>
      </c>
      <c r="O451">
        <f t="shared" si="38"/>
        <v>0</v>
      </c>
      <c r="P451">
        <f t="shared" si="39"/>
        <v>0</v>
      </c>
      <c r="Q451">
        <f t="shared" si="40"/>
        <v>11.8</v>
      </c>
    </row>
    <row r="452" spans="1:17">
      <c r="A452">
        <v>151207</v>
      </c>
      <c r="B452">
        <v>2</v>
      </c>
      <c r="C452">
        <v>1085</v>
      </c>
      <c r="D452">
        <v>1085</v>
      </c>
      <c r="E452">
        <v>1023</v>
      </c>
      <c r="F452">
        <v>619</v>
      </c>
      <c r="G452">
        <v>21.2</v>
      </c>
      <c r="H452">
        <v>15.5</v>
      </c>
      <c r="I452">
        <v>12</v>
      </c>
      <c r="J452">
        <v>8</v>
      </c>
      <c r="K452">
        <v>20170213</v>
      </c>
      <c r="L452">
        <v>9.4</v>
      </c>
      <c r="M452" s="2">
        <f t="shared" si="36"/>
        <v>42779</v>
      </c>
      <c r="N452">
        <f t="shared" si="37"/>
        <v>0</v>
      </c>
      <c r="O452">
        <f t="shared" si="38"/>
        <v>0</v>
      </c>
      <c r="P452">
        <f t="shared" si="39"/>
        <v>0</v>
      </c>
      <c r="Q452">
        <f t="shared" si="40"/>
        <v>9.4</v>
      </c>
    </row>
    <row r="453" spans="1:17">
      <c r="A453">
        <v>151207</v>
      </c>
      <c r="B453">
        <v>2</v>
      </c>
      <c r="C453">
        <v>1085</v>
      </c>
      <c r="D453">
        <v>1085</v>
      </c>
      <c r="E453">
        <v>1023</v>
      </c>
      <c r="F453">
        <v>619</v>
      </c>
      <c r="G453">
        <v>21.2</v>
      </c>
      <c r="H453">
        <v>15.5</v>
      </c>
      <c r="I453">
        <v>12</v>
      </c>
      <c r="J453">
        <v>8</v>
      </c>
      <c r="K453">
        <v>20170214</v>
      </c>
      <c r="L453">
        <v>10.9</v>
      </c>
      <c r="M453" s="2">
        <f t="shared" si="36"/>
        <v>42780</v>
      </c>
      <c r="N453">
        <f t="shared" si="37"/>
        <v>0</v>
      </c>
      <c r="O453">
        <f t="shared" si="38"/>
        <v>0</v>
      </c>
      <c r="P453">
        <f t="shared" si="39"/>
        <v>0</v>
      </c>
      <c r="Q453">
        <f t="shared" si="40"/>
        <v>10.9</v>
      </c>
    </row>
    <row r="454" spans="1:17">
      <c r="A454">
        <v>151207</v>
      </c>
      <c r="B454">
        <v>2</v>
      </c>
      <c r="C454">
        <v>1085</v>
      </c>
      <c r="D454">
        <v>1085</v>
      </c>
      <c r="E454">
        <v>1023</v>
      </c>
      <c r="F454">
        <v>619</v>
      </c>
      <c r="G454">
        <v>21.2</v>
      </c>
      <c r="H454">
        <v>15.5</v>
      </c>
      <c r="I454">
        <v>12</v>
      </c>
      <c r="J454">
        <v>8</v>
      </c>
      <c r="K454">
        <v>20170215</v>
      </c>
      <c r="L454">
        <v>19.399999999999999</v>
      </c>
      <c r="M454" s="2">
        <f t="shared" si="36"/>
        <v>42781</v>
      </c>
      <c r="N454">
        <f t="shared" si="37"/>
        <v>0</v>
      </c>
      <c r="O454">
        <f t="shared" si="38"/>
        <v>19.399999999999999</v>
      </c>
      <c r="P454">
        <f t="shared" si="39"/>
        <v>0</v>
      </c>
      <c r="Q454">
        <f t="shared" si="40"/>
        <v>0</v>
      </c>
    </row>
    <row r="455" spans="1:17">
      <c r="A455">
        <v>151207</v>
      </c>
      <c r="B455">
        <v>2</v>
      </c>
      <c r="C455">
        <v>1085</v>
      </c>
      <c r="D455">
        <v>1085</v>
      </c>
      <c r="E455">
        <v>1023</v>
      </c>
      <c r="F455">
        <v>619</v>
      </c>
      <c r="G455">
        <v>21.2</v>
      </c>
      <c r="H455">
        <v>15.5</v>
      </c>
      <c r="I455">
        <v>12</v>
      </c>
      <c r="J455">
        <v>8</v>
      </c>
      <c r="K455">
        <v>20170216</v>
      </c>
      <c r="L455">
        <v>18.899999999999999</v>
      </c>
      <c r="M455" s="2">
        <f t="shared" si="36"/>
        <v>42782</v>
      </c>
      <c r="N455">
        <f t="shared" si="37"/>
        <v>0</v>
      </c>
      <c r="O455">
        <f t="shared" si="38"/>
        <v>18.899999999999999</v>
      </c>
      <c r="P455">
        <f t="shared" si="39"/>
        <v>0</v>
      </c>
      <c r="Q455">
        <f t="shared" si="40"/>
        <v>0</v>
      </c>
    </row>
    <row r="456" spans="1:17">
      <c r="A456">
        <v>151207</v>
      </c>
      <c r="B456">
        <v>2</v>
      </c>
      <c r="C456">
        <v>1085</v>
      </c>
      <c r="D456">
        <v>1085</v>
      </c>
      <c r="E456">
        <v>1023</v>
      </c>
      <c r="F456">
        <v>619</v>
      </c>
      <c r="G456">
        <v>21.2</v>
      </c>
      <c r="H456">
        <v>15.5</v>
      </c>
      <c r="I456">
        <v>12</v>
      </c>
      <c r="J456">
        <v>8</v>
      </c>
      <c r="K456">
        <v>20170217</v>
      </c>
      <c r="L456">
        <v>8.8000000000000007</v>
      </c>
      <c r="M456" s="2">
        <f t="shared" si="36"/>
        <v>42783</v>
      </c>
      <c r="N456">
        <f t="shared" si="37"/>
        <v>0</v>
      </c>
      <c r="O456">
        <f t="shared" si="38"/>
        <v>0</v>
      </c>
      <c r="P456">
        <f t="shared" si="39"/>
        <v>0</v>
      </c>
      <c r="Q456">
        <f t="shared" si="40"/>
        <v>8.8000000000000007</v>
      </c>
    </row>
    <row r="457" spans="1:17">
      <c r="A457">
        <v>151207</v>
      </c>
      <c r="B457">
        <v>2</v>
      </c>
      <c r="C457">
        <v>1085</v>
      </c>
      <c r="D457">
        <v>1085</v>
      </c>
      <c r="E457">
        <v>1023</v>
      </c>
      <c r="F457">
        <v>619</v>
      </c>
      <c r="G457">
        <v>21.2</v>
      </c>
      <c r="H457">
        <v>15.5</v>
      </c>
      <c r="I457">
        <v>12</v>
      </c>
      <c r="J457">
        <v>8</v>
      </c>
      <c r="K457">
        <v>20170218</v>
      </c>
      <c r="L457">
        <v>21.6</v>
      </c>
      <c r="M457" s="2">
        <f t="shared" si="36"/>
        <v>42784</v>
      </c>
      <c r="N457">
        <f t="shared" si="37"/>
        <v>21.6</v>
      </c>
      <c r="O457">
        <f t="shared" si="38"/>
        <v>0</v>
      </c>
      <c r="P457">
        <f t="shared" si="39"/>
        <v>0</v>
      </c>
      <c r="Q457">
        <f t="shared" si="40"/>
        <v>0</v>
      </c>
    </row>
    <row r="458" spans="1:17">
      <c r="A458">
        <v>151207</v>
      </c>
      <c r="B458">
        <v>2</v>
      </c>
      <c r="C458">
        <v>1085</v>
      </c>
      <c r="D458">
        <v>1085</v>
      </c>
      <c r="E458">
        <v>1023</v>
      </c>
      <c r="F458">
        <v>619</v>
      </c>
      <c r="G458">
        <v>21.2</v>
      </c>
      <c r="H458">
        <v>15.5</v>
      </c>
      <c r="I458">
        <v>12</v>
      </c>
      <c r="J458">
        <v>8</v>
      </c>
      <c r="K458">
        <v>20170219</v>
      </c>
      <c r="L458">
        <v>17.600000000000001</v>
      </c>
      <c r="M458" s="2">
        <f t="shared" si="36"/>
        <v>42785</v>
      </c>
      <c r="N458">
        <f t="shared" si="37"/>
        <v>0</v>
      </c>
      <c r="O458">
        <f t="shared" si="38"/>
        <v>17.600000000000001</v>
      </c>
      <c r="P458">
        <f t="shared" si="39"/>
        <v>0</v>
      </c>
      <c r="Q458">
        <f t="shared" si="40"/>
        <v>0</v>
      </c>
    </row>
    <row r="459" spans="1:17">
      <c r="A459">
        <v>151207</v>
      </c>
      <c r="B459">
        <v>2</v>
      </c>
      <c r="C459">
        <v>1085</v>
      </c>
      <c r="D459">
        <v>1085</v>
      </c>
      <c r="E459">
        <v>1023</v>
      </c>
      <c r="F459">
        <v>619</v>
      </c>
      <c r="G459">
        <v>21.2</v>
      </c>
      <c r="H459">
        <v>15.5</v>
      </c>
      <c r="I459">
        <v>12</v>
      </c>
      <c r="J459">
        <v>8</v>
      </c>
      <c r="K459">
        <v>20170220</v>
      </c>
      <c r="L459">
        <v>12</v>
      </c>
      <c r="M459" s="2">
        <f t="shared" si="36"/>
        <v>42786</v>
      </c>
      <c r="N459">
        <f t="shared" si="37"/>
        <v>0</v>
      </c>
      <c r="O459">
        <f t="shared" si="38"/>
        <v>0</v>
      </c>
      <c r="P459">
        <f t="shared" si="39"/>
        <v>0</v>
      </c>
      <c r="Q459">
        <f t="shared" si="40"/>
        <v>12</v>
      </c>
    </row>
    <row r="460" spans="1:17">
      <c r="A460">
        <v>151207</v>
      </c>
      <c r="B460">
        <v>2</v>
      </c>
      <c r="C460">
        <v>1085</v>
      </c>
      <c r="D460">
        <v>1085</v>
      </c>
      <c r="E460">
        <v>1023</v>
      </c>
      <c r="F460">
        <v>619</v>
      </c>
      <c r="G460">
        <v>21.2</v>
      </c>
      <c r="H460">
        <v>15.5</v>
      </c>
      <c r="I460">
        <v>12</v>
      </c>
      <c r="J460">
        <v>8</v>
      </c>
      <c r="K460">
        <v>20170222</v>
      </c>
      <c r="L460">
        <v>21.2</v>
      </c>
      <c r="M460" s="2">
        <f t="shared" si="36"/>
        <v>42788</v>
      </c>
      <c r="N460">
        <f t="shared" si="37"/>
        <v>0</v>
      </c>
      <c r="O460">
        <f t="shared" si="38"/>
        <v>21.2</v>
      </c>
      <c r="P460">
        <f t="shared" si="39"/>
        <v>0</v>
      </c>
      <c r="Q460">
        <f t="shared" si="40"/>
        <v>0</v>
      </c>
    </row>
    <row r="461" spans="1:17">
      <c r="A461">
        <v>151207</v>
      </c>
      <c r="B461">
        <v>2</v>
      </c>
      <c r="C461">
        <v>1085</v>
      </c>
      <c r="D461">
        <v>1085</v>
      </c>
      <c r="E461">
        <v>1023</v>
      </c>
      <c r="F461">
        <v>619</v>
      </c>
      <c r="G461">
        <v>21.2</v>
      </c>
      <c r="H461">
        <v>15.5</v>
      </c>
      <c r="I461">
        <v>12</v>
      </c>
      <c r="J461">
        <v>8</v>
      </c>
      <c r="K461">
        <v>20170223</v>
      </c>
      <c r="L461">
        <v>17</v>
      </c>
      <c r="M461" s="2">
        <f t="shared" si="36"/>
        <v>42789</v>
      </c>
      <c r="N461">
        <f t="shared" si="37"/>
        <v>0</v>
      </c>
      <c r="O461">
        <f t="shared" si="38"/>
        <v>17</v>
      </c>
      <c r="P461">
        <f t="shared" si="39"/>
        <v>0</v>
      </c>
      <c r="Q461">
        <f t="shared" si="40"/>
        <v>0</v>
      </c>
    </row>
    <row r="462" spans="1:17">
      <c r="A462">
        <v>151207</v>
      </c>
      <c r="B462">
        <v>2</v>
      </c>
      <c r="C462">
        <v>1085</v>
      </c>
      <c r="D462">
        <v>1085</v>
      </c>
      <c r="E462">
        <v>1023</v>
      </c>
      <c r="F462">
        <v>619</v>
      </c>
      <c r="G462">
        <v>21.2</v>
      </c>
      <c r="H462">
        <v>15.5</v>
      </c>
      <c r="I462">
        <v>12</v>
      </c>
      <c r="J462">
        <v>8</v>
      </c>
      <c r="K462">
        <v>20170224</v>
      </c>
      <c r="L462">
        <v>20.8</v>
      </c>
      <c r="M462" s="2">
        <f t="shared" si="36"/>
        <v>42790</v>
      </c>
      <c r="N462">
        <f t="shared" si="37"/>
        <v>0</v>
      </c>
      <c r="O462">
        <f t="shared" si="38"/>
        <v>20.8</v>
      </c>
      <c r="P462">
        <f t="shared" si="39"/>
        <v>0</v>
      </c>
      <c r="Q462">
        <f t="shared" si="40"/>
        <v>0</v>
      </c>
    </row>
    <row r="463" spans="1:17">
      <c r="A463">
        <v>151207</v>
      </c>
      <c r="B463">
        <v>2</v>
      </c>
      <c r="C463">
        <v>1085</v>
      </c>
      <c r="D463">
        <v>1085</v>
      </c>
      <c r="E463">
        <v>1023</v>
      </c>
      <c r="F463">
        <v>619</v>
      </c>
      <c r="G463">
        <v>21.2</v>
      </c>
      <c r="H463">
        <v>15.5</v>
      </c>
      <c r="I463">
        <v>12</v>
      </c>
      <c r="J463">
        <v>8</v>
      </c>
      <c r="K463">
        <v>20170225</v>
      </c>
      <c r="L463">
        <v>19.600000000000001</v>
      </c>
      <c r="M463" s="2">
        <f t="shared" si="36"/>
        <v>42791</v>
      </c>
      <c r="N463">
        <f t="shared" si="37"/>
        <v>0</v>
      </c>
      <c r="O463">
        <f t="shared" si="38"/>
        <v>19.600000000000001</v>
      </c>
      <c r="P463">
        <f t="shared" si="39"/>
        <v>0</v>
      </c>
      <c r="Q463">
        <f t="shared" si="40"/>
        <v>0</v>
      </c>
    </row>
    <row r="464" spans="1:17">
      <c r="A464">
        <v>151207</v>
      </c>
      <c r="B464">
        <v>2</v>
      </c>
      <c r="C464">
        <v>1085</v>
      </c>
      <c r="D464">
        <v>1085</v>
      </c>
      <c r="E464">
        <v>1023</v>
      </c>
      <c r="F464">
        <v>619</v>
      </c>
      <c r="G464">
        <v>21.2</v>
      </c>
      <c r="H464">
        <v>15.5</v>
      </c>
      <c r="I464">
        <v>12</v>
      </c>
      <c r="J464">
        <v>8</v>
      </c>
      <c r="K464">
        <v>20170226</v>
      </c>
      <c r="L464">
        <v>16.399999999999999</v>
      </c>
      <c r="M464" s="2">
        <f t="shared" si="36"/>
        <v>42792</v>
      </c>
      <c r="N464">
        <f t="shared" si="37"/>
        <v>0</v>
      </c>
      <c r="O464">
        <f t="shared" si="38"/>
        <v>16.399999999999999</v>
      </c>
      <c r="P464">
        <f t="shared" si="39"/>
        <v>0</v>
      </c>
      <c r="Q464">
        <f t="shared" si="40"/>
        <v>0</v>
      </c>
    </row>
    <row r="465" spans="1:17">
      <c r="A465">
        <v>151207</v>
      </c>
      <c r="B465">
        <v>2</v>
      </c>
      <c r="C465">
        <v>1085</v>
      </c>
      <c r="D465">
        <v>1085</v>
      </c>
      <c r="E465">
        <v>1023</v>
      </c>
      <c r="F465">
        <v>619</v>
      </c>
      <c r="G465">
        <v>21.2</v>
      </c>
      <c r="H465">
        <v>15.5</v>
      </c>
      <c r="I465">
        <v>12</v>
      </c>
      <c r="J465">
        <v>8</v>
      </c>
      <c r="K465">
        <v>20170227</v>
      </c>
      <c r="L465">
        <v>23.2</v>
      </c>
      <c r="M465" s="2">
        <f t="shared" si="36"/>
        <v>42793</v>
      </c>
      <c r="N465">
        <f t="shared" si="37"/>
        <v>23.2</v>
      </c>
      <c r="O465">
        <f t="shared" si="38"/>
        <v>0</v>
      </c>
      <c r="P465">
        <f t="shared" si="39"/>
        <v>0</v>
      </c>
      <c r="Q465">
        <f t="shared" si="40"/>
        <v>0</v>
      </c>
    </row>
    <row r="466" spans="1:17">
      <c r="A466">
        <v>151207</v>
      </c>
      <c r="B466">
        <v>2</v>
      </c>
      <c r="C466">
        <v>1085</v>
      </c>
      <c r="D466">
        <v>1085</v>
      </c>
      <c r="E466">
        <v>1023</v>
      </c>
      <c r="F466">
        <v>619</v>
      </c>
      <c r="G466">
        <v>21.2</v>
      </c>
      <c r="H466">
        <v>15.5</v>
      </c>
      <c r="I466">
        <v>12</v>
      </c>
      <c r="J466">
        <v>8</v>
      </c>
      <c r="K466">
        <v>20170228</v>
      </c>
      <c r="L466">
        <v>36</v>
      </c>
      <c r="M466" s="2">
        <f t="shared" si="36"/>
        <v>42794</v>
      </c>
      <c r="N466">
        <f t="shared" si="37"/>
        <v>36</v>
      </c>
      <c r="O466">
        <f t="shared" si="38"/>
        <v>0</v>
      </c>
      <c r="P466">
        <f t="shared" si="39"/>
        <v>0</v>
      </c>
      <c r="Q466">
        <f t="shared" si="40"/>
        <v>0</v>
      </c>
    </row>
    <row r="467" spans="1:17">
      <c r="A467">
        <v>151207</v>
      </c>
      <c r="B467">
        <v>2</v>
      </c>
      <c r="C467">
        <v>1085</v>
      </c>
      <c r="D467">
        <v>1085</v>
      </c>
      <c r="E467">
        <v>1023</v>
      </c>
      <c r="F467">
        <v>619</v>
      </c>
      <c r="G467">
        <v>21.2</v>
      </c>
      <c r="H467">
        <v>15.5</v>
      </c>
      <c r="I467">
        <v>12</v>
      </c>
      <c r="J467">
        <v>8</v>
      </c>
      <c r="K467">
        <v>20180216</v>
      </c>
      <c r="L467">
        <v>9.1</v>
      </c>
      <c r="M467" s="2">
        <f t="shared" si="36"/>
        <v>43147</v>
      </c>
      <c r="N467">
        <f t="shared" si="37"/>
        <v>0</v>
      </c>
      <c r="O467">
        <f t="shared" si="38"/>
        <v>0</v>
      </c>
      <c r="P467">
        <f t="shared" si="39"/>
        <v>0</v>
      </c>
      <c r="Q467">
        <f t="shared" si="40"/>
        <v>9.1</v>
      </c>
    </row>
    <row r="468" spans="1:17">
      <c r="A468">
        <v>151207</v>
      </c>
      <c r="B468">
        <v>2</v>
      </c>
      <c r="C468">
        <v>1085</v>
      </c>
      <c r="D468">
        <v>1085</v>
      </c>
      <c r="E468">
        <v>1023</v>
      </c>
      <c r="F468">
        <v>619</v>
      </c>
      <c r="G468">
        <v>21.2</v>
      </c>
      <c r="H468">
        <v>15.5</v>
      </c>
      <c r="I468">
        <v>12</v>
      </c>
      <c r="J468">
        <v>8</v>
      </c>
      <c r="K468">
        <v>20180218</v>
      </c>
      <c r="L468">
        <v>11.3</v>
      </c>
      <c r="M468" s="2">
        <f t="shared" si="36"/>
        <v>43149</v>
      </c>
      <c r="N468">
        <f t="shared" si="37"/>
        <v>0</v>
      </c>
      <c r="O468">
        <f t="shared" si="38"/>
        <v>0</v>
      </c>
      <c r="P468">
        <f t="shared" si="39"/>
        <v>0</v>
      </c>
      <c r="Q468">
        <f t="shared" si="40"/>
        <v>11.3</v>
      </c>
    </row>
    <row r="469" spans="1:17">
      <c r="A469">
        <v>151207</v>
      </c>
      <c r="B469">
        <v>2</v>
      </c>
      <c r="C469">
        <v>1085</v>
      </c>
      <c r="D469">
        <v>1085</v>
      </c>
      <c r="E469">
        <v>1023</v>
      </c>
      <c r="F469">
        <v>619</v>
      </c>
      <c r="G469">
        <v>21.2</v>
      </c>
      <c r="H469">
        <v>15.5</v>
      </c>
      <c r="I469">
        <v>12</v>
      </c>
      <c r="J469">
        <v>8</v>
      </c>
      <c r="K469">
        <v>20180219</v>
      </c>
      <c r="L469">
        <v>9.5</v>
      </c>
      <c r="M469" s="2">
        <f t="shared" si="36"/>
        <v>43150</v>
      </c>
      <c r="N469">
        <f t="shared" si="37"/>
        <v>0</v>
      </c>
      <c r="O469">
        <f t="shared" si="38"/>
        <v>0</v>
      </c>
      <c r="P469">
        <f t="shared" si="39"/>
        <v>0</v>
      </c>
      <c r="Q469">
        <f t="shared" si="40"/>
        <v>9.5</v>
      </c>
    </row>
    <row r="470" spans="1:17">
      <c r="A470">
        <v>151207</v>
      </c>
      <c r="B470">
        <v>2</v>
      </c>
      <c r="C470">
        <v>1085</v>
      </c>
      <c r="D470">
        <v>1085</v>
      </c>
      <c r="E470">
        <v>1023</v>
      </c>
      <c r="F470">
        <v>619</v>
      </c>
      <c r="G470">
        <v>21.2</v>
      </c>
      <c r="H470">
        <v>15.5</v>
      </c>
      <c r="I470">
        <v>12</v>
      </c>
      <c r="J470">
        <v>8</v>
      </c>
      <c r="K470">
        <v>20180227</v>
      </c>
      <c r="L470">
        <v>8.3000000000000007</v>
      </c>
      <c r="M470" s="2">
        <f t="shared" si="36"/>
        <v>43158</v>
      </c>
      <c r="N470">
        <f t="shared" si="37"/>
        <v>0</v>
      </c>
      <c r="O470">
        <f t="shared" si="38"/>
        <v>0</v>
      </c>
      <c r="P470">
        <f t="shared" si="39"/>
        <v>0</v>
      </c>
      <c r="Q470">
        <f t="shared" si="40"/>
        <v>8.3000000000000007</v>
      </c>
    </row>
    <row r="471" spans="1:17">
      <c r="A471">
        <v>151207</v>
      </c>
      <c r="B471">
        <v>2</v>
      </c>
      <c r="C471">
        <v>1085</v>
      </c>
      <c r="D471">
        <v>1085</v>
      </c>
      <c r="E471">
        <v>1023</v>
      </c>
      <c r="F471">
        <v>619</v>
      </c>
      <c r="G471">
        <v>21.2</v>
      </c>
      <c r="H471">
        <v>15.5</v>
      </c>
      <c r="I471">
        <v>12</v>
      </c>
      <c r="J471">
        <v>8</v>
      </c>
      <c r="K471">
        <v>20180228</v>
      </c>
      <c r="L471">
        <v>13.3</v>
      </c>
      <c r="M471" s="2">
        <f t="shared" si="36"/>
        <v>43159</v>
      </c>
      <c r="N471">
        <f t="shared" si="37"/>
        <v>0</v>
      </c>
      <c r="O471">
        <f t="shared" si="38"/>
        <v>0</v>
      </c>
      <c r="P471">
        <f t="shared" si="39"/>
        <v>13.3</v>
      </c>
      <c r="Q471">
        <f t="shared" si="40"/>
        <v>0</v>
      </c>
    </row>
    <row r="472" spans="1:17">
      <c r="A472">
        <v>151207</v>
      </c>
      <c r="B472">
        <v>3</v>
      </c>
      <c r="C472">
        <v>1085</v>
      </c>
      <c r="D472">
        <v>1085</v>
      </c>
      <c r="E472">
        <v>1023</v>
      </c>
      <c r="F472">
        <v>660</v>
      </c>
      <c r="G472">
        <v>15.5</v>
      </c>
      <c r="H472">
        <v>11.8</v>
      </c>
      <c r="I472">
        <v>9.8000000000000007</v>
      </c>
      <c r="J472">
        <v>6.8</v>
      </c>
      <c r="K472">
        <v>20170301</v>
      </c>
      <c r="L472">
        <v>25.7</v>
      </c>
      <c r="M472" s="2">
        <f t="shared" si="36"/>
        <v>42795</v>
      </c>
      <c r="N472">
        <f t="shared" si="37"/>
        <v>25.7</v>
      </c>
      <c r="O472">
        <f t="shared" si="38"/>
        <v>0</v>
      </c>
      <c r="P472">
        <f t="shared" si="39"/>
        <v>0</v>
      </c>
      <c r="Q472">
        <f t="shared" si="40"/>
        <v>0</v>
      </c>
    </row>
    <row r="473" spans="1:17">
      <c r="A473">
        <v>151207</v>
      </c>
      <c r="B473">
        <v>3</v>
      </c>
      <c r="C473">
        <v>1085</v>
      </c>
      <c r="D473">
        <v>1085</v>
      </c>
      <c r="E473">
        <v>1023</v>
      </c>
      <c r="F473">
        <v>660</v>
      </c>
      <c r="G473">
        <v>15.5</v>
      </c>
      <c r="H473">
        <v>11.8</v>
      </c>
      <c r="I473">
        <v>9.8000000000000007</v>
      </c>
      <c r="J473">
        <v>6.8</v>
      </c>
      <c r="K473">
        <v>20170303</v>
      </c>
      <c r="L473">
        <v>12.6</v>
      </c>
      <c r="M473" s="2">
        <f t="shared" si="36"/>
        <v>42797</v>
      </c>
      <c r="N473">
        <f t="shared" si="37"/>
        <v>0</v>
      </c>
      <c r="O473">
        <f t="shared" si="38"/>
        <v>12.6</v>
      </c>
      <c r="P473">
        <f t="shared" si="39"/>
        <v>0</v>
      </c>
      <c r="Q473">
        <f t="shared" si="40"/>
        <v>0</v>
      </c>
    </row>
    <row r="474" spans="1:17">
      <c r="A474">
        <v>151207</v>
      </c>
      <c r="B474">
        <v>3</v>
      </c>
      <c r="C474">
        <v>1085</v>
      </c>
      <c r="D474">
        <v>1085</v>
      </c>
      <c r="E474">
        <v>1023</v>
      </c>
      <c r="F474">
        <v>660</v>
      </c>
      <c r="G474">
        <v>15.5</v>
      </c>
      <c r="H474">
        <v>11.8</v>
      </c>
      <c r="I474">
        <v>9.8000000000000007</v>
      </c>
      <c r="J474">
        <v>6.8</v>
      </c>
      <c r="K474">
        <v>20170304</v>
      </c>
      <c r="L474">
        <v>22.2</v>
      </c>
      <c r="M474" s="2">
        <f t="shared" si="36"/>
        <v>42798</v>
      </c>
      <c r="N474">
        <f t="shared" si="37"/>
        <v>22.2</v>
      </c>
      <c r="O474">
        <f t="shared" si="38"/>
        <v>0</v>
      </c>
      <c r="P474">
        <f t="shared" si="39"/>
        <v>0</v>
      </c>
      <c r="Q474">
        <f t="shared" si="40"/>
        <v>0</v>
      </c>
    </row>
    <row r="475" spans="1:17">
      <c r="A475">
        <v>151207</v>
      </c>
      <c r="B475">
        <v>3</v>
      </c>
      <c r="C475">
        <v>1085</v>
      </c>
      <c r="D475">
        <v>1085</v>
      </c>
      <c r="E475">
        <v>1023</v>
      </c>
      <c r="F475">
        <v>660</v>
      </c>
      <c r="G475">
        <v>15.5</v>
      </c>
      <c r="H475">
        <v>11.8</v>
      </c>
      <c r="I475">
        <v>9.8000000000000007</v>
      </c>
      <c r="J475">
        <v>6.8</v>
      </c>
      <c r="K475">
        <v>20170305</v>
      </c>
      <c r="L475">
        <v>15</v>
      </c>
      <c r="M475" s="2">
        <f t="shared" si="36"/>
        <v>42799</v>
      </c>
      <c r="N475">
        <f t="shared" si="37"/>
        <v>0</v>
      </c>
      <c r="O475">
        <f t="shared" si="38"/>
        <v>15</v>
      </c>
      <c r="P475">
        <f t="shared" si="39"/>
        <v>0</v>
      </c>
      <c r="Q475">
        <f t="shared" si="40"/>
        <v>0</v>
      </c>
    </row>
    <row r="476" spans="1:17">
      <c r="A476">
        <v>151207</v>
      </c>
      <c r="B476">
        <v>3</v>
      </c>
      <c r="C476">
        <v>1085</v>
      </c>
      <c r="D476">
        <v>1085</v>
      </c>
      <c r="E476">
        <v>1023</v>
      </c>
      <c r="F476">
        <v>660</v>
      </c>
      <c r="G476">
        <v>15.5</v>
      </c>
      <c r="H476">
        <v>11.8</v>
      </c>
      <c r="I476">
        <v>9.8000000000000007</v>
      </c>
      <c r="J476">
        <v>6.8</v>
      </c>
      <c r="K476">
        <v>20170306</v>
      </c>
      <c r="L476">
        <v>23.5</v>
      </c>
      <c r="M476" s="2">
        <f t="shared" si="36"/>
        <v>42800</v>
      </c>
      <c r="N476">
        <f t="shared" si="37"/>
        <v>23.5</v>
      </c>
      <c r="O476">
        <f t="shared" si="38"/>
        <v>0</v>
      </c>
      <c r="P476">
        <f t="shared" si="39"/>
        <v>0</v>
      </c>
      <c r="Q476">
        <f t="shared" si="40"/>
        <v>0</v>
      </c>
    </row>
    <row r="477" spans="1:17">
      <c r="A477">
        <v>151207</v>
      </c>
      <c r="B477">
        <v>3</v>
      </c>
      <c r="C477">
        <v>1085</v>
      </c>
      <c r="D477">
        <v>1085</v>
      </c>
      <c r="E477">
        <v>1023</v>
      </c>
      <c r="F477">
        <v>660</v>
      </c>
      <c r="G477">
        <v>15.5</v>
      </c>
      <c r="H477">
        <v>11.8</v>
      </c>
      <c r="I477">
        <v>9.8000000000000007</v>
      </c>
      <c r="J477">
        <v>6.8</v>
      </c>
      <c r="K477">
        <v>20170307</v>
      </c>
      <c r="L477">
        <v>22.9</v>
      </c>
      <c r="M477" s="2">
        <f t="shared" si="36"/>
        <v>42801</v>
      </c>
      <c r="N477">
        <f t="shared" si="37"/>
        <v>22.9</v>
      </c>
      <c r="O477">
        <f t="shared" si="38"/>
        <v>0</v>
      </c>
      <c r="P477">
        <f t="shared" si="39"/>
        <v>0</v>
      </c>
      <c r="Q477">
        <f t="shared" si="40"/>
        <v>0</v>
      </c>
    </row>
    <row r="478" spans="1:17">
      <c r="A478">
        <v>151207</v>
      </c>
      <c r="B478">
        <v>3</v>
      </c>
      <c r="C478">
        <v>1085</v>
      </c>
      <c r="D478">
        <v>1085</v>
      </c>
      <c r="E478">
        <v>1023</v>
      </c>
      <c r="F478">
        <v>660</v>
      </c>
      <c r="G478">
        <v>15.5</v>
      </c>
      <c r="H478">
        <v>11.8</v>
      </c>
      <c r="I478">
        <v>9.8000000000000007</v>
      </c>
      <c r="J478">
        <v>6.8</v>
      </c>
      <c r="K478">
        <v>20170308</v>
      </c>
      <c r="L478">
        <v>26.2</v>
      </c>
      <c r="M478" s="2">
        <f t="shared" ref="M478:M541" si="41">DATE(MID(K478,1,4),MID(K478,5,2),MID(K478,7,2))</f>
        <v>42802</v>
      </c>
      <c r="N478">
        <f t="shared" ref="N478:N541" si="42">+IF(L478&gt;G478,L478,)</f>
        <v>26.2</v>
      </c>
      <c r="O478">
        <f t="shared" ref="O478:O541" si="43">IF(N478=0,IF(L478&gt;H478,L478,),)</f>
        <v>0</v>
      </c>
      <c r="P478">
        <f t="shared" ref="P478:P541" si="44">IF(O478=0,IF(N478=0,IF(L478&gt;I478,L478,),),)</f>
        <v>0</v>
      </c>
      <c r="Q478">
        <f t="shared" ref="Q478:Q541" si="45">IF(P478=0,IF(O478=0,IF(N478=0,IF(L478&gt;J478,L478,),),),)</f>
        <v>0</v>
      </c>
    </row>
    <row r="479" spans="1:17">
      <c r="A479">
        <v>151207</v>
      </c>
      <c r="B479">
        <v>3</v>
      </c>
      <c r="C479">
        <v>1085</v>
      </c>
      <c r="D479">
        <v>1085</v>
      </c>
      <c r="E479">
        <v>1023</v>
      </c>
      <c r="F479">
        <v>660</v>
      </c>
      <c r="G479">
        <v>15.5</v>
      </c>
      <c r="H479">
        <v>11.8</v>
      </c>
      <c r="I479">
        <v>9.8000000000000007</v>
      </c>
      <c r="J479">
        <v>6.8</v>
      </c>
      <c r="K479">
        <v>20170309</v>
      </c>
      <c r="L479">
        <v>27.4</v>
      </c>
      <c r="M479" s="2">
        <f t="shared" si="41"/>
        <v>42803</v>
      </c>
      <c r="N479">
        <f t="shared" si="42"/>
        <v>27.4</v>
      </c>
      <c r="O479">
        <f t="shared" si="43"/>
        <v>0</v>
      </c>
      <c r="P479">
        <f t="shared" si="44"/>
        <v>0</v>
      </c>
      <c r="Q479">
        <f t="shared" si="45"/>
        <v>0</v>
      </c>
    </row>
    <row r="480" spans="1:17">
      <c r="A480">
        <v>151207</v>
      </c>
      <c r="B480">
        <v>3</v>
      </c>
      <c r="C480">
        <v>1085</v>
      </c>
      <c r="D480">
        <v>1085</v>
      </c>
      <c r="E480">
        <v>1023</v>
      </c>
      <c r="F480">
        <v>660</v>
      </c>
      <c r="G480">
        <v>15.5</v>
      </c>
      <c r="H480">
        <v>11.8</v>
      </c>
      <c r="I480">
        <v>9.8000000000000007</v>
      </c>
      <c r="J480">
        <v>6.8</v>
      </c>
      <c r="K480">
        <v>20170310</v>
      </c>
      <c r="L480">
        <v>31.6</v>
      </c>
      <c r="M480" s="2">
        <f t="shared" si="41"/>
        <v>42804</v>
      </c>
      <c r="N480">
        <f t="shared" si="42"/>
        <v>31.6</v>
      </c>
      <c r="O480">
        <f t="shared" si="43"/>
        <v>0</v>
      </c>
      <c r="P480">
        <f t="shared" si="44"/>
        <v>0</v>
      </c>
      <c r="Q480">
        <f t="shared" si="45"/>
        <v>0</v>
      </c>
    </row>
    <row r="481" spans="1:17">
      <c r="A481">
        <v>151207</v>
      </c>
      <c r="B481">
        <v>3</v>
      </c>
      <c r="C481">
        <v>1085</v>
      </c>
      <c r="D481">
        <v>1085</v>
      </c>
      <c r="E481">
        <v>1023</v>
      </c>
      <c r="F481">
        <v>660</v>
      </c>
      <c r="G481">
        <v>15.5</v>
      </c>
      <c r="H481">
        <v>11.8</v>
      </c>
      <c r="I481">
        <v>9.8000000000000007</v>
      </c>
      <c r="J481">
        <v>6.8</v>
      </c>
      <c r="K481">
        <v>20170311</v>
      </c>
      <c r="L481">
        <v>18.899999999999999</v>
      </c>
      <c r="M481" s="2">
        <f t="shared" si="41"/>
        <v>42805</v>
      </c>
      <c r="N481">
        <f t="shared" si="42"/>
        <v>18.899999999999999</v>
      </c>
      <c r="O481">
        <f t="shared" si="43"/>
        <v>0</v>
      </c>
      <c r="P481">
        <f t="shared" si="44"/>
        <v>0</v>
      </c>
      <c r="Q481">
        <f t="shared" si="45"/>
        <v>0</v>
      </c>
    </row>
    <row r="482" spans="1:17">
      <c r="A482">
        <v>151207</v>
      </c>
      <c r="B482">
        <v>3</v>
      </c>
      <c r="C482">
        <v>1085</v>
      </c>
      <c r="D482">
        <v>1085</v>
      </c>
      <c r="E482">
        <v>1023</v>
      </c>
      <c r="F482">
        <v>660</v>
      </c>
      <c r="G482">
        <v>15.5</v>
      </c>
      <c r="H482">
        <v>11.8</v>
      </c>
      <c r="I482">
        <v>9.8000000000000007</v>
      </c>
      <c r="J482">
        <v>6.8</v>
      </c>
      <c r="K482">
        <v>20170312</v>
      </c>
      <c r="L482">
        <v>16.2</v>
      </c>
      <c r="M482" s="2">
        <f t="shared" si="41"/>
        <v>42806</v>
      </c>
      <c r="N482">
        <f t="shared" si="42"/>
        <v>16.2</v>
      </c>
      <c r="O482">
        <f t="shared" si="43"/>
        <v>0</v>
      </c>
      <c r="P482">
        <f t="shared" si="44"/>
        <v>0</v>
      </c>
      <c r="Q482">
        <f t="shared" si="45"/>
        <v>0</v>
      </c>
    </row>
    <row r="483" spans="1:17">
      <c r="A483">
        <v>151207</v>
      </c>
      <c r="B483">
        <v>3</v>
      </c>
      <c r="C483">
        <v>1085</v>
      </c>
      <c r="D483">
        <v>1085</v>
      </c>
      <c r="E483">
        <v>1023</v>
      </c>
      <c r="F483">
        <v>660</v>
      </c>
      <c r="G483">
        <v>15.5</v>
      </c>
      <c r="H483">
        <v>11.8</v>
      </c>
      <c r="I483">
        <v>9.8000000000000007</v>
      </c>
      <c r="J483">
        <v>6.8</v>
      </c>
      <c r="K483">
        <v>20170313</v>
      </c>
      <c r="L483">
        <v>14.6</v>
      </c>
      <c r="M483" s="2">
        <f t="shared" si="41"/>
        <v>42807</v>
      </c>
      <c r="N483">
        <f t="shared" si="42"/>
        <v>0</v>
      </c>
      <c r="O483">
        <f t="shared" si="43"/>
        <v>14.6</v>
      </c>
      <c r="P483">
        <f t="shared" si="44"/>
        <v>0</v>
      </c>
      <c r="Q483">
        <f t="shared" si="45"/>
        <v>0</v>
      </c>
    </row>
    <row r="484" spans="1:17">
      <c r="A484">
        <v>151207</v>
      </c>
      <c r="B484">
        <v>3</v>
      </c>
      <c r="C484">
        <v>1085</v>
      </c>
      <c r="D484">
        <v>1085</v>
      </c>
      <c r="E484">
        <v>1023</v>
      </c>
      <c r="F484">
        <v>660</v>
      </c>
      <c r="G484">
        <v>15.5</v>
      </c>
      <c r="H484">
        <v>11.8</v>
      </c>
      <c r="I484">
        <v>9.8000000000000007</v>
      </c>
      <c r="J484">
        <v>6.8</v>
      </c>
      <c r="K484">
        <v>20170314</v>
      </c>
      <c r="L484">
        <v>25</v>
      </c>
      <c r="M484" s="2">
        <f t="shared" si="41"/>
        <v>42808</v>
      </c>
      <c r="N484">
        <f t="shared" si="42"/>
        <v>25</v>
      </c>
      <c r="O484">
        <f t="shared" si="43"/>
        <v>0</v>
      </c>
      <c r="P484">
        <f t="shared" si="44"/>
        <v>0</v>
      </c>
      <c r="Q484">
        <f t="shared" si="45"/>
        <v>0</v>
      </c>
    </row>
    <row r="485" spans="1:17">
      <c r="A485">
        <v>151207</v>
      </c>
      <c r="B485">
        <v>3</v>
      </c>
      <c r="C485">
        <v>1085</v>
      </c>
      <c r="D485">
        <v>1085</v>
      </c>
      <c r="E485">
        <v>1023</v>
      </c>
      <c r="F485">
        <v>660</v>
      </c>
      <c r="G485">
        <v>15.5</v>
      </c>
      <c r="H485">
        <v>11.8</v>
      </c>
      <c r="I485">
        <v>9.8000000000000007</v>
      </c>
      <c r="J485">
        <v>6.8</v>
      </c>
      <c r="K485">
        <v>20170315</v>
      </c>
      <c r="L485">
        <v>34.6</v>
      </c>
      <c r="M485" s="2">
        <f t="shared" si="41"/>
        <v>42809</v>
      </c>
      <c r="N485">
        <f t="shared" si="42"/>
        <v>34.6</v>
      </c>
      <c r="O485">
        <f t="shared" si="43"/>
        <v>0</v>
      </c>
      <c r="P485">
        <f t="shared" si="44"/>
        <v>0</v>
      </c>
      <c r="Q485">
        <f t="shared" si="45"/>
        <v>0</v>
      </c>
    </row>
    <row r="486" spans="1:17">
      <c r="A486">
        <v>151207</v>
      </c>
      <c r="B486">
        <v>3</v>
      </c>
      <c r="C486">
        <v>1085</v>
      </c>
      <c r="D486">
        <v>1085</v>
      </c>
      <c r="E486">
        <v>1023</v>
      </c>
      <c r="F486">
        <v>660</v>
      </c>
      <c r="G486">
        <v>15.5</v>
      </c>
      <c r="H486">
        <v>11.8</v>
      </c>
      <c r="I486">
        <v>9.8000000000000007</v>
      </c>
      <c r="J486">
        <v>6.8</v>
      </c>
      <c r="K486">
        <v>20170316</v>
      </c>
      <c r="L486">
        <v>39.5</v>
      </c>
      <c r="M486" s="2">
        <f t="shared" si="41"/>
        <v>42810</v>
      </c>
      <c r="N486">
        <f t="shared" si="42"/>
        <v>39.5</v>
      </c>
      <c r="O486">
        <f t="shared" si="43"/>
        <v>0</v>
      </c>
      <c r="P486">
        <f t="shared" si="44"/>
        <v>0</v>
      </c>
      <c r="Q486">
        <f t="shared" si="45"/>
        <v>0</v>
      </c>
    </row>
    <row r="487" spans="1:17">
      <c r="A487">
        <v>151207</v>
      </c>
      <c r="B487">
        <v>3</v>
      </c>
      <c r="C487">
        <v>1085</v>
      </c>
      <c r="D487">
        <v>1085</v>
      </c>
      <c r="E487">
        <v>1023</v>
      </c>
      <c r="F487">
        <v>660</v>
      </c>
      <c r="G487">
        <v>15.5</v>
      </c>
      <c r="H487">
        <v>11.8</v>
      </c>
      <c r="I487">
        <v>9.8000000000000007</v>
      </c>
      <c r="J487">
        <v>6.8</v>
      </c>
      <c r="K487">
        <v>20170317</v>
      </c>
      <c r="L487">
        <v>30.7</v>
      </c>
      <c r="M487" s="2">
        <f t="shared" si="41"/>
        <v>42811</v>
      </c>
      <c r="N487">
        <f t="shared" si="42"/>
        <v>30.7</v>
      </c>
      <c r="O487">
        <f t="shared" si="43"/>
        <v>0</v>
      </c>
      <c r="P487">
        <f t="shared" si="44"/>
        <v>0</v>
      </c>
      <c r="Q487">
        <f t="shared" si="45"/>
        <v>0</v>
      </c>
    </row>
    <row r="488" spans="1:17">
      <c r="A488">
        <v>151207</v>
      </c>
      <c r="B488">
        <v>3</v>
      </c>
      <c r="C488">
        <v>1085</v>
      </c>
      <c r="D488">
        <v>1085</v>
      </c>
      <c r="E488">
        <v>1023</v>
      </c>
      <c r="F488">
        <v>660</v>
      </c>
      <c r="G488">
        <v>15.5</v>
      </c>
      <c r="H488">
        <v>11.8</v>
      </c>
      <c r="I488">
        <v>9.8000000000000007</v>
      </c>
      <c r="J488">
        <v>6.8</v>
      </c>
      <c r="K488">
        <v>20170318</v>
      </c>
      <c r="L488">
        <v>23.1</v>
      </c>
      <c r="M488" s="2">
        <f t="shared" si="41"/>
        <v>42812</v>
      </c>
      <c r="N488">
        <f t="shared" si="42"/>
        <v>23.1</v>
      </c>
      <c r="O488">
        <f t="shared" si="43"/>
        <v>0</v>
      </c>
      <c r="P488">
        <f t="shared" si="44"/>
        <v>0</v>
      </c>
      <c r="Q488">
        <f t="shared" si="45"/>
        <v>0</v>
      </c>
    </row>
    <row r="489" spans="1:17">
      <c r="A489">
        <v>151207</v>
      </c>
      <c r="B489">
        <v>3</v>
      </c>
      <c r="C489">
        <v>1085</v>
      </c>
      <c r="D489">
        <v>1085</v>
      </c>
      <c r="E489">
        <v>1023</v>
      </c>
      <c r="F489">
        <v>660</v>
      </c>
      <c r="G489">
        <v>15.5</v>
      </c>
      <c r="H489">
        <v>11.8</v>
      </c>
      <c r="I489">
        <v>9.8000000000000007</v>
      </c>
      <c r="J489">
        <v>6.8</v>
      </c>
      <c r="K489">
        <v>20170319</v>
      </c>
      <c r="L489">
        <v>12.3</v>
      </c>
      <c r="M489" s="2">
        <f t="shared" si="41"/>
        <v>42813</v>
      </c>
      <c r="N489">
        <f t="shared" si="42"/>
        <v>0</v>
      </c>
      <c r="O489">
        <f t="shared" si="43"/>
        <v>12.3</v>
      </c>
      <c r="P489">
        <f t="shared" si="44"/>
        <v>0</v>
      </c>
      <c r="Q489">
        <f t="shared" si="45"/>
        <v>0</v>
      </c>
    </row>
    <row r="490" spans="1:17">
      <c r="A490">
        <v>151207</v>
      </c>
      <c r="B490">
        <v>3</v>
      </c>
      <c r="C490">
        <v>1085</v>
      </c>
      <c r="D490">
        <v>1085</v>
      </c>
      <c r="E490">
        <v>1023</v>
      </c>
      <c r="F490">
        <v>660</v>
      </c>
      <c r="G490">
        <v>15.5</v>
      </c>
      <c r="H490">
        <v>11.8</v>
      </c>
      <c r="I490">
        <v>9.8000000000000007</v>
      </c>
      <c r="J490">
        <v>6.8</v>
      </c>
      <c r="K490">
        <v>20170320</v>
      </c>
      <c r="L490">
        <v>19.3</v>
      </c>
      <c r="M490" s="2">
        <f t="shared" si="41"/>
        <v>42814</v>
      </c>
      <c r="N490">
        <f t="shared" si="42"/>
        <v>19.3</v>
      </c>
      <c r="O490">
        <f t="shared" si="43"/>
        <v>0</v>
      </c>
      <c r="P490">
        <f t="shared" si="44"/>
        <v>0</v>
      </c>
      <c r="Q490">
        <f t="shared" si="45"/>
        <v>0</v>
      </c>
    </row>
    <row r="491" spans="1:17">
      <c r="A491">
        <v>151207</v>
      </c>
      <c r="B491">
        <v>3</v>
      </c>
      <c r="C491">
        <v>1085</v>
      </c>
      <c r="D491">
        <v>1085</v>
      </c>
      <c r="E491">
        <v>1023</v>
      </c>
      <c r="F491">
        <v>660</v>
      </c>
      <c r="G491">
        <v>15.5</v>
      </c>
      <c r="H491">
        <v>11.8</v>
      </c>
      <c r="I491">
        <v>9.8000000000000007</v>
      </c>
      <c r="J491">
        <v>6.8</v>
      </c>
      <c r="K491">
        <v>20170321</v>
      </c>
      <c r="L491">
        <v>19.399999999999999</v>
      </c>
      <c r="M491" s="2">
        <f t="shared" si="41"/>
        <v>42815</v>
      </c>
      <c r="N491">
        <f t="shared" si="42"/>
        <v>19.399999999999999</v>
      </c>
      <c r="O491">
        <f t="shared" si="43"/>
        <v>0</v>
      </c>
      <c r="P491">
        <f t="shared" si="44"/>
        <v>0</v>
      </c>
      <c r="Q491">
        <f t="shared" si="45"/>
        <v>0</v>
      </c>
    </row>
    <row r="492" spans="1:17">
      <c r="A492">
        <v>151207</v>
      </c>
      <c r="B492">
        <v>3</v>
      </c>
      <c r="C492">
        <v>1085</v>
      </c>
      <c r="D492">
        <v>1085</v>
      </c>
      <c r="E492">
        <v>1023</v>
      </c>
      <c r="F492">
        <v>660</v>
      </c>
      <c r="G492">
        <v>15.5</v>
      </c>
      <c r="H492">
        <v>11.8</v>
      </c>
      <c r="I492">
        <v>9.8000000000000007</v>
      </c>
      <c r="J492">
        <v>6.8</v>
      </c>
      <c r="K492">
        <v>20170322</v>
      </c>
      <c r="L492">
        <v>18.100000000000001</v>
      </c>
      <c r="M492" s="2">
        <f t="shared" si="41"/>
        <v>42816</v>
      </c>
      <c r="N492">
        <f t="shared" si="42"/>
        <v>18.100000000000001</v>
      </c>
      <c r="O492">
        <f t="shared" si="43"/>
        <v>0</v>
      </c>
      <c r="P492">
        <f t="shared" si="44"/>
        <v>0</v>
      </c>
      <c r="Q492">
        <f t="shared" si="45"/>
        <v>0</v>
      </c>
    </row>
    <row r="493" spans="1:17">
      <c r="A493">
        <v>151207</v>
      </c>
      <c r="B493">
        <v>3</v>
      </c>
      <c r="C493">
        <v>1085</v>
      </c>
      <c r="D493">
        <v>1085</v>
      </c>
      <c r="E493">
        <v>1023</v>
      </c>
      <c r="F493">
        <v>660</v>
      </c>
      <c r="G493">
        <v>15.5</v>
      </c>
      <c r="H493">
        <v>11.8</v>
      </c>
      <c r="I493">
        <v>9.8000000000000007</v>
      </c>
      <c r="J493">
        <v>6.8</v>
      </c>
      <c r="K493">
        <v>20170323</v>
      </c>
      <c r="L493">
        <v>22.5</v>
      </c>
      <c r="M493" s="2">
        <f t="shared" si="41"/>
        <v>42817</v>
      </c>
      <c r="N493">
        <f t="shared" si="42"/>
        <v>22.5</v>
      </c>
      <c r="O493">
        <f t="shared" si="43"/>
        <v>0</v>
      </c>
      <c r="P493">
        <f t="shared" si="44"/>
        <v>0</v>
      </c>
      <c r="Q493">
        <f t="shared" si="45"/>
        <v>0</v>
      </c>
    </row>
    <row r="494" spans="1:17">
      <c r="A494">
        <v>151207</v>
      </c>
      <c r="B494">
        <v>3</v>
      </c>
      <c r="C494">
        <v>1085</v>
      </c>
      <c r="D494">
        <v>1085</v>
      </c>
      <c r="E494">
        <v>1023</v>
      </c>
      <c r="F494">
        <v>660</v>
      </c>
      <c r="G494">
        <v>15.5</v>
      </c>
      <c r="H494">
        <v>11.8</v>
      </c>
      <c r="I494">
        <v>9.8000000000000007</v>
      </c>
      <c r="J494">
        <v>6.8</v>
      </c>
      <c r="K494">
        <v>20170324</v>
      </c>
      <c r="L494">
        <v>13.2</v>
      </c>
      <c r="M494" s="2">
        <f t="shared" si="41"/>
        <v>42818</v>
      </c>
      <c r="N494">
        <f t="shared" si="42"/>
        <v>0</v>
      </c>
      <c r="O494">
        <f t="shared" si="43"/>
        <v>13.2</v>
      </c>
      <c r="P494">
        <f t="shared" si="44"/>
        <v>0</v>
      </c>
      <c r="Q494">
        <f t="shared" si="45"/>
        <v>0</v>
      </c>
    </row>
    <row r="495" spans="1:17">
      <c r="A495">
        <v>151207</v>
      </c>
      <c r="B495">
        <v>3</v>
      </c>
      <c r="C495">
        <v>1085</v>
      </c>
      <c r="D495">
        <v>1085</v>
      </c>
      <c r="E495">
        <v>1023</v>
      </c>
      <c r="F495">
        <v>660</v>
      </c>
      <c r="G495">
        <v>15.5</v>
      </c>
      <c r="H495">
        <v>11.8</v>
      </c>
      <c r="I495">
        <v>9.8000000000000007</v>
      </c>
      <c r="J495">
        <v>6.8</v>
      </c>
      <c r="K495">
        <v>20170325</v>
      </c>
      <c r="L495">
        <v>10.3</v>
      </c>
      <c r="M495" s="2">
        <f t="shared" si="41"/>
        <v>42819</v>
      </c>
      <c r="N495">
        <f t="shared" si="42"/>
        <v>0</v>
      </c>
      <c r="O495">
        <f t="shared" si="43"/>
        <v>0</v>
      </c>
      <c r="P495">
        <f t="shared" si="44"/>
        <v>10.3</v>
      </c>
      <c r="Q495">
        <f t="shared" si="45"/>
        <v>0</v>
      </c>
    </row>
    <row r="496" spans="1:17">
      <c r="A496">
        <v>151207</v>
      </c>
      <c r="B496">
        <v>3</v>
      </c>
      <c r="C496">
        <v>1085</v>
      </c>
      <c r="D496">
        <v>1085</v>
      </c>
      <c r="E496">
        <v>1023</v>
      </c>
      <c r="F496">
        <v>660</v>
      </c>
      <c r="G496">
        <v>15.5</v>
      </c>
      <c r="H496">
        <v>11.8</v>
      </c>
      <c r="I496">
        <v>9.8000000000000007</v>
      </c>
      <c r="J496">
        <v>6.8</v>
      </c>
      <c r="K496">
        <v>20170327</v>
      </c>
      <c r="L496">
        <v>10.199999999999999</v>
      </c>
      <c r="M496" s="2">
        <f t="shared" si="41"/>
        <v>42821</v>
      </c>
      <c r="N496">
        <f t="shared" si="42"/>
        <v>0</v>
      </c>
      <c r="O496">
        <f t="shared" si="43"/>
        <v>0</v>
      </c>
      <c r="P496">
        <f t="shared" si="44"/>
        <v>10.199999999999999</v>
      </c>
      <c r="Q496">
        <f t="shared" si="45"/>
        <v>0</v>
      </c>
    </row>
    <row r="497" spans="1:17">
      <c r="A497">
        <v>151207</v>
      </c>
      <c r="B497">
        <v>3</v>
      </c>
      <c r="C497">
        <v>1085</v>
      </c>
      <c r="D497">
        <v>1085</v>
      </c>
      <c r="E497">
        <v>1023</v>
      </c>
      <c r="F497">
        <v>660</v>
      </c>
      <c r="G497">
        <v>15.5</v>
      </c>
      <c r="H497">
        <v>11.8</v>
      </c>
      <c r="I497">
        <v>9.8000000000000007</v>
      </c>
      <c r="J497">
        <v>6.8</v>
      </c>
      <c r="K497">
        <v>20170328</v>
      </c>
      <c r="L497">
        <v>9.6999999999999993</v>
      </c>
      <c r="M497" s="2">
        <f t="shared" si="41"/>
        <v>42822</v>
      </c>
      <c r="N497">
        <f t="shared" si="42"/>
        <v>0</v>
      </c>
      <c r="O497">
        <f t="shared" si="43"/>
        <v>0</v>
      </c>
      <c r="P497">
        <f t="shared" si="44"/>
        <v>0</v>
      </c>
      <c r="Q497">
        <f t="shared" si="45"/>
        <v>9.6999999999999993</v>
      </c>
    </row>
    <row r="498" spans="1:17">
      <c r="A498">
        <v>151207</v>
      </c>
      <c r="B498">
        <v>3</v>
      </c>
      <c r="C498">
        <v>1085</v>
      </c>
      <c r="D498">
        <v>1085</v>
      </c>
      <c r="E498">
        <v>1023</v>
      </c>
      <c r="F498">
        <v>660</v>
      </c>
      <c r="G498">
        <v>15.5</v>
      </c>
      <c r="H498">
        <v>11.8</v>
      </c>
      <c r="I498">
        <v>9.8000000000000007</v>
      </c>
      <c r="J498">
        <v>6.8</v>
      </c>
      <c r="K498">
        <v>20170329</v>
      </c>
      <c r="L498">
        <v>12.7</v>
      </c>
      <c r="M498" s="2">
        <f t="shared" si="41"/>
        <v>42823</v>
      </c>
      <c r="N498">
        <f t="shared" si="42"/>
        <v>0</v>
      </c>
      <c r="O498">
        <f t="shared" si="43"/>
        <v>12.7</v>
      </c>
      <c r="P498">
        <f t="shared" si="44"/>
        <v>0</v>
      </c>
      <c r="Q498">
        <f t="shared" si="45"/>
        <v>0</v>
      </c>
    </row>
    <row r="499" spans="1:17">
      <c r="A499">
        <v>151207</v>
      </c>
      <c r="B499">
        <v>3</v>
      </c>
      <c r="C499">
        <v>1085</v>
      </c>
      <c r="D499">
        <v>1085</v>
      </c>
      <c r="E499">
        <v>1023</v>
      </c>
      <c r="F499">
        <v>660</v>
      </c>
      <c r="G499">
        <v>15.5</v>
      </c>
      <c r="H499">
        <v>11.8</v>
      </c>
      <c r="I499">
        <v>9.8000000000000007</v>
      </c>
      <c r="J499">
        <v>6.8</v>
      </c>
      <c r="K499">
        <v>20180304</v>
      </c>
      <c r="L499">
        <v>10</v>
      </c>
      <c r="M499" s="2">
        <f t="shared" si="41"/>
        <v>43163</v>
      </c>
      <c r="N499">
        <f t="shared" si="42"/>
        <v>0</v>
      </c>
      <c r="O499">
        <f t="shared" si="43"/>
        <v>0</v>
      </c>
      <c r="P499">
        <f t="shared" si="44"/>
        <v>10</v>
      </c>
      <c r="Q499">
        <f t="shared" si="45"/>
        <v>0</v>
      </c>
    </row>
    <row r="500" spans="1:17">
      <c r="A500">
        <v>151207</v>
      </c>
      <c r="B500">
        <v>3</v>
      </c>
      <c r="C500">
        <v>1085</v>
      </c>
      <c r="D500">
        <v>1085</v>
      </c>
      <c r="E500">
        <v>1023</v>
      </c>
      <c r="F500">
        <v>660</v>
      </c>
      <c r="G500">
        <v>15.5</v>
      </c>
      <c r="H500">
        <v>11.8</v>
      </c>
      <c r="I500">
        <v>9.8000000000000007</v>
      </c>
      <c r="J500">
        <v>6.8</v>
      </c>
      <c r="K500">
        <v>20180319</v>
      </c>
      <c r="L500">
        <v>14.6</v>
      </c>
      <c r="M500" s="2">
        <f t="shared" si="41"/>
        <v>43178</v>
      </c>
      <c r="N500">
        <f t="shared" si="42"/>
        <v>0</v>
      </c>
      <c r="O500">
        <f t="shared" si="43"/>
        <v>14.6</v>
      </c>
      <c r="P500">
        <f t="shared" si="44"/>
        <v>0</v>
      </c>
      <c r="Q500">
        <f t="shared" si="45"/>
        <v>0</v>
      </c>
    </row>
    <row r="501" spans="1:17">
      <c r="A501">
        <v>151207</v>
      </c>
      <c r="B501">
        <v>3</v>
      </c>
      <c r="C501">
        <v>1085</v>
      </c>
      <c r="D501">
        <v>1085</v>
      </c>
      <c r="E501">
        <v>1023</v>
      </c>
      <c r="F501">
        <v>660</v>
      </c>
      <c r="G501">
        <v>15.5</v>
      </c>
      <c r="H501">
        <v>11.8</v>
      </c>
      <c r="I501">
        <v>9.8000000000000007</v>
      </c>
      <c r="J501">
        <v>6.8</v>
      </c>
      <c r="K501">
        <v>20180322</v>
      </c>
      <c r="L501">
        <v>8.9</v>
      </c>
      <c r="M501" s="2">
        <f t="shared" si="41"/>
        <v>43181</v>
      </c>
      <c r="N501">
        <f t="shared" si="42"/>
        <v>0</v>
      </c>
      <c r="O501">
        <f t="shared" si="43"/>
        <v>0</v>
      </c>
      <c r="P501">
        <f t="shared" si="44"/>
        <v>0</v>
      </c>
      <c r="Q501">
        <f t="shared" si="45"/>
        <v>8.9</v>
      </c>
    </row>
    <row r="502" spans="1:17">
      <c r="A502">
        <v>151207</v>
      </c>
      <c r="B502">
        <v>3</v>
      </c>
      <c r="C502">
        <v>1085</v>
      </c>
      <c r="D502">
        <v>1085</v>
      </c>
      <c r="E502">
        <v>1023</v>
      </c>
      <c r="F502">
        <v>660</v>
      </c>
      <c r="G502">
        <v>15.5</v>
      </c>
      <c r="H502">
        <v>11.8</v>
      </c>
      <c r="I502">
        <v>9.8000000000000007</v>
      </c>
      <c r="J502">
        <v>6.8</v>
      </c>
      <c r="K502">
        <v>20180327</v>
      </c>
      <c r="L502">
        <v>7.8</v>
      </c>
      <c r="M502" s="2">
        <f t="shared" si="41"/>
        <v>43186</v>
      </c>
      <c r="N502">
        <f t="shared" si="42"/>
        <v>0</v>
      </c>
      <c r="O502">
        <f t="shared" si="43"/>
        <v>0</v>
      </c>
      <c r="P502">
        <f t="shared" si="44"/>
        <v>0</v>
      </c>
      <c r="Q502">
        <f t="shared" si="45"/>
        <v>7.8</v>
      </c>
    </row>
    <row r="503" spans="1:17">
      <c r="A503">
        <v>151212</v>
      </c>
      <c r="B503">
        <v>1</v>
      </c>
      <c r="C503">
        <v>1085</v>
      </c>
      <c r="D503">
        <v>961</v>
      </c>
      <c r="E503">
        <v>930</v>
      </c>
      <c r="F503">
        <v>352</v>
      </c>
      <c r="G503">
        <v>14.4</v>
      </c>
      <c r="H503">
        <v>10</v>
      </c>
      <c r="I503">
        <v>8.1</v>
      </c>
      <c r="J503">
        <v>4.8</v>
      </c>
      <c r="K503">
        <v>20170110</v>
      </c>
      <c r="L503">
        <v>9.3000000000000007</v>
      </c>
      <c r="M503" s="2">
        <f t="shared" si="41"/>
        <v>42745</v>
      </c>
      <c r="N503">
        <f t="shared" si="42"/>
        <v>0</v>
      </c>
      <c r="O503">
        <f t="shared" si="43"/>
        <v>0</v>
      </c>
      <c r="P503">
        <f t="shared" si="44"/>
        <v>9.3000000000000007</v>
      </c>
      <c r="Q503">
        <f t="shared" si="45"/>
        <v>0</v>
      </c>
    </row>
    <row r="504" spans="1:17">
      <c r="A504">
        <v>151212</v>
      </c>
      <c r="B504">
        <v>1</v>
      </c>
      <c r="C504">
        <v>1085</v>
      </c>
      <c r="D504">
        <v>961</v>
      </c>
      <c r="E504">
        <v>930</v>
      </c>
      <c r="F504">
        <v>352</v>
      </c>
      <c r="G504">
        <v>14.4</v>
      </c>
      <c r="H504">
        <v>10</v>
      </c>
      <c r="I504">
        <v>8.1</v>
      </c>
      <c r="J504">
        <v>4.8</v>
      </c>
      <c r="K504">
        <v>20170111</v>
      </c>
      <c r="L504">
        <v>9.1999999999999993</v>
      </c>
      <c r="M504" s="2">
        <f t="shared" si="41"/>
        <v>42746</v>
      </c>
      <c r="N504">
        <f t="shared" si="42"/>
        <v>0</v>
      </c>
      <c r="O504">
        <f t="shared" si="43"/>
        <v>0</v>
      </c>
      <c r="P504">
        <f t="shared" si="44"/>
        <v>9.1999999999999993</v>
      </c>
      <c r="Q504">
        <f t="shared" si="45"/>
        <v>0</v>
      </c>
    </row>
    <row r="505" spans="1:17">
      <c r="A505">
        <v>151212</v>
      </c>
      <c r="B505">
        <v>1</v>
      </c>
      <c r="C505">
        <v>1085</v>
      </c>
      <c r="D505">
        <v>961</v>
      </c>
      <c r="E505">
        <v>930</v>
      </c>
      <c r="F505">
        <v>352</v>
      </c>
      <c r="G505">
        <v>14.4</v>
      </c>
      <c r="H505">
        <v>10</v>
      </c>
      <c r="I505">
        <v>8.1</v>
      </c>
      <c r="J505">
        <v>4.8</v>
      </c>
      <c r="K505">
        <v>20170112</v>
      </c>
      <c r="L505">
        <v>10.7</v>
      </c>
      <c r="M505" s="2">
        <f t="shared" si="41"/>
        <v>42747</v>
      </c>
      <c r="N505">
        <f t="shared" si="42"/>
        <v>0</v>
      </c>
      <c r="O505">
        <f t="shared" si="43"/>
        <v>10.7</v>
      </c>
      <c r="P505">
        <f t="shared" si="44"/>
        <v>0</v>
      </c>
      <c r="Q505">
        <f t="shared" si="45"/>
        <v>0</v>
      </c>
    </row>
    <row r="506" spans="1:17">
      <c r="A506">
        <v>151212</v>
      </c>
      <c r="B506">
        <v>1</v>
      </c>
      <c r="C506">
        <v>1085</v>
      </c>
      <c r="D506">
        <v>961</v>
      </c>
      <c r="E506">
        <v>930</v>
      </c>
      <c r="F506">
        <v>352</v>
      </c>
      <c r="G506">
        <v>14.4</v>
      </c>
      <c r="H506">
        <v>10</v>
      </c>
      <c r="I506">
        <v>8.1</v>
      </c>
      <c r="J506">
        <v>4.8</v>
      </c>
      <c r="K506">
        <v>20170114</v>
      </c>
      <c r="L506">
        <v>7.1</v>
      </c>
      <c r="M506" s="2">
        <f t="shared" si="41"/>
        <v>42749</v>
      </c>
      <c r="N506">
        <f t="shared" si="42"/>
        <v>0</v>
      </c>
      <c r="O506">
        <f t="shared" si="43"/>
        <v>0</v>
      </c>
      <c r="P506">
        <f t="shared" si="44"/>
        <v>0</v>
      </c>
      <c r="Q506">
        <f t="shared" si="45"/>
        <v>7.1</v>
      </c>
    </row>
    <row r="507" spans="1:17">
      <c r="A507">
        <v>151212</v>
      </c>
      <c r="B507">
        <v>1</v>
      </c>
      <c r="C507">
        <v>1085</v>
      </c>
      <c r="D507">
        <v>961</v>
      </c>
      <c r="E507">
        <v>930</v>
      </c>
      <c r="F507">
        <v>352</v>
      </c>
      <c r="G507">
        <v>14.4</v>
      </c>
      <c r="H507">
        <v>10</v>
      </c>
      <c r="I507">
        <v>8.1</v>
      </c>
      <c r="J507">
        <v>4.8</v>
      </c>
      <c r="K507">
        <v>20170115</v>
      </c>
      <c r="L507">
        <v>13.1</v>
      </c>
      <c r="M507" s="2">
        <f t="shared" si="41"/>
        <v>42750</v>
      </c>
      <c r="N507">
        <f t="shared" si="42"/>
        <v>0</v>
      </c>
      <c r="O507">
        <f t="shared" si="43"/>
        <v>13.1</v>
      </c>
      <c r="P507">
        <f t="shared" si="44"/>
        <v>0</v>
      </c>
      <c r="Q507">
        <f t="shared" si="45"/>
        <v>0</v>
      </c>
    </row>
    <row r="508" spans="1:17">
      <c r="A508">
        <v>151212</v>
      </c>
      <c r="B508">
        <v>1</v>
      </c>
      <c r="C508">
        <v>1085</v>
      </c>
      <c r="D508">
        <v>961</v>
      </c>
      <c r="E508">
        <v>930</v>
      </c>
      <c r="F508">
        <v>352</v>
      </c>
      <c r="G508">
        <v>14.4</v>
      </c>
      <c r="H508">
        <v>10</v>
      </c>
      <c r="I508">
        <v>8.1</v>
      </c>
      <c r="J508">
        <v>4.8</v>
      </c>
      <c r="K508">
        <v>20170116</v>
      </c>
      <c r="L508">
        <v>16.899999999999999</v>
      </c>
      <c r="M508" s="2">
        <f t="shared" si="41"/>
        <v>42751</v>
      </c>
      <c r="N508">
        <f t="shared" si="42"/>
        <v>16.899999999999999</v>
      </c>
      <c r="O508">
        <f t="shared" si="43"/>
        <v>0</v>
      </c>
      <c r="P508">
        <f t="shared" si="44"/>
        <v>0</v>
      </c>
      <c r="Q508">
        <f t="shared" si="45"/>
        <v>0</v>
      </c>
    </row>
    <row r="509" spans="1:17">
      <c r="A509">
        <v>151212</v>
      </c>
      <c r="B509">
        <v>1</v>
      </c>
      <c r="C509">
        <v>1085</v>
      </c>
      <c r="D509">
        <v>961</v>
      </c>
      <c r="E509">
        <v>930</v>
      </c>
      <c r="F509">
        <v>352</v>
      </c>
      <c r="G509">
        <v>14.4</v>
      </c>
      <c r="H509">
        <v>10</v>
      </c>
      <c r="I509">
        <v>8.1</v>
      </c>
      <c r="J509">
        <v>4.8</v>
      </c>
      <c r="K509">
        <v>20170119</v>
      </c>
      <c r="L509">
        <v>10.9</v>
      </c>
      <c r="M509" s="2">
        <f t="shared" si="41"/>
        <v>42754</v>
      </c>
      <c r="N509">
        <f t="shared" si="42"/>
        <v>0</v>
      </c>
      <c r="O509">
        <f t="shared" si="43"/>
        <v>10.9</v>
      </c>
      <c r="P509">
        <f t="shared" si="44"/>
        <v>0</v>
      </c>
      <c r="Q509">
        <f t="shared" si="45"/>
        <v>0</v>
      </c>
    </row>
    <row r="510" spans="1:17">
      <c r="A510">
        <v>151212</v>
      </c>
      <c r="B510">
        <v>1</v>
      </c>
      <c r="C510">
        <v>1085</v>
      </c>
      <c r="D510">
        <v>961</v>
      </c>
      <c r="E510">
        <v>930</v>
      </c>
      <c r="F510">
        <v>352</v>
      </c>
      <c r="G510">
        <v>14.4</v>
      </c>
      <c r="H510">
        <v>10</v>
      </c>
      <c r="I510">
        <v>8.1</v>
      </c>
      <c r="J510">
        <v>4.8</v>
      </c>
      <c r="K510">
        <v>20170120</v>
      </c>
      <c r="L510">
        <v>8.1999999999999993</v>
      </c>
      <c r="M510" s="2">
        <f t="shared" si="41"/>
        <v>42755</v>
      </c>
      <c r="N510">
        <f t="shared" si="42"/>
        <v>0</v>
      </c>
      <c r="O510">
        <f t="shared" si="43"/>
        <v>0</v>
      </c>
      <c r="P510">
        <f t="shared" si="44"/>
        <v>8.1999999999999993</v>
      </c>
      <c r="Q510">
        <f t="shared" si="45"/>
        <v>0</v>
      </c>
    </row>
    <row r="511" spans="1:17">
      <c r="A511">
        <v>151212</v>
      </c>
      <c r="B511">
        <v>1</v>
      </c>
      <c r="C511">
        <v>1085</v>
      </c>
      <c r="D511">
        <v>961</v>
      </c>
      <c r="E511">
        <v>930</v>
      </c>
      <c r="F511">
        <v>352</v>
      </c>
      <c r="G511">
        <v>14.4</v>
      </c>
      <c r="H511">
        <v>10</v>
      </c>
      <c r="I511">
        <v>8.1</v>
      </c>
      <c r="J511">
        <v>4.8</v>
      </c>
      <c r="K511">
        <v>20170121</v>
      </c>
      <c r="L511">
        <v>17.7</v>
      </c>
      <c r="M511" s="2">
        <f t="shared" si="41"/>
        <v>42756</v>
      </c>
      <c r="N511">
        <f t="shared" si="42"/>
        <v>17.7</v>
      </c>
      <c r="O511">
        <f t="shared" si="43"/>
        <v>0</v>
      </c>
      <c r="P511">
        <f t="shared" si="44"/>
        <v>0</v>
      </c>
      <c r="Q511">
        <f t="shared" si="45"/>
        <v>0</v>
      </c>
    </row>
    <row r="512" spans="1:17">
      <c r="A512">
        <v>151212</v>
      </c>
      <c r="B512">
        <v>1</v>
      </c>
      <c r="C512">
        <v>1085</v>
      </c>
      <c r="D512">
        <v>961</v>
      </c>
      <c r="E512">
        <v>930</v>
      </c>
      <c r="F512">
        <v>352</v>
      </c>
      <c r="G512">
        <v>14.4</v>
      </c>
      <c r="H512">
        <v>10</v>
      </c>
      <c r="I512">
        <v>8.1</v>
      </c>
      <c r="J512">
        <v>4.8</v>
      </c>
      <c r="K512">
        <v>20170122</v>
      </c>
      <c r="L512">
        <v>20.8</v>
      </c>
      <c r="M512" s="2">
        <f t="shared" si="41"/>
        <v>42757</v>
      </c>
      <c r="N512">
        <f t="shared" si="42"/>
        <v>20.8</v>
      </c>
      <c r="O512">
        <f t="shared" si="43"/>
        <v>0</v>
      </c>
      <c r="P512">
        <f t="shared" si="44"/>
        <v>0</v>
      </c>
      <c r="Q512">
        <f t="shared" si="45"/>
        <v>0</v>
      </c>
    </row>
    <row r="513" spans="1:17">
      <c r="A513">
        <v>151212</v>
      </c>
      <c r="B513">
        <v>1</v>
      </c>
      <c r="C513">
        <v>1085</v>
      </c>
      <c r="D513">
        <v>961</v>
      </c>
      <c r="E513">
        <v>930</v>
      </c>
      <c r="F513">
        <v>352</v>
      </c>
      <c r="G513">
        <v>14.4</v>
      </c>
      <c r="H513">
        <v>10</v>
      </c>
      <c r="I513">
        <v>8.1</v>
      </c>
      <c r="J513">
        <v>4.8</v>
      </c>
      <c r="K513">
        <v>20170123</v>
      </c>
      <c r="L513">
        <v>9.5</v>
      </c>
      <c r="M513" s="2">
        <f t="shared" si="41"/>
        <v>42758</v>
      </c>
      <c r="N513">
        <f t="shared" si="42"/>
        <v>0</v>
      </c>
      <c r="O513">
        <f t="shared" si="43"/>
        <v>0</v>
      </c>
      <c r="P513">
        <f t="shared" si="44"/>
        <v>9.5</v>
      </c>
      <c r="Q513">
        <f t="shared" si="45"/>
        <v>0</v>
      </c>
    </row>
    <row r="514" spans="1:17">
      <c r="A514">
        <v>151212</v>
      </c>
      <c r="B514">
        <v>1</v>
      </c>
      <c r="C514">
        <v>1085</v>
      </c>
      <c r="D514">
        <v>961</v>
      </c>
      <c r="E514">
        <v>930</v>
      </c>
      <c r="F514">
        <v>352</v>
      </c>
      <c r="G514">
        <v>14.4</v>
      </c>
      <c r="H514">
        <v>10</v>
      </c>
      <c r="I514">
        <v>8.1</v>
      </c>
      <c r="J514">
        <v>4.8</v>
      </c>
      <c r="K514">
        <v>20170125</v>
      </c>
      <c r="L514">
        <v>5</v>
      </c>
      <c r="M514" s="2">
        <f t="shared" si="41"/>
        <v>42760</v>
      </c>
      <c r="N514">
        <f t="shared" si="42"/>
        <v>0</v>
      </c>
      <c r="O514">
        <f t="shared" si="43"/>
        <v>0</v>
      </c>
      <c r="P514">
        <f t="shared" si="44"/>
        <v>0</v>
      </c>
      <c r="Q514">
        <f t="shared" si="45"/>
        <v>5</v>
      </c>
    </row>
    <row r="515" spans="1:17">
      <c r="A515">
        <v>151212</v>
      </c>
      <c r="B515">
        <v>1</v>
      </c>
      <c r="C515">
        <v>1085</v>
      </c>
      <c r="D515">
        <v>961</v>
      </c>
      <c r="E515">
        <v>930</v>
      </c>
      <c r="F515">
        <v>352</v>
      </c>
      <c r="G515">
        <v>14.4</v>
      </c>
      <c r="H515">
        <v>10</v>
      </c>
      <c r="I515">
        <v>8.1</v>
      </c>
      <c r="J515">
        <v>4.8</v>
      </c>
      <c r="K515">
        <v>20170126</v>
      </c>
      <c r="L515">
        <v>7.2</v>
      </c>
      <c r="M515" s="2">
        <f t="shared" si="41"/>
        <v>42761</v>
      </c>
      <c r="N515">
        <f t="shared" si="42"/>
        <v>0</v>
      </c>
      <c r="O515">
        <f t="shared" si="43"/>
        <v>0</v>
      </c>
      <c r="P515">
        <f t="shared" si="44"/>
        <v>0</v>
      </c>
      <c r="Q515">
        <f t="shared" si="45"/>
        <v>7.2</v>
      </c>
    </row>
    <row r="516" spans="1:17">
      <c r="A516">
        <v>151212</v>
      </c>
      <c r="B516">
        <v>1</v>
      </c>
      <c r="C516">
        <v>1085</v>
      </c>
      <c r="D516">
        <v>961</v>
      </c>
      <c r="E516">
        <v>930</v>
      </c>
      <c r="F516">
        <v>352</v>
      </c>
      <c r="G516">
        <v>14.4</v>
      </c>
      <c r="H516">
        <v>10</v>
      </c>
      <c r="I516">
        <v>8.1</v>
      </c>
      <c r="J516">
        <v>4.8</v>
      </c>
      <c r="K516">
        <v>20170127</v>
      </c>
      <c r="L516">
        <v>20</v>
      </c>
      <c r="M516" s="2">
        <f t="shared" si="41"/>
        <v>42762</v>
      </c>
      <c r="N516">
        <f t="shared" si="42"/>
        <v>20</v>
      </c>
      <c r="O516">
        <f t="shared" si="43"/>
        <v>0</v>
      </c>
      <c r="P516">
        <f t="shared" si="44"/>
        <v>0</v>
      </c>
      <c r="Q516">
        <f t="shared" si="45"/>
        <v>0</v>
      </c>
    </row>
    <row r="517" spans="1:17">
      <c r="A517">
        <v>151212</v>
      </c>
      <c r="B517">
        <v>1</v>
      </c>
      <c r="C517">
        <v>1085</v>
      </c>
      <c r="D517">
        <v>961</v>
      </c>
      <c r="E517">
        <v>930</v>
      </c>
      <c r="F517">
        <v>352</v>
      </c>
      <c r="G517">
        <v>14.4</v>
      </c>
      <c r="H517">
        <v>10</v>
      </c>
      <c r="I517">
        <v>8.1</v>
      </c>
      <c r="J517">
        <v>4.8</v>
      </c>
      <c r="K517">
        <v>20170131</v>
      </c>
      <c r="L517">
        <v>8.4</v>
      </c>
      <c r="M517" s="2">
        <f t="shared" si="41"/>
        <v>42766</v>
      </c>
      <c r="N517">
        <f t="shared" si="42"/>
        <v>0</v>
      </c>
      <c r="O517">
        <f t="shared" si="43"/>
        <v>0</v>
      </c>
      <c r="P517">
        <f t="shared" si="44"/>
        <v>8.4</v>
      </c>
      <c r="Q517">
        <f t="shared" si="45"/>
        <v>0</v>
      </c>
    </row>
    <row r="518" spans="1:17">
      <c r="A518">
        <v>151212</v>
      </c>
      <c r="B518">
        <v>1</v>
      </c>
      <c r="C518">
        <v>1085</v>
      </c>
      <c r="D518">
        <v>961</v>
      </c>
      <c r="E518">
        <v>930</v>
      </c>
      <c r="F518">
        <v>352</v>
      </c>
      <c r="G518">
        <v>14.4</v>
      </c>
      <c r="H518">
        <v>10</v>
      </c>
      <c r="I518">
        <v>8.1</v>
      </c>
      <c r="J518">
        <v>4.8</v>
      </c>
      <c r="K518">
        <v>20180109</v>
      </c>
      <c r="L518">
        <v>9.1</v>
      </c>
      <c r="M518" s="2">
        <f t="shared" si="41"/>
        <v>43109</v>
      </c>
      <c r="N518">
        <f t="shared" si="42"/>
        <v>0</v>
      </c>
      <c r="O518">
        <f t="shared" si="43"/>
        <v>0</v>
      </c>
      <c r="P518">
        <f t="shared" si="44"/>
        <v>9.1</v>
      </c>
      <c r="Q518">
        <f t="shared" si="45"/>
        <v>0</v>
      </c>
    </row>
    <row r="519" spans="1:17">
      <c r="A519">
        <v>151212</v>
      </c>
      <c r="B519">
        <v>1</v>
      </c>
      <c r="C519">
        <v>1085</v>
      </c>
      <c r="D519">
        <v>961</v>
      </c>
      <c r="E519">
        <v>930</v>
      </c>
      <c r="F519">
        <v>352</v>
      </c>
      <c r="G519">
        <v>14.4</v>
      </c>
      <c r="H519">
        <v>10</v>
      </c>
      <c r="I519">
        <v>8.1</v>
      </c>
      <c r="J519">
        <v>4.8</v>
      </c>
      <c r="K519">
        <v>20180110</v>
      </c>
      <c r="L519">
        <v>6.3</v>
      </c>
      <c r="M519" s="2">
        <f t="shared" si="41"/>
        <v>43110</v>
      </c>
      <c r="N519">
        <f t="shared" si="42"/>
        <v>0</v>
      </c>
      <c r="O519">
        <f t="shared" si="43"/>
        <v>0</v>
      </c>
      <c r="P519">
        <f t="shared" si="44"/>
        <v>0</v>
      </c>
      <c r="Q519">
        <f t="shared" si="45"/>
        <v>6.3</v>
      </c>
    </row>
    <row r="520" spans="1:17">
      <c r="A520">
        <v>151212</v>
      </c>
      <c r="B520">
        <v>1</v>
      </c>
      <c r="C520">
        <v>1085</v>
      </c>
      <c r="D520">
        <v>961</v>
      </c>
      <c r="E520">
        <v>930</v>
      </c>
      <c r="F520">
        <v>352</v>
      </c>
      <c r="G520">
        <v>14.4</v>
      </c>
      <c r="H520">
        <v>10</v>
      </c>
      <c r="I520">
        <v>8.1</v>
      </c>
      <c r="J520">
        <v>4.8</v>
      </c>
      <c r="K520">
        <v>20180118</v>
      </c>
      <c r="L520">
        <v>8.6999999999999993</v>
      </c>
      <c r="M520" s="2">
        <f t="shared" si="41"/>
        <v>43118</v>
      </c>
      <c r="N520">
        <f t="shared" si="42"/>
        <v>0</v>
      </c>
      <c r="O520">
        <f t="shared" si="43"/>
        <v>0</v>
      </c>
      <c r="P520">
        <f t="shared" si="44"/>
        <v>8.6999999999999993</v>
      </c>
      <c r="Q520">
        <f t="shared" si="45"/>
        <v>0</v>
      </c>
    </row>
    <row r="521" spans="1:17">
      <c r="A521">
        <v>151212</v>
      </c>
      <c r="B521">
        <v>2</v>
      </c>
      <c r="C521">
        <v>1085</v>
      </c>
      <c r="D521">
        <v>933</v>
      </c>
      <c r="E521">
        <v>902</v>
      </c>
      <c r="F521">
        <v>478</v>
      </c>
      <c r="G521">
        <v>24.7</v>
      </c>
      <c r="H521">
        <v>12.4</v>
      </c>
      <c r="I521">
        <v>10</v>
      </c>
      <c r="J521">
        <v>6.2</v>
      </c>
      <c r="K521">
        <v>20170201</v>
      </c>
      <c r="L521">
        <v>10.5</v>
      </c>
      <c r="M521" s="2">
        <f t="shared" si="41"/>
        <v>42767</v>
      </c>
      <c r="N521">
        <f t="shared" si="42"/>
        <v>0</v>
      </c>
      <c r="O521">
        <f t="shared" si="43"/>
        <v>0</v>
      </c>
      <c r="P521">
        <f t="shared" si="44"/>
        <v>10.5</v>
      </c>
      <c r="Q521">
        <f t="shared" si="45"/>
        <v>0</v>
      </c>
    </row>
    <row r="522" spans="1:17">
      <c r="A522">
        <v>151212</v>
      </c>
      <c r="B522">
        <v>2</v>
      </c>
      <c r="C522">
        <v>1085</v>
      </c>
      <c r="D522">
        <v>933</v>
      </c>
      <c r="E522">
        <v>902</v>
      </c>
      <c r="F522">
        <v>478</v>
      </c>
      <c r="G522">
        <v>24.7</v>
      </c>
      <c r="H522">
        <v>12.4</v>
      </c>
      <c r="I522">
        <v>10</v>
      </c>
      <c r="J522">
        <v>6.2</v>
      </c>
      <c r="K522">
        <v>20170202</v>
      </c>
      <c r="L522">
        <v>24.1</v>
      </c>
      <c r="M522" s="2">
        <f t="shared" si="41"/>
        <v>42768</v>
      </c>
      <c r="N522">
        <f t="shared" si="42"/>
        <v>0</v>
      </c>
      <c r="O522">
        <f t="shared" si="43"/>
        <v>24.1</v>
      </c>
      <c r="P522">
        <f t="shared" si="44"/>
        <v>0</v>
      </c>
      <c r="Q522">
        <f t="shared" si="45"/>
        <v>0</v>
      </c>
    </row>
    <row r="523" spans="1:17">
      <c r="A523">
        <v>151212</v>
      </c>
      <c r="B523">
        <v>2</v>
      </c>
      <c r="C523">
        <v>1085</v>
      </c>
      <c r="D523">
        <v>933</v>
      </c>
      <c r="E523">
        <v>902</v>
      </c>
      <c r="F523">
        <v>478</v>
      </c>
      <c r="G523">
        <v>24.7</v>
      </c>
      <c r="H523">
        <v>12.4</v>
      </c>
      <c r="I523">
        <v>10</v>
      </c>
      <c r="J523">
        <v>6.2</v>
      </c>
      <c r="K523">
        <v>20170205</v>
      </c>
      <c r="L523">
        <v>7.3</v>
      </c>
      <c r="M523" s="2">
        <f t="shared" si="41"/>
        <v>42771</v>
      </c>
      <c r="N523">
        <f t="shared" si="42"/>
        <v>0</v>
      </c>
      <c r="O523">
        <f t="shared" si="43"/>
        <v>0</v>
      </c>
      <c r="P523">
        <f t="shared" si="44"/>
        <v>0</v>
      </c>
      <c r="Q523">
        <f t="shared" si="45"/>
        <v>7.3</v>
      </c>
    </row>
    <row r="524" spans="1:17">
      <c r="A524">
        <v>151212</v>
      </c>
      <c r="B524">
        <v>2</v>
      </c>
      <c r="C524">
        <v>1085</v>
      </c>
      <c r="D524">
        <v>933</v>
      </c>
      <c r="E524">
        <v>902</v>
      </c>
      <c r="F524">
        <v>478</v>
      </c>
      <c r="G524">
        <v>24.7</v>
      </c>
      <c r="H524">
        <v>12.4</v>
      </c>
      <c r="I524">
        <v>10</v>
      </c>
      <c r="J524">
        <v>6.2</v>
      </c>
      <c r="K524">
        <v>20170206</v>
      </c>
      <c r="L524">
        <v>8.3000000000000007</v>
      </c>
      <c r="M524" s="2">
        <f t="shared" si="41"/>
        <v>42772</v>
      </c>
      <c r="N524">
        <f t="shared" si="42"/>
        <v>0</v>
      </c>
      <c r="O524">
        <f t="shared" si="43"/>
        <v>0</v>
      </c>
      <c r="P524">
        <f t="shared" si="44"/>
        <v>0</v>
      </c>
      <c r="Q524">
        <f t="shared" si="45"/>
        <v>8.3000000000000007</v>
      </c>
    </row>
    <row r="525" spans="1:17">
      <c r="A525">
        <v>151212</v>
      </c>
      <c r="B525">
        <v>2</v>
      </c>
      <c r="C525">
        <v>1085</v>
      </c>
      <c r="D525">
        <v>933</v>
      </c>
      <c r="E525">
        <v>902</v>
      </c>
      <c r="F525">
        <v>478</v>
      </c>
      <c r="G525">
        <v>24.7</v>
      </c>
      <c r="H525">
        <v>12.4</v>
      </c>
      <c r="I525">
        <v>10</v>
      </c>
      <c r="J525">
        <v>6.2</v>
      </c>
      <c r="K525">
        <v>20170208</v>
      </c>
      <c r="L525">
        <v>10.3</v>
      </c>
      <c r="M525" s="2">
        <f t="shared" si="41"/>
        <v>42774</v>
      </c>
      <c r="N525">
        <f t="shared" si="42"/>
        <v>0</v>
      </c>
      <c r="O525">
        <f t="shared" si="43"/>
        <v>0</v>
      </c>
      <c r="P525">
        <f t="shared" si="44"/>
        <v>10.3</v>
      </c>
      <c r="Q525">
        <f t="shared" si="45"/>
        <v>0</v>
      </c>
    </row>
    <row r="526" spans="1:17">
      <c r="A526">
        <v>151212</v>
      </c>
      <c r="B526">
        <v>2</v>
      </c>
      <c r="C526">
        <v>1085</v>
      </c>
      <c r="D526">
        <v>933</v>
      </c>
      <c r="E526">
        <v>902</v>
      </c>
      <c r="F526">
        <v>478</v>
      </c>
      <c r="G526">
        <v>24.7</v>
      </c>
      <c r="H526">
        <v>12.4</v>
      </c>
      <c r="I526">
        <v>10</v>
      </c>
      <c r="J526">
        <v>6.2</v>
      </c>
      <c r="K526">
        <v>20170224</v>
      </c>
      <c r="L526">
        <v>9.1999999999999993</v>
      </c>
      <c r="M526" s="2">
        <f t="shared" si="41"/>
        <v>42790</v>
      </c>
      <c r="N526">
        <f t="shared" si="42"/>
        <v>0</v>
      </c>
      <c r="O526">
        <f t="shared" si="43"/>
        <v>0</v>
      </c>
      <c r="P526">
        <f t="shared" si="44"/>
        <v>0</v>
      </c>
      <c r="Q526">
        <f t="shared" si="45"/>
        <v>9.1999999999999993</v>
      </c>
    </row>
    <row r="527" spans="1:17">
      <c r="A527">
        <v>151212</v>
      </c>
      <c r="B527">
        <v>2</v>
      </c>
      <c r="C527">
        <v>1085</v>
      </c>
      <c r="D527">
        <v>933</v>
      </c>
      <c r="E527">
        <v>902</v>
      </c>
      <c r="F527">
        <v>478</v>
      </c>
      <c r="G527">
        <v>24.7</v>
      </c>
      <c r="H527">
        <v>12.4</v>
      </c>
      <c r="I527">
        <v>10</v>
      </c>
      <c r="J527">
        <v>6.2</v>
      </c>
      <c r="K527">
        <v>20170225</v>
      </c>
      <c r="L527">
        <v>8.9</v>
      </c>
      <c r="M527" s="2">
        <f t="shared" si="41"/>
        <v>42791</v>
      </c>
      <c r="N527">
        <f t="shared" si="42"/>
        <v>0</v>
      </c>
      <c r="O527">
        <f t="shared" si="43"/>
        <v>0</v>
      </c>
      <c r="P527">
        <f t="shared" si="44"/>
        <v>0</v>
      </c>
      <c r="Q527">
        <f t="shared" si="45"/>
        <v>8.9</v>
      </c>
    </row>
    <row r="528" spans="1:17">
      <c r="A528">
        <v>151212</v>
      </c>
      <c r="B528">
        <v>2</v>
      </c>
      <c r="C528">
        <v>1085</v>
      </c>
      <c r="D528">
        <v>933</v>
      </c>
      <c r="E528">
        <v>902</v>
      </c>
      <c r="F528">
        <v>478</v>
      </c>
      <c r="G528">
        <v>24.7</v>
      </c>
      <c r="H528">
        <v>12.4</v>
      </c>
      <c r="I528">
        <v>10</v>
      </c>
      <c r="J528">
        <v>6.2</v>
      </c>
      <c r="K528">
        <v>20170226</v>
      </c>
      <c r="L528">
        <v>16.100000000000001</v>
      </c>
      <c r="M528" s="2">
        <f t="shared" si="41"/>
        <v>42792</v>
      </c>
      <c r="N528">
        <f t="shared" si="42"/>
        <v>0</v>
      </c>
      <c r="O528">
        <f t="shared" si="43"/>
        <v>16.100000000000001</v>
      </c>
      <c r="P528">
        <f t="shared" si="44"/>
        <v>0</v>
      </c>
      <c r="Q528">
        <f t="shared" si="45"/>
        <v>0</v>
      </c>
    </row>
    <row r="529" spans="1:17">
      <c r="A529">
        <v>151212</v>
      </c>
      <c r="B529">
        <v>2</v>
      </c>
      <c r="C529">
        <v>1085</v>
      </c>
      <c r="D529">
        <v>933</v>
      </c>
      <c r="E529">
        <v>902</v>
      </c>
      <c r="F529">
        <v>478</v>
      </c>
      <c r="G529">
        <v>24.7</v>
      </c>
      <c r="H529">
        <v>12.4</v>
      </c>
      <c r="I529">
        <v>10</v>
      </c>
      <c r="J529">
        <v>6.2</v>
      </c>
      <c r="K529">
        <v>20170227</v>
      </c>
      <c r="L529">
        <v>15.4</v>
      </c>
      <c r="M529" s="2">
        <f t="shared" si="41"/>
        <v>42793</v>
      </c>
      <c r="N529">
        <f t="shared" si="42"/>
        <v>0</v>
      </c>
      <c r="O529">
        <f t="shared" si="43"/>
        <v>15.4</v>
      </c>
      <c r="P529">
        <f t="shared" si="44"/>
        <v>0</v>
      </c>
      <c r="Q529">
        <f t="shared" si="45"/>
        <v>0</v>
      </c>
    </row>
    <row r="530" spans="1:17">
      <c r="A530">
        <v>151212</v>
      </c>
      <c r="B530">
        <v>2</v>
      </c>
      <c r="C530">
        <v>1085</v>
      </c>
      <c r="D530">
        <v>933</v>
      </c>
      <c r="E530">
        <v>902</v>
      </c>
      <c r="F530">
        <v>478</v>
      </c>
      <c r="G530">
        <v>24.7</v>
      </c>
      <c r="H530">
        <v>12.4</v>
      </c>
      <c r="I530">
        <v>10</v>
      </c>
      <c r="J530">
        <v>6.2</v>
      </c>
      <c r="K530">
        <v>20180215</v>
      </c>
      <c r="L530">
        <v>7.7</v>
      </c>
      <c r="M530" s="2">
        <f t="shared" si="41"/>
        <v>43146</v>
      </c>
      <c r="N530">
        <f t="shared" si="42"/>
        <v>0</v>
      </c>
      <c r="O530">
        <f t="shared" si="43"/>
        <v>0</v>
      </c>
      <c r="P530">
        <f t="shared" si="44"/>
        <v>0</v>
      </c>
      <c r="Q530">
        <f t="shared" si="45"/>
        <v>7.7</v>
      </c>
    </row>
    <row r="531" spans="1:17">
      <c r="A531">
        <v>151212</v>
      </c>
      <c r="B531">
        <v>2</v>
      </c>
      <c r="C531">
        <v>1085</v>
      </c>
      <c r="D531">
        <v>933</v>
      </c>
      <c r="E531">
        <v>902</v>
      </c>
      <c r="F531">
        <v>478</v>
      </c>
      <c r="G531">
        <v>24.7</v>
      </c>
      <c r="H531">
        <v>12.4</v>
      </c>
      <c r="I531">
        <v>10</v>
      </c>
      <c r="J531">
        <v>6.2</v>
      </c>
      <c r="K531">
        <v>20180226</v>
      </c>
      <c r="L531">
        <v>6.2</v>
      </c>
      <c r="M531" s="2">
        <f t="shared" si="41"/>
        <v>43157</v>
      </c>
      <c r="N531">
        <f t="shared" si="42"/>
        <v>0</v>
      </c>
      <c r="O531">
        <f t="shared" si="43"/>
        <v>0</v>
      </c>
      <c r="P531">
        <f t="shared" si="44"/>
        <v>0</v>
      </c>
      <c r="Q531">
        <f t="shared" si="45"/>
        <v>0</v>
      </c>
    </row>
    <row r="532" spans="1:17">
      <c r="A532">
        <v>151212</v>
      </c>
      <c r="B532">
        <v>3</v>
      </c>
      <c r="C532">
        <v>1085</v>
      </c>
      <c r="D532">
        <v>961</v>
      </c>
      <c r="E532">
        <v>930</v>
      </c>
      <c r="F532">
        <v>451</v>
      </c>
      <c r="G532">
        <v>15.7</v>
      </c>
      <c r="H532">
        <v>12.6</v>
      </c>
      <c r="I532">
        <v>10</v>
      </c>
      <c r="J532">
        <v>5.9</v>
      </c>
      <c r="K532">
        <v>20170302</v>
      </c>
      <c r="L532">
        <v>12.1</v>
      </c>
      <c r="M532" s="2">
        <f t="shared" si="41"/>
        <v>42796</v>
      </c>
      <c r="N532">
        <f t="shared" si="42"/>
        <v>0</v>
      </c>
      <c r="O532">
        <f t="shared" si="43"/>
        <v>0</v>
      </c>
      <c r="P532">
        <f t="shared" si="44"/>
        <v>12.1</v>
      </c>
      <c r="Q532">
        <f t="shared" si="45"/>
        <v>0</v>
      </c>
    </row>
    <row r="533" spans="1:17">
      <c r="A533">
        <v>151212</v>
      </c>
      <c r="B533">
        <v>3</v>
      </c>
      <c r="C533">
        <v>1085</v>
      </c>
      <c r="D533">
        <v>961</v>
      </c>
      <c r="E533">
        <v>930</v>
      </c>
      <c r="F533">
        <v>451</v>
      </c>
      <c r="G533">
        <v>15.7</v>
      </c>
      <c r="H533">
        <v>12.6</v>
      </c>
      <c r="I533">
        <v>10</v>
      </c>
      <c r="J533">
        <v>5.9</v>
      </c>
      <c r="K533">
        <v>20170303</v>
      </c>
      <c r="L533">
        <v>18.600000000000001</v>
      </c>
      <c r="M533" s="2">
        <f t="shared" si="41"/>
        <v>42797</v>
      </c>
      <c r="N533">
        <f t="shared" si="42"/>
        <v>18.600000000000001</v>
      </c>
      <c r="O533">
        <f t="shared" si="43"/>
        <v>0</v>
      </c>
      <c r="P533">
        <f t="shared" si="44"/>
        <v>0</v>
      </c>
      <c r="Q533">
        <f t="shared" si="45"/>
        <v>0</v>
      </c>
    </row>
    <row r="534" spans="1:17">
      <c r="A534">
        <v>151212</v>
      </c>
      <c r="B534">
        <v>3</v>
      </c>
      <c r="C534">
        <v>1085</v>
      </c>
      <c r="D534">
        <v>961</v>
      </c>
      <c r="E534">
        <v>930</v>
      </c>
      <c r="F534">
        <v>451</v>
      </c>
      <c r="G534">
        <v>15.7</v>
      </c>
      <c r="H534">
        <v>12.6</v>
      </c>
      <c r="I534">
        <v>10</v>
      </c>
      <c r="J534">
        <v>5.9</v>
      </c>
      <c r="K534">
        <v>20170304</v>
      </c>
      <c r="L534">
        <v>14.6</v>
      </c>
      <c r="M534" s="2">
        <f t="shared" si="41"/>
        <v>42798</v>
      </c>
      <c r="N534">
        <f t="shared" si="42"/>
        <v>0</v>
      </c>
      <c r="O534">
        <f t="shared" si="43"/>
        <v>14.6</v>
      </c>
      <c r="P534">
        <f t="shared" si="44"/>
        <v>0</v>
      </c>
      <c r="Q534">
        <f t="shared" si="45"/>
        <v>0</v>
      </c>
    </row>
    <row r="535" spans="1:17">
      <c r="A535">
        <v>151212</v>
      </c>
      <c r="B535">
        <v>3</v>
      </c>
      <c r="C535">
        <v>1085</v>
      </c>
      <c r="D535">
        <v>961</v>
      </c>
      <c r="E535">
        <v>930</v>
      </c>
      <c r="F535">
        <v>451</v>
      </c>
      <c r="G535">
        <v>15.7</v>
      </c>
      <c r="H535">
        <v>12.6</v>
      </c>
      <c r="I535">
        <v>10</v>
      </c>
      <c r="J535">
        <v>5.9</v>
      </c>
      <c r="K535">
        <v>20170305</v>
      </c>
      <c r="L535">
        <v>13.8</v>
      </c>
      <c r="M535" s="2">
        <f t="shared" si="41"/>
        <v>42799</v>
      </c>
      <c r="N535">
        <f t="shared" si="42"/>
        <v>0</v>
      </c>
      <c r="O535">
        <f t="shared" si="43"/>
        <v>13.8</v>
      </c>
      <c r="P535">
        <f t="shared" si="44"/>
        <v>0</v>
      </c>
      <c r="Q535">
        <f t="shared" si="45"/>
        <v>0</v>
      </c>
    </row>
    <row r="536" spans="1:17">
      <c r="A536">
        <v>151212</v>
      </c>
      <c r="B536">
        <v>3</v>
      </c>
      <c r="C536">
        <v>1085</v>
      </c>
      <c r="D536">
        <v>961</v>
      </c>
      <c r="E536">
        <v>930</v>
      </c>
      <c r="F536">
        <v>451</v>
      </c>
      <c r="G536">
        <v>15.7</v>
      </c>
      <c r="H536">
        <v>12.6</v>
      </c>
      <c r="I536">
        <v>10</v>
      </c>
      <c r="J536">
        <v>5.9</v>
      </c>
      <c r="K536">
        <v>20170310</v>
      </c>
      <c r="L536">
        <v>21.4</v>
      </c>
      <c r="M536" s="2">
        <f t="shared" si="41"/>
        <v>42804</v>
      </c>
      <c r="N536">
        <f t="shared" si="42"/>
        <v>21.4</v>
      </c>
      <c r="O536">
        <f t="shared" si="43"/>
        <v>0</v>
      </c>
      <c r="P536">
        <f t="shared" si="44"/>
        <v>0</v>
      </c>
      <c r="Q536">
        <f t="shared" si="45"/>
        <v>0</v>
      </c>
    </row>
    <row r="537" spans="1:17">
      <c r="A537">
        <v>151212</v>
      </c>
      <c r="B537">
        <v>3</v>
      </c>
      <c r="C537">
        <v>1085</v>
      </c>
      <c r="D537">
        <v>961</v>
      </c>
      <c r="E537">
        <v>930</v>
      </c>
      <c r="F537">
        <v>451</v>
      </c>
      <c r="G537">
        <v>15.7</v>
      </c>
      <c r="H537">
        <v>12.6</v>
      </c>
      <c r="I537">
        <v>10</v>
      </c>
      <c r="J537">
        <v>5.9</v>
      </c>
      <c r="K537">
        <v>20170311</v>
      </c>
      <c r="L537">
        <v>7.3</v>
      </c>
      <c r="M537" s="2">
        <f t="shared" si="41"/>
        <v>42805</v>
      </c>
      <c r="N537">
        <f t="shared" si="42"/>
        <v>0</v>
      </c>
      <c r="O537">
        <f t="shared" si="43"/>
        <v>0</v>
      </c>
      <c r="P537">
        <f t="shared" si="44"/>
        <v>0</v>
      </c>
      <c r="Q537">
        <f t="shared" si="45"/>
        <v>7.3</v>
      </c>
    </row>
    <row r="538" spans="1:17">
      <c r="A538">
        <v>151212</v>
      </c>
      <c r="B538">
        <v>3</v>
      </c>
      <c r="C538">
        <v>1085</v>
      </c>
      <c r="D538">
        <v>961</v>
      </c>
      <c r="E538">
        <v>930</v>
      </c>
      <c r="F538">
        <v>451</v>
      </c>
      <c r="G538">
        <v>15.7</v>
      </c>
      <c r="H538">
        <v>12.6</v>
      </c>
      <c r="I538">
        <v>10</v>
      </c>
      <c r="J538">
        <v>5.9</v>
      </c>
      <c r="K538">
        <v>20170313</v>
      </c>
      <c r="L538">
        <v>8.1999999999999993</v>
      </c>
      <c r="M538" s="2">
        <f t="shared" si="41"/>
        <v>42807</v>
      </c>
      <c r="N538">
        <f t="shared" si="42"/>
        <v>0</v>
      </c>
      <c r="O538">
        <f t="shared" si="43"/>
        <v>0</v>
      </c>
      <c r="P538">
        <f t="shared" si="44"/>
        <v>0</v>
      </c>
      <c r="Q538">
        <f t="shared" si="45"/>
        <v>8.1999999999999993</v>
      </c>
    </row>
    <row r="539" spans="1:17">
      <c r="A539">
        <v>151212</v>
      </c>
      <c r="B539">
        <v>3</v>
      </c>
      <c r="C539">
        <v>1085</v>
      </c>
      <c r="D539">
        <v>961</v>
      </c>
      <c r="E539">
        <v>930</v>
      </c>
      <c r="F539">
        <v>451</v>
      </c>
      <c r="G539">
        <v>15.7</v>
      </c>
      <c r="H539">
        <v>12.6</v>
      </c>
      <c r="I539">
        <v>10</v>
      </c>
      <c r="J539">
        <v>5.9</v>
      </c>
      <c r="K539">
        <v>20170314</v>
      </c>
      <c r="L539">
        <v>22.8</v>
      </c>
      <c r="M539" s="2">
        <f t="shared" si="41"/>
        <v>42808</v>
      </c>
      <c r="N539">
        <f t="shared" si="42"/>
        <v>22.8</v>
      </c>
      <c r="O539">
        <f t="shared" si="43"/>
        <v>0</v>
      </c>
      <c r="P539">
        <f t="shared" si="44"/>
        <v>0</v>
      </c>
      <c r="Q539">
        <f t="shared" si="45"/>
        <v>0</v>
      </c>
    </row>
    <row r="540" spans="1:17">
      <c r="A540">
        <v>151212</v>
      </c>
      <c r="B540">
        <v>3</v>
      </c>
      <c r="C540">
        <v>1085</v>
      </c>
      <c r="D540">
        <v>961</v>
      </c>
      <c r="E540">
        <v>930</v>
      </c>
      <c r="F540">
        <v>451</v>
      </c>
      <c r="G540">
        <v>15.7</v>
      </c>
      <c r="H540">
        <v>12.6</v>
      </c>
      <c r="I540">
        <v>10</v>
      </c>
      <c r="J540">
        <v>5.9</v>
      </c>
      <c r="K540">
        <v>20170315</v>
      </c>
      <c r="L540">
        <v>23.8</v>
      </c>
      <c r="M540" s="2">
        <f t="shared" si="41"/>
        <v>42809</v>
      </c>
      <c r="N540">
        <f t="shared" si="42"/>
        <v>23.8</v>
      </c>
      <c r="O540">
        <f t="shared" si="43"/>
        <v>0</v>
      </c>
      <c r="P540">
        <f t="shared" si="44"/>
        <v>0</v>
      </c>
      <c r="Q540">
        <f t="shared" si="45"/>
        <v>0</v>
      </c>
    </row>
    <row r="541" spans="1:17">
      <c r="A541">
        <v>151212</v>
      </c>
      <c r="B541">
        <v>3</v>
      </c>
      <c r="C541">
        <v>1085</v>
      </c>
      <c r="D541">
        <v>961</v>
      </c>
      <c r="E541">
        <v>930</v>
      </c>
      <c r="F541">
        <v>451</v>
      </c>
      <c r="G541">
        <v>15.7</v>
      </c>
      <c r="H541">
        <v>12.6</v>
      </c>
      <c r="I541">
        <v>10</v>
      </c>
      <c r="J541">
        <v>5.9</v>
      </c>
      <c r="K541">
        <v>20170316</v>
      </c>
      <c r="L541">
        <v>14.8</v>
      </c>
      <c r="M541" s="2">
        <f t="shared" si="41"/>
        <v>42810</v>
      </c>
      <c r="N541">
        <f t="shared" si="42"/>
        <v>0</v>
      </c>
      <c r="O541">
        <f t="shared" si="43"/>
        <v>14.8</v>
      </c>
      <c r="P541">
        <f t="shared" si="44"/>
        <v>0</v>
      </c>
      <c r="Q541">
        <f t="shared" si="45"/>
        <v>0</v>
      </c>
    </row>
    <row r="542" spans="1:17">
      <c r="A542">
        <v>151212</v>
      </c>
      <c r="B542">
        <v>3</v>
      </c>
      <c r="C542">
        <v>1085</v>
      </c>
      <c r="D542">
        <v>961</v>
      </c>
      <c r="E542">
        <v>930</v>
      </c>
      <c r="F542">
        <v>451</v>
      </c>
      <c r="G542">
        <v>15.7</v>
      </c>
      <c r="H542">
        <v>12.6</v>
      </c>
      <c r="I542">
        <v>10</v>
      </c>
      <c r="J542">
        <v>5.9</v>
      </c>
      <c r="K542">
        <v>20170317</v>
      </c>
      <c r="L542">
        <v>23.6</v>
      </c>
      <c r="M542" s="2">
        <f t="shared" ref="M542:M605" si="46">DATE(MID(K542,1,4),MID(K542,5,2),MID(K542,7,2))</f>
        <v>42811</v>
      </c>
      <c r="N542">
        <f t="shared" ref="N542:N605" si="47">+IF(L542&gt;G542,L542,)</f>
        <v>23.6</v>
      </c>
      <c r="O542">
        <f t="shared" ref="O542:O605" si="48">IF(N542=0,IF(L542&gt;H542,L542,),)</f>
        <v>0</v>
      </c>
      <c r="P542">
        <f t="shared" ref="P542:P605" si="49">IF(O542=0,IF(N542=0,IF(L542&gt;I542,L542,),),)</f>
        <v>0</v>
      </c>
      <c r="Q542">
        <f t="shared" ref="Q542:Q605" si="50">IF(P542=0,IF(O542=0,IF(N542=0,IF(L542&gt;J542,L542,),),),)</f>
        <v>0</v>
      </c>
    </row>
    <row r="543" spans="1:17">
      <c r="A543">
        <v>151212</v>
      </c>
      <c r="B543">
        <v>3</v>
      </c>
      <c r="C543">
        <v>1085</v>
      </c>
      <c r="D543">
        <v>961</v>
      </c>
      <c r="E543">
        <v>930</v>
      </c>
      <c r="F543">
        <v>451</v>
      </c>
      <c r="G543">
        <v>15.7</v>
      </c>
      <c r="H543">
        <v>12.6</v>
      </c>
      <c r="I543">
        <v>10</v>
      </c>
      <c r="J543">
        <v>5.9</v>
      </c>
      <c r="K543">
        <v>20170318</v>
      </c>
      <c r="L543">
        <v>8.8000000000000007</v>
      </c>
      <c r="M543" s="2">
        <f t="shared" si="46"/>
        <v>42812</v>
      </c>
      <c r="N543">
        <f t="shared" si="47"/>
        <v>0</v>
      </c>
      <c r="O543">
        <f t="shared" si="48"/>
        <v>0</v>
      </c>
      <c r="P543">
        <f t="shared" si="49"/>
        <v>0</v>
      </c>
      <c r="Q543">
        <f t="shared" si="50"/>
        <v>8.8000000000000007</v>
      </c>
    </row>
    <row r="544" spans="1:17">
      <c r="A544">
        <v>151212</v>
      </c>
      <c r="B544">
        <v>3</v>
      </c>
      <c r="C544">
        <v>1085</v>
      </c>
      <c r="D544">
        <v>961</v>
      </c>
      <c r="E544">
        <v>930</v>
      </c>
      <c r="F544">
        <v>451</v>
      </c>
      <c r="G544">
        <v>15.7</v>
      </c>
      <c r="H544">
        <v>12.6</v>
      </c>
      <c r="I544">
        <v>10</v>
      </c>
      <c r="J544">
        <v>5.9</v>
      </c>
      <c r="K544">
        <v>20170319</v>
      </c>
      <c r="L544">
        <v>6.1</v>
      </c>
      <c r="M544" s="2">
        <f t="shared" si="46"/>
        <v>42813</v>
      </c>
      <c r="N544">
        <f t="shared" si="47"/>
        <v>0</v>
      </c>
      <c r="O544">
        <f t="shared" si="48"/>
        <v>0</v>
      </c>
      <c r="P544">
        <f t="shared" si="49"/>
        <v>0</v>
      </c>
      <c r="Q544">
        <f t="shared" si="50"/>
        <v>6.1</v>
      </c>
    </row>
    <row r="545" spans="1:17">
      <c r="A545">
        <v>151212</v>
      </c>
      <c r="B545">
        <v>3</v>
      </c>
      <c r="C545">
        <v>1085</v>
      </c>
      <c r="D545">
        <v>961</v>
      </c>
      <c r="E545">
        <v>930</v>
      </c>
      <c r="F545">
        <v>451</v>
      </c>
      <c r="G545">
        <v>15.7</v>
      </c>
      <c r="H545">
        <v>12.6</v>
      </c>
      <c r="I545">
        <v>10</v>
      </c>
      <c r="J545">
        <v>5.9</v>
      </c>
      <c r="K545">
        <v>20170320</v>
      </c>
      <c r="L545">
        <v>12.4</v>
      </c>
      <c r="M545" s="2">
        <f t="shared" si="46"/>
        <v>42814</v>
      </c>
      <c r="N545">
        <f t="shared" si="47"/>
        <v>0</v>
      </c>
      <c r="O545">
        <f t="shared" si="48"/>
        <v>0</v>
      </c>
      <c r="P545">
        <f t="shared" si="49"/>
        <v>12.4</v>
      </c>
      <c r="Q545">
        <f t="shared" si="50"/>
        <v>0</v>
      </c>
    </row>
    <row r="546" spans="1:17">
      <c r="A546">
        <v>151212</v>
      </c>
      <c r="B546">
        <v>3</v>
      </c>
      <c r="C546">
        <v>1085</v>
      </c>
      <c r="D546">
        <v>961</v>
      </c>
      <c r="E546">
        <v>930</v>
      </c>
      <c r="F546">
        <v>451</v>
      </c>
      <c r="G546">
        <v>15.7</v>
      </c>
      <c r="H546">
        <v>12.6</v>
      </c>
      <c r="I546">
        <v>10</v>
      </c>
      <c r="J546">
        <v>5.9</v>
      </c>
      <c r="K546">
        <v>20170322</v>
      </c>
      <c r="L546">
        <v>8.3000000000000007</v>
      </c>
      <c r="M546" s="2">
        <f t="shared" si="46"/>
        <v>42816</v>
      </c>
      <c r="N546">
        <f t="shared" si="47"/>
        <v>0</v>
      </c>
      <c r="O546">
        <f t="shared" si="48"/>
        <v>0</v>
      </c>
      <c r="P546">
        <f t="shared" si="49"/>
        <v>0</v>
      </c>
      <c r="Q546">
        <f t="shared" si="50"/>
        <v>8.3000000000000007</v>
      </c>
    </row>
    <row r="547" spans="1:17">
      <c r="A547">
        <v>151212</v>
      </c>
      <c r="B547">
        <v>3</v>
      </c>
      <c r="C547">
        <v>1085</v>
      </c>
      <c r="D547">
        <v>961</v>
      </c>
      <c r="E547">
        <v>930</v>
      </c>
      <c r="F547">
        <v>451</v>
      </c>
      <c r="G547">
        <v>15.7</v>
      </c>
      <c r="H547">
        <v>12.6</v>
      </c>
      <c r="I547">
        <v>10</v>
      </c>
      <c r="J547">
        <v>5.9</v>
      </c>
      <c r="K547">
        <v>20170323</v>
      </c>
      <c r="L547">
        <v>11.4</v>
      </c>
      <c r="M547" s="2">
        <f t="shared" si="46"/>
        <v>42817</v>
      </c>
      <c r="N547">
        <f t="shared" si="47"/>
        <v>0</v>
      </c>
      <c r="O547">
        <f t="shared" si="48"/>
        <v>0</v>
      </c>
      <c r="P547">
        <f t="shared" si="49"/>
        <v>11.4</v>
      </c>
      <c r="Q547">
        <f t="shared" si="50"/>
        <v>0</v>
      </c>
    </row>
    <row r="548" spans="1:17">
      <c r="A548">
        <v>151212</v>
      </c>
      <c r="B548">
        <v>3</v>
      </c>
      <c r="C548">
        <v>1085</v>
      </c>
      <c r="D548">
        <v>961</v>
      </c>
      <c r="E548">
        <v>930</v>
      </c>
      <c r="F548">
        <v>451</v>
      </c>
      <c r="G548">
        <v>15.7</v>
      </c>
      <c r="H548">
        <v>12.6</v>
      </c>
      <c r="I548">
        <v>10</v>
      </c>
      <c r="J548">
        <v>5.9</v>
      </c>
      <c r="K548">
        <v>20170328</v>
      </c>
      <c r="L548">
        <v>7.6</v>
      </c>
      <c r="M548" s="2">
        <f t="shared" si="46"/>
        <v>42822</v>
      </c>
      <c r="N548">
        <f t="shared" si="47"/>
        <v>0</v>
      </c>
      <c r="O548">
        <f t="shared" si="48"/>
        <v>0</v>
      </c>
      <c r="P548">
        <f t="shared" si="49"/>
        <v>0</v>
      </c>
      <c r="Q548">
        <f t="shared" si="50"/>
        <v>7.6</v>
      </c>
    </row>
    <row r="549" spans="1:17">
      <c r="A549">
        <v>736</v>
      </c>
      <c r="B549">
        <v>3</v>
      </c>
      <c r="C549">
        <v>1612</v>
      </c>
      <c r="D549">
        <v>1581</v>
      </c>
      <c r="E549">
        <v>1519</v>
      </c>
      <c r="F549">
        <v>719</v>
      </c>
      <c r="G549">
        <v>26.5</v>
      </c>
      <c r="H549">
        <v>17.8</v>
      </c>
      <c r="I549">
        <v>14.3</v>
      </c>
      <c r="J549">
        <v>9.5</v>
      </c>
      <c r="K549">
        <v>20180306</v>
      </c>
      <c r="L549">
        <v>29.2</v>
      </c>
      <c r="M549" s="2">
        <f t="shared" si="46"/>
        <v>43165</v>
      </c>
      <c r="N549">
        <f t="shared" si="47"/>
        <v>29.2</v>
      </c>
      <c r="O549">
        <f t="shared" si="48"/>
        <v>0</v>
      </c>
      <c r="P549">
        <f t="shared" si="49"/>
        <v>0</v>
      </c>
      <c r="Q549">
        <f t="shared" si="50"/>
        <v>0</v>
      </c>
    </row>
    <row r="550" spans="1:17">
      <c r="A550">
        <v>151503</v>
      </c>
      <c r="B550">
        <v>1</v>
      </c>
      <c r="C550">
        <v>1085</v>
      </c>
      <c r="D550">
        <v>1054</v>
      </c>
      <c r="E550">
        <v>992</v>
      </c>
      <c r="F550">
        <v>472</v>
      </c>
      <c r="G550">
        <v>22.1</v>
      </c>
      <c r="H550">
        <v>15.5</v>
      </c>
      <c r="I550">
        <v>13.3</v>
      </c>
      <c r="J550">
        <v>8.9</v>
      </c>
      <c r="K550">
        <v>20170101</v>
      </c>
      <c r="L550">
        <v>12.2</v>
      </c>
      <c r="M550" s="2">
        <f t="shared" si="46"/>
        <v>42736</v>
      </c>
      <c r="N550">
        <f t="shared" si="47"/>
        <v>0</v>
      </c>
      <c r="O550">
        <f t="shared" si="48"/>
        <v>0</v>
      </c>
      <c r="P550">
        <f t="shared" si="49"/>
        <v>0</v>
      </c>
      <c r="Q550">
        <f t="shared" si="50"/>
        <v>12.2</v>
      </c>
    </row>
    <row r="551" spans="1:17">
      <c r="A551">
        <v>151503</v>
      </c>
      <c r="B551">
        <v>1</v>
      </c>
      <c r="C551">
        <v>1085</v>
      </c>
      <c r="D551">
        <v>1054</v>
      </c>
      <c r="E551">
        <v>992</v>
      </c>
      <c r="F551">
        <v>472</v>
      </c>
      <c r="G551">
        <v>22.1</v>
      </c>
      <c r="H551">
        <v>15.5</v>
      </c>
      <c r="I551">
        <v>13.3</v>
      </c>
      <c r="J551">
        <v>8.9</v>
      </c>
      <c r="K551">
        <v>20170102</v>
      </c>
      <c r="L551">
        <v>11</v>
      </c>
      <c r="M551" s="2">
        <f t="shared" si="46"/>
        <v>42737</v>
      </c>
      <c r="N551">
        <f t="shared" si="47"/>
        <v>0</v>
      </c>
      <c r="O551">
        <f t="shared" si="48"/>
        <v>0</v>
      </c>
      <c r="P551">
        <f t="shared" si="49"/>
        <v>0</v>
      </c>
      <c r="Q551">
        <f t="shared" si="50"/>
        <v>11</v>
      </c>
    </row>
    <row r="552" spans="1:17">
      <c r="A552">
        <v>151503</v>
      </c>
      <c r="B552">
        <v>1</v>
      </c>
      <c r="C552">
        <v>1085</v>
      </c>
      <c r="D552">
        <v>1054</v>
      </c>
      <c r="E552">
        <v>992</v>
      </c>
      <c r="F552">
        <v>472</v>
      </c>
      <c r="G552">
        <v>22.1</v>
      </c>
      <c r="H552">
        <v>15.5</v>
      </c>
      <c r="I552">
        <v>13.3</v>
      </c>
      <c r="J552">
        <v>8.9</v>
      </c>
      <c r="K552">
        <v>20170105</v>
      </c>
      <c r="L552">
        <v>14</v>
      </c>
      <c r="M552" s="2">
        <f t="shared" si="46"/>
        <v>42740</v>
      </c>
      <c r="N552">
        <f t="shared" si="47"/>
        <v>0</v>
      </c>
      <c r="O552">
        <f t="shared" si="48"/>
        <v>0</v>
      </c>
      <c r="P552">
        <f t="shared" si="49"/>
        <v>14</v>
      </c>
      <c r="Q552">
        <f t="shared" si="50"/>
        <v>0</v>
      </c>
    </row>
    <row r="553" spans="1:17">
      <c r="A553">
        <v>151503</v>
      </c>
      <c r="B553">
        <v>1</v>
      </c>
      <c r="C553">
        <v>1085</v>
      </c>
      <c r="D553">
        <v>1054</v>
      </c>
      <c r="E553">
        <v>992</v>
      </c>
      <c r="F553">
        <v>472</v>
      </c>
      <c r="G553">
        <v>22.1</v>
      </c>
      <c r="H553">
        <v>15.5</v>
      </c>
      <c r="I553">
        <v>13.3</v>
      </c>
      <c r="J553">
        <v>8.9</v>
      </c>
      <c r="K553">
        <v>20170111</v>
      </c>
      <c r="L553">
        <v>13</v>
      </c>
      <c r="M553" s="2">
        <f t="shared" si="46"/>
        <v>42746</v>
      </c>
      <c r="N553">
        <f t="shared" si="47"/>
        <v>0</v>
      </c>
      <c r="O553">
        <f t="shared" si="48"/>
        <v>0</v>
      </c>
      <c r="P553">
        <f t="shared" si="49"/>
        <v>0</v>
      </c>
      <c r="Q553">
        <f t="shared" si="50"/>
        <v>13</v>
      </c>
    </row>
    <row r="554" spans="1:17">
      <c r="A554">
        <v>151503</v>
      </c>
      <c r="B554">
        <v>1</v>
      </c>
      <c r="C554">
        <v>1085</v>
      </c>
      <c r="D554">
        <v>1054</v>
      </c>
      <c r="E554">
        <v>992</v>
      </c>
      <c r="F554">
        <v>472</v>
      </c>
      <c r="G554">
        <v>22.1</v>
      </c>
      <c r="H554">
        <v>15.5</v>
      </c>
      <c r="I554">
        <v>13.3</v>
      </c>
      <c r="J554">
        <v>8.9</v>
      </c>
      <c r="K554">
        <v>20170112</v>
      </c>
      <c r="L554">
        <v>11</v>
      </c>
      <c r="M554" s="2">
        <f t="shared" si="46"/>
        <v>42747</v>
      </c>
      <c r="N554">
        <f t="shared" si="47"/>
        <v>0</v>
      </c>
      <c r="O554">
        <f t="shared" si="48"/>
        <v>0</v>
      </c>
      <c r="P554">
        <f t="shared" si="49"/>
        <v>0</v>
      </c>
      <c r="Q554">
        <f t="shared" si="50"/>
        <v>11</v>
      </c>
    </row>
    <row r="555" spans="1:17">
      <c r="A555">
        <v>151503</v>
      </c>
      <c r="B555">
        <v>1</v>
      </c>
      <c r="C555">
        <v>1085</v>
      </c>
      <c r="D555">
        <v>1054</v>
      </c>
      <c r="E555">
        <v>992</v>
      </c>
      <c r="F555">
        <v>472</v>
      </c>
      <c r="G555">
        <v>22.1</v>
      </c>
      <c r="H555">
        <v>15.5</v>
      </c>
      <c r="I555">
        <v>13.3</v>
      </c>
      <c r="J555">
        <v>8.9</v>
      </c>
      <c r="K555">
        <v>20170114</v>
      </c>
      <c r="L555">
        <v>14.4</v>
      </c>
      <c r="M555" s="2">
        <f t="shared" si="46"/>
        <v>42749</v>
      </c>
      <c r="N555">
        <f t="shared" si="47"/>
        <v>0</v>
      </c>
      <c r="O555">
        <f t="shared" si="48"/>
        <v>0</v>
      </c>
      <c r="P555">
        <f t="shared" si="49"/>
        <v>14.4</v>
      </c>
      <c r="Q555">
        <f t="shared" si="50"/>
        <v>0</v>
      </c>
    </row>
    <row r="556" spans="1:17">
      <c r="A556">
        <v>151503</v>
      </c>
      <c r="B556">
        <v>1</v>
      </c>
      <c r="C556">
        <v>1085</v>
      </c>
      <c r="D556">
        <v>1054</v>
      </c>
      <c r="E556">
        <v>992</v>
      </c>
      <c r="F556">
        <v>472</v>
      </c>
      <c r="G556">
        <v>22.1</v>
      </c>
      <c r="H556">
        <v>15.5</v>
      </c>
      <c r="I556">
        <v>13.3</v>
      </c>
      <c r="J556">
        <v>8.9</v>
      </c>
      <c r="K556">
        <v>20170115</v>
      </c>
      <c r="L556">
        <v>18</v>
      </c>
      <c r="M556" s="2">
        <f t="shared" si="46"/>
        <v>42750</v>
      </c>
      <c r="N556">
        <f t="shared" si="47"/>
        <v>0</v>
      </c>
      <c r="O556">
        <f t="shared" si="48"/>
        <v>18</v>
      </c>
      <c r="P556">
        <f t="shared" si="49"/>
        <v>0</v>
      </c>
      <c r="Q556">
        <f t="shared" si="50"/>
        <v>0</v>
      </c>
    </row>
    <row r="557" spans="1:17">
      <c r="A557">
        <v>151503</v>
      </c>
      <c r="B557">
        <v>1</v>
      </c>
      <c r="C557">
        <v>1085</v>
      </c>
      <c r="D557">
        <v>1054</v>
      </c>
      <c r="E557">
        <v>992</v>
      </c>
      <c r="F557">
        <v>472</v>
      </c>
      <c r="G557">
        <v>22.1</v>
      </c>
      <c r="H557">
        <v>15.5</v>
      </c>
      <c r="I557">
        <v>13.3</v>
      </c>
      <c r="J557">
        <v>8.9</v>
      </c>
      <c r="K557">
        <v>20170116</v>
      </c>
      <c r="L557">
        <v>15.8</v>
      </c>
      <c r="M557" s="2">
        <f t="shared" si="46"/>
        <v>42751</v>
      </c>
      <c r="N557">
        <f t="shared" si="47"/>
        <v>0</v>
      </c>
      <c r="O557">
        <f t="shared" si="48"/>
        <v>15.8</v>
      </c>
      <c r="P557">
        <f t="shared" si="49"/>
        <v>0</v>
      </c>
      <c r="Q557">
        <f t="shared" si="50"/>
        <v>0</v>
      </c>
    </row>
    <row r="558" spans="1:17">
      <c r="A558">
        <v>151503</v>
      </c>
      <c r="B558">
        <v>1</v>
      </c>
      <c r="C558">
        <v>1085</v>
      </c>
      <c r="D558">
        <v>1054</v>
      </c>
      <c r="E558">
        <v>992</v>
      </c>
      <c r="F558">
        <v>472</v>
      </c>
      <c r="G558">
        <v>22.1</v>
      </c>
      <c r="H558">
        <v>15.5</v>
      </c>
      <c r="I558">
        <v>13.3</v>
      </c>
      <c r="J558">
        <v>8.9</v>
      </c>
      <c r="K558">
        <v>20170117</v>
      </c>
      <c r="L558">
        <v>11</v>
      </c>
      <c r="M558" s="2">
        <f t="shared" si="46"/>
        <v>42752</v>
      </c>
      <c r="N558">
        <f t="shared" si="47"/>
        <v>0</v>
      </c>
      <c r="O558">
        <f t="shared" si="48"/>
        <v>0</v>
      </c>
      <c r="P558">
        <f t="shared" si="49"/>
        <v>0</v>
      </c>
      <c r="Q558">
        <f t="shared" si="50"/>
        <v>11</v>
      </c>
    </row>
    <row r="559" spans="1:17">
      <c r="A559">
        <v>151503</v>
      </c>
      <c r="B559">
        <v>1</v>
      </c>
      <c r="C559">
        <v>1085</v>
      </c>
      <c r="D559">
        <v>1054</v>
      </c>
      <c r="E559">
        <v>992</v>
      </c>
      <c r="F559">
        <v>472</v>
      </c>
      <c r="G559">
        <v>22.1</v>
      </c>
      <c r="H559">
        <v>15.5</v>
      </c>
      <c r="I559">
        <v>13.3</v>
      </c>
      <c r="J559">
        <v>8.9</v>
      </c>
      <c r="K559">
        <v>20170118</v>
      </c>
      <c r="L559">
        <v>9</v>
      </c>
      <c r="M559" s="2">
        <f t="shared" si="46"/>
        <v>42753</v>
      </c>
      <c r="N559">
        <f t="shared" si="47"/>
        <v>0</v>
      </c>
      <c r="O559">
        <f t="shared" si="48"/>
        <v>0</v>
      </c>
      <c r="P559">
        <f t="shared" si="49"/>
        <v>0</v>
      </c>
      <c r="Q559">
        <f t="shared" si="50"/>
        <v>9</v>
      </c>
    </row>
    <row r="560" spans="1:17">
      <c r="A560">
        <v>151503</v>
      </c>
      <c r="B560">
        <v>1</v>
      </c>
      <c r="C560">
        <v>1085</v>
      </c>
      <c r="D560">
        <v>1054</v>
      </c>
      <c r="E560">
        <v>992</v>
      </c>
      <c r="F560">
        <v>472</v>
      </c>
      <c r="G560">
        <v>22.1</v>
      </c>
      <c r="H560">
        <v>15.5</v>
      </c>
      <c r="I560">
        <v>13.3</v>
      </c>
      <c r="J560">
        <v>8.9</v>
      </c>
      <c r="K560">
        <v>20170120</v>
      </c>
      <c r="L560">
        <v>12.6</v>
      </c>
      <c r="M560" s="2">
        <f t="shared" si="46"/>
        <v>42755</v>
      </c>
      <c r="N560">
        <f t="shared" si="47"/>
        <v>0</v>
      </c>
      <c r="O560">
        <f t="shared" si="48"/>
        <v>0</v>
      </c>
      <c r="P560">
        <f t="shared" si="49"/>
        <v>0</v>
      </c>
      <c r="Q560">
        <f t="shared" si="50"/>
        <v>12.6</v>
      </c>
    </row>
    <row r="561" spans="1:17">
      <c r="A561">
        <v>151503</v>
      </c>
      <c r="B561">
        <v>1</v>
      </c>
      <c r="C561">
        <v>1085</v>
      </c>
      <c r="D561">
        <v>1054</v>
      </c>
      <c r="E561">
        <v>992</v>
      </c>
      <c r="F561">
        <v>472</v>
      </c>
      <c r="G561">
        <v>22.1</v>
      </c>
      <c r="H561">
        <v>15.5</v>
      </c>
      <c r="I561">
        <v>13.3</v>
      </c>
      <c r="J561">
        <v>8.9</v>
      </c>
      <c r="K561">
        <v>20170121</v>
      </c>
      <c r="L561">
        <v>19.7</v>
      </c>
      <c r="M561" s="2">
        <f t="shared" si="46"/>
        <v>42756</v>
      </c>
      <c r="N561">
        <f t="shared" si="47"/>
        <v>0</v>
      </c>
      <c r="O561">
        <f t="shared" si="48"/>
        <v>19.7</v>
      </c>
      <c r="P561">
        <f t="shared" si="49"/>
        <v>0</v>
      </c>
      <c r="Q561">
        <f t="shared" si="50"/>
        <v>0</v>
      </c>
    </row>
    <row r="562" spans="1:17">
      <c r="A562">
        <v>151503</v>
      </c>
      <c r="B562">
        <v>1</v>
      </c>
      <c r="C562">
        <v>1085</v>
      </c>
      <c r="D562">
        <v>1054</v>
      </c>
      <c r="E562">
        <v>992</v>
      </c>
      <c r="F562">
        <v>472</v>
      </c>
      <c r="G562">
        <v>22.1</v>
      </c>
      <c r="H562">
        <v>15.5</v>
      </c>
      <c r="I562">
        <v>13.3</v>
      </c>
      <c r="J562">
        <v>8.9</v>
      </c>
      <c r="K562">
        <v>20170122</v>
      </c>
      <c r="L562">
        <v>13.9</v>
      </c>
      <c r="M562" s="2">
        <f t="shared" si="46"/>
        <v>42757</v>
      </c>
      <c r="N562">
        <f t="shared" si="47"/>
        <v>0</v>
      </c>
      <c r="O562">
        <f t="shared" si="48"/>
        <v>0</v>
      </c>
      <c r="P562">
        <f t="shared" si="49"/>
        <v>13.9</v>
      </c>
      <c r="Q562">
        <f t="shared" si="50"/>
        <v>0</v>
      </c>
    </row>
    <row r="563" spans="1:17">
      <c r="A563">
        <v>151503</v>
      </c>
      <c r="B563">
        <v>1</v>
      </c>
      <c r="C563">
        <v>1085</v>
      </c>
      <c r="D563">
        <v>1054</v>
      </c>
      <c r="E563">
        <v>992</v>
      </c>
      <c r="F563">
        <v>472</v>
      </c>
      <c r="G563">
        <v>22.1</v>
      </c>
      <c r="H563">
        <v>15.5</v>
      </c>
      <c r="I563">
        <v>13.3</v>
      </c>
      <c r="J563">
        <v>8.9</v>
      </c>
      <c r="K563">
        <v>20170123</v>
      </c>
      <c r="L563">
        <v>16.600000000000001</v>
      </c>
      <c r="M563" s="2">
        <f t="shared" si="46"/>
        <v>42758</v>
      </c>
      <c r="N563">
        <f t="shared" si="47"/>
        <v>0</v>
      </c>
      <c r="O563">
        <f t="shared" si="48"/>
        <v>16.600000000000001</v>
      </c>
      <c r="P563">
        <f t="shared" si="49"/>
        <v>0</v>
      </c>
      <c r="Q563">
        <f t="shared" si="50"/>
        <v>0</v>
      </c>
    </row>
    <row r="564" spans="1:17">
      <c r="A564">
        <v>151503</v>
      </c>
      <c r="B564">
        <v>1</v>
      </c>
      <c r="C564">
        <v>1085</v>
      </c>
      <c r="D564">
        <v>1054</v>
      </c>
      <c r="E564">
        <v>992</v>
      </c>
      <c r="F564">
        <v>472</v>
      </c>
      <c r="G564">
        <v>22.1</v>
      </c>
      <c r="H564">
        <v>15.5</v>
      </c>
      <c r="I564">
        <v>13.3</v>
      </c>
      <c r="J564">
        <v>8.9</v>
      </c>
      <c r="K564">
        <v>20170124</v>
      </c>
      <c r="L564">
        <v>16</v>
      </c>
      <c r="M564" s="2">
        <f t="shared" si="46"/>
        <v>42759</v>
      </c>
      <c r="N564">
        <f t="shared" si="47"/>
        <v>0</v>
      </c>
      <c r="O564">
        <f t="shared" si="48"/>
        <v>16</v>
      </c>
      <c r="P564">
        <f t="shared" si="49"/>
        <v>0</v>
      </c>
      <c r="Q564">
        <f t="shared" si="50"/>
        <v>0</v>
      </c>
    </row>
    <row r="565" spans="1:17">
      <c r="A565">
        <v>151503</v>
      </c>
      <c r="B565">
        <v>1</v>
      </c>
      <c r="C565">
        <v>1085</v>
      </c>
      <c r="D565">
        <v>1054</v>
      </c>
      <c r="E565">
        <v>992</v>
      </c>
      <c r="F565">
        <v>472</v>
      </c>
      <c r="G565">
        <v>22.1</v>
      </c>
      <c r="H565">
        <v>15.5</v>
      </c>
      <c r="I565">
        <v>13.3</v>
      </c>
      <c r="J565">
        <v>8.9</v>
      </c>
      <c r="K565">
        <v>20170125</v>
      </c>
      <c r="L565">
        <v>15.4</v>
      </c>
      <c r="M565" s="2">
        <f t="shared" si="46"/>
        <v>42760</v>
      </c>
      <c r="N565">
        <f t="shared" si="47"/>
        <v>0</v>
      </c>
      <c r="O565">
        <f t="shared" si="48"/>
        <v>0</v>
      </c>
      <c r="P565">
        <f t="shared" si="49"/>
        <v>15.4</v>
      </c>
      <c r="Q565">
        <f t="shared" si="50"/>
        <v>0</v>
      </c>
    </row>
    <row r="566" spans="1:17">
      <c r="A566">
        <v>151503</v>
      </c>
      <c r="B566">
        <v>1</v>
      </c>
      <c r="C566">
        <v>1085</v>
      </c>
      <c r="D566">
        <v>1054</v>
      </c>
      <c r="E566">
        <v>992</v>
      </c>
      <c r="F566">
        <v>472</v>
      </c>
      <c r="G566">
        <v>22.1</v>
      </c>
      <c r="H566">
        <v>15.5</v>
      </c>
      <c r="I566">
        <v>13.3</v>
      </c>
      <c r="J566">
        <v>8.9</v>
      </c>
      <c r="K566">
        <v>20170127</v>
      </c>
      <c r="L566">
        <v>10.4</v>
      </c>
      <c r="M566" s="2">
        <f t="shared" si="46"/>
        <v>42762</v>
      </c>
      <c r="N566">
        <f t="shared" si="47"/>
        <v>0</v>
      </c>
      <c r="O566">
        <f t="shared" si="48"/>
        <v>0</v>
      </c>
      <c r="P566">
        <f t="shared" si="49"/>
        <v>0</v>
      </c>
      <c r="Q566">
        <f t="shared" si="50"/>
        <v>10.4</v>
      </c>
    </row>
    <row r="567" spans="1:17">
      <c r="A567">
        <v>151503</v>
      </c>
      <c r="B567">
        <v>1</v>
      </c>
      <c r="C567">
        <v>1085</v>
      </c>
      <c r="D567">
        <v>1054</v>
      </c>
      <c r="E567">
        <v>992</v>
      </c>
      <c r="F567">
        <v>472</v>
      </c>
      <c r="G567">
        <v>22.1</v>
      </c>
      <c r="H567">
        <v>15.5</v>
      </c>
      <c r="I567">
        <v>13.3</v>
      </c>
      <c r="J567">
        <v>8.9</v>
      </c>
      <c r="K567">
        <v>20170129</v>
      </c>
      <c r="L567">
        <v>13.6</v>
      </c>
      <c r="M567" s="2">
        <f t="shared" si="46"/>
        <v>42764</v>
      </c>
      <c r="N567">
        <f t="shared" si="47"/>
        <v>0</v>
      </c>
      <c r="O567">
        <f t="shared" si="48"/>
        <v>0</v>
      </c>
      <c r="P567">
        <f t="shared" si="49"/>
        <v>13.6</v>
      </c>
      <c r="Q567">
        <f t="shared" si="50"/>
        <v>0</v>
      </c>
    </row>
    <row r="568" spans="1:17">
      <c r="A568">
        <v>151503</v>
      </c>
      <c r="B568">
        <v>1</v>
      </c>
      <c r="C568">
        <v>1085</v>
      </c>
      <c r="D568">
        <v>1054</v>
      </c>
      <c r="E568">
        <v>992</v>
      </c>
      <c r="F568">
        <v>472</v>
      </c>
      <c r="G568">
        <v>22.1</v>
      </c>
      <c r="H568">
        <v>15.5</v>
      </c>
      <c r="I568">
        <v>13.3</v>
      </c>
      <c r="J568">
        <v>8.9</v>
      </c>
      <c r="K568">
        <v>20170130</v>
      </c>
      <c r="L568">
        <v>11.3</v>
      </c>
      <c r="M568" s="2">
        <f t="shared" si="46"/>
        <v>42765</v>
      </c>
      <c r="N568">
        <f t="shared" si="47"/>
        <v>0</v>
      </c>
      <c r="O568">
        <f t="shared" si="48"/>
        <v>0</v>
      </c>
      <c r="P568">
        <f t="shared" si="49"/>
        <v>0</v>
      </c>
      <c r="Q568">
        <f t="shared" si="50"/>
        <v>11.3</v>
      </c>
    </row>
    <row r="569" spans="1:17">
      <c r="A569">
        <v>151503</v>
      </c>
      <c r="B569">
        <v>1</v>
      </c>
      <c r="C569">
        <v>1085</v>
      </c>
      <c r="D569">
        <v>1054</v>
      </c>
      <c r="E569">
        <v>992</v>
      </c>
      <c r="F569">
        <v>472</v>
      </c>
      <c r="G569">
        <v>22.1</v>
      </c>
      <c r="H569">
        <v>15.5</v>
      </c>
      <c r="I569">
        <v>13.3</v>
      </c>
      <c r="J569">
        <v>8.9</v>
      </c>
      <c r="K569">
        <v>20170131</v>
      </c>
      <c r="L569">
        <v>11.4</v>
      </c>
      <c r="M569" s="2">
        <f t="shared" si="46"/>
        <v>42766</v>
      </c>
      <c r="N569">
        <f t="shared" si="47"/>
        <v>0</v>
      </c>
      <c r="O569">
        <f t="shared" si="48"/>
        <v>0</v>
      </c>
      <c r="P569">
        <f t="shared" si="49"/>
        <v>0</v>
      </c>
      <c r="Q569">
        <f t="shared" si="50"/>
        <v>11.4</v>
      </c>
    </row>
    <row r="570" spans="1:17">
      <c r="A570">
        <v>151503</v>
      </c>
      <c r="B570">
        <v>1</v>
      </c>
      <c r="C570">
        <v>1085</v>
      </c>
      <c r="D570">
        <v>1054</v>
      </c>
      <c r="E570">
        <v>992</v>
      </c>
      <c r="F570">
        <v>472</v>
      </c>
      <c r="G570">
        <v>22.1</v>
      </c>
      <c r="H570">
        <v>15.5</v>
      </c>
      <c r="I570">
        <v>13.3</v>
      </c>
      <c r="J570">
        <v>8.9</v>
      </c>
      <c r="K570">
        <v>20180109</v>
      </c>
      <c r="L570">
        <v>16.399999999999999</v>
      </c>
      <c r="M570" s="2">
        <f t="shared" si="46"/>
        <v>43109</v>
      </c>
      <c r="N570">
        <f t="shared" si="47"/>
        <v>0</v>
      </c>
      <c r="O570">
        <f t="shared" si="48"/>
        <v>16.399999999999999</v>
      </c>
      <c r="P570">
        <f t="shared" si="49"/>
        <v>0</v>
      </c>
      <c r="Q570">
        <f t="shared" si="50"/>
        <v>0</v>
      </c>
    </row>
    <row r="571" spans="1:17">
      <c r="A571">
        <v>151503</v>
      </c>
      <c r="B571">
        <v>1</v>
      </c>
      <c r="C571">
        <v>1085</v>
      </c>
      <c r="D571">
        <v>1054</v>
      </c>
      <c r="E571">
        <v>992</v>
      </c>
      <c r="F571">
        <v>472</v>
      </c>
      <c r="G571">
        <v>22.1</v>
      </c>
      <c r="H571">
        <v>15.5</v>
      </c>
      <c r="I571">
        <v>13.3</v>
      </c>
      <c r="J571">
        <v>8.9</v>
      </c>
      <c r="K571">
        <v>20180110</v>
      </c>
      <c r="L571">
        <v>17.8</v>
      </c>
      <c r="M571" s="2">
        <f t="shared" si="46"/>
        <v>43110</v>
      </c>
      <c r="N571">
        <f t="shared" si="47"/>
        <v>0</v>
      </c>
      <c r="O571">
        <f t="shared" si="48"/>
        <v>17.8</v>
      </c>
      <c r="P571">
        <f t="shared" si="49"/>
        <v>0</v>
      </c>
      <c r="Q571">
        <f t="shared" si="50"/>
        <v>0</v>
      </c>
    </row>
    <row r="572" spans="1:17">
      <c r="A572">
        <v>151503</v>
      </c>
      <c r="B572">
        <v>1</v>
      </c>
      <c r="C572">
        <v>1085</v>
      </c>
      <c r="D572">
        <v>1054</v>
      </c>
      <c r="E572">
        <v>992</v>
      </c>
      <c r="F572">
        <v>472</v>
      </c>
      <c r="G572">
        <v>22.1</v>
      </c>
      <c r="H572">
        <v>15.5</v>
      </c>
      <c r="I572">
        <v>13.3</v>
      </c>
      <c r="J572">
        <v>8.9</v>
      </c>
      <c r="K572">
        <v>20180111</v>
      </c>
      <c r="L572">
        <v>19.2</v>
      </c>
      <c r="M572" s="2">
        <f t="shared" si="46"/>
        <v>43111</v>
      </c>
      <c r="N572">
        <f t="shared" si="47"/>
        <v>0</v>
      </c>
      <c r="O572">
        <f t="shared" si="48"/>
        <v>19.2</v>
      </c>
      <c r="P572">
        <f t="shared" si="49"/>
        <v>0</v>
      </c>
      <c r="Q572">
        <f t="shared" si="50"/>
        <v>0</v>
      </c>
    </row>
    <row r="573" spans="1:17">
      <c r="A573">
        <v>151503</v>
      </c>
      <c r="B573">
        <v>1</v>
      </c>
      <c r="C573">
        <v>1085</v>
      </c>
      <c r="D573">
        <v>1054</v>
      </c>
      <c r="E573">
        <v>992</v>
      </c>
      <c r="F573">
        <v>472</v>
      </c>
      <c r="G573">
        <v>22.1</v>
      </c>
      <c r="H573">
        <v>15.5</v>
      </c>
      <c r="I573">
        <v>13.3</v>
      </c>
      <c r="J573">
        <v>8.9</v>
      </c>
      <c r="K573">
        <v>20180112</v>
      </c>
      <c r="L573">
        <v>9.6</v>
      </c>
      <c r="M573" s="2">
        <f t="shared" si="46"/>
        <v>43112</v>
      </c>
      <c r="N573">
        <f t="shared" si="47"/>
        <v>0</v>
      </c>
      <c r="O573">
        <f t="shared" si="48"/>
        <v>0</v>
      </c>
      <c r="P573">
        <f t="shared" si="49"/>
        <v>0</v>
      </c>
      <c r="Q573">
        <f t="shared" si="50"/>
        <v>9.6</v>
      </c>
    </row>
    <row r="574" spans="1:17">
      <c r="A574">
        <v>151503</v>
      </c>
      <c r="B574">
        <v>1</v>
      </c>
      <c r="C574">
        <v>1085</v>
      </c>
      <c r="D574">
        <v>1054</v>
      </c>
      <c r="E574">
        <v>992</v>
      </c>
      <c r="F574">
        <v>472</v>
      </c>
      <c r="G574">
        <v>22.1</v>
      </c>
      <c r="H574">
        <v>15.5</v>
      </c>
      <c r="I574">
        <v>13.3</v>
      </c>
      <c r="J574">
        <v>8.9</v>
      </c>
      <c r="K574">
        <v>20180117</v>
      </c>
      <c r="L574">
        <v>9.1999999999999993</v>
      </c>
      <c r="M574" s="2">
        <f t="shared" si="46"/>
        <v>43117</v>
      </c>
      <c r="N574">
        <f t="shared" si="47"/>
        <v>0</v>
      </c>
      <c r="O574">
        <f t="shared" si="48"/>
        <v>0</v>
      </c>
      <c r="P574">
        <f t="shared" si="49"/>
        <v>0</v>
      </c>
      <c r="Q574">
        <f t="shared" si="50"/>
        <v>9.1999999999999993</v>
      </c>
    </row>
    <row r="575" spans="1:17">
      <c r="A575">
        <v>153314</v>
      </c>
      <c r="B575">
        <v>3</v>
      </c>
      <c r="C575">
        <v>1581</v>
      </c>
      <c r="D575">
        <v>1581</v>
      </c>
      <c r="E575">
        <v>1519</v>
      </c>
      <c r="F575">
        <v>745</v>
      </c>
      <c r="G575">
        <v>70.2</v>
      </c>
      <c r="H575">
        <v>51</v>
      </c>
      <c r="I575">
        <v>38</v>
      </c>
      <c r="J575">
        <v>21.2</v>
      </c>
      <c r="K575">
        <v>20180306</v>
      </c>
      <c r="L575">
        <v>74.2</v>
      </c>
      <c r="M575" s="2">
        <f t="shared" si="46"/>
        <v>43165</v>
      </c>
      <c r="N575">
        <f t="shared" si="47"/>
        <v>74.2</v>
      </c>
      <c r="O575">
        <f t="shared" si="48"/>
        <v>0</v>
      </c>
      <c r="P575">
        <f t="shared" si="49"/>
        <v>0</v>
      </c>
      <c r="Q575">
        <f t="shared" si="50"/>
        <v>0</v>
      </c>
    </row>
    <row r="576" spans="1:17">
      <c r="A576">
        <v>151503</v>
      </c>
      <c r="B576">
        <v>1</v>
      </c>
      <c r="C576">
        <v>1085</v>
      </c>
      <c r="D576">
        <v>1054</v>
      </c>
      <c r="E576">
        <v>992</v>
      </c>
      <c r="F576">
        <v>472</v>
      </c>
      <c r="G576">
        <v>22.1</v>
      </c>
      <c r="H576">
        <v>15.5</v>
      </c>
      <c r="I576">
        <v>13.3</v>
      </c>
      <c r="J576">
        <v>8.9</v>
      </c>
      <c r="K576">
        <v>20180119</v>
      </c>
      <c r="L576">
        <v>17.8</v>
      </c>
      <c r="M576" s="2">
        <f t="shared" si="46"/>
        <v>43119</v>
      </c>
      <c r="N576">
        <f t="shared" si="47"/>
        <v>0</v>
      </c>
      <c r="O576">
        <f t="shared" si="48"/>
        <v>17.8</v>
      </c>
      <c r="P576">
        <f t="shared" si="49"/>
        <v>0</v>
      </c>
      <c r="Q576">
        <f t="shared" si="50"/>
        <v>0</v>
      </c>
    </row>
    <row r="577" spans="1:17">
      <c r="A577">
        <v>151503</v>
      </c>
      <c r="B577">
        <v>1</v>
      </c>
      <c r="C577">
        <v>1085</v>
      </c>
      <c r="D577">
        <v>1054</v>
      </c>
      <c r="E577">
        <v>992</v>
      </c>
      <c r="F577">
        <v>472</v>
      </c>
      <c r="G577">
        <v>22.1</v>
      </c>
      <c r="H577">
        <v>15.5</v>
      </c>
      <c r="I577">
        <v>13.3</v>
      </c>
      <c r="J577">
        <v>8.9</v>
      </c>
      <c r="K577">
        <v>20180121</v>
      </c>
      <c r="L577">
        <v>13.4</v>
      </c>
      <c r="M577" s="2">
        <f t="shared" si="46"/>
        <v>43121</v>
      </c>
      <c r="N577">
        <f t="shared" si="47"/>
        <v>0</v>
      </c>
      <c r="O577">
        <f t="shared" si="48"/>
        <v>0</v>
      </c>
      <c r="P577">
        <f t="shared" si="49"/>
        <v>13.4</v>
      </c>
      <c r="Q577">
        <f t="shared" si="50"/>
        <v>0</v>
      </c>
    </row>
    <row r="578" spans="1:17">
      <c r="A578">
        <v>151503</v>
      </c>
      <c r="B578">
        <v>1</v>
      </c>
      <c r="C578">
        <v>1085</v>
      </c>
      <c r="D578">
        <v>1054</v>
      </c>
      <c r="E578">
        <v>992</v>
      </c>
      <c r="F578">
        <v>472</v>
      </c>
      <c r="G578">
        <v>22.1</v>
      </c>
      <c r="H578">
        <v>15.5</v>
      </c>
      <c r="I578">
        <v>13.3</v>
      </c>
      <c r="J578">
        <v>8.9</v>
      </c>
      <c r="K578">
        <v>20180122</v>
      </c>
      <c r="L578">
        <v>18.2</v>
      </c>
      <c r="M578" s="2">
        <f t="shared" si="46"/>
        <v>43122</v>
      </c>
      <c r="N578">
        <f t="shared" si="47"/>
        <v>0</v>
      </c>
      <c r="O578">
        <f t="shared" si="48"/>
        <v>18.2</v>
      </c>
      <c r="P578">
        <f t="shared" si="49"/>
        <v>0</v>
      </c>
      <c r="Q578">
        <f t="shared" si="50"/>
        <v>0</v>
      </c>
    </row>
    <row r="579" spans="1:17">
      <c r="A579">
        <v>151503</v>
      </c>
      <c r="B579">
        <v>1</v>
      </c>
      <c r="C579">
        <v>1085</v>
      </c>
      <c r="D579">
        <v>1054</v>
      </c>
      <c r="E579">
        <v>992</v>
      </c>
      <c r="F579">
        <v>472</v>
      </c>
      <c r="G579">
        <v>22.1</v>
      </c>
      <c r="H579">
        <v>15.5</v>
      </c>
      <c r="I579">
        <v>13.3</v>
      </c>
      <c r="J579">
        <v>8.9</v>
      </c>
      <c r="K579">
        <v>20180123</v>
      </c>
      <c r="L579">
        <v>14.6</v>
      </c>
      <c r="M579" s="2">
        <f t="shared" si="46"/>
        <v>43123</v>
      </c>
      <c r="N579">
        <f t="shared" si="47"/>
        <v>0</v>
      </c>
      <c r="O579">
        <f t="shared" si="48"/>
        <v>0</v>
      </c>
      <c r="P579">
        <f t="shared" si="49"/>
        <v>14.6</v>
      </c>
      <c r="Q579">
        <f t="shared" si="50"/>
        <v>0</v>
      </c>
    </row>
    <row r="580" spans="1:17">
      <c r="A580">
        <v>151503</v>
      </c>
      <c r="B580">
        <v>2</v>
      </c>
      <c r="C580">
        <v>1085</v>
      </c>
      <c r="D580">
        <v>1029</v>
      </c>
      <c r="E580">
        <v>967</v>
      </c>
      <c r="F580">
        <v>572</v>
      </c>
      <c r="G580">
        <v>29.5</v>
      </c>
      <c r="H580">
        <v>19.3</v>
      </c>
      <c r="I580">
        <v>15.6</v>
      </c>
      <c r="J580">
        <v>10</v>
      </c>
      <c r="K580">
        <v>20170202</v>
      </c>
      <c r="L580">
        <v>18.8</v>
      </c>
      <c r="M580" s="2">
        <f t="shared" si="46"/>
        <v>42768</v>
      </c>
      <c r="N580">
        <f t="shared" si="47"/>
        <v>0</v>
      </c>
      <c r="O580">
        <f t="shared" si="48"/>
        <v>0</v>
      </c>
      <c r="P580">
        <f t="shared" si="49"/>
        <v>18.8</v>
      </c>
      <c r="Q580">
        <f t="shared" si="50"/>
        <v>0</v>
      </c>
    </row>
    <row r="581" spans="1:17">
      <c r="A581">
        <v>151503</v>
      </c>
      <c r="B581">
        <v>2</v>
      </c>
      <c r="C581">
        <v>1085</v>
      </c>
      <c r="D581">
        <v>1029</v>
      </c>
      <c r="E581">
        <v>967</v>
      </c>
      <c r="F581">
        <v>572</v>
      </c>
      <c r="G581">
        <v>29.5</v>
      </c>
      <c r="H581">
        <v>19.3</v>
      </c>
      <c r="I581">
        <v>15.6</v>
      </c>
      <c r="J581">
        <v>10</v>
      </c>
      <c r="K581">
        <v>20170203</v>
      </c>
      <c r="L581">
        <v>11.2</v>
      </c>
      <c r="M581" s="2">
        <f t="shared" si="46"/>
        <v>42769</v>
      </c>
      <c r="N581">
        <f t="shared" si="47"/>
        <v>0</v>
      </c>
      <c r="O581">
        <f t="shared" si="48"/>
        <v>0</v>
      </c>
      <c r="P581">
        <f t="shared" si="49"/>
        <v>0</v>
      </c>
      <c r="Q581">
        <f t="shared" si="50"/>
        <v>11.2</v>
      </c>
    </row>
    <row r="582" spans="1:17">
      <c r="A582">
        <v>151503</v>
      </c>
      <c r="B582">
        <v>2</v>
      </c>
      <c r="C582">
        <v>1085</v>
      </c>
      <c r="D582">
        <v>1029</v>
      </c>
      <c r="E582">
        <v>967</v>
      </c>
      <c r="F582">
        <v>572</v>
      </c>
      <c r="G582">
        <v>29.5</v>
      </c>
      <c r="H582">
        <v>19.3</v>
      </c>
      <c r="I582">
        <v>15.6</v>
      </c>
      <c r="J582">
        <v>10</v>
      </c>
      <c r="K582">
        <v>20170209</v>
      </c>
      <c r="L582">
        <v>13.3</v>
      </c>
      <c r="M582" s="2">
        <f t="shared" si="46"/>
        <v>42775</v>
      </c>
      <c r="N582">
        <f t="shared" si="47"/>
        <v>0</v>
      </c>
      <c r="O582">
        <f t="shared" si="48"/>
        <v>0</v>
      </c>
      <c r="P582">
        <f t="shared" si="49"/>
        <v>0</v>
      </c>
      <c r="Q582">
        <f t="shared" si="50"/>
        <v>13.3</v>
      </c>
    </row>
    <row r="583" spans="1:17">
      <c r="A583">
        <v>151503</v>
      </c>
      <c r="B583">
        <v>2</v>
      </c>
      <c r="C583">
        <v>1085</v>
      </c>
      <c r="D583">
        <v>1029</v>
      </c>
      <c r="E583">
        <v>967</v>
      </c>
      <c r="F583">
        <v>572</v>
      </c>
      <c r="G583">
        <v>29.5</v>
      </c>
      <c r="H583">
        <v>19.3</v>
      </c>
      <c r="I583">
        <v>15.6</v>
      </c>
      <c r="J583">
        <v>10</v>
      </c>
      <c r="K583">
        <v>20170211</v>
      </c>
      <c r="L583">
        <v>19</v>
      </c>
      <c r="M583" s="2">
        <f t="shared" si="46"/>
        <v>42777</v>
      </c>
      <c r="N583">
        <f t="shared" si="47"/>
        <v>0</v>
      </c>
      <c r="O583">
        <f t="shared" si="48"/>
        <v>0</v>
      </c>
      <c r="P583">
        <f t="shared" si="49"/>
        <v>19</v>
      </c>
      <c r="Q583">
        <f t="shared" si="50"/>
        <v>0</v>
      </c>
    </row>
    <row r="584" spans="1:17">
      <c r="A584">
        <v>151503</v>
      </c>
      <c r="B584">
        <v>2</v>
      </c>
      <c r="C584">
        <v>1085</v>
      </c>
      <c r="D584">
        <v>1029</v>
      </c>
      <c r="E584">
        <v>967</v>
      </c>
      <c r="F584">
        <v>572</v>
      </c>
      <c r="G584">
        <v>29.5</v>
      </c>
      <c r="H584">
        <v>19.3</v>
      </c>
      <c r="I584">
        <v>15.6</v>
      </c>
      <c r="J584">
        <v>10</v>
      </c>
      <c r="K584">
        <v>20170212</v>
      </c>
      <c r="L584">
        <v>15.6</v>
      </c>
      <c r="M584" s="2">
        <f t="shared" si="46"/>
        <v>42778</v>
      </c>
      <c r="N584">
        <f t="shared" si="47"/>
        <v>0</v>
      </c>
      <c r="O584">
        <f t="shared" si="48"/>
        <v>0</v>
      </c>
      <c r="P584">
        <f t="shared" si="49"/>
        <v>0</v>
      </c>
      <c r="Q584">
        <f t="shared" si="50"/>
        <v>15.6</v>
      </c>
    </row>
    <row r="585" spans="1:17">
      <c r="A585">
        <v>151503</v>
      </c>
      <c r="B585">
        <v>2</v>
      </c>
      <c r="C585">
        <v>1085</v>
      </c>
      <c r="D585">
        <v>1029</v>
      </c>
      <c r="E585">
        <v>967</v>
      </c>
      <c r="F585">
        <v>572</v>
      </c>
      <c r="G585">
        <v>29.5</v>
      </c>
      <c r="H585">
        <v>19.3</v>
      </c>
      <c r="I585">
        <v>15.6</v>
      </c>
      <c r="J585">
        <v>10</v>
      </c>
      <c r="K585">
        <v>20170213</v>
      </c>
      <c r="L585">
        <v>14.4</v>
      </c>
      <c r="M585" s="2">
        <f t="shared" si="46"/>
        <v>42779</v>
      </c>
      <c r="N585">
        <f t="shared" si="47"/>
        <v>0</v>
      </c>
      <c r="O585">
        <f t="shared" si="48"/>
        <v>0</v>
      </c>
      <c r="P585">
        <f t="shared" si="49"/>
        <v>0</v>
      </c>
      <c r="Q585">
        <f t="shared" si="50"/>
        <v>14.4</v>
      </c>
    </row>
    <row r="586" spans="1:17">
      <c r="A586">
        <v>151503</v>
      </c>
      <c r="B586">
        <v>2</v>
      </c>
      <c r="C586">
        <v>1085</v>
      </c>
      <c r="D586">
        <v>1029</v>
      </c>
      <c r="E586">
        <v>967</v>
      </c>
      <c r="F586">
        <v>572</v>
      </c>
      <c r="G586">
        <v>29.5</v>
      </c>
      <c r="H586">
        <v>19.3</v>
      </c>
      <c r="I586">
        <v>15.6</v>
      </c>
      <c r="J586">
        <v>10</v>
      </c>
      <c r="K586">
        <v>20170214</v>
      </c>
      <c r="L586">
        <v>14.8</v>
      </c>
      <c r="M586" s="2">
        <f t="shared" si="46"/>
        <v>42780</v>
      </c>
      <c r="N586">
        <f t="shared" si="47"/>
        <v>0</v>
      </c>
      <c r="O586">
        <f t="shared" si="48"/>
        <v>0</v>
      </c>
      <c r="P586">
        <f t="shared" si="49"/>
        <v>0</v>
      </c>
      <c r="Q586">
        <f t="shared" si="50"/>
        <v>14.8</v>
      </c>
    </row>
    <row r="587" spans="1:17">
      <c r="A587">
        <v>151503</v>
      </c>
      <c r="B587">
        <v>2</v>
      </c>
      <c r="C587">
        <v>1085</v>
      </c>
      <c r="D587">
        <v>1029</v>
      </c>
      <c r="E587">
        <v>967</v>
      </c>
      <c r="F587">
        <v>572</v>
      </c>
      <c r="G587">
        <v>29.5</v>
      </c>
      <c r="H587">
        <v>19.3</v>
      </c>
      <c r="I587">
        <v>15.6</v>
      </c>
      <c r="J587">
        <v>10</v>
      </c>
      <c r="K587">
        <v>20170215</v>
      </c>
      <c r="L587">
        <v>11.8</v>
      </c>
      <c r="M587" s="2">
        <f t="shared" si="46"/>
        <v>42781</v>
      </c>
      <c r="N587">
        <f t="shared" si="47"/>
        <v>0</v>
      </c>
      <c r="O587">
        <f t="shared" si="48"/>
        <v>0</v>
      </c>
      <c r="P587">
        <f t="shared" si="49"/>
        <v>0</v>
      </c>
      <c r="Q587">
        <f t="shared" si="50"/>
        <v>11.8</v>
      </c>
    </row>
    <row r="588" spans="1:17">
      <c r="A588">
        <v>151503</v>
      </c>
      <c r="B588">
        <v>2</v>
      </c>
      <c r="C588">
        <v>1085</v>
      </c>
      <c r="D588">
        <v>1029</v>
      </c>
      <c r="E588">
        <v>967</v>
      </c>
      <c r="F588">
        <v>572</v>
      </c>
      <c r="G588">
        <v>29.5</v>
      </c>
      <c r="H588">
        <v>19.3</v>
      </c>
      <c r="I588">
        <v>15.6</v>
      </c>
      <c r="J588">
        <v>10</v>
      </c>
      <c r="K588">
        <v>20170216</v>
      </c>
      <c r="L588">
        <v>12.4</v>
      </c>
      <c r="M588" s="2">
        <f t="shared" si="46"/>
        <v>42782</v>
      </c>
      <c r="N588">
        <f t="shared" si="47"/>
        <v>0</v>
      </c>
      <c r="O588">
        <f t="shared" si="48"/>
        <v>0</v>
      </c>
      <c r="P588">
        <f t="shared" si="49"/>
        <v>0</v>
      </c>
      <c r="Q588">
        <f t="shared" si="50"/>
        <v>12.4</v>
      </c>
    </row>
    <row r="589" spans="1:17">
      <c r="A589">
        <v>151503</v>
      </c>
      <c r="B589">
        <v>2</v>
      </c>
      <c r="C589">
        <v>1085</v>
      </c>
      <c r="D589">
        <v>1029</v>
      </c>
      <c r="E589">
        <v>967</v>
      </c>
      <c r="F589">
        <v>572</v>
      </c>
      <c r="G589">
        <v>29.5</v>
      </c>
      <c r="H589">
        <v>19.3</v>
      </c>
      <c r="I589">
        <v>15.6</v>
      </c>
      <c r="J589">
        <v>10</v>
      </c>
      <c r="K589">
        <v>20170217</v>
      </c>
      <c r="L589">
        <v>13.8</v>
      </c>
      <c r="M589" s="2">
        <f t="shared" si="46"/>
        <v>42783</v>
      </c>
      <c r="N589">
        <f t="shared" si="47"/>
        <v>0</v>
      </c>
      <c r="O589">
        <f t="shared" si="48"/>
        <v>0</v>
      </c>
      <c r="P589">
        <f t="shared" si="49"/>
        <v>0</v>
      </c>
      <c r="Q589">
        <f t="shared" si="50"/>
        <v>13.8</v>
      </c>
    </row>
    <row r="590" spans="1:17">
      <c r="A590">
        <v>151503</v>
      </c>
      <c r="B590">
        <v>2</v>
      </c>
      <c r="C590">
        <v>1085</v>
      </c>
      <c r="D590">
        <v>1029</v>
      </c>
      <c r="E590">
        <v>967</v>
      </c>
      <c r="F590">
        <v>572</v>
      </c>
      <c r="G590">
        <v>29.5</v>
      </c>
      <c r="H590">
        <v>19.3</v>
      </c>
      <c r="I590">
        <v>15.6</v>
      </c>
      <c r="J590">
        <v>10</v>
      </c>
      <c r="K590">
        <v>20170218</v>
      </c>
      <c r="L590">
        <v>10</v>
      </c>
      <c r="M590" s="2">
        <f t="shared" si="46"/>
        <v>42784</v>
      </c>
      <c r="N590">
        <f t="shared" si="47"/>
        <v>0</v>
      </c>
      <c r="O590">
        <f t="shared" si="48"/>
        <v>0</v>
      </c>
      <c r="P590">
        <f t="shared" si="49"/>
        <v>0</v>
      </c>
      <c r="Q590">
        <f t="shared" si="50"/>
        <v>0</v>
      </c>
    </row>
    <row r="591" spans="1:17">
      <c r="A591">
        <v>151503</v>
      </c>
      <c r="B591">
        <v>2</v>
      </c>
      <c r="C591">
        <v>1085</v>
      </c>
      <c r="D591">
        <v>1029</v>
      </c>
      <c r="E591">
        <v>967</v>
      </c>
      <c r="F591">
        <v>572</v>
      </c>
      <c r="G591">
        <v>29.5</v>
      </c>
      <c r="H591">
        <v>19.3</v>
      </c>
      <c r="I591">
        <v>15.6</v>
      </c>
      <c r="J591">
        <v>10</v>
      </c>
      <c r="K591">
        <v>20170219</v>
      </c>
      <c r="L591">
        <v>11.4</v>
      </c>
      <c r="M591" s="2">
        <f t="shared" si="46"/>
        <v>42785</v>
      </c>
      <c r="N591">
        <f t="shared" si="47"/>
        <v>0</v>
      </c>
      <c r="O591">
        <f t="shared" si="48"/>
        <v>0</v>
      </c>
      <c r="P591">
        <f t="shared" si="49"/>
        <v>0</v>
      </c>
      <c r="Q591">
        <f t="shared" si="50"/>
        <v>11.4</v>
      </c>
    </row>
    <row r="592" spans="1:17">
      <c r="A592">
        <v>151503</v>
      </c>
      <c r="B592">
        <v>2</v>
      </c>
      <c r="C592">
        <v>1085</v>
      </c>
      <c r="D592">
        <v>1029</v>
      </c>
      <c r="E592">
        <v>967</v>
      </c>
      <c r="F592">
        <v>572</v>
      </c>
      <c r="G592">
        <v>29.5</v>
      </c>
      <c r="H592">
        <v>19.3</v>
      </c>
      <c r="I592">
        <v>15.6</v>
      </c>
      <c r="J592">
        <v>10</v>
      </c>
      <c r="K592">
        <v>20170223</v>
      </c>
      <c r="L592">
        <v>19.7</v>
      </c>
      <c r="M592" s="2">
        <f t="shared" si="46"/>
        <v>42789</v>
      </c>
      <c r="N592">
        <f t="shared" si="47"/>
        <v>0</v>
      </c>
      <c r="O592">
        <f t="shared" si="48"/>
        <v>19.7</v>
      </c>
      <c r="P592">
        <f t="shared" si="49"/>
        <v>0</v>
      </c>
      <c r="Q592">
        <f t="shared" si="50"/>
        <v>0</v>
      </c>
    </row>
    <row r="593" spans="1:17">
      <c r="A593">
        <v>151503</v>
      </c>
      <c r="B593">
        <v>2</v>
      </c>
      <c r="C593">
        <v>1085</v>
      </c>
      <c r="D593">
        <v>1029</v>
      </c>
      <c r="E593">
        <v>967</v>
      </c>
      <c r="F593">
        <v>572</v>
      </c>
      <c r="G593">
        <v>29.5</v>
      </c>
      <c r="H593">
        <v>19.3</v>
      </c>
      <c r="I593">
        <v>15.6</v>
      </c>
      <c r="J593">
        <v>10</v>
      </c>
      <c r="K593">
        <v>20170224</v>
      </c>
      <c r="L593">
        <v>11.2</v>
      </c>
      <c r="M593" s="2">
        <f t="shared" si="46"/>
        <v>42790</v>
      </c>
      <c r="N593">
        <f t="shared" si="47"/>
        <v>0</v>
      </c>
      <c r="O593">
        <f t="shared" si="48"/>
        <v>0</v>
      </c>
      <c r="P593">
        <f t="shared" si="49"/>
        <v>0</v>
      </c>
      <c r="Q593">
        <f t="shared" si="50"/>
        <v>11.2</v>
      </c>
    </row>
    <row r="594" spans="1:17">
      <c r="A594">
        <v>151503</v>
      </c>
      <c r="B594">
        <v>2</v>
      </c>
      <c r="C594">
        <v>1085</v>
      </c>
      <c r="D594">
        <v>1029</v>
      </c>
      <c r="E594">
        <v>967</v>
      </c>
      <c r="F594">
        <v>572</v>
      </c>
      <c r="G594">
        <v>29.5</v>
      </c>
      <c r="H594">
        <v>19.3</v>
      </c>
      <c r="I594">
        <v>15.6</v>
      </c>
      <c r="J594">
        <v>10</v>
      </c>
      <c r="K594">
        <v>20170226</v>
      </c>
      <c r="L594">
        <v>16.399999999999999</v>
      </c>
      <c r="M594" s="2">
        <f t="shared" si="46"/>
        <v>42792</v>
      </c>
      <c r="N594">
        <f t="shared" si="47"/>
        <v>0</v>
      </c>
      <c r="O594">
        <f t="shared" si="48"/>
        <v>0</v>
      </c>
      <c r="P594">
        <f t="shared" si="49"/>
        <v>16.399999999999999</v>
      </c>
      <c r="Q594">
        <f t="shared" si="50"/>
        <v>0</v>
      </c>
    </row>
    <row r="595" spans="1:17">
      <c r="A595">
        <v>151503</v>
      </c>
      <c r="B595">
        <v>2</v>
      </c>
      <c r="C595">
        <v>1085</v>
      </c>
      <c r="D595">
        <v>1029</v>
      </c>
      <c r="E595">
        <v>967</v>
      </c>
      <c r="F595">
        <v>572</v>
      </c>
      <c r="G595">
        <v>29.5</v>
      </c>
      <c r="H595">
        <v>19.3</v>
      </c>
      <c r="I595">
        <v>15.6</v>
      </c>
      <c r="J595">
        <v>10</v>
      </c>
      <c r="K595">
        <v>20170227</v>
      </c>
      <c r="L595">
        <v>23</v>
      </c>
      <c r="M595" s="2">
        <f t="shared" si="46"/>
        <v>42793</v>
      </c>
      <c r="N595">
        <f t="shared" si="47"/>
        <v>0</v>
      </c>
      <c r="O595">
        <f t="shared" si="48"/>
        <v>23</v>
      </c>
      <c r="P595">
        <f t="shared" si="49"/>
        <v>0</v>
      </c>
      <c r="Q595">
        <f t="shared" si="50"/>
        <v>0</v>
      </c>
    </row>
    <row r="596" spans="1:17">
      <c r="A596">
        <v>151503</v>
      </c>
      <c r="B596">
        <v>2</v>
      </c>
      <c r="C596">
        <v>1085</v>
      </c>
      <c r="D596">
        <v>1029</v>
      </c>
      <c r="E596">
        <v>967</v>
      </c>
      <c r="F596">
        <v>572</v>
      </c>
      <c r="G596">
        <v>29.5</v>
      </c>
      <c r="H596">
        <v>19.3</v>
      </c>
      <c r="I596">
        <v>15.6</v>
      </c>
      <c r="J596">
        <v>10</v>
      </c>
      <c r="K596">
        <v>20180215</v>
      </c>
      <c r="L596">
        <v>12</v>
      </c>
      <c r="M596" s="2">
        <f t="shared" si="46"/>
        <v>43146</v>
      </c>
      <c r="N596">
        <f t="shared" si="47"/>
        <v>0</v>
      </c>
      <c r="O596">
        <f t="shared" si="48"/>
        <v>0</v>
      </c>
      <c r="P596">
        <f t="shared" si="49"/>
        <v>0</v>
      </c>
      <c r="Q596">
        <f t="shared" si="50"/>
        <v>12</v>
      </c>
    </row>
    <row r="597" spans="1:17">
      <c r="A597">
        <v>151503</v>
      </c>
      <c r="B597">
        <v>2</v>
      </c>
      <c r="C597">
        <v>1085</v>
      </c>
      <c r="D597">
        <v>1029</v>
      </c>
      <c r="E597">
        <v>967</v>
      </c>
      <c r="F597">
        <v>572</v>
      </c>
      <c r="G597">
        <v>29.5</v>
      </c>
      <c r="H597">
        <v>19.3</v>
      </c>
      <c r="I597">
        <v>15.6</v>
      </c>
      <c r="J597">
        <v>10</v>
      </c>
      <c r="K597">
        <v>20180217</v>
      </c>
      <c r="L597">
        <v>10.8</v>
      </c>
      <c r="M597" s="2">
        <f t="shared" si="46"/>
        <v>43148</v>
      </c>
      <c r="N597">
        <f t="shared" si="47"/>
        <v>0</v>
      </c>
      <c r="O597">
        <f t="shared" si="48"/>
        <v>0</v>
      </c>
      <c r="P597">
        <f t="shared" si="49"/>
        <v>0</v>
      </c>
      <c r="Q597">
        <f t="shared" si="50"/>
        <v>10.8</v>
      </c>
    </row>
    <row r="598" spans="1:17">
      <c r="A598">
        <v>151503</v>
      </c>
      <c r="B598">
        <v>2</v>
      </c>
      <c r="C598">
        <v>1085</v>
      </c>
      <c r="D598">
        <v>1029</v>
      </c>
      <c r="E598">
        <v>967</v>
      </c>
      <c r="F598">
        <v>572</v>
      </c>
      <c r="G598">
        <v>29.5</v>
      </c>
      <c r="H598">
        <v>19.3</v>
      </c>
      <c r="I598">
        <v>15.6</v>
      </c>
      <c r="J598">
        <v>10</v>
      </c>
      <c r="K598">
        <v>20180218</v>
      </c>
      <c r="L598">
        <v>27.4</v>
      </c>
      <c r="M598" s="2">
        <f t="shared" si="46"/>
        <v>43149</v>
      </c>
      <c r="N598">
        <f t="shared" si="47"/>
        <v>0</v>
      </c>
      <c r="O598">
        <f t="shared" si="48"/>
        <v>27.4</v>
      </c>
      <c r="P598">
        <f t="shared" si="49"/>
        <v>0</v>
      </c>
      <c r="Q598">
        <f t="shared" si="50"/>
        <v>0</v>
      </c>
    </row>
    <row r="599" spans="1:17">
      <c r="A599">
        <v>151503</v>
      </c>
      <c r="B599">
        <v>2</v>
      </c>
      <c r="C599">
        <v>1085</v>
      </c>
      <c r="D599">
        <v>1029</v>
      </c>
      <c r="E599">
        <v>967</v>
      </c>
      <c r="F599">
        <v>572</v>
      </c>
      <c r="G599">
        <v>29.5</v>
      </c>
      <c r="H599">
        <v>19.3</v>
      </c>
      <c r="I599">
        <v>15.6</v>
      </c>
      <c r="J599">
        <v>10</v>
      </c>
      <c r="K599">
        <v>20180219</v>
      </c>
      <c r="L599">
        <v>15.2</v>
      </c>
      <c r="M599" s="2">
        <f t="shared" si="46"/>
        <v>43150</v>
      </c>
      <c r="N599">
        <f t="shared" si="47"/>
        <v>0</v>
      </c>
      <c r="O599">
        <f t="shared" si="48"/>
        <v>0</v>
      </c>
      <c r="P599">
        <f t="shared" si="49"/>
        <v>0</v>
      </c>
      <c r="Q599">
        <f t="shared" si="50"/>
        <v>15.2</v>
      </c>
    </row>
    <row r="600" spans="1:17">
      <c r="A600">
        <v>151503</v>
      </c>
      <c r="B600">
        <v>2</v>
      </c>
      <c r="C600">
        <v>1085</v>
      </c>
      <c r="D600">
        <v>1029</v>
      </c>
      <c r="E600">
        <v>967</v>
      </c>
      <c r="F600">
        <v>572</v>
      </c>
      <c r="G600">
        <v>29.5</v>
      </c>
      <c r="H600">
        <v>19.3</v>
      </c>
      <c r="I600">
        <v>15.6</v>
      </c>
      <c r="J600">
        <v>10</v>
      </c>
      <c r="K600">
        <v>20180220</v>
      </c>
      <c r="L600">
        <v>12.2</v>
      </c>
      <c r="M600" s="2">
        <f t="shared" si="46"/>
        <v>43151</v>
      </c>
      <c r="N600">
        <f t="shared" si="47"/>
        <v>0</v>
      </c>
      <c r="O600">
        <f t="shared" si="48"/>
        <v>0</v>
      </c>
      <c r="P600">
        <f t="shared" si="49"/>
        <v>0</v>
      </c>
      <c r="Q600">
        <f t="shared" si="50"/>
        <v>12.2</v>
      </c>
    </row>
    <row r="601" spans="1:17">
      <c r="A601">
        <v>151503</v>
      </c>
      <c r="B601">
        <v>2</v>
      </c>
      <c r="C601">
        <v>1085</v>
      </c>
      <c r="D601">
        <v>1029</v>
      </c>
      <c r="E601">
        <v>967</v>
      </c>
      <c r="F601">
        <v>572</v>
      </c>
      <c r="G601">
        <v>29.5</v>
      </c>
      <c r="H601">
        <v>19.3</v>
      </c>
      <c r="I601">
        <v>15.6</v>
      </c>
      <c r="J601">
        <v>10</v>
      </c>
      <c r="K601">
        <v>20180221</v>
      </c>
      <c r="L601">
        <v>12</v>
      </c>
      <c r="M601" s="2">
        <f t="shared" si="46"/>
        <v>43152</v>
      </c>
      <c r="N601">
        <f t="shared" si="47"/>
        <v>0</v>
      </c>
      <c r="O601">
        <f t="shared" si="48"/>
        <v>0</v>
      </c>
      <c r="P601">
        <f t="shared" si="49"/>
        <v>0</v>
      </c>
      <c r="Q601">
        <f t="shared" si="50"/>
        <v>12</v>
      </c>
    </row>
    <row r="602" spans="1:17">
      <c r="A602">
        <v>151503</v>
      </c>
      <c r="B602">
        <v>2</v>
      </c>
      <c r="C602">
        <v>1085</v>
      </c>
      <c r="D602">
        <v>1029</v>
      </c>
      <c r="E602">
        <v>967</v>
      </c>
      <c r="F602">
        <v>572</v>
      </c>
      <c r="G602">
        <v>29.5</v>
      </c>
      <c r="H602">
        <v>19.3</v>
      </c>
      <c r="I602">
        <v>15.6</v>
      </c>
      <c r="J602">
        <v>10</v>
      </c>
      <c r="K602">
        <v>20180226</v>
      </c>
      <c r="L602">
        <v>18</v>
      </c>
      <c r="M602" s="2">
        <f t="shared" si="46"/>
        <v>43157</v>
      </c>
      <c r="N602">
        <f t="shared" si="47"/>
        <v>0</v>
      </c>
      <c r="O602">
        <f t="shared" si="48"/>
        <v>0</v>
      </c>
      <c r="P602">
        <f t="shared" si="49"/>
        <v>18</v>
      </c>
      <c r="Q602">
        <f t="shared" si="50"/>
        <v>0</v>
      </c>
    </row>
    <row r="603" spans="1:17">
      <c r="A603">
        <v>151503</v>
      </c>
      <c r="B603">
        <v>2</v>
      </c>
      <c r="C603">
        <v>1085</v>
      </c>
      <c r="D603">
        <v>1029</v>
      </c>
      <c r="E603">
        <v>967</v>
      </c>
      <c r="F603">
        <v>572</v>
      </c>
      <c r="G603">
        <v>29.5</v>
      </c>
      <c r="H603">
        <v>19.3</v>
      </c>
      <c r="I603">
        <v>15.6</v>
      </c>
      <c r="J603">
        <v>10</v>
      </c>
      <c r="K603">
        <v>20180227</v>
      </c>
      <c r="L603">
        <v>18</v>
      </c>
      <c r="M603" s="2">
        <f t="shared" si="46"/>
        <v>43158</v>
      </c>
      <c r="N603">
        <f t="shared" si="47"/>
        <v>0</v>
      </c>
      <c r="O603">
        <f t="shared" si="48"/>
        <v>0</v>
      </c>
      <c r="P603">
        <f t="shared" si="49"/>
        <v>18</v>
      </c>
      <c r="Q603">
        <f t="shared" si="50"/>
        <v>0</v>
      </c>
    </row>
    <row r="604" spans="1:17">
      <c r="A604">
        <v>151503</v>
      </c>
      <c r="B604">
        <v>2</v>
      </c>
      <c r="C604">
        <v>1085</v>
      </c>
      <c r="D604">
        <v>1029</v>
      </c>
      <c r="E604">
        <v>967</v>
      </c>
      <c r="F604">
        <v>572</v>
      </c>
      <c r="G604">
        <v>29.5</v>
      </c>
      <c r="H604">
        <v>19.3</v>
      </c>
      <c r="I604">
        <v>15.6</v>
      </c>
      <c r="J604">
        <v>10</v>
      </c>
      <c r="K604">
        <v>20180228</v>
      </c>
      <c r="L604">
        <v>13.4</v>
      </c>
      <c r="M604" s="2">
        <f t="shared" si="46"/>
        <v>43159</v>
      </c>
      <c r="N604">
        <f t="shared" si="47"/>
        <v>0</v>
      </c>
      <c r="O604">
        <f t="shared" si="48"/>
        <v>0</v>
      </c>
      <c r="P604">
        <f t="shared" si="49"/>
        <v>0</v>
      </c>
      <c r="Q604">
        <f t="shared" si="50"/>
        <v>13.4</v>
      </c>
    </row>
    <row r="605" spans="1:17">
      <c r="A605">
        <v>151503</v>
      </c>
      <c r="B605">
        <v>3</v>
      </c>
      <c r="C605">
        <v>1085</v>
      </c>
      <c r="D605">
        <v>1085</v>
      </c>
      <c r="E605">
        <v>1023</v>
      </c>
      <c r="F605">
        <v>596</v>
      </c>
      <c r="G605">
        <v>21.8</v>
      </c>
      <c r="H605">
        <v>15.6</v>
      </c>
      <c r="I605">
        <v>12.8</v>
      </c>
      <c r="J605">
        <v>8.9</v>
      </c>
      <c r="K605">
        <v>20170301</v>
      </c>
      <c r="L605">
        <v>10.8</v>
      </c>
      <c r="M605" s="2">
        <f t="shared" si="46"/>
        <v>42795</v>
      </c>
      <c r="N605">
        <f t="shared" si="47"/>
        <v>0</v>
      </c>
      <c r="O605">
        <f t="shared" si="48"/>
        <v>0</v>
      </c>
      <c r="P605">
        <f t="shared" si="49"/>
        <v>0</v>
      </c>
      <c r="Q605">
        <f t="shared" si="50"/>
        <v>10.8</v>
      </c>
    </row>
    <row r="606" spans="1:17">
      <c r="A606">
        <v>151503</v>
      </c>
      <c r="B606">
        <v>3</v>
      </c>
      <c r="C606">
        <v>1085</v>
      </c>
      <c r="D606">
        <v>1085</v>
      </c>
      <c r="E606">
        <v>1023</v>
      </c>
      <c r="F606">
        <v>596</v>
      </c>
      <c r="G606">
        <v>21.8</v>
      </c>
      <c r="H606">
        <v>15.6</v>
      </c>
      <c r="I606">
        <v>12.8</v>
      </c>
      <c r="J606">
        <v>8.9</v>
      </c>
      <c r="K606">
        <v>20170303</v>
      </c>
      <c r="L606">
        <v>13.2</v>
      </c>
      <c r="M606" s="2">
        <f t="shared" ref="M606:M669" si="51">DATE(MID(K606,1,4),MID(K606,5,2),MID(K606,7,2))</f>
        <v>42797</v>
      </c>
      <c r="N606">
        <f t="shared" ref="N606:N669" si="52">+IF(L606&gt;G606,L606,)</f>
        <v>0</v>
      </c>
      <c r="O606">
        <f t="shared" ref="O606:O669" si="53">IF(N606=0,IF(L606&gt;H606,L606,),)</f>
        <v>0</v>
      </c>
      <c r="P606">
        <f t="shared" ref="P606:P669" si="54">IF(O606=0,IF(N606=0,IF(L606&gt;I606,L606,),),)</f>
        <v>13.2</v>
      </c>
      <c r="Q606">
        <f t="shared" ref="Q606:Q669" si="55">IF(P606=0,IF(O606=0,IF(N606=0,IF(L606&gt;J606,L606,),),),)</f>
        <v>0</v>
      </c>
    </row>
    <row r="607" spans="1:17">
      <c r="A607">
        <v>151503</v>
      </c>
      <c r="B607">
        <v>3</v>
      </c>
      <c r="C607">
        <v>1085</v>
      </c>
      <c r="D607">
        <v>1085</v>
      </c>
      <c r="E607">
        <v>1023</v>
      </c>
      <c r="F607">
        <v>596</v>
      </c>
      <c r="G607">
        <v>21.8</v>
      </c>
      <c r="H607">
        <v>15.6</v>
      </c>
      <c r="I607">
        <v>12.8</v>
      </c>
      <c r="J607">
        <v>8.9</v>
      </c>
      <c r="K607">
        <v>20170304</v>
      </c>
      <c r="L607">
        <v>14.4</v>
      </c>
      <c r="M607" s="2">
        <f t="shared" si="51"/>
        <v>42798</v>
      </c>
      <c r="N607">
        <f t="shared" si="52"/>
        <v>0</v>
      </c>
      <c r="O607">
        <f t="shared" si="53"/>
        <v>0</v>
      </c>
      <c r="P607">
        <f t="shared" si="54"/>
        <v>14.4</v>
      </c>
      <c r="Q607">
        <f t="shared" si="55"/>
        <v>0</v>
      </c>
    </row>
    <row r="608" spans="1:17">
      <c r="A608">
        <v>151503</v>
      </c>
      <c r="B608">
        <v>3</v>
      </c>
      <c r="C608">
        <v>1085</v>
      </c>
      <c r="D608">
        <v>1085</v>
      </c>
      <c r="E608">
        <v>1023</v>
      </c>
      <c r="F608">
        <v>596</v>
      </c>
      <c r="G608">
        <v>21.8</v>
      </c>
      <c r="H608">
        <v>15.6</v>
      </c>
      <c r="I608">
        <v>12.8</v>
      </c>
      <c r="J608">
        <v>8.9</v>
      </c>
      <c r="K608">
        <v>20170305</v>
      </c>
      <c r="L608">
        <v>17.600000000000001</v>
      </c>
      <c r="M608" s="2">
        <f t="shared" si="51"/>
        <v>42799</v>
      </c>
      <c r="N608">
        <f t="shared" si="52"/>
        <v>0</v>
      </c>
      <c r="O608">
        <f t="shared" si="53"/>
        <v>17.600000000000001</v>
      </c>
      <c r="P608">
        <f t="shared" si="54"/>
        <v>0</v>
      </c>
      <c r="Q608">
        <f t="shared" si="55"/>
        <v>0</v>
      </c>
    </row>
    <row r="609" spans="1:17">
      <c r="A609">
        <v>151503</v>
      </c>
      <c r="B609">
        <v>3</v>
      </c>
      <c r="C609">
        <v>1085</v>
      </c>
      <c r="D609">
        <v>1085</v>
      </c>
      <c r="E609">
        <v>1023</v>
      </c>
      <c r="F609">
        <v>596</v>
      </c>
      <c r="G609">
        <v>21.8</v>
      </c>
      <c r="H609">
        <v>15.6</v>
      </c>
      <c r="I609">
        <v>12.8</v>
      </c>
      <c r="J609">
        <v>8.9</v>
      </c>
      <c r="K609">
        <v>20170308</v>
      </c>
      <c r="L609">
        <v>21</v>
      </c>
      <c r="M609" s="2">
        <f t="shared" si="51"/>
        <v>42802</v>
      </c>
      <c r="N609">
        <f t="shared" si="52"/>
        <v>0</v>
      </c>
      <c r="O609">
        <f t="shared" si="53"/>
        <v>21</v>
      </c>
      <c r="P609">
        <f t="shared" si="54"/>
        <v>0</v>
      </c>
      <c r="Q609">
        <f t="shared" si="55"/>
        <v>0</v>
      </c>
    </row>
    <row r="610" spans="1:17">
      <c r="A610">
        <v>151503</v>
      </c>
      <c r="B610">
        <v>3</v>
      </c>
      <c r="C610">
        <v>1085</v>
      </c>
      <c r="D610">
        <v>1085</v>
      </c>
      <c r="E610">
        <v>1023</v>
      </c>
      <c r="F610">
        <v>596</v>
      </c>
      <c r="G610">
        <v>21.8</v>
      </c>
      <c r="H610">
        <v>15.6</v>
      </c>
      <c r="I610">
        <v>12.8</v>
      </c>
      <c r="J610">
        <v>8.9</v>
      </c>
      <c r="K610">
        <v>20170309</v>
      </c>
      <c r="L610">
        <v>18.600000000000001</v>
      </c>
      <c r="M610" s="2">
        <f t="shared" si="51"/>
        <v>42803</v>
      </c>
      <c r="N610">
        <f t="shared" si="52"/>
        <v>0</v>
      </c>
      <c r="O610">
        <f t="shared" si="53"/>
        <v>18.600000000000001</v>
      </c>
      <c r="P610">
        <f t="shared" si="54"/>
        <v>0</v>
      </c>
      <c r="Q610">
        <f t="shared" si="55"/>
        <v>0</v>
      </c>
    </row>
    <row r="611" spans="1:17">
      <c r="A611">
        <v>151503</v>
      </c>
      <c r="B611">
        <v>3</v>
      </c>
      <c r="C611">
        <v>1085</v>
      </c>
      <c r="D611">
        <v>1085</v>
      </c>
      <c r="E611">
        <v>1023</v>
      </c>
      <c r="F611">
        <v>596</v>
      </c>
      <c r="G611">
        <v>21.8</v>
      </c>
      <c r="H611">
        <v>15.6</v>
      </c>
      <c r="I611">
        <v>12.8</v>
      </c>
      <c r="J611">
        <v>8.9</v>
      </c>
      <c r="K611">
        <v>20170310</v>
      </c>
      <c r="L611">
        <v>18</v>
      </c>
      <c r="M611" s="2">
        <f t="shared" si="51"/>
        <v>42804</v>
      </c>
      <c r="N611">
        <f t="shared" si="52"/>
        <v>0</v>
      </c>
      <c r="O611">
        <f t="shared" si="53"/>
        <v>18</v>
      </c>
      <c r="P611">
        <f t="shared" si="54"/>
        <v>0</v>
      </c>
      <c r="Q611">
        <f t="shared" si="55"/>
        <v>0</v>
      </c>
    </row>
    <row r="612" spans="1:17">
      <c r="A612">
        <v>151503</v>
      </c>
      <c r="B612">
        <v>3</v>
      </c>
      <c r="C612">
        <v>1085</v>
      </c>
      <c r="D612">
        <v>1085</v>
      </c>
      <c r="E612">
        <v>1023</v>
      </c>
      <c r="F612">
        <v>596</v>
      </c>
      <c r="G612">
        <v>21.8</v>
      </c>
      <c r="H612">
        <v>15.6</v>
      </c>
      <c r="I612">
        <v>12.8</v>
      </c>
      <c r="J612">
        <v>8.9</v>
      </c>
      <c r="K612">
        <v>20170311</v>
      </c>
      <c r="L612">
        <v>9.4</v>
      </c>
      <c r="M612" s="2">
        <f t="shared" si="51"/>
        <v>42805</v>
      </c>
      <c r="N612">
        <f t="shared" si="52"/>
        <v>0</v>
      </c>
      <c r="O612">
        <f t="shared" si="53"/>
        <v>0</v>
      </c>
      <c r="P612">
        <f t="shared" si="54"/>
        <v>0</v>
      </c>
      <c r="Q612">
        <f t="shared" si="55"/>
        <v>9.4</v>
      </c>
    </row>
    <row r="613" spans="1:17">
      <c r="A613">
        <v>151503</v>
      </c>
      <c r="B613">
        <v>3</v>
      </c>
      <c r="C613">
        <v>1085</v>
      </c>
      <c r="D613">
        <v>1085</v>
      </c>
      <c r="E613">
        <v>1023</v>
      </c>
      <c r="F613">
        <v>596</v>
      </c>
      <c r="G613">
        <v>21.8</v>
      </c>
      <c r="H613">
        <v>15.6</v>
      </c>
      <c r="I613">
        <v>12.8</v>
      </c>
      <c r="J613">
        <v>8.9</v>
      </c>
      <c r="K613">
        <v>20170312</v>
      </c>
      <c r="L613">
        <v>21.2</v>
      </c>
      <c r="M613" s="2">
        <f t="shared" si="51"/>
        <v>42806</v>
      </c>
      <c r="N613">
        <f t="shared" si="52"/>
        <v>0</v>
      </c>
      <c r="O613">
        <f t="shared" si="53"/>
        <v>21.2</v>
      </c>
      <c r="P613">
        <f t="shared" si="54"/>
        <v>0</v>
      </c>
      <c r="Q613">
        <f t="shared" si="55"/>
        <v>0</v>
      </c>
    </row>
    <row r="614" spans="1:17">
      <c r="A614">
        <v>151503</v>
      </c>
      <c r="B614">
        <v>3</v>
      </c>
      <c r="C614">
        <v>1085</v>
      </c>
      <c r="D614">
        <v>1085</v>
      </c>
      <c r="E614">
        <v>1023</v>
      </c>
      <c r="F614">
        <v>596</v>
      </c>
      <c r="G614">
        <v>21.8</v>
      </c>
      <c r="H614">
        <v>15.6</v>
      </c>
      <c r="I614">
        <v>12.8</v>
      </c>
      <c r="J614">
        <v>8.9</v>
      </c>
      <c r="K614">
        <v>20170313</v>
      </c>
      <c r="L614">
        <v>24</v>
      </c>
      <c r="M614" s="2">
        <f t="shared" si="51"/>
        <v>42807</v>
      </c>
      <c r="N614">
        <f t="shared" si="52"/>
        <v>24</v>
      </c>
      <c r="O614">
        <f t="shared" si="53"/>
        <v>0</v>
      </c>
      <c r="P614">
        <f t="shared" si="54"/>
        <v>0</v>
      </c>
      <c r="Q614">
        <f t="shared" si="55"/>
        <v>0</v>
      </c>
    </row>
    <row r="615" spans="1:17">
      <c r="A615">
        <v>151503</v>
      </c>
      <c r="B615">
        <v>3</v>
      </c>
      <c r="C615">
        <v>1085</v>
      </c>
      <c r="D615">
        <v>1085</v>
      </c>
      <c r="E615">
        <v>1023</v>
      </c>
      <c r="F615">
        <v>596</v>
      </c>
      <c r="G615">
        <v>21.8</v>
      </c>
      <c r="H615">
        <v>15.6</v>
      </c>
      <c r="I615">
        <v>12.8</v>
      </c>
      <c r="J615">
        <v>8.9</v>
      </c>
      <c r="K615">
        <v>20170314</v>
      </c>
      <c r="L615">
        <v>26.6</v>
      </c>
      <c r="M615" s="2">
        <f t="shared" si="51"/>
        <v>42808</v>
      </c>
      <c r="N615">
        <f t="shared" si="52"/>
        <v>26.6</v>
      </c>
      <c r="O615">
        <f t="shared" si="53"/>
        <v>0</v>
      </c>
      <c r="P615">
        <f t="shared" si="54"/>
        <v>0</v>
      </c>
      <c r="Q615">
        <f t="shared" si="55"/>
        <v>0</v>
      </c>
    </row>
    <row r="616" spans="1:17">
      <c r="A616">
        <v>151503</v>
      </c>
      <c r="B616">
        <v>3</v>
      </c>
      <c r="C616">
        <v>1085</v>
      </c>
      <c r="D616">
        <v>1085</v>
      </c>
      <c r="E616">
        <v>1023</v>
      </c>
      <c r="F616">
        <v>596</v>
      </c>
      <c r="G616">
        <v>21.8</v>
      </c>
      <c r="H616">
        <v>15.6</v>
      </c>
      <c r="I616">
        <v>12.8</v>
      </c>
      <c r="J616">
        <v>8.9</v>
      </c>
      <c r="K616">
        <v>20170315</v>
      </c>
      <c r="L616">
        <v>27.6</v>
      </c>
      <c r="M616" s="2">
        <f t="shared" si="51"/>
        <v>42809</v>
      </c>
      <c r="N616">
        <f t="shared" si="52"/>
        <v>27.6</v>
      </c>
      <c r="O616">
        <f t="shared" si="53"/>
        <v>0</v>
      </c>
      <c r="P616">
        <f t="shared" si="54"/>
        <v>0</v>
      </c>
      <c r="Q616">
        <f t="shared" si="55"/>
        <v>0</v>
      </c>
    </row>
    <row r="617" spans="1:17">
      <c r="A617">
        <v>151503</v>
      </c>
      <c r="B617">
        <v>3</v>
      </c>
      <c r="C617">
        <v>1085</v>
      </c>
      <c r="D617">
        <v>1085</v>
      </c>
      <c r="E617">
        <v>1023</v>
      </c>
      <c r="F617">
        <v>596</v>
      </c>
      <c r="G617">
        <v>21.8</v>
      </c>
      <c r="H617">
        <v>15.6</v>
      </c>
      <c r="I617">
        <v>12.8</v>
      </c>
      <c r="J617">
        <v>8.9</v>
      </c>
      <c r="K617">
        <v>20170316</v>
      </c>
      <c r="L617">
        <v>23.1</v>
      </c>
      <c r="M617" s="2">
        <f t="shared" si="51"/>
        <v>42810</v>
      </c>
      <c r="N617">
        <f t="shared" si="52"/>
        <v>23.1</v>
      </c>
      <c r="O617">
        <f t="shared" si="53"/>
        <v>0</v>
      </c>
      <c r="P617">
        <f t="shared" si="54"/>
        <v>0</v>
      </c>
      <c r="Q617">
        <f t="shared" si="55"/>
        <v>0</v>
      </c>
    </row>
    <row r="618" spans="1:17">
      <c r="A618">
        <v>151503</v>
      </c>
      <c r="B618">
        <v>3</v>
      </c>
      <c r="C618">
        <v>1085</v>
      </c>
      <c r="D618">
        <v>1085</v>
      </c>
      <c r="E618">
        <v>1023</v>
      </c>
      <c r="F618">
        <v>596</v>
      </c>
      <c r="G618">
        <v>21.8</v>
      </c>
      <c r="H618">
        <v>15.6</v>
      </c>
      <c r="I618">
        <v>12.8</v>
      </c>
      <c r="J618">
        <v>8.9</v>
      </c>
      <c r="K618">
        <v>20170317</v>
      </c>
      <c r="L618">
        <v>13.4</v>
      </c>
      <c r="M618" s="2">
        <f t="shared" si="51"/>
        <v>42811</v>
      </c>
      <c r="N618">
        <f t="shared" si="52"/>
        <v>0</v>
      </c>
      <c r="O618">
        <f t="shared" si="53"/>
        <v>0</v>
      </c>
      <c r="P618">
        <f t="shared" si="54"/>
        <v>13.4</v>
      </c>
      <c r="Q618">
        <f t="shared" si="55"/>
        <v>0</v>
      </c>
    </row>
    <row r="619" spans="1:17">
      <c r="A619">
        <v>151503</v>
      </c>
      <c r="B619">
        <v>3</v>
      </c>
      <c r="C619">
        <v>1085</v>
      </c>
      <c r="D619">
        <v>1085</v>
      </c>
      <c r="E619">
        <v>1023</v>
      </c>
      <c r="F619">
        <v>596</v>
      </c>
      <c r="G619">
        <v>21.8</v>
      </c>
      <c r="H619">
        <v>15.6</v>
      </c>
      <c r="I619">
        <v>12.8</v>
      </c>
      <c r="J619">
        <v>8.9</v>
      </c>
      <c r="K619">
        <v>20170318</v>
      </c>
      <c r="L619">
        <v>14.6</v>
      </c>
      <c r="M619" s="2">
        <f t="shared" si="51"/>
        <v>42812</v>
      </c>
      <c r="N619">
        <f t="shared" si="52"/>
        <v>0</v>
      </c>
      <c r="O619">
        <f t="shared" si="53"/>
        <v>0</v>
      </c>
      <c r="P619">
        <f t="shared" si="54"/>
        <v>14.6</v>
      </c>
      <c r="Q619">
        <f t="shared" si="55"/>
        <v>0</v>
      </c>
    </row>
    <row r="620" spans="1:17">
      <c r="A620">
        <v>151503</v>
      </c>
      <c r="B620">
        <v>3</v>
      </c>
      <c r="C620">
        <v>1085</v>
      </c>
      <c r="D620">
        <v>1085</v>
      </c>
      <c r="E620">
        <v>1023</v>
      </c>
      <c r="F620">
        <v>596</v>
      </c>
      <c r="G620">
        <v>21.8</v>
      </c>
      <c r="H620">
        <v>15.6</v>
      </c>
      <c r="I620">
        <v>12.8</v>
      </c>
      <c r="J620">
        <v>8.9</v>
      </c>
      <c r="K620">
        <v>20170319</v>
      </c>
      <c r="L620">
        <v>19.8</v>
      </c>
      <c r="M620" s="2">
        <f t="shared" si="51"/>
        <v>42813</v>
      </c>
      <c r="N620">
        <f t="shared" si="52"/>
        <v>0</v>
      </c>
      <c r="O620">
        <f t="shared" si="53"/>
        <v>19.8</v>
      </c>
      <c r="P620">
        <f t="shared" si="54"/>
        <v>0</v>
      </c>
      <c r="Q620">
        <f t="shared" si="55"/>
        <v>0</v>
      </c>
    </row>
    <row r="621" spans="1:17">
      <c r="A621">
        <v>151503</v>
      </c>
      <c r="B621">
        <v>3</v>
      </c>
      <c r="C621">
        <v>1085</v>
      </c>
      <c r="D621">
        <v>1085</v>
      </c>
      <c r="E621">
        <v>1023</v>
      </c>
      <c r="F621">
        <v>596</v>
      </c>
      <c r="G621">
        <v>21.8</v>
      </c>
      <c r="H621">
        <v>15.6</v>
      </c>
      <c r="I621">
        <v>12.8</v>
      </c>
      <c r="J621">
        <v>8.9</v>
      </c>
      <c r="K621">
        <v>20170320</v>
      </c>
      <c r="L621">
        <v>23.2</v>
      </c>
      <c r="M621" s="2">
        <f t="shared" si="51"/>
        <v>42814</v>
      </c>
      <c r="N621">
        <f t="shared" si="52"/>
        <v>23.2</v>
      </c>
      <c r="O621">
        <f t="shared" si="53"/>
        <v>0</v>
      </c>
      <c r="P621">
        <f t="shared" si="54"/>
        <v>0</v>
      </c>
      <c r="Q621">
        <f t="shared" si="55"/>
        <v>0</v>
      </c>
    </row>
    <row r="622" spans="1:17">
      <c r="A622">
        <v>151503</v>
      </c>
      <c r="B622">
        <v>3</v>
      </c>
      <c r="C622">
        <v>1085</v>
      </c>
      <c r="D622">
        <v>1085</v>
      </c>
      <c r="E622">
        <v>1023</v>
      </c>
      <c r="F622">
        <v>596</v>
      </c>
      <c r="G622">
        <v>21.8</v>
      </c>
      <c r="H622">
        <v>15.6</v>
      </c>
      <c r="I622">
        <v>12.8</v>
      </c>
      <c r="J622">
        <v>8.9</v>
      </c>
      <c r="K622">
        <v>20170321</v>
      </c>
      <c r="L622">
        <v>14.4</v>
      </c>
      <c r="M622" s="2">
        <f t="shared" si="51"/>
        <v>42815</v>
      </c>
      <c r="N622">
        <f t="shared" si="52"/>
        <v>0</v>
      </c>
      <c r="O622">
        <f t="shared" si="53"/>
        <v>0</v>
      </c>
      <c r="P622">
        <f t="shared" si="54"/>
        <v>14.4</v>
      </c>
      <c r="Q622">
        <f t="shared" si="55"/>
        <v>0</v>
      </c>
    </row>
    <row r="623" spans="1:17">
      <c r="A623">
        <v>151503</v>
      </c>
      <c r="B623">
        <v>3</v>
      </c>
      <c r="C623">
        <v>1085</v>
      </c>
      <c r="D623">
        <v>1085</v>
      </c>
      <c r="E623">
        <v>1023</v>
      </c>
      <c r="F623">
        <v>596</v>
      </c>
      <c r="G623">
        <v>21.8</v>
      </c>
      <c r="H623">
        <v>15.6</v>
      </c>
      <c r="I623">
        <v>12.8</v>
      </c>
      <c r="J623">
        <v>8.9</v>
      </c>
      <c r="K623">
        <v>20170322</v>
      </c>
      <c r="L623">
        <v>10.4</v>
      </c>
      <c r="M623" s="2">
        <f t="shared" si="51"/>
        <v>42816</v>
      </c>
      <c r="N623">
        <f t="shared" si="52"/>
        <v>0</v>
      </c>
      <c r="O623">
        <f t="shared" si="53"/>
        <v>0</v>
      </c>
      <c r="P623">
        <f t="shared" si="54"/>
        <v>0</v>
      </c>
      <c r="Q623">
        <f t="shared" si="55"/>
        <v>10.4</v>
      </c>
    </row>
    <row r="624" spans="1:17">
      <c r="A624">
        <v>151503</v>
      </c>
      <c r="B624">
        <v>3</v>
      </c>
      <c r="C624">
        <v>1085</v>
      </c>
      <c r="D624">
        <v>1085</v>
      </c>
      <c r="E624">
        <v>1023</v>
      </c>
      <c r="F624">
        <v>596</v>
      </c>
      <c r="G624">
        <v>21.8</v>
      </c>
      <c r="H624">
        <v>15.6</v>
      </c>
      <c r="I624">
        <v>12.8</v>
      </c>
      <c r="J624">
        <v>8.9</v>
      </c>
      <c r="K624">
        <v>20170323</v>
      </c>
      <c r="L624">
        <v>13.4</v>
      </c>
      <c r="M624" s="2">
        <f t="shared" si="51"/>
        <v>42817</v>
      </c>
      <c r="N624">
        <f t="shared" si="52"/>
        <v>0</v>
      </c>
      <c r="O624">
        <f t="shared" si="53"/>
        <v>0</v>
      </c>
      <c r="P624">
        <f t="shared" si="54"/>
        <v>13.4</v>
      </c>
      <c r="Q624">
        <f t="shared" si="55"/>
        <v>0</v>
      </c>
    </row>
    <row r="625" spans="1:17">
      <c r="A625">
        <v>151503</v>
      </c>
      <c r="B625">
        <v>3</v>
      </c>
      <c r="C625">
        <v>1085</v>
      </c>
      <c r="D625">
        <v>1085</v>
      </c>
      <c r="E625">
        <v>1023</v>
      </c>
      <c r="F625">
        <v>596</v>
      </c>
      <c r="G625">
        <v>21.8</v>
      </c>
      <c r="H625">
        <v>15.6</v>
      </c>
      <c r="I625">
        <v>12.8</v>
      </c>
      <c r="J625">
        <v>8.9</v>
      </c>
      <c r="K625">
        <v>20170325</v>
      </c>
      <c r="L625">
        <v>14.8</v>
      </c>
      <c r="M625" s="2">
        <f t="shared" si="51"/>
        <v>42819</v>
      </c>
      <c r="N625">
        <f t="shared" si="52"/>
        <v>0</v>
      </c>
      <c r="O625">
        <f t="shared" si="53"/>
        <v>0</v>
      </c>
      <c r="P625">
        <f t="shared" si="54"/>
        <v>14.8</v>
      </c>
      <c r="Q625">
        <f t="shared" si="55"/>
        <v>0</v>
      </c>
    </row>
    <row r="626" spans="1:17">
      <c r="A626">
        <v>151503</v>
      </c>
      <c r="B626">
        <v>3</v>
      </c>
      <c r="C626">
        <v>1085</v>
      </c>
      <c r="D626">
        <v>1085</v>
      </c>
      <c r="E626">
        <v>1023</v>
      </c>
      <c r="F626">
        <v>596</v>
      </c>
      <c r="G626">
        <v>21.8</v>
      </c>
      <c r="H626">
        <v>15.6</v>
      </c>
      <c r="I626">
        <v>12.8</v>
      </c>
      <c r="J626">
        <v>8.9</v>
      </c>
      <c r="K626">
        <v>20170326</v>
      </c>
      <c r="L626">
        <v>26</v>
      </c>
      <c r="M626" s="2">
        <f t="shared" si="51"/>
        <v>42820</v>
      </c>
      <c r="N626">
        <f t="shared" si="52"/>
        <v>26</v>
      </c>
      <c r="O626">
        <f t="shared" si="53"/>
        <v>0</v>
      </c>
      <c r="P626">
        <f t="shared" si="54"/>
        <v>0</v>
      </c>
      <c r="Q626">
        <f t="shared" si="55"/>
        <v>0</v>
      </c>
    </row>
    <row r="627" spans="1:17">
      <c r="A627">
        <v>151503</v>
      </c>
      <c r="B627">
        <v>3</v>
      </c>
      <c r="C627">
        <v>1085</v>
      </c>
      <c r="D627">
        <v>1085</v>
      </c>
      <c r="E627">
        <v>1023</v>
      </c>
      <c r="F627">
        <v>596</v>
      </c>
      <c r="G627">
        <v>21.8</v>
      </c>
      <c r="H627">
        <v>15.6</v>
      </c>
      <c r="I627">
        <v>12.8</v>
      </c>
      <c r="J627">
        <v>8.9</v>
      </c>
      <c r="K627">
        <v>20170327</v>
      </c>
      <c r="L627">
        <v>10.199999999999999</v>
      </c>
      <c r="M627" s="2">
        <f t="shared" si="51"/>
        <v>42821</v>
      </c>
      <c r="N627">
        <f t="shared" si="52"/>
        <v>0</v>
      </c>
      <c r="O627">
        <f t="shared" si="53"/>
        <v>0</v>
      </c>
      <c r="P627">
        <f t="shared" si="54"/>
        <v>0</v>
      </c>
      <c r="Q627">
        <f t="shared" si="55"/>
        <v>10.199999999999999</v>
      </c>
    </row>
    <row r="628" spans="1:17">
      <c r="A628">
        <v>151503</v>
      </c>
      <c r="B628">
        <v>3</v>
      </c>
      <c r="C628">
        <v>1085</v>
      </c>
      <c r="D628">
        <v>1085</v>
      </c>
      <c r="E628">
        <v>1023</v>
      </c>
      <c r="F628">
        <v>596</v>
      </c>
      <c r="G628">
        <v>21.8</v>
      </c>
      <c r="H628">
        <v>15.6</v>
      </c>
      <c r="I628">
        <v>12.8</v>
      </c>
      <c r="J628">
        <v>8.9</v>
      </c>
      <c r="K628">
        <v>20170328</v>
      </c>
      <c r="L628">
        <v>19.399999999999999</v>
      </c>
      <c r="M628" s="2">
        <f t="shared" si="51"/>
        <v>42822</v>
      </c>
      <c r="N628">
        <f t="shared" si="52"/>
        <v>0</v>
      </c>
      <c r="O628">
        <f t="shared" si="53"/>
        <v>19.399999999999999</v>
      </c>
      <c r="P628">
        <f t="shared" si="54"/>
        <v>0</v>
      </c>
      <c r="Q628">
        <f t="shared" si="55"/>
        <v>0</v>
      </c>
    </row>
    <row r="629" spans="1:17">
      <c r="A629">
        <v>151503</v>
      </c>
      <c r="B629">
        <v>3</v>
      </c>
      <c r="C629">
        <v>1085</v>
      </c>
      <c r="D629">
        <v>1085</v>
      </c>
      <c r="E629">
        <v>1023</v>
      </c>
      <c r="F629">
        <v>596</v>
      </c>
      <c r="G629">
        <v>21.8</v>
      </c>
      <c r="H629">
        <v>15.6</v>
      </c>
      <c r="I629">
        <v>12.8</v>
      </c>
      <c r="J629">
        <v>8.9</v>
      </c>
      <c r="K629">
        <v>20180301</v>
      </c>
      <c r="L629">
        <v>11.2</v>
      </c>
      <c r="M629" s="2">
        <f t="shared" si="51"/>
        <v>43160</v>
      </c>
      <c r="N629">
        <f t="shared" si="52"/>
        <v>0</v>
      </c>
      <c r="O629">
        <f t="shared" si="53"/>
        <v>0</v>
      </c>
      <c r="P629">
        <f t="shared" si="54"/>
        <v>0</v>
      </c>
      <c r="Q629">
        <f t="shared" si="55"/>
        <v>11.2</v>
      </c>
    </row>
    <row r="630" spans="1:17">
      <c r="A630">
        <v>151503</v>
      </c>
      <c r="B630">
        <v>3</v>
      </c>
      <c r="C630">
        <v>1085</v>
      </c>
      <c r="D630">
        <v>1085</v>
      </c>
      <c r="E630">
        <v>1023</v>
      </c>
      <c r="F630">
        <v>596</v>
      </c>
      <c r="G630">
        <v>21.8</v>
      </c>
      <c r="H630">
        <v>15.6</v>
      </c>
      <c r="I630">
        <v>12.8</v>
      </c>
      <c r="J630">
        <v>8.9</v>
      </c>
      <c r="K630">
        <v>20180302</v>
      </c>
      <c r="L630">
        <v>10.8</v>
      </c>
      <c r="M630" s="2">
        <f t="shared" si="51"/>
        <v>43161</v>
      </c>
      <c r="N630">
        <f t="shared" si="52"/>
        <v>0</v>
      </c>
      <c r="O630">
        <f t="shared" si="53"/>
        <v>0</v>
      </c>
      <c r="P630">
        <f t="shared" si="54"/>
        <v>0</v>
      </c>
      <c r="Q630">
        <f t="shared" si="55"/>
        <v>10.8</v>
      </c>
    </row>
    <row r="631" spans="1:17">
      <c r="A631">
        <v>150903</v>
      </c>
      <c r="B631">
        <v>3</v>
      </c>
      <c r="C631">
        <v>1054</v>
      </c>
      <c r="D631">
        <v>868</v>
      </c>
      <c r="E631">
        <v>837</v>
      </c>
      <c r="F631">
        <v>636</v>
      </c>
      <c r="G631">
        <v>16.8</v>
      </c>
      <c r="H631">
        <v>11.3</v>
      </c>
      <c r="I631">
        <v>10</v>
      </c>
      <c r="J631">
        <v>7.6</v>
      </c>
      <c r="K631">
        <v>20180307</v>
      </c>
      <c r="L631">
        <v>20.2</v>
      </c>
      <c r="M631" s="2">
        <f t="shared" si="51"/>
        <v>43166</v>
      </c>
      <c r="N631">
        <f t="shared" si="52"/>
        <v>20.2</v>
      </c>
      <c r="O631">
        <f t="shared" si="53"/>
        <v>0</v>
      </c>
      <c r="P631">
        <f t="shared" si="54"/>
        <v>0</v>
      </c>
      <c r="Q631">
        <f t="shared" si="55"/>
        <v>0</v>
      </c>
    </row>
    <row r="632" spans="1:17">
      <c r="A632">
        <v>157418</v>
      </c>
      <c r="B632">
        <v>3</v>
      </c>
      <c r="C632">
        <v>1581</v>
      </c>
      <c r="D632">
        <v>1426</v>
      </c>
      <c r="E632">
        <v>1395</v>
      </c>
      <c r="F632">
        <v>967</v>
      </c>
      <c r="G632">
        <v>21.6</v>
      </c>
      <c r="H632">
        <v>14.8</v>
      </c>
      <c r="I632">
        <v>11.4</v>
      </c>
      <c r="J632">
        <v>7.2</v>
      </c>
      <c r="K632">
        <v>20180307</v>
      </c>
      <c r="L632">
        <v>21.8</v>
      </c>
      <c r="M632" s="2">
        <f t="shared" si="51"/>
        <v>43166</v>
      </c>
      <c r="N632">
        <f t="shared" si="52"/>
        <v>21.8</v>
      </c>
      <c r="O632">
        <f t="shared" si="53"/>
        <v>0</v>
      </c>
      <c r="P632">
        <f t="shared" si="54"/>
        <v>0</v>
      </c>
      <c r="Q632">
        <f t="shared" si="55"/>
        <v>0</v>
      </c>
    </row>
    <row r="633" spans="1:17">
      <c r="A633">
        <v>151503</v>
      </c>
      <c r="B633">
        <v>3</v>
      </c>
      <c r="C633">
        <v>1085</v>
      </c>
      <c r="D633">
        <v>1085</v>
      </c>
      <c r="E633">
        <v>1023</v>
      </c>
      <c r="F633">
        <v>596</v>
      </c>
      <c r="G633">
        <v>21.8</v>
      </c>
      <c r="H633">
        <v>15.6</v>
      </c>
      <c r="I633">
        <v>12.8</v>
      </c>
      <c r="J633">
        <v>8.9</v>
      </c>
      <c r="K633">
        <v>20180305</v>
      </c>
      <c r="L633">
        <v>10.6</v>
      </c>
      <c r="M633" s="2">
        <f t="shared" si="51"/>
        <v>43164</v>
      </c>
      <c r="N633">
        <f t="shared" si="52"/>
        <v>0</v>
      </c>
      <c r="O633">
        <f t="shared" si="53"/>
        <v>0</v>
      </c>
      <c r="P633">
        <f t="shared" si="54"/>
        <v>0</v>
      </c>
      <c r="Q633">
        <f t="shared" si="55"/>
        <v>10.6</v>
      </c>
    </row>
    <row r="634" spans="1:17">
      <c r="A634">
        <v>151503</v>
      </c>
      <c r="B634">
        <v>3</v>
      </c>
      <c r="C634">
        <v>1085</v>
      </c>
      <c r="D634">
        <v>1085</v>
      </c>
      <c r="E634">
        <v>1023</v>
      </c>
      <c r="F634">
        <v>596</v>
      </c>
      <c r="G634">
        <v>21.8</v>
      </c>
      <c r="H634">
        <v>15.6</v>
      </c>
      <c r="I634">
        <v>12.8</v>
      </c>
      <c r="J634">
        <v>8.9</v>
      </c>
      <c r="K634">
        <v>20180306</v>
      </c>
      <c r="L634">
        <v>17.8</v>
      </c>
      <c r="M634" s="2">
        <f t="shared" si="51"/>
        <v>43165</v>
      </c>
      <c r="N634">
        <f t="shared" si="52"/>
        <v>0</v>
      </c>
      <c r="O634">
        <f t="shared" si="53"/>
        <v>17.8</v>
      </c>
      <c r="P634">
        <f t="shared" si="54"/>
        <v>0</v>
      </c>
      <c r="Q634">
        <f t="shared" si="55"/>
        <v>0</v>
      </c>
    </row>
    <row r="635" spans="1:17">
      <c r="A635">
        <v>151503</v>
      </c>
      <c r="B635">
        <v>3</v>
      </c>
      <c r="C635">
        <v>1085</v>
      </c>
      <c r="D635">
        <v>1085</v>
      </c>
      <c r="E635">
        <v>1023</v>
      </c>
      <c r="F635">
        <v>596</v>
      </c>
      <c r="G635">
        <v>21.8</v>
      </c>
      <c r="H635">
        <v>15.6</v>
      </c>
      <c r="I635">
        <v>12.8</v>
      </c>
      <c r="J635">
        <v>8.9</v>
      </c>
      <c r="K635">
        <v>20180307</v>
      </c>
      <c r="L635">
        <v>18.600000000000001</v>
      </c>
      <c r="M635" s="2">
        <f t="shared" si="51"/>
        <v>43166</v>
      </c>
      <c r="N635">
        <f t="shared" si="52"/>
        <v>0</v>
      </c>
      <c r="O635">
        <f t="shared" si="53"/>
        <v>18.600000000000001</v>
      </c>
      <c r="P635">
        <f t="shared" si="54"/>
        <v>0</v>
      </c>
      <c r="Q635">
        <f t="shared" si="55"/>
        <v>0</v>
      </c>
    </row>
    <row r="636" spans="1:17">
      <c r="A636">
        <v>151503</v>
      </c>
      <c r="B636">
        <v>3</v>
      </c>
      <c r="C636">
        <v>1085</v>
      </c>
      <c r="D636">
        <v>1085</v>
      </c>
      <c r="E636">
        <v>1023</v>
      </c>
      <c r="F636">
        <v>596</v>
      </c>
      <c r="G636">
        <v>21.8</v>
      </c>
      <c r="H636">
        <v>15.6</v>
      </c>
      <c r="I636">
        <v>12.8</v>
      </c>
      <c r="J636">
        <v>8.9</v>
      </c>
      <c r="K636">
        <v>20180308</v>
      </c>
      <c r="L636">
        <v>10</v>
      </c>
      <c r="M636" s="2">
        <f t="shared" si="51"/>
        <v>43167</v>
      </c>
      <c r="N636">
        <f t="shared" si="52"/>
        <v>0</v>
      </c>
      <c r="O636">
        <f t="shared" si="53"/>
        <v>0</v>
      </c>
      <c r="P636">
        <f t="shared" si="54"/>
        <v>0</v>
      </c>
      <c r="Q636">
        <f t="shared" si="55"/>
        <v>10</v>
      </c>
    </row>
    <row r="637" spans="1:17">
      <c r="A637">
        <v>151503</v>
      </c>
      <c r="B637">
        <v>3</v>
      </c>
      <c r="C637">
        <v>1085</v>
      </c>
      <c r="D637">
        <v>1085</v>
      </c>
      <c r="E637">
        <v>1023</v>
      </c>
      <c r="F637">
        <v>596</v>
      </c>
      <c r="G637">
        <v>21.8</v>
      </c>
      <c r="H637">
        <v>15.6</v>
      </c>
      <c r="I637">
        <v>12.8</v>
      </c>
      <c r="J637">
        <v>8.9</v>
      </c>
      <c r="K637">
        <v>20180312</v>
      </c>
      <c r="L637">
        <v>16</v>
      </c>
      <c r="M637" s="2">
        <f t="shared" si="51"/>
        <v>43171</v>
      </c>
      <c r="N637">
        <f t="shared" si="52"/>
        <v>0</v>
      </c>
      <c r="O637">
        <f t="shared" si="53"/>
        <v>16</v>
      </c>
      <c r="P637">
        <f t="shared" si="54"/>
        <v>0</v>
      </c>
      <c r="Q637">
        <f t="shared" si="55"/>
        <v>0</v>
      </c>
    </row>
    <row r="638" spans="1:17">
      <c r="A638">
        <v>151503</v>
      </c>
      <c r="B638">
        <v>3</v>
      </c>
      <c r="C638">
        <v>1085</v>
      </c>
      <c r="D638">
        <v>1085</v>
      </c>
      <c r="E638">
        <v>1023</v>
      </c>
      <c r="F638">
        <v>596</v>
      </c>
      <c r="G638">
        <v>21.8</v>
      </c>
      <c r="H638">
        <v>15.6</v>
      </c>
      <c r="I638">
        <v>12.8</v>
      </c>
      <c r="J638">
        <v>8.9</v>
      </c>
      <c r="K638">
        <v>20180316</v>
      </c>
      <c r="L638">
        <v>20.8</v>
      </c>
      <c r="M638" s="2">
        <f t="shared" si="51"/>
        <v>43175</v>
      </c>
      <c r="N638">
        <f t="shared" si="52"/>
        <v>0</v>
      </c>
      <c r="O638">
        <f t="shared" si="53"/>
        <v>20.8</v>
      </c>
      <c r="P638">
        <f t="shared" si="54"/>
        <v>0</v>
      </c>
      <c r="Q638">
        <f t="shared" si="55"/>
        <v>0</v>
      </c>
    </row>
    <row r="639" spans="1:17">
      <c r="A639">
        <v>151503</v>
      </c>
      <c r="B639">
        <v>3</v>
      </c>
      <c r="C639">
        <v>1085</v>
      </c>
      <c r="D639">
        <v>1085</v>
      </c>
      <c r="E639">
        <v>1023</v>
      </c>
      <c r="F639">
        <v>596</v>
      </c>
      <c r="G639">
        <v>21.8</v>
      </c>
      <c r="H639">
        <v>15.6</v>
      </c>
      <c r="I639">
        <v>12.8</v>
      </c>
      <c r="J639">
        <v>8.9</v>
      </c>
      <c r="K639">
        <v>20180318</v>
      </c>
      <c r="L639">
        <v>17.2</v>
      </c>
      <c r="M639" s="2">
        <f t="shared" si="51"/>
        <v>43177</v>
      </c>
      <c r="N639">
        <f t="shared" si="52"/>
        <v>0</v>
      </c>
      <c r="O639">
        <f t="shared" si="53"/>
        <v>17.2</v>
      </c>
      <c r="P639">
        <f t="shared" si="54"/>
        <v>0</v>
      </c>
      <c r="Q639">
        <f t="shared" si="55"/>
        <v>0</v>
      </c>
    </row>
    <row r="640" spans="1:17">
      <c r="A640">
        <v>151503</v>
      </c>
      <c r="B640">
        <v>3</v>
      </c>
      <c r="C640">
        <v>1085</v>
      </c>
      <c r="D640">
        <v>1085</v>
      </c>
      <c r="E640">
        <v>1023</v>
      </c>
      <c r="F640">
        <v>596</v>
      </c>
      <c r="G640">
        <v>21.8</v>
      </c>
      <c r="H640">
        <v>15.6</v>
      </c>
      <c r="I640">
        <v>12.8</v>
      </c>
      <c r="J640">
        <v>8.9</v>
      </c>
      <c r="K640">
        <v>20180319</v>
      </c>
      <c r="L640">
        <v>17</v>
      </c>
      <c r="M640" s="2">
        <f t="shared" si="51"/>
        <v>43178</v>
      </c>
      <c r="N640">
        <f t="shared" si="52"/>
        <v>0</v>
      </c>
      <c r="O640">
        <f t="shared" si="53"/>
        <v>17</v>
      </c>
      <c r="P640">
        <f t="shared" si="54"/>
        <v>0</v>
      </c>
      <c r="Q640">
        <f t="shared" si="55"/>
        <v>0</v>
      </c>
    </row>
    <row r="641" spans="1:17">
      <c r="A641">
        <v>151503</v>
      </c>
      <c r="B641">
        <v>3</v>
      </c>
      <c r="C641">
        <v>1085</v>
      </c>
      <c r="D641">
        <v>1085</v>
      </c>
      <c r="E641">
        <v>1023</v>
      </c>
      <c r="F641">
        <v>596</v>
      </c>
      <c r="G641">
        <v>21.8</v>
      </c>
      <c r="H641">
        <v>15.6</v>
      </c>
      <c r="I641">
        <v>12.8</v>
      </c>
      <c r="J641">
        <v>8.9</v>
      </c>
      <c r="K641">
        <v>20180320</v>
      </c>
      <c r="L641">
        <v>18</v>
      </c>
      <c r="M641" s="2">
        <f t="shared" si="51"/>
        <v>43179</v>
      </c>
      <c r="N641">
        <f t="shared" si="52"/>
        <v>0</v>
      </c>
      <c r="O641">
        <f t="shared" si="53"/>
        <v>18</v>
      </c>
      <c r="P641">
        <f t="shared" si="54"/>
        <v>0</v>
      </c>
      <c r="Q641">
        <f t="shared" si="55"/>
        <v>0</v>
      </c>
    </row>
    <row r="642" spans="1:17">
      <c r="A642">
        <v>151503</v>
      </c>
      <c r="B642">
        <v>3</v>
      </c>
      <c r="C642">
        <v>1085</v>
      </c>
      <c r="D642">
        <v>1085</v>
      </c>
      <c r="E642">
        <v>1023</v>
      </c>
      <c r="F642">
        <v>596</v>
      </c>
      <c r="G642">
        <v>21.8</v>
      </c>
      <c r="H642">
        <v>15.6</v>
      </c>
      <c r="I642">
        <v>12.8</v>
      </c>
      <c r="J642">
        <v>8.9</v>
      </c>
      <c r="K642">
        <v>20180321</v>
      </c>
      <c r="L642">
        <v>17.600000000000001</v>
      </c>
      <c r="M642" s="2">
        <f t="shared" si="51"/>
        <v>43180</v>
      </c>
      <c r="N642">
        <f t="shared" si="52"/>
        <v>0</v>
      </c>
      <c r="O642">
        <f t="shared" si="53"/>
        <v>17.600000000000001</v>
      </c>
      <c r="P642">
        <f t="shared" si="54"/>
        <v>0</v>
      </c>
      <c r="Q642">
        <f t="shared" si="55"/>
        <v>0</v>
      </c>
    </row>
    <row r="643" spans="1:17">
      <c r="A643">
        <v>151503</v>
      </c>
      <c r="B643">
        <v>3</v>
      </c>
      <c r="C643">
        <v>1085</v>
      </c>
      <c r="D643">
        <v>1085</v>
      </c>
      <c r="E643">
        <v>1023</v>
      </c>
      <c r="F643">
        <v>596</v>
      </c>
      <c r="G643">
        <v>21.8</v>
      </c>
      <c r="H643">
        <v>15.6</v>
      </c>
      <c r="I643">
        <v>12.8</v>
      </c>
      <c r="J643">
        <v>8.9</v>
      </c>
      <c r="K643">
        <v>20180322</v>
      </c>
      <c r="L643">
        <v>11.4</v>
      </c>
      <c r="M643" s="2">
        <f t="shared" si="51"/>
        <v>43181</v>
      </c>
      <c r="N643">
        <f t="shared" si="52"/>
        <v>0</v>
      </c>
      <c r="O643">
        <f t="shared" si="53"/>
        <v>0</v>
      </c>
      <c r="P643">
        <f t="shared" si="54"/>
        <v>0</v>
      </c>
      <c r="Q643">
        <f t="shared" si="55"/>
        <v>11.4</v>
      </c>
    </row>
    <row r="644" spans="1:17">
      <c r="A644">
        <v>151503</v>
      </c>
      <c r="B644">
        <v>3</v>
      </c>
      <c r="C644">
        <v>1085</v>
      </c>
      <c r="D644">
        <v>1085</v>
      </c>
      <c r="E644">
        <v>1023</v>
      </c>
      <c r="F644">
        <v>596</v>
      </c>
      <c r="G644">
        <v>21.8</v>
      </c>
      <c r="H644">
        <v>15.6</v>
      </c>
      <c r="I644">
        <v>12.8</v>
      </c>
      <c r="J644">
        <v>8.9</v>
      </c>
      <c r="K644">
        <v>20180323</v>
      </c>
      <c r="L644">
        <v>21</v>
      </c>
      <c r="M644" s="2">
        <f t="shared" si="51"/>
        <v>43182</v>
      </c>
      <c r="N644">
        <f t="shared" si="52"/>
        <v>0</v>
      </c>
      <c r="O644">
        <f t="shared" si="53"/>
        <v>21</v>
      </c>
      <c r="P644">
        <f t="shared" si="54"/>
        <v>0</v>
      </c>
      <c r="Q644">
        <f t="shared" si="55"/>
        <v>0</v>
      </c>
    </row>
    <row r="645" spans="1:17">
      <c r="A645">
        <v>151503</v>
      </c>
      <c r="B645">
        <v>3</v>
      </c>
      <c r="C645">
        <v>1085</v>
      </c>
      <c r="D645">
        <v>1085</v>
      </c>
      <c r="E645">
        <v>1023</v>
      </c>
      <c r="F645">
        <v>596</v>
      </c>
      <c r="G645">
        <v>21.8</v>
      </c>
      <c r="H645">
        <v>15.6</v>
      </c>
      <c r="I645">
        <v>12.8</v>
      </c>
      <c r="J645">
        <v>8.9</v>
      </c>
      <c r="K645">
        <v>20180325</v>
      </c>
      <c r="L645">
        <v>20.399999999999999</v>
      </c>
      <c r="M645" s="2">
        <f t="shared" si="51"/>
        <v>43184</v>
      </c>
      <c r="N645">
        <f t="shared" si="52"/>
        <v>0</v>
      </c>
      <c r="O645">
        <f t="shared" si="53"/>
        <v>20.399999999999999</v>
      </c>
      <c r="P645">
        <f t="shared" si="54"/>
        <v>0</v>
      </c>
      <c r="Q645">
        <f t="shared" si="55"/>
        <v>0</v>
      </c>
    </row>
    <row r="646" spans="1:17">
      <c r="A646">
        <v>153208</v>
      </c>
      <c r="B646">
        <v>1</v>
      </c>
      <c r="C646">
        <v>1581</v>
      </c>
      <c r="D646">
        <v>1550</v>
      </c>
      <c r="E646">
        <v>1488</v>
      </c>
      <c r="F646">
        <v>806</v>
      </c>
      <c r="G646">
        <v>47.6</v>
      </c>
      <c r="H646">
        <v>30.5</v>
      </c>
      <c r="I646">
        <v>20.7</v>
      </c>
      <c r="J646">
        <v>13</v>
      </c>
      <c r="K646">
        <v>20170101</v>
      </c>
      <c r="L646">
        <v>14.3</v>
      </c>
      <c r="M646" s="2">
        <f t="shared" si="51"/>
        <v>42736</v>
      </c>
      <c r="N646">
        <f t="shared" si="52"/>
        <v>0</v>
      </c>
      <c r="O646">
        <f t="shared" si="53"/>
        <v>0</v>
      </c>
      <c r="P646">
        <f t="shared" si="54"/>
        <v>0</v>
      </c>
      <c r="Q646">
        <f t="shared" si="55"/>
        <v>14.3</v>
      </c>
    </row>
    <row r="647" spans="1:17">
      <c r="A647">
        <v>153208</v>
      </c>
      <c r="B647">
        <v>1</v>
      </c>
      <c r="C647">
        <v>1581</v>
      </c>
      <c r="D647">
        <v>1550</v>
      </c>
      <c r="E647">
        <v>1488</v>
      </c>
      <c r="F647">
        <v>806</v>
      </c>
      <c r="G647">
        <v>47.6</v>
      </c>
      <c r="H647">
        <v>30.5</v>
      </c>
      <c r="I647">
        <v>20.7</v>
      </c>
      <c r="J647">
        <v>13</v>
      </c>
      <c r="K647">
        <v>20170105</v>
      </c>
      <c r="L647">
        <v>38.1</v>
      </c>
      <c r="M647" s="2">
        <f t="shared" si="51"/>
        <v>42740</v>
      </c>
      <c r="N647">
        <f t="shared" si="52"/>
        <v>0</v>
      </c>
      <c r="O647">
        <f t="shared" si="53"/>
        <v>38.1</v>
      </c>
      <c r="P647">
        <f t="shared" si="54"/>
        <v>0</v>
      </c>
      <c r="Q647">
        <f t="shared" si="55"/>
        <v>0</v>
      </c>
    </row>
    <row r="648" spans="1:17">
      <c r="A648">
        <v>153208</v>
      </c>
      <c r="B648">
        <v>1</v>
      </c>
      <c r="C648">
        <v>1581</v>
      </c>
      <c r="D648">
        <v>1550</v>
      </c>
      <c r="E648">
        <v>1488</v>
      </c>
      <c r="F648">
        <v>806</v>
      </c>
      <c r="G648">
        <v>47.6</v>
      </c>
      <c r="H648">
        <v>30.5</v>
      </c>
      <c r="I648">
        <v>20.7</v>
      </c>
      <c r="J648">
        <v>13</v>
      </c>
      <c r="K648">
        <v>20170106</v>
      </c>
      <c r="L648">
        <v>13.8</v>
      </c>
      <c r="M648" s="2">
        <f t="shared" si="51"/>
        <v>42741</v>
      </c>
      <c r="N648">
        <f t="shared" si="52"/>
        <v>0</v>
      </c>
      <c r="O648">
        <f t="shared" si="53"/>
        <v>0</v>
      </c>
      <c r="P648">
        <f t="shared" si="54"/>
        <v>0</v>
      </c>
      <c r="Q648">
        <f t="shared" si="55"/>
        <v>13.8</v>
      </c>
    </row>
    <row r="649" spans="1:17">
      <c r="A649">
        <v>153208</v>
      </c>
      <c r="B649">
        <v>1</v>
      </c>
      <c r="C649">
        <v>1581</v>
      </c>
      <c r="D649">
        <v>1550</v>
      </c>
      <c r="E649">
        <v>1488</v>
      </c>
      <c r="F649">
        <v>806</v>
      </c>
      <c r="G649">
        <v>47.6</v>
      </c>
      <c r="H649">
        <v>30.5</v>
      </c>
      <c r="I649">
        <v>20.7</v>
      </c>
      <c r="J649">
        <v>13</v>
      </c>
      <c r="K649">
        <v>20170107</v>
      </c>
      <c r="L649">
        <v>15.6</v>
      </c>
      <c r="M649" s="2">
        <f t="shared" si="51"/>
        <v>42742</v>
      </c>
      <c r="N649">
        <f t="shared" si="52"/>
        <v>0</v>
      </c>
      <c r="O649">
        <f t="shared" si="53"/>
        <v>0</v>
      </c>
      <c r="P649">
        <f t="shared" si="54"/>
        <v>0</v>
      </c>
      <c r="Q649">
        <f t="shared" si="55"/>
        <v>15.6</v>
      </c>
    </row>
    <row r="650" spans="1:17">
      <c r="A650">
        <v>153208</v>
      </c>
      <c r="B650">
        <v>1</v>
      </c>
      <c r="C650">
        <v>1581</v>
      </c>
      <c r="D650">
        <v>1550</v>
      </c>
      <c r="E650">
        <v>1488</v>
      </c>
      <c r="F650">
        <v>806</v>
      </c>
      <c r="G650">
        <v>47.6</v>
      </c>
      <c r="H650">
        <v>30.5</v>
      </c>
      <c r="I650">
        <v>20.7</v>
      </c>
      <c r="J650">
        <v>13</v>
      </c>
      <c r="K650">
        <v>20170112</v>
      </c>
      <c r="L650">
        <v>29.6</v>
      </c>
      <c r="M650" s="2">
        <f t="shared" si="51"/>
        <v>42747</v>
      </c>
      <c r="N650">
        <f t="shared" si="52"/>
        <v>0</v>
      </c>
      <c r="O650">
        <f t="shared" si="53"/>
        <v>0</v>
      </c>
      <c r="P650">
        <f t="shared" si="54"/>
        <v>29.6</v>
      </c>
      <c r="Q650">
        <f t="shared" si="55"/>
        <v>0</v>
      </c>
    </row>
    <row r="651" spans="1:17">
      <c r="A651">
        <v>153208</v>
      </c>
      <c r="B651">
        <v>1</v>
      </c>
      <c r="C651">
        <v>1581</v>
      </c>
      <c r="D651">
        <v>1550</v>
      </c>
      <c r="E651">
        <v>1488</v>
      </c>
      <c r="F651">
        <v>806</v>
      </c>
      <c r="G651">
        <v>47.6</v>
      </c>
      <c r="H651">
        <v>30.5</v>
      </c>
      <c r="I651">
        <v>20.7</v>
      </c>
      <c r="J651">
        <v>13</v>
      </c>
      <c r="K651">
        <v>20170113</v>
      </c>
      <c r="L651">
        <v>18.7</v>
      </c>
      <c r="M651" s="2">
        <f t="shared" si="51"/>
        <v>42748</v>
      </c>
      <c r="N651">
        <f t="shared" si="52"/>
        <v>0</v>
      </c>
      <c r="O651">
        <f t="shared" si="53"/>
        <v>0</v>
      </c>
      <c r="P651">
        <f t="shared" si="54"/>
        <v>0</v>
      </c>
      <c r="Q651">
        <f t="shared" si="55"/>
        <v>18.7</v>
      </c>
    </row>
    <row r="652" spans="1:17">
      <c r="A652">
        <v>153208</v>
      </c>
      <c r="B652">
        <v>1</v>
      </c>
      <c r="C652">
        <v>1581</v>
      </c>
      <c r="D652">
        <v>1550</v>
      </c>
      <c r="E652">
        <v>1488</v>
      </c>
      <c r="F652">
        <v>806</v>
      </c>
      <c r="G652">
        <v>47.6</v>
      </c>
      <c r="H652">
        <v>30.5</v>
      </c>
      <c r="I652">
        <v>20.7</v>
      </c>
      <c r="J652">
        <v>13</v>
      </c>
      <c r="K652">
        <v>20170122</v>
      </c>
      <c r="L652">
        <v>25</v>
      </c>
      <c r="M652" s="2">
        <f t="shared" si="51"/>
        <v>42757</v>
      </c>
      <c r="N652">
        <f t="shared" si="52"/>
        <v>0</v>
      </c>
      <c r="O652">
        <f t="shared" si="53"/>
        <v>0</v>
      </c>
      <c r="P652">
        <f t="shared" si="54"/>
        <v>25</v>
      </c>
      <c r="Q652">
        <f t="shared" si="55"/>
        <v>0</v>
      </c>
    </row>
    <row r="653" spans="1:17">
      <c r="A653">
        <v>153208</v>
      </c>
      <c r="B653">
        <v>1</v>
      </c>
      <c r="C653">
        <v>1581</v>
      </c>
      <c r="D653">
        <v>1550</v>
      </c>
      <c r="E653">
        <v>1488</v>
      </c>
      <c r="F653">
        <v>806</v>
      </c>
      <c r="G653">
        <v>47.6</v>
      </c>
      <c r="H653">
        <v>30.5</v>
      </c>
      <c r="I653">
        <v>20.7</v>
      </c>
      <c r="J653">
        <v>13</v>
      </c>
      <c r="K653">
        <v>20180106</v>
      </c>
      <c r="L653">
        <v>26.4</v>
      </c>
      <c r="M653" s="2">
        <f t="shared" si="51"/>
        <v>43106</v>
      </c>
      <c r="N653">
        <f t="shared" si="52"/>
        <v>0</v>
      </c>
      <c r="O653">
        <f t="shared" si="53"/>
        <v>0</v>
      </c>
      <c r="P653">
        <f t="shared" si="54"/>
        <v>26.4</v>
      </c>
      <c r="Q653">
        <f t="shared" si="55"/>
        <v>0</v>
      </c>
    </row>
    <row r="654" spans="1:17">
      <c r="A654">
        <v>153208</v>
      </c>
      <c r="B654">
        <v>1</v>
      </c>
      <c r="C654">
        <v>1581</v>
      </c>
      <c r="D654">
        <v>1550</v>
      </c>
      <c r="E654">
        <v>1488</v>
      </c>
      <c r="F654">
        <v>806</v>
      </c>
      <c r="G654">
        <v>47.6</v>
      </c>
      <c r="H654">
        <v>30.5</v>
      </c>
      <c r="I654">
        <v>20.7</v>
      </c>
      <c r="J654">
        <v>13</v>
      </c>
      <c r="K654">
        <v>20180107</v>
      </c>
      <c r="L654">
        <v>26.2</v>
      </c>
      <c r="M654" s="2">
        <f t="shared" si="51"/>
        <v>43107</v>
      </c>
      <c r="N654">
        <f t="shared" si="52"/>
        <v>0</v>
      </c>
      <c r="O654">
        <f t="shared" si="53"/>
        <v>0</v>
      </c>
      <c r="P654">
        <f t="shared" si="54"/>
        <v>26.2</v>
      </c>
      <c r="Q654">
        <f t="shared" si="55"/>
        <v>0</v>
      </c>
    </row>
    <row r="655" spans="1:17">
      <c r="A655">
        <v>153208</v>
      </c>
      <c r="B655">
        <v>1</v>
      </c>
      <c r="C655">
        <v>1581</v>
      </c>
      <c r="D655">
        <v>1550</v>
      </c>
      <c r="E655">
        <v>1488</v>
      </c>
      <c r="F655">
        <v>806</v>
      </c>
      <c r="G655">
        <v>47.6</v>
      </c>
      <c r="H655">
        <v>30.5</v>
      </c>
      <c r="I655">
        <v>20.7</v>
      </c>
      <c r="J655">
        <v>13</v>
      </c>
      <c r="K655">
        <v>20180110</v>
      </c>
      <c r="L655">
        <v>30</v>
      </c>
      <c r="M655" s="2">
        <f t="shared" si="51"/>
        <v>43110</v>
      </c>
      <c r="N655">
        <f t="shared" si="52"/>
        <v>0</v>
      </c>
      <c r="O655">
        <f t="shared" si="53"/>
        <v>0</v>
      </c>
      <c r="P655">
        <f t="shared" si="54"/>
        <v>30</v>
      </c>
      <c r="Q655">
        <f t="shared" si="55"/>
        <v>0</v>
      </c>
    </row>
    <row r="656" spans="1:17">
      <c r="A656">
        <v>153208</v>
      </c>
      <c r="B656">
        <v>1</v>
      </c>
      <c r="C656">
        <v>1581</v>
      </c>
      <c r="D656">
        <v>1550</v>
      </c>
      <c r="E656">
        <v>1488</v>
      </c>
      <c r="F656">
        <v>806</v>
      </c>
      <c r="G656">
        <v>47.6</v>
      </c>
      <c r="H656">
        <v>30.5</v>
      </c>
      <c r="I656">
        <v>20.7</v>
      </c>
      <c r="J656">
        <v>13</v>
      </c>
      <c r="K656">
        <v>20180111</v>
      </c>
      <c r="L656">
        <v>20.2</v>
      </c>
      <c r="M656" s="2">
        <f t="shared" si="51"/>
        <v>43111</v>
      </c>
      <c r="N656">
        <f t="shared" si="52"/>
        <v>0</v>
      </c>
      <c r="O656">
        <f t="shared" si="53"/>
        <v>0</v>
      </c>
      <c r="P656">
        <f t="shared" si="54"/>
        <v>0</v>
      </c>
      <c r="Q656">
        <f t="shared" si="55"/>
        <v>20.2</v>
      </c>
    </row>
    <row r="657" spans="1:17">
      <c r="A657">
        <v>153208</v>
      </c>
      <c r="B657">
        <v>1</v>
      </c>
      <c r="C657">
        <v>1581</v>
      </c>
      <c r="D657">
        <v>1550</v>
      </c>
      <c r="E657">
        <v>1488</v>
      </c>
      <c r="F657">
        <v>806</v>
      </c>
      <c r="G657">
        <v>47.6</v>
      </c>
      <c r="H657">
        <v>30.5</v>
      </c>
      <c r="I657">
        <v>20.7</v>
      </c>
      <c r="J657">
        <v>13</v>
      </c>
      <c r="K657">
        <v>20180112</v>
      </c>
      <c r="L657">
        <v>17</v>
      </c>
      <c r="M657" s="2">
        <f t="shared" si="51"/>
        <v>43112</v>
      </c>
      <c r="N657">
        <f t="shared" si="52"/>
        <v>0</v>
      </c>
      <c r="O657">
        <f t="shared" si="53"/>
        <v>0</v>
      </c>
      <c r="P657">
        <f t="shared" si="54"/>
        <v>0</v>
      </c>
      <c r="Q657">
        <f t="shared" si="55"/>
        <v>17</v>
      </c>
    </row>
    <row r="658" spans="1:17">
      <c r="A658">
        <v>153208</v>
      </c>
      <c r="B658">
        <v>1</v>
      </c>
      <c r="C658">
        <v>1581</v>
      </c>
      <c r="D658">
        <v>1550</v>
      </c>
      <c r="E658">
        <v>1488</v>
      </c>
      <c r="F658">
        <v>806</v>
      </c>
      <c r="G658">
        <v>47.6</v>
      </c>
      <c r="H658">
        <v>30.5</v>
      </c>
      <c r="I658">
        <v>20.7</v>
      </c>
      <c r="J658">
        <v>13</v>
      </c>
      <c r="K658">
        <v>20180114</v>
      </c>
      <c r="L658">
        <v>13.5</v>
      </c>
      <c r="M658" s="2">
        <f t="shared" si="51"/>
        <v>43114</v>
      </c>
      <c r="N658">
        <f t="shared" si="52"/>
        <v>0</v>
      </c>
      <c r="O658">
        <f t="shared" si="53"/>
        <v>0</v>
      </c>
      <c r="P658">
        <f t="shared" si="54"/>
        <v>0</v>
      </c>
      <c r="Q658">
        <f t="shared" si="55"/>
        <v>13.5</v>
      </c>
    </row>
    <row r="659" spans="1:17">
      <c r="A659">
        <v>153208</v>
      </c>
      <c r="B659">
        <v>1</v>
      </c>
      <c r="C659">
        <v>1581</v>
      </c>
      <c r="D659">
        <v>1550</v>
      </c>
      <c r="E659">
        <v>1488</v>
      </c>
      <c r="F659">
        <v>806</v>
      </c>
      <c r="G659">
        <v>47.6</v>
      </c>
      <c r="H659">
        <v>30.5</v>
      </c>
      <c r="I659">
        <v>20.7</v>
      </c>
      <c r="J659">
        <v>13</v>
      </c>
      <c r="K659">
        <v>20180116</v>
      </c>
      <c r="L659">
        <v>29.1</v>
      </c>
      <c r="M659" s="2">
        <f t="shared" si="51"/>
        <v>43116</v>
      </c>
      <c r="N659">
        <f t="shared" si="52"/>
        <v>0</v>
      </c>
      <c r="O659">
        <f t="shared" si="53"/>
        <v>0</v>
      </c>
      <c r="P659">
        <f t="shared" si="54"/>
        <v>29.1</v>
      </c>
      <c r="Q659">
        <f t="shared" si="55"/>
        <v>0</v>
      </c>
    </row>
    <row r="660" spans="1:17">
      <c r="A660">
        <v>153208</v>
      </c>
      <c r="B660">
        <v>1</v>
      </c>
      <c r="C660">
        <v>1581</v>
      </c>
      <c r="D660">
        <v>1550</v>
      </c>
      <c r="E660">
        <v>1488</v>
      </c>
      <c r="F660">
        <v>806</v>
      </c>
      <c r="G660">
        <v>47.6</v>
      </c>
      <c r="H660">
        <v>30.5</v>
      </c>
      <c r="I660">
        <v>20.7</v>
      </c>
      <c r="J660">
        <v>13</v>
      </c>
      <c r="K660">
        <v>20180117</v>
      </c>
      <c r="L660">
        <v>27.6</v>
      </c>
      <c r="M660" s="2">
        <f t="shared" si="51"/>
        <v>43117</v>
      </c>
      <c r="N660">
        <f t="shared" si="52"/>
        <v>0</v>
      </c>
      <c r="O660">
        <f t="shared" si="53"/>
        <v>0</v>
      </c>
      <c r="P660">
        <f t="shared" si="54"/>
        <v>27.6</v>
      </c>
      <c r="Q660">
        <f t="shared" si="55"/>
        <v>0</v>
      </c>
    </row>
    <row r="661" spans="1:17">
      <c r="A661">
        <v>153208</v>
      </c>
      <c r="B661">
        <v>1</v>
      </c>
      <c r="C661">
        <v>1581</v>
      </c>
      <c r="D661">
        <v>1550</v>
      </c>
      <c r="E661">
        <v>1488</v>
      </c>
      <c r="F661">
        <v>806</v>
      </c>
      <c r="G661">
        <v>47.6</v>
      </c>
      <c r="H661">
        <v>30.5</v>
      </c>
      <c r="I661">
        <v>20.7</v>
      </c>
      <c r="J661">
        <v>13</v>
      </c>
      <c r="K661">
        <v>20180118</v>
      </c>
      <c r="L661">
        <v>29.7</v>
      </c>
      <c r="M661" s="2">
        <f t="shared" si="51"/>
        <v>43118</v>
      </c>
      <c r="N661">
        <f t="shared" si="52"/>
        <v>0</v>
      </c>
      <c r="O661">
        <f t="shared" si="53"/>
        <v>0</v>
      </c>
      <c r="P661">
        <f t="shared" si="54"/>
        <v>29.7</v>
      </c>
      <c r="Q661">
        <f t="shared" si="55"/>
        <v>0</v>
      </c>
    </row>
    <row r="662" spans="1:17">
      <c r="A662">
        <v>153208</v>
      </c>
      <c r="B662">
        <v>2</v>
      </c>
      <c r="C662">
        <v>1578</v>
      </c>
      <c r="D662">
        <v>1578</v>
      </c>
      <c r="E662">
        <v>1516</v>
      </c>
      <c r="F662">
        <v>948</v>
      </c>
      <c r="G662">
        <v>50.9</v>
      </c>
      <c r="H662">
        <v>32</v>
      </c>
      <c r="I662">
        <v>25.7</v>
      </c>
      <c r="J662">
        <v>15.6</v>
      </c>
      <c r="K662">
        <v>20170201</v>
      </c>
      <c r="L662">
        <v>20</v>
      </c>
      <c r="M662" s="2">
        <f t="shared" si="51"/>
        <v>42767</v>
      </c>
      <c r="N662">
        <f t="shared" si="52"/>
        <v>0</v>
      </c>
      <c r="O662">
        <f t="shared" si="53"/>
        <v>0</v>
      </c>
      <c r="P662">
        <f t="shared" si="54"/>
        <v>0</v>
      </c>
      <c r="Q662">
        <f t="shared" si="55"/>
        <v>20</v>
      </c>
    </row>
    <row r="663" spans="1:17">
      <c r="A663">
        <v>153208</v>
      </c>
      <c r="B663">
        <v>2</v>
      </c>
      <c r="C663">
        <v>1578</v>
      </c>
      <c r="D663">
        <v>1578</v>
      </c>
      <c r="E663">
        <v>1516</v>
      </c>
      <c r="F663">
        <v>948</v>
      </c>
      <c r="G663">
        <v>50.9</v>
      </c>
      <c r="H663">
        <v>32</v>
      </c>
      <c r="I663">
        <v>25.7</v>
      </c>
      <c r="J663">
        <v>15.6</v>
      </c>
      <c r="K663">
        <v>20170209</v>
      </c>
      <c r="L663">
        <v>43.4</v>
      </c>
      <c r="M663" s="2">
        <f t="shared" si="51"/>
        <v>42775</v>
      </c>
      <c r="N663">
        <f t="shared" si="52"/>
        <v>0</v>
      </c>
      <c r="O663">
        <f t="shared" si="53"/>
        <v>43.4</v>
      </c>
      <c r="P663">
        <f t="shared" si="54"/>
        <v>0</v>
      </c>
      <c r="Q663">
        <f t="shared" si="55"/>
        <v>0</v>
      </c>
    </row>
    <row r="664" spans="1:17">
      <c r="A664">
        <v>153208</v>
      </c>
      <c r="B664">
        <v>2</v>
      </c>
      <c r="C664">
        <v>1578</v>
      </c>
      <c r="D664">
        <v>1578</v>
      </c>
      <c r="E664">
        <v>1516</v>
      </c>
      <c r="F664">
        <v>948</v>
      </c>
      <c r="G664">
        <v>50.9</v>
      </c>
      <c r="H664">
        <v>32</v>
      </c>
      <c r="I664">
        <v>25.7</v>
      </c>
      <c r="J664">
        <v>15.6</v>
      </c>
      <c r="K664">
        <v>20170210</v>
      </c>
      <c r="L664">
        <v>30.7</v>
      </c>
      <c r="M664" s="2">
        <f t="shared" si="51"/>
        <v>42776</v>
      </c>
      <c r="N664">
        <f t="shared" si="52"/>
        <v>0</v>
      </c>
      <c r="O664">
        <f t="shared" si="53"/>
        <v>0</v>
      </c>
      <c r="P664">
        <f t="shared" si="54"/>
        <v>30.7</v>
      </c>
      <c r="Q664">
        <f t="shared" si="55"/>
        <v>0</v>
      </c>
    </row>
    <row r="665" spans="1:17">
      <c r="A665">
        <v>153208</v>
      </c>
      <c r="B665">
        <v>2</v>
      </c>
      <c r="C665">
        <v>1578</v>
      </c>
      <c r="D665">
        <v>1578</v>
      </c>
      <c r="E665">
        <v>1516</v>
      </c>
      <c r="F665">
        <v>948</v>
      </c>
      <c r="G665">
        <v>50.9</v>
      </c>
      <c r="H665">
        <v>32</v>
      </c>
      <c r="I665">
        <v>25.7</v>
      </c>
      <c r="J665">
        <v>15.6</v>
      </c>
      <c r="K665">
        <v>20170211</v>
      </c>
      <c r="L665">
        <v>29.3</v>
      </c>
      <c r="M665" s="2">
        <f t="shared" si="51"/>
        <v>42777</v>
      </c>
      <c r="N665">
        <f t="shared" si="52"/>
        <v>0</v>
      </c>
      <c r="O665">
        <f t="shared" si="53"/>
        <v>0</v>
      </c>
      <c r="P665">
        <f t="shared" si="54"/>
        <v>29.3</v>
      </c>
      <c r="Q665">
        <f t="shared" si="55"/>
        <v>0</v>
      </c>
    </row>
    <row r="666" spans="1:17">
      <c r="A666">
        <v>153208</v>
      </c>
      <c r="B666">
        <v>2</v>
      </c>
      <c r="C666">
        <v>1578</v>
      </c>
      <c r="D666">
        <v>1578</v>
      </c>
      <c r="E666">
        <v>1516</v>
      </c>
      <c r="F666">
        <v>948</v>
      </c>
      <c r="G666">
        <v>50.9</v>
      </c>
      <c r="H666">
        <v>32</v>
      </c>
      <c r="I666">
        <v>25.7</v>
      </c>
      <c r="J666">
        <v>15.6</v>
      </c>
      <c r="K666">
        <v>20170224</v>
      </c>
      <c r="L666">
        <v>32</v>
      </c>
      <c r="M666" s="2">
        <f t="shared" si="51"/>
        <v>42790</v>
      </c>
      <c r="N666">
        <f t="shared" si="52"/>
        <v>0</v>
      </c>
      <c r="O666">
        <f t="shared" si="53"/>
        <v>0</v>
      </c>
      <c r="P666">
        <f t="shared" si="54"/>
        <v>32</v>
      </c>
      <c r="Q666">
        <f t="shared" si="55"/>
        <v>0</v>
      </c>
    </row>
    <row r="667" spans="1:17">
      <c r="A667">
        <v>153208</v>
      </c>
      <c r="B667">
        <v>2</v>
      </c>
      <c r="C667">
        <v>1578</v>
      </c>
      <c r="D667">
        <v>1578</v>
      </c>
      <c r="E667">
        <v>1516</v>
      </c>
      <c r="F667">
        <v>948</v>
      </c>
      <c r="G667">
        <v>50.9</v>
      </c>
      <c r="H667">
        <v>32</v>
      </c>
      <c r="I667">
        <v>25.7</v>
      </c>
      <c r="J667">
        <v>15.6</v>
      </c>
      <c r="K667">
        <v>20170225</v>
      </c>
      <c r="L667">
        <v>36</v>
      </c>
      <c r="M667" s="2">
        <f t="shared" si="51"/>
        <v>42791</v>
      </c>
      <c r="N667">
        <f t="shared" si="52"/>
        <v>0</v>
      </c>
      <c r="O667">
        <f t="shared" si="53"/>
        <v>36</v>
      </c>
      <c r="P667">
        <f t="shared" si="54"/>
        <v>0</v>
      </c>
      <c r="Q667">
        <f t="shared" si="55"/>
        <v>0</v>
      </c>
    </row>
    <row r="668" spans="1:17">
      <c r="A668">
        <v>153208</v>
      </c>
      <c r="B668">
        <v>2</v>
      </c>
      <c r="C668">
        <v>1578</v>
      </c>
      <c r="D668">
        <v>1578</v>
      </c>
      <c r="E668">
        <v>1516</v>
      </c>
      <c r="F668">
        <v>948</v>
      </c>
      <c r="G668">
        <v>50.9</v>
      </c>
      <c r="H668">
        <v>32</v>
      </c>
      <c r="I668">
        <v>25.7</v>
      </c>
      <c r="J668">
        <v>15.6</v>
      </c>
      <c r="K668">
        <v>20170227</v>
      </c>
      <c r="L668">
        <v>20.2</v>
      </c>
      <c r="M668" s="2">
        <f t="shared" si="51"/>
        <v>42793</v>
      </c>
      <c r="N668">
        <f t="shared" si="52"/>
        <v>0</v>
      </c>
      <c r="O668">
        <f t="shared" si="53"/>
        <v>0</v>
      </c>
      <c r="P668">
        <f t="shared" si="54"/>
        <v>0</v>
      </c>
      <c r="Q668">
        <f t="shared" si="55"/>
        <v>20.2</v>
      </c>
    </row>
    <row r="669" spans="1:17">
      <c r="A669">
        <v>153208</v>
      </c>
      <c r="B669">
        <v>2</v>
      </c>
      <c r="C669">
        <v>1578</v>
      </c>
      <c r="D669">
        <v>1578</v>
      </c>
      <c r="E669">
        <v>1516</v>
      </c>
      <c r="F669">
        <v>948</v>
      </c>
      <c r="G669">
        <v>50.9</v>
      </c>
      <c r="H669">
        <v>32</v>
      </c>
      <c r="I669">
        <v>25.7</v>
      </c>
      <c r="J669">
        <v>15.6</v>
      </c>
      <c r="K669">
        <v>20170228</v>
      </c>
      <c r="L669">
        <v>40.4</v>
      </c>
      <c r="M669" s="2">
        <f t="shared" si="51"/>
        <v>42794</v>
      </c>
      <c r="N669">
        <f t="shared" si="52"/>
        <v>0</v>
      </c>
      <c r="O669">
        <f t="shared" si="53"/>
        <v>40.4</v>
      </c>
      <c r="P669">
        <f t="shared" si="54"/>
        <v>0</v>
      </c>
      <c r="Q669">
        <f t="shared" si="55"/>
        <v>0</v>
      </c>
    </row>
    <row r="670" spans="1:17">
      <c r="A670">
        <v>153208</v>
      </c>
      <c r="B670">
        <v>2</v>
      </c>
      <c r="C670">
        <v>1578</v>
      </c>
      <c r="D670">
        <v>1578</v>
      </c>
      <c r="E670">
        <v>1516</v>
      </c>
      <c r="F670">
        <v>948</v>
      </c>
      <c r="G670">
        <v>50.9</v>
      </c>
      <c r="H670">
        <v>32</v>
      </c>
      <c r="I670">
        <v>25.7</v>
      </c>
      <c r="J670">
        <v>15.6</v>
      </c>
      <c r="K670">
        <v>20180206</v>
      </c>
      <c r="L670">
        <v>17.8</v>
      </c>
      <c r="M670" s="2">
        <f t="shared" ref="M670:M733" si="56">DATE(MID(K670,1,4),MID(K670,5,2),MID(K670,7,2))</f>
        <v>43137</v>
      </c>
      <c r="N670">
        <f t="shared" ref="N670:N733" si="57">+IF(L670&gt;G670,L670,)</f>
        <v>0</v>
      </c>
      <c r="O670">
        <f t="shared" ref="O670:O733" si="58">IF(N670=0,IF(L670&gt;H670,L670,),)</f>
        <v>0</v>
      </c>
      <c r="P670">
        <f t="shared" ref="P670:P733" si="59">IF(O670=0,IF(N670=0,IF(L670&gt;I670,L670,),),)</f>
        <v>0</v>
      </c>
      <c r="Q670">
        <f t="shared" ref="Q670:Q733" si="60">IF(P670=0,IF(O670=0,IF(N670=0,IF(L670&gt;J670,L670,),),),)</f>
        <v>17.8</v>
      </c>
    </row>
    <row r="671" spans="1:17">
      <c r="A671">
        <v>153208</v>
      </c>
      <c r="B671">
        <v>2</v>
      </c>
      <c r="C671">
        <v>1578</v>
      </c>
      <c r="D671">
        <v>1578</v>
      </c>
      <c r="E671">
        <v>1516</v>
      </c>
      <c r="F671">
        <v>948</v>
      </c>
      <c r="G671">
        <v>50.9</v>
      </c>
      <c r="H671">
        <v>32</v>
      </c>
      <c r="I671">
        <v>25.7</v>
      </c>
      <c r="J671">
        <v>15.6</v>
      </c>
      <c r="K671">
        <v>20180219</v>
      </c>
      <c r="L671">
        <v>24.5</v>
      </c>
      <c r="M671" s="2">
        <f t="shared" si="56"/>
        <v>43150</v>
      </c>
      <c r="N671">
        <f t="shared" si="57"/>
        <v>0</v>
      </c>
      <c r="O671">
        <f t="shared" si="58"/>
        <v>0</v>
      </c>
      <c r="P671">
        <f t="shared" si="59"/>
        <v>0</v>
      </c>
      <c r="Q671">
        <f t="shared" si="60"/>
        <v>24.5</v>
      </c>
    </row>
    <row r="672" spans="1:17">
      <c r="A672">
        <v>153208</v>
      </c>
      <c r="B672">
        <v>3</v>
      </c>
      <c r="C672">
        <v>1550</v>
      </c>
      <c r="D672">
        <v>1550</v>
      </c>
      <c r="E672">
        <v>1488</v>
      </c>
      <c r="F672">
        <v>971</v>
      </c>
      <c r="G672">
        <v>50</v>
      </c>
      <c r="H672">
        <v>32</v>
      </c>
      <c r="I672">
        <v>26.7</v>
      </c>
      <c r="J672">
        <v>16.100000000000001</v>
      </c>
      <c r="K672">
        <v>20170301</v>
      </c>
      <c r="L672">
        <v>25.3</v>
      </c>
      <c r="M672" s="2">
        <f t="shared" si="56"/>
        <v>42795</v>
      </c>
      <c r="N672">
        <f t="shared" si="57"/>
        <v>0</v>
      </c>
      <c r="O672">
        <f t="shared" si="58"/>
        <v>0</v>
      </c>
      <c r="P672">
        <f t="shared" si="59"/>
        <v>0</v>
      </c>
      <c r="Q672">
        <f t="shared" si="60"/>
        <v>25.3</v>
      </c>
    </row>
    <row r="673" spans="1:17">
      <c r="A673">
        <v>153208</v>
      </c>
      <c r="B673">
        <v>3</v>
      </c>
      <c r="C673">
        <v>1550</v>
      </c>
      <c r="D673">
        <v>1550</v>
      </c>
      <c r="E673">
        <v>1488</v>
      </c>
      <c r="F673">
        <v>971</v>
      </c>
      <c r="G673">
        <v>50</v>
      </c>
      <c r="H673">
        <v>32</v>
      </c>
      <c r="I673">
        <v>26.7</v>
      </c>
      <c r="J673">
        <v>16.100000000000001</v>
      </c>
      <c r="K673">
        <v>20170303</v>
      </c>
      <c r="L673">
        <v>16.2</v>
      </c>
      <c r="M673" s="2">
        <f t="shared" si="56"/>
        <v>42797</v>
      </c>
      <c r="N673">
        <f t="shared" si="57"/>
        <v>0</v>
      </c>
      <c r="O673">
        <f t="shared" si="58"/>
        <v>0</v>
      </c>
      <c r="P673">
        <f t="shared" si="59"/>
        <v>0</v>
      </c>
      <c r="Q673">
        <f t="shared" si="60"/>
        <v>16.2</v>
      </c>
    </row>
    <row r="674" spans="1:17">
      <c r="A674">
        <v>153208</v>
      </c>
      <c r="B674">
        <v>3</v>
      </c>
      <c r="C674">
        <v>1550</v>
      </c>
      <c r="D674">
        <v>1550</v>
      </c>
      <c r="E674">
        <v>1488</v>
      </c>
      <c r="F674">
        <v>971</v>
      </c>
      <c r="G674">
        <v>50</v>
      </c>
      <c r="H674">
        <v>32</v>
      </c>
      <c r="I674">
        <v>26.7</v>
      </c>
      <c r="J674">
        <v>16.100000000000001</v>
      </c>
      <c r="K674">
        <v>20170308</v>
      </c>
      <c r="L674">
        <v>34.5</v>
      </c>
      <c r="M674" s="2">
        <f t="shared" si="56"/>
        <v>42802</v>
      </c>
      <c r="N674">
        <f t="shared" si="57"/>
        <v>0</v>
      </c>
      <c r="O674">
        <f t="shared" si="58"/>
        <v>34.5</v>
      </c>
      <c r="P674">
        <f t="shared" si="59"/>
        <v>0</v>
      </c>
      <c r="Q674">
        <f t="shared" si="60"/>
        <v>0</v>
      </c>
    </row>
    <row r="675" spans="1:17">
      <c r="A675">
        <v>153208</v>
      </c>
      <c r="B675">
        <v>3</v>
      </c>
      <c r="C675">
        <v>1550</v>
      </c>
      <c r="D675">
        <v>1550</v>
      </c>
      <c r="E675">
        <v>1488</v>
      </c>
      <c r="F675">
        <v>971</v>
      </c>
      <c r="G675">
        <v>50</v>
      </c>
      <c r="H675">
        <v>32</v>
      </c>
      <c r="I675">
        <v>26.7</v>
      </c>
      <c r="J675">
        <v>16.100000000000001</v>
      </c>
      <c r="K675">
        <v>20170310</v>
      </c>
      <c r="L675">
        <v>27</v>
      </c>
      <c r="M675" s="2">
        <f t="shared" si="56"/>
        <v>42804</v>
      </c>
      <c r="N675">
        <f t="shared" si="57"/>
        <v>0</v>
      </c>
      <c r="O675">
        <f t="shared" si="58"/>
        <v>0</v>
      </c>
      <c r="P675">
        <f t="shared" si="59"/>
        <v>27</v>
      </c>
      <c r="Q675">
        <f t="shared" si="60"/>
        <v>0</v>
      </c>
    </row>
    <row r="676" spans="1:17">
      <c r="A676">
        <v>153208</v>
      </c>
      <c r="B676">
        <v>3</v>
      </c>
      <c r="C676">
        <v>1550</v>
      </c>
      <c r="D676">
        <v>1550</v>
      </c>
      <c r="E676">
        <v>1488</v>
      </c>
      <c r="F676">
        <v>971</v>
      </c>
      <c r="G676">
        <v>50</v>
      </c>
      <c r="H676">
        <v>32</v>
      </c>
      <c r="I676">
        <v>26.7</v>
      </c>
      <c r="J676">
        <v>16.100000000000001</v>
      </c>
      <c r="K676">
        <v>20170311</v>
      </c>
      <c r="L676">
        <v>16.399999999999999</v>
      </c>
      <c r="M676" s="2">
        <f t="shared" si="56"/>
        <v>42805</v>
      </c>
      <c r="N676">
        <f t="shared" si="57"/>
        <v>0</v>
      </c>
      <c r="O676">
        <f t="shared" si="58"/>
        <v>0</v>
      </c>
      <c r="P676">
        <f t="shared" si="59"/>
        <v>0</v>
      </c>
      <c r="Q676">
        <f t="shared" si="60"/>
        <v>16.399999999999999</v>
      </c>
    </row>
    <row r="677" spans="1:17">
      <c r="A677">
        <v>153208</v>
      </c>
      <c r="B677">
        <v>3</v>
      </c>
      <c r="C677">
        <v>1550</v>
      </c>
      <c r="D677">
        <v>1550</v>
      </c>
      <c r="E677">
        <v>1488</v>
      </c>
      <c r="F677">
        <v>971</v>
      </c>
      <c r="G677">
        <v>50</v>
      </c>
      <c r="H677">
        <v>32</v>
      </c>
      <c r="I677">
        <v>26.7</v>
      </c>
      <c r="J677">
        <v>16.100000000000001</v>
      </c>
      <c r="K677">
        <v>20170312</v>
      </c>
      <c r="L677">
        <v>19.8</v>
      </c>
      <c r="M677" s="2">
        <f t="shared" si="56"/>
        <v>42806</v>
      </c>
      <c r="N677">
        <f t="shared" si="57"/>
        <v>0</v>
      </c>
      <c r="O677">
        <f t="shared" si="58"/>
        <v>0</v>
      </c>
      <c r="P677">
        <f t="shared" si="59"/>
        <v>0</v>
      </c>
      <c r="Q677">
        <f t="shared" si="60"/>
        <v>19.8</v>
      </c>
    </row>
    <row r="678" spans="1:17">
      <c r="A678">
        <v>153208</v>
      </c>
      <c r="B678">
        <v>3</v>
      </c>
      <c r="C678">
        <v>1550</v>
      </c>
      <c r="D678">
        <v>1550</v>
      </c>
      <c r="E678">
        <v>1488</v>
      </c>
      <c r="F678">
        <v>971</v>
      </c>
      <c r="G678">
        <v>50</v>
      </c>
      <c r="H678">
        <v>32</v>
      </c>
      <c r="I678">
        <v>26.7</v>
      </c>
      <c r="J678">
        <v>16.100000000000001</v>
      </c>
      <c r="K678">
        <v>20170313</v>
      </c>
      <c r="L678">
        <v>42.8</v>
      </c>
      <c r="M678" s="2">
        <f t="shared" si="56"/>
        <v>42807</v>
      </c>
      <c r="N678">
        <f t="shared" si="57"/>
        <v>0</v>
      </c>
      <c r="O678">
        <f t="shared" si="58"/>
        <v>42.8</v>
      </c>
      <c r="P678">
        <f t="shared" si="59"/>
        <v>0</v>
      </c>
      <c r="Q678">
        <f t="shared" si="60"/>
        <v>0</v>
      </c>
    </row>
    <row r="679" spans="1:17">
      <c r="A679">
        <v>153208</v>
      </c>
      <c r="B679">
        <v>3</v>
      </c>
      <c r="C679">
        <v>1550</v>
      </c>
      <c r="D679">
        <v>1550</v>
      </c>
      <c r="E679">
        <v>1488</v>
      </c>
      <c r="F679">
        <v>971</v>
      </c>
      <c r="G679">
        <v>50</v>
      </c>
      <c r="H679">
        <v>32</v>
      </c>
      <c r="I679">
        <v>26.7</v>
      </c>
      <c r="J679">
        <v>16.100000000000001</v>
      </c>
      <c r="K679">
        <v>20170314</v>
      </c>
      <c r="L679">
        <v>37.799999999999997</v>
      </c>
      <c r="M679" s="2">
        <f t="shared" si="56"/>
        <v>42808</v>
      </c>
      <c r="N679">
        <f t="shared" si="57"/>
        <v>0</v>
      </c>
      <c r="O679">
        <f t="shared" si="58"/>
        <v>37.799999999999997</v>
      </c>
      <c r="P679">
        <f t="shared" si="59"/>
        <v>0</v>
      </c>
      <c r="Q679">
        <f t="shared" si="60"/>
        <v>0</v>
      </c>
    </row>
    <row r="680" spans="1:17">
      <c r="A680">
        <v>153208</v>
      </c>
      <c r="B680">
        <v>3</v>
      </c>
      <c r="C680">
        <v>1550</v>
      </c>
      <c r="D680">
        <v>1550</v>
      </c>
      <c r="E680">
        <v>1488</v>
      </c>
      <c r="F680">
        <v>971</v>
      </c>
      <c r="G680">
        <v>50</v>
      </c>
      <c r="H680">
        <v>32</v>
      </c>
      <c r="I680">
        <v>26.7</v>
      </c>
      <c r="J680">
        <v>16.100000000000001</v>
      </c>
      <c r="K680">
        <v>20170318</v>
      </c>
      <c r="L680">
        <v>20.9</v>
      </c>
      <c r="M680" s="2">
        <f t="shared" si="56"/>
        <v>42812</v>
      </c>
      <c r="N680">
        <f t="shared" si="57"/>
        <v>0</v>
      </c>
      <c r="O680">
        <f t="shared" si="58"/>
        <v>0</v>
      </c>
      <c r="P680">
        <f t="shared" si="59"/>
        <v>0</v>
      </c>
      <c r="Q680">
        <f t="shared" si="60"/>
        <v>20.9</v>
      </c>
    </row>
    <row r="681" spans="1:17">
      <c r="A681">
        <v>153208</v>
      </c>
      <c r="B681">
        <v>3</v>
      </c>
      <c r="C681">
        <v>1550</v>
      </c>
      <c r="D681">
        <v>1550</v>
      </c>
      <c r="E681">
        <v>1488</v>
      </c>
      <c r="F681">
        <v>971</v>
      </c>
      <c r="G681">
        <v>50</v>
      </c>
      <c r="H681">
        <v>32</v>
      </c>
      <c r="I681">
        <v>26.7</v>
      </c>
      <c r="J681">
        <v>16.100000000000001</v>
      </c>
      <c r="K681">
        <v>20170319</v>
      </c>
      <c r="L681">
        <v>29.4</v>
      </c>
      <c r="M681" s="2">
        <f t="shared" si="56"/>
        <v>42813</v>
      </c>
      <c r="N681">
        <f t="shared" si="57"/>
        <v>0</v>
      </c>
      <c r="O681">
        <f t="shared" si="58"/>
        <v>0</v>
      </c>
      <c r="P681">
        <f t="shared" si="59"/>
        <v>29.4</v>
      </c>
      <c r="Q681">
        <f t="shared" si="60"/>
        <v>0</v>
      </c>
    </row>
    <row r="682" spans="1:17">
      <c r="A682">
        <v>153208</v>
      </c>
      <c r="B682">
        <v>3</v>
      </c>
      <c r="C682">
        <v>1550</v>
      </c>
      <c r="D682">
        <v>1550</v>
      </c>
      <c r="E682">
        <v>1488</v>
      </c>
      <c r="F682">
        <v>971</v>
      </c>
      <c r="G682">
        <v>50</v>
      </c>
      <c r="H682">
        <v>32</v>
      </c>
      <c r="I682">
        <v>26.7</v>
      </c>
      <c r="J682">
        <v>16.100000000000001</v>
      </c>
      <c r="K682">
        <v>20170320</v>
      </c>
      <c r="L682">
        <v>30.4</v>
      </c>
      <c r="M682" s="2">
        <f t="shared" si="56"/>
        <v>42814</v>
      </c>
      <c r="N682">
        <f t="shared" si="57"/>
        <v>0</v>
      </c>
      <c r="O682">
        <f t="shared" si="58"/>
        <v>0</v>
      </c>
      <c r="P682">
        <f t="shared" si="59"/>
        <v>30.4</v>
      </c>
      <c r="Q682">
        <f t="shared" si="60"/>
        <v>0</v>
      </c>
    </row>
    <row r="683" spans="1:17">
      <c r="A683">
        <v>153208</v>
      </c>
      <c r="B683">
        <v>3</v>
      </c>
      <c r="C683">
        <v>1550</v>
      </c>
      <c r="D683">
        <v>1550</v>
      </c>
      <c r="E683">
        <v>1488</v>
      </c>
      <c r="F683">
        <v>971</v>
      </c>
      <c r="G683">
        <v>50</v>
      </c>
      <c r="H683">
        <v>32</v>
      </c>
      <c r="I683">
        <v>26.7</v>
      </c>
      <c r="J683">
        <v>16.100000000000001</v>
      </c>
      <c r="K683">
        <v>20170321</v>
      </c>
      <c r="L683">
        <v>17.899999999999999</v>
      </c>
      <c r="M683" s="2">
        <f t="shared" si="56"/>
        <v>42815</v>
      </c>
      <c r="N683">
        <f t="shared" si="57"/>
        <v>0</v>
      </c>
      <c r="O683">
        <f t="shared" si="58"/>
        <v>0</v>
      </c>
      <c r="P683">
        <f t="shared" si="59"/>
        <v>0</v>
      </c>
      <c r="Q683">
        <f t="shared" si="60"/>
        <v>17.899999999999999</v>
      </c>
    </row>
    <row r="684" spans="1:17">
      <c r="A684">
        <v>153208</v>
      </c>
      <c r="B684">
        <v>3</v>
      </c>
      <c r="C684">
        <v>1550</v>
      </c>
      <c r="D684">
        <v>1550</v>
      </c>
      <c r="E684">
        <v>1488</v>
      </c>
      <c r="F684">
        <v>971</v>
      </c>
      <c r="G684">
        <v>50</v>
      </c>
      <c r="H684">
        <v>32</v>
      </c>
      <c r="I684">
        <v>26.7</v>
      </c>
      <c r="J684">
        <v>16.100000000000001</v>
      </c>
      <c r="K684">
        <v>20170323</v>
      </c>
      <c r="L684">
        <v>38.299999999999997</v>
      </c>
      <c r="M684" s="2">
        <f t="shared" si="56"/>
        <v>42817</v>
      </c>
      <c r="N684">
        <f t="shared" si="57"/>
        <v>0</v>
      </c>
      <c r="O684">
        <f t="shared" si="58"/>
        <v>38.299999999999997</v>
      </c>
      <c r="P684">
        <f t="shared" si="59"/>
        <v>0</v>
      </c>
      <c r="Q684">
        <f t="shared" si="60"/>
        <v>0</v>
      </c>
    </row>
    <row r="685" spans="1:17">
      <c r="A685">
        <v>153208</v>
      </c>
      <c r="B685">
        <v>3</v>
      </c>
      <c r="C685">
        <v>1550</v>
      </c>
      <c r="D685">
        <v>1550</v>
      </c>
      <c r="E685">
        <v>1488</v>
      </c>
      <c r="F685">
        <v>971</v>
      </c>
      <c r="G685">
        <v>50</v>
      </c>
      <c r="H685">
        <v>32</v>
      </c>
      <c r="I685">
        <v>26.7</v>
      </c>
      <c r="J685">
        <v>16.100000000000001</v>
      </c>
      <c r="K685">
        <v>20170326</v>
      </c>
      <c r="L685">
        <v>63.1</v>
      </c>
      <c r="M685" s="2">
        <f t="shared" si="56"/>
        <v>42820</v>
      </c>
      <c r="N685">
        <f t="shared" si="57"/>
        <v>63.1</v>
      </c>
      <c r="O685">
        <f t="shared" si="58"/>
        <v>0</v>
      </c>
      <c r="P685">
        <f t="shared" si="59"/>
        <v>0</v>
      </c>
      <c r="Q685">
        <f t="shared" si="60"/>
        <v>0</v>
      </c>
    </row>
    <row r="686" spans="1:17">
      <c r="A686">
        <v>153208</v>
      </c>
      <c r="B686">
        <v>3</v>
      </c>
      <c r="C686">
        <v>1550</v>
      </c>
      <c r="D686">
        <v>1550</v>
      </c>
      <c r="E686">
        <v>1488</v>
      </c>
      <c r="F686">
        <v>971</v>
      </c>
      <c r="G686">
        <v>50</v>
      </c>
      <c r="H686">
        <v>32</v>
      </c>
      <c r="I686">
        <v>26.7</v>
      </c>
      <c r="J686">
        <v>16.100000000000001</v>
      </c>
      <c r="K686">
        <v>20170329</v>
      </c>
      <c r="L686">
        <v>17</v>
      </c>
      <c r="M686" s="2">
        <f t="shared" si="56"/>
        <v>42823</v>
      </c>
      <c r="N686">
        <f t="shared" si="57"/>
        <v>0</v>
      </c>
      <c r="O686">
        <f t="shared" si="58"/>
        <v>0</v>
      </c>
      <c r="P686">
        <f t="shared" si="59"/>
        <v>0</v>
      </c>
      <c r="Q686">
        <f t="shared" si="60"/>
        <v>17</v>
      </c>
    </row>
    <row r="687" spans="1:17">
      <c r="A687">
        <v>153208</v>
      </c>
      <c r="B687">
        <v>3</v>
      </c>
      <c r="C687">
        <v>1550</v>
      </c>
      <c r="D687">
        <v>1550</v>
      </c>
      <c r="E687">
        <v>1488</v>
      </c>
      <c r="F687">
        <v>971</v>
      </c>
      <c r="G687">
        <v>50</v>
      </c>
      <c r="H687">
        <v>32</v>
      </c>
      <c r="I687">
        <v>26.7</v>
      </c>
      <c r="J687">
        <v>16.100000000000001</v>
      </c>
      <c r="K687">
        <v>20170330</v>
      </c>
      <c r="L687">
        <v>37.200000000000003</v>
      </c>
      <c r="M687" s="2">
        <f t="shared" si="56"/>
        <v>42824</v>
      </c>
      <c r="N687">
        <f t="shared" si="57"/>
        <v>0</v>
      </c>
      <c r="O687">
        <f t="shared" si="58"/>
        <v>37.200000000000003</v>
      </c>
      <c r="P687">
        <f t="shared" si="59"/>
        <v>0</v>
      </c>
      <c r="Q687">
        <f t="shared" si="60"/>
        <v>0</v>
      </c>
    </row>
    <row r="688" spans="1:17">
      <c r="A688">
        <v>153208</v>
      </c>
      <c r="B688">
        <v>3</v>
      </c>
      <c r="C688">
        <v>1550</v>
      </c>
      <c r="D688">
        <v>1550</v>
      </c>
      <c r="E688">
        <v>1488</v>
      </c>
      <c r="F688">
        <v>971</v>
      </c>
      <c r="G688">
        <v>50</v>
      </c>
      <c r="H688">
        <v>32</v>
      </c>
      <c r="I688">
        <v>26.7</v>
      </c>
      <c r="J688">
        <v>16.100000000000001</v>
      </c>
      <c r="K688">
        <v>20170331</v>
      </c>
      <c r="L688">
        <v>16.7</v>
      </c>
      <c r="M688" s="2">
        <f t="shared" si="56"/>
        <v>42825</v>
      </c>
      <c r="N688">
        <f t="shared" si="57"/>
        <v>0</v>
      </c>
      <c r="O688">
        <f t="shared" si="58"/>
        <v>0</v>
      </c>
      <c r="P688">
        <f t="shared" si="59"/>
        <v>0</v>
      </c>
      <c r="Q688">
        <f t="shared" si="60"/>
        <v>16.7</v>
      </c>
    </row>
    <row r="689" spans="1:17">
      <c r="A689">
        <v>153208</v>
      </c>
      <c r="B689">
        <v>3</v>
      </c>
      <c r="C689">
        <v>1550</v>
      </c>
      <c r="D689">
        <v>1550</v>
      </c>
      <c r="E689">
        <v>1488</v>
      </c>
      <c r="F689">
        <v>971</v>
      </c>
      <c r="G689">
        <v>50</v>
      </c>
      <c r="H689">
        <v>32</v>
      </c>
      <c r="I689">
        <v>26.7</v>
      </c>
      <c r="J689">
        <v>16.100000000000001</v>
      </c>
      <c r="K689">
        <v>20180301</v>
      </c>
      <c r="L689">
        <v>16.600000000000001</v>
      </c>
      <c r="M689" s="2">
        <f t="shared" si="56"/>
        <v>43160</v>
      </c>
      <c r="N689">
        <f t="shared" si="57"/>
        <v>0</v>
      </c>
      <c r="O689">
        <f t="shared" si="58"/>
        <v>0</v>
      </c>
      <c r="P689">
        <f t="shared" si="59"/>
        <v>0</v>
      </c>
      <c r="Q689">
        <f t="shared" si="60"/>
        <v>16.600000000000001</v>
      </c>
    </row>
    <row r="690" spans="1:17">
      <c r="A690">
        <v>153208</v>
      </c>
      <c r="B690">
        <v>3</v>
      </c>
      <c r="C690">
        <v>1550</v>
      </c>
      <c r="D690">
        <v>1550</v>
      </c>
      <c r="E690">
        <v>1488</v>
      </c>
      <c r="F690">
        <v>971</v>
      </c>
      <c r="G690">
        <v>50</v>
      </c>
      <c r="H690">
        <v>32</v>
      </c>
      <c r="I690">
        <v>26.7</v>
      </c>
      <c r="J690">
        <v>16.100000000000001</v>
      </c>
      <c r="K690">
        <v>20180329</v>
      </c>
      <c r="L690">
        <v>35.200000000000003</v>
      </c>
      <c r="M690" s="2">
        <f t="shared" si="56"/>
        <v>43188</v>
      </c>
      <c r="N690">
        <f t="shared" si="57"/>
        <v>0</v>
      </c>
      <c r="O690">
        <f t="shared" si="58"/>
        <v>35.200000000000003</v>
      </c>
      <c r="P690">
        <f t="shared" si="59"/>
        <v>0</v>
      </c>
      <c r="Q690">
        <f t="shared" si="60"/>
        <v>0</v>
      </c>
    </row>
    <row r="691" spans="1:17">
      <c r="A691">
        <v>153208</v>
      </c>
      <c r="B691">
        <v>3</v>
      </c>
      <c r="C691">
        <v>1550</v>
      </c>
      <c r="D691">
        <v>1550</v>
      </c>
      <c r="E691">
        <v>1488</v>
      </c>
      <c r="F691">
        <v>971</v>
      </c>
      <c r="G691">
        <v>50</v>
      </c>
      <c r="H691">
        <v>32</v>
      </c>
      <c r="I691">
        <v>26.7</v>
      </c>
      <c r="J691">
        <v>16.100000000000001</v>
      </c>
      <c r="K691">
        <v>20180330</v>
      </c>
      <c r="L691">
        <v>31.1</v>
      </c>
      <c r="M691" s="2">
        <f t="shared" si="56"/>
        <v>43189</v>
      </c>
      <c r="N691">
        <f t="shared" si="57"/>
        <v>0</v>
      </c>
      <c r="O691">
        <f t="shared" si="58"/>
        <v>0</v>
      </c>
      <c r="P691">
        <f t="shared" si="59"/>
        <v>31.1</v>
      </c>
      <c r="Q691">
        <f t="shared" si="60"/>
        <v>0</v>
      </c>
    </row>
    <row r="692" spans="1:17">
      <c r="A692">
        <v>153313</v>
      </c>
      <c r="B692">
        <v>1</v>
      </c>
      <c r="C692">
        <v>1581</v>
      </c>
      <c r="D692">
        <v>1581</v>
      </c>
      <c r="E692">
        <v>1519</v>
      </c>
      <c r="F692">
        <v>280</v>
      </c>
      <c r="G692">
        <v>55</v>
      </c>
      <c r="H692">
        <v>37</v>
      </c>
      <c r="I692">
        <v>27.1</v>
      </c>
      <c r="J692">
        <v>15</v>
      </c>
      <c r="K692">
        <v>20170106</v>
      </c>
      <c r="L692">
        <v>23.8</v>
      </c>
      <c r="M692" s="2">
        <f t="shared" si="56"/>
        <v>42741</v>
      </c>
      <c r="N692">
        <f t="shared" si="57"/>
        <v>0</v>
      </c>
      <c r="O692">
        <f t="shared" si="58"/>
        <v>0</v>
      </c>
      <c r="P692">
        <f t="shared" si="59"/>
        <v>0</v>
      </c>
      <c r="Q692">
        <f t="shared" si="60"/>
        <v>23.8</v>
      </c>
    </row>
    <row r="693" spans="1:17">
      <c r="A693">
        <v>153313</v>
      </c>
      <c r="B693">
        <v>1</v>
      </c>
      <c r="C693">
        <v>1581</v>
      </c>
      <c r="D693">
        <v>1581</v>
      </c>
      <c r="E693">
        <v>1519</v>
      </c>
      <c r="F693">
        <v>280</v>
      </c>
      <c r="G693">
        <v>55</v>
      </c>
      <c r="H693">
        <v>37</v>
      </c>
      <c r="I693">
        <v>27.1</v>
      </c>
      <c r="J693">
        <v>15</v>
      </c>
      <c r="K693">
        <v>20170110</v>
      </c>
      <c r="L693">
        <v>17</v>
      </c>
      <c r="M693" s="2">
        <f t="shared" si="56"/>
        <v>42745</v>
      </c>
      <c r="N693">
        <f t="shared" si="57"/>
        <v>0</v>
      </c>
      <c r="O693">
        <f t="shared" si="58"/>
        <v>0</v>
      </c>
      <c r="P693">
        <f t="shared" si="59"/>
        <v>0</v>
      </c>
      <c r="Q693">
        <f t="shared" si="60"/>
        <v>17</v>
      </c>
    </row>
    <row r="694" spans="1:17">
      <c r="A694">
        <v>153313</v>
      </c>
      <c r="B694">
        <v>1</v>
      </c>
      <c r="C694">
        <v>1581</v>
      </c>
      <c r="D694">
        <v>1581</v>
      </c>
      <c r="E694">
        <v>1519</v>
      </c>
      <c r="F694">
        <v>280</v>
      </c>
      <c r="G694">
        <v>55</v>
      </c>
      <c r="H694">
        <v>37</v>
      </c>
      <c r="I694">
        <v>27.1</v>
      </c>
      <c r="J694">
        <v>15</v>
      </c>
      <c r="K694">
        <v>20170121</v>
      </c>
      <c r="L694">
        <v>23.2</v>
      </c>
      <c r="M694" s="2">
        <f t="shared" si="56"/>
        <v>42756</v>
      </c>
      <c r="N694">
        <f t="shared" si="57"/>
        <v>0</v>
      </c>
      <c r="O694">
        <f t="shared" si="58"/>
        <v>0</v>
      </c>
      <c r="P694">
        <f t="shared" si="59"/>
        <v>0</v>
      </c>
      <c r="Q694">
        <f t="shared" si="60"/>
        <v>23.2</v>
      </c>
    </row>
    <row r="695" spans="1:17">
      <c r="A695">
        <v>153313</v>
      </c>
      <c r="B695">
        <v>1</v>
      </c>
      <c r="C695">
        <v>1581</v>
      </c>
      <c r="D695">
        <v>1581</v>
      </c>
      <c r="E695">
        <v>1519</v>
      </c>
      <c r="F695">
        <v>280</v>
      </c>
      <c r="G695">
        <v>55</v>
      </c>
      <c r="H695">
        <v>37</v>
      </c>
      <c r="I695">
        <v>27.1</v>
      </c>
      <c r="J695">
        <v>15</v>
      </c>
      <c r="K695">
        <v>20170125</v>
      </c>
      <c r="L695">
        <v>29.5</v>
      </c>
      <c r="M695" s="2">
        <f t="shared" si="56"/>
        <v>42760</v>
      </c>
      <c r="N695">
        <f t="shared" si="57"/>
        <v>0</v>
      </c>
      <c r="O695">
        <f t="shared" si="58"/>
        <v>0</v>
      </c>
      <c r="P695">
        <f t="shared" si="59"/>
        <v>29.5</v>
      </c>
      <c r="Q695">
        <f t="shared" si="60"/>
        <v>0</v>
      </c>
    </row>
    <row r="696" spans="1:17">
      <c r="A696">
        <v>153313</v>
      </c>
      <c r="B696">
        <v>1</v>
      </c>
      <c r="C696">
        <v>1581</v>
      </c>
      <c r="D696">
        <v>1581</v>
      </c>
      <c r="E696">
        <v>1519</v>
      </c>
      <c r="F696">
        <v>280</v>
      </c>
      <c r="G696">
        <v>55</v>
      </c>
      <c r="H696">
        <v>37</v>
      </c>
      <c r="I696">
        <v>27.1</v>
      </c>
      <c r="J696">
        <v>15</v>
      </c>
      <c r="K696">
        <v>20180104</v>
      </c>
      <c r="L696">
        <v>36.9</v>
      </c>
      <c r="M696" s="2">
        <f t="shared" si="56"/>
        <v>43104</v>
      </c>
      <c r="N696">
        <f t="shared" si="57"/>
        <v>0</v>
      </c>
      <c r="O696">
        <f t="shared" si="58"/>
        <v>0</v>
      </c>
      <c r="P696">
        <f t="shared" si="59"/>
        <v>36.9</v>
      </c>
      <c r="Q696">
        <f t="shared" si="60"/>
        <v>0</v>
      </c>
    </row>
    <row r="697" spans="1:17">
      <c r="A697">
        <v>153313</v>
      </c>
      <c r="B697">
        <v>1</v>
      </c>
      <c r="C697">
        <v>1581</v>
      </c>
      <c r="D697">
        <v>1581</v>
      </c>
      <c r="E697">
        <v>1519</v>
      </c>
      <c r="F697">
        <v>280</v>
      </c>
      <c r="G697">
        <v>55</v>
      </c>
      <c r="H697">
        <v>37</v>
      </c>
      <c r="I697">
        <v>27.1</v>
      </c>
      <c r="J697">
        <v>15</v>
      </c>
      <c r="K697">
        <v>20180110</v>
      </c>
      <c r="L697">
        <v>15</v>
      </c>
      <c r="M697" s="2">
        <f t="shared" si="56"/>
        <v>43110</v>
      </c>
      <c r="N697">
        <f t="shared" si="57"/>
        <v>0</v>
      </c>
      <c r="O697">
        <f t="shared" si="58"/>
        <v>0</v>
      </c>
      <c r="P697">
        <f t="shared" si="59"/>
        <v>0</v>
      </c>
      <c r="Q697">
        <f t="shared" si="60"/>
        <v>0</v>
      </c>
    </row>
    <row r="698" spans="1:17">
      <c r="A698">
        <v>153313</v>
      </c>
      <c r="B698">
        <v>1</v>
      </c>
      <c r="C698">
        <v>1581</v>
      </c>
      <c r="D698">
        <v>1581</v>
      </c>
      <c r="E698">
        <v>1519</v>
      </c>
      <c r="F698">
        <v>280</v>
      </c>
      <c r="G698">
        <v>55</v>
      </c>
      <c r="H698">
        <v>37</v>
      </c>
      <c r="I698">
        <v>27.1</v>
      </c>
      <c r="J698">
        <v>15</v>
      </c>
      <c r="K698">
        <v>20180111</v>
      </c>
      <c r="L698">
        <v>35.799999999999997</v>
      </c>
      <c r="M698" s="2">
        <f t="shared" si="56"/>
        <v>43111</v>
      </c>
      <c r="N698">
        <f t="shared" si="57"/>
        <v>0</v>
      </c>
      <c r="O698">
        <f t="shared" si="58"/>
        <v>0</v>
      </c>
      <c r="P698">
        <f t="shared" si="59"/>
        <v>35.799999999999997</v>
      </c>
      <c r="Q698">
        <f t="shared" si="60"/>
        <v>0</v>
      </c>
    </row>
    <row r="699" spans="1:17">
      <c r="A699">
        <v>153313</v>
      </c>
      <c r="B699">
        <v>2</v>
      </c>
      <c r="C699">
        <v>1581</v>
      </c>
      <c r="D699">
        <v>1581</v>
      </c>
      <c r="E699">
        <v>1519</v>
      </c>
      <c r="F699">
        <v>339</v>
      </c>
      <c r="G699">
        <v>60.9</v>
      </c>
      <c r="H699">
        <v>44.2</v>
      </c>
      <c r="I699">
        <v>29</v>
      </c>
      <c r="J699">
        <v>15</v>
      </c>
      <c r="K699">
        <v>20170214</v>
      </c>
      <c r="L699">
        <v>80.2</v>
      </c>
      <c r="M699" s="2">
        <f t="shared" si="56"/>
        <v>42780</v>
      </c>
      <c r="N699">
        <f t="shared" si="57"/>
        <v>80.2</v>
      </c>
      <c r="O699">
        <f t="shared" si="58"/>
        <v>0</v>
      </c>
      <c r="P699">
        <f t="shared" si="59"/>
        <v>0</v>
      </c>
      <c r="Q699">
        <f t="shared" si="60"/>
        <v>0</v>
      </c>
    </row>
    <row r="700" spans="1:17">
      <c r="A700">
        <v>153313</v>
      </c>
      <c r="B700">
        <v>2</v>
      </c>
      <c r="C700">
        <v>1581</v>
      </c>
      <c r="D700">
        <v>1581</v>
      </c>
      <c r="E700">
        <v>1519</v>
      </c>
      <c r="F700">
        <v>339</v>
      </c>
      <c r="G700">
        <v>60.9</v>
      </c>
      <c r="H700">
        <v>44.2</v>
      </c>
      <c r="I700">
        <v>29</v>
      </c>
      <c r="J700">
        <v>15</v>
      </c>
      <c r="K700">
        <v>20170222</v>
      </c>
      <c r="L700">
        <v>25.9</v>
      </c>
      <c r="M700" s="2">
        <f t="shared" si="56"/>
        <v>42788</v>
      </c>
      <c r="N700">
        <f t="shared" si="57"/>
        <v>0</v>
      </c>
      <c r="O700">
        <f t="shared" si="58"/>
        <v>0</v>
      </c>
      <c r="P700">
        <f t="shared" si="59"/>
        <v>0</v>
      </c>
      <c r="Q700">
        <f t="shared" si="60"/>
        <v>25.9</v>
      </c>
    </row>
    <row r="701" spans="1:17">
      <c r="A701">
        <v>153313</v>
      </c>
      <c r="B701">
        <v>2</v>
      </c>
      <c r="C701">
        <v>1581</v>
      </c>
      <c r="D701">
        <v>1581</v>
      </c>
      <c r="E701">
        <v>1519</v>
      </c>
      <c r="F701">
        <v>339</v>
      </c>
      <c r="G701">
        <v>60.9</v>
      </c>
      <c r="H701">
        <v>44.2</v>
      </c>
      <c r="I701">
        <v>29</v>
      </c>
      <c r="J701">
        <v>15</v>
      </c>
      <c r="K701">
        <v>20170225</v>
      </c>
      <c r="L701">
        <v>28.6</v>
      </c>
      <c r="M701" s="2">
        <f t="shared" si="56"/>
        <v>42791</v>
      </c>
      <c r="N701">
        <f t="shared" si="57"/>
        <v>0</v>
      </c>
      <c r="O701">
        <f t="shared" si="58"/>
        <v>0</v>
      </c>
      <c r="P701">
        <f t="shared" si="59"/>
        <v>0</v>
      </c>
      <c r="Q701">
        <f t="shared" si="60"/>
        <v>28.6</v>
      </c>
    </row>
    <row r="702" spans="1:17">
      <c r="A702">
        <v>153313</v>
      </c>
      <c r="B702">
        <v>2</v>
      </c>
      <c r="C702">
        <v>1581</v>
      </c>
      <c r="D702">
        <v>1581</v>
      </c>
      <c r="E702">
        <v>1519</v>
      </c>
      <c r="F702">
        <v>339</v>
      </c>
      <c r="G702">
        <v>60.9</v>
      </c>
      <c r="H702">
        <v>44.2</v>
      </c>
      <c r="I702">
        <v>29</v>
      </c>
      <c r="J702">
        <v>15</v>
      </c>
      <c r="K702">
        <v>20180205</v>
      </c>
      <c r="L702">
        <v>47.5</v>
      </c>
      <c r="M702" s="2">
        <f t="shared" si="56"/>
        <v>43136</v>
      </c>
      <c r="N702">
        <f t="shared" si="57"/>
        <v>0</v>
      </c>
      <c r="O702">
        <f t="shared" si="58"/>
        <v>47.5</v>
      </c>
      <c r="P702">
        <f t="shared" si="59"/>
        <v>0</v>
      </c>
      <c r="Q702">
        <f t="shared" si="60"/>
        <v>0</v>
      </c>
    </row>
    <row r="703" spans="1:17">
      <c r="A703">
        <v>153313</v>
      </c>
      <c r="B703">
        <v>2</v>
      </c>
      <c r="C703">
        <v>1581</v>
      </c>
      <c r="D703">
        <v>1581</v>
      </c>
      <c r="E703">
        <v>1519</v>
      </c>
      <c r="F703">
        <v>339</v>
      </c>
      <c r="G703">
        <v>60.9</v>
      </c>
      <c r="H703">
        <v>44.2</v>
      </c>
      <c r="I703">
        <v>29</v>
      </c>
      <c r="J703">
        <v>15</v>
      </c>
      <c r="K703">
        <v>20180206</v>
      </c>
      <c r="L703">
        <v>60.5</v>
      </c>
      <c r="M703" s="2">
        <f t="shared" si="56"/>
        <v>43137</v>
      </c>
      <c r="N703">
        <f t="shared" si="57"/>
        <v>0</v>
      </c>
      <c r="O703">
        <f t="shared" si="58"/>
        <v>60.5</v>
      </c>
      <c r="P703">
        <f t="shared" si="59"/>
        <v>0</v>
      </c>
      <c r="Q703">
        <f t="shared" si="60"/>
        <v>0</v>
      </c>
    </row>
    <row r="704" spans="1:17">
      <c r="A704">
        <v>153313</v>
      </c>
      <c r="B704">
        <v>2</v>
      </c>
      <c r="C704">
        <v>1581</v>
      </c>
      <c r="D704">
        <v>1581</v>
      </c>
      <c r="E704">
        <v>1519</v>
      </c>
      <c r="F704">
        <v>339</v>
      </c>
      <c r="G704">
        <v>60.9</v>
      </c>
      <c r="H704">
        <v>44.2</v>
      </c>
      <c r="I704">
        <v>29</v>
      </c>
      <c r="J704">
        <v>15</v>
      </c>
      <c r="K704">
        <v>20180220</v>
      </c>
      <c r="L704">
        <v>18.899999999999999</v>
      </c>
      <c r="M704" s="2">
        <f t="shared" si="56"/>
        <v>43151</v>
      </c>
      <c r="N704">
        <f t="shared" si="57"/>
        <v>0</v>
      </c>
      <c r="O704">
        <f t="shared" si="58"/>
        <v>0</v>
      </c>
      <c r="P704">
        <f t="shared" si="59"/>
        <v>0</v>
      </c>
      <c r="Q704">
        <f t="shared" si="60"/>
        <v>18.899999999999999</v>
      </c>
    </row>
    <row r="705" spans="1:17">
      <c r="A705">
        <v>153313</v>
      </c>
      <c r="B705">
        <v>2</v>
      </c>
      <c r="C705">
        <v>1581</v>
      </c>
      <c r="D705">
        <v>1581</v>
      </c>
      <c r="E705">
        <v>1519</v>
      </c>
      <c r="F705">
        <v>339</v>
      </c>
      <c r="G705">
        <v>60.9</v>
      </c>
      <c r="H705">
        <v>44.2</v>
      </c>
      <c r="I705">
        <v>29</v>
      </c>
      <c r="J705">
        <v>15</v>
      </c>
      <c r="K705">
        <v>20180225</v>
      </c>
      <c r="L705">
        <v>44.9</v>
      </c>
      <c r="M705" s="2">
        <f t="shared" si="56"/>
        <v>43156</v>
      </c>
      <c r="N705">
        <f t="shared" si="57"/>
        <v>0</v>
      </c>
      <c r="O705">
        <f t="shared" si="58"/>
        <v>44.9</v>
      </c>
      <c r="P705">
        <f t="shared" si="59"/>
        <v>0</v>
      </c>
      <c r="Q705">
        <f t="shared" si="60"/>
        <v>0</v>
      </c>
    </row>
    <row r="706" spans="1:17">
      <c r="A706">
        <v>153313</v>
      </c>
      <c r="B706">
        <v>3</v>
      </c>
      <c r="C706">
        <v>1581</v>
      </c>
      <c r="D706">
        <v>1581</v>
      </c>
      <c r="E706">
        <v>1519</v>
      </c>
      <c r="F706">
        <v>457</v>
      </c>
      <c r="G706">
        <v>62.2</v>
      </c>
      <c r="H706">
        <v>39</v>
      </c>
      <c r="I706">
        <v>29</v>
      </c>
      <c r="J706">
        <v>15</v>
      </c>
      <c r="K706">
        <v>20170314</v>
      </c>
      <c r="L706">
        <v>30.2</v>
      </c>
      <c r="M706" s="2">
        <f t="shared" si="56"/>
        <v>42808</v>
      </c>
      <c r="N706">
        <f t="shared" si="57"/>
        <v>0</v>
      </c>
      <c r="O706">
        <f t="shared" si="58"/>
        <v>0</v>
      </c>
      <c r="P706">
        <f t="shared" si="59"/>
        <v>30.2</v>
      </c>
      <c r="Q706">
        <f t="shared" si="60"/>
        <v>0</v>
      </c>
    </row>
    <row r="707" spans="1:17">
      <c r="A707">
        <v>153313</v>
      </c>
      <c r="B707">
        <v>3</v>
      </c>
      <c r="C707">
        <v>1581</v>
      </c>
      <c r="D707">
        <v>1581</v>
      </c>
      <c r="E707">
        <v>1519</v>
      </c>
      <c r="F707">
        <v>457</v>
      </c>
      <c r="G707">
        <v>62.2</v>
      </c>
      <c r="H707">
        <v>39</v>
      </c>
      <c r="I707">
        <v>29</v>
      </c>
      <c r="J707">
        <v>15</v>
      </c>
      <c r="K707">
        <v>20180312</v>
      </c>
      <c r="L707">
        <v>27</v>
      </c>
      <c r="M707" s="2">
        <f t="shared" si="56"/>
        <v>43171</v>
      </c>
      <c r="N707">
        <f t="shared" si="57"/>
        <v>0</v>
      </c>
      <c r="O707">
        <f t="shared" si="58"/>
        <v>0</v>
      </c>
      <c r="P707">
        <f t="shared" si="59"/>
        <v>0</v>
      </c>
      <c r="Q707">
        <f t="shared" si="60"/>
        <v>27</v>
      </c>
    </row>
    <row r="708" spans="1:17">
      <c r="A708">
        <v>153313</v>
      </c>
      <c r="B708">
        <v>3</v>
      </c>
      <c r="C708">
        <v>1581</v>
      </c>
      <c r="D708">
        <v>1581</v>
      </c>
      <c r="E708">
        <v>1519</v>
      </c>
      <c r="F708">
        <v>457</v>
      </c>
      <c r="G708">
        <v>62.2</v>
      </c>
      <c r="H708">
        <v>39</v>
      </c>
      <c r="I708">
        <v>29</v>
      </c>
      <c r="J708">
        <v>15</v>
      </c>
      <c r="K708">
        <v>20180326</v>
      </c>
      <c r="L708">
        <v>46</v>
      </c>
      <c r="M708" s="2">
        <f t="shared" si="56"/>
        <v>43185</v>
      </c>
      <c r="N708">
        <f t="shared" si="57"/>
        <v>0</v>
      </c>
      <c r="O708">
        <f t="shared" si="58"/>
        <v>46</v>
      </c>
      <c r="P708">
        <f t="shared" si="59"/>
        <v>0</v>
      </c>
      <c r="Q708">
        <f t="shared" si="60"/>
        <v>0</v>
      </c>
    </row>
    <row r="709" spans="1:17">
      <c r="A709">
        <v>153314</v>
      </c>
      <c r="B709">
        <v>1</v>
      </c>
      <c r="C709">
        <v>1581</v>
      </c>
      <c r="D709">
        <v>1581</v>
      </c>
      <c r="E709">
        <v>1519</v>
      </c>
      <c r="F709">
        <v>567</v>
      </c>
      <c r="G709">
        <v>66.599999999999994</v>
      </c>
      <c r="H709">
        <v>45.8</v>
      </c>
      <c r="I709">
        <v>33.1</v>
      </c>
      <c r="J709">
        <v>17.5</v>
      </c>
      <c r="K709">
        <v>20180109</v>
      </c>
      <c r="L709">
        <v>54</v>
      </c>
      <c r="M709" s="2">
        <f t="shared" si="56"/>
        <v>43109</v>
      </c>
      <c r="N709">
        <f t="shared" si="57"/>
        <v>0</v>
      </c>
      <c r="O709">
        <f t="shared" si="58"/>
        <v>54</v>
      </c>
      <c r="P709">
        <f t="shared" si="59"/>
        <v>0</v>
      </c>
      <c r="Q709">
        <f t="shared" si="60"/>
        <v>0</v>
      </c>
    </row>
    <row r="710" spans="1:17">
      <c r="A710">
        <v>153314</v>
      </c>
      <c r="B710">
        <v>1</v>
      </c>
      <c r="C710">
        <v>1581</v>
      </c>
      <c r="D710">
        <v>1581</v>
      </c>
      <c r="E710">
        <v>1519</v>
      </c>
      <c r="F710">
        <v>567</v>
      </c>
      <c r="G710">
        <v>66.599999999999994</v>
      </c>
      <c r="H710">
        <v>45.8</v>
      </c>
      <c r="I710">
        <v>33.1</v>
      </c>
      <c r="J710">
        <v>17.5</v>
      </c>
      <c r="K710">
        <v>20180115</v>
      </c>
      <c r="L710">
        <v>20.8</v>
      </c>
      <c r="M710" s="2">
        <f t="shared" si="56"/>
        <v>43115</v>
      </c>
      <c r="N710">
        <f t="shared" si="57"/>
        <v>0</v>
      </c>
      <c r="O710">
        <f t="shared" si="58"/>
        <v>0</v>
      </c>
      <c r="P710">
        <f t="shared" si="59"/>
        <v>0</v>
      </c>
      <c r="Q710">
        <f t="shared" si="60"/>
        <v>20.8</v>
      </c>
    </row>
    <row r="711" spans="1:17">
      <c r="A711">
        <v>153314</v>
      </c>
      <c r="B711">
        <v>1</v>
      </c>
      <c r="C711">
        <v>1581</v>
      </c>
      <c r="D711">
        <v>1581</v>
      </c>
      <c r="E711">
        <v>1519</v>
      </c>
      <c r="F711">
        <v>567</v>
      </c>
      <c r="G711">
        <v>66.599999999999994</v>
      </c>
      <c r="H711">
        <v>45.8</v>
      </c>
      <c r="I711">
        <v>33.1</v>
      </c>
      <c r="J711">
        <v>17.5</v>
      </c>
      <c r="K711">
        <v>20180121</v>
      </c>
      <c r="L711">
        <v>24.3</v>
      </c>
      <c r="M711" s="2">
        <f t="shared" si="56"/>
        <v>43121</v>
      </c>
      <c r="N711">
        <f t="shared" si="57"/>
        <v>0</v>
      </c>
      <c r="O711">
        <f t="shared" si="58"/>
        <v>0</v>
      </c>
      <c r="P711">
        <f t="shared" si="59"/>
        <v>0</v>
      </c>
      <c r="Q711">
        <f t="shared" si="60"/>
        <v>24.3</v>
      </c>
    </row>
    <row r="712" spans="1:17">
      <c r="A712">
        <v>153314</v>
      </c>
      <c r="B712">
        <v>2</v>
      </c>
      <c r="C712">
        <v>1581</v>
      </c>
      <c r="D712">
        <v>1581</v>
      </c>
      <c r="E712">
        <v>1519</v>
      </c>
      <c r="F712">
        <v>676</v>
      </c>
      <c r="G712">
        <v>70</v>
      </c>
      <c r="H712">
        <v>46.2</v>
      </c>
      <c r="I712">
        <v>35</v>
      </c>
      <c r="J712">
        <v>19.100000000000001</v>
      </c>
      <c r="K712">
        <v>20180204</v>
      </c>
      <c r="L712">
        <v>25.3</v>
      </c>
      <c r="M712" s="2">
        <f t="shared" si="56"/>
        <v>43135</v>
      </c>
      <c r="N712">
        <f t="shared" si="57"/>
        <v>0</v>
      </c>
      <c r="O712">
        <f t="shared" si="58"/>
        <v>0</v>
      </c>
      <c r="P712">
        <f t="shared" si="59"/>
        <v>0</v>
      </c>
      <c r="Q712">
        <f t="shared" si="60"/>
        <v>25.3</v>
      </c>
    </row>
    <row r="713" spans="1:17">
      <c r="A713">
        <v>780</v>
      </c>
      <c r="B713">
        <v>3</v>
      </c>
      <c r="C713">
        <v>1581</v>
      </c>
      <c r="D713">
        <v>1581</v>
      </c>
      <c r="E713">
        <v>1519</v>
      </c>
      <c r="F713">
        <v>881</v>
      </c>
      <c r="G713">
        <v>28.6</v>
      </c>
      <c r="H713">
        <v>18.5</v>
      </c>
      <c r="I713">
        <v>13.1</v>
      </c>
      <c r="J713">
        <v>8.3000000000000007</v>
      </c>
      <c r="K713">
        <v>20180309</v>
      </c>
      <c r="L713">
        <v>54.3</v>
      </c>
      <c r="M713" s="2">
        <f t="shared" si="56"/>
        <v>43168</v>
      </c>
      <c r="N713">
        <f t="shared" si="57"/>
        <v>54.3</v>
      </c>
      <c r="O713">
        <f t="shared" si="58"/>
        <v>0</v>
      </c>
      <c r="P713">
        <f t="shared" si="59"/>
        <v>0</v>
      </c>
      <c r="Q713">
        <f t="shared" si="60"/>
        <v>0</v>
      </c>
    </row>
    <row r="714" spans="1:17">
      <c r="A714">
        <v>153314</v>
      </c>
      <c r="B714">
        <v>2</v>
      </c>
      <c r="C714">
        <v>1581</v>
      </c>
      <c r="D714">
        <v>1581</v>
      </c>
      <c r="E714">
        <v>1519</v>
      </c>
      <c r="F714">
        <v>676</v>
      </c>
      <c r="G714">
        <v>70</v>
      </c>
      <c r="H714">
        <v>46.2</v>
      </c>
      <c r="I714">
        <v>35</v>
      </c>
      <c r="J714">
        <v>19.100000000000001</v>
      </c>
      <c r="K714">
        <v>20180225</v>
      </c>
      <c r="L714">
        <v>53.7</v>
      </c>
      <c r="M714" s="2">
        <f t="shared" si="56"/>
        <v>43156</v>
      </c>
      <c r="N714">
        <f t="shared" si="57"/>
        <v>0</v>
      </c>
      <c r="O714">
        <f t="shared" si="58"/>
        <v>53.7</v>
      </c>
      <c r="P714">
        <f t="shared" si="59"/>
        <v>0</v>
      </c>
      <c r="Q714">
        <f t="shared" si="60"/>
        <v>0</v>
      </c>
    </row>
    <row r="715" spans="1:17">
      <c r="A715">
        <v>153314</v>
      </c>
      <c r="B715">
        <v>3</v>
      </c>
      <c r="C715">
        <v>1581</v>
      </c>
      <c r="D715">
        <v>1581</v>
      </c>
      <c r="E715">
        <v>1519</v>
      </c>
      <c r="F715">
        <v>745</v>
      </c>
      <c r="G715">
        <v>70.2</v>
      </c>
      <c r="H715">
        <v>51</v>
      </c>
      <c r="I715">
        <v>38</v>
      </c>
      <c r="J715">
        <v>21.2</v>
      </c>
      <c r="K715">
        <v>20180302</v>
      </c>
      <c r="L715">
        <v>36.4</v>
      </c>
      <c r="M715" s="2">
        <f t="shared" si="56"/>
        <v>43161</v>
      </c>
      <c r="N715">
        <f t="shared" si="57"/>
        <v>0</v>
      </c>
      <c r="O715">
        <f t="shared" si="58"/>
        <v>0</v>
      </c>
      <c r="P715">
        <f t="shared" si="59"/>
        <v>0</v>
      </c>
      <c r="Q715">
        <f t="shared" si="60"/>
        <v>36.4</v>
      </c>
    </row>
    <row r="716" spans="1:17">
      <c r="A716">
        <v>150903</v>
      </c>
      <c r="B716">
        <v>3</v>
      </c>
      <c r="C716">
        <v>1054</v>
      </c>
      <c r="D716">
        <v>868</v>
      </c>
      <c r="E716">
        <v>837</v>
      </c>
      <c r="F716">
        <v>636</v>
      </c>
      <c r="G716">
        <v>16.8</v>
      </c>
      <c r="H716">
        <v>11.3</v>
      </c>
      <c r="I716">
        <v>10</v>
      </c>
      <c r="J716">
        <v>7.6</v>
      </c>
      <c r="K716">
        <v>20180309</v>
      </c>
      <c r="L716">
        <v>21.7</v>
      </c>
      <c r="M716" s="2">
        <f t="shared" si="56"/>
        <v>43168</v>
      </c>
      <c r="N716">
        <f t="shared" si="57"/>
        <v>21.7</v>
      </c>
      <c r="O716">
        <f t="shared" si="58"/>
        <v>0</v>
      </c>
      <c r="P716">
        <f t="shared" si="59"/>
        <v>0</v>
      </c>
      <c r="Q716">
        <f t="shared" si="60"/>
        <v>0</v>
      </c>
    </row>
    <row r="717" spans="1:17">
      <c r="A717">
        <v>153314</v>
      </c>
      <c r="B717">
        <v>3</v>
      </c>
      <c r="C717">
        <v>1581</v>
      </c>
      <c r="D717">
        <v>1581</v>
      </c>
      <c r="E717">
        <v>1519</v>
      </c>
      <c r="F717">
        <v>745</v>
      </c>
      <c r="G717">
        <v>70.2</v>
      </c>
      <c r="H717">
        <v>51</v>
      </c>
      <c r="I717">
        <v>38</v>
      </c>
      <c r="J717">
        <v>21.2</v>
      </c>
      <c r="K717">
        <v>20180308</v>
      </c>
      <c r="L717">
        <v>32.4</v>
      </c>
      <c r="M717" s="2">
        <f t="shared" si="56"/>
        <v>43167</v>
      </c>
      <c r="N717">
        <f t="shared" si="57"/>
        <v>0</v>
      </c>
      <c r="O717">
        <f t="shared" si="58"/>
        <v>0</v>
      </c>
      <c r="P717">
        <f t="shared" si="59"/>
        <v>0</v>
      </c>
      <c r="Q717">
        <f t="shared" si="60"/>
        <v>32.4</v>
      </c>
    </row>
    <row r="718" spans="1:17">
      <c r="A718">
        <v>153314</v>
      </c>
      <c r="B718">
        <v>3</v>
      </c>
      <c r="C718">
        <v>1581</v>
      </c>
      <c r="D718">
        <v>1581</v>
      </c>
      <c r="E718">
        <v>1519</v>
      </c>
      <c r="F718">
        <v>745</v>
      </c>
      <c r="G718">
        <v>70.2</v>
      </c>
      <c r="H718">
        <v>51</v>
      </c>
      <c r="I718">
        <v>38</v>
      </c>
      <c r="J718">
        <v>21.2</v>
      </c>
      <c r="K718">
        <v>20180319</v>
      </c>
      <c r="L718">
        <v>27.4</v>
      </c>
      <c r="M718" s="2">
        <f t="shared" si="56"/>
        <v>43178</v>
      </c>
      <c r="N718">
        <f t="shared" si="57"/>
        <v>0</v>
      </c>
      <c r="O718">
        <f t="shared" si="58"/>
        <v>0</v>
      </c>
      <c r="P718">
        <f t="shared" si="59"/>
        <v>0</v>
      </c>
      <c r="Q718">
        <f t="shared" si="60"/>
        <v>27.4</v>
      </c>
    </row>
    <row r="719" spans="1:17">
      <c r="A719">
        <v>156109</v>
      </c>
      <c r="B719">
        <v>3</v>
      </c>
      <c r="C719">
        <v>1581</v>
      </c>
      <c r="D719">
        <v>1550</v>
      </c>
      <c r="E719">
        <v>1488</v>
      </c>
      <c r="F719">
        <v>905</v>
      </c>
      <c r="G719">
        <v>19.3</v>
      </c>
      <c r="H719">
        <v>15.4</v>
      </c>
      <c r="I719">
        <v>12.7</v>
      </c>
      <c r="J719">
        <v>8.9</v>
      </c>
      <c r="K719">
        <v>20180310</v>
      </c>
      <c r="L719">
        <v>20.3</v>
      </c>
      <c r="M719" s="2">
        <f t="shared" si="56"/>
        <v>43169</v>
      </c>
      <c r="N719">
        <f t="shared" si="57"/>
        <v>20.3</v>
      </c>
      <c r="O719">
        <f t="shared" si="58"/>
        <v>0</v>
      </c>
      <c r="P719">
        <f t="shared" si="59"/>
        <v>0</v>
      </c>
      <c r="Q719">
        <f t="shared" si="60"/>
        <v>0</v>
      </c>
    </row>
    <row r="720" spans="1:17">
      <c r="A720">
        <v>153320</v>
      </c>
      <c r="B720">
        <v>1</v>
      </c>
      <c r="C720">
        <v>1457</v>
      </c>
      <c r="D720">
        <v>1426</v>
      </c>
      <c r="E720">
        <v>1364</v>
      </c>
      <c r="F720">
        <v>841</v>
      </c>
      <c r="G720">
        <v>97</v>
      </c>
      <c r="H720">
        <v>61</v>
      </c>
      <c r="I720">
        <v>41.5</v>
      </c>
      <c r="J720">
        <v>19.899999999999999</v>
      </c>
      <c r="K720">
        <v>20170101</v>
      </c>
      <c r="L720">
        <v>20.8</v>
      </c>
      <c r="M720" s="2">
        <f t="shared" si="56"/>
        <v>42736</v>
      </c>
      <c r="N720">
        <f t="shared" si="57"/>
        <v>0</v>
      </c>
      <c r="O720">
        <f t="shared" si="58"/>
        <v>0</v>
      </c>
      <c r="P720">
        <f t="shared" si="59"/>
        <v>0</v>
      </c>
      <c r="Q720">
        <f t="shared" si="60"/>
        <v>20.8</v>
      </c>
    </row>
    <row r="721" spans="1:17">
      <c r="A721">
        <v>153320</v>
      </c>
      <c r="B721">
        <v>1</v>
      </c>
      <c r="C721">
        <v>1457</v>
      </c>
      <c r="D721">
        <v>1426</v>
      </c>
      <c r="E721">
        <v>1364</v>
      </c>
      <c r="F721">
        <v>841</v>
      </c>
      <c r="G721">
        <v>97</v>
      </c>
      <c r="H721">
        <v>61</v>
      </c>
      <c r="I721">
        <v>41.5</v>
      </c>
      <c r="J721">
        <v>19.899999999999999</v>
      </c>
      <c r="K721">
        <v>20170105</v>
      </c>
      <c r="L721">
        <v>59.5</v>
      </c>
      <c r="M721" s="2">
        <f t="shared" si="56"/>
        <v>42740</v>
      </c>
      <c r="N721">
        <f t="shared" si="57"/>
        <v>0</v>
      </c>
      <c r="O721">
        <f t="shared" si="58"/>
        <v>0</v>
      </c>
      <c r="P721">
        <f t="shared" si="59"/>
        <v>59.5</v>
      </c>
      <c r="Q721">
        <f t="shared" si="60"/>
        <v>0</v>
      </c>
    </row>
    <row r="722" spans="1:17">
      <c r="A722">
        <v>153320</v>
      </c>
      <c r="B722">
        <v>1</v>
      </c>
      <c r="C722">
        <v>1457</v>
      </c>
      <c r="D722">
        <v>1426</v>
      </c>
      <c r="E722">
        <v>1364</v>
      </c>
      <c r="F722">
        <v>841</v>
      </c>
      <c r="G722">
        <v>97</v>
      </c>
      <c r="H722">
        <v>61</v>
      </c>
      <c r="I722">
        <v>41.5</v>
      </c>
      <c r="J722">
        <v>19.899999999999999</v>
      </c>
      <c r="K722">
        <v>20170109</v>
      </c>
      <c r="L722">
        <v>27.3</v>
      </c>
      <c r="M722" s="2">
        <f t="shared" si="56"/>
        <v>42744</v>
      </c>
      <c r="N722">
        <f t="shared" si="57"/>
        <v>0</v>
      </c>
      <c r="O722">
        <f t="shared" si="58"/>
        <v>0</v>
      </c>
      <c r="P722">
        <f t="shared" si="59"/>
        <v>0</v>
      </c>
      <c r="Q722">
        <f t="shared" si="60"/>
        <v>27.3</v>
      </c>
    </row>
    <row r="723" spans="1:17">
      <c r="A723">
        <v>153320</v>
      </c>
      <c r="B723">
        <v>1</v>
      </c>
      <c r="C723">
        <v>1457</v>
      </c>
      <c r="D723">
        <v>1426</v>
      </c>
      <c r="E723">
        <v>1364</v>
      </c>
      <c r="F723">
        <v>841</v>
      </c>
      <c r="G723">
        <v>97</v>
      </c>
      <c r="H723">
        <v>61</v>
      </c>
      <c r="I723">
        <v>41.5</v>
      </c>
      <c r="J723">
        <v>19.899999999999999</v>
      </c>
      <c r="K723">
        <v>20170110</v>
      </c>
      <c r="L723">
        <v>55.7</v>
      </c>
      <c r="M723" s="2">
        <f t="shared" si="56"/>
        <v>42745</v>
      </c>
      <c r="N723">
        <f t="shared" si="57"/>
        <v>0</v>
      </c>
      <c r="O723">
        <f t="shared" si="58"/>
        <v>0</v>
      </c>
      <c r="P723">
        <f t="shared" si="59"/>
        <v>55.7</v>
      </c>
      <c r="Q723">
        <f t="shared" si="60"/>
        <v>0</v>
      </c>
    </row>
    <row r="724" spans="1:17">
      <c r="A724">
        <v>153320</v>
      </c>
      <c r="B724">
        <v>1</v>
      </c>
      <c r="C724">
        <v>1457</v>
      </c>
      <c r="D724">
        <v>1426</v>
      </c>
      <c r="E724">
        <v>1364</v>
      </c>
      <c r="F724">
        <v>841</v>
      </c>
      <c r="G724">
        <v>97</v>
      </c>
      <c r="H724">
        <v>61</v>
      </c>
      <c r="I724">
        <v>41.5</v>
      </c>
      <c r="J724">
        <v>19.899999999999999</v>
      </c>
      <c r="K724">
        <v>20170124</v>
      </c>
      <c r="L724">
        <v>100.6</v>
      </c>
      <c r="M724" s="2">
        <f t="shared" si="56"/>
        <v>42759</v>
      </c>
      <c r="N724">
        <f t="shared" si="57"/>
        <v>100.6</v>
      </c>
      <c r="O724">
        <f t="shared" si="58"/>
        <v>0</v>
      </c>
      <c r="P724">
        <f t="shared" si="59"/>
        <v>0</v>
      </c>
      <c r="Q724">
        <f t="shared" si="60"/>
        <v>0</v>
      </c>
    </row>
    <row r="725" spans="1:17">
      <c r="A725">
        <v>153320</v>
      </c>
      <c r="B725">
        <v>1</v>
      </c>
      <c r="C725">
        <v>1457</v>
      </c>
      <c r="D725">
        <v>1426</v>
      </c>
      <c r="E725">
        <v>1364</v>
      </c>
      <c r="F725">
        <v>841</v>
      </c>
      <c r="G725">
        <v>97</v>
      </c>
      <c r="H725">
        <v>61</v>
      </c>
      <c r="I725">
        <v>41.5</v>
      </c>
      <c r="J725">
        <v>19.899999999999999</v>
      </c>
      <c r="K725">
        <v>20180104</v>
      </c>
      <c r="L725">
        <v>43.2</v>
      </c>
      <c r="M725" s="2">
        <f t="shared" si="56"/>
        <v>43104</v>
      </c>
      <c r="N725">
        <f t="shared" si="57"/>
        <v>0</v>
      </c>
      <c r="O725">
        <f t="shared" si="58"/>
        <v>0</v>
      </c>
      <c r="P725">
        <f t="shared" si="59"/>
        <v>43.2</v>
      </c>
      <c r="Q725">
        <f t="shared" si="60"/>
        <v>0</v>
      </c>
    </row>
    <row r="726" spans="1:17">
      <c r="A726">
        <v>153320</v>
      </c>
      <c r="B726">
        <v>1</v>
      </c>
      <c r="C726">
        <v>1457</v>
      </c>
      <c r="D726">
        <v>1426</v>
      </c>
      <c r="E726">
        <v>1364</v>
      </c>
      <c r="F726">
        <v>841</v>
      </c>
      <c r="G726">
        <v>97</v>
      </c>
      <c r="H726">
        <v>61</v>
      </c>
      <c r="I726">
        <v>41.5</v>
      </c>
      <c r="J726">
        <v>19.899999999999999</v>
      </c>
      <c r="K726">
        <v>20180108</v>
      </c>
      <c r="L726">
        <v>59.4</v>
      </c>
      <c r="M726" s="2">
        <f t="shared" si="56"/>
        <v>43108</v>
      </c>
      <c r="N726">
        <f t="shared" si="57"/>
        <v>0</v>
      </c>
      <c r="O726">
        <f t="shared" si="58"/>
        <v>0</v>
      </c>
      <c r="P726">
        <f t="shared" si="59"/>
        <v>59.4</v>
      </c>
      <c r="Q726">
        <f t="shared" si="60"/>
        <v>0</v>
      </c>
    </row>
    <row r="727" spans="1:17">
      <c r="A727">
        <v>153320</v>
      </c>
      <c r="B727">
        <v>1</v>
      </c>
      <c r="C727">
        <v>1457</v>
      </c>
      <c r="D727">
        <v>1426</v>
      </c>
      <c r="E727">
        <v>1364</v>
      </c>
      <c r="F727">
        <v>841</v>
      </c>
      <c r="G727">
        <v>97</v>
      </c>
      <c r="H727">
        <v>61</v>
      </c>
      <c r="I727">
        <v>41.5</v>
      </c>
      <c r="J727">
        <v>19.899999999999999</v>
      </c>
      <c r="K727">
        <v>20180111</v>
      </c>
      <c r="L727">
        <v>26.1</v>
      </c>
      <c r="M727" s="2">
        <f t="shared" si="56"/>
        <v>43111</v>
      </c>
      <c r="N727">
        <f t="shared" si="57"/>
        <v>0</v>
      </c>
      <c r="O727">
        <f t="shared" si="58"/>
        <v>0</v>
      </c>
      <c r="P727">
        <f t="shared" si="59"/>
        <v>0</v>
      </c>
      <c r="Q727">
        <f t="shared" si="60"/>
        <v>26.1</v>
      </c>
    </row>
    <row r="728" spans="1:17">
      <c r="A728">
        <v>153320</v>
      </c>
      <c r="B728">
        <v>1</v>
      </c>
      <c r="C728">
        <v>1457</v>
      </c>
      <c r="D728">
        <v>1426</v>
      </c>
      <c r="E728">
        <v>1364</v>
      </c>
      <c r="F728">
        <v>841</v>
      </c>
      <c r="G728">
        <v>97</v>
      </c>
      <c r="H728">
        <v>61</v>
      </c>
      <c r="I728">
        <v>41.5</v>
      </c>
      <c r="J728">
        <v>19.899999999999999</v>
      </c>
      <c r="K728">
        <v>20180114</v>
      </c>
      <c r="L728">
        <v>21.3</v>
      </c>
      <c r="M728" s="2">
        <f t="shared" si="56"/>
        <v>43114</v>
      </c>
      <c r="N728">
        <f t="shared" si="57"/>
        <v>0</v>
      </c>
      <c r="O728">
        <f t="shared" si="58"/>
        <v>0</v>
      </c>
      <c r="P728">
        <f t="shared" si="59"/>
        <v>0</v>
      </c>
      <c r="Q728">
        <f t="shared" si="60"/>
        <v>21.3</v>
      </c>
    </row>
    <row r="729" spans="1:17">
      <c r="A729">
        <v>153320</v>
      </c>
      <c r="B729">
        <v>2</v>
      </c>
      <c r="C729">
        <v>1457</v>
      </c>
      <c r="D729">
        <v>1457</v>
      </c>
      <c r="E729">
        <v>1395</v>
      </c>
      <c r="F729">
        <v>906</v>
      </c>
      <c r="G729">
        <v>98.9</v>
      </c>
      <c r="H729">
        <v>61.6</v>
      </c>
      <c r="I729">
        <v>44.3</v>
      </c>
      <c r="J729">
        <v>25.2</v>
      </c>
      <c r="K729">
        <v>20170214</v>
      </c>
      <c r="L729">
        <v>245.9</v>
      </c>
      <c r="M729" s="2">
        <f t="shared" si="56"/>
        <v>42780</v>
      </c>
      <c r="N729">
        <f t="shared" si="57"/>
        <v>245.9</v>
      </c>
      <c r="O729">
        <f t="shared" si="58"/>
        <v>0</v>
      </c>
      <c r="P729">
        <f t="shared" si="59"/>
        <v>0</v>
      </c>
      <c r="Q729">
        <f t="shared" si="60"/>
        <v>0</v>
      </c>
    </row>
    <row r="730" spans="1:17">
      <c r="A730">
        <v>153320</v>
      </c>
      <c r="B730">
        <v>2</v>
      </c>
      <c r="C730">
        <v>1457</v>
      </c>
      <c r="D730">
        <v>1457</v>
      </c>
      <c r="E730">
        <v>1395</v>
      </c>
      <c r="F730">
        <v>906</v>
      </c>
      <c r="G730">
        <v>98.9</v>
      </c>
      <c r="H730">
        <v>61.6</v>
      </c>
      <c r="I730">
        <v>44.3</v>
      </c>
      <c r="J730">
        <v>25.2</v>
      </c>
      <c r="K730">
        <v>20170218</v>
      </c>
      <c r="L730">
        <v>51.9</v>
      </c>
      <c r="M730" s="2">
        <f t="shared" si="56"/>
        <v>42784</v>
      </c>
      <c r="N730">
        <f t="shared" si="57"/>
        <v>0</v>
      </c>
      <c r="O730">
        <f t="shared" si="58"/>
        <v>0</v>
      </c>
      <c r="P730">
        <f t="shared" si="59"/>
        <v>51.9</v>
      </c>
      <c r="Q730">
        <f t="shared" si="60"/>
        <v>0</v>
      </c>
    </row>
    <row r="731" spans="1:17">
      <c r="A731">
        <v>153320</v>
      </c>
      <c r="B731">
        <v>2</v>
      </c>
      <c r="C731">
        <v>1457</v>
      </c>
      <c r="D731">
        <v>1457</v>
      </c>
      <c r="E731">
        <v>1395</v>
      </c>
      <c r="F731">
        <v>906</v>
      </c>
      <c r="G731">
        <v>98.9</v>
      </c>
      <c r="H731">
        <v>61.6</v>
      </c>
      <c r="I731">
        <v>44.3</v>
      </c>
      <c r="J731">
        <v>25.2</v>
      </c>
      <c r="K731">
        <v>20170220</v>
      </c>
      <c r="L731">
        <v>26.6</v>
      </c>
      <c r="M731" s="2">
        <f t="shared" si="56"/>
        <v>42786</v>
      </c>
      <c r="N731">
        <f t="shared" si="57"/>
        <v>0</v>
      </c>
      <c r="O731">
        <f t="shared" si="58"/>
        <v>0</v>
      </c>
      <c r="P731">
        <f t="shared" si="59"/>
        <v>0</v>
      </c>
      <c r="Q731">
        <f t="shared" si="60"/>
        <v>26.6</v>
      </c>
    </row>
    <row r="732" spans="1:17">
      <c r="A732">
        <v>153320</v>
      </c>
      <c r="B732">
        <v>2</v>
      </c>
      <c r="C732">
        <v>1457</v>
      </c>
      <c r="D732">
        <v>1457</v>
      </c>
      <c r="E732">
        <v>1395</v>
      </c>
      <c r="F732">
        <v>906</v>
      </c>
      <c r="G732">
        <v>98.9</v>
      </c>
      <c r="H732">
        <v>61.6</v>
      </c>
      <c r="I732">
        <v>44.3</v>
      </c>
      <c r="J732">
        <v>25.2</v>
      </c>
      <c r="K732">
        <v>20170225</v>
      </c>
      <c r="L732">
        <v>110.1</v>
      </c>
      <c r="M732" s="2">
        <f t="shared" si="56"/>
        <v>42791</v>
      </c>
      <c r="N732">
        <f t="shared" si="57"/>
        <v>110.1</v>
      </c>
      <c r="O732">
        <f t="shared" si="58"/>
        <v>0</v>
      </c>
      <c r="P732">
        <f t="shared" si="59"/>
        <v>0</v>
      </c>
      <c r="Q732">
        <f t="shared" si="60"/>
        <v>0</v>
      </c>
    </row>
    <row r="733" spans="1:17">
      <c r="A733">
        <v>153320</v>
      </c>
      <c r="B733">
        <v>2</v>
      </c>
      <c r="C733">
        <v>1457</v>
      </c>
      <c r="D733">
        <v>1457</v>
      </c>
      <c r="E733">
        <v>1395</v>
      </c>
      <c r="F733">
        <v>906</v>
      </c>
      <c r="G733">
        <v>98.9</v>
      </c>
      <c r="H733">
        <v>61.6</v>
      </c>
      <c r="I733">
        <v>44.3</v>
      </c>
      <c r="J733">
        <v>25.2</v>
      </c>
      <c r="K733">
        <v>20180204</v>
      </c>
      <c r="L733">
        <v>56.4</v>
      </c>
      <c r="M733" s="2">
        <f t="shared" si="56"/>
        <v>43135</v>
      </c>
      <c r="N733">
        <f t="shared" si="57"/>
        <v>0</v>
      </c>
      <c r="O733">
        <f t="shared" si="58"/>
        <v>0</v>
      </c>
      <c r="P733">
        <f t="shared" si="59"/>
        <v>56.4</v>
      </c>
      <c r="Q733">
        <f t="shared" si="60"/>
        <v>0</v>
      </c>
    </row>
    <row r="734" spans="1:17">
      <c r="A734">
        <v>153320</v>
      </c>
      <c r="B734">
        <v>2</v>
      </c>
      <c r="C734">
        <v>1457</v>
      </c>
      <c r="D734">
        <v>1457</v>
      </c>
      <c r="E734">
        <v>1395</v>
      </c>
      <c r="F734">
        <v>906</v>
      </c>
      <c r="G734">
        <v>98.9</v>
      </c>
      <c r="H734">
        <v>61.6</v>
      </c>
      <c r="I734">
        <v>44.3</v>
      </c>
      <c r="J734">
        <v>25.2</v>
      </c>
      <c r="K734">
        <v>20180205</v>
      </c>
      <c r="L734">
        <v>78.7</v>
      </c>
      <c r="M734" s="2">
        <f t="shared" ref="M734:M797" si="61">DATE(MID(K734,1,4),MID(K734,5,2),MID(K734,7,2))</f>
        <v>43136</v>
      </c>
      <c r="N734">
        <f t="shared" ref="N734:N797" si="62">+IF(L734&gt;G734,L734,)</f>
        <v>0</v>
      </c>
      <c r="O734">
        <f t="shared" ref="O734:O797" si="63">IF(N734=0,IF(L734&gt;H734,L734,),)</f>
        <v>78.7</v>
      </c>
      <c r="P734">
        <f t="shared" ref="P734:P797" si="64">IF(O734=0,IF(N734=0,IF(L734&gt;I734,L734,),),)</f>
        <v>0</v>
      </c>
      <c r="Q734">
        <f t="shared" ref="Q734:Q797" si="65">IF(P734=0,IF(O734=0,IF(N734=0,IF(L734&gt;J734,L734,),),),)</f>
        <v>0</v>
      </c>
    </row>
    <row r="735" spans="1:17">
      <c r="A735">
        <v>153320</v>
      </c>
      <c r="B735">
        <v>2</v>
      </c>
      <c r="C735">
        <v>1457</v>
      </c>
      <c r="D735">
        <v>1457</v>
      </c>
      <c r="E735">
        <v>1395</v>
      </c>
      <c r="F735">
        <v>906</v>
      </c>
      <c r="G735">
        <v>98.9</v>
      </c>
      <c r="H735">
        <v>61.6</v>
      </c>
      <c r="I735">
        <v>44.3</v>
      </c>
      <c r="J735">
        <v>25.2</v>
      </c>
      <c r="K735">
        <v>20180206</v>
      </c>
      <c r="L735">
        <v>28.6</v>
      </c>
      <c r="M735" s="2">
        <f t="shared" si="61"/>
        <v>43137</v>
      </c>
      <c r="N735">
        <f t="shared" si="62"/>
        <v>0</v>
      </c>
      <c r="O735">
        <f t="shared" si="63"/>
        <v>0</v>
      </c>
      <c r="P735">
        <f t="shared" si="64"/>
        <v>0</v>
      </c>
      <c r="Q735">
        <f t="shared" si="65"/>
        <v>28.6</v>
      </c>
    </row>
    <row r="736" spans="1:17">
      <c r="A736">
        <v>153320</v>
      </c>
      <c r="B736">
        <v>2</v>
      </c>
      <c r="C736">
        <v>1457</v>
      </c>
      <c r="D736">
        <v>1457</v>
      </c>
      <c r="E736">
        <v>1395</v>
      </c>
      <c r="F736">
        <v>906</v>
      </c>
      <c r="G736">
        <v>98.9</v>
      </c>
      <c r="H736">
        <v>61.6</v>
      </c>
      <c r="I736">
        <v>44.3</v>
      </c>
      <c r="J736">
        <v>25.2</v>
      </c>
      <c r="K736">
        <v>20180214</v>
      </c>
      <c r="L736">
        <v>54.7</v>
      </c>
      <c r="M736" s="2">
        <f t="shared" si="61"/>
        <v>43145</v>
      </c>
      <c r="N736">
        <f t="shared" si="62"/>
        <v>0</v>
      </c>
      <c r="O736">
        <f t="shared" si="63"/>
        <v>0</v>
      </c>
      <c r="P736">
        <f t="shared" si="64"/>
        <v>54.7</v>
      </c>
      <c r="Q736">
        <f t="shared" si="65"/>
        <v>0</v>
      </c>
    </row>
    <row r="737" spans="1:17">
      <c r="A737">
        <v>153320</v>
      </c>
      <c r="B737">
        <v>2</v>
      </c>
      <c r="C737">
        <v>1457</v>
      </c>
      <c r="D737">
        <v>1457</v>
      </c>
      <c r="E737">
        <v>1395</v>
      </c>
      <c r="F737">
        <v>906</v>
      </c>
      <c r="G737">
        <v>98.9</v>
      </c>
      <c r="H737">
        <v>61.6</v>
      </c>
      <c r="I737">
        <v>44.3</v>
      </c>
      <c r="J737">
        <v>25.2</v>
      </c>
      <c r="K737">
        <v>20180220</v>
      </c>
      <c r="L737">
        <v>46.7</v>
      </c>
      <c r="M737" s="2">
        <f t="shared" si="61"/>
        <v>43151</v>
      </c>
      <c r="N737">
        <f t="shared" si="62"/>
        <v>0</v>
      </c>
      <c r="O737">
        <f t="shared" si="63"/>
        <v>0</v>
      </c>
      <c r="P737">
        <f t="shared" si="64"/>
        <v>46.7</v>
      </c>
      <c r="Q737">
        <f t="shared" si="65"/>
        <v>0</v>
      </c>
    </row>
    <row r="738" spans="1:17">
      <c r="A738">
        <v>153320</v>
      </c>
      <c r="B738">
        <v>2</v>
      </c>
      <c r="C738">
        <v>1457</v>
      </c>
      <c r="D738">
        <v>1457</v>
      </c>
      <c r="E738">
        <v>1395</v>
      </c>
      <c r="F738">
        <v>906</v>
      </c>
      <c r="G738">
        <v>98.9</v>
      </c>
      <c r="H738">
        <v>61.6</v>
      </c>
      <c r="I738">
        <v>44.3</v>
      </c>
      <c r="J738">
        <v>25.2</v>
      </c>
      <c r="K738">
        <v>20180225</v>
      </c>
      <c r="L738">
        <v>60.6</v>
      </c>
      <c r="M738" s="2">
        <f t="shared" si="61"/>
        <v>43156</v>
      </c>
      <c r="N738">
        <f t="shared" si="62"/>
        <v>0</v>
      </c>
      <c r="O738">
        <f t="shared" si="63"/>
        <v>0</v>
      </c>
      <c r="P738">
        <f t="shared" si="64"/>
        <v>60.6</v>
      </c>
      <c r="Q738">
        <f t="shared" si="65"/>
        <v>0</v>
      </c>
    </row>
    <row r="739" spans="1:17">
      <c r="A739">
        <v>153320</v>
      </c>
      <c r="B739">
        <v>3</v>
      </c>
      <c r="C739">
        <v>1457</v>
      </c>
      <c r="D739">
        <v>1457</v>
      </c>
      <c r="E739">
        <v>1395</v>
      </c>
      <c r="F739">
        <v>948</v>
      </c>
      <c r="G739">
        <v>94</v>
      </c>
      <c r="H739">
        <v>64</v>
      </c>
      <c r="I739">
        <v>45.6</v>
      </c>
      <c r="J739">
        <v>25</v>
      </c>
      <c r="K739">
        <v>20170314</v>
      </c>
      <c r="L739">
        <v>41.8</v>
      </c>
      <c r="M739" s="2">
        <f t="shared" si="61"/>
        <v>42808</v>
      </c>
      <c r="N739">
        <f t="shared" si="62"/>
        <v>0</v>
      </c>
      <c r="O739">
        <f t="shared" si="63"/>
        <v>0</v>
      </c>
      <c r="P739">
        <f t="shared" si="64"/>
        <v>0</v>
      </c>
      <c r="Q739">
        <f t="shared" si="65"/>
        <v>41.8</v>
      </c>
    </row>
    <row r="740" spans="1:17">
      <c r="A740">
        <v>153320</v>
      </c>
      <c r="B740">
        <v>3</v>
      </c>
      <c r="C740">
        <v>1457</v>
      </c>
      <c r="D740">
        <v>1457</v>
      </c>
      <c r="E740">
        <v>1395</v>
      </c>
      <c r="F740">
        <v>948</v>
      </c>
      <c r="G740">
        <v>94</v>
      </c>
      <c r="H740">
        <v>64</v>
      </c>
      <c r="I740">
        <v>45.6</v>
      </c>
      <c r="J740">
        <v>25</v>
      </c>
      <c r="K740">
        <v>20170329</v>
      </c>
      <c r="L740">
        <v>30.8</v>
      </c>
      <c r="M740" s="2">
        <f t="shared" si="61"/>
        <v>42823</v>
      </c>
      <c r="N740">
        <f t="shared" si="62"/>
        <v>0</v>
      </c>
      <c r="O740">
        <f t="shared" si="63"/>
        <v>0</v>
      </c>
      <c r="P740">
        <f t="shared" si="64"/>
        <v>0</v>
      </c>
      <c r="Q740">
        <f t="shared" si="65"/>
        <v>30.8</v>
      </c>
    </row>
    <row r="741" spans="1:17">
      <c r="A741">
        <v>153320</v>
      </c>
      <c r="B741">
        <v>3</v>
      </c>
      <c r="C741">
        <v>1457</v>
      </c>
      <c r="D741">
        <v>1457</v>
      </c>
      <c r="E741">
        <v>1395</v>
      </c>
      <c r="F741">
        <v>948</v>
      </c>
      <c r="G741">
        <v>94</v>
      </c>
      <c r="H741">
        <v>64</v>
      </c>
      <c r="I741">
        <v>45.6</v>
      </c>
      <c r="J741">
        <v>25</v>
      </c>
      <c r="K741">
        <v>20180302</v>
      </c>
      <c r="L741">
        <v>47.7</v>
      </c>
      <c r="M741" s="2">
        <f t="shared" si="61"/>
        <v>43161</v>
      </c>
      <c r="N741">
        <f t="shared" si="62"/>
        <v>0</v>
      </c>
      <c r="O741">
        <f t="shared" si="63"/>
        <v>0</v>
      </c>
      <c r="P741">
        <f t="shared" si="64"/>
        <v>47.7</v>
      </c>
      <c r="Q741">
        <f t="shared" si="65"/>
        <v>0</v>
      </c>
    </row>
    <row r="742" spans="1:17">
      <c r="A742">
        <v>153320</v>
      </c>
      <c r="B742">
        <v>3</v>
      </c>
      <c r="C742">
        <v>1457</v>
      </c>
      <c r="D742">
        <v>1457</v>
      </c>
      <c r="E742">
        <v>1395</v>
      </c>
      <c r="F742">
        <v>948</v>
      </c>
      <c r="G742">
        <v>94</v>
      </c>
      <c r="H742">
        <v>64</v>
      </c>
      <c r="I742">
        <v>45.6</v>
      </c>
      <c r="J742">
        <v>25</v>
      </c>
      <c r="K742">
        <v>20180306</v>
      </c>
      <c r="L742">
        <v>28</v>
      </c>
      <c r="M742" s="2">
        <f t="shared" si="61"/>
        <v>43165</v>
      </c>
      <c r="N742">
        <f t="shared" si="62"/>
        <v>0</v>
      </c>
      <c r="O742">
        <f t="shared" si="63"/>
        <v>0</v>
      </c>
      <c r="P742">
        <f t="shared" si="64"/>
        <v>0</v>
      </c>
      <c r="Q742">
        <f t="shared" si="65"/>
        <v>28</v>
      </c>
    </row>
    <row r="743" spans="1:17">
      <c r="A743">
        <v>153320</v>
      </c>
      <c r="B743">
        <v>3</v>
      </c>
      <c r="C743">
        <v>1457</v>
      </c>
      <c r="D743">
        <v>1457</v>
      </c>
      <c r="E743">
        <v>1395</v>
      </c>
      <c r="F743">
        <v>948</v>
      </c>
      <c r="G743">
        <v>94</v>
      </c>
      <c r="H743">
        <v>64</v>
      </c>
      <c r="I743">
        <v>45.6</v>
      </c>
      <c r="J743">
        <v>25</v>
      </c>
      <c r="K743">
        <v>20180322</v>
      </c>
      <c r="L743">
        <v>52.9</v>
      </c>
      <c r="M743" s="2">
        <f t="shared" si="61"/>
        <v>43181</v>
      </c>
      <c r="N743">
        <f t="shared" si="62"/>
        <v>0</v>
      </c>
      <c r="O743">
        <f t="shared" si="63"/>
        <v>0</v>
      </c>
      <c r="P743">
        <f t="shared" si="64"/>
        <v>52.9</v>
      </c>
      <c r="Q743">
        <f t="shared" si="65"/>
        <v>0</v>
      </c>
    </row>
    <row r="744" spans="1:17">
      <c r="A744">
        <v>153320</v>
      </c>
      <c r="B744">
        <v>3</v>
      </c>
      <c r="C744">
        <v>1457</v>
      </c>
      <c r="D744">
        <v>1457</v>
      </c>
      <c r="E744">
        <v>1395</v>
      </c>
      <c r="F744">
        <v>948</v>
      </c>
      <c r="G744">
        <v>94</v>
      </c>
      <c r="H744">
        <v>64</v>
      </c>
      <c r="I744">
        <v>45.6</v>
      </c>
      <c r="J744">
        <v>25</v>
      </c>
      <c r="K744">
        <v>20180326</v>
      </c>
      <c r="L744">
        <v>36.700000000000003</v>
      </c>
      <c r="M744" s="2">
        <f t="shared" si="61"/>
        <v>43185</v>
      </c>
      <c r="N744">
        <f t="shared" si="62"/>
        <v>0</v>
      </c>
      <c r="O744">
        <f t="shared" si="63"/>
        <v>0</v>
      </c>
      <c r="P744">
        <f t="shared" si="64"/>
        <v>0</v>
      </c>
      <c r="Q744">
        <f t="shared" si="65"/>
        <v>36.700000000000003</v>
      </c>
    </row>
    <row r="745" spans="1:17">
      <c r="A745">
        <v>154107</v>
      </c>
      <c r="B745">
        <v>1</v>
      </c>
      <c r="C745">
        <v>1581</v>
      </c>
      <c r="D745">
        <v>1581</v>
      </c>
      <c r="E745">
        <v>1519</v>
      </c>
      <c r="F745">
        <v>434</v>
      </c>
      <c r="G745">
        <v>14.1</v>
      </c>
      <c r="H745">
        <v>10.5</v>
      </c>
      <c r="I745">
        <v>8.6999999999999993</v>
      </c>
      <c r="J745">
        <v>5.2</v>
      </c>
      <c r="K745">
        <v>20170107</v>
      </c>
      <c r="L745">
        <v>6.4</v>
      </c>
      <c r="M745" s="2">
        <f t="shared" si="61"/>
        <v>42742</v>
      </c>
      <c r="N745">
        <f t="shared" si="62"/>
        <v>0</v>
      </c>
      <c r="O745">
        <f t="shared" si="63"/>
        <v>0</v>
      </c>
      <c r="P745">
        <f t="shared" si="64"/>
        <v>0</v>
      </c>
      <c r="Q745">
        <f t="shared" si="65"/>
        <v>6.4</v>
      </c>
    </row>
    <row r="746" spans="1:17">
      <c r="A746">
        <v>154107</v>
      </c>
      <c r="B746">
        <v>1</v>
      </c>
      <c r="C746">
        <v>1581</v>
      </c>
      <c r="D746">
        <v>1581</v>
      </c>
      <c r="E746">
        <v>1519</v>
      </c>
      <c r="F746">
        <v>434</v>
      </c>
      <c r="G746">
        <v>14.1</v>
      </c>
      <c r="H746">
        <v>10.5</v>
      </c>
      <c r="I746">
        <v>8.6999999999999993</v>
      </c>
      <c r="J746">
        <v>5.2</v>
      </c>
      <c r="K746">
        <v>20170108</v>
      </c>
      <c r="L746">
        <v>7</v>
      </c>
      <c r="M746" s="2">
        <f t="shared" si="61"/>
        <v>42743</v>
      </c>
      <c r="N746">
        <f t="shared" si="62"/>
        <v>0</v>
      </c>
      <c r="O746">
        <f t="shared" si="63"/>
        <v>0</v>
      </c>
      <c r="P746">
        <f t="shared" si="64"/>
        <v>0</v>
      </c>
      <c r="Q746">
        <f t="shared" si="65"/>
        <v>7</v>
      </c>
    </row>
    <row r="747" spans="1:17">
      <c r="A747">
        <v>154107</v>
      </c>
      <c r="B747">
        <v>1</v>
      </c>
      <c r="C747">
        <v>1581</v>
      </c>
      <c r="D747">
        <v>1581</v>
      </c>
      <c r="E747">
        <v>1519</v>
      </c>
      <c r="F747">
        <v>434</v>
      </c>
      <c r="G747">
        <v>14.1</v>
      </c>
      <c r="H747">
        <v>10.5</v>
      </c>
      <c r="I747">
        <v>8.6999999999999993</v>
      </c>
      <c r="J747">
        <v>5.2</v>
      </c>
      <c r="K747">
        <v>20170109</v>
      </c>
      <c r="L747">
        <v>13.1</v>
      </c>
      <c r="M747" s="2">
        <f t="shared" si="61"/>
        <v>42744</v>
      </c>
      <c r="N747">
        <f t="shared" si="62"/>
        <v>0</v>
      </c>
      <c r="O747">
        <f t="shared" si="63"/>
        <v>13.1</v>
      </c>
      <c r="P747">
        <f t="shared" si="64"/>
        <v>0</v>
      </c>
      <c r="Q747">
        <f t="shared" si="65"/>
        <v>0</v>
      </c>
    </row>
    <row r="748" spans="1:17">
      <c r="A748">
        <v>154107</v>
      </c>
      <c r="B748">
        <v>1</v>
      </c>
      <c r="C748">
        <v>1581</v>
      </c>
      <c r="D748">
        <v>1581</v>
      </c>
      <c r="E748">
        <v>1519</v>
      </c>
      <c r="F748">
        <v>434</v>
      </c>
      <c r="G748">
        <v>14.1</v>
      </c>
      <c r="H748">
        <v>10.5</v>
      </c>
      <c r="I748">
        <v>8.6999999999999993</v>
      </c>
      <c r="J748">
        <v>5.2</v>
      </c>
      <c r="K748">
        <v>20170110</v>
      </c>
      <c r="L748">
        <v>15</v>
      </c>
      <c r="M748" s="2">
        <f t="shared" si="61"/>
        <v>42745</v>
      </c>
      <c r="N748">
        <f t="shared" si="62"/>
        <v>15</v>
      </c>
      <c r="O748">
        <f t="shared" si="63"/>
        <v>0</v>
      </c>
      <c r="P748">
        <f t="shared" si="64"/>
        <v>0</v>
      </c>
      <c r="Q748">
        <f t="shared" si="65"/>
        <v>0</v>
      </c>
    </row>
    <row r="749" spans="1:17">
      <c r="A749">
        <v>154107</v>
      </c>
      <c r="B749">
        <v>1</v>
      </c>
      <c r="C749">
        <v>1581</v>
      </c>
      <c r="D749">
        <v>1581</v>
      </c>
      <c r="E749">
        <v>1519</v>
      </c>
      <c r="F749">
        <v>434</v>
      </c>
      <c r="G749">
        <v>14.1</v>
      </c>
      <c r="H749">
        <v>10.5</v>
      </c>
      <c r="I749">
        <v>8.6999999999999993</v>
      </c>
      <c r="J749">
        <v>5.2</v>
      </c>
      <c r="K749">
        <v>20170111</v>
      </c>
      <c r="L749">
        <v>7.1</v>
      </c>
      <c r="M749" s="2">
        <f t="shared" si="61"/>
        <v>42746</v>
      </c>
      <c r="N749">
        <f t="shared" si="62"/>
        <v>0</v>
      </c>
      <c r="O749">
        <f t="shared" si="63"/>
        <v>0</v>
      </c>
      <c r="P749">
        <f t="shared" si="64"/>
        <v>0</v>
      </c>
      <c r="Q749">
        <f t="shared" si="65"/>
        <v>7.1</v>
      </c>
    </row>
    <row r="750" spans="1:17">
      <c r="A750">
        <v>154107</v>
      </c>
      <c r="B750">
        <v>1</v>
      </c>
      <c r="C750">
        <v>1581</v>
      </c>
      <c r="D750">
        <v>1581</v>
      </c>
      <c r="E750">
        <v>1519</v>
      </c>
      <c r="F750">
        <v>434</v>
      </c>
      <c r="G750">
        <v>14.1</v>
      </c>
      <c r="H750">
        <v>10.5</v>
      </c>
      <c r="I750">
        <v>8.6999999999999993</v>
      </c>
      <c r="J750">
        <v>5.2</v>
      </c>
      <c r="K750">
        <v>20170112</v>
      </c>
      <c r="L750">
        <v>14.9</v>
      </c>
      <c r="M750" s="2">
        <f t="shared" si="61"/>
        <v>42747</v>
      </c>
      <c r="N750">
        <f t="shared" si="62"/>
        <v>14.9</v>
      </c>
      <c r="O750">
        <f t="shared" si="63"/>
        <v>0</v>
      </c>
      <c r="P750">
        <f t="shared" si="64"/>
        <v>0</v>
      </c>
      <c r="Q750">
        <f t="shared" si="65"/>
        <v>0</v>
      </c>
    </row>
    <row r="751" spans="1:17">
      <c r="A751">
        <v>154107</v>
      </c>
      <c r="B751">
        <v>1</v>
      </c>
      <c r="C751">
        <v>1581</v>
      </c>
      <c r="D751">
        <v>1581</v>
      </c>
      <c r="E751">
        <v>1519</v>
      </c>
      <c r="F751">
        <v>434</v>
      </c>
      <c r="G751">
        <v>14.1</v>
      </c>
      <c r="H751">
        <v>10.5</v>
      </c>
      <c r="I751">
        <v>8.6999999999999993</v>
      </c>
      <c r="J751">
        <v>5.2</v>
      </c>
      <c r="K751">
        <v>20170114</v>
      </c>
      <c r="L751">
        <v>18.3</v>
      </c>
      <c r="M751" s="2">
        <f t="shared" si="61"/>
        <v>42749</v>
      </c>
      <c r="N751">
        <f t="shared" si="62"/>
        <v>18.3</v>
      </c>
      <c r="O751">
        <f t="shared" si="63"/>
        <v>0</v>
      </c>
      <c r="P751">
        <f t="shared" si="64"/>
        <v>0</v>
      </c>
      <c r="Q751">
        <f t="shared" si="65"/>
        <v>0</v>
      </c>
    </row>
    <row r="752" spans="1:17">
      <c r="A752">
        <v>154107</v>
      </c>
      <c r="B752">
        <v>1</v>
      </c>
      <c r="C752">
        <v>1581</v>
      </c>
      <c r="D752">
        <v>1581</v>
      </c>
      <c r="E752">
        <v>1519</v>
      </c>
      <c r="F752">
        <v>434</v>
      </c>
      <c r="G752">
        <v>14.1</v>
      </c>
      <c r="H752">
        <v>10.5</v>
      </c>
      <c r="I752">
        <v>8.6999999999999993</v>
      </c>
      <c r="J752">
        <v>5.2</v>
      </c>
      <c r="K752">
        <v>20170115</v>
      </c>
      <c r="L752">
        <v>12.7</v>
      </c>
      <c r="M752" s="2">
        <f t="shared" si="61"/>
        <v>42750</v>
      </c>
      <c r="N752">
        <f t="shared" si="62"/>
        <v>0</v>
      </c>
      <c r="O752">
        <f t="shared" si="63"/>
        <v>12.7</v>
      </c>
      <c r="P752">
        <f t="shared" si="64"/>
        <v>0</v>
      </c>
      <c r="Q752">
        <f t="shared" si="65"/>
        <v>0</v>
      </c>
    </row>
    <row r="753" spans="1:17">
      <c r="A753">
        <v>154107</v>
      </c>
      <c r="B753">
        <v>1</v>
      </c>
      <c r="C753">
        <v>1581</v>
      </c>
      <c r="D753">
        <v>1581</v>
      </c>
      <c r="E753">
        <v>1519</v>
      </c>
      <c r="F753">
        <v>434</v>
      </c>
      <c r="G753">
        <v>14.1</v>
      </c>
      <c r="H753">
        <v>10.5</v>
      </c>
      <c r="I753">
        <v>8.6999999999999993</v>
      </c>
      <c r="J753">
        <v>5.2</v>
      </c>
      <c r="K753">
        <v>20170121</v>
      </c>
      <c r="L753">
        <v>6.3</v>
      </c>
      <c r="M753" s="2">
        <f t="shared" si="61"/>
        <v>42756</v>
      </c>
      <c r="N753">
        <f t="shared" si="62"/>
        <v>0</v>
      </c>
      <c r="O753">
        <f t="shared" si="63"/>
        <v>0</v>
      </c>
      <c r="P753">
        <f t="shared" si="64"/>
        <v>0</v>
      </c>
      <c r="Q753">
        <f t="shared" si="65"/>
        <v>6.3</v>
      </c>
    </row>
    <row r="754" spans="1:17">
      <c r="A754">
        <v>154107</v>
      </c>
      <c r="B754">
        <v>1</v>
      </c>
      <c r="C754">
        <v>1581</v>
      </c>
      <c r="D754">
        <v>1581</v>
      </c>
      <c r="E754">
        <v>1519</v>
      </c>
      <c r="F754">
        <v>434</v>
      </c>
      <c r="G754">
        <v>14.1</v>
      </c>
      <c r="H754">
        <v>10.5</v>
      </c>
      <c r="I754">
        <v>8.6999999999999993</v>
      </c>
      <c r="J754">
        <v>5.2</v>
      </c>
      <c r="K754">
        <v>20170122</v>
      </c>
      <c r="L754">
        <v>6</v>
      </c>
      <c r="M754" s="2">
        <f t="shared" si="61"/>
        <v>42757</v>
      </c>
      <c r="N754">
        <f t="shared" si="62"/>
        <v>0</v>
      </c>
      <c r="O754">
        <f t="shared" si="63"/>
        <v>0</v>
      </c>
      <c r="P754">
        <f t="shared" si="64"/>
        <v>0</v>
      </c>
      <c r="Q754">
        <f t="shared" si="65"/>
        <v>6</v>
      </c>
    </row>
    <row r="755" spans="1:17">
      <c r="A755">
        <v>154107</v>
      </c>
      <c r="B755">
        <v>1</v>
      </c>
      <c r="C755">
        <v>1581</v>
      </c>
      <c r="D755">
        <v>1581</v>
      </c>
      <c r="E755">
        <v>1519</v>
      </c>
      <c r="F755">
        <v>434</v>
      </c>
      <c r="G755">
        <v>14.1</v>
      </c>
      <c r="H755">
        <v>10.5</v>
      </c>
      <c r="I755">
        <v>8.6999999999999993</v>
      </c>
      <c r="J755">
        <v>5.2</v>
      </c>
      <c r="K755">
        <v>20170125</v>
      </c>
      <c r="L755">
        <v>6.3</v>
      </c>
      <c r="M755" s="2">
        <f t="shared" si="61"/>
        <v>42760</v>
      </c>
      <c r="N755">
        <f t="shared" si="62"/>
        <v>0</v>
      </c>
      <c r="O755">
        <f t="shared" si="63"/>
        <v>0</v>
      </c>
      <c r="P755">
        <f t="shared" si="64"/>
        <v>0</v>
      </c>
      <c r="Q755">
        <f t="shared" si="65"/>
        <v>6.3</v>
      </c>
    </row>
    <row r="756" spans="1:17">
      <c r="A756">
        <v>154107</v>
      </c>
      <c r="B756">
        <v>1</v>
      </c>
      <c r="C756">
        <v>1581</v>
      </c>
      <c r="D756">
        <v>1581</v>
      </c>
      <c r="E756">
        <v>1519</v>
      </c>
      <c r="F756">
        <v>434</v>
      </c>
      <c r="G756">
        <v>14.1</v>
      </c>
      <c r="H756">
        <v>10.5</v>
      </c>
      <c r="I756">
        <v>8.6999999999999993</v>
      </c>
      <c r="J756">
        <v>5.2</v>
      </c>
      <c r="K756">
        <v>20180106</v>
      </c>
      <c r="L756">
        <v>8.1</v>
      </c>
      <c r="M756" s="2">
        <f t="shared" si="61"/>
        <v>43106</v>
      </c>
      <c r="N756">
        <f t="shared" si="62"/>
        <v>0</v>
      </c>
      <c r="O756">
        <f t="shared" si="63"/>
        <v>0</v>
      </c>
      <c r="P756">
        <f t="shared" si="64"/>
        <v>0</v>
      </c>
      <c r="Q756">
        <f t="shared" si="65"/>
        <v>8.1</v>
      </c>
    </row>
    <row r="757" spans="1:17">
      <c r="A757">
        <v>154107</v>
      </c>
      <c r="B757">
        <v>1</v>
      </c>
      <c r="C757">
        <v>1581</v>
      </c>
      <c r="D757">
        <v>1581</v>
      </c>
      <c r="E757">
        <v>1519</v>
      </c>
      <c r="F757">
        <v>434</v>
      </c>
      <c r="G757">
        <v>14.1</v>
      </c>
      <c r="H757">
        <v>10.5</v>
      </c>
      <c r="I757">
        <v>8.6999999999999993</v>
      </c>
      <c r="J757">
        <v>5.2</v>
      </c>
      <c r="K757">
        <v>20180113</v>
      </c>
      <c r="L757">
        <v>10.3</v>
      </c>
      <c r="M757" s="2">
        <f t="shared" si="61"/>
        <v>43113</v>
      </c>
      <c r="N757">
        <f t="shared" si="62"/>
        <v>0</v>
      </c>
      <c r="O757">
        <f t="shared" si="63"/>
        <v>0</v>
      </c>
      <c r="P757">
        <f t="shared" si="64"/>
        <v>10.3</v>
      </c>
      <c r="Q757">
        <f t="shared" si="65"/>
        <v>0</v>
      </c>
    </row>
    <row r="758" spans="1:17">
      <c r="A758">
        <v>154107</v>
      </c>
      <c r="B758">
        <v>1</v>
      </c>
      <c r="C758">
        <v>1581</v>
      </c>
      <c r="D758">
        <v>1581</v>
      </c>
      <c r="E758">
        <v>1519</v>
      </c>
      <c r="F758">
        <v>434</v>
      </c>
      <c r="G758">
        <v>14.1</v>
      </c>
      <c r="H758">
        <v>10.5</v>
      </c>
      <c r="I758">
        <v>8.6999999999999993</v>
      </c>
      <c r="J758">
        <v>5.2</v>
      </c>
      <c r="K758">
        <v>20180114</v>
      </c>
      <c r="L758">
        <v>12.1</v>
      </c>
      <c r="M758" s="2">
        <f t="shared" si="61"/>
        <v>43114</v>
      </c>
      <c r="N758">
        <f t="shared" si="62"/>
        <v>0</v>
      </c>
      <c r="O758">
        <f t="shared" si="63"/>
        <v>12.1</v>
      </c>
      <c r="P758">
        <f t="shared" si="64"/>
        <v>0</v>
      </c>
      <c r="Q758">
        <f t="shared" si="65"/>
        <v>0</v>
      </c>
    </row>
    <row r="759" spans="1:17">
      <c r="A759">
        <v>154107</v>
      </c>
      <c r="B759">
        <v>1</v>
      </c>
      <c r="C759">
        <v>1581</v>
      </c>
      <c r="D759">
        <v>1581</v>
      </c>
      <c r="E759">
        <v>1519</v>
      </c>
      <c r="F759">
        <v>434</v>
      </c>
      <c r="G759">
        <v>14.1</v>
      </c>
      <c r="H759">
        <v>10.5</v>
      </c>
      <c r="I759">
        <v>8.6999999999999993</v>
      </c>
      <c r="J759">
        <v>5.2</v>
      </c>
      <c r="K759">
        <v>20180117</v>
      </c>
      <c r="L759">
        <v>5.9</v>
      </c>
      <c r="M759" s="2">
        <f t="shared" si="61"/>
        <v>43117</v>
      </c>
      <c r="N759">
        <f t="shared" si="62"/>
        <v>0</v>
      </c>
      <c r="O759">
        <f t="shared" si="63"/>
        <v>0</v>
      </c>
      <c r="P759">
        <f t="shared" si="64"/>
        <v>0</v>
      </c>
      <c r="Q759">
        <f t="shared" si="65"/>
        <v>5.9</v>
      </c>
    </row>
    <row r="760" spans="1:17">
      <c r="A760">
        <v>154107</v>
      </c>
      <c r="B760">
        <v>1</v>
      </c>
      <c r="C760">
        <v>1581</v>
      </c>
      <c r="D760">
        <v>1581</v>
      </c>
      <c r="E760">
        <v>1519</v>
      </c>
      <c r="F760">
        <v>434</v>
      </c>
      <c r="G760">
        <v>14.1</v>
      </c>
      <c r="H760">
        <v>10.5</v>
      </c>
      <c r="I760">
        <v>8.6999999999999993</v>
      </c>
      <c r="J760">
        <v>5.2</v>
      </c>
      <c r="K760">
        <v>20180129</v>
      </c>
      <c r="L760">
        <v>7.1</v>
      </c>
      <c r="M760" s="2">
        <f t="shared" si="61"/>
        <v>43129</v>
      </c>
      <c r="N760">
        <f t="shared" si="62"/>
        <v>0</v>
      </c>
      <c r="O760">
        <f t="shared" si="63"/>
        <v>0</v>
      </c>
      <c r="P760">
        <f t="shared" si="64"/>
        <v>0</v>
      </c>
      <c r="Q760">
        <f t="shared" si="65"/>
        <v>7.1</v>
      </c>
    </row>
    <row r="761" spans="1:17">
      <c r="A761">
        <v>154107</v>
      </c>
      <c r="B761">
        <v>2</v>
      </c>
      <c r="C761">
        <v>1581</v>
      </c>
      <c r="D761">
        <v>1521</v>
      </c>
      <c r="E761">
        <v>1459</v>
      </c>
      <c r="F761">
        <v>565</v>
      </c>
      <c r="G761">
        <v>19.5</v>
      </c>
      <c r="H761">
        <v>14.1</v>
      </c>
      <c r="I761">
        <v>10.4</v>
      </c>
      <c r="J761">
        <v>6.4</v>
      </c>
      <c r="K761">
        <v>20170203</v>
      </c>
      <c r="L761">
        <v>8</v>
      </c>
      <c r="M761" s="2">
        <f t="shared" si="61"/>
        <v>42769</v>
      </c>
      <c r="N761">
        <f t="shared" si="62"/>
        <v>0</v>
      </c>
      <c r="O761">
        <f t="shared" si="63"/>
        <v>0</v>
      </c>
      <c r="P761">
        <f t="shared" si="64"/>
        <v>0</v>
      </c>
      <c r="Q761">
        <f t="shared" si="65"/>
        <v>8</v>
      </c>
    </row>
    <row r="762" spans="1:17">
      <c r="A762">
        <v>154107</v>
      </c>
      <c r="B762">
        <v>2</v>
      </c>
      <c r="C762">
        <v>1581</v>
      </c>
      <c r="D762">
        <v>1521</v>
      </c>
      <c r="E762">
        <v>1459</v>
      </c>
      <c r="F762">
        <v>565</v>
      </c>
      <c r="G762">
        <v>19.5</v>
      </c>
      <c r="H762">
        <v>14.1</v>
      </c>
      <c r="I762">
        <v>10.4</v>
      </c>
      <c r="J762">
        <v>6.4</v>
      </c>
      <c r="K762">
        <v>20170204</v>
      </c>
      <c r="L762">
        <v>13.1</v>
      </c>
      <c r="M762" s="2">
        <f t="shared" si="61"/>
        <v>42770</v>
      </c>
      <c r="N762">
        <f t="shared" si="62"/>
        <v>0</v>
      </c>
      <c r="O762">
        <f t="shared" si="63"/>
        <v>0</v>
      </c>
      <c r="P762">
        <f t="shared" si="64"/>
        <v>13.1</v>
      </c>
      <c r="Q762">
        <f t="shared" si="65"/>
        <v>0</v>
      </c>
    </row>
    <row r="763" spans="1:17">
      <c r="A763">
        <v>154107</v>
      </c>
      <c r="B763">
        <v>2</v>
      </c>
      <c r="C763">
        <v>1581</v>
      </c>
      <c r="D763">
        <v>1521</v>
      </c>
      <c r="E763">
        <v>1459</v>
      </c>
      <c r="F763">
        <v>565</v>
      </c>
      <c r="G763">
        <v>19.5</v>
      </c>
      <c r="H763">
        <v>14.1</v>
      </c>
      <c r="I763">
        <v>10.4</v>
      </c>
      <c r="J763">
        <v>6.4</v>
      </c>
      <c r="K763">
        <v>20170209</v>
      </c>
      <c r="L763">
        <v>7.4</v>
      </c>
      <c r="M763" s="2">
        <f t="shared" si="61"/>
        <v>42775</v>
      </c>
      <c r="N763">
        <f t="shared" si="62"/>
        <v>0</v>
      </c>
      <c r="O763">
        <f t="shared" si="63"/>
        <v>0</v>
      </c>
      <c r="P763">
        <f t="shared" si="64"/>
        <v>0</v>
      </c>
      <c r="Q763">
        <f t="shared" si="65"/>
        <v>7.4</v>
      </c>
    </row>
    <row r="764" spans="1:17">
      <c r="A764">
        <v>154107</v>
      </c>
      <c r="B764">
        <v>2</v>
      </c>
      <c r="C764">
        <v>1581</v>
      </c>
      <c r="D764">
        <v>1521</v>
      </c>
      <c r="E764">
        <v>1459</v>
      </c>
      <c r="F764">
        <v>565</v>
      </c>
      <c r="G764">
        <v>19.5</v>
      </c>
      <c r="H764">
        <v>14.1</v>
      </c>
      <c r="I764">
        <v>10.4</v>
      </c>
      <c r="J764">
        <v>6.4</v>
      </c>
      <c r="K764">
        <v>20170215</v>
      </c>
      <c r="L764">
        <v>9.1</v>
      </c>
      <c r="M764" s="2">
        <f t="shared" si="61"/>
        <v>42781</v>
      </c>
      <c r="N764">
        <f t="shared" si="62"/>
        <v>0</v>
      </c>
      <c r="O764">
        <f t="shared" si="63"/>
        <v>0</v>
      </c>
      <c r="P764">
        <f t="shared" si="64"/>
        <v>0</v>
      </c>
      <c r="Q764">
        <f t="shared" si="65"/>
        <v>9.1</v>
      </c>
    </row>
    <row r="765" spans="1:17">
      <c r="A765">
        <v>154107</v>
      </c>
      <c r="B765">
        <v>2</v>
      </c>
      <c r="C765">
        <v>1581</v>
      </c>
      <c r="D765">
        <v>1521</v>
      </c>
      <c r="E765">
        <v>1459</v>
      </c>
      <c r="F765">
        <v>565</v>
      </c>
      <c r="G765">
        <v>19.5</v>
      </c>
      <c r="H765">
        <v>14.1</v>
      </c>
      <c r="I765">
        <v>10.4</v>
      </c>
      <c r="J765">
        <v>6.4</v>
      </c>
      <c r="K765">
        <v>20170219</v>
      </c>
      <c r="L765">
        <v>6.8</v>
      </c>
      <c r="M765" s="2">
        <f t="shared" si="61"/>
        <v>42785</v>
      </c>
      <c r="N765">
        <f t="shared" si="62"/>
        <v>0</v>
      </c>
      <c r="O765">
        <f t="shared" si="63"/>
        <v>0</v>
      </c>
      <c r="P765">
        <f t="shared" si="64"/>
        <v>0</v>
      </c>
      <c r="Q765">
        <f t="shared" si="65"/>
        <v>6.8</v>
      </c>
    </row>
    <row r="766" spans="1:17">
      <c r="A766">
        <v>154107</v>
      </c>
      <c r="B766">
        <v>2</v>
      </c>
      <c r="C766">
        <v>1581</v>
      </c>
      <c r="D766">
        <v>1521</v>
      </c>
      <c r="E766">
        <v>1459</v>
      </c>
      <c r="F766">
        <v>565</v>
      </c>
      <c r="G766">
        <v>19.5</v>
      </c>
      <c r="H766">
        <v>14.1</v>
      </c>
      <c r="I766">
        <v>10.4</v>
      </c>
      <c r="J766">
        <v>6.4</v>
      </c>
      <c r="K766">
        <v>20170222</v>
      </c>
      <c r="L766">
        <v>9.6</v>
      </c>
      <c r="M766" s="2">
        <f t="shared" si="61"/>
        <v>42788</v>
      </c>
      <c r="N766">
        <f t="shared" si="62"/>
        <v>0</v>
      </c>
      <c r="O766">
        <f t="shared" si="63"/>
        <v>0</v>
      </c>
      <c r="P766">
        <f t="shared" si="64"/>
        <v>0</v>
      </c>
      <c r="Q766">
        <f t="shared" si="65"/>
        <v>9.6</v>
      </c>
    </row>
    <row r="767" spans="1:17">
      <c r="A767">
        <v>154107</v>
      </c>
      <c r="B767">
        <v>2</v>
      </c>
      <c r="C767">
        <v>1581</v>
      </c>
      <c r="D767">
        <v>1521</v>
      </c>
      <c r="E767">
        <v>1459</v>
      </c>
      <c r="F767">
        <v>565</v>
      </c>
      <c r="G767">
        <v>19.5</v>
      </c>
      <c r="H767">
        <v>14.1</v>
      </c>
      <c r="I767">
        <v>10.4</v>
      </c>
      <c r="J767">
        <v>6.4</v>
      </c>
      <c r="K767">
        <v>20180207</v>
      </c>
      <c r="L767">
        <v>7.7</v>
      </c>
      <c r="M767" s="2">
        <f t="shared" si="61"/>
        <v>43138</v>
      </c>
      <c r="N767">
        <f t="shared" si="62"/>
        <v>0</v>
      </c>
      <c r="O767">
        <f t="shared" si="63"/>
        <v>0</v>
      </c>
      <c r="P767">
        <f t="shared" si="64"/>
        <v>0</v>
      </c>
      <c r="Q767">
        <f t="shared" si="65"/>
        <v>7.7</v>
      </c>
    </row>
    <row r="768" spans="1:17">
      <c r="A768">
        <v>154107</v>
      </c>
      <c r="B768">
        <v>3</v>
      </c>
      <c r="C768">
        <v>1581</v>
      </c>
      <c r="D768">
        <v>1550</v>
      </c>
      <c r="E768">
        <v>1488</v>
      </c>
      <c r="F768">
        <v>603</v>
      </c>
      <c r="G768">
        <v>15.8</v>
      </c>
      <c r="H768">
        <v>10.9</v>
      </c>
      <c r="I768">
        <v>8.9</v>
      </c>
      <c r="J768">
        <v>5.9</v>
      </c>
      <c r="K768">
        <v>20170303</v>
      </c>
      <c r="L768">
        <v>10</v>
      </c>
      <c r="M768" s="2">
        <f t="shared" si="61"/>
        <v>42797</v>
      </c>
      <c r="N768">
        <f t="shared" si="62"/>
        <v>0</v>
      </c>
      <c r="O768">
        <f t="shared" si="63"/>
        <v>0</v>
      </c>
      <c r="P768">
        <f t="shared" si="64"/>
        <v>10</v>
      </c>
      <c r="Q768">
        <f t="shared" si="65"/>
        <v>0</v>
      </c>
    </row>
    <row r="769" spans="1:17">
      <c r="A769">
        <v>154107</v>
      </c>
      <c r="B769">
        <v>3</v>
      </c>
      <c r="C769">
        <v>1581</v>
      </c>
      <c r="D769">
        <v>1550</v>
      </c>
      <c r="E769">
        <v>1488</v>
      </c>
      <c r="F769">
        <v>603</v>
      </c>
      <c r="G769">
        <v>15.8</v>
      </c>
      <c r="H769">
        <v>10.9</v>
      </c>
      <c r="I769">
        <v>8.9</v>
      </c>
      <c r="J769">
        <v>5.9</v>
      </c>
      <c r="K769">
        <v>20170305</v>
      </c>
      <c r="L769">
        <v>9.8000000000000007</v>
      </c>
      <c r="M769" s="2">
        <f t="shared" si="61"/>
        <v>42799</v>
      </c>
      <c r="N769">
        <f t="shared" si="62"/>
        <v>0</v>
      </c>
      <c r="O769">
        <f t="shared" si="63"/>
        <v>0</v>
      </c>
      <c r="P769">
        <f t="shared" si="64"/>
        <v>9.8000000000000007</v>
      </c>
      <c r="Q769">
        <f t="shared" si="65"/>
        <v>0</v>
      </c>
    </row>
    <row r="770" spans="1:17">
      <c r="A770">
        <v>154107</v>
      </c>
      <c r="B770">
        <v>3</v>
      </c>
      <c r="C770">
        <v>1581</v>
      </c>
      <c r="D770">
        <v>1550</v>
      </c>
      <c r="E770">
        <v>1488</v>
      </c>
      <c r="F770">
        <v>603</v>
      </c>
      <c r="G770">
        <v>15.8</v>
      </c>
      <c r="H770">
        <v>10.9</v>
      </c>
      <c r="I770">
        <v>8.9</v>
      </c>
      <c r="J770">
        <v>5.9</v>
      </c>
      <c r="K770">
        <v>20170306</v>
      </c>
      <c r="L770">
        <v>7.1</v>
      </c>
      <c r="M770" s="2">
        <f t="shared" si="61"/>
        <v>42800</v>
      </c>
      <c r="N770">
        <f t="shared" si="62"/>
        <v>0</v>
      </c>
      <c r="O770">
        <f t="shared" si="63"/>
        <v>0</v>
      </c>
      <c r="P770">
        <f t="shared" si="64"/>
        <v>0</v>
      </c>
      <c r="Q770">
        <f t="shared" si="65"/>
        <v>7.1</v>
      </c>
    </row>
    <row r="771" spans="1:17">
      <c r="A771">
        <v>154107</v>
      </c>
      <c r="B771">
        <v>3</v>
      </c>
      <c r="C771">
        <v>1581</v>
      </c>
      <c r="D771">
        <v>1550</v>
      </c>
      <c r="E771">
        <v>1488</v>
      </c>
      <c r="F771">
        <v>603</v>
      </c>
      <c r="G771">
        <v>15.8</v>
      </c>
      <c r="H771">
        <v>10.9</v>
      </c>
      <c r="I771">
        <v>8.9</v>
      </c>
      <c r="J771">
        <v>5.9</v>
      </c>
      <c r="K771">
        <v>20170307</v>
      </c>
      <c r="L771">
        <v>10.8</v>
      </c>
      <c r="M771" s="2">
        <f t="shared" si="61"/>
        <v>42801</v>
      </c>
      <c r="N771">
        <f t="shared" si="62"/>
        <v>0</v>
      </c>
      <c r="O771">
        <f t="shared" si="63"/>
        <v>0</v>
      </c>
      <c r="P771">
        <f t="shared" si="64"/>
        <v>10.8</v>
      </c>
      <c r="Q771">
        <f t="shared" si="65"/>
        <v>0</v>
      </c>
    </row>
    <row r="772" spans="1:17">
      <c r="A772">
        <v>154107</v>
      </c>
      <c r="B772">
        <v>3</v>
      </c>
      <c r="C772">
        <v>1581</v>
      </c>
      <c r="D772">
        <v>1550</v>
      </c>
      <c r="E772">
        <v>1488</v>
      </c>
      <c r="F772">
        <v>603</v>
      </c>
      <c r="G772">
        <v>15.8</v>
      </c>
      <c r="H772">
        <v>10.9</v>
      </c>
      <c r="I772">
        <v>8.9</v>
      </c>
      <c r="J772">
        <v>5.9</v>
      </c>
      <c r="K772">
        <v>20170309</v>
      </c>
      <c r="L772">
        <v>9.4</v>
      </c>
      <c r="M772" s="2">
        <f t="shared" si="61"/>
        <v>42803</v>
      </c>
      <c r="N772">
        <f t="shared" si="62"/>
        <v>0</v>
      </c>
      <c r="O772">
        <f t="shared" si="63"/>
        <v>0</v>
      </c>
      <c r="P772">
        <f t="shared" si="64"/>
        <v>9.4</v>
      </c>
      <c r="Q772">
        <f t="shared" si="65"/>
        <v>0</v>
      </c>
    </row>
    <row r="773" spans="1:17">
      <c r="A773">
        <v>154107</v>
      </c>
      <c r="B773">
        <v>3</v>
      </c>
      <c r="C773">
        <v>1581</v>
      </c>
      <c r="D773">
        <v>1550</v>
      </c>
      <c r="E773">
        <v>1488</v>
      </c>
      <c r="F773">
        <v>603</v>
      </c>
      <c r="G773">
        <v>15.8</v>
      </c>
      <c r="H773">
        <v>10.9</v>
      </c>
      <c r="I773">
        <v>8.9</v>
      </c>
      <c r="J773">
        <v>5.9</v>
      </c>
      <c r="K773">
        <v>20170310</v>
      </c>
      <c r="L773">
        <v>9.3000000000000007</v>
      </c>
      <c r="M773" s="2">
        <f t="shared" si="61"/>
        <v>42804</v>
      </c>
      <c r="N773">
        <f t="shared" si="62"/>
        <v>0</v>
      </c>
      <c r="O773">
        <f t="shared" si="63"/>
        <v>0</v>
      </c>
      <c r="P773">
        <f t="shared" si="64"/>
        <v>9.3000000000000007</v>
      </c>
      <c r="Q773">
        <f t="shared" si="65"/>
        <v>0</v>
      </c>
    </row>
    <row r="774" spans="1:17">
      <c r="A774">
        <v>154107</v>
      </c>
      <c r="B774">
        <v>3</v>
      </c>
      <c r="C774">
        <v>1581</v>
      </c>
      <c r="D774">
        <v>1550</v>
      </c>
      <c r="E774">
        <v>1488</v>
      </c>
      <c r="F774">
        <v>603</v>
      </c>
      <c r="G774">
        <v>15.8</v>
      </c>
      <c r="H774">
        <v>10.9</v>
      </c>
      <c r="I774">
        <v>8.9</v>
      </c>
      <c r="J774">
        <v>5.9</v>
      </c>
      <c r="K774">
        <v>20170311</v>
      </c>
      <c r="L774">
        <v>11.5</v>
      </c>
      <c r="M774" s="2">
        <f t="shared" si="61"/>
        <v>42805</v>
      </c>
      <c r="N774">
        <f t="shared" si="62"/>
        <v>0</v>
      </c>
      <c r="O774">
        <f t="shared" si="63"/>
        <v>11.5</v>
      </c>
      <c r="P774">
        <f t="shared" si="64"/>
        <v>0</v>
      </c>
      <c r="Q774">
        <f t="shared" si="65"/>
        <v>0</v>
      </c>
    </row>
    <row r="775" spans="1:17">
      <c r="A775">
        <v>154107</v>
      </c>
      <c r="B775">
        <v>3</v>
      </c>
      <c r="C775">
        <v>1581</v>
      </c>
      <c r="D775">
        <v>1550</v>
      </c>
      <c r="E775">
        <v>1488</v>
      </c>
      <c r="F775">
        <v>603</v>
      </c>
      <c r="G775">
        <v>15.8</v>
      </c>
      <c r="H775">
        <v>10.9</v>
      </c>
      <c r="I775">
        <v>8.9</v>
      </c>
      <c r="J775">
        <v>5.9</v>
      </c>
      <c r="K775">
        <v>20170313</v>
      </c>
      <c r="L775">
        <v>9.3000000000000007</v>
      </c>
      <c r="M775" s="2">
        <f t="shared" si="61"/>
        <v>42807</v>
      </c>
      <c r="N775">
        <f t="shared" si="62"/>
        <v>0</v>
      </c>
      <c r="O775">
        <f t="shared" si="63"/>
        <v>0</v>
      </c>
      <c r="P775">
        <f t="shared" si="64"/>
        <v>9.3000000000000007</v>
      </c>
      <c r="Q775">
        <f t="shared" si="65"/>
        <v>0</v>
      </c>
    </row>
    <row r="776" spans="1:17">
      <c r="A776">
        <v>154107</v>
      </c>
      <c r="B776">
        <v>3</v>
      </c>
      <c r="C776">
        <v>1581</v>
      </c>
      <c r="D776">
        <v>1550</v>
      </c>
      <c r="E776">
        <v>1488</v>
      </c>
      <c r="F776">
        <v>603</v>
      </c>
      <c r="G776">
        <v>15.8</v>
      </c>
      <c r="H776">
        <v>10.9</v>
      </c>
      <c r="I776">
        <v>8.9</v>
      </c>
      <c r="J776">
        <v>5.9</v>
      </c>
      <c r="K776">
        <v>20170314</v>
      </c>
      <c r="L776">
        <v>19.100000000000001</v>
      </c>
      <c r="M776" s="2">
        <f t="shared" si="61"/>
        <v>42808</v>
      </c>
      <c r="N776">
        <f t="shared" si="62"/>
        <v>19.100000000000001</v>
      </c>
      <c r="O776">
        <f t="shared" si="63"/>
        <v>0</v>
      </c>
      <c r="P776">
        <f t="shared" si="64"/>
        <v>0</v>
      </c>
      <c r="Q776">
        <f t="shared" si="65"/>
        <v>0</v>
      </c>
    </row>
    <row r="777" spans="1:17">
      <c r="A777">
        <v>154107</v>
      </c>
      <c r="B777">
        <v>3</v>
      </c>
      <c r="C777">
        <v>1581</v>
      </c>
      <c r="D777">
        <v>1550</v>
      </c>
      <c r="E777">
        <v>1488</v>
      </c>
      <c r="F777">
        <v>603</v>
      </c>
      <c r="G777">
        <v>15.8</v>
      </c>
      <c r="H777">
        <v>10.9</v>
      </c>
      <c r="I777">
        <v>8.9</v>
      </c>
      <c r="J777">
        <v>5.9</v>
      </c>
      <c r="K777">
        <v>20170315</v>
      </c>
      <c r="L777">
        <v>15.2</v>
      </c>
      <c r="M777" s="2">
        <f t="shared" si="61"/>
        <v>42809</v>
      </c>
      <c r="N777">
        <f t="shared" si="62"/>
        <v>0</v>
      </c>
      <c r="O777">
        <f t="shared" si="63"/>
        <v>15.2</v>
      </c>
      <c r="P777">
        <f t="shared" si="64"/>
        <v>0</v>
      </c>
      <c r="Q777">
        <f t="shared" si="65"/>
        <v>0</v>
      </c>
    </row>
    <row r="778" spans="1:17">
      <c r="A778">
        <v>154107</v>
      </c>
      <c r="B778">
        <v>3</v>
      </c>
      <c r="C778">
        <v>1581</v>
      </c>
      <c r="D778">
        <v>1550</v>
      </c>
      <c r="E778">
        <v>1488</v>
      </c>
      <c r="F778">
        <v>603</v>
      </c>
      <c r="G778">
        <v>15.8</v>
      </c>
      <c r="H778">
        <v>10.9</v>
      </c>
      <c r="I778">
        <v>8.9</v>
      </c>
      <c r="J778">
        <v>5.9</v>
      </c>
      <c r="K778">
        <v>20170316</v>
      </c>
      <c r="L778">
        <v>19.899999999999999</v>
      </c>
      <c r="M778" s="2">
        <f t="shared" si="61"/>
        <v>42810</v>
      </c>
      <c r="N778">
        <f t="shared" si="62"/>
        <v>19.899999999999999</v>
      </c>
      <c r="O778">
        <f t="shared" si="63"/>
        <v>0</v>
      </c>
      <c r="P778">
        <f t="shared" si="64"/>
        <v>0</v>
      </c>
      <c r="Q778">
        <f t="shared" si="65"/>
        <v>0</v>
      </c>
    </row>
    <row r="779" spans="1:17">
      <c r="A779">
        <v>154107</v>
      </c>
      <c r="B779">
        <v>3</v>
      </c>
      <c r="C779">
        <v>1581</v>
      </c>
      <c r="D779">
        <v>1550</v>
      </c>
      <c r="E779">
        <v>1488</v>
      </c>
      <c r="F779">
        <v>603</v>
      </c>
      <c r="G779">
        <v>15.8</v>
      </c>
      <c r="H779">
        <v>10.9</v>
      </c>
      <c r="I779">
        <v>8.9</v>
      </c>
      <c r="J779">
        <v>5.9</v>
      </c>
      <c r="K779">
        <v>20170318</v>
      </c>
      <c r="L779">
        <v>8.4</v>
      </c>
      <c r="M779" s="2">
        <f t="shared" si="61"/>
        <v>42812</v>
      </c>
      <c r="N779">
        <f t="shared" si="62"/>
        <v>0</v>
      </c>
      <c r="O779">
        <f t="shared" si="63"/>
        <v>0</v>
      </c>
      <c r="P779">
        <f t="shared" si="64"/>
        <v>0</v>
      </c>
      <c r="Q779">
        <f t="shared" si="65"/>
        <v>8.4</v>
      </c>
    </row>
    <row r="780" spans="1:17">
      <c r="A780">
        <v>154107</v>
      </c>
      <c r="B780">
        <v>3</v>
      </c>
      <c r="C780">
        <v>1581</v>
      </c>
      <c r="D780">
        <v>1550</v>
      </c>
      <c r="E780">
        <v>1488</v>
      </c>
      <c r="F780">
        <v>603</v>
      </c>
      <c r="G780">
        <v>15.8</v>
      </c>
      <c r="H780">
        <v>10.9</v>
      </c>
      <c r="I780">
        <v>8.9</v>
      </c>
      <c r="J780">
        <v>5.9</v>
      </c>
      <c r="K780">
        <v>20170319</v>
      </c>
      <c r="L780">
        <v>9.9</v>
      </c>
      <c r="M780" s="2">
        <f t="shared" si="61"/>
        <v>42813</v>
      </c>
      <c r="N780">
        <f t="shared" si="62"/>
        <v>0</v>
      </c>
      <c r="O780">
        <f t="shared" si="63"/>
        <v>0</v>
      </c>
      <c r="P780">
        <f t="shared" si="64"/>
        <v>9.9</v>
      </c>
      <c r="Q780">
        <f t="shared" si="65"/>
        <v>0</v>
      </c>
    </row>
    <row r="781" spans="1:17">
      <c r="A781">
        <v>154107</v>
      </c>
      <c r="B781">
        <v>3</v>
      </c>
      <c r="C781">
        <v>1581</v>
      </c>
      <c r="D781">
        <v>1550</v>
      </c>
      <c r="E781">
        <v>1488</v>
      </c>
      <c r="F781">
        <v>603</v>
      </c>
      <c r="G781">
        <v>15.8</v>
      </c>
      <c r="H781">
        <v>10.9</v>
      </c>
      <c r="I781">
        <v>8.9</v>
      </c>
      <c r="J781">
        <v>5.9</v>
      </c>
      <c r="K781">
        <v>20170320</v>
      </c>
      <c r="L781">
        <v>6.3</v>
      </c>
      <c r="M781" s="2">
        <f t="shared" si="61"/>
        <v>42814</v>
      </c>
      <c r="N781">
        <f t="shared" si="62"/>
        <v>0</v>
      </c>
      <c r="O781">
        <f t="shared" si="63"/>
        <v>0</v>
      </c>
      <c r="P781">
        <f t="shared" si="64"/>
        <v>0</v>
      </c>
      <c r="Q781">
        <f t="shared" si="65"/>
        <v>6.3</v>
      </c>
    </row>
    <row r="782" spans="1:17">
      <c r="A782">
        <v>154107</v>
      </c>
      <c r="B782">
        <v>3</v>
      </c>
      <c r="C782">
        <v>1581</v>
      </c>
      <c r="D782">
        <v>1550</v>
      </c>
      <c r="E782">
        <v>1488</v>
      </c>
      <c r="F782">
        <v>603</v>
      </c>
      <c r="G782">
        <v>15.8</v>
      </c>
      <c r="H782">
        <v>10.9</v>
      </c>
      <c r="I782">
        <v>8.9</v>
      </c>
      <c r="J782">
        <v>5.9</v>
      </c>
      <c r="K782">
        <v>20170321</v>
      </c>
      <c r="L782">
        <v>9</v>
      </c>
      <c r="M782" s="2">
        <f t="shared" si="61"/>
        <v>42815</v>
      </c>
      <c r="N782">
        <f t="shared" si="62"/>
        <v>0</v>
      </c>
      <c r="O782">
        <f t="shared" si="63"/>
        <v>0</v>
      </c>
      <c r="P782">
        <f t="shared" si="64"/>
        <v>9</v>
      </c>
      <c r="Q782">
        <f t="shared" si="65"/>
        <v>0</v>
      </c>
    </row>
    <row r="783" spans="1:17">
      <c r="A783">
        <v>154107</v>
      </c>
      <c r="B783">
        <v>3</v>
      </c>
      <c r="C783">
        <v>1581</v>
      </c>
      <c r="D783">
        <v>1550</v>
      </c>
      <c r="E783">
        <v>1488</v>
      </c>
      <c r="F783">
        <v>603</v>
      </c>
      <c r="G783">
        <v>15.8</v>
      </c>
      <c r="H783">
        <v>10.9</v>
      </c>
      <c r="I783">
        <v>8.9</v>
      </c>
      <c r="J783">
        <v>5.9</v>
      </c>
      <c r="K783">
        <v>20170322</v>
      </c>
      <c r="L783">
        <v>9.1999999999999993</v>
      </c>
      <c r="M783" s="2">
        <f t="shared" si="61"/>
        <v>42816</v>
      </c>
      <c r="N783">
        <f t="shared" si="62"/>
        <v>0</v>
      </c>
      <c r="O783">
        <f t="shared" si="63"/>
        <v>0</v>
      </c>
      <c r="P783">
        <f t="shared" si="64"/>
        <v>9.1999999999999993</v>
      </c>
      <c r="Q783">
        <f t="shared" si="65"/>
        <v>0</v>
      </c>
    </row>
    <row r="784" spans="1:17">
      <c r="A784">
        <v>154107</v>
      </c>
      <c r="B784">
        <v>3</v>
      </c>
      <c r="C784">
        <v>1581</v>
      </c>
      <c r="D784">
        <v>1550</v>
      </c>
      <c r="E784">
        <v>1488</v>
      </c>
      <c r="F784">
        <v>603</v>
      </c>
      <c r="G784">
        <v>15.8</v>
      </c>
      <c r="H784">
        <v>10.9</v>
      </c>
      <c r="I784">
        <v>8.9</v>
      </c>
      <c r="J784">
        <v>5.9</v>
      </c>
      <c r="K784">
        <v>20170323</v>
      </c>
      <c r="L784">
        <v>9.6999999999999993</v>
      </c>
      <c r="M784" s="2">
        <f t="shared" si="61"/>
        <v>42817</v>
      </c>
      <c r="N784">
        <f t="shared" si="62"/>
        <v>0</v>
      </c>
      <c r="O784">
        <f t="shared" si="63"/>
        <v>0</v>
      </c>
      <c r="P784">
        <f t="shared" si="64"/>
        <v>9.6999999999999993</v>
      </c>
      <c r="Q784">
        <f t="shared" si="65"/>
        <v>0</v>
      </c>
    </row>
    <row r="785" spans="1:17">
      <c r="A785">
        <v>154107</v>
      </c>
      <c r="B785">
        <v>3</v>
      </c>
      <c r="C785">
        <v>1581</v>
      </c>
      <c r="D785">
        <v>1550</v>
      </c>
      <c r="E785">
        <v>1488</v>
      </c>
      <c r="F785">
        <v>603</v>
      </c>
      <c r="G785">
        <v>15.8</v>
      </c>
      <c r="H785">
        <v>10.9</v>
      </c>
      <c r="I785">
        <v>8.9</v>
      </c>
      <c r="J785">
        <v>5.9</v>
      </c>
      <c r="K785">
        <v>20170324</v>
      </c>
      <c r="L785">
        <v>10.6</v>
      </c>
      <c r="M785" s="2">
        <f t="shared" si="61"/>
        <v>42818</v>
      </c>
      <c r="N785">
        <f t="shared" si="62"/>
        <v>0</v>
      </c>
      <c r="O785">
        <f t="shared" si="63"/>
        <v>0</v>
      </c>
      <c r="P785">
        <f t="shared" si="64"/>
        <v>10.6</v>
      </c>
      <c r="Q785">
        <f t="shared" si="65"/>
        <v>0</v>
      </c>
    </row>
    <row r="786" spans="1:17">
      <c r="A786">
        <v>154107</v>
      </c>
      <c r="B786">
        <v>3</v>
      </c>
      <c r="C786">
        <v>1581</v>
      </c>
      <c r="D786">
        <v>1550</v>
      </c>
      <c r="E786">
        <v>1488</v>
      </c>
      <c r="F786">
        <v>603</v>
      </c>
      <c r="G786">
        <v>15.8</v>
      </c>
      <c r="H786">
        <v>10.9</v>
      </c>
      <c r="I786">
        <v>8.9</v>
      </c>
      <c r="J786">
        <v>5.9</v>
      </c>
      <c r="K786">
        <v>20170325</v>
      </c>
      <c r="L786">
        <v>8.5</v>
      </c>
      <c r="M786" s="2">
        <f t="shared" si="61"/>
        <v>42819</v>
      </c>
      <c r="N786">
        <f t="shared" si="62"/>
        <v>0</v>
      </c>
      <c r="O786">
        <f t="shared" si="63"/>
        <v>0</v>
      </c>
      <c r="P786">
        <f t="shared" si="64"/>
        <v>0</v>
      </c>
      <c r="Q786">
        <f t="shared" si="65"/>
        <v>8.5</v>
      </c>
    </row>
    <row r="787" spans="1:17">
      <c r="A787">
        <v>154107</v>
      </c>
      <c r="B787">
        <v>3</v>
      </c>
      <c r="C787">
        <v>1581</v>
      </c>
      <c r="D787">
        <v>1550</v>
      </c>
      <c r="E787">
        <v>1488</v>
      </c>
      <c r="F787">
        <v>603</v>
      </c>
      <c r="G787">
        <v>15.8</v>
      </c>
      <c r="H787">
        <v>10.9</v>
      </c>
      <c r="I787">
        <v>8.9</v>
      </c>
      <c r="J787">
        <v>5.9</v>
      </c>
      <c r="K787">
        <v>20170329</v>
      </c>
      <c r="L787">
        <v>8</v>
      </c>
      <c r="M787" s="2">
        <f t="shared" si="61"/>
        <v>42823</v>
      </c>
      <c r="N787">
        <f t="shared" si="62"/>
        <v>0</v>
      </c>
      <c r="O787">
        <f t="shared" si="63"/>
        <v>0</v>
      </c>
      <c r="P787">
        <f t="shared" si="64"/>
        <v>0</v>
      </c>
      <c r="Q787">
        <f t="shared" si="65"/>
        <v>8</v>
      </c>
    </row>
    <row r="788" spans="1:17">
      <c r="A788">
        <v>154107</v>
      </c>
      <c r="B788">
        <v>3</v>
      </c>
      <c r="C788">
        <v>1581</v>
      </c>
      <c r="D788">
        <v>1550</v>
      </c>
      <c r="E788">
        <v>1488</v>
      </c>
      <c r="F788">
        <v>603</v>
      </c>
      <c r="G788">
        <v>15.8</v>
      </c>
      <c r="H788">
        <v>10.9</v>
      </c>
      <c r="I788">
        <v>8.9</v>
      </c>
      <c r="J788">
        <v>5.9</v>
      </c>
      <c r="K788">
        <v>20180305</v>
      </c>
      <c r="L788">
        <v>7.3</v>
      </c>
      <c r="M788" s="2">
        <f t="shared" si="61"/>
        <v>43164</v>
      </c>
      <c r="N788">
        <f t="shared" si="62"/>
        <v>0</v>
      </c>
      <c r="O788">
        <f t="shared" si="63"/>
        <v>0</v>
      </c>
      <c r="P788">
        <f t="shared" si="64"/>
        <v>0</v>
      </c>
      <c r="Q788">
        <f t="shared" si="65"/>
        <v>7.3</v>
      </c>
    </row>
    <row r="789" spans="1:17">
      <c r="A789">
        <v>154107</v>
      </c>
      <c r="B789">
        <v>3</v>
      </c>
      <c r="C789">
        <v>1581</v>
      </c>
      <c r="D789">
        <v>1550</v>
      </c>
      <c r="E789">
        <v>1488</v>
      </c>
      <c r="F789">
        <v>603</v>
      </c>
      <c r="G789">
        <v>15.8</v>
      </c>
      <c r="H789">
        <v>10.9</v>
      </c>
      <c r="I789">
        <v>8.9</v>
      </c>
      <c r="J789">
        <v>5.9</v>
      </c>
      <c r="K789">
        <v>20180306</v>
      </c>
      <c r="L789">
        <v>7.2</v>
      </c>
      <c r="M789" s="2">
        <f t="shared" si="61"/>
        <v>43165</v>
      </c>
      <c r="N789">
        <f t="shared" si="62"/>
        <v>0</v>
      </c>
      <c r="O789">
        <f t="shared" si="63"/>
        <v>0</v>
      </c>
      <c r="P789">
        <f t="shared" si="64"/>
        <v>0</v>
      </c>
      <c r="Q789">
        <f t="shared" si="65"/>
        <v>7.2</v>
      </c>
    </row>
    <row r="790" spans="1:17">
      <c r="A790">
        <v>154107</v>
      </c>
      <c r="B790">
        <v>3</v>
      </c>
      <c r="C790">
        <v>1581</v>
      </c>
      <c r="D790">
        <v>1550</v>
      </c>
      <c r="E790">
        <v>1488</v>
      </c>
      <c r="F790">
        <v>603</v>
      </c>
      <c r="G790">
        <v>15.8</v>
      </c>
      <c r="H790">
        <v>10.9</v>
      </c>
      <c r="I790">
        <v>8.9</v>
      </c>
      <c r="J790">
        <v>5.9</v>
      </c>
      <c r="K790">
        <v>20180317</v>
      </c>
      <c r="L790">
        <v>8.1</v>
      </c>
      <c r="M790" s="2">
        <f t="shared" si="61"/>
        <v>43176</v>
      </c>
      <c r="N790">
        <f t="shared" si="62"/>
        <v>0</v>
      </c>
      <c r="O790">
        <f t="shared" si="63"/>
        <v>0</v>
      </c>
      <c r="P790">
        <f t="shared" si="64"/>
        <v>0</v>
      </c>
      <c r="Q790">
        <f t="shared" si="65"/>
        <v>8.1</v>
      </c>
    </row>
    <row r="791" spans="1:17">
      <c r="A791">
        <v>154107</v>
      </c>
      <c r="B791">
        <v>3</v>
      </c>
      <c r="C791">
        <v>1581</v>
      </c>
      <c r="D791">
        <v>1550</v>
      </c>
      <c r="E791">
        <v>1488</v>
      </c>
      <c r="F791">
        <v>603</v>
      </c>
      <c r="G791">
        <v>15.8</v>
      </c>
      <c r="H791">
        <v>10.9</v>
      </c>
      <c r="I791">
        <v>8.9</v>
      </c>
      <c r="J791">
        <v>5.9</v>
      </c>
      <c r="K791">
        <v>20180326</v>
      </c>
      <c r="L791">
        <v>7.7</v>
      </c>
      <c r="M791" s="2">
        <f t="shared" si="61"/>
        <v>43185</v>
      </c>
      <c r="N791">
        <f t="shared" si="62"/>
        <v>0</v>
      </c>
      <c r="O791">
        <f t="shared" si="63"/>
        <v>0</v>
      </c>
      <c r="P791">
        <f t="shared" si="64"/>
        <v>0</v>
      </c>
      <c r="Q791">
        <f t="shared" si="65"/>
        <v>7.7</v>
      </c>
    </row>
    <row r="792" spans="1:17">
      <c r="A792">
        <v>154107</v>
      </c>
      <c r="B792">
        <v>3</v>
      </c>
      <c r="C792">
        <v>1581</v>
      </c>
      <c r="D792">
        <v>1550</v>
      </c>
      <c r="E792">
        <v>1488</v>
      </c>
      <c r="F792">
        <v>603</v>
      </c>
      <c r="G792">
        <v>15.8</v>
      </c>
      <c r="H792">
        <v>10.9</v>
      </c>
      <c r="I792">
        <v>8.9</v>
      </c>
      <c r="J792">
        <v>5.9</v>
      </c>
      <c r="K792">
        <v>20180327</v>
      </c>
      <c r="L792">
        <v>8.3000000000000007</v>
      </c>
      <c r="M792" s="2">
        <f t="shared" si="61"/>
        <v>43186</v>
      </c>
      <c r="N792">
        <f t="shared" si="62"/>
        <v>0</v>
      </c>
      <c r="O792">
        <f t="shared" si="63"/>
        <v>0</v>
      </c>
      <c r="P792">
        <f t="shared" si="64"/>
        <v>0</v>
      </c>
      <c r="Q792">
        <f t="shared" si="65"/>
        <v>8.3000000000000007</v>
      </c>
    </row>
    <row r="793" spans="1:17">
      <c r="A793">
        <v>154107</v>
      </c>
      <c r="B793">
        <v>3</v>
      </c>
      <c r="C793">
        <v>1581</v>
      </c>
      <c r="D793">
        <v>1550</v>
      </c>
      <c r="E793">
        <v>1488</v>
      </c>
      <c r="F793">
        <v>603</v>
      </c>
      <c r="G793">
        <v>15.8</v>
      </c>
      <c r="H793">
        <v>10.9</v>
      </c>
      <c r="I793">
        <v>8.9</v>
      </c>
      <c r="J793">
        <v>5.9</v>
      </c>
      <c r="K793">
        <v>20180328</v>
      </c>
      <c r="L793">
        <v>9</v>
      </c>
      <c r="M793" s="2">
        <f t="shared" si="61"/>
        <v>43187</v>
      </c>
      <c r="N793">
        <f t="shared" si="62"/>
        <v>0</v>
      </c>
      <c r="O793">
        <f t="shared" si="63"/>
        <v>0</v>
      </c>
      <c r="P793">
        <f t="shared" si="64"/>
        <v>9</v>
      </c>
      <c r="Q793">
        <f t="shared" si="65"/>
        <v>0</v>
      </c>
    </row>
    <row r="794" spans="1:17">
      <c r="A794">
        <v>154110</v>
      </c>
      <c r="B794">
        <v>1</v>
      </c>
      <c r="C794">
        <v>1581</v>
      </c>
      <c r="D794">
        <v>1519</v>
      </c>
      <c r="E794">
        <v>1488</v>
      </c>
      <c r="F794">
        <v>824</v>
      </c>
      <c r="G794">
        <v>23.9</v>
      </c>
      <c r="H794">
        <v>17</v>
      </c>
      <c r="I794">
        <v>12.5</v>
      </c>
      <c r="J794">
        <v>8.1</v>
      </c>
      <c r="K794">
        <v>20170110</v>
      </c>
      <c r="L794">
        <v>8.4</v>
      </c>
      <c r="M794" s="2">
        <f t="shared" si="61"/>
        <v>42745</v>
      </c>
      <c r="N794">
        <f t="shared" si="62"/>
        <v>0</v>
      </c>
      <c r="O794">
        <f t="shared" si="63"/>
        <v>0</v>
      </c>
      <c r="P794">
        <f t="shared" si="64"/>
        <v>0</v>
      </c>
      <c r="Q794">
        <f t="shared" si="65"/>
        <v>8.4</v>
      </c>
    </row>
    <row r="795" spans="1:17">
      <c r="A795">
        <v>154110</v>
      </c>
      <c r="B795">
        <v>1</v>
      </c>
      <c r="C795">
        <v>1581</v>
      </c>
      <c r="D795">
        <v>1519</v>
      </c>
      <c r="E795">
        <v>1488</v>
      </c>
      <c r="F795">
        <v>824</v>
      </c>
      <c r="G795">
        <v>23.9</v>
      </c>
      <c r="H795">
        <v>17</v>
      </c>
      <c r="I795">
        <v>12.5</v>
      </c>
      <c r="J795">
        <v>8.1</v>
      </c>
      <c r="K795">
        <v>20170115</v>
      </c>
      <c r="L795">
        <v>12.1</v>
      </c>
      <c r="M795" s="2">
        <f t="shared" si="61"/>
        <v>42750</v>
      </c>
      <c r="N795">
        <f t="shared" si="62"/>
        <v>0</v>
      </c>
      <c r="O795">
        <f t="shared" si="63"/>
        <v>0</v>
      </c>
      <c r="P795">
        <f t="shared" si="64"/>
        <v>0</v>
      </c>
      <c r="Q795">
        <f t="shared" si="65"/>
        <v>12.1</v>
      </c>
    </row>
    <row r="796" spans="1:17">
      <c r="A796">
        <v>154110</v>
      </c>
      <c r="B796">
        <v>1</v>
      </c>
      <c r="C796">
        <v>1581</v>
      </c>
      <c r="D796">
        <v>1519</v>
      </c>
      <c r="E796">
        <v>1488</v>
      </c>
      <c r="F796">
        <v>824</v>
      </c>
      <c r="G796">
        <v>23.9</v>
      </c>
      <c r="H796">
        <v>17</v>
      </c>
      <c r="I796">
        <v>12.5</v>
      </c>
      <c r="J796">
        <v>8.1</v>
      </c>
      <c r="K796">
        <v>20170122</v>
      </c>
      <c r="L796">
        <v>16.8</v>
      </c>
      <c r="M796" s="2">
        <f t="shared" si="61"/>
        <v>42757</v>
      </c>
      <c r="N796">
        <f t="shared" si="62"/>
        <v>0</v>
      </c>
      <c r="O796">
        <f t="shared" si="63"/>
        <v>0</v>
      </c>
      <c r="P796">
        <f t="shared" si="64"/>
        <v>16.8</v>
      </c>
      <c r="Q796">
        <f t="shared" si="65"/>
        <v>0</v>
      </c>
    </row>
    <row r="797" spans="1:17">
      <c r="A797">
        <v>154110</v>
      </c>
      <c r="B797">
        <v>1</v>
      </c>
      <c r="C797">
        <v>1581</v>
      </c>
      <c r="D797">
        <v>1519</v>
      </c>
      <c r="E797">
        <v>1488</v>
      </c>
      <c r="F797">
        <v>824</v>
      </c>
      <c r="G797">
        <v>23.9</v>
      </c>
      <c r="H797">
        <v>17</v>
      </c>
      <c r="I797">
        <v>12.5</v>
      </c>
      <c r="J797">
        <v>8.1</v>
      </c>
      <c r="K797">
        <v>20170123</v>
      </c>
      <c r="L797">
        <v>8.6999999999999993</v>
      </c>
      <c r="M797" s="2">
        <f t="shared" si="61"/>
        <v>42758</v>
      </c>
      <c r="N797">
        <f t="shared" si="62"/>
        <v>0</v>
      </c>
      <c r="O797">
        <f t="shared" si="63"/>
        <v>0</v>
      </c>
      <c r="P797">
        <f t="shared" si="64"/>
        <v>0</v>
      </c>
      <c r="Q797">
        <f t="shared" si="65"/>
        <v>8.6999999999999993</v>
      </c>
    </row>
    <row r="798" spans="1:17">
      <c r="A798">
        <v>154110</v>
      </c>
      <c r="B798">
        <v>1</v>
      </c>
      <c r="C798">
        <v>1581</v>
      </c>
      <c r="D798">
        <v>1519</v>
      </c>
      <c r="E798">
        <v>1488</v>
      </c>
      <c r="F798">
        <v>824</v>
      </c>
      <c r="G798">
        <v>23.9</v>
      </c>
      <c r="H798">
        <v>17</v>
      </c>
      <c r="I798">
        <v>12.5</v>
      </c>
      <c r="J798">
        <v>8.1</v>
      </c>
      <c r="K798">
        <v>20170131</v>
      </c>
      <c r="L798">
        <v>9.1</v>
      </c>
      <c r="M798" s="2">
        <f t="shared" ref="M798:M861" si="66">DATE(MID(K798,1,4),MID(K798,5,2),MID(K798,7,2))</f>
        <v>42766</v>
      </c>
      <c r="N798">
        <f t="shared" ref="N798:N861" si="67">+IF(L798&gt;G798,L798,)</f>
        <v>0</v>
      </c>
      <c r="O798">
        <f t="shared" ref="O798:O861" si="68">IF(N798=0,IF(L798&gt;H798,L798,),)</f>
        <v>0</v>
      </c>
      <c r="P798">
        <f t="shared" ref="P798:P861" si="69">IF(O798=0,IF(N798=0,IF(L798&gt;I798,L798,),),)</f>
        <v>0</v>
      </c>
      <c r="Q798">
        <f t="shared" ref="Q798:Q861" si="70">IF(P798=0,IF(O798=0,IF(N798=0,IF(L798&gt;J798,L798,),),),)</f>
        <v>9.1</v>
      </c>
    </row>
    <row r="799" spans="1:17">
      <c r="A799">
        <v>154110</v>
      </c>
      <c r="B799">
        <v>1</v>
      </c>
      <c r="C799">
        <v>1581</v>
      </c>
      <c r="D799">
        <v>1519</v>
      </c>
      <c r="E799">
        <v>1488</v>
      </c>
      <c r="F799">
        <v>824</v>
      </c>
      <c r="G799">
        <v>23.9</v>
      </c>
      <c r="H799">
        <v>17</v>
      </c>
      <c r="I799">
        <v>12.5</v>
      </c>
      <c r="J799">
        <v>8.1</v>
      </c>
      <c r="K799">
        <v>20180112</v>
      </c>
      <c r="L799">
        <v>8.6</v>
      </c>
      <c r="M799" s="2">
        <f t="shared" si="66"/>
        <v>43112</v>
      </c>
      <c r="N799">
        <f t="shared" si="67"/>
        <v>0</v>
      </c>
      <c r="O799">
        <f t="shared" si="68"/>
        <v>0</v>
      </c>
      <c r="P799">
        <f t="shared" si="69"/>
        <v>0</v>
      </c>
      <c r="Q799">
        <f t="shared" si="70"/>
        <v>8.6</v>
      </c>
    </row>
    <row r="800" spans="1:17">
      <c r="A800">
        <v>154110</v>
      </c>
      <c r="B800">
        <v>1</v>
      </c>
      <c r="C800">
        <v>1581</v>
      </c>
      <c r="D800">
        <v>1519</v>
      </c>
      <c r="E800">
        <v>1488</v>
      </c>
      <c r="F800">
        <v>824</v>
      </c>
      <c r="G800">
        <v>23.9</v>
      </c>
      <c r="H800">
        <v>17</v>
      </c>
      <c r="I800">
        <v>12.5</v>
      </c>
      <c r="J800">
        <v>8.1</v>
      </c>
      <c r="K800">
        <v>20180117</v>
      </c>
      <c r="L800">
        <v>13.2</v>
      </c>
      <c r="M800" s="2">
        <f t="shared" si="66"/>
        <v>43117</v>
      </c>
      <c r="N800">
        <f t="shared" si="67"/>
        <v>0</v>
      </c>
      <c r="O800">
        <f t="shared" si="68"/>
        <v>0</v>
      </c>
      <c r="P800">
        <f t="shared" si="69"/>
        <v>13.2</v>
      </c>
      <c r="Q800">
        <f t="shared" si="70"/>
        <v>0</v>
      </c>
    </row>
    <row r="801" spans="1:17">
      <c r="A801">
        <v>150903</v>
      </c>
      <c r="B801">
        <v>3</v>
      </c>
      <c r="C801">
        <v>1054</v>
      </c>
      <c r="D801">
        <v>868</v>
      </c>
      <c r="E801">
        <v>837</v>
      </c>
      <c r="F801">
        <v>636</v>
      </c>
      <c r="G801">
        <v>16.8</v>
      </c>
      <c r="H801">
        <v>11.3</v>
      </c>
      <c r="I801">
        <v>10</v>
      </c>
      <c r="J801">
        <v>7.6</v>
      </c>
      <c r="K801">
        <v>20180312</v>
      </c>
      <c r="L801">
        <v>28</v>
      </c>
      <c r="M801" s="2">
        <f t="shared" si="66"/>
        <v>43171</v>
      </c>
      <c r="N801">
        <f t="shared" si="67"/>
        <v>28</v>
      </c>
      <c r="O801">
        <f t="shared" si="68"/>
        <v>0</v>
      </c>
      <c r="P801">
        <f t="shared" si="69"/>
        <v>0</v>
      </c>
      <c r="Q801">
        <f t="shared" si="70"/>
        <v>0</v>
      </c>
    </row>
    <row r="802" spans="1:17">
      <c r="A802">
        <v>154110</v>
      </c>
      <c r="B802">
        <v>1</v>
      </c>
      <c r="C802">
        <v>1581</v>
      </c>
      <c r="D802">
        <v>1519</v>
      </c>
      <c r="E802">
        <v>1488</v>
      </c>
      <c r="F802">
        <v>824</v>
      </c>
      <c r="G802">
        <v>23.9</v>
      </c>
      <c r="H802">
        <v>17</v>
      </c>
      <c r="I802">
        <v>12.5</v>
      </c>
      <c r="J802">
        <v>8.1</v>
      </c>
      <c r="K802">
        <v>20180122</v>
      </c>
      <c r="L802">
        <v>10.6</v>
      </c>
      <c r="M802" s="2">
        <f t="shared" si="66"/>
        <v>43122</v>
      </c>
      <c r="N802">
        <f t="shared" si="67"/>
        <v>0</v>
      </c>
      <c r="O802">
        <f t="shared" si="68"/>
        <v>0</v>
      </c>
      <c r="P802">
        <f t="shared" si="69"/>
        <v>0</v>
      </c>
      <c r="Q802">
        <f t="shared" si="70"/>
        <v>10.6</v>
      </c>
    </row>
    <row r="803" spans="1:17">
      <c r="A803">
        <v>154110</v>
      </c>
      <c r="B803">
        <v>1</v>
      </c>
      <c r="C803">
        <v>1581</v>
      </c>
      <c r="D803">
        <v>1519</v>
      </c>
      <c r="E803">
        <v>1488</v>
      </c>
      <c r="F803">
        <v>824</v>
      </c>
      <c r="G803">
        <v>23.9</v>
      </c>
      <c r="H803">
        <v>17</v>
      </c>
      <c r="I803">
        <v>12.5</v>
      </c>
      <c r="J803">
        <v>8.1</v>
      </c>
      <c r="K803">
        <v>20180125</v>
      </c>
      <c r="L803">
        <v>10.5</v>
      </c>
      <c r="M803" s="2">
        <f t="shared" si="66"/>
        <v>43125</v>
      </c>
      <c r="N803">
        <f t="shared" si="67"/>
        <v>0</v>
      </c>
      <c r="O803">
        <f t="shared" si="68"/>
        <v>0</v>
      </c>
      <c r="P803">
        <f t="shared" si="69"/>
        <v>0</v>
      </c>
      <c r="Q803">
        <f t="shared" si="70"/>
        <v>10.5</v>
      </c>
    </row>
    <row r="804" spans="1:17">
      <c r="A804">
        <v>154110</v>
      </c>
      <c r="B804">
        <v>2</v>
      </c>
      <c r="C804">
        <v>1581</v>
      </c>
      <c r="D804">
        <v>1491</v>
      </c>
      <c r="E804">
        <v>1460</v>
      </c>
      <c r="F804">
        <v>1016</v>
      </c>
      <c r="G804">
        <v>31</v>
      </c>
      <c r="H804">
        <v>18.5</v>
      </c>
      <c r="I804">
        <v>14</v>
      </c>
      <c r="J804">
        <v>9</v>
      </c>
      <c r="K804">
        <v>20170203</v>
      </c>
      <c r="L804">
        <v>9.8000000000000007</v>
      </c>
      <c r="M804" s="2">
        <f t="shared" si="66"/>
        <v>42769</v>
      </c>
      <c r="N804">
        <f t="shared" si="67"/>
        <v>0</v>
      </c>
      <c r="O804">
        <f t="shared" si="68"/>
        <v>0</v>
      </c>
      <c r="P804">
        <f t="shared" si="69"/>
        <v>0</v>
      </c>
      <c r="Q804">
        <f t="shared" si="70"/>
        <v>9.8000000000000007</v>
      </c>
    </row>
    <row r="805" spans="1:17">
      <c r="A805">
        <v>154110</v>
      </c>
      <c r="B805">
        <v>2</v>
      </c>
      <c r="C805">
        <v>1581</v>
      </c>
      <c r="D805">
        <v>1491</v>
      </c>
      <c r="E805">
        <v>1460</v>
      </c>
      <c r="F805">
        <v>1016</v>
      </c>
      <c r="G805">
        <v>31</v>
      </c>
      <c r="H805">
        <v>18.5</v>
      </c>
      <c r="I805">
        <v>14</v>
      </c>
      <c r="J805">
        <v>9</v>
      </c>
      <c r="K805">
        <v>20170204</v>
      </c>
      <c r="L805">
        <v>12.7</v>
      </c>
      <c r="M805" s="2">
        <f t="shared" si="66"/>
        <v>42770</v>
      </c>
      <c r="N805">
        <f t="shared" si="67"/>
        <v>0</v>
      </c>
      <c r="O805">
        <f t="shared" si="68"/>
        <v>0</v>
      </c>
      <c r="P805">
        <f t="shared" si="69"/>
        <v>0</v>
      </c>
      <c r="Q805">
        <f t="shared" si="70"/>
        <v>12.7</v>
      </c>
    </row>
    <row r="806" spans="1:17">
      <c r="A806">
        <v>154110</v>
      </c>
      <c r="B806">
        <v>2</v>
      </c>
      <c r="C806">
        <v>1581</v>
      </c>
      <c r="D806">
        <v>1491</v>
      </c>
      <c r="E806">
        <v>1460</v>
      </c>
      <c r="F806">
        <v>1016</v>
      </c>
      <c r="G806">
        <v>31</v>
      </c>
      <c r="H806">
        <v>18.5</v>
      </c>
      <c r="I806">
        <v>14</v>
      </c>
      <c r="J806">
        <v>9</v>
      </c>
      <c r="K806">
        <v>20170219</v>
      </c>
      <c r="L806">
        <v>9.5</v>
      </c>
      <c r="M806" s="2">
        <f t="shared" si="66"/>
        <v>42785</v>
      </c>
      <c r="N806">
        <f t="shared" si="67"/>
        <v>0</v>
      </c>
      <c r="O806">
        <f t="shared" si="68"/>
        <v>0</v>
      </c>
      <c r="P806">
        <f t="shared" si="69"/>
        <v>0</v>
      </c>
      <c r="Q806">
        <f t="shared" si="70"/>
        <v>9.5</v>
      </c>
    </row>
    <row r="807" spans="1:17">
      <c r="A807">
        <v>154110</v>
      </c>
      <c r="B807">
        <v>2</v>
      </c>
      <c r="C807">
        <v>1581</v>
      </c>
      <c r="D807">
        <v>1491</v>
      </c>
      <c r="E807">
        <v>1460</v>
      </c>
      <c r="F807">
        <v>1016</v>
      </c>
      <c r="G807">
        <v>31</v>
      </c>
      <c r="H807">
        <v>18.5</v>
      </c>
      <c r="I807">
        <v>14</v>
      </c>
      <c r="J807">
        <v>9</v>
      </c>
      <c r="K807">
        <v>20170225</v>
      </c>
      <c r="L807">
        <v>19.7</v>
      </c>
      <c r="M807" s="2">
        <f t="shared" si="66"/>
        <v>42791</v>
      </c>
      <c r="N807">
        <f t="shared" si="67"/>
        <v>0</v>
      </c>
      <c r="O807">
        <f t="shared" si="68"/>
        <v>19.7</v>
      </c>
      <c r="P807">
        <f t="shared" si="69"/>
        <v>0</v>
      </c>
      <c r="Q807">
        <f t="shared" si="70"/>
        <v>0</v>
      </c>
    </row>
    <row r="808" spans="1:17">
      <c r="A808">
        <v>154110</v>
      </c>
      <c r="B808">
        <v>2</v>
      </c>
      <c r="C808">
        <v>1581</v>
      </c>
      <c r="D808">
        <v>1491</v>
      </c>
      <c r="E808">
        <v>1460</v>
      </c>
      <c r="F808">
        <v>1016</v>
      </c>
      <c r="G808">
        <v>31</v>
      </c>
      <c r="H808">
        <v>18.5</v>
      </c>
      <c r="I808">
        <v>14</v>
      </c>
      <c r="J808">
        <v>9</v>
      </c>
      <c r="K808">
        <v>20170226</v>
      </c>
      <c r="L808">
        <v>12.6</v>
      </c>
      <c r="M808" s="2">
        <f t="shared" si="66"/>
        <v>42792</v>
      </c>
      <c r="N808">
        <f t="shared" si="67"/>
        <v>0</v>
      </c>
      <c r="O808">
        <f t="shared" si="68"/>
        <v>0</v>
      </c>
      <c r="P808">
        <f t="shared" si="69"/>
        <v>0</v>
      </c>
      <c r="Q808">
        <f t="shared" si="70"/>
        <v>12.6</v>
      </c>
    </row>
    <row r="809" spans="1:17">
      <c r="A809">
        <v>154110</v>
      </c>
      <c r="B809">
        <v>2</v>
      </c>
      <c r="C809">
        <v>1581</v>
      </c>
      <c r="D809">
        <v>1491</v>
      </c>
      <c r="E809">
        <v>1460</v>
      </c>
      <c r="F809">
        <v>1016</v>
      </c>
      <c r="G809">
        <v>31</v>
      </c>
      <c r="H809">
        <v>18.5</v>
      </c>
      <c r="I809">
        <v>14</v>
      </c>
      <c r="J809">
        <v>9</v>
      </c>
      <c r="K809">
        <v>20180215</v>
      </c>
      <c r="L809">
        <v>12</v>
      </c>
      <c r="M809" s="2">
        <f t="shared" si="66"/>
        <v>43146</v>
      </c>
      <c r="N809">
        <f t="shared" si="67"/>
        <v>0</v>
      </c>
      <c r="O809">
        <f t="shared" si="68"/>
        <v>0</v>
      </c>
      <c r="P809">
        <f t="shared" si="69"/>
        <v>0</v>
      </c>
      <c r="Q809">
        <f t="shared" si="70"/>
        <v>12</v>
      </c>
    </row>
    <row r="810" spans="1:17">
      <c r="A810">
        <v>154110</v>
      </c>
      <c r="B810">
        <v>2</v>
      </c>
      <c r="C810">
        <v>1581</v>
      </c>
      <c r="D810">
        <v>1491</v>
      </c>
      <c r="E810">
        <v>1460</v>
      </c>
      <c r="F810">
        <v>1016</v>
      </c>
      <c r="G810">
        <v>31</v>
      </c>
      <c r="H810">
        <v>18.5</v>
      </c>
      <c r="I810">
        <v>14</v>
      </c>
      <c r="J810">
        <v>9</v>
      </c>
      <c r="K810">
        <v>20180216</v>
      </c>
      <c r="L810">
        <v>15.2</v>
      </c>
      <c r="M810" s="2">
        <f t="shared" si="66"/>
        <v>43147</v>
      </c>
      <c r="N810">
        <f t="shared" si="67"/>
        <v>0</v>
      </c>
      <c r="O810">
        <f t="shared" si="68"/>
        <v>0</v>
      </c>
      <c r="P810">
        <f t="shared" si="69"/>
        <v>15.2</v>
      </c>
      <c r="Q810">
        <f t="shared" si="70"/>
        <v>0</v>
      </c>
    </row>
    <row r="811" spans="1:17">
      <c r="A811">
        <v>154110</v>
      </c>
      <c r="B811">
        <v>2</v>
      </c>
      <c r="C811">
        <v>1581</v>
      </c>
      <c r="D811">
        <v>1491</v>
      </c>
      <c r="E811">
        <v>1460</v>
      </c>
      <c r="F811">
        <v>1016</v>
      </c>
      <c r="G811">
        <v>31</v>
      </c>
      <c r="H811">
        <v>18.5</v>
      </c>
      <c r="I811">
        <v>14</v>
      </c>
      <c r="J811">
        <v>9</v>
      </c>
      <c r="K811">
        <v>20180218</v>
      </c>
      <c r="L811">
        <v>16.100000000000001</v>
      </c>
      <c r="M811" s="2">
        <f t="shared" si="66"/>
        <v>43149</v>
      </c>
      <c r="N811">
        <f t="shared" si="67"/>
        <v>0</v>
      </c>
      <c r="O811">
        <f t="shared" si="68"/>
        <v>0</v>
      </c>
      <c r="P811">
        <f t="shared" si="69"/>
        <v>16.100000000000001</v>
      </c>
      <c r="Q811">
        <f t="shared" si="70"/>
        <v>0</v>
      </c>
    </row>
    <row r="812" spans="1:17">
      <c r="A812">
        <v>154110</v>
      </c>
      <c r="B812">
        <v>3</v>
      </c>
      <c r="C812">
        <v>1581</v>
      </c>
      <c r="D812">
        <v>1519</v>
      </c>
      <c r="E812">
        <v>1488</v>
      </c>
      <c r="F812">
        <v>1106</v>
      </c>
      <c r="G812">
        <v>22</v>
      </c>
      <c r="H812">
        <v>16.7</v>
      </c>
      <c r="I812">
        <v>13.4</v>
      </c>
      <c r="J812">
        <v>9</v>
      </c>
      <c r="K812">
        <v>20170307</v>
      </c>
      <c r="L812">
        <v>16.600000000000001</v>
      </c>
      <c r="M812" s="2">
        <f t="shared" si="66"/>
        <v>42801</v>
      </c>
      <c r="N812">
        <f t="shared" si="67"/>
        <v>0</v>
      </c>
      <c r="O812">
        <f t="shared" si="68"/>
        <v>0</v>
      </c>
      <c r="P812">
        <f t="shared" si="69"/>
        <v>16.600000000000001</v>
      </c>
      <c r="Q812">
        <f t="shared" si="70"/>
        <v>0</v>
      </c>
    </row>
    <row r="813" spans="1:17">
      <c r="A813">
        <v>154110</v>
      </c>
      <c r="B813">
        <v>3</v>
      </c>
      <c r="C813">
        <v>1581</v>
      </c>
      <c r="D813">
        <v>1519</v>
      </c>
      <c r="E813">
        <v>1488</v>
      </c>
      <c r="F813">
        <v>1106</v>
      </c>
      <c r="G813">
        <v>22</v>
      </c>
      <c r="H813">
        <v>16.7</v>
      </c>
      <c r="I813">
        <v>13.4</v>
      </c>
      <c r="J813">
        <v>9</v>
      </c>
      <c r="K813">
        <v>20170308</v>
      </c>
      <c r="L813">
        <v>9.9</v>
      </c>
      <c r="M813" s="2">
        <f t="shared" si="66"/>
        <v>42802</v>
      </c>
      <c r="N813">
        <f t="shared" si="67"/>
        <v>0</v>
      </c>
      <c r="O813">
        <f t="shared" si="68"/>
        <v>0</v>
      </c>
      <c r="P813">
        <f t="shared" si="69"/>
        <v>0</v>
      </c>
      <c r="Q813">
        <f t="shared" si="70"/>
        <v>9.9</v>
      </c>
    </row>
    <row r="814" spans="1:17">
      <c r="A814">
        <v>154110</v>
      </c>
      <c r="B814">
        <v>3</v>
      </c>
      <c r="C814">
        <v>1581</v>
      </c>
      <c r="D814">
        <v>1519</v>
      </c>
      <c r="E814">
        <v>1488</v>
      </c>
      <c r="F814">
        <v>1106</v>
      </c>
      <c r="G814">
        <v>22</v>
      </c>
      <c r="H814">
        <v>16.7</v>
      </c>
      <c r="I814">
        <v>13.4</v>
      </c>
      <c r="J814">
        <v>9</v>
      </c>
      <c r="K814">
        <v>20170309</v>
      </c>
      <c r="L814">
        <v>15.5</v>
      </c>
      <c r="M814" s="2">
        <f t="shared" si="66"/>
        <v>42803</v>
      </c>
      <c r="N814">
        <f t="shared" si="67"/>
        <v>0</v>
      </c>
      <c r="O814">
        <f t="shared" si="68"/>
        <v>0</v>
      </c>
      <c r="P814">
        <f t="shared" si="69"/>
        <v>15.5</v>
      </c>
      <c r="Q814">
        <f t="shared" si="70"/>
        <v>0</v>
      </c>
    </row>
    <row r="815" spans="1:17">
      <c r="A815">
        <v>154110</v>
      </c>
      <c r="B815">
        <v>3</v>
      </c>
      <c r="C815">
        <v>1581</v>
      </c>
      <c r="D815">
        <v>1519</v>
      </c>
      <c r="E815">
        <v>1488</v>
      </c>
      <c r="F815">
        <v>1106</v>
      </c>
      <c r="G815">
        <v>22</v>
      </c>
      <c r="H815">
        <v>16.7</v>
      </c>
      <c r="I815">
        <v>13.4</v>
      </c>
      <c r="J815">
        <v>9</v>
      </c>
      <c r="K815">
        <v>20170310</v>
      </c>
      <c r="L815">
        <v>9.8000000000000007</v>
      </c>
      <c r="M815" s="2">
        <f t="shared" si="66"/>
        <v>42804</v>
      </c>
      <c r="N815">
        <f t="shared" si="67"/>
        <v>0</v>
      </c>
      <c r="O815">
        <f t="shared" si="68"/>
        <v>0</v>
      </c>
      <c r="P815">
        <f t="shared" si="69"/>
        <v>0</v>
      </c>
      <c r="Q815">
        <f t="shared" si="70"/>
        <v>9.8000000000000007</v>
      </c>
    </row>
    <row r="816" spans="1:17">
      <c r="A816">
        <v>154110</v>
      </c>
      <c r="B816">
        <v>3</v>
      </c>
      <c r="C816">
        <v>1581</v>
      </c>
      <c r="D816">
        <v>1519</v>
      </c>
      <c r="E816">
        <v>1488</v>
      </c>
      <c r="F816">
        <v>1106</v>
      </c>
      <c r="G816">
        <v>22</v>
      </c>
      <c r="H816">
        <v>16.7</v>
      </c>
      <c r="I816">
        <v>13.4</v>
      </c>
      <c r="J816">
        <v>9</v>
      </c>
      <c r="K816">
        <v>20170311</v>
      </c>
      <c r="L816">
        <v>9.9</v>
      </c>
      <c r="M816" s="2">
        <f t="shared" si="66"/>
        <v>42805</v>
      </c>
      <c r="N816">
        <f t="shared" si="67"/>
        <v>0</v>
      </c>
      <c r="O816">
        <f t="shared" si="68"/>
        <v>0</v>
      </c>
      <c r="P816">
        <f t="shared" si="69"/>
        <v>0</v>
      </c>
      <c r="Q816">
        <f t="shared" si="70"/>
        <v>9.9</v>
      </c>
    </row>
    <row r="817" spans="1:17">
      <c r="A817">
        <v>154110</v>
      </c>
      <c r="B817">
        <v>3</v>
      </c>
      <c r="C817">
        <v>1581</v>
      </c>
      <c r="D817">
        <v>1519</v>
      </c>
      <c r="E817">
        <v>1488</v>
      </c>
      <c r="F817">
        <v>1106</v>
      </c>
      <c r="G817">
        <v>22</v>
      </c>
      <c r="H817">
        <v>16.7</v>
      </c>
      <c r="I817">
        <v>13.4</v>
      </c>
      <c r="J817">
        <v>9</v>
      </c>
      <c r="K817">
        <v>20170312</v>
      </c>
      <c r="L817">
        <v>14.4</v>
      </c>
      <c r="M817" s="2">
        <f t="shared" si="66"/>
        <v>42806</v>
      </c>
      <c r="N817">
        <f t="shared" si="67"/>
        <v>0</v>
      </c>
      <c r="O817">
        <f t="shared" si="68"/>
        <v>0</v>
      </c>
      <c r="P817">
        <f t="shared" si="69"/>
        <v>14.4</v>
      </c>
      <c r="Q817">
        <f t="shared" si="70"/>
        <v>0</v>
      </c>
    </row>
    <row r="818" spans="1:17">
      <c r="A818">
        <v>154110</v>
      </c>
      <c r="B818">
        <v>3</v>
      </c>
      <c r="C818">
        <v>1581</v>
      </c>
      <c r="D818">
        <v>1519</v>
      </c>
      <c r="E818">
        <v>1488</v>
      </c>
      <c r="F818">
        <v>1106</v>
      </c>
      <c r="G818">
        <v>22</v>
      </c>
      <c r="H818">
        <v>16.7</v>
      </c>
      <c r="I818">
        <v>13.4</v>
      </c>
      <c r="J818">
        <v>9</v>
      </c>
      <c r="K818">
        <v>20170313</v>
      </c>
      <c r="L818">
        <v>18.899999999999999</v>
      </c>
      <c r="M818" s="2">
        <f t="shared" si="66"/>
        <v>42807</v>
      </c>
      <c r="N818">
        <f t="shared" si="67"/>
        <v>0</v>
      </c>
      <c r="O818">
        <f t="shared" si="68"/>
        <v>18.899999999999999</v>
      </c>
      <c r="P818">
        <f t="shared" si="69"/>
        <v>0</v>
      </c>
      <c r="Q818">
        <f t="shared" si="70"/>
        <v>0</v>
      </c>
    </row>
    <row r="819" spans="1:17">
      <c r="A819">
        <v>154110</v>
      </c>
      <c r="B819">
        <v>3</v>
      </c>
      <c r="C819">
        <v>1581</v>
      </c>
      <c r="D819">
        <v>1519</v>
      </c>
      <c r="E819">
        <v>1488</v>
      </c>
      <c r="F819">
        <v>1106</v>
      </c>
      <c r="G819">
        <v>22</v>
      </c>
      <c r="H819">
        <v>16.7</v>
      </c>
      <c r="I819">
        <v>13.4</v>
      </c>
      <c r="J819">
        <v>9</v>
      </c>
      <c r="K819">
        <v>20170314</v>
      </c>
      <c r="L819">
        <v>23.9</v>
      </c>
      <c r="M819" s="2">
        <f t="shared" si="66"/>
        <v>42808</v>
      </c>
      <c r="N819">
        <f t="shared" si="67"/>
        <v>23.9</v>
      </c>
      <c r="O819">
        <f t="shared" si="68"/>
        <v>0</v>
      </c>
      <c r="P819">
        <f t="shared" si="69"/>
        <v>0</v>
      </c>
      <c r="Q819">
        <f t="shared" si="70"/>
        <v>0</v>
      </c>
    </row>
    <row r="820" spans="1:17">
      <c r="A820">
        <v>154110</v>
      </c>
      <c r="B820">
        <v>3</v>
      </c>
      <c r="C820">
        <v>1581</v>
      </c>
      <c r="D820">
        <v>1519</v>
      </c>
      <c r="E820">
        <v>1488</v>
      </c>
      <c r="F820">
        <v>1106</v>
      </c>
      <c r="G820">
        <v>22</v>
      </c>
      <c r="H820">
        <v>16.7</v>
      </c>
      <c r="I820">
        <v>13.4</v>
      </c>
      <c r="J820">
        <v>9</v>
      </c>
      <c r="K820">
        <v>20170315</v>
      </c>
      <c r="L820">
        <v>33.4</v>
      </c>
      <c r="M820" s="2">
        <f t="shared" si="66"/>
        <v>42809</v>
      </c>
      <c r="N820">
        <f t="shared" si="67"/>
        <v>33.4</v>
      </c>
      <c r="O820">
        <f t="shared" si="68"/>
        <v>0</v>
      </c>
      <c r="P820">
        <f t="shared" si="69"/>
        <v>0</v>
      </c>
      <c r="Q820">
        <f t="shared" si="70"/>
        <v>0</v>
      </c>
    </row>
    <row r="821" spans="1:17">
      <c r="A821">
        <v>154110</v>
      </c>
      <c r="B821">
        <v>3</v>
      </c>
      <c r="C821">
        <v>1581</v>
      </c>
      <c r="D821">
        <v>1519</v>
      </c>
      <c r="E821">
        <v>1488</v>
      </c>
      <c r="F821">
        <v>1106</v>
      </c>
      <c r="G821">
        <v>22</v>
      </c>
      <c r="H821">
        <v>16.7</v>
      </c>
      <c r="I821">
        <v>13.4</v>
      </c>
      <c r="J821">
        <v>9</v>
      </c>
      <c r="K821">
        <v>20170316</v>
      </c>
      <c r="L821">
        <v>22.8</v>
      </c>
      <c r="M821" s="2">
        <f t="shared" si="66"/>
        <v>42810</v>
      </c>
      <c r="N821">
        <f t="shared" si="67"/>
        <v>22.8</v>
      </c>
      <c r="O821">
        <f t="shared" si="68"/>
        <v>0</v>
      </c>
      <c r="P821">
        <f t="shared" si="69"/>
        <v>0</v>
      </c>
      <c r="Q821">
        <f t="shared" si="70"/>
        <v>0</v>
      </c>
    </row>
    <row r="822" spans="1:17">
      <c r="A822">
        <v>154110</v>
      </c>
      <c r="B822">
        <v>3</v>
      </c>
      <c r="C822">
        <v>1581</v>
      </c>
      <c r="D822">
        <v>1519</v>
      </c>
      <c r="E822">
        <v>1488</v>
      </c>
      <c r="F822">
        <v>1106</v>
      </c>
      <c r="G822">
        <v>22</v>
      </c>
      <c r="H822">
        <v>16.7</v>
      </c>
      <c r="I822">
        <v>13.4</v>
      </c>
      <c r="J822">
        <v>9</v>
      </c>
      <c r="K822">
        <v>20170318</v>
      </c>
      <c r="L822">
        <v>15.7</v>
      </c>
      <c r="M822" s="2">
        <f t="shared" si="66"/>
        <v>42812</v>
      </c>
      <c r="N822">
        <f t="shared" si="67"/>
        <v>0</v>
      </c>
      <c r="O822">
        <f t="shared" si="68"/>
        <v>0</v>
      </c>
      <c r="P822">
        <f t="shared" si="69"/>
        <v>15.7</v>
      </c>
      <c r="Q822">
        <f t="shared" si="70"/>
        <v>0</v>
      </c>
    </row>
    <row r="823" spans="1:17">
      <c r="A823">
        <v>154110</v>
      </c>
      <c r="B823">
        <v>3</v>
      </c>
      <c r="C823">
        <v>1581</v>
      </c>
      <c r="D823">
        <v>1519</v>
      </c>
      <c r="E823">
        <v>1488</v>
      </c>
      <c r="F823">
        <v>1106</v>
      </c>
      <c r="G823">
        <v>22</v>
      </c>
      <c r="H823">
        <v>16.7</v>
      </c>
      <c r="I823">
        <v>13.4</v>
      </c>
      <c r="J823">
        <v>9</v>
      </c>
      <c r="K823">
        <v>20170320</v>
      </c>
      <c r="L823">
        <v>10.8</v>
      </c>
      <c r="M823" s="2">
        <f t="shared" si="66"/>
        <v>42814</v>
      </c>
      <c r="N823">
        <f t="shared" si="67"/>
        <v>0</v>
      </c>
      <c r="O823">
        <f t="shared" si="68"/>
        <v>0</v>
      </c>
      <c r="P823">
        <f t="shared" si="69"/>
        <v>0</v>
      </c>
      <c r="Q823">
        <f t="shared" si="70"/>
        <v>10.8</v>
      </c>
    </row>
    <row r="824" spans="1:17">
      <c r="A824">
        <v>154110</v>
      </c>
      <c r="B824">
        <v>3</v>
      </c>
      <c r="C824">
        <v>1581</v>
      </c>
      <c r="D824">
        <v>1519</v>
      </c>
      <c r="E824">
        <v>1488</v>
      </c>
      <c r="F824">
        <v>1106</v>
      </c>
      <c r="G824">
        <v>22</v>
      </c>
      <c r="H824">
        <v>16.7</v>
      </c>
      <c r="I824">
        <v>13.4</v>
      </c>
      <c r="J824">
        <v>9</v>
      </c>
      <c r="K824">
        <v>20170321</v>
      </c>
      <c r="L824">
        <v>10.6</v>
      </c>
      <c r="M824" s="2">
        <f t="shared" si="66"/>
        <v>42815</v>
      </c>
      <c r="N824">
        <f t="shared" si="67"/>
        <v>0</v>
      </c>
      <c r="O824">
        <f t="shared" si="68"/>
        <v>0</v>
      </c>
      <c r="P824">
        <f t="shared" si="69"/>
        <v>0</v>
      </c>
      <c r="Q824">
        <f t="shared" si="70"/>
        <v>10.6</v>
      </c>
    </row>
    <row r="825" spans="1:17">
      <c r="A825">
        <v>154110</v>
      </c>
      <c r="B825">
        <v>3</v>
      </c>
      <c r="C825">
        <v>1581</v>
      </c>
      <c r="D825">
        <v>1519</v>
      </c>
      <c r="E825">
        <v>1488</v>
      </c>
      <c r="F825">
        <v>1106</v>
      </c>
      <c r="G825">
        <v>22</v>
      </c>
      <c r="H825">
        <v>16.7</v>
      </c>
      <c r="I825">
        <v>13.4</v>
      </c>
      <c r="J825">
        <v>9</v>
      </c>
      <c r="K825">
        <v>20170322</v>
      </c>
      <c r="L825">
        <v>17</v>
      </c>
      <c r="M825" s="2">
        <f t="shared" si="66"/>
        <v>42816</v>
      </c>
      <c r="N825">
        <f t="shared" si="67"/>
        <v>0</v>
      </c>
      <c r="O825">
        <f t="shared" si="68"/>
        <v>17</v>
      </c>
      <c r="P825">
        <f t="shared" si="69"/>
        <v>0</v>
      </c>
      <c r="Q825">
        <f t="shared" si="70"/>
        <v>0</v>
      </c>
    </row>
    <row r="826" spans="1:17">
      <c r="A826">
        <v>154110</v>
      </c>
      <c r="B826">
        <v>3</v>
      </c>
      <c r="C826">
        <v>1581</v>
      </c>
      <c r="D826">
        <v>1519</v>
      </c>
      <c r="E826">
        <v>1488</v>
      </c>
      <c r="F826">
        <v>1106</v>
      </c>
      <c r="G826">
        <v>22</v>
      </c>
      <c r="H826">
        <v>16.7</v>
      </c>
      <c r="I826">
        <v>13.4</v>
      </c>
      <c r="J826">
        <v>9</v>
      </c>
      <c r="K826">
        <v>20170323</v>
      </c>
      <c r="L826">
        <v>13.7</v>
      </c>
      <c r="M826" s="2">
        <f t="shared" si="66"/>
        <v>42817</v>
      </c>
      <c r="N826">
        <f t="shared" si="67"/>
        <v>0</v>
      </c>
      <c r="O826">
        <f t="shared" si="68"/>
        <v>0</v>
      </c>
      <c r="P826">
        <f t="shared" si="69"/>
        <v>13.7</v>
      </c>
      <c r="Q826">
        <f t="shared" si="70"/>
        <v>0</v>
      </c>
    </row>
    <row r="827" spans="1:17">
      <c r="A827">
        <v>154110</v>
      </c>
      <c r="B827">
        <v>3</v>
      </c>
      <c r="C827">
        <v>1581</v>
      </c>
      <c r="D827">
        <v>1519</v>
      </c>
      <c r="E827">
        <v>1488</v>
      </c>
      <c r="F827">
        <v>1106</v>
      </c>
      <c r="G827">
        <v>22</v>
      </c>
      <c r="H827">
        <v>16.7</v>
      </c>
      <c r="I827">
        <v>13.4</v>
      </c>
      <c r="J827">
        <v>9</v>
      </c>
      <c r="K827">
        <v>20170324</v>
      </c>
      <c r="L827">
        <v>11.4</v>
      </c>
      <c r="M827" s="2">
        <f t="shared" si="66"/>
        <v>42818</v>
      </c>
      <c r="N827">
        <f t="shared" si="67"/>
        <v>0</v>
      </c>
      <c r="O827">
        <f t="shared" si="68"/>
        <v>0</v>
      </c>
      <c r="P827">
        <f t="shared" si="69"/>
        <v>0</v>
      </c>
      <c r="Q827">
        <f t="shared" si="70"/>
        <v>11.4</v>
      </c>
    </row>
    <row r="828" spans="1:17">
      <c r="A828">
        <v>154110</v>
      </c>
      <c r="B828">
        <v>3</v>
      </c>
      <c r="C828">
        <v>1581</v>
      </c>
      <c r="D828">
        <v>1519</v>
      </c>
      <c r="E828">
        <v>1488</v>
      </c>
      <c r="F828">
        <v>1106</v>
      </c>
      <c r="G828">
        <v>22</v>
      </c>
      <c r="H828">
        <v>16.7</v>
      </c>
      <c r="I828">
        <v>13.4</v>
      </c>
      <c r="J828">
        <v>9</v>
      </c>
      <c r="K828">
        <v>20170326</v>
      </c>
      <c r="L828">
        <v>9.1999999999999993</v>
      </c>
      <c r="M828" s="2">
        <f t="shared" si="66"/>
        <v>42820</v>
      </c>
      <c r="N828">
        <f t="shared" si="67"/>
        <v>0</v>
      </c>
      <c r="O828">
        <f t="shared" si="68"/>
        <v>0</v>
      </c>
      <c r="P828">
        <f t="shared" si="69"/>
        <v>0</v>
      </c>
      <c r="Q828">
        <f t="shared" si="70"/>
        <v>9.1999999999999993</v>
      </c>
    </row>
    <row r="829" spans="1:17">
      <c r="A829">
        <v>154110</v>
      </c>
      <c r="B829">
        <v>3</v>
      </c>
      <c r="C829">
        <v>1581</v>
      </c>
      <c r="D829">
        <v>1519</v>
      </c>
      <c r="E829">
        <v>1488</v>
      </c>
      <c r="F829">
        <v>1106</v>
      </c>
      <c r="G829">
        <v>22</v>
      </c>
      <c r="H829">
        <v>16.7</v>
      </c>
      <c r="I829">
        <v>13.4</v>
      </c>
      <c r="J829">
        <v>9</v>
      </c>
      <c r="K829">
        <v>20170327</v>
      </c>
      <c r="L829">
        <v>10.1</v>
      </c>
      <c r="M829" s="2">
        <f t="shared" si="66"/>
        <v>42821</v>
      </c>
      <c r="N829">
        <f t="shared" si="67"/>
        <v>0</v>
      </c>
      <c r="O829">
        <f t="shared" si="68"/>
        <v>0</v>
      </c>
      <c r="P829">
        <f t="shared" si="69"/>
        <v>0</v>
      </c>
      <c r="Q829">
        <f t="shared" si="70"/>
        <v>10.1</v>
      </c>
    </row>
    <row r="830" spans="1:17">
      <c r="A830">
        <v>154110</v>
      </c>
      <c r="B830">
        <v>3</v>
      </c>
      <c r="C830">
        <v>1581</v>
      </c>
      <c r="D830">
        <v>1519</v>
      </c>
      <c r="E830">
        <v>1488</v>
      </c>
      <c r="F830">
        <v>1106</v>
      </c>
      <c r="G830">
        <v>22</v>
      </c>
      <c r="H830">
        <v>16.7</v>
      </c>
      <c r="I830">
        <v>13.4</v>
      </c>
      <c r="J830">
        <v>9</v>
      </c>
      <c r="K830">
        <v>20170328</v>
      </c>
      <c r="L830">
        <v>13.4</v>
      </c>
      <c r="M830" s="2">
        <f t="shared" si="66"/>
        <v>42822</v>
      </c>
      <c r="N830">
        <f t="shared" si="67"/>
        <v>0</v>
      </c>
      <c r="O830">
        <f t="shared" si="68"/>
        <v>0</v>
      </c>
      <c r="P830">
        <f t="shared" si="69"/>
        <v>0</v>
      </c>
      <c r="Q830">
        <f t="shared" si="70"/>
        <v>13.4</v>
      </c>
    </row>
    <row r="831" spans="1:17">
      <c r="A831">
        <v>154110</v>
      </c>
      <c r="B831">
        <v>3</v>
      </c>
      <c r="C831">
        <v>1581</v>
      </c>
      <c r="D831">
        <v>1519</v>
      </c>
      <c r="E831">
        <v>1488</v>
      </c>
      <c r="F831">
        <v>1106</v>
      </c>
      <c r="G831">
        <v>22</v>
      </c>
      <c r="H831">
        <v>16.7</v>
      </c>
      <c r="I831">
        <v>13.4</v>
      </c>
      <c r="J831">
        <v>9</v>
      </c>
      <c r="K831">
        <v>20170330</v>
      </c>
      <c r="L831">
        <v>15</v>
      </c>
      <c r="M831" s="2">
        <f t="shared" si="66"/>
        <v>42824</v>
      </c>
      <c r="N831">
        <f t="shared" si="67"/>
        <v>0</v>
      </c>
      <c r="O831">
        <f t="shared" si="68"/>
        <v>0</v>
      </c>
      <c r="P831">
        <f t="shared" si="69"/>
        <v>15</v>
      </c>
      <c r="Q831">
        <f t="shared" si="70"/>
        <v>0</v>
      </c>
    </row>
    <row r="832" spans="1:17">
      <c r="A832">
        <v>154110</v>
      </c>
      <c r="B832">
        <v>3</v>
      </c>
      <c r="C832">
        <v>1581</v>
      </c>
      <c r="D832">
        <v>1519</v>
      </c>
      <c r="E832">
        <v>1488</v>
      </c>
      <c r="F832">
        <v>1106</v>
      </c>
      <c r="G832">
        <v>22</v>
      </c>
      <c r="H832">
        <v>16.7</v>
      </c>
      <c r="I832">
        <v>13.4</v>
      </c>
      <c r="J832">
        <v>9</v>
      </c>
      <c r="K832">
        <v>20170331</v>
      </c>
      <c r="L832">
        <v>10.199999999999999</v>
      </c>
      <c r="M832" s="2">
        <f t="shared" si="66"/>
        <v>42825</v>
      </c>
      <c r="N832">
        <f t="shared" si="67"/>
        <v>0</v>
      </c>
      <c r="O832">
        <f t="shared" si="68"/>
        <v>0</v>
      </c>
      <c r="P832">
        <f t="shared" si="69"/>
        <v>0</v>
      </c>
      <c r="Q832">
        <f t="shared" si="70"/>
        <v>10.199999999999999</v>
      </c>
    </row>
    <row r="833" spans="1:17">
      <c r="A833">
        <v>154110</v>
      </c>
      <c r="B833">
        <v>3</v>
      </c>
      <c r="C833">
        <v>1581</v>
      </c>
      <c r="D833">
        <v>1519</v>
      </c>
      <c r="E833">
        <v>1488</v>
      </c>
      <c r="F833">
        <v>1106</v>
      </c>
      <c r="G833">
        <v>22</v>
      </c>
      <c r="H833">
        <v>16.7</v>
      </c>
      <c r="I833">
        <v>13.4</v>
      </c>
      <c r="J833">
        <v>9</v>
      </c>
      <c r="K833">
        <v>20180318</v>
      </c>
      <c r="L833">
        <v>12.9</v>
      </c>
      <c r="M833" s="2">
        <f t="shared" si="66"/>
        <v>43177</v>
      </c>
      <c r="N833">
        <f t="shared" si="67"/>
        <v>0</v>
      </c>
      <c r="O833">
        <f t="shared" si="68"/>
        <v>0</v>
      </c>
      <c r="P833">
        <f t="shared" si="69"/>
        <v>0</v>
      </c>
      <c r="Q833">
        <f t="shared" si="70"/>
        <v>12.9</v>
      </c>
    </row>
    <row r="834" spans="1:17">
      <c r="A834">
        <v>625</v>
      </c>
      <c r="B834">
        <v>3</v>
      </c>
      <c r="C834">
        <v>806</v>
      </c>
      <c r="D834">
        <v>806</v>
      </c>
      <c r="E834">
        <v>775</v>
      </c>
      <c r="F834">
        <v>407</v>
      </c>
      <c r="G834">
        <v>25.3</v>
      </c>
      <c r="H834">
        <v>18.5</v>
      </c>
      <c r="I834">
        <v>14</v>
      </c>
      <c r="J834">
        <v>9.5</v>
      </c>
      <c r="K834">
        <v>20180313</v>
      </c>
      <c r="L834">
        <v>28.5</v>
      </c>
      <c r="M834" s="2">
        <f t="shared" si="66"/>
        <v>43172</v>
      </c>
      <c r="N834">
        <f t="shared" si="67"/>
        <v>28.5</v>
      </c>
      <c r="O834">
        <f t="shared" si="68"/>
        <v>0</v>
      </c>
      <c r="P834">
        <f t="shared" si="69"/>
        <v>0</v>
      </c>
      <c r="Q834">
        <f t="shared" si="70"/>
        <v>0</v>
      </c>
    </row>
    <row r="835" spans="1:17">
      <c r="A835">
        <v>154110</v>
      </c>
      <c r="B835">
        <v>3</v>
      </c>
      <c r="C835">
        <v>1581</v>
      </c>
      <c r="D835">
        <v>1519</v>
      </c>
      <c r="E835">
        <v>1488</v>
      </c>
      <c r="F835">
        <v>1106</v>
      </c>
      <c r="G835">
        <v>22</v>
      </c>
      <c r="H835">
        <v>16.7</v>
      </c>
      <c r="I835">
        <v>13.4</v>
      </c>
      <c r="J835">
        <v>9</v>
      </c>
      <c r="K835">
        <v>20180327</v>
      </c>
      <c r="L835">
        <v>10.5</v>
      </c>
      <c r="M835" s="2">
        <f t="shared" si="66"/>
        <v>43186</v>
      </c>
      <c r="N835">
        <f t="shared" si="67"/>
        <v>0</v>
      </c>
      <c r="O835">
        <f t="shared" si="68"/>
        <v>0</v>
      </c>
      <c r="P835">
        <f t="shared" si="69"/>
        <v>0</v>
      </c>
      <c r="Q835">
        <f t="shared" si="70"/>
        <v>10.5</v>
      </c>
    </row>
    <row r="836" spans="1:17">
      <c r="A836">
        <v>155105</v>
      </c>
      <c r="B836">
        <v>1</v>
      </c>
      <c r="C836">
        <v>1550</v>
      </c>
      <c r="D836">
        <v>1550</v>
      </c>
      <c r="E836">
        <v>1488</v>
      </c>
      <c r="F836">
        <v>489</v>
      </c>
      <c r="G836">
        <v>23.3</v>
      </c>
      <c r="H836">
        <v>13.9</v>
      </c>
      <c r="I836">
        <v>9.9</v>
      </c>
      <c r="J836">
        <v>6</v>
      </c>
      <c r="K836">
        <v>20170101</v>
      </c>
      <c r="L836">
        <v>12.4</v>
      </c>
      <c r="M836" s="2">
        <f t="shared" si="66"/>
        <v>42736</v>
      </c>
      <c r="N836">
        <f t="shared" si="67"/>
        <v>0</v>
      </c>
      <c r="O836">
        <f t="shared" si="68"/>
        <v>0</v>
      </c>
      <c r="P836">
        <f t="shared" si="69"/>
        <v>12.4</v>
      </c>
      <c r="Q836">
        <f t="shared" si="70"/>
        <v>0</v>
      </c>
    </row>
    <row r="837" spans="1:17">
      <c r="A837">
        <v>155105</v>
      </c>
      <c r="B837">
        <v>1</v>
      </c>
      <c r="C837">
        <v>1550</v>
      </c>
      <c r="D837">
        <v>1550</v>
      </c>
      <c r="E837">
        <v>1488</v>
      </c>
      <c r="F837">
        <v>489</v>
      </c>
      <c r="G837">
        <v>23.3</v>
      </c>
      <c r="H837">
        <v>13.9</v>
      </c>
      <c r="I837">
        <v>9.9</v>
      </c>
      <c r="J837">
        <v>6</v>
      </c>
      <c r="K837">
        <v>20170109</v>
      </c>
      <c r="L837">
        <v>6</v>
      </c>
      <c r="M837" s="2">
        <f t="shared" si="66"/>
        <v>42744</v>
      </c>
      <c r="N837">
        <f t="shared" si="67"/>
        <v>0</v>
      </c>
      <c r="O837">
        <f t="shared" si="68"/>
        <v>0</v>
      </c>
      <c r="P837">
        <f t="shared" si="69"/>
        <v>0</v>
      </c>
      <c r="Q837">
        <f t="shared" si="70"/>
        <v>0</v>
      </c>
    </row>
    <row r="838" spans="1:17">
      <c r="A838">
        <v>155105</v>
      </c>
      <c r="B838">
        <v>1</v>
      </c>
      <c r="C838">
        <v>1550</v>
      </c>
      <c r="D838">
        <v>1550</v>
      </c>
      <c r="E838">
        <v>1488</v>
      </c>
      <c r="F838">
        <v>489</v>
      </c>
      <c r="G838">
        <v>23.3</v>
      </c>
      <c r="H838">
        <v>13.9</v>
      </c>
      <c r="I838">
        <v>9.9</v>
      </c>
      <c r="J838">
        <v>6</v>
      </c>
      <c r="K838">
        <v>20170115</v>
      </c>
      <c r="L838">
        <v>7</v>
      </c>
      <c r="M838" s="2">
        <f t="shared" si="66"/>
        <v>42750</v>
      </c>
      <c r="N838">
        <f t="shared" si="67"/>
        <v>0</v>
      </c>
      <c r="O838">
        <f t="shared" si="68"/>
        <v>0</v>
      </c>
      <c r="P838">
        <f t="shared" si="69"/>
        <v>0</v>
      </c>
      <c r="Q838">
        <f t="shared" si="70"/>
        <v>7</v>
      </c>
    </row>
    <row r="839" spans="1:17">
      <c r="A839">
        <v>155105</v>
      </c>
      <c r="B839">
        <v>1</v>
      </c>
      <c r="C839">
        <v>1550</v>
      </c>
      <c r="D839">
        <v>1550</v>
      </c>
      <c r="E839">
        <v>1488</v>
      </c>
      <c r="F839">
        <v>489</v>
      </c>
      <c r="G839">
        <v>23.3</v>
      </c>
      <c r="H839">
        <v>13.9</v>
      </c>
      <c r="I839">
        <v>9.9</v>
      </c>
      <c r="J839">
        <v>6</v>
      </c>
      <c r="K839">
        <v>20170121</v>
      </c>
      <c r="L839">
        <v>8</v>
      </c>
      <c r="M839" s="2">
        <f t="shared" si="66"/>
        <v>42756</v>
      </c>
      <c r="N839">
        <f t="shared" si="67"/>
        <v>0</v>
      </c>
      <c r="O839">
        <f t="shared" si="68"/>
        <v>0</v>
      </c>
      <c r="P839">
        <f t="shared" si="69"/>
        <v>0</v>
      </c>
      <c r="Q839">
        <f t="shared" si="70"/>
        <v>8</v>
      </c>
    </row>
    <row r="840" spans="1:17">
      <c r="A840">
        <v>155105</v>
      </c>
      <c r="B840">
        <v>1</v>
      </c>
      <c r="C840">
        <v>1550</v>
      </c>
      <c r="D840">
        <v>1550</v>
      </c>
      <c r="E840">
        <v>1488</v>
      </c>
      <c r="F840">
        <v>489</v>
      </c>
      <c r="G840">
        <v>23.3</v>
      </c>
      <c r="H840">
        <v>13.9</v>
      </c>
      <c r="I840">
        <v>9.9</v>
      </c>
      <c r="J840">
        <v>6</v>
      </c>
      <c r="K840">
        <v>20170122</v>
      </c>
      <c r="L840">
        <v>16</v>
      </c>
      <c r="M840" s="2">
        <f t="shared" si="66"/>
        <v>42757</v>
      </c>
      <c r="N840">
        <f t="shared" si="67"/>
        <v>0</v>
      </c>
      <c r="O840">
        <f t="shared" si="68"/>
        <v>16</v>
      </c>
      <c r="P840">
        <f t="shared" si="69"/>
        <v>0</v>
      </c>
      <c r="Q840">
        <f t="shared" si="70"/>
        <v>0</v>
      </c>
    </row>
    <row r="841" spans="1:17">
      <c r="A841">
        <v>155105</v>
      </c>
      <c r="B841">
        <v>1</v>
      </c>
      <c r="C841">
        <v>1550</v>
      </c>
      <c r="D841">
        <v>1550</v>
      </c>
      <c r="E841">
        <v>1488</v>
      </c>
      <c r="F841">
        <v>489</v>
      </c>
      <c r="G841">
        <v>23.3</v>
      </c>
      <c r="H841">
        <v>13.9</v>
      </c>
      <c r="I841">
        <v>9.9</v>
      </c>
      <c r="J841">
        <v>6</v>
      </c>
      <c r="K841">
        <v>20170123</v>
      </c>
      <c r="L841">
        <v>6</v>
      </c>
      <c r="M841" s="2">
        <f t="shared" si="66"/>
        <v>42758</v>
      </c>
      <c r="N841">
        <f t="shared" si="67"/>
        <v>0</v>
      </c>
      <c r="O841">
        <f t="shared" si="68"/>
        <v>0</v>
      </c>
      <c r="P841">
        <f t="shared" si="69"/>
        <v>0</v>
      </c>
      <c r="Q841">
        <f t="shared" si="70"/>
        <v>0</v>
      </c>
    </row>
    <row r="842" spans="1:17">
      <c r="A842">
        <v>155105</v>
      </c>
      <c r="B842">
        <v>1</v>
      </c>
      <c r="C842">
        <v>1550</v>
      </c>
      <c r="D842">
        <v>1550</v>
      </c>
      <c r="E842">
        <v>1488</v>
      </c>
      <c r="F842">
        <v>489</v>
      </c>
      <c r="G842">
        <v>23.3</v>
      </c>
      <c r="H842">
        <v>13.9</v>
      </c>
      <c r="I842">
        <v>9.9</v>
      </c>
      <c r="J842">
        <v>6</v>
      </c>
      <c r="K842">
        <v>20170130</v>
      </c>
      <c r="L842">
        <v>9</v>
      </c>
      <c r="M842" s="2">
        <f t="shared" si="66"/>
        <v>42765</v>
      </c>
      <c r="N842">
        <f t="shared" si="67"/>
        <v>0</v>
      </c>
      <c r="O842">
        <f t="shared" si="68"/>
        <v>0</v>
      </c>
      <c r="P842">
        <f t="shared" si="69"/>
        <v>0</v>
      </c>
      <c r="Q842">
        <f t="shared" si="70"/>
        <v>9</v>
      </c>
    </row>
    <row r="843" spans="1:17">
      <c r="A843">
        <v>155105</v>
      </c>
      <c r="B843">
        <v>1</v>
      </c>
      <c r="C843">
        <v>1550</v>
      </c>
      <c r="D843">
        <v>1550</v>
      </c>
      <c r="E843">
        <v>1488</v>
      </c>
      <c r="F843">
        <v>489</v>
      </c>
      <c r="G843">
        <v>23.3</v>
      </c>
      <c r="H843">
        <v>13.9</v>
      </c>
      <c r="I843">
        <v>9.9</v>
      </c>
      <c r="J843">
        <v>6</v>
      </c>
      <c r="K843">
        <v>20170131</v>
      </c>
      <c r="L843">
        <v>17.7</v>
      </c>
      <c r="M843" s="2">
        <f t="shared" si="66"/>
        <v>42766</v>
      </c>
      <c r="N843">
        <f t="shared" si="67"/>
        <v>0</v>
      </c>
      <c r="O843">
        <f t="shared" si="68"/>
        <v>17.7</v>
      </c>
      <c r="P843">
        <f t="shared" si="69"/>
        <v>0</v>
      </c>
      <c r="Q843">
        <f t="shared" si="70"/>
        <v>0</v>
      </c>
    </row>
    <row r="844" spans="1:17">
      <c r="A844">
        <v>155105</v>
      </c>
      <c r="B844">
        <v>1</v>
      </c>
      <c r="C844">
        <v>1550</v>
      </c>
      <c r="D844">
        <v>1550</v>
      </c>
      <c r="E844">
        <v>1488</v>
      </c>
      <c r="F844">
        <v>489</v>
      </c>
      <c r="G844">
        <v>23.3</v>
      </c>
      <c r="H844">
        <v>13.9</v>
      </c>
      <c r="I844">
        <v>9.9</v>
      </c>
      <c r="J844">
        <v>6</v>
      </c>
      <c r="K844">
        <v>20180109</v>
      </c>
      <c r="L844">
        <v>10.3</v>
      </c>
      <c r="M844" s="2">
        <f t="shared" si="66"/>
        <v>43109</v>
      </c>
      <c r="N844">
        <f t="shared" si="67"/>
        <v>0</v>
      </c>
      <c r="O844">
        <f t="shared" si="68"/>
        <v>0</v>
      </c>
      <c r="P844">
        <f t="shared" si="69"/>
        <v>10.3</v>
      </c>
      <c r="Q844">
        <f t="shared" si="70"/>
        <v>0</v>
      </c>
    </row>
    <row r="845" spans="1:17">
      <c r="A845">
        <v>155105</v>
      </c>
      <c r="B845">
        <v>1</v>
      </c>
      <c r="C845">
        <v>1550</v>
      </c>
      <c r="D845">
        <v>1550</v>
      </c>
      <c r="E845">
        <v>1488</v>
      </c>
      <c r="F845">
        <v>489</v>
      </c>
      <c r="G845">
        <v>23.3</v>
      </c>
      <c r="H845">
        <v>13.9</v>
      </c>
      <c r="I845">
        <v>9.9</v>
      </c>
      <c r="J845">
        <v>6</v>
      </c>
      <c r="K845">
        <v>20180117</v>
      </c>
      <c r="L845">
        <v>6</v>
      </c>
      <c r="M845" s="2">
        <f t="shared" si="66"/>
        <v>43117</v>
      </c>
      <c r="N845">
        <f t="shared" si="67"/>
        <v>0</v>
      </c>
      <c r="O845">
        <f t="shared" si="68"/>
        <v>0</v>
      </c>
      <c r="P845">
        <f t="shared" si="69"/>
        <v>0</v>
      </c>
      <c r="Q845">
        <f t="shared" si="70"/>
        <v>0</v>
      </c>
    </row>
    <row r="846" spans="1:17">
      <c r="A846">
        <v>155105</v>
      </c>
      <c r="B846">
        <v>1</v>
      </c>
      <c r="C846">
        <v>1550</v>
      </c>
      <c r="D846">
        <v>1550</v>
      </c>
      <c r="E846">
        <v>1488</v>
      </c>
      <c r="F846">
        <v>489</v>
      </c>
      <c r="G846">
        <v>23.3</v>
      </c>
      <c r="H846">
        <v>13.9</v>
      </c>
      <c r="I846">
        <v>9.9</v>
      </c>
      <c r="J846">
        <v>6</v>
      </c>
      <c r="K846">
        <v>20180118</v>
      </c>
      <c r="L846">
        <v>7.4</v>
      </c>
      <c r="M846" s="2">
        <f t="shared" si="66"/>
        <v>43118</v>
      </c>
      <c r="N846">
        <f t="shared" si="67"/>
        <v>0</v>
      </c>
      <c r="O846">
        <f t="shared" si="68"/>
        <v>0</v>
      </c>
      <c r="P846">
        <f t="shared" si="69"/>
        <v>0</v>
      </c>
      <c r="Q846">
        <f t="shared" si="70"/>
        <v>7.4</v>
      </c>
    </row>
    <row r="847" spans="1:17">
      <c r="A847">
        <v>155105</v>
      </c>
      <c r="B847">
        <v>1</v>
      </c>
      <c r="C847">
        <v>1550</v>
      </c>
      <c r="D847">
        <v>1550</v>
      </c>
      <c r="E847">
        <v>1488</v>
      </c>
      <c r="F847">
        <v>489</v>
      </c>
      <c r="G847">
        <v>23.3</v>
      </c>
      <c r="H847">
        <v>13.9</v>
      </c>
      <c r="I847">
        <v>9.9</v>
      </c>
      <c r="J847">
        <v>6</v>
      </c>
      <c r="K847">
        <v>20180120</v>
      </c>
      <c r="L847">
        <v>11.4</v>
      </c>
      <c r="M847" s="2">
        <f t="shared" si="66"/>
        <v>43120</v>
      </c>
      <c r="N847">
        <f t="shared" si="67"/>
        <v>0</v>
      </c>
      <c r="O847">
        <f t="shared" si="68"/>
        <v>0</v>
      </c>
      <c r="P847">
        <f t="shared" si="69"/>
        <v>11.4</v>
      </c>
      <c r="Q847">
        <f t="shared" si="70"/>
        <v>0</v>
      </c>
    </row>
    <row r="848" spans="1:17">
      <c r="A848">
        <v>155105</v>
      </c>
      <c r="B848">
        <v>1</v>
      </c>
      <c r="C848">
        <v>1550</v>
      </c>
      <c r="D848">
        <v>1550</v>
      </c>
      <c r="E848">
        <v>1488</v>
      </c>
      <c r="F848">
        <v>489</v>
      </c>
      <c r="G848">
        <v>23.3</v>
      </c>
      <c r="H848">
        <v>13.9</v>
      </c>
      <c r="I848">
        <v>9.9</v>
      </c>
      <c r="J848">
        <v>6</v>
      </c>
      <c r="K848">
        <v>20180121</v>
      </c>
      <c r="L848">
        <v>10.5</v>
      </c>
      <c r="M848" s="2">
        <f t="shared" si="66"/>
        <v>43121</v>
      </c>
      <c r="N848">
        <f t="shared" si="67"/>
        <v>0</v>
      </c>
      <c r="O848">
        <f t="shared" si="68"/>
        <v>0</v>
      </c>
      <c r="P848">
        <f t="shared" si="69"/>
        <v>10.5</v>
      </c>
      <c r="Q848">
        <f t="shared" si="70"/>
        <v>0</v>
      </c>
    </row>
    <row r="849" spans="1:17">
      <c r="A849">
        <v>155105</v>
      </c>
      <c r="B849">
        <v>1</v>
      </c>
      <c r="C849">
        <v>1550</v>
      </c>
      <c r="D849">
        <v>1550</v>
      </c>
      <c r="E849">
        <v>1488</v>
      </c>
      <c r="F849">
        <v>489</v>
      </c>
      <c r="G849">
        <v>23.3</v>
      </c>
      <c r="H849">
        <v>13.9</v>
      </c>
      <c r="I849">
        <v>9.9</v>
      </c>
      <c r="J849">
        <v>6</v>
      </c>
      <c r="K849">
        <v>20180122</v>
      </c>
      <c r="L849">
        <v>6.2</v>
      </c>
      <c r="M849" s="2">
        <f t="shared" si="66"/>
        <v>43122</v>
      </c>
      <c r="N849">
        <f t="shared" si="67"/>
        <v>0</v>
      </c>
      <c r="O849">
        <f t="shared" si="68"/>
        <v>0</v>
      </c>
      <c r="P849">
        <f t="shared" si="69"/>
        <v>0</v>
      </c>
      <c r="Q849">
        <f t="shared" si="70"/>
        <v>6.2</v>
      </c>
    </row>
    <row r="850" spans="1:17">
      <c r="A850">
        <v>155105</v>
      </c>
      <c r="B850">
        <v>1</v>
      </c>
      <c r="C850">
        <v>1550</v>
      </c>
      <c r="D850">
        <v>1550</v>
      </c>
      <c r="E850">
        <v>1488</v>
      </c>
      <c r="F850">
        <v>489</v>
      </c>
      <c r="G850">
        <v>23.3</v>
      </c>
      <c r="H850">
        <v>13.9</v>
      </c>
      <c r="I850">
        <v>9.9</v>
      </c>
      <c r="J850">
        <v>6</v>
      </c>
      <c r="K850">
        <v>20180125</v>
      </c>
      <c r="L850">
        <v>8.5</v>
      </c>
      <c r="M850" s="2">
        <f t="shared" si="66"/>
        <v>43125</v>
      </c>
      <c r="N850">
        <f t="shared" si="67"/>
        <v>0</v>
      </c>
      <c r="O850">
        <f t="shared" si="68"/>
        <v>0</v>
      </c>
      <c r="P850">
        <f t="shared" si="69"/>
        <v>0</v>
      </c>
      <c r="Q850">
        <f t="shared" si="70"/>
        <v>8.5</v>
      </c>
    </row>
    <row r="851" spans="1:17">
      <c r="A851">
        <v>155105</v>
      </c>
      <c r="B851">
        <v>2</v>
      </c>
      <c r="C851">
        <v>1550</v>
      </c>
      <c r="D851">
        <v>1547</v>
      </c>
      <c r="E851">
        <v>1485</v>
      </c>
      <c r="F851">
        <v>612</v>
      </c>
      <c r="G851">
        <v>24</v>
      </c>
      <c r="H851">
        <v>17.399999999999999</v>
      </c>
      <c r="I851">
        <v>13.2</v>
      </c>
      <c r="J851">
        <v>8.6999999999999993</v>
      </c>
      <c r="K851">
        <v>20170201</v>
      </c>
      <c r="L851">
        <v>11</v>
      </c>
      <c r="M851" s="2">
        <f t="shared" si="66"/>
        <v>42767</v>
      </c>
      <c r="N851">
        <f t="shared" si="67"/>
        <v>0</v>
      </c>
      <c r="O851">
        <f t="shared" si="68"/>
        <v>0</v>
      </c>
      <c r="P851">
        <f t="shared" si="69"/>
        <v>0</v>
      </c>
      <c r="Q851">
        <f t="shared" si="70"/>
        <v>11</v>
      </c>
    </row>
    <row r="852" spans="1:17">
      <c r="A852">
        <v>155105</v>
      </c>
      <c r="B852">
        <v>2</v>
      </c>
      <c r="C852">
        <v>1550</v>
      </c>
      <c r="D852">
        <v>1547</v>
      </c>
      <c r="E852">
        <v>1485</v>
      </c>
      <c r="F852">
        <v>612</v>
      </c>
      <c r="G852">
        <v>24</v>
      </c>
      <c r="H852">
        <v>17.399999999999999</v>
      </c>
      <c r="I852">
        <v>13.2</v>
      </c>
      <c r="J852">
        <v>8.6999999999999993</v>
      </c>
      <c r="K852">
        <v>20170204</v>
      </c>
      <c r="L852">
        <v>13.2</v>
      </c>
      <c r="M852" s="2">
        <f t="shared" si="66"/>
        <v>42770</v>
      </c>
      <c r="N852">
        <f t="shared" si="67"/>
        <v>0</v>
      </c>
      <c r="O852">
        <f t="shared" si="68"/>
        <v>0</v>
      </c>
      <c r="P852">
        <f t="shared" si="69"/>
        <v>0</v>
      </c>
      <c r="Q852">
        <f t="shared" si="70"/>
        <v>13.2</v>
      </c>
    </row>
    <row r="853" spans="1:17">
      <c r="A853">
        <v>155105</v>
      </c>
      <c r="B853">
        <v>2</v>
      </c>
      <c r="C853">
        <v>1550</v>
      </c>
      <c r="D853">
        <v>1547</v>
      </c>
      <c r="E853">
        <v>1485</v>
      </c>
      <c r="F853">
        <v>612</v>
      </c>
      <c r="G853">
        <v>24</v>
      </c>
      <c r="H853">
        <v>17.399999999999999</v>
      </c>
      <c r="I853">
        <v>13.2</v>
      </c>
      <c r="J853">
        <v>8.6999999999999993</v>
      </c>
      <c r="K853">
        <v>20170208</v>
      </c>
      <c r="L853">
        <v>8.8000000000000007</v>
      </c>
      <c r="M853" s="2">
        <f t="shared" si="66"/>
        <v>42774</v>
      </c>
      <c r="N853">
        <f t="shared" si="67"/>
        <v>0</v>
      </c>
      <c r="O853">
        <f t="shared" si="68"/>
        <v>0</v>
      </c>
      <c r="P853">
        <f t="shared" si="69"/>
        <v>0</v>
      </c>
      <c r="Q853">
        <f t="shared" si="70"/>
        <v>8.8000000000000007</v>
      </c>
    </row>
    <row r="854" spans="1:17">
      <c r="A854">
        <v>155105</v>
      </c>
      <c r="B854">
        <v>2</v>
      </c>
      <c r="C854">
        <v>1550</v>
      </c>
      <c r="D854">
        <v>1547</v>
      </c>
      <c r="E854">
        <v>1485</v>
      </c>
      <c r="F854">
        <v>612</v>
      </c>
      <c r="G854">
        <v>24</v>
      </c>
      <c r="H854">
        <v>17.399999999999999</v>
      </c>
      <c r="I854">
        <v>13.2</v>
      </c>
      <c r="J854">
        <v>8.6999999999999993</v>
      </c>
      <c r="K854">
        <v>20170216</v>
      </c>
      <c r="L854">
        <v>12.6</v>
      </c>
      <c r="M854" s="2">
        <f t="shared" si="66"/>
        <v>42782</v>
      </c>
      <c r="N854">
        <f t="shared" si="67"/>
        <v>0</v>
      </c>
      <c r="O854">
        <f t="shared" si="68"/>
        <v>0</v>
      </c>
      <c r="P854">
        <f t="shared" si="69"/>
        <v>0</v>
      </c>
      <c r="Q854">
        <f t="shared" si="70"/>
        <v>12.6</v>
      </c>
    </row>
    <row r="855" spans="1:17">
      <c r="A855">
        <v>155105</v>
      </c>
      <c r="B855">
        <v>2</v>
      </c>
      <c r="C855">
        <v>1550</v>
      </c>
      <c r="D855">
        <v>1547</v>
      </c>
      <c r="E855">
        <v>1485</v>
      </c>
      <c r="F855">
        <v>612</v>
      </c>
      <c r="G855">
        <v>24</v>
      </c>
      <c r="H855">
        <v>17.399999999999999</v>
      </c>
      <c r="I855">
        <v>13.2</v>
      </c>
      <c r="J855">
        <v>8.6999999999999993</v>
      </c>
      <c r="K855">
        <v>20170217</v>
      </c>
      <c r="L855">
        <v>11.2</v>
      </c>
      <c r="M855" s="2">
        <f t="shared" si="66"/>
        <v>42783</v>
      </c>
      <c r="N855">
        <f t="shared" si="67"/>
        <v>0</v>
      </c>
      <c r="O855">
        <f t="shared" si="68"/>
        <v>0</v>
      </c>
      <c r="P855">
        <f t="shared" si="69"/>
        <v>0</v>
      </c>
      <c r="Q855">
        <f t="shared" si="70"/>
        <v>11.2</v>
      </c>
    </row>
    <row r="856" spans="1:17">
      <c r="A856">
        <v>155105</v>
      </c>
      <c r="B856">
        <v>2</v>
      </c>
      <c r="C856">
        <v>1550</v>
      </c>
      <c r="D856">
        <v>1547</v>
      </c>
      <c r="E856">
        <v>1485</v>
      </c>
      <c r="F856">
        <v>612</v>
      </c>
      <c r="G856">
        <v>24</v>
      </c>
      <c r="H856">
        <v>17.399999999999999</v>
      </c>
      <c r="I856">
        <v>13.2</v>
      </c>
      <c r="J856">
        <v>8.6999999999999993</v>
      </c>
      <c r="K856">
        <v>20170224</v>
      </c>
      <c r="L856">
        <v>9</v>
      </c>
      <c r="M856" s="2">
        <f t="shared" si="66"/>
        <v>42790</v>
      </c>
      <c r="N856">
        <f t="shared" si="67"/>
        <v>0</v>
      </c>
      <c r="O856">
        <f t="shared" si="68"/>
        <v>0</v>
      </c>
      <c r="P856">
        <f t="shared" si="69"/>
        <v>0</v>
      </c>
      <c r="Q856">
        <f t="shared" si="70"/>
        <v>9</v>
      </c>
    </row>
    <row r="857" spans="1:17">
      <c r="A857">
        <v>155105</v>
      </c>
      <c r="B857">
        <v>2</v>
      </c>
      <c r="C857">
        <v>1550</v>
      </c>
      <c r="D857">
        <v>1547</v>
      </c>
      <c r="E857">
        <v>1485</v>
      </c>
      <c r="F857">
        <v>612</v>
      </c>
      <c r="G857">
        <v>24</v>
      </c>
      <c r="H857">
        <v>17.399999999999999</v>
      </c>
      <c r="I857">
        <v>13.2</v>
      </c>
      <c r="J857">
        <v>8.6999999999999993</v>
      </c>
      <c r="K857">
        <v>20170226</v>
      </c>
      <c r="L857">
        <v>9</v>
      </c>
      <c r="M857" s="2">
        <f t="shared" si="66"/>
        <v>42792</v>
      </c>
      <c r="N857">
        <f t="shared" si="67"/>
        <v>0</v>
      </c>
      <c r="O857">
        <f t="shared" si="68"/>
        <v>0</v>
      </c>
      <c r="P857">
        <f t="shared" si="69"/>
        <v>0</v>
      </c>
      <c r="Q857">
        <f t="shared" si="70"/>
        <v>9</v>
      </c>
    </row>
    <row r="858" spans="1:17">
      <c r="A858">
        <v>155105</v>
      </c>
      <c r="B858">
        <v>2</v>
      </c>
      <c r="C858">
        <v>1550</v>
      </c>
      <c r="D858">
        <v>1547</v>
      </c>
      <c r="E858">
        <v>1485</v>
      </c>
      <c r="F858">
        <v>612</v>
      </c>
      <c r="G858">
        <v>24</v>
      </c>
      <c r="H858">
        <v>17.399999999999999</v>
      </c>
      <c r="I858">
        <v>13.2</v>
      </c>
      <c r="J858">
        <v>8.6999999999999993</v>
      </c>
      <c r="K858">
        <v>20180216</v>
      </c>
      <c r="L858">
        <v>13.4</v>
      </c>
      <c r="M858" s="2">
        <f t="shared" si="66"/>
        <v>43147</v>
      </c>
      <c r="N858">
        <f t="shared" si="67"/>
        <v>0</v>
      </c>
      <c r="O858">
        <f t="shared" si="68"/>
        <v>0</v>
      </c>
      <c r="P858">
        <f t="shared" si="69"/>
        <v>13.4</v>
      </c>
      <c r="Q858">
        <f t="shared" si="70"/>
        <v>0</v>
      </c>
    </row>
    <row r="859" spans="1:17">
      <c r="A859">
        <v>155105</v>
      </c>
      <c r="B859">
        <v>3</v>
      </c>
      <c r="C859">
        <v>1550</v>
      </c>
      <c r="D859">
        <v>1519</v>
      </c>
      <c r="E859">
        <v>1457</v>
      </c>
      <c r="F859">
        <v>651</v>
      </c>
      <c r="G859">
        <v>22.4</v>
      </c>
      <c r="H859">
        <v>15.7</v>
      </c>
      <c r="I859">
        <v>13</v>
      </c>
      <c r="J859">
        <v>7.8</v>
      </c>
      <c r="K859">
        <v>20170303</v>
      </c>
      <c r="L859">
        <v>11.2</v>
      </c>
      <c r="M859" s="2">
        <f t="shared" si="66"/>
        <v>42797</v>
      </c>
      <c r="N859">
        <f t="shared" si="67"/>
        <v>0</v>
      </c>
      <c r="O859">
        <f t="shared" si="68"/>
        <v>0</v>
      </c>
      <c r="P859">
        <f t="shared" si="69"/>
        <v>0</v>
      </c>
      <c r="Q859">
        <f t="shared" si="70"/>
        <v>11.2</v>
      </c>
    </row>
    <row r="860" spans="1:17">
      <c r="A860">
        <v>155105</v>
      </c>
      <c r="B860">
        <v>3</v>
      </c>
      <c r="C860">
        <v>1550</v>
      </c>
      <c r="D860">
        <v>1519</v>
      </c>
      <c r="E860">
        <v>1457</v>
      </c>
      <c r="F860">
        <v>651</v>
      </c>
      <c r="G860">
        <v>22.4</v>
      </c>
      <c r="H860">
        <v>15.7</v>
      </c>
      <c r="I860">
        <v>13</v>
      </c>
      <c r="J860">
        <v>7.8</v>
      </c>
      <c r="K860">
        <v>20170305</v>
      </c>
      <c r="L860">
        <v>12.4</v>
      </c>
      <c r="M860" s="2">
        <f t="shared" si="66"/>
        <v>42799</v>
      </c>
      <c r="N860">
        <f t="shared" si="67"/>
        <v>0</v>
      </c>
      <c r="O860">
        <f t="shared" si="68"/>
        <v>0</v>
      </c>
      <c r="P860">
        <f t="shared" si="69"/>
        <v>0</v>
      </c>
      <c r="Q860">
        <f t="shared" si="70"/>
        <v>12.4</v>
      </c>
    </row>
    <row r="861" spans="1:17">
      <c r="A861">
        <v>155105</v>
      </c>
      <c r="B861">
        <v>3</v>
      </c>
      <c r="C861">
        <v>1550</v>
      </c>
      <c r="D861">
        <v>1519</v>
      </c>
      <c r="E861">
        <v>1457</v>
      </c>
      <c r="F861">
        <v>651</v>
      </c>
      <c r="G861">
        <v>22.4</v>
      </c>
      <c r="H861">
        <v>15.7</v>
      </c>
      <c r="I861">
        <v>13</v>
      </c>
      <c r="J861">
        <v>7.8</v>
      </c>
      <c r="K861">
        <v>20170306</v>
      </c>
      <c r="L861">
        <v>12.2</v>
      </c>
      <c r="M861" s="2">
        <f t="shared" si="66"/>
        <v>42800</v>
      </c>
      <c r="N861">
        <f t="shared" si="67"/>
        <v>0</v>
      </c>
      <c r="O861">
        <f t="shared" si="68"/>
        <v>0</v>
      </c>
      <c r="P861">
        <f t="shared" si="69"/>
        <v>0</v>
      </c>
      <c r="Q861">
        <f t="shared" si="70"/>
        <v>12.2</v>
      </c>
    </row>
    <row r="862" spans="1:17">
      <c r="A862">
        <v>155105</v>
      </c>
      <c r="B862">
        <v>3</v>
      </c>
      <c r="C862">
        <v>1550</v>
      </c>
      <c r="D862">
        <v>1519</v>
      </c>
      <c r="E862">
        <v>1457</v>
      </c>
      <c r="F862">
        <v>651</v>
      </c>
      <c r="G862">
        <v>22.4</v>
      </c>
      <c r="H862">
        <v>15.7</v>
      </c>
      <c r="I862">
        <v>13</v>
      </c>
      <c r="J862">
        <v>7.8</v>
      </c>
      <c r="K862">
        <v>20170309</v>
      </c>
      <c r="L862">
        <v>13.9</v>
      </c>
      <c r="M862" s="2">
        <f t="shared" ref="M862:M925" si="71">DATE(MID(K862,1,4),MID(K862,5,2),MID(K862,7,2))</f>
        <v>42803</v>
      </c>
      <c r="N862">
        <f t="shared" ref="N862:N925" si="72">+IF(L862&gt;G862,L862,)</f>
        <v>0</v>
      </c>
      <c r="O862">
        <f t="shared" ref="O862:O925" si="73">IF(N862=0,IF(L862&gt;H862,L862,),)</f>
        <v>0</v>
      </c>
      <c r="P862">
        <f t="shared" ref="P862:P925" si="74">IF(O862=0,IF(N862=0,IF(L862&gt;I862,L862,),),)</f>
        <v>13.9</v>
      </c>
      <c r="Q862">
        <f t="shared" ref="Q862:Q925" si="75">IF(P862=0,IF(O862=0,IF(N862=0,IF(L862&gt;J862,L862,),),),)</f>
        <v>0</v>
      </c>
    </row>
    <row r="863" spans="1:17">
      <c r="A863">
        <v>155105</v>
      </c>
      <c r="B863">
        <v>3</v>
      </c>
      <c r="C863">
        <v>1550</v>
      </c>
      <c r="D863">
        <v>1519</v>
      </c>
      <c r="E863">
        <v>1457</v>
      </c>
      <c r="F863">
        <v>651</v>
      </c>
      <c r="G863">
        <v>22.4</v>
      </c>
      <c r="H863">
        <v>15.7</v>
      </c>
      <c r="I863">
        <v>13</v>
      </c>
      <c r="J863">
        <v>7.8</v>
      </c>
      <c r="K863">
        <v>20170311</v>
      </c>
      <c r="L863">
        <v>15</v>
      </c>
      <c r="M863" s="2">
        <f t="shared" si="71"/>
        <v>42805</v>
      </c>
      <c r="N863">
        <f t="shared" si="72"/>
        <v>0</v>
      </c>
      <c r="O863">
        <f t="shared" si="73"/>
        <v>0</v>
      </c>
      <c r="P863">
        <f t="shared" si="74"/>
        <v>15</v>
      </c>
      <c r="Q863">
        <f t="shared" si="75"/>
        <v>0</v>
      </c>
    </row>
    <row r="864" spans="1:17">
      <c r="A864">
        <v>155105</v>
      </c>
      <c r="B864">
        <v>3</v>
      </c>
      <c r="C864">
        <v>1550</v>
      </c>
      <c r="D864">
        <v>1519</v>
      </c>
      <c r="E864">
        <v>1457</v>
      </c>
      <c r="F864">
        <v>651</v>
      </c>
      <c r="G864">
        <v>22.4</v>
      </c>
      <c r="H864">
        <v>15.7</v>
      </c>
      <c r="I864">
        <v>13</v>
      </c>
      <c r="J864">
        <v>7.8</v>
      </c>
      <c r="K864">
        <v>20170313</v>
      </c>
      <c r="L864">
        <v>17.600000000000001</v>
      </c>
      <c r="M864" s="2">
        <f t="shared" si="71"/>
        <v>42807</v>
      </c>
      <c r="N864">
        <f t="shared" si="72"/>
        <v>0</v>
      </c>
      <c r="O864">
        <f t="shared" si="73"/>
        <v>17.600000000000001</v>
      </c>
      <c r="P864">
        <f t="shared" si="74"/>
        <v>0</v>
      </c>
      <c r="Q864">
        <f t="shared" si="75"/>
        <v>0</v>
      </c>
    </row>
    <row r="865" spans="1:17">
      <c r="A865">
        <v>155105</v>
      </c>
      <c r="B865">
        <v>3</v>
      </c>
      <c r="C865">
        <v>1550</v>
      </c>
      <c r="D865">
        <v>1519</v>
      </c>
      <c r="E865">
        <v>1457</v>
      </c>
      <c r="F865">
        <v>651</v>
      </c>
      <c r="G865">
        <v>22.4</v>
      </c>
      <c r="H865">
        <v>15.7</v>
      </c>
      <c r="I865">
        <v>13</v>
      </c>
      <c r="J865">
        <v>7.8</v>
      </c>
      <c r="K865">
        <v>20170314</v>
      </c>
      <c r="L865">
        <v>14.7</v>
      </c>
      <c r="M865" s="2">
        <f t="shared" si="71"/>
        <v>42808</v>
      </c>
      <c r="N865">
        <f t="shared" si="72"/>
        <v>0</v>
      </c>
      <c r="O865">
        <f t="shared" si="73"/>
        <v>0</v>
      </c>
      <c r="P865">
        <f t="shared" si="74"/>
        <v>14.7</v>
      </c>
      <c r="Q865">
        <f t="shared" si="75"/>
        <v>0</v>
      </c>
    </row>
    <row r="866" spans="1:17">
      <c r="A866">
        <v>155105</v>
      </c>
      <c r="B866">
        <v>3</v>
      </c>
      <c r="C866">
        <v>1550</v>
      </c>
      <c r="D866">
        <v>1519</v>
      </c>
      <c r="E866">
        <v>1457</v>
      </c>
      <c r="F866">
        <v>651</v>
      </c>
      <c r="G866">
        <v>22.4</v>
      </c>
      <c r="H866">
        <v>15.7</v>
      </c>
      <c r="I866">
        <v>13</v>
      </c>
      <c r="J866">
        <v>7.8</v>
      </c>
      <c r="K866">
        <v>20170315</v>
      </c>
      <c r="L866">
        <v>21.8</v>
      </c>
      <c r="M866" s="2">
        <f t="shared" si="71"/>
        <v>42809</v>
      </c>
      <c r="N866">
        <f t="shared" si="72"/>
        <v>0</v>
      </c>
      <c r="O866">
        <f t="shared" si="73"/>
        <v>21.8</v>
      </c>
      <c r="P866">
        <f t="shared" si="74"/>
        <v>0</v>
      </c>
      <c r="Q866">
        <f t="shared" si="75"/>
        <v>0</v>
      </c>
    </row>
    <row r="867" spans="1:17">
      <c r="A867">
        <v>155105</v>
      </c>
      <c r="B867">
        <v>3</v>
      </c>
      <c r="C867">
        <v>1550</v>
      </c>
      <c r="D867">
        <v>1519</v>
      </c>
      <c r="E867">
        <v>1457</v>
      </c>
      <c r="F867">
        <v>651</v>
      </c>
      <c r="G867">
        <v>22.4</v>
      </c>
      <c r="H867">
        <v>15.7</v>
      </c>
      <c r="I867">
        <v>13</v>
      </c>
      <c r="J867">
        <v>7.8</v>
      </c>
      <c r="K867">
        <v>20170316</v>
      </c>
      <c r="L867">
        <v>10.199999999999999</v>
      </c>
      <c r="M867" s="2">
        <f t="shared" si="71"/>
        <v>42810</v>
      </c>
      <c r="N867">
        <f t="shared" si="72"/>
        <v>0</v>
      </c>
      <c r="O867">
        <f t="shared" si="73"/>
        <v>0</v>
      </c>
      <c r="P867">
        <f t="shared" si="74"/>
        <v>0</v>
      </c>
      <c r="Q867">
        <f t="shared" si="75"/>
        <v>10.199999999999999</v>
      </c>
    </row>
    <row r="868" spans="1:17">
      <c r="A868">
        <v>155105</v>
      </c>
      <c r="B868">
        <v>3</v>
      </c>
      <c r="C868">
        <v>1550</v>
      </c>
      <c r="D868">
        <v>1519</v>
      </c>
      <c r="E868">
        <v>1457</v>
      </c>
      <c r="F868">
        <v>651</v>
      </c>
      <c r="G868">
        <v>22.4</v>
      </c>
      <c r="H868">
        <v>15.7</v>
      </c>
      <c r="I868">
        <v>13</v>
      </c>
      <c r="J868">
        <v>7.8</v>
      </c>
      <c r="K868">
        <v>20170317</v>
      </c>
      <c r="L868">
        <v>16.399999999999999</v>
      </c>
      <c r="M868" s="2">
        <f t="shared" si="71"/>
        <v>42811</v>
      </c>
      <c r="N868">
        <f t="shared" si="72"/>
        <v>0</v>
      </c>
      <c r="O868">
        <f t="shared" si="73"/>
        <v>16.399999999999999</v>
      </c>
      <c r="P868">
        <f t="shared" si="74"/>
        <v>0</v>
      </c>
      <c r="Q868">
        <f t="shared" si="75"/>
        <v>0</v>
      </c>
    </row>
    <row r="869" spans="1:17">
      <c r="A869">
        <v>155105</v>
      </c>
      <c r="B869">
        <v>3</v>
      </c>
      <c r="C869">
        <v>1550</v>
      </c>
      <c r="D869">
        <v>1519</v>
      </c>
      <c r="E869">
        <v>1457</v>
      </c>
      <c r="F869">
        <v>651</v>
      </c>
      <c r="G869">
        <v>22.4</v>
      </c>
      <c r="H869">
        <v>15.7</v>
      </c>
      <c r="I869">
        <v>13</v>
      </c>
      <c r="J869">
        <v>7.8</v>
      </c>
      <c r="K869">
        <v>20170318</v>
      </c>
      <c r="L869">
        <v>13.2</v>
      </c>
      <c r="M869" s="2">
        <f t="shared" si="71"/>
        <v>42812</v>
      </c>
      <c r="N869">
        <f t="shared" si="72"/>
        <v>0</v>
      </c>
      <c r="O869">
        <f t="shared" si="73"/>
        <v>0</v>
      </c>
      <c r="P869">
        <f t="shared" si="74"/>
        <v>13.2</v>
      </c>
      <c r="Q869">
        <f t="shared" si="75"/>
        <v>0</v>
      </c>
    </row>
    <row r="870" spans="1:17">
      <c r="A870">
        <v>155105</v>
      </c>
      <c r="B870">
        <v>3</v>
      </c>
      <c r="C870">
        <v>1550</v>
      </c>
      <c r="D870">
        <v>1519</v>
      </c>
      <c r="E870">
        <v>1457</v>
      </c>
      <c r="F870">
        <v>651</v>
      </c>
      <c r="G870">
        <v>22.4</v>
      </c>
      <c r="H870">
        <v>15.7</v>
      </c>
      <c r="I870">
        <v>13</v>
      </c>
      <c r="J870">
        <v>7.8</v>
      </c>
      <c r="K870">
        <v>20170322</v>
      </c>
      <c r="L870">
        <v>8.6</v>
      </c>
      <c r="M870" s="2">
        <f t="shared" si="71"/>
        <v>42816</v>
      </c>
      <c r="N870">
        <f t="shared" si="72"/>
        <v>0</v>
      </c>
      <c r="O870">
        <f t="shared" si="73"/>
        <v>0</v>
      </c>
      <c r="P870">
        <f t="shared" si="74"/>
        <v>0</v>
      </c>
      <c r="Q870">
        <f t="shared" si="75"/>
        <v>8.6</v>
      </c>
    </row>
    <row r="871" spans="1:17">
      <c r="A871">
        <v>155105</v>
      </c>
      <c r="B871">
        <v>3</v>
      </c>
      <c r="C871">
        <v>1550</v>
      </c>
      <c r="D871">
        <v>1519</v>
      </c>
      <c r="E871">
        <v>1457</v>
      </c>
      <c r="F871">
        <v>651</v>
      </c>
      <c r="G871">
        <v>22.4</v>
      </c>
      <c r="H871">
        <v>15.7</v>
      </c>
      <c r="I871">
        <v>13</v>
      </c>
      <c r="J871">
        <v>7.8</v>
      </c>
      <c r="K871">
        <v>20180327</v>
      </c>
      <c r="L871">
        <v>10.4</v>
      </c>
      <c r="M871" s="2">
        <f t="shared" si="71"/>
        <v>43186</v>
      </c>
      <c r="N871">
        <f t="shared" si="72"/>
        <v>0</v>
      </c>
      <c r="O871">
        <f t="shared" si="73"/>
        <v>0</v>
      </c>
      <c r="P871">
        <f t="shared" si="74"/>
        <v>0</v>
      </c>
      <c r="Q871">
        <f t="shared" si="75"/>
        <v>10.4</v>
      </c>
    </row>
    <row r="872" spans="1:17">
      <c r="A872">
        <v>155205</v>
      </c>
      <c r="B872">
        <v>1</v>
      </c>
      <c r="C872">
        <v>1581</v>
      </c>
      <c r="D872">
        <v>1581</v>
      </c>
      <c r="E872">
        <v>1519</v>
      </c>
      <c r="F872">
        <v>541</v>
      </c>
      <c r="G872">
        <v>19</v>
      </c>
      <c r="H872">
        <v>10.8</v>
      </c>
      <c r="I872">
        <v>8.4</v>
      </c>
      <c r="J872">
        <v>5.4</v>
      </c>
      <c r="K872">
        <v>20170110</v>
      </c>
      <c r="L872">
        <v>9.3000000000000007</v>
      </c>
      <c r="M872" s="2">
        <f t="shared" si="71"/>
        <v>42745</v>
      </c>
      <c r="N872">
        <f t="shared" si="72"/>
        <v>0</v>
      </c>
      <c r="O872">
        <f t="shared" si="73"/>
        <v>0</v>
      </c>
      <c r="P872">
        <f t="shared" si="74"/>
        <v>9.3000000000000007</v>
      </c>
      <c r="Q872">
        <f t="shared" si="75"/>
        <v>0</v>
      </c>
    </row>
    <row r="873" spans="1:17">
      <c r="A873">
        <v>155205</v>
      </c>
      <c r="B873">
        <v>1</v>
      </c>
      <c r="C873">
        <v>1581</v>
      </c>
      <c r="D873">
        <v>1581</v>
      </c>
      <c r="E873">
        <v>1519</v>
      </c>
      <c r="F873">
        <v>541</v>
      </c>
      <c r="G873">
        <v>19</v>
      </c>
      <c r="H873">
        <v>10.8</v>
      </c>
      <c r="I873">
        <v>8.4</v>
      </c>
      <c r="J873">
        <v>5.4</v>
      </c>
      <c r="K873">
        <v>20170111</v>
      </c>
      <c r="L873">
        <v>8.1</v>
      </c>
      <c r="M873" s="2">
        <f t="shared" si="71"/>
        <v>42746</v>
      </c>
      <c r="N873">
        <f t="shared" si="72"/>
        <v>0</v>
      </c>
      <c r="O873">
        <f t="shared" si="73"/>
        <v>0</v>
      </c>
      <c r="P873">
        <f t="shared" si="74"/>
        <v>0</v>
      </c>
      <c r="Q873">
        <f t="shared" si="75"/>
        <v>8.1</v>
      </c>
    </row>
    <row r="874" spans="1:17">
      <c r="A874">
        <v>155205</v>
      </c>
      <c r="B874">
        <v>1</v>
      </c>
      <c r="C874">
        <v>1581</v>
      </c>
      <c r="D874">
        <v>1581</v>
      </c>
      <c r="E874">
        <v>1519</v>
      </c>
      <c r="F874">
        <v>541</v>
      </c>
      <c r="G874">
        <v>19</v>
      </c>
      <c r="H874">
        <v>10.8</v>
      </c>
      <c r="I874">
        <v>8.4</v>
      </c>
      <c r="J874">
        <v>5.4</v>
      </c>
      <c r="K874">
        <v>20170115</v>
      </c>
      <c r="L874">
        <v>19.2</v>
      </c>
      <c r="M874" s="2">
        <f t="shared" si="71"/>
        <v>42750</v>
      </c>
      <c r="N874">
        <f t="shared" si="72"/>
        <v>19.2</v>
      </c>
      <c r="O874">
        <f t="shared" si="73"/>
        <v>0</v>
      </c>
      <c r="P874">
        <f t="shared" si="74"/>
        <v>0</v>
      </c>
      <c r="Q874">
        <f t="shared" si="75"/>
        <v>0</v>
      </c>
    </row>
    <row r="875" spans="1:17">
      <c r="A875">
        <v>155205</v>
      </c>
      <c r="B875">
        <v>1</v>
      </c>
      <c r="C875">
        <v>1581</v>
      </c>
      <c r="D875">
        <v>1581</v>
      </c>
      <c r="E875">
        <v>1519</v>
      </c>
      <c r="F875">
        <v>541</v>
      </c>
      <c r="G875">
        <v>19</v>
      </c>
      <c r="H875">
        <v>10.8</v>
      </c>
      <c r="I875">
        <v>8.4</v>
      </c>
      <c r="J875">
        <v>5.4</v>
      </c>
      <c r="K875">
        <v>20170119</v>
      </c>
      <c r="L875">
        <v>8.5</v>
      </c>
      <c r="M875" s="2">
        <f t="shared" si="71"/>
        <v>42754</v>
      </c>
      <c r="N875">
        <f t="shared" si="72"/>
        <v>0</v>
      </c>
      <c r="O875">
        <f t="shared" si="73"/>
        <v>0</v>
      </c>
      <c r="P875">
        <f t="shared" si="74"/>
        <v>8.5</v>
      </c>
      <c r="Q875">
        <f t="shared" si="75"/>
        <v>0</v>
      </c>
    </row>
    <row r="876" spans="1:17">
      <c r="A876">
        <v>155205</v>
      </c>
      <c r="B876">
        <v>1</v>
      </c>
      <c r="C876">
        <v>1581</v>
      </c>
      <c r="D876">
        <v>1581</v>
      </c>
      <c r="E876">
        <v>1519</v>
      </c>
      <c r="F876">
        <v>541</v>
      </c>
      <c r="G876">
        <v>19</v>
      </c>
      <c r="H876">
        <v>10.8</v>
      </c>
      <c r="I876">
        <v>8.4</v>
      </c>
      <c r="J876">
        <v>5.4</v>
      </c>
      <c r="K876">
        <v>20170120</v>
      </c>
      <c r="L876">
        <v>6.7</v>
      </c>
      <c r="M876" s="2">
        <f t="shared" si="71"/>
        <v>42755</v>
      </c>
      <c r="N876">
        <f t="shared" si="72"/>
        <v>0</v>
      </c>
      <c r="O876">
        <f t="shared" si="73"/>
        <v>0</v>
      </c>
      <c r="P876">
        <f t="shared" si="74"/>
        <v>0</v>
      </c>
      <c r="Q876">
        <f t="shared" si="75"/>
        <v>6.7</v>
      </c>
    </row>
    <row r="877" spans="1:17">
      <c r="A877">
        <v>155205</v>
      </c>
      <c r="B877">
        <v>1</v>
      </c>
      <c r="C877">
        <v>1581</v>
      </c>
      <c r="D877">
        <v>1581</v>
      </c>
      <c r="E877">
        <v>1519</v>
      </c>
      <c r="F877">
        <v>541</v>
      </c>
      <c r="G877">
        <v>19</v>
      </c>
      <c r="H877">
        <v>10.8</v>
      </c>
      <c r="I877">
        <v>8.4</v>
      </c>
      <c r="J877">
        <v>5.4</v>
      </c>
      <c r="K877">
        <v>20170121</v>
      </c>
      <c r="L877">
        <v>12.9</v>
      </c>
      <c r="M877" s="2">
        <f t="shared" si="71"/>
        <v>42756</v>
      </c>
      <c r="N877">
        <f t="shared" si="72"/>
        <v>0</v>
      </c>
      <c r="O877">
        <f t="shared" si="73"/>
        <v>12.9</v>
      </c>
      <c r="P877">
        <f t="shared" si="74"/>
        <v>0</v>
      </c>
      <c r="Q877">
        <f t="shared" si="75"/>
        <v>0</v>
      </c>
    </row>
    <row r="878" spans="1:17">
      <c r="A878">
        <v>155205</v>
      </c>
      <c r="B878">
        <v>1</v>
      </c>
      <c r="C878">
        <v>1581</v>
      </c>
      <c r="D878">
        <v>1581</v>
      </c>
      <c r="E878">
        <v>1519</v>
      </c>
      <c r="F878">
        <v>541</v>
      </c>
      <c r="G878">
        <v>19</v>
      </c>
      <c r="H878">
        <v>10.8</v>
      </c>
      <c r="I878">
        <v>8.4</v>
      </c>
      <c r="J878">
        <v>5.4</v>
      </c>
      <c r="K878">
        <v>20170122</v>
      </c>
      <c r="L878">
        <v>21.2</v>
      </c>
      <c r="M878" s="2">
        <f t="shared" si="71"/>
        <v>42757</v>
      </c>
      <c r="N878">
        <f t="shared" si="72"/>
        <v>21.2</v>
      </c>
      <c r="O878">
        <f t="shared" si="73"/>
        <v>0</v>
      </c>
      <c r="P878">
        <f t="shared" si="74"/>
        <v>0</v>
      </c>
      <c r="Q878">
        <f t="shared" si="75"/>
        <v>0</v>
      </c>
    </row>
    <row r="879" spans="1:17">
      <c r="A879">
        <v>155205</v>
      </c>
      <c r="B879">
        <v>1</v>
      </c>
      <c r="C879">
        <v>1581</v>
      </c>
      <c r="D879">
        <v>1581</v>
      </c>
      <c r="E879">
        <v>1519</v>
      </c>
      <c r="F879">
        <v>541</v>
      </c>
      <c r="G879">
        <v>19</v>
      </c>
      <c r="H879">
        <v>10.8</v>
      </c>
      <c r="I879">
        <v>8.4</v>
      </c>
      <c r="J879">
        <v>5.4</v>
      </c>
      <c r="K879">
        <v>20170124</v>
      </c>
      <c r="L879">
        <v>7.1</v>
      </c>
      <c r="M879" s="2">
        <f t="shared" si="71"/>
        <v>42759</v>
      </c>
      <c r="N879">
        <f t="shared" si="72"/>
        <v>0</v>
      </c>
      <c r="O879">
        <f t="shared" si="73"/>
        <v>0</v>
      </c>
      <c r="P879">
        <f t="shared" si="74"/>
        <v>0</v>
      </c>
      <c r="Q879">
        <f t="shared" si="75"/>
        <v>7.1</v>
      </c>
    </row>
    <row r="880" spans="1:17">
      <c r="A880">
        <v>155205</v>
      </c>
      <c r="B880">
        <v>1</v>
      </c>
      <c r="C880">
        <v>1581</v>
      </c>
      <c r="D880">
        <v>1581</v>
      </c>
      <c r="E880">
        <v>1519</v>
      </c>
      <c r="F880">
        <v>541</v>
      </c>
      <c r="G880">
        <v>19</v>
      </c>
      <c r="H880">
        <v>10.8</v>
      </c>
      <c r="I880">
        <v>8.4</v>
      </c>
      <c r="J880">
        <v>5.4</v>
      </c>
      <c r="K880">
        <v>20170125</v>
      </c>
      <c r="L880">
        <v>32</v>
      </c>
      <c r="M880" s="2">
        <f t="shared" si="71"/>
        <v>42760</v>
      </c>
      <c r="N880">
        <f t="shared" si="72"/>
        <v>32</v>
      </c>
      <c r="O880">
        <f t="shared" si="73"/>
        <v>0</v>
      </c>
      <c r="P880">
        <f t="shared" si="74"/>
        <v>0</v>
      </c>
      <c r="Q880">
        <f t="shared" si="75"/>
        <v>0</v>
      </c>
    </row>
    <row r="881" spans="1:17">
      <c r="A881">
        <v>155205</v>
      </c>
      <c r="B881">
        <v>1</v>
      </c>
      <c r="C881">
        <v>1581</v>
      </c>
      <c r="D881">
        <v>1581</v>
      </c>
      <c r="E881">
        <v>1519</v>
      </c>
      <c r="F881">
        <v>541</v>
      </c>
      <c r="G881">
        <v>19</v>
      </c>
      <c r="H881">
        <v>10.8</v>
      </c>
      <c r="I881">
        <v>8.4</v>
      </c>
      <c r="J881">
        <v>5.4</v>
      </c>
      <c r="K881">
        <v>20170126</v>
      </c>
      <c r="L881">
        <v>12.5</v>
      </c>
      <c r="M881" s="2">
        <f t="shared" si="71"/>
        <v>42761</v>
      </c>
      <c r="N881">
        <f t="shared" si="72"/>
        <v>0</v>
      </c>
      <c r="O881">
        <f t="shared" si="73"/>
        <v>12.5</v>
      </c>
      <c r="P881">
        <f t="shared" si="74"/>
        <v>0</v>
      </c>
      <c r="Q881">
        <f t="shared" si="75"/>
        <v>0</v>
      </c>
    </row>
    <row r="882" spans="1:17">
      <c r="A882">
        <v>155205</v>
      </c>
      <c r="B882">
        <v>1</v>
      </c>
      <c r="C882">
        <v>1581</v>
      </c>
      <c r="D882">
        <v>1581</v>
      </c>
      <c r="E882">
        <v>1519</v>
      </c>
      <c r="F882">
        <v>541</v>
      </c>
      <c r="G882">
        <v>19</v>
      </c>
      <c r="H882">
        <v>10.8</v>
      </c>
      <c r="I882">
        <v>8.4</v>
      </c>
      <c r="J882">
        <v>5.4</v>
      </c>
      <c r="K882">
        <v>20170130</v>
      </c>
      <c r="L882">
        <v>11.6</v>
      </c>
      <c r="M882" s="2">
        <f t="shared" si="71"/>
        <v>42765</v>
      </c>
      <c r="N882">
        <f t="shared" si="72"/>
        <v>0</v>
      </c>
      <c r="O882">
        <f t="shared" si="73"/>
        <v>11.6</v>
      </c>
      <c r="P882">
        <f t="shared" si="74"/>
        <v>0</v>
      </c>
      <c r="Q882">
        <f t="shared" si="75"/>
        <v>0</v>
      </c>
    </row>
    <row r="883" spans="1:17">
      <c r="A883">
        <v>155205</v>
      </c>
      <c r="B883">
        <v>1</v>
      </c>
      <c r="C883">
        <v>1581</v>
      </c>
      <c r="D883">
        <v>1581</v>
      </c>
      <c r="E883">
        <v>1519</v>
      </c>
      <c r="F883">
        <v>541</v>
      </c>
      <c r="G883">
        <v>19</v>
      </c>
      <c r="H883">
        <v>10.8</v>
      </c>
      <c r="I883">
        <v>8.4</v>
      </c>
      <c r="J883">
        <v>5.4</v>
      </c>
      <c r="K883">
        <v>20170131</v>
      </c>
      <c r="L883">
        <v>10.5</v>
      </c>
      <c r="M883" s="2">
        <f t="shared" si="71"/>
        <v>42766</v>
      </c>
      <c r="N883">
        <f t="shared" si="72"/>
        <v>0</v>
      </c>
      <c r="O883">
        <f t="shared" si="73"/>
        <v>0</v>
      </c>
      <c r="P883">
        <f t="shared" si="74"/>
        <v>10.5</v>
      </c>
      <c r="Q883">
        <f t="shared" si="75"/>
        <v>0</v>
      </c>
    </row>
    <row r="884" spans="1:17">
      <c r="A884">
        <v>155205</v>
      </c>
      <c r="B884">
        <v>1</v>
      </c>
      <c r="C884">
        <v>1581</v>
      </c>
      <c r="D884">
        <v>1581</v>
      </c>
      <c r="E884">
        <v>1519</v>
      </c>
      <c r="F884">
        <v>541</v>
      </c>
      <c r="G884">
        <v>19</v>
      </c>
      <c r="H884">
        <v>10.8</v>
      </c>
      <c r="I884">
        <v>8.4</v>
      </c>
      <c r="J884">
        <v>5.4</v>
      </c>
      <c r="K884">
        <v>20180108</v>
      </c>
      <c r="L884">
        <v>10</v>
      </c>
      <c r="M884" s="2">
        <f t="shared" si="71"/>
        <v>43108</v>
      </c>
      <c r="N884">
        <f t="shared" si="72"/>
        <v>0</v>
      </c>
      <c r="O884">
        <f t="shared" si="73"/>
        <v>0</v>
      </c>
      <c r="P884">
        <f t="shared" si="74"/>
        <v>10</v>
      </c>
      <c r="Q884">
        <f t="shared" si="75"/>
        <v>0</v>
      </c>
    </row>
    <row r="885" spans="1:17">
      <c r="A885">
        <v>155205</v>
      </c>
      <c r="B885">
        <v>1</v>
      </c>
      <c r="C885">
        <v>1581</v>
      </c>
      <c r="D885">
        <v>1581</v>
      </c>
      <c r="E885">
        <v>1519</v>
      </c>
      <c r="F885">
        <v>541</v>
      </c>
      <c r="G885">
        <v>19</v>
      </c>
      <c r="H885">
        <v>10.8</v>
      </c>
      <c r="I885">
        <v>8.4</v>
      </c>
      <c r="J885">
        <v>5.4</v>
      </c>
      <c r="K885">
        <v>20180109</v>
      </c>
      <c r="L885">
        <v>7.3</v>
      </c>
      <c r="M885" s="2">
        <f t="shared" si="71"/>
        <v>43109</v>
      </c>
      <c r="N885">
        <f t="shared" si="72"/>
        <v>0</v>
      </c>
      <c r="O885">
        <f t="shared" si="73"/>
        <v>0</v>
      </c>
      <c r="P885">
        <f t="shared" si="74"/>
        <v>0</v>
      </c>
      <c r="Q885">
        <f t="shared" si="75"/>
        <v>7.3</v>
      </c>
    </row>
    <row r="886" spans="1:17">
      <c r="A886">
        <v>155205</v>
      </c>
      <c r="B886">
        <v>1</v>
      </c>
      <c r="C886">
        <v>1581</v>
      </c>
      <c r="D886">
        <v>1581</v>
      </c>
      <c r="E886">
        <v>1519</v>
      </c>
      <c r="F886">
        <v>541</v>
      </c>
      <c r="G886">
        <v>19</v>
      </c>
      <c r="H886">
        <v>10.8</v>
      </c>
      <c r="I886">
        <v>8.4</v>
      </c>
      <c r="J886">
        <v>5.4</v>
      </c>
      <c r="K886">
        <v>20180117</v>
      </c>
      <c r="L886">
        <v>5.4</v>
      </c>
      <c r="M886" s="2">
        <f t="shared" si="71"/>
        <v>43117</v>
      </c>
      <c r="N886">
        <f t="shared" si="72"/>
        <v>0</v>
      </c>
      <c r="O886">
        <f t="shared" si="73"/>
        <v>0</v>
      </c>
      <c r="P886">
        <f t="shared" si="74"/>
        <v>0</v>
      </c>
      <c r="Q886">
        <f t="shared" si="75"/>
        <v>0</v>
      </c>
    </row>
    <row r="887" spans="1:17">
      <c r="A887">
        <v>155205</v>
      </c>
      <c r="B887">
        <v>1</v>
      </c>
      <c r="C887">
        <v>1581</v>
      </c>
      <c r="D887">
        <v>1581</v>
      </c>
      <c r="E887">
        <v>1519</v>
      </c>
      <c r="F887">
        <v>541</v>
      </c>
      <c r="G887">
        <v>19</v>
      </c>
      <c r="H887">
        <v>10.8</v>
      </c>
      <c r="I887">
        <v>8.4</v>
      </c>
      <c r="J887">
        <v>5.4</v>
      </c>
      <c r="K887">
        <v>20180119</v>
      </c>
      <c r="L887">
        <v>6.8</v>
      </c>
      <c r="M887" s="2">
        <f t="shared" si="71"/>
        <v>43119</v>
      </c>
      <c r="N887">
        <f t="shared" si="72"/>
        <v>0</v>
      </c>
      <c r="O887">
        <f t="shared" si="73"/>
        <v>0</v>
      </c>
      <c r="P887">
        <f t="shared" si="74"/>
        <v>0</v>
      </c>
      <c r="Q887">
        <f t="shared" si="75"/>
        <v>6.8</v>
      </c>
    </row>
    <row r="888" spans="1:17">
      <c r="A888">
        <v>155205</v>
      </c>
      <c r="B888">
        <v>1</v>
      </c>
      <c r="C888">
        <v>1581</v>
      </c>
      <c r="D888">
        <v>1581</v>
      </c>
      <c r="E888">
        <v>1519</v>
      </c>
      <c r="F888">
        <v>541</v>
      </c>
      <c r="G888">
        <v>19</v>
      </c>
      <c r="H888">
        <v>10.8</v>
      </c>
      <c r="I888">
        <v>8.4</v>
      </c>
      <c r="J888">
        <v>5.4</v>
      </c>
      <c r="K888">
        <v>20180122</v>
      </c>
      <c r="L888">
        <v>7.4</v>
      </c>
      <c r="M888" s="2">
        <f t="shared" si="71"/>
        <v>43122</v>
      </c>
      <c r="N888">
        <f t="shared" si="72"/>
        <v>0</v>
      </c>
      <c r="O888">
        <f t="shared" si="73"/>
        <v>0</v>
      </c>
      <c r="P888">
        <f t="shared" si="74"/>
        <v>0</v>
      </c>
      <c r="Q888">
        <f t="shared" si="75"/>
        <v>7.4</v>
      </c>
    </row>
    <row r="889" spans="1:17">
      <c r="A889">
        <v>155205</v>
      </c>
      <c r="B889">
        <v>2</v>
      </c>
      <c r="C889">
        <v>1550</v>
      </c>
      <c r="D889">
        <v>1550</v>
      </c>
      <c r="E889">
        <v>1488</v>
      </c>
      <c r="F889">
        <v>737</v>
      </c>
      <c r="G889">
        <v>26</v>
      </c>
      <c r="H889">
        <v>16</v>
      </c>
      <c r="I889">
        <v>11</v>
      </c>
      <c r="J889">
        <v>7.4</v>
      </c>
      <c r="K889">
        <v>20170201</v>
      </c>
      <c r="L889">
        <v>29</v>
      </c>
      <c r="M889" s="2">
        <f t="shared" si="71"/>
        <v>42767</v>
      </c>
      <c r="N889">
        <f t="shared" si="72"/>
        <v>29</v>
      </c>
      <c r="O889">
        <f t="shared" si="73"/>
        <v>0</v>
      </c>
      <c r="P889">
        <f t="shared" si="74"/>
        <v>0</v>
      </c>
      <c r="Q889">
        <f t="shared" si="75"/>
        <v>0</v>
      </c>
    </row>
    <row r="890" spans="1:17">
      <c r="A890">
        <v>155205</v>
      </c>
      <c r="B890">
        <v>2</v>
      </c>
      <c r="C890">
        <v>1550</v>
      </c>
      <c r="D890">
        <v>1550</v>
      </c>
      <c r="E890">
        <v>1488</v>
      </c>
      <c r="F890">
        <v>737</v>
      </c>
      <c r="G890">
        <v>26</v>
      </c>
      <c r="H890">
        <v>16</v>
      </c>
      <c r="I890">
        <v>11</v>
      </c>
      <c r="J890">
        <v>7.4</v>
      </c>
      <c r="K890">
        <v>20170205</v>
      </c>
      <c r="L890">
        <v>10.5</v>
      </c>
      <c r="M890" s="2">
        <f t="shared" si="71"/>
        <v>42771</v>
      </c>
      <c r="N890">
        <f t="shared" si="72"/>
        <v>0</v>
      </c>
      <c r="O890">
        <f t="shared" si="73"/>
        <v>0</v>
      </c>
      <c r="P890">
        <f t="shared" si="74"/>
        <v>0</v>
      </c>
      <c r="Q890">
        <f t="shared" si="75"/>
        <v>10.5</v>
      </c>
    </row>
    <row r="891" spans="1:17">
      <c r="A891">
        <v>155205</v>
      </c>
      <c r="B891">
        <v>2</v>
      </c>
      <c r="C891">
        <v>1550</v>
      </c>
      <c r="D891">
        <v>1550</v>
      </c>
      <c r="E891">
        <v>1488</v>
      </c>
      <c r="F891">
        <v>737</v>
      </c>
      <c r="G891">
        <v>26</v>
      </c>
      <c r="H891">
        <v>16</v>
      </c>
      <c r="I891">
        <v>11</v>
      </c>
      <c r="J891">
        <v>7.4</v>
      </c>
      <c r="K891">
        <v>20170208</v>
      </c>
      <c r="L891">
        <v>26.4</v>
      </c>
      <c r="M891" s="2">
        <f t="shared" si="71"/>
        <v>42774</v>
      </c>
      <c r="N891">
        <f t="shared" si="72"/>
        <v>26.4</v>
      </c>
      <c r="O891">
        <f t="shared" si="73"/>
        <v>0</v>
      </c>
      <c r="P891">
        <f t="shared" si="74"/>
        <v>0</v>
      </c>
      <c r="Q891">
        <f t="shared" si="75"/>
        <v>0</v>
      </c>
    </row>
    <row r="892" spans="1:17">
      <c r="A892">
        <v>155205</v>
      </c>
      <c r="B892">
        <v>2</v>
      </c>
      <c r="C892">
        <v>1550</v>
      </c>
      <c r="D892">
        <v>1550</v>
      </c>
      <c r="E892">
        <v>1488</v>
      </c>
      <c r="F892">
        <v>737</v>
      </c>
      <c r="G892">
        <v>26</v>
      </c>
      <c r="H892">
        <v>16</v>
      </c>
      <c r="I892">
        <v>11</v>
      </c>
      <c r="J892">
        <v>7.4</v>
      </c>
      <c r="K892">
        <v>20170214</v>
      </c>
      <c r="L892">
        <v>10</v>
      </c>
      <c r="M892" s="2">
        <f t="shared" si="71"/>
        <v>42780</v>
      </c>
      <c r="N892">
        <f t="shared" si="72"/>
        <v>0</v>
      </c>
      <c r="O892">
        <f t="shared" si="73"/>
        <v>0</v>
      </c>
      <c r="P892">
        <f t="shared" si="74"/>
        <v>0</v>
      </c>
      <c r="Q892">
        <f t="shared" si="75"/>
        <v>10</v>
      </c>
    </row>
    <row r="893" spans="1:17">
      <c r="A893">
        <v>155205</v>
      </c>
      <c r="B893">
        <v>2</v>
      </c>
      <c r="C893">
        <v>1550</v>
      </c>
      <c r="D893">
        <v>1550</v>
      </c>
      <c r="E893">
        <v>1488</v>
      </c>
      <c r="F893">
        <v>737</v>
      </c>
      <c r="G893">
        <v>26</v>
      </c>
      <c r="H893">
        <v>16</v>
      </c>
      <c r="I893">
        <v>11</v>
      </c>
      <c r="J893">
        <v>7.4</v>
      </c>
      <c r="K893">
        <v>20170216</v>
      </c>
      <c r="L893">
        <v>9.1999999999999993</v>
      </c>
      <c r="M893" s="2">
        <f t="shared" si="71"/>
        <v>42782</v>
      </c>
      <c r="N893">
        <f t="shared" si="72"/>
        <v>0</v>
      </c>
      <c r="O893">
        <f t="shared" si="73"/>
        <v>0</v>
      </c>
      <c r="P893">
        <f t="shared" si="74"/>
        <v>0</v>
      </c>
      <c r="Q893">
        <f t="shared" si="75"/>
        <v>9.1999999999999993</v>
      </c>
    </row>
    <row r="894" spans="1:17">
      <c r="A894">
        <v>155205</v>
      </c>
      <c r="B894">
        <v>2</v>
      </c>
      <c r="C894">
        <v>1550</v>
      </c>
      <c r="D894">
        <v>1550</v>
      </c>
      <c r="E894">
        <v>1488</v>
      </c>
      <c r="F894">
        <v>737</v>
      </c>
      <c r="G894">
        <v>26</v>
      </c>
      <c r="H894">
        <v>16</v>
      </c>
      <c r="I894">
        <v>11</v>
      </c>
      <c r="J894">
        <v>7.4</v>
      </c>
      <c r="K894">
        <v>20170222</v>
      </c>
      <c r="L894">
        <v>11.5</v>
      </c>
      <c r="M894" s="2">
        <f t="shared" si="71"/>
        <v>42788</v>
      </c>
      <c r="N894">
        <f t="shared" si="72"/>
        <v>0</v>
      </c>
      <c r="O894">
        <f t="shared" si="73"/>
        <v>0</v>
      </c>
      <c r="P894">
        <f t="shared" si="74"/>
        <v>11.5</v>
      </c>
      <c r="Q894">
        <f t="shared" si="75"/>
        <v>0</v>
      </c>
    </row>
    <row r="895" spans="1:17">
      <c r="A895">
        <v>155205</v>
      </c>
      <c r="B895">
        <v>2</v>
      </c>
      <c r="C895">
        <v>1550</v>
      </c>
      <c r="D895">
        <v>1550</v>
      </c>
      <c r="E895">
        <v>1488</v>
      </c>
      <c r="F895">
        <v>737</v>
      </c>
      <c r="G895">
        <v>26</v>
      </c>
      <c r="H895">
        <v>16</v>
      </c>
      <c r="I895">
        <v>11</v>
      </c>
      <c r="J895">
        <v>7.4</v>
      </c>
      <c r="K895">
        <v>20170226</v>
      </c>
      <c r="L895">
        <v>9.6999999999999993</v>
      </c>
      <c r="M895" s="2">
        <f t="shared" si="71"/>
        <v>42792</v>
      </c>
      <c r="N895">
        <f t="shared" si="72"/>
        <v>0</v>
      </c>
      <c r="O895">
        <f t="shared" si="73"/>
        <v>0</v>
      </c>
      <c r="P895">
        <f t="shared" si="74"/>
        <v>0</v>
      </c>
      <c r="Q895">
        <f t="shared" si="75"/>
        <v>9.6999999999999993</v>
      </c>
    </row>
    <row r="896" spans="1:17">
      <c r="A896">
        <v>155205</v>
      </c>
      <c r="B896">
        <v>2</v>
      </c>
      <c r="C896">
        <v>1550</v>
      </c>
      <c r="D896">
        <v>1550</v>
      </c>
      <c r="E896">
        <v>1488</v>
      </c>
      <c r="F896">
        <v>737</v>
      </c>
      <c r="G896">
        <v>26</v>
      </c>
      <c r="H896">
        <v>16</v>
      </c>
      <c r="I896">
        <v>11</v>
      </c>
      <c r="J896">
        <v>7.4</v>
      </c>
      <c r="K896">
        <v>20180215</v>
      </c>
      <c r="L896">
        <v>8</v>
      </c>
      <c r="M896" s="2">
        <f t="shared" si="71"/>
        <v>43146</v>
      </c>
      <c r="N896">
        <f t="shared" si="72"/>
        <v>0</v>
      </c>
      <c r="O896">
        <f t="shared" si="73"/>
        <v>0</v>
      </c>
      <c r="P896">
        <f t="shared" si="74"/>
        <v>0</v>
      </c>
      <c r="Q896">
        <f t="shared" si="75"/>
        <v>8</v>
      </c>
    </row>
    <row r="897" spans="1:17">
      <c r="A897">
        <v>155205</v>
      </c>
      <c r="B897">
        <v>2</v>
      </c>
      <c r="C897">
        <v>1550</v>
      </c>
      <c r="D897">
        <v>1550</v>
      </c>
      <c r="E897">
        <v>1488</v>
      </c>
      <c r="F897">
        <v>737</v>
      </c>
      <c r="G897">
        <v>26</v>
      </c>
      <c r="H897">
        <v>16</v>
      </c>
      <c r="I897">
        <v>11</v>
      </c>
      <c r="J897">
        <v>7.4</v>
      </c>
      <c r="K897">
        <v>20180216</v>
      </c>
      <c r="L897">
        <v>10.6</v>
      </c>
      <c r="M897" s="2">
        <f t="shared" si="71"/>
        <v>43147</v>
      </c>
      <c r="N897">
        <f t="shared" si="72"/>
        <v>0</v>
      </c>
      <c r="O897">
        <f t="shared" si="73"/>
        <v>0</v>
      </c>
      <c r="P897">
        <f t="shared" si="74"/>
        <v>0</v>
      </c>
      <c r="Q897">
        <f t="shared" si="75"/>
        <v>10.6</v>
      </c>
    </row>
    <row r="898" spans="1:17">
      <c r="A898">
        <v>155205</v>
      </c>
      <c r="B898">
        <v>2</v>
      </c>
      <c r="C898">
        <v>1550</v>
      </c>
      <c r="D898">
        <v>1550</v>
      </c>
      <c r="E898">
        <v>1488</v>
      </c>
      <c r="F898">
        <v>737</v>
      </c>
      <c r="G898">
        <v>26</v>
      </c>
      <c r="H898">
        <v>16</v>
      </c>
      <c r="I898">
        <v>11</v>
      </c>
      <c r="J898">
        <v>7.4</v>
      </c>
      <c r="K898">
        <v>20180226</v>
      </c>
      <c r="L898">
        <v>7.5</v>
      </c>
      <c r="M898" s="2">
        <f t="shared" si="71"/>
        <v>43157</v>
      </c>
      <c r="N898">
        <f t="shared" si="72"/>
        <v>0</v>
      </c>
      <c r="O898">
        <f t="shared" si="73"/>
        <v>0</v>
      </c>
      <c r="P898">
        <f t="shared" si="74"/>
        <v>0</v>
      </c>
      <c r="Q898">
        <f t="shared" si="75"/>
        <v>7.5</v>
      </c>
    </row>
    <row r="899" spans="1:17">
      <c r="A899">
        <v>155205</v>
      </c>
      <c r="B899">
        <v>3</v>
      </c>
      <c r="C899">
        <v>1550</v>
      </c>
      <c r="D899">
        <v>1550</v>
      </c>
      <c r="E899">
        <v>1488</v>
      </c>
      <c r="F899">
        <v>733</v>
      </c>
      <c r="G899">
        <v>26</v>
      </c>
      <c r="H899">
        <v>16.100000000000001</v>
      </c>
      <c r="I899">
        <v>11</v>
      </c>
      <c r="J899">
        <v>7.2</v>
      </c>
      <c r="K899">
        <v>20170309</v>
      </c>
      <c r="L899">
        <v>10</v>
      </c>
      <c r="M899" s="2">
        <f t="shared" si="71"/>
        <v>42803</v>
      </c>
      <c r="N899">
        <f t="shared" si="72"/>
        <v>0</v>
      </c>
      <c r="O899">
        <f t="shared" si="73"/>
        <v>0</v>
      </c>
      <c r="P899">
        <f t="shared" si="74"/>
        <v>0</v>
      </c>
      <c r="Q899">
        <f t="shared" si="75"/>
        <v>10</v>
      </c>
    </row>
    <row r="900" spans="1:17">
      <c r="A900">
        <v>155205</v>
      </c>
      <c r="B900">
        <v>3</v>
      </c>
      <c r="C900">
        <v>1550</v>
      </c>
      <c r="D900">
        <v>1550</v>
      </c>
      <c r="E900">
        <v>1488</v>
      </c>
      <c r="F900">
        <v>733</v>
      </c>
      <c r="G900">
        <v>26</v>
      </c>
      <c r="H900">
        <v>16.100000000000001</v>
      </c>
      <c r="I900">
        <v>11</v>
      </c>
      <c r="J900">
        <v>7.2</v>
      </c>
      <c r="K900">
        <v>20170310</v>
      </c>
      <c r="L900">
        <v>8.8000000000000007</v>
      </c>
      <c r="M900" s="2">
        <f t="shared" si="71"/>
        <v>42804</v>
      </c>
      <c r="N900">
        <f t="shared" si="72"/>
        <v>0</v>
      </c>
      <c r="O900">
        <f t="shared" si="73"/>
        <v>0</v>
      </c>
      <c r="P900">
        <f t="shared" si="74"/>
        <v>0</v>
      </c>
      <c r="Q900">
        <f t="shared" si="75"/>
        <v>8.8000000000000007</v>
      </c>
    </row>
    <row r="901" spans="1:17">
      <c r="A901">
        <v>155205</v>
      </c>
      <c r="B901">
        <v>3</v>
      </c>
      <c r="C901">
        <v>1550</v>
      </c>
      <c r="D901">
        <v>1550</v>
      </c>
      <c r="E901">
        <v>1488</v>
      </c>
      <c r="F901">
        <v>733</v>
      </c>
      <c r="G901">
        <v>26</v>
      </c>
      <c r="H901">
        <v>16.100000000000001</v>
      </c>
      <c r="I901">
        <v>11</v>
      </c>
      <c r="J901">
        <v>7.2</v>
      </c>
      <c r="K901">
        <v>20170311</v>
      </c>
      <c r="L901">
        <v>7.2</v>
      </c>
      <c r="M901" s="2">
        <f t="shared" si="71"/>
        <v>42805</v>
      </c>
      <c r="N901">
        <f t="shared" si="72"/>
        <v>0</v>
      </c>
      <c r="O901">
        <f t="shared" si="73"/>
        <v>0</v>
      </c>
      <c r="P901">
        <f t="shared" si="74"/>
        <v>0</v>
      </c>
      <c r="Q901">
        <f t="shared" si="75"/>
        <v>0</v>
      </c>
    </row>
    <row r="902" spans="1:17">
      <c r="A902">
        <v>155205</v>
      </c>
      <c r="B902">
        <v>3</v>
      </c>
      <c r="C902">
        <v>1550</v>
      </c>
      <c r="D902">
        <v>1550</v>
      </c>
      <c r="E902">
        <v>1488</v>
      </c>
      <c r="F902">
        <v>733</v>
      </c>
      <c r="G902">
        <v>26</v>
      </c>
      <c r="H902">
        <v>16.100000000000001</v>
      </c>
      <c r="I902">
        <v>11</v>
      </c>
      <c r="J902">
        <v>7.2</v>
      </c>
      <c r="K902">
        <v>20170312</v>
      </c>
      <c r="L902">
        <v>14.4</v>
      </c>
      <c r="M902" s="2">
        <f t="shared" si="71"/>
        <v>42806</v>
      </c>
      <c r="N902">
        <f t="shared" si="72"/>
        <v>0</v>
      </c>
      <c r="O902">
        <f t="shared" si="73"/>
        <v>0</v>
      </c>
      <c r="P902">
        <f t="shared" si="74"/>
        <v>14.4</v>
      </c>
      <c r="Q902">
        <f t="shared" si="75"/>
        <v>0</v>
      </c>
    </row>
    <row r="903" spans="1:17">
      <c r="A903">
        <v>155205</v>
      </c>
      <c r="B903">
        <v>3</v>
      </c>
      <c r="C903">
        <v>1550</v>
      </c>
      <c r="D903">
        <v>1550</v>
      </c>
      <c r="E903">
        <v>1488</v>
      </c>
      <c r="F903">
        <v>733</v>
      </c>
      <c r="G903">
        <v>26</v>
      </c>
      <c r="H903">
        <v>16.100000000000001</v>
      </c>
      <c r="I903">
        <v>11</v>
      </c>
      <c r="J903">
        <v>7.2</v>
      </c>
      <c r="K903">
        <v>20170313</v>
      </c>
      <c r="L903">
        <v>10.1</v>
      </c>
      <c r="M903" s="2">
        <f t="shared" si="71"/>
        <v>42807</v>
      </c>
      <c r="N903">
        <f t="shared" si="72"/>
        <v>0</v>
      </c>
      <c r="O903">
        <f t="shared" si="73"/>
        <v>0</v>
      </c>
      <c r="P903">
        <f t="shared" si="74"/>
        <v>0</v>
      </c>
      <c r="Q903">
        <f t="shared" si="75"/>
        <v>10.1</v>
      </c>
    </row>
    <row r="904" spans="1:17">
      <c r="A904">
        <v>155205</v>
      </c>
      <c r="B904">
        <v>3</v>
      </c>
      <c r="C904">
        <v>1550</v>
      </c>
      <c r="D904">
        <v>1550</v>
      </c>
      <c r="E904">
        <v>1488</v>
      </c>
      <c r="F904">
        <v>733</v>
      </c>
      <c r="G904">
        <v>26</v>
      </c>
      <c r="H904">
        <v>16.100000000000001</v>
      </c>
      <c r="I904">
        <v>11</v>
      </c>
      <c r="J904">
        <v>7.2</v>
      </c>
      <c r="K904">
        <v>20170314</v>
      </c>
      <c r="L904">
        <v>18.7</v>
      </c>
      <c r="M904" s="2">
        <f t="shared" si="71"/>
        <v>42808</v>
      </c>
      <c r="N904">
        <f t="shared" si="72"/>
        <v>0</v>
      </c>
      <c r="O904">
        <f t="shared" si="73"/>
        <v>18.7</v>
      </c>
      <c r="P904">
        <f t="shared" si="74"/>
        <v>0</v>
      </c>
      <c r="Q904">
        <f t="shared" si="75"/>
        <v>0</v>
      </c>
    </row>
    <row r="905" spans="1:17">
      <c r="A905">
        <v>155205</v>
      </c>
      <c r="B905">
        <v>3</v>
      </c>
      <c r="C905">
        <v>1550</v>
      </c>
      <c r="D905">
        <v>1550</v>
      </c>
      <c r="E905">
        <v>1488</v>
      </c>
      <c r="F905">
        <v>733</v>
      </c>
      <c r="G905">
        <v>26</v>
      </c>
      <c r="H905">
        <v>16.100000000000001</v>
      </c>
      <c r="I905">
        <v>11</v>
      </c>
      <c r="J905">
        <v>7.2</v>
      </c>
      <c r="K905">
        <v>20170315</v>
      </c>
      <c r="L905">
        <v>37.5</v>
      </c>
      <c r="M905" s="2">
        <f t="shared" si="71"/>
        <v>42809</v>
      </c>
      <c r="N905">
        <f t="shared" si="72"/>
        <v>37.5</v>
      </c>
      <c r="O905">
        <f t="shared" si="73"/>
        <v>0</v>
      </c>
      <c r="P905">
        <f t="shared" si="74"/>
        <v>0</v>
      </c>
      <c r="Q905">
        <f t="shared" si="75"/>
        <v>0</v>
      </c>
    </row>
    <row r="906" spans="1:17">
      <c r="A906">
        <v>155205</v>
      </c>
      <c r="B906">
        <v>3</v>
      </c>
      <c r="C906">
        <v>1550</v>
      </c>
      <c r="D906">
        <v>1550</v>
      </c>
      <c r="E906">
        <v>1488</v>
      </c>
      <c r="F906">
        <v>733</v>
      </c>
      <c r="G906">
        <v>26</v>
      </c>
      <c r="H906">
        <v>16.100000000000001</v>
      </c>
      <c r="I906">
        <v>11</v>
      </c>
      <c r="J906">
        <v>7.2</v>
      </c>
      <c r="K906">
        <v>20170316</v>
      </c>
      <c r="L906">
        <v>35.200000000000003</v>
      </c>
      <c r="M906" s="2">
        <f t="shared" si="71"/>
        <v>42810</v>
      </c>
      <c r="N906">
        <f t="shared" si="72"/>
        <v>35.200000000000003</v>
      </c>
      <c r="O906">
        <f t="shared" si="73"/>
        <v>0</v>
      </c>
      <c r="P906">
        <f t="shared" si="74"/>
        <v>0</v>
      </c>
      <c r="Q906">
        <f t="shared" si="75"/>
        <v>0</v>
      </c>
    </row>
    <row r="907" spans="1:17">
      <c r="A907">
        <v>155205</v>
      </c>
      <c r="B907">
        <v>3</v>
      </c>
      <c r="C907">
        <v>1550</v>
      </c>
      <c r="D907">
        <v>1550</v>
      </c>
      <c r="E907">
        <v>1488</v>
      </c>
      <c r="F907">
        <v>733</v>
      </c>
      <c r="G907">
        <v>26</v>
      </c>
      <c r="H907">
        <v>16.100000000000001</v>
      </c>
      <c r="I907">
        <v>11</v>
      </c>
      <c r="J907">
        <v>7.2</v>
      </c>
      <c r="K907">
        <v>20170318</v>
      </c>
      <c r="L907">
        <v>16.5</v>
      </c>
      <c r="M907" s="2">
        <f t="shared" si="71"/>
        <v>42812</v>
      </c>
      <c r="N907">
        <f t="shared" si="72"/>
        <v>0</v>
      </c>
      <c r="O907">
        <f t="shared" si="73"/>
        <v>16.5</v>
      </c>
      <c r="P907">
        <f t="shared" si="74"/>
        <v>0</v>
      </c>
      <c r="Q907">
        <f t="shared" si="75"/>
        <v>0</v>
      </c>
    </row>
    <row r="908" spans="1:17">
      <c r="A908">
        <v>155205</v>
      </c>
      <c r="B908">
        <v>3</v>
      </c>
      <c r="C908">
        <v>1550</v>
      </c>
      <c r="D908">
        <v>1550</v>
      </c>
      <c r="E908">
        <v>1488</v>
      </c>
      <c r="F908">
        <v>733</v>
      </c>
      <c r="G908">
        <v>26</v>
      </c>
      <c r="H908">
        <v>16.100000000000001</v>
      </c>
      <c r="I908">
        <v>11</v>
      </c>
      <c r="J908">
        <v>7.2</v>
      </c>
      <c r="K908">
        <v>20170319</v>
      </c>
      <c r="L908">
        <v>8.3000000000000007</v>
      </c>
      <c r="M908" s="2">
        <f t="shared" si="71"/>
        <v>42813</v>
      </c>
      <c r="N908">
        <f t="shared" si="72"/>
        <v>0</v>
      </c>
      <c r="O908">
        <f t="shared" si="73"/>
        <v>0</v>
      </c>
      <c r="P908">
        <f t="shared" si="74"/>
        <v>0</v>
      </c>
      <c r="Q908">
        <f t="shared" si="75"/>
        <v>8.3000000000000007</v>
      </c>
    </row>
    <row r="909" spans="1:17">
      <c r="A909">
        <v>155205</v>
      </c>
      <c r="B909">
        <v>3</v>
      </c>
      <c r="C909">
        <v>1550</v>
      </c>
      <c r="D909">
        <v>1550</v>
      </c>
      <c r="E909">
        <v>1488</v>
      </c>
      <c r="F909">
        <v>733</v>
      </c>
      <c r="G909">
        <v>26</v>
      </c>
      <c r="H909">
        <v>16.100000000000001</v>
      </c>
      <c r="I909">
        <v>11</v>
      </c>
      <c r="J909">
        <v>7.2</v>
      </c>
      <c r="K909">
        <v>20170328</v>
      </c>
      <c r="L909">
        <v>10</v>
      </c>
      <c r="M909" s="2">
        <f t="shared" si="71"/>
        <v>42822</v>
      </c>
      <c r="N909">
        <f t="shared" si="72"/>
        <v>0</v>
      </c>
      <c r="O909">
        <f t="shared" si="73"/>
        <v>0</v>
      </c>
      <c r="P909">
        <f t="shared" si="74"/>
        <v>0</v>
      </c>
      <c r="Q909">
        <f t="shared" si="75"/>
        <v>10</v>
      </c>
    </row>
    <row r="910" spans="1:17">
      <c r="A910">
        <v>155205</v>
      </c>
      <c r="B910">
        <v>3</v>
      </c>
      <c r="C910">
        <v>1550</v>
      </c>
      <c r="D910">
        <v>1550</v>
      </c>
      <c r="E910">
        <v>1488</v>
      </c>
      <c r="F910">
        <v>733</v>
      </c>
      <c r="G910">
        <v>26</v>
      </c>
      <c r="H910">
        <v>16.100000000000001</v>
      </c>
      <c r="I910">
        <v>11</v>
      </c>
      <c r="J910">
        <v>7.2</v>
      </c>
      <c r="K910">
        <v>20170330</v>
      </c>
      <c r="L910">
        <v>8.4</v>
      </c>
      <c r="M910" s="2">
        <f t="shared" si="71"/>
        <v>42824</v>
      </c>
      <c r="N910">
        <f t="shared" si="72"/>
        <v>0</v>
      </c>
      <c r="O910">
        <f t="shared" si="73"/>
        <v>0</v>
      </c>
      <c r="P910">
        <f t="shared" si="74"/>
        <v>0</v>
      </c>
      <c r="Q910">
        <f t="shared" si="75"/>
        <v>8.4</v>
      </c>
    </row>
    <row r="911" spans="1:17">
      <c r="A911">
        <v>155205</v>
      </c>
      <c r="B911">
        <v>3</v>
      </c>
      <c r="C911">
        <v>1550</v>
      </c>
      <c r="D911">
        <v>1550</v>
      </c>
      <c r="E911">
        <v>1488</v>
      </c>
      <c r="F911">
        <v>733</v>
      </c>
      <c r="G911">
        <v>26</v>
      </c>
      <c r="H911">
        <v>16.100000000000001</v>
      </c>
      <c r="I911">
        <v>11</v>
      </c>
      <c r="J911">
        <v>7.2</v>
      </c>
      <c r="K911">
        <v>20180302</v>
      </c>
      <c r="L911">
        <v>7.2</v>
      </c>
      <c r="M911" s="2">
        <f t="shared" si="71"/>
        <v>43161</v>
      </c>
      <c r="N911">
        <f t="shared" si="72"/>
        <v>0</v>
      </c>
      <c r="O911">
        <f t="shared" si="73"/>
        <v>0</v>
      </c>
      <c r="P911">
        <f t="shared" si="74"/>
        <v>0</v>
      </c>
      <c r="Q911">
        <f t="shared" si="75"/>
        <v>0</v>
      </c>
    </row>
    <row r="912" spans="1:17">
      <c r="A912">
        <v>155205</v>
      </c>
      <c r="B912">
        <v>3</v>
      </c>
      <c r="C912">
        <v>1550</v>
      </c>
      <c r="D912">
        <v>1550</v>
      </c>
      <c r="E912">
        <v>1488</v>
      </c>
      <c r="F912">
        <v>733</v>
      </c>
      <c r="G912">
        <v>26</v>
      </c>
      <c r="H912">
        <v>16.100000000000001</v>
      </c>
      <c r="I912">
        <v>11</v>
      </c>
      <c r="J912">
        <v>7.2</v>
      </c>
      <c r="K912">
        <v>20180304</v>
      </c>
      <c r="L912">
        <v>7.9</v>
      </c>
      <c r="M912" s="2">
        <f t="shared" si="71"/>
        <v>43163</v>
      </c>
      <c r="N912">
        <f t="shared" si="72"/>
        <v>0</v>
      </c>
      <c r="O912">
        <f t="shared" si="73"/>
        <v>0</v>
      </c>
      <c r="P912">
        <f t="shared" si="74"/>
        <v>0</v>
      </c>
      <c r="Q912">
        <f t="shared" si="75"/>
        <v>7.9</v>
      </c>
    </row>
    <row r="913" spans="1:17">
      <c r="A913">
        <v>155205</v>
      </c>
      <c r="B913">
        <v>3</v>
      </c>
      <c r="C913">
        <v>1550</v>
      </c>
      <c r="D913">
        <v>1550</v>
      </c>
      <c r="E913">
        <v>1488</v>
      </c>
      <c r="F913">
        <v>733</v>
      </c>
      <c r="G913">
        <v>26</v>
      </c>
      <c r="H913">
        <v>16.100000000000001</v>
      </c>
      <c r="I913">
        <v>11</v>
      </c>
      <c r="J913">
        <v>7.2</v>
      </c>
      <c r="K913">
        <v>20180323</v>
      </c>
      <c r="L913">
        <v>10.199999999999999</v>
      </c>
      <c r="M913" s="2">
        <f t="shared" si="71"/>
        <v>43182</v>
      </c>
      <c r="N913">
        <f t="shared" si="72"/>
        <v>0</v>
      </c>
      <c r="O913">
        <f t="shared" si="73"/>
        <v>0</v>
      </c>
      <c r="P913">
        <f t="shared" si="74"/>
        <v>0</v>
      </c>
      <c r="Q913">
        <f t="shared" si="75"/>
        <v>10.199999999999999</v>
      </c>
    </row>
    <row r="914" spans="1:17">
      <c r="A914">
        <v>155207</v>
      </c>
      <c r="B914">
        <v>1</v>
      </c>
      <c r="C914">
        <v>837</v>
      </c>
      <c r="D914">
        <v>837</v>
      </c>
      <c r="E914">
        <v>806</v>
      </c>
      <c r="F914">
        <v>500</v>
      </c>
      <c r="G914">
        <v>16.7</v>
      </c>
      <c r="H914">
        <v>14.1</v>
      </c>
      <c r="I914">
        <v>12</v>
      </c>
      <c r="J914">
        <v>9.3000000000000007</v>
      </c>
      <c r="K914">
        <v>20170112</v>
      </c>
      <c r="L914">
        <v>13.4</v>
      </c>
      <c r="M914" s="2">
        <f t="shared" si="71"/>
        <v>42747</v>
      </c>
      <c r="N914">
        <f t="shared" si="72"/>
        <v>0</v>
      </c>
      <c r="O914">
        <f t="shared" si="73"/>
        <v>0</v>
      </c>
      <c r="P914">
        <f t="shared" si="74"/>
        <v>13.4</v>
      </c>
      <c r="Q914">
        <f t="shared" si="75"/>
        <v>0</v>
      </c>
    </row>
    <row r="915" spans="1:17">
      <c r="A915">
        <v>155207</v>
      </c>
      <c r="B915">
        <v>1</v>
      </c>
      <c r="C915">
        <v>837</v>
      </c>
      <c r="D915">
        <v>837</v>
      </c>
      <c r="E915">
        <v>806</v>
      </c>
      <c r="F915">
        <v>500</v>
      </c>
      <c r="G915">
        <v>16.7</v>
      </c>
      <c r="H915">
        <v>14.1</v>
      </c>
      <c r="I915">
        <v>12</v>
      </c>
      <c r="J915">
        <v>9.3000000000000007</v>
      </c>
      <c r="K915">
        <v>20170123</v>
      </c>
      <c r="L915">
        <v>12</v>
      </c>
      <c r="M915" s="2">
        <f t="shared" si="71"/>
        <v>42758</v>
      </c>
      <c r="N915">
        <f t="shared" si="72"/>
        <v>0</v>
      </c>
      <c r="O915">
        <f t="shared" si="73"/>
        <v>0</v>
      </c>
      <c r="P915">
        <f t="shared" si="74"/>
        <v>0</v>
      </c>
      <c r="Q915">
        <f t="shared" si="75"/>
        <v>12</v>
      </c>
    </row>
    <row r="916" spans="1:17">
      <c r="A916">
        <v>155207</v>
      </c>
      <c r="B916">
        <v>1</v>
      </c>
      <c r="C916">
        <v>837</v>
      </c>
      <c r="D916">
        <v>837</v>
      </c>
      <c r="E916">
        <v>806</v>
      </c>
      <c r="F916">
        <v>500</v>
      </c>
      <c r="G916">
        <v>16.7</v>
      </c>
      <c r="H916">
        <v>14.1</v>
      </c>
      <c r="I916">
        <v>12</v>
      </c>
      <c r="J916">
        <v>9.3000000000000007</v>
      </c>
      <c r="K916">
        <v>20170125</v>
      </c>
      <c r="L916">
        <v>11</v>
      </c>
      <c r="M916" s="2">
        <f t="shared" si="71"/>
        <v>42760</v>
      </c>
      <c r="N916">
        <f t="shared" si="72"/>
        <v>0</v>
      </c>
      <c r="O916">
        <f t="shared" si="73"/>
        <v>0</v>
      </c>
      <c r="P916">
        <f t="shared" si="74"/>
        <v>0</v>
      </c>
      <c r="Q916">
        <f t="shared" si="75"/>
        <v>11</v>
      </c>
    </row>
    <row r="917" spans="1:17">
      <c r="A917">
        <v>155207</v>
      </c>
      <c r="B917">
        <v>1</v>
      </c>
      <c r="C917">
        <v>837</v>
      </c>
      <c r="D917">
        <v>837</v>
      </c>
      <c r="E917">
        <v>806</v>
      </c>
      <c r="F917">
        <v>500</v>
      </c>
      <c r="G917">
        <v>16.7</v>
      </c>
      <c r="H917">
        <v>14.1</v>
      </c>
      <c r="I917">
        <v>12</v>
      </c>
      <c r="J917">
        <v>9.3000000000000007</v>
      </c>
      <c r="K917">
        <v>20170131</v>
      </c>
      <c r="L917">
        <v>18.8</v>
      </c>
      <c r="M917" s="2">
        <f t="shared" si="71"/>
        <v>42766</v>
      </c>
      <c r="N917">
        <f t="shared" si="72"/>
        <v>18.8</v>
      </c>
      <c r="O917">
        <f t="shared" si="73"/>
        <v>0</v>
      </c>
      <c r="P917">
        <f t="shared" si="74"/>
        <v>0</v>
      </c>
      <c r="Q917">
        <f t="shared" si="75"/>
        <v>0</v>
      </c>
    </row>
    <row r="918" spans="1:17">
      <c r="A918">
        <v>155207</v>
      </c>
      <c r="B918">
        <v>1</v>
      </c>
      <c r="C918">
        <v>837</v>
      </c>
      <c r="D918">
        <v>837</v>
      </c>
      <c r="E918">
        <v>806</v>
      </c>
      <c r="F918">
        <v>500</v>
      </c>
      <c r="G918">
        <v>16.7</v>
      </c>
      <c r="H918">
        <v>14.1</v>
      </c>
      <c r="I918">
        <v>12</v>
      </c>
      <c r="J918">
        <v>9.3000000000000007</v>
      </c>
      <c r="K918">
        <v>20180122</v>
      </c>
      <c r="L918">
        <v>12.5</v>
      </c>
      <c r="M918" s="2">
        <f t="shared" si="71"/>
        <v>43122</v>
      </c>
      <c r="N918">
        <f t="shared" si="72"/>
        <v>0</v>
      </c>
      <c r="O918">
        <f t="shared" si="73"/>
        <v>0</v>
      </c>
      <c r="P918">
        <f t="shared" si="74"/>
        <v>12.5</v>
      </c>
      <c r="Q918">
        <f t="shared" si="75"/>
        <v>0</v>
      </c>
    </row>
    <row r="919" spans="1:17">
      <c r="A919">
        <v>155207</v>
      </c>
      <c r="B919">
        <v>2</v>
      </c>
      <c r="C919">
        <v>837</v>
      </c>
      <c r="D919">
        <v>837</v>
      </c>
      <c r="E919">
        <v>806</v>
      </c>
      <c r="F919">
        <v>563</v>
      </c>
      <c r="G919">
        <v>18.8</v>
      </c>
      <c r="H919">
        <v>15.6</v>
      </c>
      <c r="I919">
        <v>14.5</v>
      </c>
      <c r="J919">
        <v>10.4</v>
      </c>
      <c r="K919">
        <v>20170208</v>
      </c>
      <c r="L919">
        <v>11.2</v>
      </c>
      <c r="M919" s="2">
        <f t="shared" si="71"/>
        <v>42774</v>
      </c>
      <c r="N919">
        <f t="shared" si="72"/>
        <v>0</v>
      </c>
      <c r="O919">
        <f t="shared" si="73"/>
        <v>0</v>
      </c>
      <c r="P919">
        <f t="shared" si="74"/>
        <v>0</v>
      </c>
      <c r="Q919">
        <f t="shared" si="75"/>
        <v>11.2</v>
      </c>
    </row>
    <row r="920" spans="1:17">
      <c r="A920">
        <v>155207</v>
      </c>
      <c r="B920">
        <v>2</v>
      </c>
      <c r="C920">
        <v>837</v>
      </c>
      <c r="D920">
        <v>837</v>
      </c>
      <c r="E920">
        <v>806</v>
      </c>
      <c r="F920">
        <v>563</v>
      </c>
      <c r="G920">
        <v>18.8</v>
      </c>
      <c r="H920">
        <v>15.6</v>
      </c>
      <c r="I920">
        <v>14.5</v>
      </c>
      <c r="J920">
        <v>10.4</v>
      </c>
      <c r="K920">
        <v>20170216</v>
      </c>
      <c r="L920">
        <v>12.7</v>
      </c>
      <c r="M920" s="2">
        <f t="shared" si="71"/>
        <v>42782</v>
      </c>
      <c r="N920">
        <f t="shared" si="72"/>
        <v>0</v>
      </c>
      <c r="O920">
        <f t="shared" si="73"/>
        <v>0</v>
      </c>
      <c r="P920">
        <f t="shared" si="74"/>
        <v>0</v>
      </c>
      <c r="Q920">
        <f t="shared" si="75"/>
        <v>12.7</v>
      </c>
    </row>
    <row r="921" spans="1:17">
      <c r="A921">
        <v>155207</v>
      </c>
      <c r="B921">
        <v>2</v>
      </c>
      <c r="C921">
        <v>837</v>
      </c>
      <c r="D921">
        <v>837</v>
      </c>
      <c r="E921">
        <v>806</v>
      </c>
      <c r="F921">
        <v>563</v>
      </c>
      <c r="G921">
        <v>18.8</v>
      </c>
      <c r="H921">
        <v>15.6</v>
      </c>
      <c r="I921">
        <v>14.5</v>
      </c>
      <c r="J921">
        <v>10.4</v>
      </c>
      <c r="K921">
        <v>20170226</v>
      </c>
      <c r="L921">
        <v>17.899999999999999</v>
      </c>
      <c r="M921" s="2">
        <f t="shared" si="71"/>
        <v>42792</v>
      </c>
      <c r="N921">
        <f t="shared" si="72"/>
        <v>0</v>
      </c>
      <c r="O921">
        <f t="shared" si="73"/>
        <v>17.899999999999999</v>
      </c>
      <c r="P921">
        <f t="shared" si="74"/>
        <v>0</v>
      </c>
      <c r="Q921">
        <f t="shared" si="75"/>
        <v>0</v>
      </c>
    </row>
    <row r="922" spans="1:17">
      <c r="A922">
        <v>155207</v>
      </c>
      <c r="B922">
        <v>3</v>
      </c>
      <c r="C922">
        <v>837</v>
      </c>
      <c r="D922">
        <v>837</v>
      </c>
      <c r="E922">
        <v>806</v>
      </c>
      <c r="F922">
        <v>546</v>
      </c>
      <c r="G922">
        <v>19</v>
      </c>
      <c r="H922">
        <v>14.3</v>
      </c>
      <c r="I922">
        <v>12.6</v>
      </c>
      <c r="J922">
        <v>9.5</v>
      </c>
      <c r="K922">
        <v>20170302</v>
      </c>
      <c r="L922">
        <v>9.6999999999999993</v>
      </c>
      <c r="M922" s="2">
        <f t="shared" si="71"/>
        <v>42796</v>
      </c>
      <c r="N922">
        <f t="shared" si="72"/>
        <v>0</v>
      </c>
      <c r="O922">
        <f t="shared" si="73"/>
        <v>0</v>
      </c>
      <c r="P922">
        <f t="shared" si="74"/>
        <v>0</v>
      </c>
      <c r="Q922">
        <f t="shared" si="75"/>
        <v>9.6999999999999993</v>
      </c>
    </row>
    <row r="923" spans="1:17">
      <c r="A923">
        <v>155207</v>
      </c>
      <c r="B923">
        <v>3</v>
      </c>
      <c r="C923">
        <v>837</v>
      </c>
      <c r="D923">
        <v>837</v>
      </c>
      <c r="E923">
        <v>806</v>
      </c>
      <c r="F923">
        <v>546</v>
      </c>
      <c r="G923">
        <v>19</v>
      </c>
      <c r="H923">
        <v>14.3</v>
      </c>
      <c r="I923">
        <v>12.6</v>
      </c>
      <c r="J923">
        <v>9.5</v>
      </c>
      <c r="K923">
        <v>20170309</v>
      </c>
      <c r="L923">
        <v>10.5</v>
      </c>
      <c r="M923" s="2">
        <f t="shared" si="71"/>
        <v>42803</v>
      </c>
      <c r="N923">
        <f t="shared" si="72"/>
        <v>0</v>
      </c>
      <c r="O923">
        <f t="shared" si="73"/>
        <v>0</v>
      </c>
      <c r="P923">
        <f t="shared" si="74"/>
        <v>0</v>
      </c>
      <c r="Q923">
        <f t="shared" si="75"/>
        <v>10.5</v>
      </c>
    </row>
    <row r="924" spans="1:17">
      <c r="A924">
        <v>155207</v>
      </c>
      <c r="B924">
        <v>3</v>
      </c>
      <c r="C924">
        <v>837</v>
      </c>
      <c r="D924">
        <v>837</v>
      </c>
      <c r="E924">
        <v>806</v>
      </c>
      <c r="F924">
        <v>546</v>
      </c>
      <c r="G924">
        <v>19</v>
      </c>
      <c r="H924">
        <v>14.3</v>
      </c>
      <c r="I924">
        <v>12.6</v>
      </c>
      <c r="J924">
        <v>9.5</v>
      </c>
      <c r="K924">
        <v>20170310</v>
      </c>
      <c r="L924">
        <v>14.3</v>
      </c>
      <c r="M924" s="2">
        <f t="shared" si="71"/>
        <v>42804</v>
      </c>
      <c r="N924">
        <f t="shared" si="72"/>
        <v>0</v>
      </c>
      <c r="O924">
        <f t="shared" si="73"/>
        <v>0</v>
      </c>
      <c r="P924">
        <f t="shared" si="74"/>
        <v>14.3</v>
      </c>
      <c r="Q924">
        <f t="shared" si="75"/>
        <v>0</v>
      </c>
    </row>
    <row r="925" spans="1:17">
      <c r="A925">
        <v>155207</v>
      </c>
      <c r="B925">
        <v>3</v>
      </c>
      <c r="C925">
        <v>837</v>
      </c>
      <c r="D925">
        <v>837</v>
      </c>
      <c r="E925">
        <v>806</v>
      </c>
      <c r="F925">
        <v>546</v>
      </c>
      <c r="G925">
        <v>19</v>
      </c>
      <c r="H925">
        <v>14.3</v>
      </c>
      <c r="I925">
        <v>12.6</v>
      </c>
      <c r="J925">
        <v>9.5</v>
      </c>
      <c r="K925">
        <v>20170311</v>
      </c>
      <c r="L925">
        <v>12.7</v>
      </c>
      <c r="M925" s="2">
        <f t="shared" si="71"/>
        <v>42805</v>
      </c>
      <c r="N925">
        <f t="shared" si="72"/>
        <v>0</v>
      </c>
      <c r="O925">
        <f t="shared" si="73"/>
        <v>0</v>
      </c>
      <c r="P925">
        <f t="shared" si="74"/>
        <v>12.7</v>
      </c>
      <c r="Q925">
        <f t="shared" si="75"/>
        <v>0</v>
      </c>
    </row>
    <row r="926" spans="1:17">
      <c r="A926">
        <v>155207</v>
      </c>
      <c r="B926">
        <v>3</v>
      </c>
      <c r="C926">
        <v>837</v>
      </c>
      <c r="D926">
        <v>837</v>
      </c>
      <c r="E926">
        <v>806</v>
      </c>
      <c r="F926">
        <v>546</v>
      </c>
      <c r="G926">
        <v>19</v>
      </c>
      <c r="H926">
        <v>14.3</v>
      </c>
      <c r="I926">
        <v>12.6</v>
      </c>
      <c r="J926">
        <v>9.5</v>
      </c>
      <c r="K926">
        <v>20170313</v>
      </c>
      <c r="L926">
        <v>15.6</v>
      </c>
      <c r="M926" s="2">
        <f t="shared" ref="M926:M989" si="76">DATE(MID(K926,1,4),MID(K926,5,2),MID(K926,7,2))</f>
        <v>42807</v>
      </c>
      <c r="N926">
        <f t="shared" ref="N926:N989" si="77">+IF(L926&gt;G926,L926,)</f>
        <v>0</v>
      </c>
      <c r="O926">
        <f t="shared" ref="O926:O989" si="78">IF(N926=0,IF(L926&gt;H926,L926,),)</f>
        <v>15.6</v>
      </c>
      <c r="P926">
        <f t="shared" ref="P926:P989" si="79">IF(O926=0,IF(N926=0,IF(L926&gt;I926,L926,),),)</f>
        <v>0</v>
      </c>
      <c r="Q926">
        <f t="shared" ref="Q926:Q989" si="80">IF(P926=0,IF(O926=0,IF(N926=0,IF(L926&gt;J926,L926,),),),)</f>
        <v>0</v>
      </c>
    </row>
    <row r="927" spans="1:17">
      <c r="A927">
        <v>155207</v>
      </c>
      <c r="B927">
        <v>3</v>
      </c>
      <c r="C927">
        <v>837</v>
      </c>
      <c r="D927">
        <v>837</v>
      </c>
      <c r="E927">
        <v>806</v>
      </c>
      <c r="F927">
        <v>546</v>
      </c>
      <c r="G927">
        <v>19</v>
      </c>
      <c r="H927">
        <v>14.3</v>
      </c>
      <c r="I927">
        <v>12.6</v>
      </c>
      <c r="J927">
        <v>9.5</v>
      </c>
      <c r="K927">
        <v>20170314</v>
      </c>
      <c r="L927">
        <v>23.2</v>
      </c>
      <c r="M927" s="2">
        <f t="shared" si="76"/>
        <v>42808</v>
      </c>
      <c r="N927">
        <f t="shared" si="77"/>
        <v>23.2</v>
      </c>
      <c r="O927">
        <f t="shared" si="78"/>
        <v>0</v>
      </c>
      <c r="P927">
        <f t="shared" si="79"/>
        <v>0</v>
      </c>
      <c r="Q927">
        <f t="shared" si="80"/>
        <v>0</v>
      </c>
    </row>
    <row r="928" spans="1:17">
      <c r="A928">
        <v>155207</v>
      </c>
      <c r="B928">
        <v>3</v>
      </c>
      <c r="C928">
        <v>837</v>
      </c>
      <c r="D928">
        <v>837</v>
      </c>
      <c r="E928">
        <v>806</v>
      </c>
      <c r="F928">
        <v>546</v>
      </c>
      <c r="G928">
        <v>19</v>
      </c>
      <c r="H928">
        <v>14.3</v>
      </c>
      <c r="I928">
        <v>12.6</v>
      </c>
      <c r="J928">
        <v>9.5</v>
      </c>
      <c r="K928">
        <v>20170315</v>
      </c>
      <c r="L928">
        <v>12.2</v>
      </c>
      <c r="M928" s="2">
        <f t="shared" si="76"/>
        <v>42809</v>
      </c>
      <c r="N928">
        <f t="shared" si="77"/>
        <v>0</v>
      </c>
      <c r="O928">
        <f t="shared" si="78"/>
        <v>0</v>
      </c>
      <c r="P928">
        <f t="shared" si="79"/>
        <v>0</v>
      </c>
      <c r="Q928">
        <f t="shared" si="80"/>
        <v>12.2</v>
      </c>
    </row>
    <row r="929" spans="1:17">
      <c r="A929">
        <v>155207</v>
      </c>
      <c r="B929">
        <v>3</v>
      </c>
      <c r="C929">
        <v>837</v>
      </c>
      <c r="D929">
        <v>837</v>
      </c>
      <c r="E929">
        <v>806</v>
      </c>
      <c r="F929">
        <v>546</v>
      </c>
      <c r="G929">
        <v>19</v>
      </c>
      <c r="H929">
        <v>14.3</v>
      </c>
      <c r="I929">
        <v>12.6</v>
      </c>
      <c r="J929">
        <v>9.5</v>
      </c>
      <c r="K929">
        <v>20170316</v>
      </c>
      <c r="L929">
        <v>10</v>
      </c>
      <c r="M929" s="2">
        <f t="shared" si="76"/>
        <v>42810</v>
      </c>
      <c r="N929">
        <f t="shared" si="77"/>
        <v>0</v>
      </c>
      <c r="O929">
        <f t="shared" si="78"/>
        <v>0</v>
      </c>
      <c r="P929">
        <f t="shared" si="79"/>
        <v>0</v>
      </c>
      <c r="Q929">
        <f t="shared" si="80"/>
        <v>10</v>
      </c>
    </row>
    <row r="930" spans="1:17">
      <c r="A930">
        <v>155207</v>
      </c>
      <c r="B930">
        <v>3</v>
      </c>
      <c r="C930">
        <v>837</v>
      </c>
      <c r="D930">
        <v>837</v>
      </c>
      <c r="E930">
        <v>806</v>
      </c>
      <c r="F930">
        <v>546</v>
      </c>
      <c r="G930">
        <v>19</v>
      </c>
      <c r="H930">
        <v>14.3</v>
      </c>
      <c r="I930">
        <v>12.6</v>
      </c>
      <c r="J930">
        <v>9.5</v>
      </c>
      <c r="K930">
        <v>20170322</v>
      </c>
      <c r="L930">
        <v>13.2</v>
      </c>
      <c r="M930" s="2">
        <f t="shared" si="76"/>
        <v>42816</v>
      </c>
      <c r="N930">
        <f t="shared" si="77"/>
        <v>0</v>
      </c>
      <c r="O930">
        <f t="shared" si="78"/>
        <v>0</v>
      </c>
      <c r="P930">
        <f t="shared" si="79"/>
        <v>13.2</v>
      </c>
      <c r="Q930">
        <f t="shared" si="80"/>
        <v>0</v>
      </c>
    </row>
    <row r="931" spans="1:17">
      <c r="A931">
        <v>155207</v>
      </c>
      <c r="B931">
        <v>3</v>
      </c>
      <c r="C931">
        <v>837</v>
      </c>
      <c r="D931">
        <v>837</v>
      </c>
      <c r="E931">
        <v>806</v>
      </c>
      <c r="F931">
        <v>546</v>
      </c>
      <c r="G931">
        <v>19</v>
      </c>
      <c r="H931">
        <v>14.3</v>
      </c>
      <c r="I931">
        <v>12.6</v>
      </c>
      <c r="J931">
        <v>9.5</v>
      </c>
      <c r="K931">
        <v>20170323</v>
      </c>
      <c r="L931">
        <v>10.9</v>
      </c>
      <c r="M931" s="2">
        <f t="shared" si="76"/>
        <v>42817</v>
      </c>
      <c r="N931">
        <f t="shared" si="77"/>
        <v>0</v>
      </c>
      <c r="O931">
        <f t="shared" si="78"/>
        <v>0</v>
      </c>
      <c r="P931">
        <f t="shared" si="79"/>
        <v>0</v>
      </c>
      <c r="Q931">
        <f t="shared" si="80"/>
        <v>10.9</v>
      </c>
    </row>
    <row r="932" spans="1:17">
      <c r="A932">
        <v>155207</v>
      </c>
      <c r="B932">
        <v>3</v>
      </c>
      <c r="C932">
        <v>837</v>
      </c>
      <c r="D932">
        <v>837</v>
      </c>
      <c r="E932">
        <v>806</v>
      </c>
      <c r="F932">
        <v>546</v>
      </c>
      <c r="G932">
        <v>19</v>
      </c>
      <c r="H932">
        <v>14.3</v>
      </c>
      <c r="I932">
        <v>12.6</v>
      </c>
      <c r="J932">
        <v>9.5</v>
      </c>
      <c r="K932">
        <v>20170328</v>
      </c>
      <c r="L932">
        <v>14.3</v>
      </c>
      <c r="M932" s="2">
        <f t="shared" si="76"/>
        <v>42822</v>
      </c>
      <c r="N932">
        <f t="shared" si="77"/>
        <v>0</v>
      </c>
      <c r="O932">
        <f t="shared" si="78"/>
        <v>0</v>
      </c>
      <c r="P932">
        <f t="shared" si="79"/>
        <v>14.3</v>
      </c>
      <c r="Q932">
        <f t="shared" si="80"/>
        <v>0</v>
      </c>
    </row>
    <row r="933" spans="1:17">
      <c r="A933">
        <v>155207</v>
      </c>
      <c r="B933">
        <v>3</v>
      </c>
      <c r="C933">
        <v>837</v>
      </c>
      <c r="D933">
        <v>837</v>
      </c>
      <c r="E933">
        <v>806</v>
      </c>
      <c r="F933">
        <v>546</v>
      </c>
      <c r="G933">
        <v>19</v>
      </c>
      <c r="H933">
        <v>14.3</v>
      </c>
      <c r="I933">
        <v>12.6</v>
      </c>
      <c r="J933">
        <v>9.5</v>
      </c>
      <c r="K933">
        <v>20170329</v>
      </c>
      <c r="L933">
        <v>11.4</v>
      </c>
      <c r="M933" s="2">
        <f t="shared" si="76"/>
        <v>42823</v>
      </c>
      <c r="N933">
        <f t="shared" si="77"/>
        <v>0</v>
      </c>
      <c r="O933">
        <f t="shared" si="78"/>
        <v>0</v>
      </c>
      <c r="P933">
        <f t="shared" si="79"/>
        <v>0</v>
      </c>
      <c r="Q933">
        <f t="shared" si="80"/>
        <v>11.4</v>
      </c>
    </row>
    <row r="934" spans="1:17">
      <c r="A934">
        <v>155207</v>
      </c>
      <c r="B934">
        <v>3</v>
      </c>
      <c r="C934">
        <v>837</v>
      </c>
      <c r="D934">
        <v>837</v>
      </c>
      <c r="E934">
        <v>806</v>
      </c>
      <c r="F934">
        <v>546</v>
      </c>
      <c r="G934">
        <v>19</v>
      </c>
      <c r="H934">
        <v>14.3</v>
      </c>
      <c r="I934">
        <v>12.6</v>
      </c>
      <c r="J934">
        <v>9.5</v>
      </c>
      <c r="K934">
        <v>20170331</v>
      </c>
      <c r="L934">
        <v>13.2</v>
      </c>
      <c r="M934" s="2">
        <f t="shared" si="76"/>
        <v>42825</v>
      </c>
      <c r="N934">
        <f t="shared" si="77"/>
        <v>0</v>
      </c>
      <c r="O934">
        <f t="shared" si="78"/>
        <v>0</v>
      </c>
      <c r="P934">
        <f t="shared" si="79"/>
        <v>13.2</v>
      </c>
      <c r="Q934">
        <f t="shared" si="80"/>
        <v>0</v>
      </c>
    </row>
    <row r="935" spans="1:17">
      <c r="A935">
        <v>155207</v>
      </c>
      <c r="B935">
        <v>3</v>
      </c>
      <c r="C935">
        <v>837</v>
      </c>
      <c r="D935">
        <v>837</v>
      </c>
      <c r="E935">
        <v>806</v>
      </c>
      <c r="F935">
        <v>546</v>
      </c>
      <c r="G935">
        <v>19</v>
      </c>
      <c r="H935">
        <v>14.3</v>
      </c>
      <c r="I935">
        <v>12.6</v>
      </c>
      <c r="J935">
        <v>9.5</v>
      </c>
      <c r="K935">
        <v>20180303</v>
      </c>
      <c r="L935">
        <v>10.5</v>
      </c>
      <c r="M935" s="2">
        <f t="shared" si="76"/>
        <v>43162</v>
      </c>
      <c r="N935">
        <f t="shared" si="77"/>
        <v>0</v>
      </c>
      <c r="O935">
        <f t="shared" si="78"/>
        <v>0</v>
      </c>
      <c r="P935">
        <f t="shared" si="79"/>
        <v>0</v>
      </c>
      <c r="Q935">
        <f t="shared" si="80"/>
        <v>10.5</v>
      </c>
    </row>
    <row r="936" spans="1:17">
      <c r="A936">
        <v>155207</v>
      </c>
      <c r="B936">
        <v>3</v>
      </c>
      <c r="C936">
        <v>837</v>
      </c>
      <c r="D936">
        <v>837</v>
      </c>
      <c r="E936">
        <v>806</v>
      </c>
      <c r="F936">
        <v>546</v>
      </c>
      <c r="G936">
        <v>19</v>
      </c>
      <c r="H936">
        <v>14.3</v>
      </c>
      <c r="I936">
        <v>12.6</v>
      </c>
      <c r="J936">
        <v>9.5</v>
      </c>
      <c r="K936">
        <v>20180313</v>
      </c>
      <c r="L936">
        <v>13.4</v>
      </c>
      <c r="M936" s="2">
        <f t="shared" si="76"/>
        <v>43172</v>
      </c>
      <c r="N936">
        <f t="shared" si="77"/>
        <v>0</v>
      </c>
      <c r="O936">
        <f t="shared" si="78"/>
        <v>0</v>
      </c>
      <c r="P936">
        <f t="shared" si="79"/>
        <v>13.4</v>
      </c>
      <c r="Q936">
        <f t="shared" si="80"/>
        <v>0</v>
      </c>
    </row>
    <row r="937" spans="1:17">
      <c r="A937">
        <v>155207</v>
      </c>
      <c r="B937">
        <v>3</v>
      </c>
      <c r="C937">
        <v>837</v>
      </c>
      <c r="D937">
        <v>837</v>
      </c>
      <c r="E937">
        <v>806</v>
      </c>
      <c r="F937">
        <v>546</v>
      </c>
      <c r="G937">
        <v>19</v>
      </c>
      <c r="H937">
        <v>14.3</v>
      </c>
      <c r="I937">
        <v>12.6</v>
      </c>
      <c r="J937">
        <v>9.5</v>
      </c>
      <c r="K937">
        <v>20180318</v>
      </c>
      <c r="L937">
        <v>13.5</v>
      </c>
      <c r="M937" s="2">
        <f t="shared" si="76"/>
        <v>43177</v>
      </c>
      <c r="N937">
        <f t="shared" si="77"/>
        <v>0</v>
      </c>
      <c r="O937">
        <f t="shared" si="78"/>
        <v>0</v>
      </c>
      <c r="P937">
        <f t="shared" si="79"/>
        <v>13.5</v>
      </c>
      <c r="Q937">
        <f t="shared" si="80"/>
        <v>0</v>
      </c>
    </row>
    <row r="938" spans="1:17">
      <c r="A938">
        <v>155207</v>
      </c>
      <c r="B938">
        <v>3</v>
      </c>
      <c r="C938">
        <v>837</v>
      </c>
      <c r="D938">
        <v>837</v>
      </c>
      <c r="E938">
        <v>806</v>
      </c>
      <c r="F938">
        <v>546</v>
      </c>
      <c r="G938">
        <v>19</v>
      </c>
      <c r="H938">
        <v>14.3</v>
      </c>
      <c r="I938">
        <v>12.6</v>
      </c>
      <c r="J938">
        <v>9.5</v>
      </c>
      <c r="K938">
        <v>20180323</v>
      </c>
      <c r="L938">
        <v>12.2</v>
      </c>
      <c r="M938" s="2">
        <f t="shared" si="76"/>
        <v>43182</v>
      </c>
      <c r="N938">
        <f t="shared" si="77"/>
        <v>0</v>
      </c>
      <c r="O938">
        <f t="shared" si="78"/>
        <v>0</v>
      </c>
      <c r="P938">
        <f t="shared" si="79"/>
        <v>0</v>
      </c>
      <c r="Q938">
        <f t="shared" si="80"/>
        <v>12.2</v>
      </c>
    </row>
    <row r="939" spans="1:17">
      <c r="A939">
        <v>155223</v>
      </c>
      <c r="B939">
        <v>1</v>
      </c>
      <c r="C939">
        <v>1519</v>
      </c>
      <c r="D939">
        <v>1488</v>
      </c>
      <c r="E939">
        <v>1426</v>
      </c>
      <c r="F939">
        <v>691</v>
      </c>
      <c r="G939">
        <v>22.7</v>
      </c>
      <c r="H939">
        <v>14.5</v>
      </c>
      <c r="I939">
        <v>11.2</v>
      </c>
      <c r="J939">
        <v>7.2</v>
      </c>
      <c r="K939">
        <v>20170110</v>
      </c>
      <c r="L939">
        <v>10.6</v>
      </c>
      <c r="M939" s="2">
        <f t="shared" si="76"/>
        <v>42745</v>
      </c>
      <c r="N939">
        <f t="shared" si="77"/>
        <v>0</v>
      </c>
      <c r="O939">
        <f t="shared" si="78"/>
        <v>0</v>
      </c>
      <c r="P939">
        <f t="shared" si="79"/>
        <v>0</v>
      </c>
      <c r="Q939">
        <f t="shared" si="80"/>
        <v>10.6</v>
      </c>
    </row>
    <row r="940" spans="1:17">
      <c r="A940">
        <v>155223</v>
      </c>
      <c r="B940">
        <v>1</v>
      </c>
      <c r="C940">
        <v>1519</v>
      </c>
      <c r="D940">
        <v>1488</v>
      </c>
      <c r="E940">
        <v>1426</v>
      </c>
      <c r="F940">
        <v>691</v>
      </c>
      <c r="G940">
        <v>22.7</v>
      </c>
      <c r="H940">
        <v>14.5</v>
      </c>
      <c r="I940">
        <v>11.2</v>
      </c>
      <c r="J940">
        <v>7.2</v>
      </c>
      <c r="K940">
        <v>20170111</v>
      </c>
      <c r="L940">
        <v>10</v>
      </c>
      <c r="M940" s="2">
        <f t="shared" si="76"/>
        <v>42746</v>
      </c>
      <c r="N940">
        <f t="shared" si="77"/>
        <v>0</v>
      </c>
      <c r="O940">
        <f t="shared" si="78"/>
        <v>0</v>
      </c>
      <c r="P940">
        <f t="shared" si="79"/>
        <v>0</v>
      </c>
      <c r="Q940">
        <f t="shared" si="80"/>
        <v>10</v>
      </c>
    </row>
    <row r="941" spans="1:17">
      <c r="A941">
        <v>155223</v>
      </c>
      <c r="B941">
        <v>1</v>
      </c>
      <c r="C941">
        <v>1519</v>
      </c>
      <c r="D941">
        <v>1488</v>
      </c>
      <c r="E941">
        <v>1426</v>
      </c>
      <c r="F941">
        <v>691</v>
      </c>
      <c r="G941">
        <v>22.7</v>
      </c>
      <c r="H941">
        <v>14.5</v>
      </c>
      <c r="I941">
        <v>11.2</v>
      </c>
      <c r="J941">
        <v>7.2</v>
      </c>
      <c r="K941">
        <v>20170112</v>
      </c>
      <c r="L941">
        <v>8.6</v>
      </c>
      <c r="M941" s="2">
        <f t="shared" si="76"/>
        <v>42747</v>
      </c>
      <c r="N941">
        <f t="shared" si="77"/>
        <v>0</v>
      </c>
      <c r="O941">
        <f t="shared" si="78"/>
        <v>0</v>
      </c>
      <c r="P941">
        <f t="shared" si="79"/>
        <v>0</v>
      </c>
      <c r="Q941">
        <f t="shared" si="80"/>
        <v>8.6</v>
      </c>
    </row>
    <row r="942" spans="1:17">
      <c r="A942">
        <v>155223</v>
      </c>
      <c r="B942">
        <v>1</v>
      </c>
      <c r="C942">
        <v>1519</v>
      </c>
      <c r="D942">
        <v>1488</v>
      </c>
      <c r="E942">
        <v>1426</v>
      </c>
      <c r="F942">
        <v>691</v>
      </c>
      <c r="G942">
        <v>22.7</v>
      </c>
      <c r="H942">
        <v>14.5</v>
      </c>
      <c r="I942">
        <v>11.2</v>
      </c>
      <c r="J942">
        <v>7.2</v>
      </c>
      <c r="K942">
        <v>20170114</v>
      </c>
      <c r="L942">
        <v>13.4</v>
      </c>
      <c r="M942" s="2">
        <f t="shared" si="76"/>
        <v>42749</v>
      </c>
      <c r="N942">
        <f t="shared" si="77"/>
        <v>0</v>
      </c>
      <c r="O942">
        <f t="shared" si="78"/>
        <v>0</v>
      </c>
      <c r="P942">
        <f t="shared" si="79"/>
        <v>13.4</v>
      </c>
      <c r="Q942">
        <f t="shared" si="80"/>
        <v>0</v>
      </c>
    </row>
    <row r="943" spans="1:17">
      <c r="A943">
        <v>155223</v>
      </c>
      <c r="B943">
        <v>1</v>
      </c>
      <c r="C943">
        <v>1519</v>
      </c>
      <c r="D943">
        <v>1488</v>
      </c>
      <c r="E943">
        <v>1426</v>
      </c>
      <c r="F943">
        <v>691</v>
      </c>
      <c r="G943">
        <v>22.7</v>
      </c>
      <c r="H943">
        <v>14.5</v>
      </c>
      <c r="I943">
        <v>11.2</v>
      </c>
      <c r="J943">
        <v>7.2</v>
      </c>
      <c r="K943">
        <v>20170115</v>
      </c>
      <c r="L943">
        <v>8.1999999999999993</v>
      </c>
      <c r="M943" s="2">
        <f t="shared" si="76"/>
        <v>42750</v>
      </c>
      <c r="N943">
        <f t="shared" si="77"/>
        <v>0</v>
      </c>
      <c r="O943">
        <f t="shared" si="78"/>
        <v>0</v>
      </c>
      <c r="P943">
        <f t="shared" si="79"/>
        <v>0</v>
      </c>
      <c r="Q943">
        <f t="shared" si="80"/>
        <v>8.1999999999999993</v>
      </c>
    </row>
    <row r="944" spans="1:17">
      <c r="A944">
        <v>155223</v>
      </c>
      <c r="B944">
        <v>1</v>
      </c>
      <c r="C944">
        <v>1519</v>
      </c>
      <c r="D944">
        <v>1488</v>
      </c>
      <c r="E944">
        <v>1426</v>
      </c>
      <c r="F944">
        <v>691</v>
      </c>
      <c r="G944">
        <v>22.7</v>
      </c>
      <c r="H944">
        <v>14.5</v>
      </c>
      <c r="I944">
        <v>11.2</v>
      </c>
      <c r="J944">
        <v>7.2</v>
      </c>
      <c r="K944">
        <v>20170116</v>
      </c>
      <c r="L944">
        <v>14.3</v>
      </c>
      <c r="M944" s="2">
        <f t="shared" si="76"/>
        <v>42751</v>
      </c>
      <c r="N944">
        <f t="shared" si="77"/>
        <v>0</v>
      </c>
      <c r="O944">
        <f t="shared" si="78"/>
        <v>0</v>
      </c>
      <c r="P944">
        <f t="shared" si="79"/>
        <v>14.3</v>
      </c>
      <c r="Q944">
        <f t="shared" si="80"/>
        <v>0</v>
      </c>
    </row>
    <row r="945" spans="1:17">
      <c r="A945">
        <v>155223</v>
      </c>
      <c r="B945">
        <v>1</v>
      </c>
      <c r="C945">
        <v>1519</v>
      </c>
      <c r="D945">
        <v>1488</v>
      </c>
      <c r="E945">
        <v>1426</v>
      </c>
      <c r="F945">
        <v>691</v>
      </c>
      <c r="G945">
        <v>22.7</v>
      </c>
      <c r="H945">
        <v>14.5</v>
      </c>
      <c r="I945">
        <v>11.2</v>
      </c>
      <c r="J945">
        <v>7.2</v>
      </c>
      <c r="K945">
        <v>20170117</v>
      </c>
      <c r="L945">
        <v>8.6</v>
      </c>
      <c r="M945" s="2">
        <f t="shared" si="76"/>
        <v>42752</v>
      </c>
      <c r="N945">
        <f t="shared" si="77"/>
        <v>0</v>
      </c>
      <c r="O945">
        <f t="shared" si="78"/>
        <v>0</v>
      </c>
      <c r="P945">
        <f t="shared" si="79"/>
        <v>0</v>
      </c>
      <c r="Q945">
        <f t="shared" si="80"/>
        <v>8.6</v>
      </c>
    </row>
    <row r="946" spans="1:17">
      <c r="A946">
        <v>155223</v>
      </c>
      <c r="B946">
        <v>1</v>
      </c>
      <c r="C946">
        <v>1519</v>
      </c>
      <c r="D946">
        <v>1488</v>
      </c>
      <c r="E946">
        <v>1426</v>
      </c>
      <c r="F946">
        <v>691</v>
      </c>
      <c r="G946">
        <v>22.7</v>
      </c>
      <c r="H946">
        <v>14.5</v>
      </c>
      <c r="I946">
        <v>11.2</v>
      </c>
      <c r="J946">
        <v>7.2</v>
      </c>
      <c r="K946">
        <v>20170125</v>
      </c>
      <c r="L946">
        <v>12</v>
      </c>
      <c r="M946" s="2">
        <f t="shared" si="76"/>
        <v>42760</v>
      </c>
      <c r="N946">
        <f t="shared" si="77"/>
        <v>0</v>
      </c>
      <c r="O946">
        <f t="shared" si="78"/>
        <v>0</v>
      </c>
      <c r="P946">
        <f t="shared" si="79"/>
        <v>12</v>
      </c>
      <c r="Q946">
        <f t="shared" si="80"/>
        <v>0</v>
      </c>
    </row>
    <row r="947" spans="1:17">
      <c r="A947">
        <v>155223</v>
      </c>
      <c r="B947">
        <v>1</v>
      </c>
      <c r="C947">
        <v>1519</v>
      </c>
      <c r="D947">
        <v>1488</v>
      </c>
      <c r="E947">
        <v>1426</v>
      </c>
      <c r="F947">
        <v>691</v>
      </c>
      <c r="G947">
        <v>22.7</v>
      </c>
      <c r="H947">
        <v>14.5</v>
      </c>
      <c r="I947">
        <v>11.2</v>
      </c>
      <c r="J947">
        <v>7.2</v>
      </c>
      <c r="K947">
        <v>20170126</v>
      </c>
      <c r="L947">
        <v>28.5</v>
      </c>
      <c r="M947" s="2">
        <f t="shared" si="76"/>
        <v>42761</v>
      </c>
      <c r="N947">
        <f t="shared" si="77"/>
        <v>28.5</v>
      </c>
      <c r="O947">
        <f t="shared" si="78"/>
        <v>0</v>
      </c>
      <c r="P947">
        <f t="shared" si="79"/>
        <v>0</v>
      </c>
      <c r="Q947">
        <f t="shared" si="80"/>
        <v>0</v>
      </c>
    </row>
    <row r="948" spans="1:17">
      <c r="A948">
        <v>155223</v>
      </c>
      <c r="B948">
        <v>1</v>
      </c>
      <c r="C948">
        <v>1519</v>
      </c>
      <c r="D948">
        <v>1488</v>
      </c>
      <c r="E948">
        <v>1426</v>
      </c>
      <c r="F948">
        <v>691</v>
      </c>
      <c r="G948">
        <v>22.7</v>
      </c>
      <c r="H948">
        <v>14.5</v>
      </c>
      <c r="I948">
        <v>11.2</v>
      </c>
      <c r="J948">
        <v>7.2</v>
      </c>
      <c r="K948">
        <v>20170127</v>
      </c>
      <c r="L948">
        <v>11.3</v>
      </c>
      <c r="M948" s="2">
        <f t="shared" si="76"/>
        <v>42762</v>
      </c>
      <c r="N948">
        <f t="shared" si="77"/>
        <v>0</v>
      </c>
      <c r="O948">
        <f t="shared" si="78"/>
        <v>0</v>
      </c>
      <c r="P948">
        <f t="shared" si="79"/>
        <v>11.3</v>
      </c>
      <c r="Q948">
        <f t="shared" si="80"/>
        <v>0</v>
      </c>
    </row>
    <row r="949" spans="1:17">
      <c r="A949">
        <v>155223</v>
      </c>
      <c r="B949">
        <v>1</v>
      </c>
      <c r="C949">
        <v>1519</v>
      </c>
      <c r="D949">
        <v>1488</v>
      </c>
      <c r="E949">
        <v>1426</v>
      </c>
      <c r="F949">
        <v>691</v>
      </c>
      <c r="G949">
        <v>22.7</v>
      </c>
      <c r="H949">
        <v>14.5</v>
      </c>
      <c r="I949">
        <v>11.2</v>
      </c>
      <c r="J949">
        <v>7.2</v>
      </c>
      <c r="K949">
        <v>20170131</v>
      </c>
      <c r="L949">
        <v>10.4</v>
      </c>
      <c r="M949" s="2">
        <f t="shared" si="76"/>
        <v>42766</v>
      </c>
      <c r="N949">
        <f t="shared" si="77"/>
        <v>0</v>
      </c>
      <c r="O949">
        <f t="shared" si="78"/>
        <v>0</v>
      </c>
      <c r="P949">
        <f t="shared" si="79"/>
        <v>0</v>
      </c>
      <c r="Q949">
        <f t="shared" si="80"/>
        <v>10.4</v>
      </c>
    </row>
    <row r="950" spans="1:17">
      <c r="A950">
        <v>155223</v>
      </c>
      <c r="B950">
        <v>1</v>
      </c>
      <c r="C950">
        <v>1519</v>
      </c>
      <c r="D950">
        <v>1488</v>
      </c>
      <c r="E950">
        <v>1426</v>
      </c>
      <c r="F950">
        <v>691</v>
      </c>
      <c r="G950">
        <v>22.7</v>
      </c>
      <c r="H950">
        <v>14.5</v>
      </c>
      <c r="I950">
        <v>11.2</v>
      </c>
      <c r="J950">
        <v>7.2</v>
      </c>
      <c r="K950">
        <v>20180112</v>
      </c>
      <c r="L950">
        <v>9.4</v>
      </c>
      <c r="M950" s="2">
        <f t="shared" si="76"/>
        <v>43112</v>
      </c>
      <c r="N950">
        <f t="shared" si="77"/>
        <v>0</v>
      </c>
      <c r="O950">
        <f t="shared" si="78"/>
        <v>0</v>
      </c>
      <c r="P950">
        <f t="shared" si="79"/>
        <v>0</v>
      </c>
      <c r="Q950">
        <f t="shared" si="80"/>
        <v>9.4</v>
      </c>
    </row>
    <row r="951" spans="1:17">
      <c r="A951">
        <v>822</v>
      </c>
      <c r="B951">
        <v>3</v>
      </c>
      <c r="C951">
        <v>744</v>
      </c>
      <c r="D951">
        <v>744</v>
      </c>
      <c r="E951">
        <v>713</v>
      </c>
      <c r="F951">
        <v>403</v>
      </c>
      <c r="G951">
        <v>30.5</v>
      </c>
      <c r="H951">
        <v>22</v>
      </c>
      <c r="I951">
        <v>18</v>
      </c>
      <c r="J951">
        <v>11.3</v>
      </c>
      <c r="K951">
        <v>20180313</v>
      </c>
      <c r="L951">
        <v>36.4</v>
      </c>
      <c r="M951" s="2">
        <f t="shared" si="76"/>
        <v>43172</v>
      </c>
      <c r="N951">
        <f t="shared" si="77"/>
        <v>36.4</v>
      </c>
      <c r="O951">
        <f t="shared" si="78"/>
        <v>0</v>
      </c>
      <c r="P951">
        <f t="shared" si="79"/>
        <v>0</v>
      </c>
      <c r="Q951">
        <f t="shared" si="80"/>
        <v>0</v>
      </c>
    </row>
    <row r="952" spans="1:17">
      <c r="A952">
        <v>155223</v>
      </c>
      <c r="B952">
        <v>2</v>
      </c>
      <c r="C952">
        <v>1488</v>
      </c>
      <c r="D952">
        <v>1488</v>
      </c>
      <c r="E952">
        <v>1426</v>
      </c>
      <c r="F952">
        <v>751</v>
      </c>
      <c r="G952">
        <v>21.4</v>
      </c>
      <c r="H952">
        <v>15.7</v>
      </c>
      <c r="I952">
        <v>13.7</v>
      </c>
      <c r="J952">
        <v>9.1</v>
      </c>
      <c r="K952">
        <v>20170203</v>
      </c>
      <c r="L952">
        <v>9.5</v>
      </c>
      <c r="M952" s="2">
        <f t="shared" si="76"/>
        <v>42769</v>
      </c>
      <c r="N952">
        <f t="shared" si="77"/>
        <v>0</v>
      </c>
      <c r="O952">
        <f t="shared" si="78"/>
        <v>0</v>
      </c>
      <c r="P952">
        <f t="shared" si="79"/>
        <v>0</v>
      </c>
      <c r="Q952">
        <f t="shared" si="80"/>
        <v>9.5</v>
      </c>
    </row>
    <row r="953" spans="1:17">
      <c r="A953">
        <v>155223</v>
      </c>
      <c r="B953">
        <v>2</v>
      </c>
      <c r="C953">
        <v>1488</v>
      </c>
      <c r="D953">
        <v>1488</v>
      </c>
      <c r="E953">
        <v>1426</v>
      </c>
      <c r="F953">
        <v>751</v>
      </c>
      <c r="G953">
        <v>21.4</v>
      </c>
      <c r="H953">
        <v>15.7</v>
      </c>
      <c r="I953">
        <v>13.7</v>
      </c>
      <c r="J953">
        <v>9.1</v>
      </c>
      <c r="K953">
        <v>20170208</v>
      </c>
      <c r="L953">
        <v>13.5</v>
      </c>
      <c r="M953" s="2">
        <f t="shared" si="76"/>
        <v>42774</v>
      </c>
      <c r="N953">
        <f t="shared" si="77"/>
        <v>0</v>
      </c>
      <c r="O953">
        <f t="shared" si="78"/>
        <v>0</v>
      </c>
      <c r="P953">
        <f t="shared" si="79"/>
        <v>0</v>
      </c>
      <c r="Q953">
        <f t="shared" si="80"/>
        <v>13.5</v>
      </c>
    </row>
    <row r="954" spans="1:17">
      <c r="A954">
        <v>155223</v>
      </c>
      <c r="B954">
        <v>2</v>
      </c>
      <c r="C954">
        <v>1488</v>
      </c>
      <c r="D954">
        <v>1488</v>
      </c>
      <c r="E954">
        <v>1426</v>
      </c>
      <c r="F954">
        <v>751</v>
      </c>
      <c r="G954">
        <v>21.4</v>
      </c>
      <c r="H954">
        <v>15.7</v>
      </c>
      <c r="I954">
        <v>13.7</v>
      </c>
      <c r="J954">
        <v>9.1</v>
      </c>
      <c r="K954">
        <v>20170219</v>
      </c>
      <c r="L954">
        <v>10</v>
      </c>
      <c r="M954" s="2">
        <f t="shared" si="76"/>
        <v>42785</v>
      </c>
      <c r="N954">
        <f t="shared" si="77"/>
        <v>0</v>
      </c>
      <c r="O954">
        <f t="shared" si="78"/>
        <v>0</v>
      </c>
      <c r="P954">
        <f t="shared" si="79"/>
        <v>0</v>
      </c>
      <c r="Q954">
        <f t="shared" si="80"/>
        <v>10</v>
      </c>
    </row>
    <row r="955" spans="1:17">
      <c r="A955">
        <v>155223</v>
      </c>
      <c r="B955">
        <v>2</v>
      </c>
      <c r="C955">
        <v>1488</v>
      </c>
      <c r="D955">
        <v>1488</v>
      </c>
      <c r="E955">
        <v>1426</v>
      </c>
      <c r="F955">
        <v>751</v>
      </c>
      <c r="G955">
        <v>21.4</v>
      </c>
      <c r="H955">
        <v>15.7</v>
      </c>
      <c r="I955">
        <v>13.7</v>
      </c>
      <c r="J955">
        <v>9.1</v>
      </c>
      <c r="K955">
        <v>20170225</v>
      </c>
      <c r="L955">
        <v>15.3</v>
      </c>
      <c r="M955" s="2">
        <f t="shared" si="76"/>
        <v>42791</v>
      </c>
      <c r="N955">
        <f t="shared" si="77"/>
        <v>0</v>
      </c>
      <c r="O955">
        <f t="shared" si="78"/>
        <v>0</v>
      </c>
      <c r="P955">
        <f t="shared" si="79"/>
        <v>15.3</v>
      </c>
      <c r="Q955">
        <f t="shared" si="80"/>
        <v>0</v>
      </c>
    </row>
    <row r="956" spans="1:17">
      <c r="A956">
        <v>155223</v>
      </c>
      <c r="B956">
        <v>2</v>
      </c>
      <c r="C956">
        <v>1488</v>
      </c>
      <c r="D956">
        <v>1488</v>
      </c>
      <c r="E956">
        <v>1426</v>
      </c>
      <c r="F956">
        <v>751</v>
      </c>
      <c r="G956">
        <v>21.4</v>
      </c>
      <c r="H956">
        <v>15.7</v>
      </c>
      <c r="I956">
        <v>13.7</v>
      </c>
      <c r="J956">
        <v>9.1</v>
      </c>
      <c r="K956">
        <v>20170226</v>
      </c>
      <c r="L956">
        <v>14.9</v>
      </c>
      <c r="M956" s="2">
        <f t="shared" si="76"/>
        <v>42792</v>
      </c>
      <c r="N956">
        <f t="shared" si="77"/>
        <v>0</v>
      </c>
      <c r="O956">
        <f t="shared" si="78"/>
        <v>0</v>
      </c>
      <c r="P956">
        <f t="shared" si="79"/>
        <v>14.9</v>
      </c>
      <c r="Q956">
        <f t="shared" si="80"/>
        <v>0</v>
      </c>
    </row>
    <row r="957" spans="1:17">
      <c r="A957">
        <v>153314</v>
      </c>
      <c r="B957">
        <v>3</v>
      </c>
      <c r="C957">
        <v>1581</v>
      </c>
      <c r="D957">
        <v>1581</v>
      </c>
      <c r="E957">
        <v>1519</v>
      </c>
      <c r="F957">
        <v>745</v>
      </c>
      <c r="G957">
        <v>70.2</v>
      </c>
      <c r="H957">
        <v>51</v>
      </c>
      <c r="I957">
        <v>38</v>
      </c>
      <c r="J957">
        <v>21.2</v>
      </c>
      <c r="K957">
        <v>20180321</v>
      </c>
      <c r="L957">
        <v>86.8</v>
      </c>
      <c r="M957" s="2">
        <f t="shared" si="76"/>
        <v>43180</v>
      </c>
      <c r="N957">
        <f t="shared" si="77"/>
        <v>86.8</v>
      </c>
      <c r="O957">
        <f t="shared" si="78"/>
        <v>0</v>
      </c>
      <c r="P957">
        <f t="shared" si="79"/>
        <v>0</v>
      </c>
      <c r="Q957">
        <f t="shared" si="80"/>
        <v>0</v>
      </c>
    </row>
    <row r="958" spans="1:17">
      <c r="A958">
        <v>155223</v>
      </c>
      <c r="B958">
        <v>2</v>
      </c>
      <c r="C958">
        <v>1488</v>
      </c>
      <c r="D958">
        <v>1488</v>
      </c>
      <c r="E958">
        <v>1426</v>
      </c>
      <c r="F958">
        <v>751</v>
      </c>
      <c r="G958">
        <v>21.4</v>
      </c>
      <c r="H958">
        <v>15.7</v>
      </c>
      <c r="I958">
        <v>13.7</v>
      </c>
      <c r="J958">
        <v>9.1</v>
      </c>
      <c r="K958">
        <v>20180226</v>
      </c>
      <c r="L958">
        <v>14.1</v>
      </c>
      <c r="M958" s="2">
        <f t="shared" si="76"/>
        <v>43157</v>
      </c>
      <c r="N958">
        <f t="shared" si="77"/>
        <v>0</v>
      </c>
      <c r="O958">
        <f t="shared" si="78"/>
        <v>0</v>
      </c>
      <c r="P958">
        <f t="shared" si="79"/>
        <v>14.1</v>
      </c>
      <c r="Q958">
        <f t="shared" si="80"/>
        <v>0</v>
      </c>
    </row>
    <row r="959" spans="1:17">
      <c r="A959">
        <v>155223</v>
      </c>
      <c r="B959">
        <v>3</v>
      </c>
      <c r="C959">
        <v>1488</v>
      </c>
      <c r="D959">
        <v>1488</v>
      </c>
      <c r="E959">
        <v>1426</v>
      </c>
      <c r="F959">
        <v>758</v>
      </c>
      <c r="G959">
        <v>20.3</v>
      </c>
      <c r="H959">
        <v>14.8</v>
      </c>
      <c r="I959">
        <v>11.8</v>
      </c>
      <c r="J959">
        <v>7.5</v>
      </c>
      <c r="K959">
        <v>20170303</v>
      </c>
      <c r="L959">
        <v>8.1999999999999993</v>
      </c>
      <c r="M959" s="2">
        <f t="shared" si="76"/>
        <v>42797</v>
      </c>
      <c r="N959">
        <f t="shared" si="77"/>
        <v>0</v>
      </c>
      <c r="O959">
        <f t="shared" si="78"/>
        <v>0</v>
      </c>
      <c r="P959">
        <f t="shared" si="79"/>
        <v>0</v>
      </c>
      <c r="Q959">
        <f t="shared" si="80"/>
        <v>8.1999999999999993</v>
      </c>
    </row>
    <row r="960" spans="1:17">
      <c r="A960">
        <v>155223</v>
      </c>
      <c r="B960">
        <v>3</v>
      </c>
      <c r="C960">
        <v>1488</v>
      </c>
      <c r="D960">
        <v>1488</v>
      </c>
      <c r="E960">
        <v>1426</v>
      </c>
      <c r="F960">
        <v>758</v>
      </c>
      <c r="G960">
        <v>20.3</v>
      </c>
      <c r="H960">
        <v>14.8</v>
      </c>
      <c r="I960">
        <v>11.8</v>
      </c>
      <c r="J960">
        <v>7.5</v>
      </c>
      <c r="K960">
        <v>20170305</v>
      </c>
      <c r="L960">
        <v>10.1</v>
      </c>
      <c r="M960" s="2">
        <f t="shared" si="76"/>
        <v>42799</v>
      </c>
      <c r="N960">
        <f t="shared" si="77"/>
        <v>0</v>
      </c>
      <c r="O960">
        <f t="shared" si="78"/>
        <v>0</v>
      </c>
      <c r="P960">
        <f t="shared" si="79"/>
        <v>0</v>
      </c>
      <c r="Q960">
        <f t="shared" si="80"/>
        <v>10.1</v>
      </c>
    </row>
    <row r="961" spans="1:17">
      <c r="A961">
        <v>155223</v>
      </c>
      <c r="B961">
        <v>3</v>
      </c>
      <c r="C961">
        <v>1488</v>
      </c>
      <c r="D961">
        <v>1488</v>
      </c>
      <c r="E961">
        <v>1426</v>
      </c>
      <c r="F961">
        <v>758</v>
      </c>
      <c r="G961">
        <v>20.3</v>
      </c>
      <c r="H961">
        <v>14.8</v>
      </c>
      <c r="I961">
        <v>11.8</v>
      </c>
      <c r="J961">
        <v>7.5</v>
      </c>
      <c r="K961">
        <v>20170306</v>
      </c>
      <c r="L961">
        <v>10.199999999999999</v>
      </c>
      <c r="M961" s="2">
        <f t="shared" si="76"/>
        <v>42800</v>
      </c>
      <c r="N961">
        <f t="shared" si="77"/>
        <v>0</v>
      </c>
      <c r="O961">
        <f t="shared" si="78"/>
        <v>0</v>
      </c>
      <c r="P961">
        <f t="shared" si="79"/>
        <v>0</v>
      </c>
      <c r="Q961">
        <f t="shared" si="80"/>
        <v>10.199999999999999</v>
      </c>
    </row>
    <row r="962" spans="1:17">
      <c r="A962">
        <v>155223</v>
      </c>
      <c r="B962">
        <v>3</v>
      </c>
      <c r="C962">
        <v>1488</v>
      </c>
      <c r="D962">
        <v>1488</v>
      </c>
      <c r="E962">
        <v>1426</v>
      </c>
      <c r="F962">
        <v>758</v>
      </c>
      <c r="G962">
        <v>20.3</v>
      </c>
      <c r="H962">
        <v>14.8</v>
      </c>
      <c r="I962">
        <v>11.8</v>
      </c>
      <c r="J962">
        <v>7.5</v>
      </c>
      <c r="K962">
        <v>20170308</v>
      </c>
      <c r="L962">
        <v>14.1</v>
      </c>
      <c r="M962" s="2">
        <f t="shared" si="76"/>
        <v>42802</v>
      </c>
      <c r="N962">
        <f t="shared" si="77"/>
        <v>0</v>
      </c>
      <c r="O962">
        <f t="shared" si="78"/>
        <v>0</v>
      </c>
      <c r="P962">
        <f t="shared" si="79"/>
        <v>14.1</v>
      </c>
      <c r="Q962">
        <f t="shared" si="80"/>
        <v>0</v>
      </c>
    </row>
    <row r="963" spans="1:17">
      <c r="A963">
        <v>155223</v>
      </c>
      <c r="B963">
        <v>3</v>
      </c>
      <c r="C963">
        <v>1488</v>
      </c>
      <c r="D963">
        <v>1488</v>
      </c>
      <c r="E963">
        <v>1426</v>
      </c>
      <c r="F963">
        <v>758</v>
      </c>
      <c r="G963">
        <v>20.3</v>
      </c>
      <c r="H963">
        <v>14.8</v>
      </c>
      <c r="I963">
        <v>11.8</v>
      </c>
      <c r="J963">
        <v>7.5</v>
      </c>
      <c r="K963">
        <v>20170310</v>
      </c>
      <c r="L963">
        <v>17.7</v>
      </c>
      <c r="M963" s="2">
        <f t="shared" si="76"/>
        <v>42804</v>
      </c>
      <c r="N963">
        <f t="shared" si="77"/>
        <v>0</v>
      </c>
      <c r="O963">
        <f t="shared" si="78"/>
        <v>17.7</v>
      </c>
      <c r="P963">
        <f t="shared" si="79"/>
        <v>0</v>
      </c>
      <c r="Q963">
        <f t="shared" si="80"/>
        <v>0</v>
      </c>
    </row>
    <row r="964" spans="1:17">
      <c r="A964">
        <v>155223</v>
      </c>
      <c r="B964">
        <v>3</v>
      </c>
      <c r="C964">
        <v>1488</v>
      </c>
      <c r="D964">
        <v>1488</v>
      </c>
      <c r="E964">
        <v>1426</v>
      </c>
      <c r="F964">
        <v>758</v>
      </c>
      <c r="G964">
        <v>20.3</v>
      </c>
      <c r="H964">
        <v>14.8</v>
      </c>
      <c r="I964">
        <v>11.8</v>
      </c>
      <c r="J964">
        <v>7.5</v>
      </c>
      <c r="K964">
        <v>20170314</v>
      </c>
      <c r="L964">
        <v>9.5</v>
      </c>
      <c r="M964" s="2">
        <f t="shared" si="76"/>
        <v>42808</v>
      </c>
      <c r="N964">
        <f t="shared" si="77"/>
        <v>0</v>
      </c>
      <c r="O964">
        <f t="shared" si="78"/>
        <v>0</v>
      </c>
      <c r="P964">
        <f t="shared" si="79"/>
        <v>0</v>
      </c>
      <c r="Q964">
        <f t="shared" si="80"/>
        <v>9.5</v>
      </c>
    </row>
    <row r="965" spans="1:17">
      <c r="A965">
        <v>155223</v>
      </c>
      <c r="B965">
        <v>3</v>
      </c>
      <c r="C965">
        <v>1488</v>
      </c>
      <c r="D965">
        <v>1488</v>
      </c>
      <c r="E965">
        <v>1426</v>
      </c>
      <c r="F965">
        <v>758</v>
      </c>
      <c r="G965">
        <v>20.3</v>
      </c>
      <c r="H965">
        <v>14.8</v>
      </c>
      <c r="I965">
        <v>11.8</v>
      </c>
      <c r="J965">
        <v>7.5</v>
      </c>
      <c r="K965">
        <v>20170315</v>
      </c>
      <c r="L965">
        <v>10.199999999999999</v>
      </c>
      <c r="M965" s="2">
        <f t="shared" si="76"/>
        <v>42809</v>
      </c>
      <c r="N965">
        <f t="shared" si="77"/>
        <v>0</v>
      </c>
      <c r="O965">
        <f t="shared" si="78"/>
        <v>0</v>
      </c>
      <c r="P965">
        <f t="shared" si="79"/>
        <v>0</v>
      </c>
      <c r="Q965">
        <f t="shared" si="80"/>
        <v>10.199999999999999</v>
      </c>
    </row>
    <row r="966" spans="1:17">
      <c r="A966">
        <v>155223</v>
      </c>
      <c r="B966">
        <v>3</v>
      </c>
      <c r="C966">
        <v>1488</v>
      </c>
      <c r="D966">
        <v>1488</v>
      </c>
      <c r="E966">
        <v>1426</v>
      </c>
      <c r="F966">
        <v>758</v>
      </c>
      <c r="G966">
        <v>20.3</v>
      </c>
      <c r="H966">
        <v>14.8</v>
      </c>
      <c r="I966">
        <v>11.8</v>
      </c>
      <c r="J966">
        <v>7.5</v>
      </c>
      <c r="K966">
        <v>20170317</v>
      </c>
      <c r="L966">
        <v>7.6</v>
      </c>
      <c r="M966" s="2">
        <f t="shared" si="76"/>
        <v>42811</v>
      </c>
      <c r="N966">
        <f t="shared" si="77"/>
        <v>0</v>
      </c>
      <c r="O966">
        <f t="shared" si="78"/>
        <v>0</v>
      </c>
      <c r="P966">
        <f t="shared" si="79"/>
        <v>0</v>
      </c>
      <c r="Q966">
        <f t="shared" si="80"/>
        <v>7.6</v>
      </c>
    </row>
    <row r="967" spans="1:17">
      <c r="A967">
        <v>155223</v>
      </c>
      <c r="B967">
        <v>3</v>
      </c>
      <c r="C967">
        <v>1488</v>
      </c>
      <c r="D967">
        <v>1488</v>
      </c>
      <c r="E967">
        <v>1426</v>
      </c>
      <c r="F967">
        <v>758</v>
      </c>
      <c r="G967">
        <v>20.3</v>
      </c>
      <c r="H967">
        <v>14.8</v>
      </c>
      <c r="I967">
        <v>11.8</v>
      </c>
      <c r="J967">
        <v>7.5</v>
      </c>
      <c r="K967">
        <v>20170323</v>
      </c>
      <c r="L967">
        <v>11.8</v>
      </c>
      <c r="M967" s="2">
        <f t="shared" si="76"/>
        <v>42817</v>
      </c>
      <c r="N967">
        <f t="shared" si="77"/>
        <v>0</v>
      </c>
      <c r="O967">
        <f t="shared" si="78"/>
        <v>0</v>
      </c>
      <c r="P967">
        <f t="shared" si="79"/>
        <v>0</v>
      </c>
      <c r="Q967">
        <f t="shared" si="80"/>
        <v>11.8</v>
      </c>
    </row>
    <row r="968" spans="1:17">
      <c r="A968">
        <v>155223</v>
      </c>
      <c r="B968">
        <v>3</v>
      </c>
      <c r="C968">
        <v>1488</v>
      </c>
      <c r="D968">
        <v>1488</v>
      </c>
      <c r="E968">
        <v>1426</v>
      </c>
      <c r="F968">
        <v>758</v>
      </c>
      <c r="G968">
        <v>20.3</v>
      </c>
      <c r="H968">
        <v>14.8</v>
      </c>
      <c r="I968">
        <v>11.8</v>
      </c>
      <c r="J968">
        <v>7.5</v>
      </c>
      <c r="K968">
        <v>20170327</v>
      </c>
      <c r="L968">
        <v>8.6999999999999993</v>
      </c>
      <c r="M968" s="2">
        <f t="shared" si="76"/>
        <v>42821</v>
      </c>
      <c r="N968">
        <f t="shared" si="77"/>
        <v>0</v>
      </c>
      <c r="O968">
        <f t="shared" si="78"/>
        <v>0</v>
      </c>
      <c r="P968">
        <f t="shared" si="79"/>
        <v>0</v>
      </c>
      <c r="Q968">
        <f t="shared" si="80"/>
        <v>8.6999999999999993</v>
      </c>
    </row>
    <row r="969" spans="1:17">
      <c r="A969">
        <v>155223</v>
      </c>
      <c r="B969">
        <v>3</v>
      </c>
      <c r="C969">
        <v>1488</v>
      </c>
      <c r="D969">
        <v>1488</v>
      </c>
      <c r="E969">
        <v>1426</v>
      </c>
      <c r="F969">
        <v>758</v>
      </c>
      <c r="G969">
        <v>20.3</v>
      </c>
      <c r="H969">
        <v>14.8</v>
      </c>
      <c r="I969">
        <v>11.8</v>
      </c>
      <c r="J969">
        <v>7.5</v>
      </c>
      <c r="K969">
        <v>20180301</v>
      </c>
      <c r="L969">
        <v>9.8000000000000007</v>
      </c>
      <c r="M969" s="2">
        <f t="shared" si="76"/>
        <v>43160</v>
      </c>
      <c r="N969">
        <f t="shared" si="77"/>
        <v>0</v>
      </c>
      <c r="O969">
        <f t="shared" si="78"/>
        <v>0</v>
      </c>
      <c r="P969">
        <f t="shared" si="79"/>
        <v>0</v>
      </c>
      <c r="Q969">
        <f t="shared" si="80"/>
        <v>9.8000000000000007</v>
      </c>
    </row>
    <row r="970" spans="1:17">
      <c r="A970">
        <v>155223</v>
      </c>
      <c r="B970">
        <v>3</v>
      </c>
      <c r="C970">
        <v>1488</v>
      </c>
      <c r="D970">
        <v>1488</v>
      </c>
      <c r="E970">
        <v>1426</v>
      </c>
      <c r="F970">
        <v>758</v>
      </c>
      <c r="G970">
        <v>20.3</v>
      </c>
      <c r="H970">
        <v>14.8</v>
      </c>
      <c r="I970">
        <v>11.8</v>
      </c>
      <c r="J970">
        <v>7.5</v>
      </c>
      <c r="K970">
        <v>20180303</v>
      </c>
      <c r="L970">
        <v>18.600000000000001</v>
      </c>
      <c r="M970" s="2">
        <f t="shared" si="76"/>
        <v>43162</v>
      </c>
      <c r="N970">
        <f t="shared" si="77"/>
        <v>0</v>
      </c>
      <c r="O970">
        <f t="shared" si="78"/>
        <v>18.600000000000001</v>
      </c>
      <c r="P970">
        <f t="shared" si="79"/>
        <v>0</v>
      </c>
      <c r="Q970">
        <f t="shared" si="80"/>
        <v>0</v>
      </c>
    </row>
    <row r="971" spans="1:17">
      <c r="A971">
        <v>155223</v>
      </c>
      <c r="B971">
        <v>3</v>
      </c>
      <c r="C971">
        <v>1488</v>
      </c>
      <c r="D971">
        <v>1488</v>
      </c>
      <c r="E971">
        <v>1426</v>
      </c>
      <c r="F971">
        <v>758</v>
      </c>
      <c r="G971">
        <v>20.3</v>
      </c>
      <c r="H971">
        <v>14.8</v>
      </c>
      <c r="I971">
        <v>11.8</v>
      </c>
      <c r="J971">
        <v>7.5</v>
      </c>
      <c r="K971">
        <v>20180305</v>
      </c>
      <c r="L971">
        <v>8.6999999999999993</v>
      </c>
      <c r="M971" s="2">
        <f t="shared" si="76"/>
        <v>43164</v>
      </c>
      <c r="N971">
        <f t="shared" si="77"/>
        <v>0</v>
      </c>
      <c r="O971">
        <f t="shared" si="78"/>
        <v>0</v>
      </c>
      <c r="P971">
        <f t="shared" si="79"/>
        <v>0</v>
      </c>
      <c r="Q971">
        <f t="shared" si="80"/>
        <v>8.6999999999999993</v>
      </c>
    </row>
    <row r="972" spans="1:17">
      <c r="A972">
        <v>155223</v>
      </c>
      <c r="B972">
        <v>3</v>
      </c>
      <c r="C972">
        <v>1488</v>
      </c>
      <c r="D972">
        <v>1488</v>
      </c>
      <c r="E972">
        <v>1426</v>
      </c>
      <c r="F972">
        <v>758</v>
      </c>
      <c r="G972">
        <v>20.3</v>
      </c>
      <c r="H972">
        <v>14.8</v>
      </c>
      <c r="I972">
        <v>11.8</v>
      </c>
      <c r="J972">
        <v>7.5</v>
      </c>
      <c r="K972">
        <v>20180307</v>
      </c>
      <c r="L972">
        <v>9.1</v>
      </c>
      <c r="M972" s="2">
        <f t="shared" si="76"/>
        <v>43166</v>
      </c>
      <c r="N972">
        <f t="shared" si="77"/>
        <v>0</v>
      </c>
      <c r="O972">
        <f t="shared" si="78"/>
        <v>0</v>
      </c>
      <c r="P972">
        <f t="shared" si="79"/>
        <v>0</v>
      </c>
      <c r="Q972">
        <f t="shared" si="80"/>
        <v>9.1</v>
      </c>
    </row>
    <row r="973" spans="1:17">
      <c r="A973">
        <v>155223</v>
      </c>
      <c r="B973">
        <v>3</v>
      </c>
      <c r="C973">
        <v>1488</v>
      </c>
      <c r="D973">
        <v>1488</v>
      </c>
      <c r="E973">
        <v>1426</v>
      </c>
      <c r="F973">
        <v>758</v>
      </c>
      <c r="G973">
        <v>20.3</v>
      </c>
      <c r="H973">
        <v>14.8</v>
      </c>
      <c r="I973">
        <v>11.8</v>
      </c>
      <c r="J973">
        <v>7.5</v>
      </c>
      <c r="K973">
        <v>20180312</v>
      </c>
      <c r="L973">
        <v>15.4</v>
      </c>
      <c r="M973" s="2">
        <f t="shared" si="76"/>
        <v>43171</v>
      </c>
      <c r="N973">
        <f t="shared" si="77"/>
        <v>0</v>
      </c>
      <c r="O973">
        <f t="shared" si="78"/>
        <v>15.4</v>
      </c>
      <c r="P973">
        <f t="shared" si="79"/>
        <v>0</v>
      </c>
      <c r="Q973">
        <f t="shared" si="80"/>
        <v>0</v>
      </c>
    </row>
    <row r="974" spans="1:17">
      <c r="A974">
        <v>155223</v>
      </c>
      <c r="B974">
        <v>3</v>
      </c>
      <c r="C974">
        <v>1488</v>
      </c>
      <c r="D974">
        <v>1488</v>
      </c>
      <c r="E974">
        <v>1426</v>
      </c>
      <c r="F974">
        <v>758</v>
      </c>
      <c r="G974">
        <v>20.3</v>
      </c>
      <c r="H974">
        <v>14.8</v>
      </c>
      <c r="I974">
        <v>11.8</v>
      </c>
      <c r="J974">
        <v>7.5</v>
      </c>
      <c r="K974">
        <v>20180322</v>
      </c>
      <c r="L974">
        <v>20</v>
      </c>
      <c r="M974" s="2">
        <f t="shared" si="76"/>
        <v>43181</v>
      </c>
      <c r="N974">
        <f t="shared" si="77"/>
        <v>0</v>
      </c>
      <c r="O974">
        <f t="shared" si="78"/>
        <v>20</v>
      </c>
      <c r="P974">
        <f t="shared" si="79"/>
        <v>0</v>
      </c>
      <c r="Q974">
        <f t="shared" si="80"/>
        <v>0</v>
      </c>
    </row>
    <row r="975" spans="1:17">
      <c r="A975">
        <v>155223</v>
      </c>
      <c r="B975">
        <v>3</v>
      </c>
      <c r="C975">
        <v>1488</v>
      </c>
      <c r="D975">
        <v>1488</v>
      </c>
      <c r="E975">
        <v>1426</v>
      </c>
      <c r="F975">
        <v>758</v>
      </c>
      <c r="G975">
        <v>20.3</v>
      </c>
      <c r="H975">
        <v>14.8</v>
      </c>
      <c r="I975">
        <v>11.8</v>
      </c>
      <c r="J975">
        <v>7.5</v>
      </c>
      <c r="K975">
        <v>20180323</v>
      </c>
      <c r="L975">
        <v>10.8</v>
      </c>
      <c r="M975" s="2">
        <f t="shared" si="76"/>
        <v>43182</v>
      </c>
      <c r="N975">
        <f t="shared" si="77"/>
        <v>0</v>
      </c>
      <c r="O975">
        <f t="shared" si="78"/>
        <v>0</v>
      </c>
      <c r="P975">
        <f t="shared" si="79"/>
        <v>0</v>
      </c>
      <c r="Q975">
        <f t="shared" si="80"/>
        <v>10.8</v>
      </c>
    </row>
    <row r="976" spans="1:17">
      <c r="A976">
        <v>155224</v>
      </c>
      <c r="B976">
        <v>1</v>
      </c>
      <c r="C976">
        <v>1581</v>
      </c>
      <c r="D976">
        <v>1550</v>
      </c>
      <c r="E976">
        <v>1488</v>
      </c>
      <c r="F976">
        <v>500</v>
      </c>
      <c r="G976">
        <v>24.9</v>
      </c>
      <c r="H976">
        <v>15.4</v>
      </c>
      <c r="I976">
        <v>11.5</v>
      </c>
      <c r="J976">
        <v>7</v>
      </c>
      <c r="K976">
        <v>20170110</v>
      </c>
      <c r="L976">
        <v>10.199999999999999</v>
      </c>
      <c r="M976" s="2">
        <f t="shared" si="76"/>
        <v>42745</v>
      </c>
      <c r="N976">
        <f t="shared" si="77"/>
        <v>0</v>
      </c>
      <c r="O976">
        <f t="shared" si="78"/>
        <v>0</v>
      </c>
      <c r="P976">
        <f t="shared" si="79"/>
        <v>0</v>
      </c>
      <c r="Q976">
        <f t="shared" si="80"/>
        <v>10.199999999999999</v>
      </c>
    </row>
    <row r="977" spans="1:17">
      <c r="A977">
        <v>155224</v>
      </c>
      <c r="B977">
        <v>1</v>
      </c>
      <c r="C977">
        <v>1581</v>
      </c>
      <c r="D977">
        <v>1550</v>
      </c>
      <c r="E977">
        <v>1488</v>
      </c>
      <c r="F977">
        <v>500</v>
      </c>
      <c r="G977">
        <v>24.9</v>
      </c>
      <c r="H977">
        <v>15.4</v>
      </c>
      <c r="I977">
        <v>11.5</v>
      </c>
      <c r="J977">
        <v>7</v>
      </c>
      <c r="K977">
        <v>20170111</v>
      </c>
      <c r="L977">
        <v>10.5</v>
      </c>
      <c r="M977" s="2">
        <f t="shared" si="76"/>
        <v>42746</v>
      </c>
      <c r="N977">
        <f t="shared" si="77"/>
        <v>0</v>
      </c>
      <c r="O977">
        <f t="shared" si="78"/>
        <v>0</v>
      </c>
      <c r="P977">
        <f t="shared" si="79"/>
        <v>0</v>
      </c>
      <c r="Q977">
        <f t="shared" si="80"/>
        <v>10.5</v>
      </c>
    </row>
    <row r="978" spans="1:17">
      <c r="A978">
        <v>155224</v>
      </c>
      <c r="B978">
        <v>1</v>
      </c>
      <c r="C978">
        <v>1581</v>
      </c>
      <c r="D978">
        <v>1550</v>
      </c>
      <c r="E978">
        <v>1488</v>
      </c>
      <c r="F978">
        <v>500</v>
      </c>
      <c r="G978">
        <v>24.9</v>
      </c>
      <c r="H978">
        <v>15.4</v>
      </c>
      <c r="I978">
        <v>11.5</v>
      </c>
      <c r="J978">
        <v>7</v>
      </c>
      <c r="K978">
        <v>20170112</v>
      </c>
      <c r="L978">
        <v>14</v>
      </c>
      <c r="M978" s="2">
        <f t="shared" si="76"/>
        <v>42747</v>
      </c>
      <c r="N978">
        <f t="shared" si="77"/>
        <v>0</v>
      </c>
      <c r="O978">
        <f t="shared" si="78"/>
        <v>0</v>
      </c>
      <c r="P978">
        <f t="shared" si="79"/>
        <v>14</v>
      </c>
      <c r="Q978">
        <f t="shared" si="80"/>
        <v>0</v>
      </c>
    </row>
    <row r="979" spans="1:17">
      <c r="A979">
        <v>155224</v>
      </c>
      <c r="B979">
        <v>1</v>
      </c>
      <c r="C979">
        <v>1581</v>
      </c>
      <c r="D979">
        <v>1550</v>
      </c>
      <c r="E979">
        <v>1488</v>
      </c>
      <c r="F979">
        <v>500</v>
      </c>
      <c r="G979">
        <v>24.9</v>
      </c>
      <c r="H979">
        <v>15.4</v>
      </c>
      <c r="I979">
        <v>11.5</v>
      </c>
      <c r="J979">
        <v>7</v>
      </c>
      <c r="K979">
        <v>20170113</v>
      </c>
      <c r="L979">
        <v>10.5</v>
      </c>
      <c r="M979" s="2">
        <f t="shared" si="76"/>
        <v>42748</v>
      </c>
      <c r="N979">
        <f t="shared" si="77"/>
        <v>0</v>
      </c>
      <c r="O979">
        <f t="shared" si="78"/>
        <v>0</v>
      </c>
      <c r="P979">
        <f t="shared" si="79"/>
        <v>0</v>
      </c>
      <c r="Q979">
        <f t="shared" si="80"/>
        <v>10.5</v>
      </c>
    </row>
    <row r="980" spans="1:17">
      <c r="A980">
        <v>155224</v>
      </c>
      <c r="B980">
        <v>1</v>
      </c>
      <c r="C980">
        <v>1581</v>
      </c>
      <c r="D980">
        <v>1550</v>
      </c>
      <c r="E980">
        <v>1488</v>
      </c>
      <c r="F980">
        <v>500</v>
      </c>
      <c r="G980">
        <v>24.9</v>
      </c>
      <c r="H980">
        <v>15.4</v>
      </c>
      <c r="I980">
        <v>11.5</v>
      </c>
      <c r="J980">
        <v>7</v>
      </c>
      <c r="K980">
        <v>20170116</v>
      </c>
      <c r="L980">
        <v>13</v>
      </c>
      <c r="M980" s="2">
        <f t="shared" si="76"/>
        <v>42751</v>
      </c>
      <c r="N980">
        <f t="shared" si="77"/>
        <v>0</v>
      </c>
      <c r="O980">
        <f t="shared" si="78"/>
        <v>0</v>
      </c>
      <c r="P980">
        <f t="shared" si="79"/>
        <v>13</v>
      </c>
      <c r="Q980">
        <f t="shared" si="80"/>
        <v>0</v>
      </c>
    </row>
    <row r="981" spans="1:17">
      <c r="A981">
        <v>155224</v>
      </c>
      <c r="B981">
        <v>1</v>
      </c>
      <c r="C981">
        <v>1581</v>
      </c>
      <c r="D981">
        <v>1550</v>
      </c>
      <c r="E981">
        <v>1488</v>
      </c>
      <c r="F981">
        <v>500</v>
      </c>
      <c r="G981">
        <v>24.9</v>
      </c>
      <c r="H981">
        <v>15.4</v>
      </c>
      <c r="I981">
        <v>11.5</v>
      </c>
      <c r="J981">
        <v>7</v>
      </c>
      <c r="K981">
        <v>20170117</v>
      </c>
      <c r="L981">
        <v>14</v>
      </c>
      <c r="M981" s="2">
        <f t="shared" si="76"/>
        <v>42752</v>
      </c>
      <c r="N981">
        <f t="shared" si="77"/>
        <v>0</v>
      </c>
      <c r="O981">
        <f t="shared" si="78"/>
        <v>0</v>
      </c>
      <c r="P981">
        <f t="shared" si="79"/>
        <v>14</v>
      </c>
      <c r="Q981">
        <f t="shared" si="80"/>
        <v>0</v>
      </c>
    </row>
    <row r="982" spans="1:17">
      <c r="A982">
        <v>155224</v>
      </c>
      <c r="B982">
        <v>1</v>
      </c>
      <c r="C982">
        <v>1581</v>
      </c>
      <c r="D982">
        <v>1550</v>
      </c>
      <c r="E982">
        <v>1488</v>
      </c>
      <c r="F982">
        <v>500</v>
      </c>
      <c r="G982">
        <v>24.9</v>
      </c>
      <c r="H982">
        <v>15.4</v>
      </c>
      <c r="I982">
        <v>11.5</v>
      </c>
      <c r="J982">
        <v>7</v>
      </c>
      <c r="K982">
        <v>20170118</v>
      </c>
      <c r="L982">
        <v>12</v>
      </c>
      <c r="M982" s="2">
        <f t="shared" si="76"/>
        <v>42753</v>
      </c>
      <c r="N982">
        <f t="shared" si="77"/>
        <v>0</v>
      </c>
      <c r="O982">
        <f t="shared" si="78"/>
        <v>0</v>
      </c>
      <c r="P982">
        <f t="shared" si="79"/>
        <v>12</v>
      </c>
      <c r="Q982">
        <f t="shared" si="80"/>
        <v>0</v>
      </c>
    </row>
    <row r="983" spans="1:17">
      <c r="A983">
        <v>155224</v>
      </c>
      <c r="B983">
        <v>1</v>
      </c>
      <c r="C983">
        <v>1581</v>
      </c>
      <c r="D983">
        <v>1550</v>
      </c>
      <c r="E983">
        <v>1488</v>
      </c>
      <c r="F983">
        <v>500</v>
      </c>
      <c r="G983">
        <v>24.9</v>
      </c>
      <c r="H983">
        <v>15.4</v>
      </c>
      <c r="I983">
        <v>11.5</v>
      </c>
      <c r="J983">
        <v>7</v>
      </c>
      <c r="K983">
        <v>20170119</v>
      </c>
      <c r="L983">
        <v>14</v>
      </c>
      <c r="M983" s="2">
        <f t="shared" si="76"/>
        <v>42754</v>
      </c>
      <c r="N983">
        <f t="shared" si="77"/>
        <v>0</v>
      </c>
      <c r="O983">
        <f t="shared" si="78"/>
        <v>0</v>
      </c>
      <c r="P983">
        <f t="shared" si="79"/>
        <v>14</v>
      </c>
      <c r="Q983">
        <f t="shared" si="80"/>
        <v>0</v>
      </c>
    </row>
    <row r="984" spans="1:17">
      <c r="A984">
        <v>155224</v>
      </c>
      <c r="B984">
        <v>1</v>
      </c>
      <c r="C984">
        <v>1581</v>
      </c>
      <c r="D984">
        <v>1550</v>
      </c>
      <c r="E984">
        <v>1488</v>
      </c>
      <c r="F984">
        <v>500</v>
      </c>
      <c r="G984">
        <v>24.9</v>
      </c>
      <c r="H984">
        <v>15.4</v>
      </c>
      <c r="I984">
        <v>11.5</v>
      </c>
      <c r="J984">
        <v>7</v>
      </c>
      <c r="K984">
        <v>20170120</v>
      </c>
      <c r="L984">
        <v>11.1</v>
      </c>
      <c r="M984" s="2">
        <f t="shared" si="76"/>
        <v>42755</v>
      </c>
      <c r="N984">
        <f t="shared" si="77"/>
        <v>0</v>
      </c>
      <c r="O984">
        <f t="shared" si="78"/>
        <v>0</v>
      </c>
      <c r="P984">
        <f t="shared" si="79"/>
        <v>0</v>
      </c>
      <c r="Q984">
        <f t="shared" si="80"/>
        <v>11.1</v>
      </c>
    </row>
    <row r="985" spans="1:17">
      <c r="A985">
        <v>155224</v>
      </c>
      <c r="B985">
        <v>1</v>
      </c>
      <c r="C985">
        <v>1581</v>
      </c>
      <c r="D985">
        <v>1550</v>
      </c>
      <c r="E985">
        <v>1488</v>
      </c>
      <c r="F985">
        <v>500</v>
      </c>
      <c r="G985">
        <v>24.9</v>
      </c>
      <c r="H985">
        <v>15.4</v>
      </c>
      <c r="I985">
        <v>11.5</v>
      </c>
      <c r="J985">
        <v>7</v>
      </c>
      <c r="K985">
        <v>20170122</v>
      </c>
      <c r="L985">
        <v>21.3</v>
      </c>
      <c r="M985" s="2">
        <f t="shared" si="76"/>
        <v>42757</v>
      </c>
      <c r="N985">
        <f t="shared" si="77"/>
        <v>0</v>
      </c>
      <c r="O985">
        <f t="shared" si="78"/>
        <v>21.3</v>
      </c>
      <c r="P985">
        <f t="shared" si="79"/>
        <v>0</v>
      </c>
      <c r="Q985">
        <f t="shared" si="80"/>
        <v>0</v>
      </c>
    </row>
    <row r="986" spans="1:17">
      <c r="A986">
        <v>155224</v>
      </c>
      <c r="B986">
        <v>1</v>
      </c>
      <c r="C986">
        <v>1581</v>
      </c>
      <c r="D986">
        <v>1550</v>
      </c>
      <c r="E986">
        <v>1488</v>
      </c>
      <c r="F986">
        <v>500</v>
      </c>
      <c r="G986">
        <v>24.9</v>
      </c>
      <c r="H986">
        <v>15.4</v>
      </c>
      <c r="I986">
        <v>11.5</v>
      </c>
      <c r="J986">
        <v>7</v>
      </c>
      <c r="K986">
        <v>20170123</v>
      </c>
      <c r="L986">
        <v>11</v>
      </c>
      <c r="M986" s="2">
        <f t="shared" si="76"/>
        <v>42758</v>
      </c>
      <c r="N986">
        <f t="shared" si="77"/>
        <v>0</v>
      </c>
      <c r="O986">
        <f t="shared" si="78"/>
        <v>0</v>
      </c>
      <c r="P986">
        <f t="shared" si="79"/>
        <v>0</v>
      </c>
      <c r="Q986">
        <f t="shared" si="80"/>
        <v>11</v>
      </c>
    </row>
    <row r="987" spans="1:17">
      <c r="A987">
        <v>155224</v>
      </c>
      <c r="B987">
        <v>1</v>
      </c>
      <c r="C987">
        <v>1581</v>
      </c>
      <c r="D987">
        <v>1550</v>
      </c>
      <c r="E987">
        <v>1488</v>
      </c>
      <c r="F987">
        <v>500</v>
      </c>
      <c r="G987">
        <v>24.9</v>
      </c>
      <c r="H987">
        <v>15.4</v>
      </c>
      <c r="I987">
        <v>11.5</v>
      </c>
      <c r="J987">
        <v>7</v>
      </c>
      <c r="K987">
        <v>20170124</v>
      </c>
      <c r="L987">
        <v>10</v>
      </c>
      <c r="M987" s="2">
        <f t="shared" si="76"/>
        <v>42759</v>
      </c>
      <c r="N987">
        <f t="shared" si="77"/>
        <v>0</v>
      </c>
      <c r="O987">
        <f t="shared" si="78"/>
        <v>0</v>
      </c>
      <c r="P987">
        <f t="shared" si="79"/>
        <v>0</v>
      </c>
      <c r="Q987">
        <f t="shared" si="80"/>
        <v>10</v>
      </c>
    </row>
    <row r="988" spans="1:17">
      <c r="A988">
        <v>155224</v>
      </c>
      <c r="B988">
        <v>1</v>
      </c>
      <c r="C988">
        <v>1581</v>
      </c>
      <c r="D988">
        <v>1550</v>
      </c>
      <c r="E988">
        <v>1488</v>
      </c>
      <c r="F988">
        <v>500</v>
      </c>
      <c r="G988">
        <v>24.9</v>
      </c>
      <c r="H988">
        <v>15.4</v>
      </c>
      <c r="I988">
        <v>11.5</v>
      </c>
      <c r="J988">
        <v>7</v>
      </c>
      <c r="K988">
        <v>20170125</v>
      </c>
      <c r="L988">
        <v>11.5</v>
      </c>
      <c r="M988" s="2">
        <f t="shared" si="76"/>
        <v>42760</v>
      </c>
      <c r="N988">
        <f t="shared" si="77"/>
        <v>0</v>
      </c>
      <c r="O988">
        <f t="shared" si="78"/>
        <v>0</v>
      </c>
      <c r="P988">
        <f t="shared" si="79"/>
        <v>0</v>
      </c>
      <c r="Q988">
        <f t="shared" si="80"/>
        <v>11.5</v>
      </c>
    </row>
    <row r="989" spans="1:17">
      <c r="A989">
        <v>155224</v>
      </c>
      <c r="B989">
        <v>1</v>
      </c>
      <c r="C989">
        <v>1581</v>
      </c>
      <c r="D989">
        <v>1550</v>
      </c>
      <c r="E989">
        <v>1488</v>
      </c>
      <c r="F989">
        <v>500</v>
      </c>
      <c r="G989">
        <v>24.9</v>
      </c>
      <c r="H989">
        <v>15.4</v>
      </c>
      <c r="I989">
        <v>11.5</v>
      </c>
      <c r="J989">
        <v>7</v>
      </c>
      <c r="K989">
        <v>20170126</v>
      </c>
      <c r="L989">
        <v>18.7</v>
      </c>
      <c r="M989" s="2">
        <f t="shared" si="76"/>
        <v>42761</v>
      </c>
      <c r="N989">
        <f t="shared" si="77"/>
        <v>0</v>
      </c>
      <c r="O989">
        <f t="shared" si="78"/>
        <v>18.7</v>
      </c>
      <c r="P989">
        <f t="shared" si="79"/>
        <v>0</v>
      </c>
      <c r="Q989">
        <f t="shared" si="80"/>
        <v>0</v>
      </c>
    </row>
    <row r="990" spans="1:17">
      <c r="A990">
        <v>155224</v>
      </c>
      <c r="B990">
        <v>1</v>
      </c>
      <c r="C990">
        <v>1581</v>
      </c>
      <c r="D990">
        <v>1550</v>
      </c>
      <c r="E990">
        <v>1488</v>
      </c>
      <c r="F990">
        <v>500</v>
      </c>
      <c r="G990">
        <v>24.9</v>
      </c>
      <c r="H990">
        <v>15.4</v>
      </c>
      <c r="I990">
        <v>11.5</v>
      </c>
      <c r="J990">
        <v>7</v>
      </c>
      <c r="K990">
        <v>20170127</v>
      </c>
      <c r="L990">
        <v>8.5</v>
      </c>
      <c r="M990" s="2">
        <f t="shared" ref="M990:M1053" si="81">DATE(MID(K990,1,4),MID(K990,5,2),MID(K990,7,2))</f>
        <v>42762</v>
      </c>
      <c r="N990">
        <f t="shared" ref="N990:N1053" si="82">+IF(L990&gt;G990,L990,)</f>
        <v>0</v>
      </c>
      <c r="O990">
        <f t="shared" ref="O990:O1053" si="83">IF(N990=0,IF(L990&gt;H990,L990,),)</f>
        <v>0</v>
      </c>
      <c r="P990">
        <f t="shared" ref="P990:P1053" si="84">IF(O990=0,IF(N990=0,IF(L990&gt;I990,L990,),),)</f>
        <v>0</v>
      </c>
      <c r="Q990">
        <f t="shared" ref="Q990:Q1053" si="85">IF(P990=0,IF(O990=0,IF(N990=0,IF(L990&gt;J990,L990,),),),)</f>
        <v>8.5</v>
      </c>
    </row>
    <row r="991" spans="1:17">
      <c r="A991">
        <v>155224</v>
      </c>
      <c r="B991">
        <v>1</v>
      </c>
      <c r="C991">
        <v>1581</v>
      </c>
      <c r="D991">
        <v>1550</v>
      </c>
      <c r="E991">
        <v>1488</v>
      </c>
      <c r="F991">
        <v>500</v>
      </c>
      <c r="G991">
        <v>24.9</v>
      </c>
      <c r="H991">
        <v>15.4</v>
      </c>
      <c r="I991">
        <v>11.5</v>
      </c>
      <c r="J991">
        <v>7</v>
      </c>
      <c r="K991">
        <v>20170128</v>
      </c>
      <c r="L991">
        <v>9.5</v>
      </c>
      <c r="M991" s="2">
        <f t="shared" si="81"/>
        <v>42763</v>
      </c>
      <c r="N991">
        <f t="shared" si="82"/>
        <v>0</v>
      </c>
      <c r="O991">
        <f t="shared" si="83"/>
        <v>0</v>
      </c>
      <c r="P991">
        <f t="shared" si="84"/>
        <v>0</v>
      </c>
      <c r="Q991">
        <f t="shared" si="85"/>
        <v>9.5</v>
      </c>
    </row>
    <row r="992" spans="1:17">
      <c r="A992">
        <v>155224</v>
      </c>
      <c r="B992">
        <v>1</v>
      </c>
      <c r="C992">
        <v>1581</v>
      </c>
      <c r="D992">
        <v>1550</v>
      </c>
      <c r="E992">
        <v>1488</v>
      </c>
      <c r="F992">
        <v>500</v>
      </c>
      <c r="G992">
        <v>24.9</v>
      </c>
      <c r="H992">
        <v>15.4</v>
      </c>
      <c r="I992">
        <v>11.5</v>
      </c>
      <c r="J992">
        <v>7</v>
      </c>
      <c r="K992">
        <v>20170129</v>
      </c>
      <c r="L992">
        <v>23.8</v>
      </c>
      <c r="M992" s="2">
        <f t="shared" si="81"/>
        <v>42764</v>
      </c>
      <c r="N992">
        <f t="shared" si="82"/>
        <v>0</v>
      </c>
      <c r="O992">
        <f t="shared" si="83"/>
        <v>23.8</v>
      </c>
      <c r="P992">
        <f t="shared" si="84"/>
        <v>0</v>
      </c>
      <c r="Q992">
        <f t="shared" si="85"/>
        <v>0</v>
      </c>
    </row>
    <row r="993" spans="1:17">
      <c r="A993">
        <v>155224</v>
      </c>
      <c r="B993">
        <v>1</v>
      </c>
      <c r="C993">
        <v>1581</v>
      </c>
      <c r="D993">
        <v>1550</v>
      </c>
      <c r="E993">
        <v>1488</v>
      </c>
      <c r="F993">
        <v>500</v>
      </c>
      <c r="G993">
        <v>24.9</v>
      </c>
      <c r="H993">
        <v>15.4</v>
      </c>
      <c r="I993">
        <v>11.5</v>
      </c>
      <c r="J993">
        <v>7</v>
      </c>
      <c r="K993">
        <v>20170130</v>
      </c>
      <c r="L993">
        <v>10.5</v>
      </c>
      <c r="M993" s="2">
        <f t="shared" si="81"/>
        <v>42765</v>
      </c>
      <c r="N993">
        <f t="shared" si="82"/>
        <v>0</v>
      </c>
      <c r="O993">
        <f t="shared" si="83"/>
        <v>0</v>
      </c>
      <c r="P993">
        <f t="shared" si="84"/>
        <v>0</v>
      </c>
      <c r="Q993">
        <f t="shared" si="85"/>
        <v>10.5</v>
      </c>
    </row>
    <row r="994" spans="1:17">
      <c r="A994">
        <v>155224</v>
      </c>
      <c r="B994">
        <v>1</v>
      </c>
      <c r="C994">
        <v>1581</v>
      </c>
      <c r="D994">
        <v>1550</v>
      </c>
      <c r="E994">
        <v>1488</v>
      </c>
      <c r="F994">
        <v>500</v>
      </c>
      <c r="G994">
        <v>24.9</v>
      </c>
      <c r="H994">
        <v>15.4</v>
      </c>
      <c r="I994">
        <v>11.5</v>
      </c>
      <c r="J994">
        <v>7</v>
      </c>
      <c r="K994">
        <v>20170131</v>
      </c>
      <c r="L994">
        <v>12</v>
      </c>
      <c r="M994" s="2">
        <f t="shared" si="81"/>
        <v>42766</v>
      </c>
      <c r="N994">
        <f t="shared" si="82"/>
        <v>0</v>
      </c>
      <c r="O994">
        <f t="shared" si="83"/>
        <v>0</v>
      </c>
      <c r="P994">
        <f t="shared" si="84"/>
        <v>12</v>
      </c>
      <c r="Q994">
        <f t="shared" si="85"/>
        <v>0</v>
      </c>
    </row>
    <row r="995" spans="1:17">
      <c r="A995">
        <v>155224</v>
      </c>
      <c r="B995">
        <v>1</v>
      </c>
      <c r="C995">
        <v>1581</v>
      </c>
      <c r="D995">
        <v>1550</v>
      </c>
      <c r="E995">
        <v>1488</v>
      </c>
      <c r="F995">
        <v>500</v>
      </c>
      <c r="G995">
        <v>24.9</v>
      </c>
      <c r="H995">
        <v>15.4</v>
      </c>
      <c r="I995">
        <v>11.5</v>
      </c>
      <c r="J995">
        <v>7</v>
      </c>
      <c r="K995">
        <v>20180113</v>
      </c>
      <c r="L995">
        <v>9</v>
      </c>
      <c r="M995" s="2">
        <f t="shared" si="81"/>
        <v>43113</v>
      </c>
      <c r="N995">
        <f t="shared" si="82"/>
        <v>0</v>
      </c>
      <c r="O995">
        <f t="shared" si="83"/>
        <v>0</v>
      </c>
      <c r="P995">
        <f t="shared" si="84"/>
        <v>0</v>
      </c>
      <c r="Q995">
        <f t="shared" si="85"/>
        <v>9</v>
      </c>
    </row>
    <row r="996" spans="1:17">
      <c r="A996">
        <v>155224</v>
      </c>
      <c r="B996">
        <v>1</v>
      </c>
      <c r="C996">
        <v>1581</v>
      </c>
      <c r="D996">
        <v>1550</v>
      </c>
      <c r="E996">
        <v>1488</v>
      </c>
      <c r="F996">
        <v>500</v>
      </c>
      <c r="G996">
        <v>24.9</v>
      </c>
      <c r="H996">
        <v>15.4</v>
      </c>
      <c r="I996">
        <v>11.5</v>
      </c>
      <c r="J996">
        <v>7</v>
      </c>
      <c r="K996">
        <v>20180115</v>
      </c>
      <c r="L996">
        <v>7.3</v>
      </c>
      <c r="M996" s="2">
        <f t="shared" si="81"/>
        <v>43115</v>
      </c>
      <c r="N996">
        <f t="shared" si="82"/>
        <v>0</v>
      </c>
      <c r="O996">
        <f t="shared" si="83"/>
        <v>0</v>
      </c>
      <c r="P996">
        <f t="shared" si="84"/>
        <v>0</v>
      </c>
      <c r="Q996">
        <f t="shared" si="85"/>
        <v>7.3</v>
      </c>
    </row>
    <row r="997" spans="1:17">
      <c r="A997">
        <v>155224</v>
      </c>
      <c r="B997">
        <v>1</v>
      </c>
      <c r="C997">
        <v>1581</v>
      </c>
      <c r="D997">
        <v>1550</v>
      </c>
      <c r="E997">
        <v>1488</v>
      </c>
      <c r="F997">
        <v>500</v>
      </c>
      <c r="G997">
        <v>24.9</v>
      </c>
      <c r="H997">
        <v>15.4</v>
      </c>
      <c r="I997">
        <v>11.5</v>
      </c>
      <c r="J997">
        <v>7</v>
      </c>
      <c r="K997">
        <v>20180117</v>
      </c>
      <c r="L997">
        <v>8</v>
      </c>
      <c r="M997" s="2">
        <f t="shared" si="81"/>
        <v>43117</v>
      </c>
      <c r="N997">
        <f t="shared" si="82"/>
        <v>0</v>
      </c>
      <c r="O997">
        <f t="shared" si="83"/>
        <v>0</v>
      </c>
      <c r="P997">
        <f t="shared" si="84"/>
        <v>0</v>
      </c>
      <c r="Q997">
        <f t="shared" si="85"/>
        <v>8</v>
      </c>
    </row>
    <row r="998" spans="1:17">
      <c r="A998">
        <v>155224</v>
      </c>
      <c r="B998">
        <v>2</v>
      </c>
      <c r="C998">
        <v>1550</v>
      </c>
      <c r="D998">
        <v>1503</v>
      </c>
      <c r="E998">
        <v>1441</v>
      </c>
      <c r="F998">
        <v>678</v>
      </c>
      <c r="G998">
        <v>35.700000000000003</v>
      </c>
      <c r="H998">
        <v>19.600000000000001</v>
      </c>
      <c r="I998">
        <v>14.4</v>
      </c>
      <c r="J998">
        <v>8.6</v>
      </c>
      <c r="K998">
        <v>20170201</v>
      </c>
      <c r="L998">
        <v>21</v>
      </c>
      <c r="M998" s="2">
        <f t="shared" si="81"/>
        <v>42767</v>
      </c>
      <c r="N998">
        <f t="shared" si="82"/>
        <v>0</v>
      </c>
      <c r="O998">
        <f t="shared" si="83"/>
        <v>21</v>
      </c>
      <c r="P998">
        <f t="shared" si="84"/>
        <v>0</v>
      </c>
      <c r="Q998">
        <f t="shared" si="85"/>
        <v>0</v>
      </c>
    </row>
    <row r="999" spans="1:17">
      <c r="A999">
        <v>155224</v>
      </c>
      <c r="B999">
        <v>2</v>
      </c>
      <c r="C999">
        <v>1550</v>
      </c>
      <c r="D999">
        <v>1503</v>
      </c>
      <c r="E999">
        <v>1441</v>
      </c>
      <c r="F999">
        <v>678</v>
      </c>
      <c r="G999">
        <v>35.700000000000003</v>
      </c>
      <c r="H999">
        <v>19.600000000000001</v>
      </c>
      <c r="I999">
        <v>14.4</v>
      </c>
      <c r="J999">
        <v>8.6</v>
      </c>
      <c r="K999">
        <v>20170202</v>
      </c>
      <c r="L999">
        <v>43.8</v>
      </c>
      <c r="M999" s="2">
        <f t="shared" si="81"/>
        <v>42768</v>
      </c>
      <c r="N999">
        <f t="shared" si="82"/>
        <v>43.8</v>
      </c>
      <c r="O999">
        <f t="shared" si="83"/>
        <v>0</v>
      </c>
      <c r="P999">
        <f t="shared" si="84"/>
        <v>0</v>
      </c>
      <c r="Q999">
        <f t="shared" si="85"/>
        <v>0</v>
      </c>
    </row>
    <row r="1000" spans="1:17">
      <c r="A1000">
        <v>155224</v>
      </c>
      <c r="B1000">
        <v>2</v>
      </c>
      <c r="C1000">
        <v>1550</v>
      </c>
      <c r="D1000">
        <v>1503</v>
      </c>
      <c r="E1000">
        <v>1441</v>
      </c>
      <c r="F1000">
        <v>678</v>
      </c>
      <c r="G1000">
        <v>35.700000000000003</v>
      </c>
      <c r="H1000">
        <v>19.600000000000001</v>
      </c>
      <c r="I1000">
        <v>14.4</v>
      </c>
      <c r="J1000">
        <v>8.6</v>
      </c>
      <c r="K1000">
        <v>20170205</v>
      </c>
      <c r="L1000">
        <v>15</v>
      </c>
      <c r="M1000" s="2">
        <f t="shared" si="81"/>
        <v>42771</v>
      </c>
      <c r="N1000">
        <f t="shared" si="82"/>
        <v>0</v>
      </c>
      <c r="O1000">
        <f t="shared" si="83"/>
        <v>0</v>
      </c>
      <c r="P1000">
        <f t="shared" si="84"/>
        <v>15</v>
      </c>
      <c r="Q1000">
        <f t="shared" si="85"/>
        <v>0</v>
      </c>
    </row>
    <row r="1001" spans="1:17">
      <c r="A1001">
        <v>155224</v>
      </c>
      <c r="B1001">
        <v>2</v>
      </c>
      <c r="C1001">
        <v>1550</v>
      </c>
      <c r="D1001">
        <v>1503</v>
      </c>
      <c r="E1001">
        <v>1441</v>
      </c>
      <c r="F1001">
        <v>678</v>
      </c>
      <c r="G1001">
        <v>35.700000000000003</v>
      </c>
      <c r="H1001">
        <v>19.600000000000001</v>
      </c>
      <c r="I1001">
        <v>14.4</v>
      </c>
      <c r="J1001">
        <v>8.6</v>
      </c>
      <c r="K1001">
        <v>20170208</v>
      </c>
      <c r="L1001">
        <v>27</v>
      </c>
      <c r="M1001" s="2">
        <f t="shared" si="81"/>
        <v>42774</v>
      </c>
      <c r="N1001">
        <f t="shared" si="82"/>
        <v>0</v>
      </c>
      <c r="O1001">
        <f t="shared" si="83"/>
        <v>27</v>
      </c>
      <c r="P1001">
        <f t="shared" si="84"/>
        <v>0</v>
      </c>
      <c r="Q1001">
        <f t="shared" si="85"/>
        <v>0</v>
      </c>
    </row>
    <row r="1002" spans="1:17">
      <c r="A1002">
        <v>155224</v>
      </c>
      <c r="B1002">
        <v>2</v>
      </c>
      <c r="C1002">
        <v>1550</v>
      </c>
      <c r="D1002">
        <v>1503</v>
      </c>
      <c r="E1002">
        <v>1441</v>
      </c>
      <c r="F1002">
        <v>678</v>
      </c>
      <c r="G1002">
        <v>35.700000000000003</v>
      </c>
      <c r="H1002">
        <v>19.600000000000001</v>
      </c>
      <c r="I1002">
        <v>14.4</v>
      </c>
      <c r="J1002">
        <v>8.6</v>
      </c>
      <c r="K1002">
        <v>20170215</v>
      </c>
      <c r="L1002">
        <v>10</v>
      </c>
      <c r="M1002" s="2">
        <f t="shared" si="81"/>
        <v>42781</v>
      </c>
      <c r="N1002">
        <f t="shared" si="82"/>
        <v>0</v>
      </c>
      <c r="O1002">
        <f t="shared" si="83"/>
        <v>0</v>
      </c>
      <c r="P1002">
        <f t="shared" si="84"/>
        <v>0</v>
      </c>
      <c r="Q1002">
        <f t="shared" si="85"/>
        <v>10</v>
      </c>
    </row>
    <row r="1003" spans="1:17">
      <c r="A1003">
        <v>155224</v>
      </c>
      <c r="B1003">
        <v>2</v>
      </c>
      <c r="C1003">
        <v>1550</v>
      </c>
      <c r="D1003">
        <v>1503</v>
      </c>
      <c r="E1003">
        <v>1441</v>
      </c>
      <c r="F1003">
        <v>678</v>
      </c>
      <c r="G1003">
        <v>35.700000000000003</v>
      </c>
      <c r="H1003">
        <v>19.600000000000001</v>
      </c>
      <c r="I1003">
        <v>14.4</v>
      </c>
      <c r="J1003">
        <v>8.6</v>
      </c>
      <c r="K1003">
        <v>20170217</v>
      </c>
      <c r="L1003">
        <v>11.3</v>
      </c>
      <c r="M1003" s="2">
        <f t="shared" si="81"/>
        <v>42783</v>
      </c>
      <c r="N1003">
        <f t="shared" si="82"/>
        <v>0</v>
      </c>
      <c r="O1003">
        <f t="shared" si="83"/>
        <v>0</v>
      </c>
      <c r="P1003">
        <f t="shared" si="84"/>
        <v>0</v>
      </c>
      <c r="Q1003">
        <f t="shared" si="85"/>
        <v>11.3</v>
      </c>
    </row>
    <row r="1004" spans="1:17">
      <c r="A1004">
        <v>155224</v>
      </c>
      <c r="B1004">
        <v>2</v>
      </c>
      <c r="C1004">
        <v>1550</v>
      </c>
      <c r="D1004">
        <v>1503</v>
      </c>
      <c r="E1004">
        <v>1441</v>
      </c>
      <c r="F1004">
        <v>678</v>
      </c>
      <c r="G1004">
        <v>35.700000000000003</v>
      </c>
      <c r="H1004">
        <v>19.600000000000001</v>
      </c>
      <c r="I1004">
        <v>14.4</v>
      </c>
      <c r="J1004">
        <v>8.6</v>
      </c>
      <c r="K1004">
        <v>20170219</v>
      </c>
      <c r="L1004">
        <v>10</v>
      </c>
      <c r="M1004" s="2">
        <f t="shared" si="81"/>
        <v>42785</v>
      </c>
      <c r="N1004">
        <f t="shared" si="82"/>
        <v>0</v>
      </c>
      <c r="O1004">
        <f t="shared" si="83"/>
        <v>0</v>
      </c>
      <c r="P1004">
        <f t="shared" si="84"/>
        <v>0</v>
      </c>
      <c r="Q1004">
        <f t="shared" si="85"/>
        <v>10</v>
      </c>
    </row>
    <row r="1005" spans="1:17">
      <c r="A1005">
        <v>155224</v>
      </c>
      <c r="B1005">
        <v>2</v>
      </c>
      <c r="C1005">
        <v>1550</v>
      </c>
      <c r="D1005">
        <v>1503</v>
      </c>
      <c r="E1005">
        <v>1441</v>
      </c>
      <c r="F1005">
        <v>678</v>
      </c>
      <c r="G1005">
        <v>35.700000000000003</v>
      </c>
      <c r="H1005">
        <v>19.600000000000001</v>
      </c>
      <c r="I1005">
        <v>14.4</v>
      </c>
      <c r="J1005">
        <v>8.6</v>
      </c>
      <c r="K1005">
        <v>20170220</v>
      </c>
      <c r="L1005">
        <v>9.4</v>
      </c>
      <c r="M1005" s="2">
        <f t="shared" si="81"/>
        <v>42786</v>
      </c>
      <c r="N1005">
        <f t="shared" si="82"/>
        <v>0</v>
      </c>
      <c r="O1005">
        <f t="shared" si="83"/>
        <v>0</v>
      </c>
      <c r="P1005">
        <f t="shared" si="84"/>
        <v>0</v>
      </c>
      <c r="Q1005">
        <f t="shared" si="85"/>
        <v>9.4</v>
      </c>
    </row>
    <row r="1006" spans="1:17">
      <c r="A1006">
        <v>155224</v>
      </c>
      <c r="B1006">
        <v>2</v>
      </c>
      <c r="C1006">
        <v>1550</v>
      </c>
      <c r="D1006">
        <v>1503</v>
      </c>
      <c r="E1006">
        <v>1441</v>
      </c>
      <c r="F1006">
        <v>678</v>
      </c>
      <c r="G1006">
        <v>35.700000000000003</v>
      </c>
      <c r="H1006">
        <v>19.600000000000001</v>
      </c>
      <c r="I1006">
        <v>14.4</v>
      </c>
      <c r="J1006">
        <v>8.6</v>
      </c>
      <c r="K1006">
        <v>20170221</v>
      </c>
      <c r="L1006">
        <v>10</v>
      </c>
      <c r="M1006" s="2">
        <f t="shared" si="81"/>
        <v>42787</v>
      </c>
      <c r="N1006">
        <f t="shared" si="82"/>
        <v>0</v>
      </c>
      <c r="O1006">
        <f t="shared" si="83"/>
        <v>0</v>
      </c>
      <c r="P1006">
        <f t="shared" si="84"/>
        <v>0</v>
      </c>
      <c r="Q1006">
        <f t="shared" si="85"/>
        <v>10</v>
      </c>
    </row>
    <row r="1007" spans="1:17">
      <c r="A1007">
        <v>155224</v>
      </c>
      <c r="B1007">
        <v>2</v>
      </c>
      <c r="C1007">
        <v>1550</v>
      </c>
      <c r="D1007">
        <v>1503</v>
      </c>
      <c r="E1007">
        <v>1441</v>
      </c>
      <c r="F1007">
        <v>678</v>
      </c>
      <c r="G1007">
        <v>35.700000000000003</v>
      </c>
      <c r="H1007">
        <v>19.600000000000001</v>
      </c>
      <c r="I1007">
        <v>14.4</v>
      </c>
      <c r="J1007">
        <v>8.6</v>
      </c>
      <c r="K1007">
        <v>20170222</v>
      </c>
      <c r="L1007">
        <v>9</v>
      </c>
      <c r="M1007" s="2">
        <f t="shared" si="81"/>
        <v>42788</v>
      </c>
      <c r="N1007">
        <f t="shared" si="82"/>
        <v>0</v>
      </c>
      <c r="O1007">
        <f t="shared" si="83"/>
        <v>0</v>
      </c>
      <c r="P1007">
        <f t="shared" si="84"/>
        <v>0</v>
      </c>
      <c r="Q1007">
        <f t="shared" si="85"/>
        <v>9</v>
      </c>
    </row>
    <row r="1008" spans="1:17">
      <c r="A1008">
        <v>155224</v>
      </c>
      <c r="B1008">
        <v>2</v>
      </c>
      <c r="C1008">
        <v>1550</v>
      </c>
      <c r="D1008">
        <v>1503</v>
      </c>
      <c r="E1008">
        <v>1441</v>
      </c>
      <c r="F1008">
        <v>678</v>
      </c>
      <c r="G1008">
        <v>35.700000000000003</v>
      </c>
      <c r="H1008">
        <v>19.600000000000001</v>
      </c>
      <c r="I1008">
        <v>14.4</v>
      </c>
      <c r="J1008">
        <v>8.6</v>
      </c>
      <c r="K1008">
        <v>20170223</v>
      </c>
      <c r="L1008">
        <v>11</v>
      </c>
      <c r="M1008" s="2">
        <f t="shared" si="81"/>
        <v>42789</v>
      </c>
      <c r="N1008">
        <f t="shared" si="82"/>
        <v>0</v>
      </c>
      <c r="O1008">
        <f t="shared" si="83"/>
        <v>0</v>
      </c>
      <c r="P1008">
        <f t="shared" si="84"/>
        <v>0</v>
      </c>
      <c r="Q1008">
        <f t="shared" si="85"/>
        <v>11</v>
      </c>
    </row>
    <row r="1009" spans="1:17">
      <c r="A1009">
        <v>155224</v>
      </c>
      <c r="B1009">
        <v>2</v>
      </c>
      <c r="C1009">
        <v>1550</v>
      </c>
      <c r="D1009">
        <v>1503</v>
      </c>
      <c r="E1009">
        <v>1441</v>
      </c>
      <c r="F1009">
        <v>678</v>
      </c>
      <c r="G1009">
        <v>35.700000000000003</v>
      </c>
      <c r="H1009">
        <v>19.600000000000001</v>
      </c>
      <c r="I1009">
        <v>14.4</v>
      </c>
      <c r="J1009">
        <v>8.6</v>
      </c>
      <c r="K1009">
        <v>20180216</v>
      </c>
      <c r="L1009">
        <v>13.2</v>
      </c>
      <c r="M1009" s="2">
        <f t="shared" si="81"/>
        <v>43147</v>
      </c>
      <c r="N1009">
        <f t="shared" si="82"/>
        <v>0</v>
      </c>
      <c r="O1009">
        <f t="shared" si="83"/>
        <v>0</v>
      </c>
      <c r="P1009">
        <f t="shared" si="84"/>
        <v>0</v>
      </c>
      <c r="Q1009">
        <f t="shared" si="85"/>
        <v>13.2</v>
      </c>
    </row>
    <row r="1010" spans="1:17">
      <c r="A1010">
        <v>155224</v>
      </c>
      <c r="B1010">
        <v>2</v>
      </c>
      <c r="C1010">
        <v>1550</v>
      </c>
      <c r="D1010">
        <v>1503</v>
      </c>
      <c r="E1010">
        <v>1441</v>
      </c>
      <c r="F1010">
        <v>678</v>
      </c>
      <c r="G1010">
        <v>35.700000000000003</v>
      </c>
      <c r="H1010">
        <v>19.600000000000001</v>
      </c>
      <c r="I1010">
        <v>14.4</v>
      </c>
      <c r="J1010">
        <v>8.6</v>
      </c>
      <c r="K1010">
        <v>20180225</v>
      </c>
      <c r="L1010">
        <v>12.2</v>
      </c>
      <c r="M1010" s="2">
        <f t="shared" si="81"/>
        <v>43156</v>
      </c>
      <c r="N1010">
        <f t="shared" si="82"/>
        <v>0</v>
      </c>
      <c r="O1010">
        <f t="shared" si="83"/>
        <v>0</v>
      </c>
      <c r="P1010">
        <f t="shared" si="84"/>
        <v>0</v>
      </c>
      <c r="Q1010">
        <f t="shared" si="85"/>
        <v>12.2</v>
      </c>
    </row>
    <row r="1011" spans="1:17">
      <c r="A1011">
        <v>155224</v>
      </c>
      <c r="B1011">
        <v>3</v>
      </c>
      <c r="C1011">
        <v>1550</v>
      </c>
      <c r="D1011">
        <v>1519</v>
      </c>
      <c r="E1011">
        <v>1457</v>
      </c>
      <c r="F1011">
        <v>660</v>
      </c>
      <c r="G1011">
        <v>31.6</v>
      </c>
      <c r="H1011">
        <v>20.3</v>
      </c>
      <c r="I1011">
        <v>14.2</v>
      </c>
      <c r="J1011">
        <v>8.1999999999999993</v>
      </c>
      <c r="K1011">
        <v>20170301</v>
      </c>
      <c r="L1011">
        <v>13.9</v>
      </c>
      <c r="M1011" s="2">
        <f t="shared" si="81"/>
        <v>42795</v>
      </c>
      <c r="N1011">
        <f t="shared" si="82"/>
        <v>0</v>
      </c>
      <c r="O1011">
        <f t="shared" si="83"/>
        <v>0</v>
      </c>
      <c r="P1011">
        <f t="shared" si="84"/>
        <v>0</v>
      </c>
      <c r="Q1011">
        <f t="shared" si="85"/>
        <v>13.9</v>
      </c>
    </row>
    <row r="1012" spans="1:17">
      <c r="A1012">
        <v>155224</v>
      </c>
      <c r="B1012">
        <v>3</v>
      </c>
      <c r="C1012">
        <v>1550</v>
      </c>
      <c r="D1012">
        <v>1519</v>
      </c>
      <c r="E1012">
        <v>1457</v>
      </c>
      <c r="F1012">
        <v>660</v>
      </c>
      <c r="G1012">
        <v>31.6</v>
      </c>
      <c r="H1012">
        <v>20.3</v>
      </c>
      <c r="I1012">
        <v>14.2</v>
      </c>
      <c r="J1012">
        <v>8.1999999999999993</v>
      </c>
      <c r="K1012">
        <v>20170302</v>
      </c>
      <c r="L1012">
        <v>15.2</v>
      </c>
      <c r="M1012" s="2">
        <f t="shared" si="81"/>
        <v>42796</v>
      </c>
      <c r="N1012">
        <f t="shared" si="82"/>
        <v>0</v>
      </c>
      <c r="O1012">
        <f t="shared" si="83"/>
        <v>0</v>
      </c>
      <c r="P1012">
        <f t="shared" si="84"/>
        <v>15.2</v>
      </c>
      <c r="Q1012">
        <f t="shared" si="85"/>
        <v>0</v>
      </c>
    </row>
    <row r="1013" spans="1:17">
      <c r="A1013">
        <v>155224</v>
      </c>
      <c r="B1013">
        <v>3</v>
      </c>
      <c r="C1013">
        <v>1550</v>
      </c>
      <c r="D1013">
        <v>1519</v>
      </c>
      <c r="E1013">
        <v>1457</v>
      </c>
      <c r="F1013">
        <v>660</v>
      </c>
      <c r="G1013">
        <v>31.6</v>
      </c>
      <c r="H1013">
        <v>20.3</v>
      </c>
      <c r="I1013">
        <v>14.2</v>
      </c>
      <c r="J1013">
        <v>8.1999999999999993</v>
      </c>
      <c r="K1013">
        <v>20170303</v>
      </c>
      <c r="L1013">
        <v>20.2</v>
      </c>
      <c r="M1013" s="2">
        <f t="shared" si="81"/>
        <v>42797</v>
      </c>
      <c r="N1013">
        <f t="shared" si="82"/>
        <v>0</v>
      </c>
      <c r="O1013">
        <f t="shared" si="83"/>
        <v>0</v>
      </c>
      <c r="P1013">
        <f t="shared" si="84"/>
        <v>20.2</v>
      </c>
      <c r="Q1013">
        <f t="shared" si="85"/>
        <v>0</v>
      </c>
    </row>
    <row r="1014" spans="1:17">
      <c r="A1014">
        <v>155224</v>
      </c>
      <c r="B1014">
        <v>3</v>
      </c>
      <c r="C1014">
        <v>1550</v>
      </c>
      <c r="D1014">
        <v>1519</v>
      </c>
      <c r="E1014">
        <v>1457</v>
      </c>
      <c r="F1014">
        <v>660</v>
      </c>
      <c r="G1014">
        <v>31.6</v>
      </c>
      <c r="H1014">
        <v>20.3</v>
      </c>
      <c r="I1014">
        <v>14.2</v>
      </c>
      <c r="J1014">
        <v>8.1999999999999993</v>
      </c>
      <c r="K1014">
        <v>20170304</v>
      </c>
      <c r="L1014">
        <v>15.2</v>
      </c>
      <c r="M1014" s="2">
        <f t="shared" si="81"/>
        <v>42798</v>
      </c>
      <c r="N1014">
        <f t="shared" si="82"/>
        <v>0</v>
      </c>
      <c r="O1014">
        <f t="shared" si="83"/>
        <v>0</v>
      </c>
      <c r="P1014">
        <f t="shared" si="84"/>
        <v>15.2</v>
      </c>
      <c r="Q1014">
        <f t="shared" si="85"/>
        <v>0</v>
      </c>
    </row>
    <row r="1015" spans="1:17">
      <c r="A1015">
        <v>155224</v>
      </c>
      <c r="B1015">
        <v>3</v>
      </c>
      <c r="C1015">
        <v>1550</v>
      </c>
      <c r="D1015">
        <v>1519</v>
      </c>
      <c r="E1015">
        <v>1457</v>
      </c>
      <c r="F1015">
        <v>660</v>
      </c>
      <c r="G1015">
        <v>31.6</v>
      </c>
      <c r="H1015">
        <v>20.3</v>
      </c>
      <c r="I1015">
        <v>14.2</v>
      </c>
      <c r="J1015">
        <v>8.1999999999999993</v>
      </c>
      <c r="K1015">
        <v>20170305</v>
      </c>
      <c r="L1015">
        <v>16.399999999999999</v>
      </c>
      <c r="M1015" s="2">
        <f t="shared" si="81"/>
        <v>42799</v>
      </c>
      <c r="N1015">
        <f t="shared" si="82"/>
        <v>0</v>
      </c>
      <c r="O1015">
        <f t="shared" si="83"/>
        <v>0</v>
      </c>
      <c r="P1015">
        <f t="shared" si="84"/>
        <v>16.399999999999999</v>
      </c>
      <c r="Q1015">
        <f t="shared" si="85"/>
        <v>0</v>
      </c>
    </row>
    <row r="1016" spans="1:17">
      <c r="A1016">
        <v>155224</v>
      </c>
      <c r="B1016">
        <v>3</v>
      </c>
      <c r="C1016">
        <v>1550</v>
      </c>
      <c r="D1016">
        <v>1519</v>
      </c>
      <c r="E1016">
        <v>1457</v>
      </c>
      <c r="F1016">
        <v>660</v>
      </c>
      <c r="G1016">
        <v>31.6</v>
      </c>
      <c r="H1016">
        <v>20.3</v>
      </c>
      <c r="I1016">
        <v>14.2</v>
      </c>
      <c r="J1016">
        <v>8.1999999999999993</v>
      </c>
      <c r="K1016">
        <v>20170306</v>
      </c>
      <c r="L1016">
        <v>10.199999999999999</v>
      </c>
      <c r="M1016" s="2">
        <f t="shared" si="81"/>
        <v>42800</v>
      </c>
      <c r="N1016">
        <f t="shared" si="82"/>
        <v>0</v>
      </c>
      <c r="O1016">
        <f t="shared" si="83"/>
        <v>0</v>
      </c>
      <c r="P1016">
        <f t="shared" si="84"/>
        <v>0</v>
      </c>
      <c r="Q1016">
        <f t="shared" si="85"/>
        <v>10.199999999999999</v>
      </c>
    </row>
    <row r="1017" spans="1:17">
      <c r="A1017">
        <v>155224</v>
      </c>
      <c r="B1017">
        <v>3</v>
      </c>
      <c r="C1017">
        <v>1550</v>
      </c>
      <c r="D1017">
        <v>1519</v>
      </c>
      <c r="E1017">
        <v>1457</v>
      </c>
      <c r="F1017">
        <v>660</v>
      </c>
      <c r="G1017">
        <v>31.6</v>
      </c>
      <c r="H1017">
        <v>20.3</v>
      </c>
      <c r="I1017">
        <v>14.2</v>
      </c>
      <c r="J1017">
        <v>8.1999999999999993</v>
      </c>
      <c r="K1017">
        <v>20170307</v>
      </c>
      <c r="L1017">
        <v>17.7</v>
      </c>
      <c r="M1017" s="2">
        <f t="shared" si="81"/>
        <v>42801</v>
      </c>
      <c r="N1017">
        <f t="shared" si="82"/>
        <v>0</v>
      </c>
      <c r="O1017">
        <f t="shared" si="83"/>
        <v>0</v>
      </c>
      <c r="P1017">
        <f t="shared" si="84"/>
        <v>17.7</v>
      </c>
      <c r="Q1017">
        <f t="shared" si="85"/>
        <v>0</v>
      </c>
    </row>
    <row r="1018" spans="1:17">
      <c r="A1018">
        <v>155224</v>
      </c>
      <c r="B1018">
        <v>3</v>
      </c>
      <c r="C1018">
        <v>1550</v>
      </c>
      <c r="D1018">
        <v>1519</v>
      </c>
      <c r="E1018">
        <v>1457</v>
      </c>
      <c r="F1018">
        <v>660</v>
      </c>
      <c r="G1018">
        <v>31.6</v>
      </c>
      <c r="H1018">
        <v>20.3</v>
      </c>
      <c r="I1018">
        <v>14.2</v>
      </c>
      <c r="J1018">
        <v>8.1999999999999993</v>
      </c>
      <c r="K1018">
        <v>20170308</v>
      </c>
      <c r="L1018">
        <v>20.100000000000001</v>
      </c>
      <c r="M1018" s="2">
        <f t="shared" si="81"/>
        <v>42802</v>
      </c>
      <c r="N1018">
        <f t="shared" si="82"/>
        <v>0</v>
      </c>
      <c r="O1018">
        <f t="shared" si="83"/>
        <v>0</v>
      </c>
      <c r="P1018">
        <f t="shared" si="84"/>
        <v>20.100000000000001</v>
      </c>
      <c r="Q1018">
        <f t="shared" si="85"/>
        <v>0</v>
      </c>
    </row>
    <row r="1019" spans="1:17">
      <c r="A1019">
        <v>155224</v>
      </c>
      <c r="B1019">
        <v>3</v>
      </c>
      <c r="C1019">
        <v>1550</v>
      </c>
      <c r="D1019">
        <v>1519</v>
      </c>
      <c r="E1019">
        <v>1457</v>
      </c>
      <c r="F1019">
        <v>660</v>
      </c>
      <c r="G1019">
        <v>31.6</v>
      </c>
      <c r="H1019">
        <v>20.3</v>
      </c>
      <c r="I1019">
        <v>14.2</v>
      </c>
      <c r="J1019">
        <v>8.1999999999999993</v>
      </c>
      <c r="K1019">
        <v>20170309</v>
      </c>
      <c r="L1019">
        <v>10.3</v>
      </c>
      <c r="M1019" s="2">
        <f t="shared" si="81"/>
        <v>42803</v>
      </c>
      <c r="N1019">
        <f t="shared" si="82"/>
        <v>0</v>
      </c>
      <c r="O1019">
        <f t="shared" si="83"/>
        <v>0</v>
      </c>
      <c r="P1019">
        <f t="shared" si="84"/>
        <v>0</v>
      </c>
      <c r="Q1019">
        <f t="shared" si="85"/>
        <v>10.3</v>
      </c>
    </row>
    <row r="1020" spans="1:17">
      <c r="A1020">
        <v>155224</v>
      </c>
      <c r="B1020">
        <v>3</v>
      </c>
      <c r="C1020">
        <v>1550</v>
      </c>
      <c r="D1020">
        <v>1519</v>
      </c>
      <c r="E1020">
        <v>1457</v>
      </c>
      <c r="F1020">
        <v>660</v>
      </c>
      <c r="G1020">
        <v>31.6</v>
      </c>
      <c r="H1020">
        <v>20.3</v>
      </c>
      <c r="I1020">
        <v>14.2</v>
      </c>
      <c r="J1020">
        <v>8.1999999999999993</v>
      </c>
      <c r="K1020">
        <v>20170312</v>
      </c>
      <c r="L1020">
        <v>10</v>
      </c>
      <c r="M1020" s="2">
        <f t="shared" si="81"/>
        <v>42806</v>
      </c>
      <c r="N1020">
        <f t="shared" si="82"/>
        <v>0</v>
      </c>
      <c r="O1020">
        <f t="shared" si="83"/>
        <v>0</v>
      </c>
      <c r="P1020">
        <f t="shared" si="84"/>
        <v>0</v>
      </c>
      <c r="Q1020">
        <f t="shared" si="85"/>
        <v>10</v>
      </c>
    </row>
    <row r="1021" spans="1:17">
      <c r="A1021">
        <v>155224</v>
      </c>
      <c r="B1021">
        <v>3</v>
      </c>
      <c r="C1021">
        <v>1550</v>
      </c>
      <c r="D1021">
        <v>1519</v>
      </c>
      <c r="E1021">
        <v>1457</v>
      </c>
      <c r="F1021">
        <v>660</v>
      </c>
      <c r="G1021">
        <v>31.6</v>
      </c>
      <c r="H1021">
        <v>20.3</v>
      </c>
      <c r="I1021">
        <v>14.2</v>
      </c>
      <c r="J1021">
        <v>8.1999999999999993</v>
      </c>
      <c r="K1021">
        <v>20170313</v>
      </c>
      <c r="L1021">
        <v>8.1999999999999993</v>
      </c>
      <c r="M1021" s="2">
        <f t="shared" si="81"/>
        <v>42807</v>
      </c>
      <c r="N1021">
        <f t="shared" si="82"/>
        <v>0</v>
      </c>
      <c r="O1021">
        <f t="shared" si="83"/>
        <v>0</v>
      </c>
      <c r="P1021">
        <f t="shared" si="84"/>
        <v>0</v>
      </c>
      <c r="Q1021">
        <f t="shared" si="85"/>
        <v>0</v>
      </c>
    </row>
    <row r="1022" spans="1:17">
      <c r="A1022">
        <v>155224</v>
      </c>
      <c r="B1022">
        <v>3</v>
      </c>
      <c r="C1022">
        <v>1550</v>
      </c>
      <c r="D1022">
        <v>1519</v>
      </c>
      <c r="E1022">
        <v>1457</v>
      </c>
      <c r="F1022">
        <v>660</v>
      </c>
      <c r="G1022">
        <v>31.6</v>
      </c>
      <c r="H1022">
        <v>20.3</v>
      </c>
      <c r="I1022">
        <v>14.2</v>
      </c>
      <c r="J1022">
        <v>8.1999999999999993</v>
      </c>
      <c r="K1022">
        <v>20170314</v>
      </c>
      <c r="L1022">
        <v>12.2</v>
      </c>
      <c r="M1022" s="2">
        <f t="shared" si="81"/>
        <v>42808</v>
      </c>
      <c r="N1022">
        <f t="shared" si="82"/>
        <v>0</v>
      </c>
      <c r="O1022">
        <f t="shared" si="83"/>
        <v>0</v>
      </c>
      <c r="P1022">
        <f t="shared" si="84"/>
        <v>0</v>
      </c>
      <c r="Q1022">
        <f t="shared" si="85"/>
        <v>12.2</v>
      </c>
    </row>
    <row r="1023" spans="1:17">
      <c r="A1023">
        <v>155224</v>
      </c>
      <c r="B1023">
        <v>3</v>
      </c>
      <c r="C1023">
        <v>1550</v>
      </c>
      <c r="D1023">
        <v>1519</v>
      </c>
      <c r="E1023">
        <v>1457</v>
      </c>
      <c r="F1023">
        <v>660</v>
      </c>
      <c r="G1023">
        <v>31.6</v>
      </c>
      <c r="H1023">
        <v>20.3</v>
      </c>
      <c r="I1023">
        <v>14.2</v>
      </c>
      <c r="J1023">
        <v>8.1999999999999993</v>
      </c>
      <c r="K1023">
        <v>20170316</v>
      </c>
      <c r="L1023">
        <v>10.1</v>
      </c>
      <c r="M1023" s="2">
        <f t="shared" si="81"/>
        <v>42810</v>
      </c>
      <c r="N1023">
        <f t="shared" si="82"/>
        <v>0</v>
      </c>
      <c r="O1023">
        <f t="shared" si="83"/>
        <v>0</v>
      </c>
      <c r="P1023">
        <f t="shared" si="84"/>
        <v>0</v>
      </c>
      <c r="Q1023">
        <f t="shared" si="85"/>
        <v>10.1</v>
      </c>
    </row>
    <row r="1024" spans="1:17">
      <c r="A1024">
        <v>155224</v>
      </c>
      <c r="B1024">
        <v>3</v>
      </c>
      <c r="C1024">
        <v>1550</v>
      </c>
      <c r="D1024">
        <v>1519</v>
      </c>
      <c r="E1024">
        <v>1457</v>
      </c>
      <c r="F1024">
        <v>660</v>
      </c>
      <c r="G1024">
        <v>31.6</v>
      </c>
      <c r="H1024">
        <v>20.3</v>
      </c>
      <c r="I1024">
        <v>14.2</v>
      </c>
      <c r="J1024">
        <v>8.1999999999999993</v>
      </c>
      <c r="K1024">
        <v>20170317</v>
      </c>
      <c r="L1024">
        <v>8.1999999999999993</v>
      </c>
      <c r="M1024" s="2">
        <f t="shared" si="81"/>
        <v>42811</v>
      </c>
      <c r="N1024">
        <f t="shared" si="82"/>
        <v>0</v>
      </c>
      <c r="O1024">
        <f t="shared" si="83"/>
        <v>0</v>
      </c>
      <c r="P1024">
        <f t="shared" si="84"/>
        <v>0</v>
      </c>
      <c r="Q1024">
        <f t="shared" si="85"/>
        <v>0</v>
      </c>
    </row>
    <row r="1025" spans="1:17">
      <c r="A1025">
        <v>155224</v>
      </c>
      <c r="B1025">
        <v>3</v>
      </c>
      <c r="C1025">
        <v>1550</v>
      </c>
      <c r="D1025">
        <v>1519</v>
      </c>
      <c r="E1025">
        <v>1457</v>
      </c>
      <c r="F1025">
        <v>660</v>
      </c>
      <c r="G1025">
        <v>31.6</v>
      </c>
      <c r="H1025">
        <v>20.3</v>
      </c>
      <c r="I1025">
        <v>14.2</v>
      </c>
      <c r="J1025">
        <v>8.1999999999999993</v>
      </c>
      <c r="K1025">
        <v>20170319</v>
      </c>
      <c r="L1025">
        <v>12.3</v>
      </c>
      <c r="M1025" s="2">
        <f t="shared" si="81"/>
        <v>42813</v>
      </c>
      <c r="N1025">
        <f t="shared" si="82"/>
        <v>0</v>
      </c>
      <c r="O1025">
        <f t="shared" si="83"/>
        <v>0</v>
      </c>
      <c r="P1025">
        <f t="shared" si="84"/>
        <v>0</v>
      </c>
      <c r="Q1025">
        <f t="shared" si="85"/>
        <v>12.3</v>
      </c>
    </row>
    <row r="1026" spans="1:17">
      <c r="A1026">
        <v>155224</v>
      </c>
      <c r="B1026">
        <v>3</v>
      </c>
      <c r="C1026">
        <v>1550</v>
      </c>
      <c r="D1026">
        <v>1519</v>
      </c>
      <c r="E1026">
        <v>1457</v>
      </c>
      <c r="F1026">
        <v>660</v>
      </c>
      <c r="G1026">
        <v>31.6</v>
      </c>
      <c r="H1026">
        <v>20.3</v>
      </c>
      <c r="I1026">
        <v>14.2</v>
      </c>
      <c r="J1026">
        <v>8.1999999999999993</v>
      </c>
      <c r="K1026">
        <v>20170324</v>
      </c>
      <c r="L1026">
        <v>10.1</v>
      </c>
      <c r="M1026" s="2">
        <f t="shared" si="81"/>
        <v>42818</v>
      </c>
      <c r="N1026">
        <f t="shared" si="82"/>
        <v>0</v>
      </c>
      <c r="O1026">
        <f t="shared" si="83"/>
        <v>0</v>
      </c>
      <c r="P1026">
        <f t="shared" si="84"/>
        <v>0</v>
      </c>
      <c r="Q1026">
        <f t="shared" si="85"/>
        <v>10.1</v>
      </c>
    </row>
    <row r="1027" spans="1:17">
      <c r="A1027">
        <v>155224</v>
      </c>
      <c r="B1027">
        <v>3</v>
      </c>
      <c r="C1027">
        <v>1550</v>
      </c>
      <c r="D1027">
        <v>1519</v>
      </c>
      <c r="E1027">
        <v>1457</v>
      </c>
      <c r="F1027">
        <v>660</v>
      </c>
      <c r="G1027">
        <v>31.6</v>
      </c>
      <c r="H1027">
        <v>20.3</v>
      </c>
      <c r="I1027">
        <v>14.2</v>
      </c>
      <c r="J1027">
        <v>8.1999999999999993</v>
      </c>
      <c r="K1027">
        <v>20170325</v>
      </c>
      <c r="L1027">
        <v>8.5</v>
      </c>
      <c r="M1027" s="2">
        <f t="shared" si="81"/>
        <v>42819</v>
      </c>
      <c r="N1027">
        <f t="shared" si="82"/>
        <v>0</v>
      </c>
      <c r="O1027">
        <f t="shared" si="83"/>
        <v>0</v>
      </c>
      <c r="P1027">
        <f t="shared" si="84"/>
        <v>0</v>
      </c>
      <c r="Q1027">
        <f t="shared" si="85"/>
        <v>8.5</v>
      </c>
    </row>
    <row r="1028" spans="1:17">
      <c r="A1028">
        <v>155224</v>
      </c>
      <c r="B1028">
        <v>3</v>
      </c>
      <c r="C1028">
        <v>1550</v>
      </c>
      <c r="D1028">
        <v>1519</v>
      </c>
      <c r="E1028">
        <v>1457</v>
      </c>
      <c r="F1028">
        <v>660</v>
      </c>
      <c r="G1028">
        <v>31.6</v>
      </c>
      <c r="H1028">
        <v>20.3</v>
      </c>
      <c r="I1028">
        <v>14.2</v>
      </c>
      <c r="J1028">
        <v>8.1999999999999993</v>
      </c>
      <c r="K1028">
        <v>20170326</v>
      </c>
      <c r="L1028">
        <v>11.2</v>
      </c>
      <c r="M1028" s="2">
        <f t="shared" si="81"/>
        <v>42820</v>
      </c>
      <c r="N1028">
        <f t="shared" si="82"/>
        <v>0</v>
      </c>
      <c r="O1028">
        <f t="shared" si="83"/>
        <v>0</v>
      </c>
      <c r="P1028">
        <f t="shared" si="84"/>
        <v>0</v>
      </c>
      <c r="Q1028">
        <f t="shared" si="85"/>
        <v>11.2</v>
      </c>
    </row>
    <row r="1029" spans="1:17">
      <c r="A1029">
        <v>155224</v>
      </c>
      <c r="B1029">
        <v>3</v>
      </c>
      <c r="C1029">
        <v>1550</v>
      </c>
      <c r="D1029">
        <v>1519</v>
      </c>
      <c r="E1029">
        <v>1457</v>
      </c>
      <c r="F1029">
        <v>660</v>
      </c>
      <c r="G1029">
        <v>31.6</v>
      </c>
      <c r="H1029">
        <v>20.3</v>
      </c>
      <c r="I1029">
        <v>14.2</v>
      </c>
      <c r="J1029">
        <v>8.1999999999999993</v>
      </c>
      <c r="K1029">
        <v>20170327</v>
      </c>
      <c r="L1029">
        <v>10.199999999999999</v>
      </c>
      <c r="M1029" s="2">
        <f t="shared" si="81"/>
        <v>42821</v>
      </c>
      <c r="N1029">
        <f t="shared" si="82"/>
        <v>0</v>
      </c>
      <c r="O1029">
        <f t="shared" si="83"/>
        <v>0</v>
      </c>
      <c r="P1029">
        <f t="shared" si="84"/>
        <v>0</v>
      </c>
      <c r="Q1029">
        <f t="shared" si="85"/>
        <v>10.199999999999999</v>
      </c>
    </row>
    <row r="1030" spans="1:17">
      <c r="A1030">
        <v>155224</v>
      </c>
      <c r="B1030">
        <v>3</v>
      </c>
      <c r="C1030">
        <v>1550</v>
      </c>
      <c r="D1030">
        <v>1519</v>
      </c>
      <c r="E1030">
        <v>1457</v>
      </c>
      <c r="F1030">
        <v>660</v>
      </c>
      <c r="G1030">
        <v>31.6</v>
      </c>
      <c r="H1030">
        <v>20.3</v>
      </c>
      <c r="I1030">
        <v>14.2</v>
      </c>
      <c r="J1030">
        <v>8.1999999999999993</v>
      </c>
      <c r="K1030">
        <v>20170328</v>
      </c>
      <c r="L1030">
        <v>10.5</v>
      </c>
      <c r="M1030" s="2">
        <f t="shared" si="81"/>
        <v>42822</v>
      </c>
      <c r="N1030">
        <f t="shared" si="82"/>
        <v>0</v>
      </c>
      <c r="O1030">
        <f t="shared" si="83"/>
        <v>0</v>
      </c>
      <c r="P1030">
        <f t="shared" si="84"/>
        <v>0</v>
      </c>
      <c r="Q1030">
        <f t="shared" si="85"/>
        <v>10.5</v>
      </c>
    </row>
    <row r="1031" spans="1:17">
      <c r="A1031">
        <v>155224</v>
      </c>
      <c r="B1031">
        <v>3</v>
      </c>
      <c r="C1031">
        <v>1550</v>
      </c>
      <c r="D1031">
        <v>1519</v>
      </c>
      <c r="E1031">
        <v>1457</v>
      </c>
      <c r="F1031">
        <v>660</v>
      </c>
      <c r="G1031">
        <v>31.6</v>
      </c>
      <c r="H1031">
        <v>20.3</v>
      </c>
      <c r="I1031">
        <v>14.2</v>
      </c>
      <c r="J1031">
        <v>8.1999999999999993</v>
      </c>
      <c r="K1031">
        <v>20170329</v>
      </c>
      <c r="L1031">
        <v>10.3</v>
      </c>
      <c r="M1031" s="2">
        <f t="shared" si="81"/>
        <v>42823</v>
      </c>
      <c r="N1031">
        <f t="shared" si="82"/>
        <v>0</v>
      </c>
      <c r="O1031">
        <f t="shared" si="83"/>
        <v>0</v>
      </c>
      <c r="P1031">
        <f t="shared" si="84"/>
        <v>0</v>
      </c>
      <c r="Q1031">
        <f t="shared" si="85"/>
        <v>10.3</v>
      </c>
    </row>
    <row r="1032" spans="1:17">
      <c r="A1032">
        <v>155224</v>
      </c>
      <c r="B1032">
        <v>3</v>
      </c>
      <c r="C1032">
        <v>1550</v>
      </c>
      <c r="D1032">
        <v>1519</v>
      </c>
      <c r="E1032">
        <v>1457</v>
      </c>
      <c r="F1032">
        <v>660</v>
      </c>
      <c r="G1032">
        <v>31.6</v>
      </c>
      <c r="H1032">
        <v>20.3</v>
      </c>
      <c r="I1032">
        <v>14.2</v>
      </c>
      <c r="J1032">
        <v>8.1999999999999993</v>
      </c>
      <c r="K1032">
        <v>20180324</v>
      </c>
      <c r="L1032">
        <v>20</v>
      </c>
      <c r="M1032" s="2">
        <f t="shared" si="81"/>
        <v>43183</v>
      </c>
      <c r="N1032">
        <f t="shared" si="82"/>
        <v>0</v>
      </c>
      <c r="O1032">
        <f t="shared" si="83"/>
        <v>0</v>
      </c>
      <c r="P1032">
        <f t="shared" si="84"/>
        <v>20</v>
      </c>
      <c r="Q1032">
        <f t="shared" si="85"/>
        <v>0</v>
      </c>
    </row>
    <row r="1033" spans="1:17">
      <c r="A1033">
        <v>155224</v>
      </c>
      <c r="B1033">
        <v>3</v>
      </c>
      <c r="C1033">
        <v>1550</v>
      </c>
      <c r="D1033">
        <v>1519</v>
      </c>
      <c r="E1033">
        <v>1457</v>
      </c>
      <c r="F1033">
        <v>660</v>
      </c>
      <c r="G1033">
        <v>31.6</v>
      </c>
      <c r="H1033">
        <v>20.3</v>
      </c>
      <c r="I1033">
        <v>14.2</v>
      </c>
      <c r="J1033">
        <v>8.1999999999999993</v>
      </c>
      <c r="K1033">
        <v>20180327</v>
      </c>
      <c r="L1033">
        <v>10.199999999999999</v>
      </c>
      <c r="M1033" s="2">
        <f t="shared" si="81"/>
        <v>43186</v>
      </c>
      <c r="N1033">
        <f t="shared" si="82"/>
        <v>0</v>
      </c>
      <c r="O1033">
        <f t="shared" si="83"/>
        <v>0</v>
      </c>
      <c r="P1033">
        <f t="shared" si="84"/>
        <v>0</v>
      </c>
      <c r="Q1033">
        <f t="shared" si="85"/>
        <v>10.199999999999999</v>
      </c>
    </row>
    <row r="1034" spans="1:17">
      <c r="A1034">
        <v>156104</v>
      </c>
      <c r="B1034">
        <v>1</v>
      </c>
      <c r="C1034">
        <v>1581</v>
      </c>
      <c r="D1034">
        <v>1426</v>
      </c>
      <c r="E1034">
        <v>1395</v>
      </c>
      <c r="F1034">
        <v>873</v>
      </c>
      <c r="G1034">
        <v>26.2</v>
      </c>
      <c r="H1034">
        <v>16.5</v>
      </c>
      <c r="I1034">
        <v>12.7</v>
      </c>
      <c r="J1034">
        <v>8.1</v>
      </c>
      <c r="K1034">
        <v>20170102</v>
      </c>
      <c r="L1034">
        <v>16</v>
      </c>
      <c r="M1034" s="2">
        <f t="shared" si="81"/>
        <v>42737</v>
      </c>
      <c r="N1034">
        <f t="shared" si="82"/>
        <v>0</v>
      </c>
      <c r="O1034">
        <f t="shared" si="83"/>
        <v>0</v>
      </c>
      <c r="P1034">
        <f t="shared" si="84"/>
        <v>16</v>
      </c>
      <c r="Q1034">
        <f t="shared" si="85"/>
        <v>0</v>
      </c>
    </row>
    <row r="1035" spans="1:17">
      <c r="A1035">
        <v>156104</v>
      </c>
      <c r="B1035">
        <v>1</v>
      </c>
      <c r="C1035">
        <v>1581</v>
      </c>
      <c r="D1035">
        <v>1426</v>
      </c>
      <c r="E1035">
        <v>1395</v>
      </c>
      <c r="F1035">
        <v>873</v>
      </c>
      <c r="G1035">
        <v>26.2</v>
      </c>
      <c r="H1035">
        <v>16.5</v>
      </c>
      <c r="I1035">
        <v>12.7</v>
      </c>
      <c r="J1035">
        <v>8.1</v>
      </c>
      <c r="K1035">
        <v>20170104</v>
      </c>
      <c r="L1035">
        <v>8.6999999999999993</v>
      </c>
      <c r="M1035" s="2">
        <f t="shared" si="81"/>
        <v>42739</v>
      </c>
      <c r="N1035">
        <f t="shared" si="82"/>
        <v>0</v>
      </c>
      <c r="O1035">
        <f t="shared" si="83"/>
        <v>0</v>
      </c>
      <c r="P1035">
        <f t="shared" si="84"/>
        <v>0</v>
      </c>
      <c r="Q1035">
        <f t="shared" si="85"/>
        <v>8.6999999999999993</v>
      </c>
    </row>
    <row r="1036" spans="1:17">
      <c r="A1036">
        <v>156104</v>
      </c>
      <c r="B1036">
        <v>1</v>
      </c>
      <c r="C1036">
        <v>1581</v>
      </c>
      <c r="D1036">
        <v>1426</v>
      </c>
      <c r="E1036">
        <v>1395</v>
      </c>
      <c r="F1036">
        <v>873</v>
      </c>
      <c r="G1036">
        <v>26.2</v>
      </c>
      <c r="H1036">
        <v>16.5</v>
      </c>
      <c r="I1036">
        <v>12.7</v>
      </c>
      <c r="J1036">
        <v>8.1</v>
      </c>
      <c r="K1036">
        <v>20170110</v>
      </c>
      <c r="L1036">
        <v>12.7</v>
      </c>
      <c r="M1036" s="2">
        <f t="shared" si="81"/>
        <v>42745</v>
      </c>
      <c r="N1036">
        <f t="shared" si="82"/>
        <v>0</v>
      </c>
      <c r="O1036">
        <f t="shared" si="83"/>
        <v>0</v>
      </c>
      <c r="P1036">
        <f t="shared" si="84"/>
        <v>0</v>
      </c>
      <c r="Q1036">
        <f t="shared" si="85"/>
        <v>12.7</v>
      </c>
    </row>
    <row r="1037" spans="1:17">
      <c r="A1037">
        <v>156104</v>
      </c>
      <c r="B1037">
        <v>1</v>
      </c>
      <c r="C1037">
        <v>1581</v>
      </c>
      <c r="D1037">
        <v>1426</v>
      </c>
      <c r="E1037">
        <v>1395</v>
      </c>
      <c r="F1037">
        <v>873</v>
      </c>
      <c r="G1037">
        <v>26.2</v>
      </c>
      <c r="H1037">
        <v>16.5</v>
      </c>
      <c r="I1037">
        <v>12.7</v>
      </c>
      <c r="J1037">
        <v>8.1</v>
      </c>
      <c r="K1037">
        <v>20170112</v>
      </c>
      <c r="L1037">
        <v>8.5</v>
      </c>
      <c r="M1037" s="2">
        <f t="shared" si="81"/>
        <v>42747</v>
      </c>
      <c r="N1037">
        <f t="shared" si="82"/>
        <v>0</v>
      </c>
      <c r="O1037">
        <f t="shared" si="83"/>
        <v>0</v>
      </c>
      <c r="P1037">
        <f t="shared" si="84"/>
        <v>0</v>
      </c>
      <c r="Q1037">
        <f t="shared" si="85"/>
        <v>8.5</v>
      </c>
    </row>
    <row r="1038" spans="1:17">
      <c r="A1038">
        <v>156104</v>
      </c>
      <c r="B1038">
        <v>1</v>
      </c>
      <c r="C1038">
        <v>1581</v>
      </c>
      <c r="D1038">
        <v>1426</v>
      </c>
      <c r="E1038">
        <v>1395</v>
      </c>
      <c r="F1038">
        <v>873</v>
      </c>
      <c r="G1038">
        <v>26.2</v>
      </c>
      <c r="H1038">
        <v>16.5</v>
      </c>
      <c r="I1038">
        <v>12.7</v>
      </c>
      <c r="J1038">
        <v>8.1</v>
      </c>
      <c r="K1038">
        <v>20170113</v>
      </c>
      <c r="L1038">
        <v>23.6</v>
      </c>
      <c r="M1038" s="2">
        <f t="shared" si="81"/>
        <v>42748</v>
      </c>
      <c r="N1038">
        <f t="shared" si="82"/>
        <v>0</v>
      </c>
      <c r="O1038">
        <f t="shared" si="83"/>
        <v>23.6</v>
      </c>
      <c r="P1038">
        <f t="shared" si="84"/>
        <v>0</v>
      </c>
      <c r="Q1038">
        <f t="shared" si="85"/>
        <v>0</v>
      </c>
    </row>
    <row r="1039" spans="1:17">
      <c r="A1039">
        <v>156104</v>
      </c>
      <c r="B1039">
        <v>1</v>
      </c>
      <c r="C1039">
        <v>1581</v>
      </c>
      <c r="D1039">
        <v>1426</v>
      </c>
      <c r="E1039">
        <v>1395</v>
      </c>
      <c r="F1039">
        <v>873</v>
      </c>
      <c r="G1039">
        <v>26.2</v>
      </c>
      <c r="H1039">
        <v>16.5</v>
      </c>
      <c r="I1039">
        <v>12.7</v>
      </c>
      <c r="J1039">
        <v>8.1</v>
      </c>
      <c r="K1039">
        <v>20170114</v>
      </c>
      <c r="L1039">
        <v>18.100000000000001</v>
      </c>
      <c r="M1039" s="2">
        <f t="shared" si="81"/>
        <v>42749</v>
      </c>
      <c r="N1039">
        <f t="shared" si="82"/>
        <v>0</v>
      </c>
      <c r="O1039">
        <f t="shared" si="83"/>
        <v>18.100000000000001</v>
      </c>
      <c r="P1039">
        <f t="shared" si="84"/>
        <v>0</v>
      </c>
      <c r="Q1039">
        <f t="shared" si="85"/>
        <v>0</v>
      </c>
    </row>
    <row r="1040" spans="1:17">
      <c r="A1040">
        <v>156104</v>
      </c>
      <c r="B1040">
        <v>1</v>
      </c>
      <c r="C1040">
        <v>1581</v>
      </c>
      <c r="D1040">
        <v>1426</v>
      </c>
      <c r="E1040">
        <v>1395</v>
      </c>
      <c r="F1040">
        <v>873</v>
      </c>
      <c r="G1040">
        <v>26.2</v>
      </c>
      <c r="H1040">
        <v>16.5</v>
      </c>
      <c r="I1040">
        <v>12.7</v>
      </c>
      <c r="J1040">
        <v>8.1</v>
      </c>
      <c r="K1040">
        <v>20170115</v>
      </c>
      <c r="L1040">
        <v>16.7</v>
      </c>
      <c r="M1040" s="2">
        <f t="shared" si="81"/>
        <v>42750</v>
      </c>
      <c r="N1040">
        <f t="shared" si="82"/>
        <v>0</v>
      </c>
      <c r="O1040">
        <f t="shared" si="83"/>
        <v>16.7</v>
      </c>
      <c r="P1040">
        <f t="shared" si="84"/>
        <v>0</v>
      </c>
      <c r="Q1040">
        <f t="shared" si="85"/>
        <v>0</v>
      </c>
    </row>
    <row r="1041" spans="1:17">
      <c r="A1041">
        <v>156104</v>
      </c>
      <c r="B1041">
        <v>1</v>
      </c>
      <c r="C1041">
        <v>1581</v>
      </c>
      <c r="D1041">
        <v>1426</v>
      </c>
      <c r="E1041">
        <v>1395</v>
      </c>
      <c r="F1041">
        <v>873</v>
      </c>
      <c r="G1041">
        <v>26.2</v>
      </c>
      <c r="H1041">
        <v>16.5</v>
      </c>
      <c r="I1041">
        <v>12.7</v>
      </c>
      <c r="J1041">
        <v>8.1</v>
      </c>
      <c r="K1041">
        <v>20170116</v>
      </c>
      <c r="L1041">
        <v>14.1</v>
      </c>
      <c r="M1041" s="2">
        <f t="shared" si="81"/>
        <v>42751</v>
      </c>
      <c r="N1041">
        <f t="shared" si="82"/>
        <v>0</v>
      </c>
      <c r="O1041">
        <f t="shared" si="83"/>
        <v>0</v>
      </c>
      <c r="P1041">
        <f t="shared" si="84"/>
        <v>14.1</v>
      </c>
      <c r="Q1041">
        <f t="shared" si="85"/>
        <v>0</v>
      </c>
    </row>
    <row r="1042" spans="1:17">
      <c r="A1042">
        <v>156104</v>
      </c>
      <c r="B1042">
        <v>1</v>
      </c>
      <c r="C1042">
        <v>1581</v>
      </c>
      <c r="D1042">
        <v>1426</v>
      </c>
      <c r="E1042">
        <v>1395</v>
      </c>
      <c r="F1042">
        <v>873</v>
      </c>
      <c r="G1042">
        <v>26.2</v>
      </c>
      <c r="H1042">
        <v>16.5</v>
      </c>
      <c r="I1042">
        <v>12.7</v>
      </c>
      <c r="J1042">
        <v>8.1</v>
      </c>
      <c r="K1042">
        <v>20170118</v>
      </c>
      <c r="L1042">
        <v>12.9</v>
      </c>
      <c r="M1042" s="2">
        <f t="shared" si="81"/>
        <v>42753</v>
      </c>
      <c r="N1042">
        <f t="shared" si="82"/>
        <v>0</v>
      </c>
      <c r="O1042">
        <f t="shared" si="83"/>
        <v>0</v>
      </c>
      <c r="P1042">
        <f t="shared" si="84"/>
        <v>12.9</v>
      </c>
      <c r="Q1042">
        <f t="shared" si="85"/>
        <v>0</v>
      </c>
    </row>
    <row r="1043" spans="1:17">
      <c r="A1043">
        <v>156104</v>
      </c>
      <c r="B1043">
        <v>1</v>
      </c>
      <c r="C1043">
        <v>1581</v>
      </c>
      <c r="D1043">
        <v>1426</v>
      </c>
      <c r="E1043">
        <v>1395</v>
      </c>
      <c r="F1043">
        <v>873</v>
      </c>
      <c r="G1043">
        <v>26.2</v>
      </c>
      <c r="H1043">
        <v>16.5</v>
      </c>
      <c r="I1043">
        <v>12.7</v>
      </c>
      <c r="J1043">
        <v>8.1</v>
      </c>
      <c r="K1043">
        <v>20170121</v>
      </c>
      <c r="L1043">
        <v>9.6999999999999993</v>
      </c>
      <c r="M1043" s="2">
        <f t="shared" si="81"/>
        <v>42756</v>
      </c>
      <c r="N1043">
        <f t="shared" si="82"/>
        <v>0</v>
      </c>
      <c r="O1043">
        <f t="shared" si="83"/>
        <v>0</v>
      </c>
      <c r="P1043">
        <f t="shared" si="84"/>
        <v>0</v>
      </c>
      <c r="Q1043">
        <f t="shared" si="85"/>
        <v>9.6999999999999993</v>
      </c>
    </row>
    <row r="1044" spans="1:17">
      <c r="A1044">
        <v>156104</v>
      </c>
      <c r="B1044">
        <v>1</v>
      </c>
      <c r="C1044">
        <v>1581</v>
      </c>
      <c r="D1044">
        <v>1426</v>
      </c>
      <c r="E1044">
        <v>1395</v>
      </c>
      <c r="F1044">
        <v>873</v>
      </c>
      <c r="G1044">
        <v>26.2</v>
      </c>
      <c r="H1044">
        <v>16.5</v>
      </c>
      <c r="I1044">
        <v>12.7</v>
      </c>
      <c r="J1044">
        <v>8.1</v>
      </c>
      <c r="K1044">
        <v>20170122</v>
      </c>
      <c r="L1044">
        <v>24.1</v>
      </c>
      <c r="M1044" s="2">
        <f t="shared" si="81"/>
        <v>42757</v>
      </c>
      <c r="N1044">
        <f t="shared" si="82"/>
        <v>0</v>
      </c>
      <c r="O1044">
        <f t="shared" si="83"/>
        <v>24.1</v>
      </c>
      <c r="P1044">
        <f t="shared" si="84"/>
        <v>0</v>
      </c>
      <c r="Q1044">
        <f t="shared" si="85"/>
        <v>0</v>
      </c>
    </row>
    <row r="1045" spans="1:17">
      <c r="A1045">
        <v>156104</v>
      </c>
      <c r="B1045">
        <v>1</v>
      </c>
      <c r="C1045">
        <v>1581</v>
      </c>
      <c r="D1045">
        <v>1426</v>
      </c>
      <c r="E1045">
        <v>1395</v>
      </c>
      <c r="F1045">
        <v>873</v>
      </c>
      <c r="G1045">
        <v>26.2</v>
      </c>
      <c r="H1045">
        <v>16.5</v>
      </c>
      <c r="I1045">
        <v>12.7</v>
      </c>
      <c r="J1045">
        <v>8.1</v>
      </c>
      <c r="K1045">
        <v>20170123</v>
      </c>
      <c r="L1045">
        <v>20.5</v>
      </c>
      <c r="M1045" s="2">
        <f t="shared" si="81"/>
        <v>42758</v>
      </c>
      <c r="N1045">
        <f t="shared" si="82"/>
        <v>0</v>
      </c>
      <c r="O1045">
        <f t="shared" si="83"/>
        <v>20.5</v>
      </c>
      <c r="P1045">
        <f t="shared" si="84"/>
        <v>0</v>
      </c>
      <c r="Q1045">
        <f t="shared" si="85"/>
        <v>0</v>
      </c>
    </row>
    <row r="1046" spans="1:17">
      <c r="A1046">
        <v>156104</v>
      </c>
      <c r="B1046">
        <v>1</v>
      </c>
      <c r="C1046">
        <v>1581</v>
      </c>
      <c r="D1046">
        <v>1426</v>
      </c>
      <c r="E1046">
        <v>1395</v>
      </c>
      <c r="F1046">
        <v>873</v>
      </c>
      <c r="G1046">
        <v>26.2</v>
      </c>
      <c r="H1046">
        <v>16.5</v>
      </c>
      <c r="I1046">
        <v>12.7</v>
      </c>
      <c r="J1046">
        <v>8.1</v>
      </c>
      <c r="K1046">
        <v>20170124</v>
      </c>
      <c r="L1046">
        <v>19.600000000000001</v>
      </c>
      <c r="M1046" s="2">
        <f t="shared" si="81"/>
        <v>42759</v>
      </c>
      <c r="N1046">
        <f t="shared" si="82"/>
        <v>0</v>
      </c>
      <c r="O1046">
        <f t="shared" si="83"/>
        <v>19.600000000000001</v>
      </c>
      <c r="P1046">
        <f t="shared" si="84"/>
        <v>0</v>
      </c>
      <c r="Q1046">
        <f t="shared" si="85"/>
        <v>0</v>
      </c>
    </row>
    <row r="1047" spans="1:17">
      <c r="A1047">
        <v>156104</v>
      </c>
      <c r="B1047">
        <v>1</v>
      </c>
      <c r="C1047">
        <v>1581</v>
      </c>
      <c r="D1047">
        <v>1426</v>
      </c>
      <c r="E1047">
        <v>1395</v>
      </c>
      <c r="F1047">
        <v>873</v>
      </c>
      <c r="G1047">
        <v>26.2</v>
      </c>
      <c r="H1047">
        <v>16.5</v>
      </c>
      <c r="I1047">
        <v>12.7</v>
      </c>
      <c r="J1047">
        <v>8.1</v>
      </c>
      <c r="K1047">
        <v>20170125</v>
      </c>
      <c r="L1047">
        <v>14.4</v>
      </c>
      <c r="M1047" s="2">
        <f t="shared" si="81"/>
        <v>42760</v>
      </c>
      <c r="N1047">
        <f t="shared" si="82"/>
        <v>0</v>
      </c>
      <c r="O1047">
        <f t="shared" si="83"/>
        <v>0</v>
      </c>
      <c r="P1047">
        <f t="shared" si="84"/>
        <v>14.4</v>
      </c>
      <c r="Q1047">
        <f t="shared" si="85"/>
        <v>0</v>
      </c>
    </row>
    <row r="1048" spans="1:17">
      <c r="A1048">
        <v>156104</v>
      </c>
      <c r="B1048">
        <v>1</v>
      </c>
      <c r="C1048">
        <v>1581</v>
      </c>
      <c r="D1048">
        <v>1426</v>
      </c>
      <c r="E1048">
        <v>1395</v>
      </c>
      <c r="F1048">
        <v>873</v>
      </c>
      <c r="G1048">
        <v>26.2</v>
      </c>
      <c r="H1048">
        <v>16.5</v>
      </c>
      <c r="I1048">
        <v>12.7</v>
      </c>
      <c r="J1048">
        <v>8.1</v>
      </c>
      <c r="K1048">
        <v>20170127</v>
      </c>
      <c r="L1048">
        <v>20</v>
      </c>
      <c r="M1048" s="2">
        <f t="shared" si="81"/>
        <v>42762</v>
      </c>
      <c r="N1048">
        <f t="shared" si="82"/>
        <v>0</v>
      </c>
      <c r="O1048">
        <f t="shared" si="83"/>
        <v>20</v>
      </c>
      <c r="P1048">
        <f t="shared" si="84"/>
        <v>0</v>
      </c>
      <c r="Q1048">
        <f t="shared" si="85"/>
        <v>0</v>
      </c>
    </row>
    <row r="1049" spans="1:17">
      <c r="A1049">
        <v>156104</v>
      </c>
      <c r="B1049">
        <v>1</v>
      </c>
      <c r="C1049">
        <v>1581</v>
      </c>
      <c r="D1049">
        <v>1426</v>
      </c>
      <c r="E1049">
        <v>1395</v>
      </c>
      <c r="F1049">
        <v>873</v>
      </c>
      <c r="G1049">
        <v>26.2</v>
      </c>
      <c r="H1049">
        <v>16.5</v>
      </c>
      <c r="I1049">
        <v>12.7</v>
      </c>
      <c r="J1049">
        <v>8.1</v>
      </c>
      <c r="K1049">
        <v>20170129</v>
      </c>
      <c r="L1049">
        <v>10.9</v>
      </c>
      <c r="M1049" s="2">
        <f t="shared" si="81"/>
        <v>42764</v>
      </c>
      <c r="N1049">
        <f t="shared" si="82"/>
        <v>0</v>
      </c>
      <c r="O1049">
        <f t="shared" si="83"/>
        <v>0</v>
      </c>
      <c r="P1049">
        <f t="shared" si="84"/>
        <v>0</v>
      </c>
      <c r="Q1049">
        <f t="shared" si="85"/>
        <v>10.9</v>
      </c>
    </row>
    <row r="1050" spans="1:17">
      <c r="A1050">
        <v>156104</v>
      </c>
      <c r="B1050">
        <v>1</v>
      </c>
      <c r="C1050">
        <v>1581</v>
      </c>
      <c r="D1050">
        <v>1426</v>
      </c>
      <c r="E1050">
        <v>1395</v>
      </c>
      <c r="F1050">
        <v>873</v>
      </c>
      <c r="G1050">
        <v>26.2</v>
      </c>
      <c r="H1050">
        <v>16.5</v>
      </c>
      <c r="I1050">
        <v>12.7</v>
      </c>
      <c r="J1050">
        <v>8.1</v>
      </c>
      <c r="K1050">
        <v>20170131</v>
      </c>
      <c r="L1050">
        <v>9.6</v>
      </c>
      <c r="M1050" s="2">
        <f t="shared" si="81"/>
        <v>42766</v>
      </c>
      <c r="N1050">
        <f t="shared" si="82"/>
        <v>0</v>
      </c>
      <c r="O1050">
        <f t="shared" si="83"/>
        <v>0</v>
      </c>
      <c r="P1050">
        <f t="shared" si="84"/>
        <v>0</v>
      </c>
      <c r="Q1050">
        <f t="shared" si="85"/>
        <v>9.6</v>
      </c>
    </row>
    <row r="1051" spans="1:17">
      <c r="A1051">
        <v>156104</v>
      </c>
      <c r="B1051">
        <v>1</v>
      </c>
      <c r="C1051">
        <v>1581</v>
      </c>
      <c r="D1051">
        <v>1426</v>
      </c>
      <c r="E1051">
        <v>1395</v>
      </c>
      <c r="F1051">
        <v>873</v>
      </c>
      <c r="G1051">
        <v>26.2</v>
      </c>
      <c r="H1051">
        <v>16.5</v>
      </c>
      <c r="I1051">
        <v>12.7</v>
      </c>
      <c r="J1051">
        <v>8.1</v>
      </c>
      <c r="K1051">
        <v>20180107</v>
      </c>
      <c r="L1051">
        <v>10.5</v>
      </c>
      <c r="M1051" s="2">
        <f t="shared" si="81"/>
        <v>43107</v>
      </c>
      <c r="N1051">
        <f t="shared" si="82"/>
        <v>0</v>
      </c>
      <c r="O1051">
        <f t="shared" si="83"/>
        <v>0</v>
      </c>
      <c r="P1051">
        <f t="shared" si="84"/>
        <v>0</v>
      </c>
      <c r="Q1051">
        <f t="shared" si="85"/>
        <v>10.5</v>
      </c>
    </row>
    <row r="1052" spans="1:17">
      <c r="A1052">
        <v>156104</v>
      </c>
      <c r="B1052">
        <v>1</v>
      </c>
      <c r="C1052">
        <v>1581</v>
      </c>
      <c r="D1052">
        <v>1426</v>
      </c>
      <c r="E1052">
        <v>1395</v>
      </c>
      <c r="F1052">
        <v>873</v>
      </c>
      <c r="G1052">
        <v>26.2</v>
      </c>
      <c r="H1052">
        <v>16.5</v>
      </c>
      <c r="I1052">
        <v>12.7</v>
      </c>
      <c r="J1052">
        <v>8.1</v>
      </c>
      <c r="K1052">
        <v>20180108</v>
      </c>
      <c r="L1052">
        <v>12.2</v>
      </c>
      <c r="M1052" s="2">
        <f t="shared" si="81"/>
        <v>43108</v>
      </c>
      <c r="N1052">
        <f t="shared" si="82"/>
        <v>0</v>
      </c>
      <c r="O1052">
        <f t="shared" si="83"/>
        <v>0</v>
      </c>
      <c r="P1052">
        <f t="shared" si="84"/>
        <v>0</v>
      </c>
      <c r="Q1052">
        <f t="shared" si="85"/>
        <v>12.2</v>
      </c>
    </row>
    <row r="1053" spans="1:17">
      <c r="A1053">
        <v>156104</v>
      </c>
      <c r="B1053">
        <v>1</v>
      </c>
      <c r="C1053">
        <v>1581</v>
      </c>
      <c r="D1053">
        <v>1426</v>
      </c>
      <c r="E1053">
        <v>1395</v>
      </c>
      <c r="F1053">
        <v>873</v>
      </c>
      <c r="G1053">
        <v>26.2</v>
      </c>
      <c r="H1053">
        <v>16.5</v>
      </c>
      <c r="I1053">
        <v>12.7</v>
      </c>
      <c r="J1053">
        <v>8.1</v>
      </c>
      <c r="K1053">
        <v>20180109</v>
      </c>
      <c r="L1053">
        <v>9.3000000000000007</v>
      </c>
      <c r="M1053" s="2">
        <f t="shared" si="81"/>
        <v>43109</v>
      </c>
      <c r="N1053">
        <f t="shared" si="82"/>
        <v>0</v>
      </c>
      <c r="O1053">
        <f t="shared" si="83"/>
        <v>0</v>
      </c>
      <c r="P1053">
        <f t="shared" si="84"/>
        <v>0</v>
      </c>
      <c r="Q1053">
        <f t="shared" si="85"/>
        <v>9.3000000000000007</v>
      </c>
    </row>
    <row r="1054" spans="1:17">
      <c r="A1054">
        <v>156104</v>
      </c>
      <c r="B1054">
        <v>1</v>
      </c>
      <c r="C1054">
        <v>1581</v>
      </c>
      <c r="D1054">
        <v>1426</v>
      </c>
      <c r="E1054">
        <v>1395</v>
      </c>
      <c r="F1054">
        <v>873</v>
      </c>
      <c r="G1054">
        <v>26.2</v>
      </c>
      <c r="H1054">
        <v>16.5</v>
      </c>
      <c r="I1054">
        <v>12.7</v>
      </c>
      <c r="J1054">
        <v>8.1</v>
      </c>
      <c r="K1054">
        <v>20180111</v>
      </c>
      <c r="L1054">
        <v>8.1999999999999993</v>
      </c>
      <c r="M1054" s="2">
        <f t="shared" ref="M1054:M1117" si="86">DATE(MID(K1054,1,4),MID(K1054,5,2),MID(K1054,7,2))</f>
        <v>43111</v>
      </c>
      <c r="N1054">
        <f t="shared" ref="N1054:N1117" si="87">+IF(L1054&gt;G1054,L1054,)</f>
        <v>0</v>
      </c>
      <c r="O1054">
        <f t="shared" ref="O1054:O1117" si="88">IF(N1054=0,IF(L1054&gt;H1054,L1054,),)</f>
        <v>0</v>
      </c>
      <c r="P1054">
        <f t="shared" ref="P1054:P1117" si="89">IF(O1054=0,IF(N1054=0,IF(L1054&gt;I1054,L1054,),),)</f>
        <v>0</v>
      </c>
      <c r="Q1054">
        <f t="shared" ref="Q1054:Q1117" si="90">IF(P1054=0,IF(O1054=0,IF(N1054=0,IF(L1054&gt;J1054,L1054,),),),)</f>
        <v>8.1999999999999993</v>
      </c>
    </row>
    <row r="1055" spans="1:17">
      <c r="A1055">
        <v>156104</v>
      </c>
      <c r="B1055">
        <v>1</v>
      </c>
      <c r="C1055">
        <v>1581</v>
      </c>
      <c r="D1055">
        <v>1426</v>
      </c>
      <c r="E1055">
        <v>1395</v>
      </c>
      <c r="F1055">
        <v>873</v>
      </c>
      <c r="G1055">
        <v>26.2</v>
      </c>
      <c r="H1055">
        <v>16.5</v>
      </c>
      <c r="I1055">
        <v>12.7</v>
      </c>
      <c r="J1055">
        <v>8.1</v>
      </c>
      <c r="K1055">
        <v>20180116</v>
      </c>
      <c r="L1055">
        <v>8.5</v>
      </c>
      <c r="M1055" s="2">
        <f t="shared" si="86"/>
        <v>43116</v>
      </c>
      <c r="N1055">
        <f t="shared" si="87"/>
        <v>0</v>
      </c>
      <c r="O1055">
        <f t="shared" si="88"/>
        <v>0</v>
      </c>
      <c r="P1055">
        <f t="shared" si="89"/>
        <v>0</v>
      </c>
      <c r="Q1055">
        <f t="shared" si="90"/>
        <v>8.5</v>
      </c>
    </row>
    <row r="1056" spans="1:17">
      <c r="A1056">
        <v>156104</v>
      </c>
      <c r="B1056">
        <v>1</v>
      </c>
      <c r="C1056">
        <v>1581</v>
      </c>
      <c r="D1056">
        <v>1426</v>
      </c>
      <c r="E1056">
        <v>1395</v>
      </c>
      <c r="F1056">
        <v>873</v>
      </c>
      <c r="G1056">
        <v>26.2</v>
      </c>
      <c r="H1056">
        <v>16.5</v>
      </c>
      <c r="I1056">
        <v>12.7</v>
      </c>
      <c r="J1056">
        <v>8.1</v>
      </c>
      <c r="K1056">
        <v>20180117</v>
      </c>
      <c r="L1056">
        <v>11</v>
      </c>
      <c r="M1056" s="2">
        <f t="shared" si="86"/>
        <v>43117</v>
      </c>
      <c r="N1056">
        <f t="shared" si="87"/>
        <v>0</v>
      </c>
      <c r="O1056">
        <f t="shared" si="88"/>
        <v>0</v>
      </c>
      <c r="P1056">
        <f t="shared" si="89"/>
        <v>0</v>
      </c>
      <c r="Q1056">
        <f t="shared" si="90"/>
        <v>11</v>
      </c>
    </row>
    <row r="1057" spans="1:17">
      <c r="A1057">
        <v>156104</v>
      </c>
      <c r="B1057">
        <v>1</v>
      </c>
      <c r="C1057">
        <v>1581</v>
      </c>
      <c r="D1057">
        <v>1426</v>
      </c>
      <c r="E1057">
        <v>1395</v>
      </c>
      <c r="F1057">
        <v>873</v>
      </c>
      <c r="G1057">
        <v>26.2</v>
      </c>
      <c r="H1057">
        <v>16.5</v>
      </c>
      <c r="I1057">
        <v>12.7</v>
      </c>
      <c r="J1057">
        <v>8.1</v>
      </c>
      <c r="K1057">
        <v>20180119</v>
      </c>
      <c r="L1057">
        <v>11.9</v>
      </c>
      <c r="M1057" s="2">
        <f t="shared" si="86"/>
        <v>43119</v>
      </c>
      <c r="N1057">
        <f t="shared" si="87"/>
        <v>0</v>
      </c>
      <c r="O1057">
        <f t="shared" si="88"/>
        <v>0</v>
      </c>
      <c r="P1057">
        <f t="shared" si="89"/>
        <v>0</v>
      </c>
      <c r="Q1057">
        <f t="shared" si="90"/>
        <v>11.9</v>
      </c>
    </row>
    <row r="1058" spans="1:17">
      <c r="A1058">
        <v>156104</v>
      </c>
      <c r="B1058">
        <v>1</v>
      </c>
      <c r="C1058">
        <v>1581</v>
      </c>
      <c r="D1058">
        <v>1426</v>
      </c>
      <c r="E1058">
        <v>1395</v>
      </c>
      <c r="F1058">
        <v>873</v>
      </c>
      <c r="G1058">
        <v>26.2</v>
      </c>
      <c r="H1058">
        <v>16.5</v>
      </c>
      <c r="I1058">
        <v>12.7</v>
      </c>
      <c r="J1058">
        <v>8.1</v>
      </c>
      <c r="K1058">
        <v>20180120</v>
      </c>
      <c r="L1058">
        <v>9.9</v>
      </c>
      <c r="M1058" s="2">
        <f t="shared" si="86"/>
        <v>43120</v>
      </c>
      <c r="N1058">
        <f t="shared" si="87"/>
        <v>0</v>
      </c>
      <c r="O1058">
        <f t="shared" si="88"/>
        <v>0</v>
      </c>
      <c r="P1058">
        <f t="shared" si="89"/>
        <v>0</v>
      </c>
      <c r="Q1058">
        <f t="shared" si="90"/>
        <v>9.9</v>
      </c>
    </row>
    <row r="1059" spans="1:17">
      <c r="A1059">
        <v>156104</v>
      </c>
      <c r="B1059">
        <v>1</v>
      </c>
      <c r="C1059">
        <v>1581</v>
      </c>
      <c r="D1059">
        <v>1426</v>
      </c>
      <c r="E1059">
        <v>1395</v>
      </c>
      <c r="F1059">
        <v>873</v>
      </c>
      <c r="G1059">
        <v>26.2</v>
      </c>
      <c r="H1059">
        <v>16.5</v>
      </c>
      <c r="I1059">
        <v>12.7</v>
      </c>
      <c r="J1059">
        <v>8.1</v>
      </c>
      <c r="K1059">
        <v>20180121</v>
      </c>
      <c r="L1059">
        <v>20</v>
      </c>
      <c r="M1059" s="2">
        <f t="shared" si="86"/>
        <v>43121</v>
      </c>
      <c r="N1059">
        <f t="shared" si="87"/>
        <v>0</v>
      </c>
      <c r="O1059">
        <f t="shared" si="88"/>
        <v>20</v>
      </c>
      <c r="P1059">
        <f t="shared" si="89"/>
        <v>0</v>
      </c>
      <c r="Q1059">
        <f t="shared" si="90"/>
        <v>0</v>
      </c>
    </row>
    <row r="1060" spans="1:17">
      <c r="A1060">
        <v>156104</v>
      </c>
      <c r="B1060">
        <v>1</v>
      </c>
      <c r="C1060">
        <v>1581</v>
      </c>
      <c r="D1060">
        <v>1426</v>
      </c>
      <c r="E1060">
        <v>1395</v>
      </c>
      <c r="F1060">
        <v>873</v>
      </c>
      <c r="G1060">
        <v>26.2</v>
      </c>
      <c r="H1060">
        <v>16.5</v>
      </c>
      <c r="I1060">
        <v>12.7</v>
      </c>
      <c r="J1060">
        <v>8.1</v>
      </c>
      <c r="K1060">
        <v>20180122</v>
      </c>
      <c r="L1060">
        <v>18.3</v>
      </c>
      <c r="M1060" s="2">
        <f t="shared" si="86"/>
        <v>43122</v>
      </c>
      <c r="N1060">
        <f t="shared" si="87"/>
        <v>0</v>
      </c>
      <c r="O1060">
        <f t="shared" si="88"/>
        <v>18.3</v>
      </c>
      <c r="P1060">
        <f t="shared" si="89"/>
        <v>0</v>
      </c>
      <c r="Q1060">
        <f t="shared" si="90"/>
        <v>0</v>
      </c>
    </row>
    <row r="1061" spans="1:17">
      <c r="A1061">
        <v>156104</v>
      </c>
      <c r="B1061">
        <v>1</v>
      </c>
      <c r="C1061">
        <v>1581</v>
      </c>
      <c r="D1061">
        <v>1426</v>
      </c>
      <c r="E1061">
        <v>1395</v>
      </c>
      <c r="F1061">
        <v>873</v>
      </c>
      <c r="G1061">
        <v>26.2</v>
      </c>
      <c r="H1061">
        <v>16.5</v>
      </c>
      <c r="I1061">
        <v>12.7</v>
      </c>
      <c r="J1061">
        <v>8.1</v>
      </c>
      <c r="K1061">
        <v>20180125</v>
      </c>
      <c r="L1061">
        <v>12.4</v>
      </c>
      <c r="M1061" s="2">
        <f t="shared" si="86"/>
        <v>43125</v>
      </c>
      <c r="N1061">
        <f t="shared" si="87"/>
        <v>0</v>
      </c>
      <c r="O1061">
        <f t="shared" si="88"/>
        <v>0</v>
      </c>
      <c r="P1061">
        <f t="shared" si="89"/>
        <v>0</v>
      </c>
      <c r="Q1061">
        <f t="shared" si="90"/>
        <v>12.4</v>
      </c>
    </row>
    <row r="1062" spans="1:17">
      <c r="A1062">
        <v>156104</v>
      </c>
      <c r="B1062">
        <v>1</v>
      </c>
      <c r="C1062">
        <v>1581</v>
      </c>
      <c r="D1062">
        <v>1426</v>
      </c>
      <c r="E1062">
        <v>1395</v>
      </c>
      <c r="F1062">
        <v>873</v>
      </c>
      <c r="G1062">
        <v>26.2</v>
      </c>
      <c r="H1062">
        <v>16.5</v>
      </c>
      <c r="I1062">
        <v>12.7</v>
      </c>
      <c r="J1062">
        <v>8.1</v>
      </c>
      <c r="K1062">
        <v>20180126</v>
      </c>
      <c r="L1062">
        <v>13.4</v>
      </c>
      <c r="M1062" s="2">
        <f t="shared" si="86"/>
        <v>43126</v>
      </c>
      <c r="N1062">
        <f t="shared" si="87"/>
        <v>0</v>
      </c>
      <c r="O1062">
        <f t="shared" si="88"/>
        <v>0</v>
      </c>
      <c r="P1062">
        <f t="shared" si="89"/>
        <v>13.4</v>
      </c>
      <c r="Q1062">
        <f t="shared" si="90"/>
        <v>0</v>
      </c>
    </row>
    <row r="1063" spans="1:17">
      <c r="A1063">
        <v>156104</v>
      </c>
      <c r="B1063">
        <v>2</v>
      </c>
      <c r="C1063">
        <v>1581</v>
      </c>
      <c r="D1063">
        <v>1397</v>
      </c>
      <c r="E1063">
        <v>1366</v>
      </c>
      <c r="F1063">
        <v>1000</v>
      </c>
      <c r="G1063">
        <v>28.9</v>
      </c>
      <c r="H1063">
        <v>18.399999999999999</v>
      </c>
      <c r="I1063">
        <v>13.8</v>
      </c>
      <c r="J1063">
        <v>9.1999999999999993</v>
      </c>
      <c r="K1063">
        <v>20170203</v>
      </c>
      <c r="L1063">
        <v>13.2</v>
      </c>
      <c r="M1063" s="2">
        <f t="shared" si="86"/>
        <v>42769</v>
      </c>
      <c r="N1063">
        <f t="shared" si="87"/>
        <v>0</v>
      </c>
      <c r="O1063">
        <f t="shared" si="88"/>
        <v>0</v>
      </c>
      <c r="P1063">
        <f t="shared" si="89"/>
        <v>0</v>
      </c>
      <c r="Q1063">
        <f t="shared" si="90"/>
        <v>13.2</v>
      </c>
    </row>
    <row r="1064" spans="1:17">
      <c r="A1064">
        <v>156104</v>
      </c>
      <c r="B1064">
        <v>2</v>
      </c>
      <c r="C1064">
        <v>1581</v>
      </c>
      <c r="D1064">
        <v>1397</v>
      </c>
      <c r="E1064">
        <v>1366</v>
      </c>
      <c r="F1064">
        <v>1000</v>
      </c>
      <c r="G1064">
        <v>28.9</v>
      </c>
      <c r="H1064">
        <v>18.399999999999999</v>
      </c>
      <c r="I1064">
        <v>13.8</v>
      </c>
      <c r="J1064">
        <v>9.1999999999999993</v>
      </c>
      <c r="K1064">
        <v>20170204</v>
      </c>
      <c r="L1064">
        <v>10.4</v>
      </c>
      <c r="M1064" s="2">
        <f t="shared" si="86"/>
        <v>42770</v>
      </c>
      <c r="N1064">
        <f t="shared" si="87"/>
        <v>0</v>
      </c>
      <c r="O1064">
        <f t="shared" si="88"/>
        <v>0</v>
      </c>
      <c r="P1064">
        <f t="shared" si="89"/>
        <v>0</v>
      </c>
      <c r="Q1064">
        <f t="shared" si="90"/>
        <v>10.4</v>
      </c>
    </row>
    <row r="1065" spans="1:17">
      <c r="A1065">
        <v>156104</v>
      </c>
      <c r="B1065">
        <v>2</v>
      </c>
      <c r="C1065">
        <v>1581</v>
      </c>
      <c r="D1065">
        <v>1397</v>
      </c>
      <c r="E1065">
        <v>1366</v>
      </c>
      <c r="F1065">
        <v>1000</v>
      </c>
      <c r="G1065">
        <v>28.9</v>
      </c>
      <c r="H1065">
        <v>18.399999999999999</v>
      </c>
      <c r="I1065">
        <v>13.8</v>
      </c>
      <c r="J1065">
        <v>9.1999999999999993</v>
      </c>
      <c r="K1065">
        <v>20170205</v>
      </c>
      <c r="L1065">
        <v>10</v>
      </c>
      <c r="M1065" s="2">
        <f t="shared" si="86"/>
        <v>42771</v>
      </c>
      <c r="N1065">
        <f t="shared" si="87"/>
        <v>0</v>
      </c>
      <c r="O1065">
        <f t="shared" si="88"/>
        <v>0</v>
      </c>
      <c r="P1065">
        <f t="shared" si="89"/>
        <v>0</v>
      </c>
      <c r="Q1065">
        <f t="shared" si="90"/>
        <v>10</v>
      </c>
    </row>
    <row r="1066" spans="1:17">
      <c r="A1066">
        <v>156104</v>
      </c>
      <c r="B1066">
        <v>2</v>
      </c>
      <c r="C1066">
        <v>1581</v>
      </c>
      <c r="D1066">
        <v>1397</v>
      </c>
      <c r="E1066">
        <v>1366</v>
      </c>
      <c r="F1066">
        <v>1000</v>
      </c>
      <c r="G1066">
        <v>28.9</v>
      </c>
      <c r="H1066">
        <v>18.399999999999999</v>
      </c>
      <c r="I1066">
        <v>13.8</v>
      </c>
      <c r="J1066">
        <v>9.1999999999999993</v>
      </c>
      <c r="K1066">
        <v>20170206</v>
      </c>
      <c r="L1066">
        <v>16.899999999999999</v>
      </c>
      <c r="M1066" s="2">
        <f t="shared" si="86"/>
        <v>42772</v>
      </c>
      <c r="N1066">
        <f t="shared" si="87"/>
        <v>0</v>
      </c>
      <c r="O1066">
        <f t="shared" si="88"/>
        <v>0</v>
      </c>
      <c r="P1066">
        <f t="shared" si="89"/>
        <v>16.899999999999999</v>
      </c>
      <c r="Q1066">
        <f t="shared" si="90"/>
        <v>0</v>
      </c>
    </row>
    <row r="1067" spans="1:17">
      <c r="A1067">
        <v>156104</v>
      </c>
      <c r="B1067">
        <v>2</v>
      </c>
      <c r="C1067">
        <v>1581</v>
      </c>
      <c r="D1067">
        <v>1397</v>
      </c>
      <c r="E1067">
        <v>1366</v>
      </c>
      <c r="F1067">
        <v>1000</v>
      </c>
      <c r="G1067">
        <v>28.9</v>
      </c>
      <c r="H1067">
        <v>18.399999999999999</v>
      </c>
      <c r="I1067">
        <v>13.8</v>
      </c>
      <c r="J1067">
        <v>9.1999999999999993</v>
      </c>
      <c r="K1067">
        <v>20170208</v>
      </c>
      <c r="L1067">
        <v>14.6</v>
      </c>
      <c r="M1067" s="2">
        <f t="shared" si="86"/>
        <v>42774</v>
      </c>
      <c r="N1067">
        <f t="shared" si="87"/>
        <v>0</v>
      </c>
      <c r="O1067">
        <f t="shared" si="88"/>
        <v>0</v>
      </c>
      <c r="P1067">
        <f t="shared" si="89"/>
        <v>14.6</v>
      </c>
      <c r="Q1067">
        <f t="shared" si="90"/>
        <v>0</v>
      </c>
    </row>
    <row r="1068" spans="1:17">
      <c r="A1068">
        <v>156104</v>
      </c>
      <c r="B1068">
        <v>2</v>
      </c>
      <c r="C1068">
        <v>1581</v>
      </c>
      <c r="D1068">
        <v>1397</v>
      </c>
      <c r="E1068">
        <v>1366</v>
      </c>
      <c r="F1068">
        <v>1000</v>
      </c>
      <c r="G1068">
        <v>28.9</v>
      </c>
      <c r="H1068">
        <v>18.399999999999999</v>
      </c>
      <c r="I1068">
        <v>13.8</v>
      </c>
      <c r="J1068">
        <v>9.1999999999999993</v>
      </c>
      <c r="K1068">
        <v>20170209</v>
      </c>
      <c r="L1068">
        <v>11</v>
      </c>
      <c r="M1068" s="2">
        <f t="shared" si="86"/>
        <v>42775</v>
      </c>
      <c r="N1068">
        <f t="shared" si="87"/>
        <v>0</v>
      </c>
      <c r="O1068">
        <f t="shared" si="88"/>
        <v>0</v>
      </c>
      <c r="P1068">
        <f t="shared" si="89"/>
        <v>0</v>
      </c>
      <c r="Q1068">
        <f t="shared" si="90"/>
        <v>11</v>
      </c>
    </row>
    <row r="1069" spans="1:17">
      <c r="A1069">
        <v>156104</v>
      </c>
      <c r="B1069">
        <v>2</v>
      </c>
      <c r="C1069">
        <v>1581</v>
      </c>
      <c r="D1069">
        <v>1397</v>
      </c>
      <c r="E1069">
        <v>1366</v>
      </c>
      <c r="F1069">
        <v>1000</v>
      </c>
      <c r="G1069">
        <v>28.9</v>
      </c>
      <c r="H1069">
        <v>18.399999999999999</v>
      </c>
      <c r="I1069">
        <v>13.8</v>
      </c>
      <c r="J1069">
        <v>9.1999999999999993</v>
      </c>
      <c r="K1069">
        <v>20170210</v>
      </c>
      <c r="L1069">
        <v>12</v>
      </c>
      <c r="M1069" s="2">
        <f t="shared" si="86"/>
        <v>42776</v>
      </c>
      <c r="N1069">
        <f t="shared" si="87"/>
        <v>0</v>
      </c>
      <c r="O1069">
        <f t="shared" si="88"/>
        <v>0</v>
      </c>
      <c r="P1069">
        <f t="shared" si="89"/>
        <v>0</v>
      </c>
      <c r="Q1069">
        <f t="shared" si="90"/>
        <v>12</v>
      </c>
    </row>
    <row r="1070" spans="1:17">
      <c r="A1070">
        <v>156104</v>
      </c>
      <c r="B1070">
        <v>2</v>
      </c>
      <c r="C1070">
        <v>1581</v>
      </c>
      <c r="D1070">
        <v>1397</v>
      </c>
      <c r="E1070">
        <v>1366</v>
      </c>
      <c r="F1070">
        <v>1000</v>
      </c>
      <c r="G1070">
        <v>28.9</v>
      </c>
      <c r="H1070">
        <v>18.399999999999999</v>
      </c>
      <c r="I1070">
        <v>13.8</v>
      </c>
      <c r="J1070">
        <v>9.1999999999999993</v>
      </c>
      <c r="K1070">
        <v>20170212</v>
      </c>
      <c r="L1070">
        <v>13.6</v>
      </c>
      <c r="M1070" s="2">
        <f t="shared" si="86"/>
        <v>42778</v>
      </c>
      <c r="N1070">
        <f t="shared" si="87"/>
        <v>0</v>
      </c>
      <c r="O1070">
        <f t="shared" si="88"/>
        <v>0</v>
      </c>
      <c r="P1070">
        <f t="shared" si="89"/>
        <v>0</v>
      </c>
      <c r="Q1070">
        <f t="shared" si="90"/>
        <v>13.6</v>
      </c>
    </row>
    <row r="1071" spans="1:17">
      <c r="A1071">
        <v>156104</v>
      </c>
      <c r="B1071">
        <v>2</v>
      </c>
      <c r="C1071">
        <v>1581</v>
      </c>
      <c r="D1071">
        <v>1397</v>
      </c>
      <c r="E1071">
        <v>1366</v>
      </c>
      <c r="F1071">
        <v>1000</v>
      </c>
      <c r="G1071">
        <v>28.9</v>
      </c>
      <c r="H1071">
        <v>18.399999999999999</v>
      </c>
      <c r="I1071">
        <v>13.8</v>
      </c>
      <c r="J1071">
        <v>9.1999999999999993</v>
      </c>
      <c r="K1071">
        <v>20170213</v>
      </c>
      <c r="L1071">
        <v>24.4</v>
      </c>
      <c r="M1071" s="2">
        <f t="shared" si="86"/>
        <v>42779</v>
      </c>
      <c r="N1071">
        <f t="shared" si="87"/>
        <v>0</v>
      </c>
      <c r="O1071">
        <f t="shared" si="88"/>
        <v>24.4</v>
      </c>
      <c r="P1071">
        <f t="shared" si="89"/>
        <v>0</v>
      </c>
      <c r="Q1071">
        <f t="shared" si="90"/>
        <v>0</v>
      </c>
    </row>
    <row r="1072" spans="1:17">
      <c r="A1072">
        <v>156104</v>
      </c>
      <c r="B1072">
        <v>2</v>
      </c>
      <c r="C1072">
        <v>1581</v>
      </c>
      <c r="D1072">
        <v>1397</v>
      </c>
      <c r="E1072">
        <v>1366</v>
      </c>
      <c r="F1072">
        <v>1000</v>
      </c>
      <c r="G1072">
        <v>28.9</v>
      </c>
      <c r="H1072">
        <v>18.399999999999999</v>
      </c>
      <c r="I1072">
        <v>13.8</v>
      </c>
      <c r="J1072">
        <v>9.1999999999999993</v>
      </c>
      <c r="K1072">
        <v>20170214</v>
      </c>
      <c r="L1072">
        <v>10.4</v>
      </c>
      <c r="M1072" s="2">
        <f t="shared" si="86"/>
        <v>42780</v>
      </c>
      <c r="N1072">
        <f t="shared" si="87"/>
        <v>0</v>
      </c>
      <c r="O1072">
        <f t="shared" si="88"/>
        <v>0</v>
      </c>
      <c r="P1072">
        <f t="shared" si="89"/>
        <v>0</v>
      </c>
      <c r="Q1072">
        <f t="shared" si="90"/>
        <v>10.4</v>
      </c>
    </row>
    <row r="1073" spans="1:17">
      <c r="A1073">
        <v>156104</v>
      </c>
      <c r="B1073">
        <v>2</v>
      </c>
      <c r="C1073">
        <v>1581</v>
      </c>
      <c r="D1073">
        <v>1397</v>
      </c>
      <c r="E1073">
        <v>1366</v>
      </c>
      <c r="F1073">
        <v>1000</v>
      </c>
      <c r="G1073">
        <v>28.9</v>
      </c>
      <c r="H1073">
        <v>18.399999999999999</v>
      </c>
      <c r="I1073">
        <v>13.8</v>
      </c>
      <c r="J1073">
        <v>9.1999999999999993</v>
      </c>
      <c r="K1073">
        <v>20170218</v>
      </c>
      <c r="L1073">
        <v>13.8</v>
      </c>
      <c r="M1073" s="2">
        <f t="shared" si="86"/>
        <v>42784</v>
      </c>
      <c r="N1073">
        <f t="shared" si="87"/>
        <v>0</v>
      </c>
      <c r="O1073">
        <f t="shared" si="88"/>
        <v>0</v>
      </c>
      <c r="P1073">
        <f t="shared" si="89"/>
        <v>0</v>
      </c>
      <c r="Q1073">
        <f t="shared" si="90"/>
        <v>13.8</v>
      </c>
    </row>
    <row r="1074" spans="1:17">
      <c r="A1074">
        <v>156104</v>
      </c>
      <c r="B1074">
        <v>2</v>
      </c>
      <c r="C1074">
        <v>1581</v>
      </c>
      <c r="D1074">
        <v>1397</v>
      </c>
      <c r="E1074">
        <v>1366</v>
      </c>
      <c r="F1074">
        <v>1000</v>
      </c>
      <c r="G1074">
        <v>28.9</v>
      </c>
      <c r="H1074">
        <v>18.399999999999999</v>
      </c>
      <c r="I1074">
        <v>13.8</v>
      </c>
      <c r="J1074">
        <v>9.1999999999999993</v>
      </c>
      <c r="K1074">
        <v>20170219</v>
      </c>
      <c r="L1074">
        <v>13.8</v>
      </c>
      <c r="M1074" s="2">
        <f t="shared" si="86"/>
        <v>42785</v>
      </c>
      <c r="N1074">
        <f t="shared" si="87"/>
        <v>0</v>
      </c>
      <c r="O1074">
        <f t="shared" si="88"/>
        <v>0</v>
      </c>
      <c r="P1074">
        <f t="shared" si="89"/>
        <v>0</v>
      </c>
      <c r="Q1074">
        <f t="shared" si="90"/>
        <v>13.8</v>
      </c>
    </row>
    <row r="1075" spans="1:17">
      <c r="A1075">
        <v>156104</v>
      </c>
      <c r="B1075">
        <v>2</v>
      </c>
      <c r="C1075">
        <v>1581</v>
      </c>
      <c r="D1075">
        <v>1397</v>
      </c>
      <c r="E1075">
        <v>1366</v>
      </c>
      <c r="F1075">
        <v>1000</v>
      </c>
      <c r="G1075">
        <v>28.9</v>
      </c>
      <c r="H1075">
        <v>18.399999999999999</v>
      </c>
      <c r="I1075">
        <v>13.8</v>
      </c>
      <c r="J1075">
        <v>9.1999999999999993</v>
      </c>
      <c r="K1075">
        <v>20170222</v>
      </c>
      <c r="L1075">
        <v>15.8</v>
      </c>
      <c r="M1075" s="2">
        <f t="shared" si="86"/>
        <v>42788</v>
      </c>
      <c r="N1075">
        <f t="shared" si="87"/>
        <v>0</v>
      </c>
      <c r="O1075">
        <f t="shared" si="88"/>
        <v>0</v>
      </c>
      <c r="P1075">
        <f t="shared" si="89"/>
        <v>15.8</v>
      </c>
      <c r="Q1075">
        <f t="shared" si="90"/>
        <v>0</v>
      </c>
    </row>
    <row r="1076" spans="1:17">
      <c r="A1076">
        <v>156104</v>
      </c>
      <c r="B1076">
        <v>2</v>
      </c>
      <c r="C1076">
        <v>1581</v>
      </c>
      <c r="D1076">
        <v>1397</v>
      </c>
      <c r="E1076">
        <v>1366</v>
      </c>
      <c r="F1076">
        <v>1000</v>
      </c>
      <c r="G1076">
        <v>28.9</v>
      </c>
      <c r="H1076">
        <v>18.399999999999999</v>
      </c>
      <c r="I1076">
        <v>13.8</v>
      </c>
      <c r="J1076">
        <v>9.1999999999999993</v>
      </c>
      <c r="K1076">
        <v>20170223</v>
      </c>
      <c r="L1076">
        <v>16.8</v>
      </c>
      <c r="M1076" s="2">
        <f t="shared" si="86"/>
        <v>42789</v>
      </c>
      <c r="N1076">
        <f t="shared" si="87"/>
        <v>0</v>
      </c>
      <c r="O1076">
        <f t="shared" si="88"/>
        <v>0</v>
      </c>
      <c r="P1076">
        <f t="shared" si="89"/>
        <v>16.8</v>
      </c>
      <c r="Q1076">
        <f t="shared" si="90"/>
        <v>0</v>
      </c>
    </row>
    <row r="1077" spans="1:17">
      <c r="A1077">
        <v>156104</v>
      </c>
      <c r="B1077">
        <v>2</v>
      </c>
      <c r="C1077">
        <v>1581</v>
      </c>
      <c r="D1077">
        <v>1397</v>
      </c>
      <c r="E1077">
        <v>1366</v>
      </c>
      <c r="F1077">
        <v>1000</v>
      </c>
      <c r="G1077">
        <v>28.9</v>
      </c>
      <c r="H1077">
        <v>18.399999999999999</v>
      </c>
      <c r="I1077">
        <v>13.8</v>
      </c>
      <c r="J1077">
        <v>9.1999999999999993</v>
      </c>
      <c r="K1077">
        <v>20170224</v>
      </c>
      <c r="L1077">
        <v>22.7</v>
      </c>
      <c r="M1077" s="2">
        <f t="shared" si="86"/>
        <v>42790</v>
      </c>
      <c r="N1077">
        <f t="shared" si="87"/>
        <v>0</v>
      </c>
      <c r="O1077">
        <f t="shared" si="88"/>
        <v>22.7</v>
      </c>
      <c r="P1077">
        <f t="shared" si="89"/>
        <v>0</v>
      </c>
      <c r="Q1077">
        <f t="shared" si="90"/>
        <v>0</v>
      </c>
    </row>
    <row r="1078" spans="1:17">
      <c r="A1078">
        <v>156104</v>
      </c>
      <c r="B1078">
        <v>2</v>
      </c>
      <c r="C1078">
        <v>1581</v>
      </c>
      <c r="D1078">
        <v>1397</v>
      </c>
      <c r="E1078">
        <v>1366</v>
      </c>
      <c r="F1078">
        <v>1000</v>
      </c>
      <c r="G1078">
        <v>28.9</v>
      </c>
      <c r="H1078">
        <v>18.399999999999999</v>
      </c>
      <c r="I1078">
        <v>13.8</v>
      </c>
      <c r="J1078">
        <v>9.1999999999999993</v>
      </c>
      <c r="K1078">
        <v>20170225</v>
      </c>
      <c r="L1078">
        <v>18.100000000000001</v>
      </c>
      <c r="M1078" s="2">
        <f t="shared" si="86"/>
        <v>42791</v>
      </c>
      <c r="N1078">
        <f t="shared" si="87"/>
        <v>0</v>
      </c>
      <c r="O1078">
        <f t="shared" si="88"/>
        <v>0</v>
      </c>
      <c r="P1078">
        <f t="shared" si="89"/>
        <v>18.100000000000001</v>
      </c>
      <c r="Q1078">
        <f t="shared" si="90"/>
        <v>0</v>
      </c>
    </row>
    <row r="1079" spans="1:17">
      <c r="A1079">
        <v>150903</v>
      </c>
      <c r="B1079">
        <v>3</v>
      </c>
      <c r="C1079">
        <v>1054</v>
      </c>
      <c r="D1079">
        <v>868</v>
      </c>
      <c r="E1079">
        <v>837</v>
      </c>
      <c r="F1079">
        <v>636</v>
      </c>
      <c r="G1079">
        <v>16.8</v>
      </c>
      <c r="H1079">
        <v>11.3</v>
      </c>
      <c r="I1079">
        <v>10</v>
      </c>
      <c r="J1079">
        <v>7.6</v>
      </c>
      <c r="K1079">
        <v>20180323</v>
      </c>
      <c r="L1079">
        <v>17.5</v>
      </c>
      <c r="M1079" s="2">
        <f t="shared" si="86"/>
        <v>43182</v>
      </c>
      <c r="N1079">
        <f t="shared" si="87"/>
        <v>17.5</v>
      </c>
      <c r="O1079">
        <f t="shared" si="88"/>
        <v>0</v>
      </c>
      <c r="P1079">
        <f t="shared" si="89"/>
        <v>0</v>
      </c>
      <c r="Q1079">
        <f t="shared" si="90"/>
        <v>0</v>
      </c>
    </row>
    <row r="1080" spans="1:17">
      <c r="A1080">
        <v>156104</v>
      </c>
      <c r="B1080">
        <v>2</v>
      </c>
      <c r="C1080">
        <v>1581</v>
      </c>
      <c r="D1080">
        <v>1397</v>
      </c>
      <c r="E1080">
        <v>1366</v>
      </c>
      <c r="F1080">
        <v>1000</v>
      </c>
      <c r="G1080">
        <v>28.9</v>
      </c>
      <c r="H1080">
        <v>18.399999999999999</v>
      </c>
      <c r="I1080">
        <v>13.8</v>
      </c>
      <c r="J1080">
        <v>9.1999999999999993</v>
      </c>
      <c r="K1080">
        <v>20180214</v>
      </c>
      <c r="L1080">
        <v>11.7</v>
      </c>
      <c r="M1080" s="2">
        <f t="shared" si="86"/>
        <v>43145</v>
      </c>
      <c r="N1080">
        <f t="shared" si="87"/>
        <v>0</v>
      </c>
      <c r="O1080">
        <f t="shared" si="88"/>
        <v>0</v>
      </c>
      <c r="P1080">
        <f t="shared" si="89"/>
        <v>0</v>
      </c>
      <c r="Q1080">
        <f t="shared" si="90"/>
        <v>11.7</v>
      </c>
    </row>
    <row r="1081" spans="1:17">
      <c r="A1081">
        <v>156104</v>
      </c>
      <c r="B1081">
        <v>2</v>
      </c>
      <c r="C1081">
        <v>1581</v>
      </c>
      <c r="D1081">
        <v>1397</v>
      </c>
      <c r="E1081">
        <v>1366</v>
      </c>
      <c r="F1081">
        <v>1000</v>
      </c>
      <c r="G1081">
        <v>28.9</v>
      </c>
      <c r="H1081">
        <v>18.399999999999999</v>
      </c>
      <c r="I1081">
        <v>13.8</v>
      </c>
      <c r="J1081">
        <v>9.1999999999999993</v>
      </c>
      <c r="K1081">
        <v>20180215</v>
      </c>
      <c r="L1081">
        <v>13.5</v>
      </c>
      <c r="M1081" s="2">
        <f t="shared" si="86"/>
        <v>43146</v>
      </c>
      <c r="N1081">
        <f t="shared" si="87"/>
        <v>0</v>
      </c>
      <c r="O1081">
        <f t="shared" si="88"/>
        <v>0</v>
      </c>
      <c r="P1081">
        <f t="shared" si="89"/>
        <v>0</v>
      </c>
      <c r="Q1081">
        <f t="shared" si="90"/>
        <v>13.5</v>
      </c>
    </row>
    <row r="1082" spans="1:17">
      <c r="A1082">
        <v>156104</v>
      </c>
      <c r="B1082">
        <v>2</v>
      </c>
      <c r="C1082">
        <v>1581</v>
      </c>
      <c r="D1082">
        <v>1397</v>
      </c>
      <c r="E1082">
        <v>1366</v>
      </c>
      <c r="F1082">
        <v>1000</v>
      </c>
      <c r="G1082">
        <v>28.9</v>
      </c>
      <c r="H1082">
        <v>18.399999999999999</v>
      </c>
      <c r="I1082">
        <v>13.8</v>
      </c>
      <c r="J1082">
        <v>9.1999999999999993</v>
      </c>
      <c r="K1082">
        <v>20180216</v>
      </c>
      <c r="L1082">
        <v>13.1</v>
      </c>
      <c r="M1082" s="2">
        <f t="shared" si="86"/>
        <v>43147</v>
      </c>
      <c r="N1082">
        <f t="shared" si="87"/>
        <v>0</v>
      </c>
      <c r="O1082">
        <f t="shared" si="88"/>
        <v>0</v>
      </c>
      <c r="P1082">
        <f t="shared" si="89"/>
        <v>0</v>
      </c>
      <c r="Q1082">
        <f t="shared" si="90"/>
        <v>13.1</v>
      </c>
    </row>
    <row r="1083" spans="1:17">
      <c r="A1083">
        <v>156104</v>
      </c>
      <c r="B1083">
        <v>2</v>
      </c>
      <c r="C1083">
        <v>1581</v>
      </c>
      <c r="D1083">
        <v>1397</v>
      </c>
      <c r="E1083">
        <v>1366</v>
      </c>
      <c r="F1083">
        <v>1000</v>
      </c>
      <c r="G1083">
        <v>28.9</v>
      </c>
      <c r="H1083">
        <v>18.399999999999999</v>
      </c>
      <c r="I1083">
        <v>13.8</v>
      </c>
      <c r="J1083">
        <v>9.1999999999999993</v>
      </c>
      <c r="K1083">
        <v>20180217</v>
      </c>
      <c r="L1083">
        <v>13.5</v>
      </c>
      <c r="M1083" s="2">
        <f t="shared" si="86"/>
        <v>43148</v>
      </c>
      <c r="N1083">
        <f t="shared" si="87"/>
        <v>0</v>
      </c>
      <c r="O1083">
        <f t="shared" si="88"/>
        <v>0</v>
      </c>
      <c r="P1083">
        <f t="shared" si="89"/>
        <v>0</v>
      </c>
      <c r="Q1083">
        <f t="shared" si="90"/>
        <v>13.5</v>
      </c>
    </row>
    <row r="1084" spans="1:17">
      <c r="A1084">
        <v>156104</v>
      </c>
      <c r="B1084">
        <v>2</v>
      </c>
      <c r="C1084">
        <v>1581</v>
      </c>
      <c r="D1084">
        <v>1397</v>
      </c>
      <c r="E1084">
        <v>1366</v>
      </c>
      <c r="F1084">
        <v>1000</v>
      </c>
      <c r="G1084">
        <v>28.9</v>
      </c>
      <c r="H1084">
        <v>18.399999999999999</v>
      </c>
      <c r="I1084">
        <v>13.8</v>
      </c>
      <c r="J1084">
        <v>9.1999999999999993</v>
      </c>
      <c r="K1084">
        <v>20180220</v>
      </c>
      <c r="L1084">
        <v>12</v>
      </c>
      <c r="M1084" s="2">
        <f t="shared" si="86"/>
        <v>43151</v>
      </c>
      <c r="N1084">
        <f t="shared" si="87"/>
        <v>0</v>
      </c>
      <c r="O1084">
        <f t="shared" si="88"/>
        <v>0</v>
      </c>
      <c r="P1084">
        <f t="shared" si="89"/>
        <v>0</v>
      </c>
      <c r="Q1084">
        <f t="shared" si="90"/>
        <v>12</v>
      </c>
    </row>
    <row r="1085" spans="1:17">
      <c r="A1085">
        <v>156104</v>
      </c>
      <c r="B1085">
        <v>2</v>
      </c>
      <c r="C1085">
        <v>1581</v>
      </c>
      <c r="D1085">
        <v>1397</v>
      </c>
      <c r="E1085">
        <v>1366</v>
      </c>
      <c r="F1085">
        <v>1000</v>
      </c>
      <c r="G1085">
        <v>28.9</v>
      </c>
      <c r="H1085">
        <v>18.399999999999999</v>
      </c>
      <c r="I1085">
        <v>13.8</v>
      </c>
      <c r="J1085">
        <v>9.1999999999999993</v>
      </c>
      <c r="K1085">
        <v>20180223</v>
      </c>
      <c r="L1085">
        <v>18.5</v>
      </c>
      <c r="M1085" s="2">
        <f t="shared" si="86"/>
        <v>43154</v>
      </c>
      <c r="N1085">
        <f t="shared" si="87"/>
        <v>0</v>
      </c>
      <c r="O1085">
        <f t="shared" si="88"/>
        <v>18.5</v>
      </c>
      <c r="P1085">
        <f t="shared" si="89"/>
        <v>0</v>
      </c>
      <c r="Q1085">
        <f t="shared" si="90"/>
        <v>0</v>
      </c>
    </row>
    <row r="1086" spans="1:17">
      <c r="A1086">
        <v>156104</v>
      </c>
      <c r="B1086">
        <v>2</v>
      </c>
      <c r="C1086">
        <v>1581</v>
      </c>
      <c r="D1086">
        <v>1397</v>
      </c>
      <c r="E1086">
        <v>1366</v>
      </c>
      <c r="F1086">
        <v>1000</v>
      </c>
      <c r="G1086">
        <v>28.9</v>
      </c>
      <c r="H1086">
        <v>18.399999999999999</v>
      </c>
      <c r="I1086">
        <v>13.8</v>
      </c>
      <c r="J1086">
        <v>9.1999999999999993</v>
      </c>
      <c r="K1086">
        <v>20180227</v>
      </c>
      <c r="L1086">
        <v>18.100000000000001</v>
      </c>
      <c r="M1086" s="2">
        <f t="shared" si="86"/>
        <v>43158</v>
      </c>
      <c r="N1086">
        <f t="shared" si="87"/>
        <v>0</v>
      </c>
      <c r="O1086">
        <f t="shared" si="88"/>
        <v>0</v>
      </c>
      <c r="P1086">
        <f t="shared" si="89"/>
        <v>18.100000000000001</v>
      </c>
      <c r="Q1086">
        <f t="shared" si="90"/>
        <v>0</v>
      </c>
    </row>
    <row r="1087" spans="1:17">
      <c r="A1087">
        <v>156104</v>
      </c>
      <c r="B1087">
        <v>3</v>
      </c>
      <c r="C1087">
        <v>1581</v>
      </c>
      <c r="D1087">
        <v>1426</v>
      </c>
      <c r="E1087">
        <v>1395</v>
      </c>
      <c r="F1087">
        <v>1063</v>
      </c>
      <c r="G1087">
        <v>25.9</v>
      </c>
      <c r="H1087">
        <v>16.7</v>
      </c>
      <c r="I1087">
        <v>13.2</v>
      </c>
      <c r="J1087">
        <v>8.9</v>
      </c>
      <c r="K1087">
        <v>20170301</v>
      </c>
      <c r="L1087">
        <v>9.6999999999999993</v>
      </c>
      <c r="M1087" s="2">
        <f t="shared" si="86"/>
        <v>42795</v>
      </c>
      <c r="N1087">
        <f t="shared" si="87"/>
        <v>0</v>
      </c>
      <c r="O1087">
        <f t="shared" si="88"/>
        <v>0</v>
      </c>
      <c r="P1087">
        <f t="shared" si="89"/>
        <v>0</v>
      </c>
      <c r="Q1087">
        <f t="shared" si="90"/>
        <v>9.6999999999999993</v>
      </c>
    </row>
    <row r="1088" spans="1:17">
      <c r="A1088">
        <v>156104</v>
      </c>
      <c r="B1088">
        <v>3</v>
      </c>
      <c r="C1088">
        <v>1581</v>
      </c>
      <c r="D1088">
        <v>1426</v>
      </c>
      <c r="E1088">
        <v>1395</v>
      </c>
      <c r="F1088">
        <v>1063</v>
      </c>
      <c r="G1088">
        <v>25.9</v>
      </c>
      <c r="H1088">
        <v>16.7</v>
      </c>
      <c r="I1088">
        <v>13.2</v>
      </c>
      <c r="J1088">
        <v>8.9</v>
      </c>
      <c r="K1088">
        <v>20170302</v>
      </c>
      <c r="L1088">
        <v>20.9</v>
      </c>
      <c r="M1088" s="2">
        <f t="shared" si="86"/>
        <v>42796</v>
      </c>
      <c r="N1088">
        <f t="shared" si="87"/>
        <v>0</v>
      </c>
      <c r="O1088">
        <f t="shared" si="88"/>
        <v>20.9</v>
      </c>
      <c r="P1088">
        <f t="shared" si="89"/>
        <v>0</v>
      </c>
      <c r="Q1088">
        <f t="shared" si="90"/>
        <v>0</v>
      </c>
    </row>
    <row r="1089" spans="1:17">
      <c r="A1089">
        <v>156104</v>
      </c>
      <c r="B1089">
        <v>3</v>
      </c>
      <c r="C1089">
        <v>1581</v>
      </c>
      <c r="D1089">
        <v>1426</v>
      </c>
      <c r="E1089">
        <v>1395</v>
      </c>
      <c r="F1089">
        <v>1063</v>
      </c>
      <c r="G1089">
        <v>25.9</v>
      </c>
      <c r="H1089">
        <v>16.7</v>
      </c>
      <c r="I1089">
        <v>13.2</v>
      </c>
      <c r="J1089">
        <v>8.9</v>
      </c>
      <c r="K1089">
        <v>20170303</v>
      </c>
      <c r="L1089">
        <v>13</v>
      </c>
      <c r="M1089" s="2">
        <f t="shared" si="86"/>
        <v>42797</v>
      </c>
      <c r="N1089">
        <f t="shared" si="87"/>
        <v>0</v>
      </c>
      <c r="O1089">
        <f t="shared" si="88"/>
        <v>0</v>
      </c>
      <c r="P1089">
        <f t="shared" si="89"/>
        <v>0</v>
      </c>
      <c r="Q1089">
        <f t="shared" si="90"/>
        <v>13</v>
      </c>
    </row>
    <row r="1090" spans="1:17">
      <c r="A1090">
        <v>156104</v>
      </c>
      <c r="B1090">
        <v>3</v>
      </c>
      <c r="C1090">
        <v>1581</v>
      </c>
      <c r="D1090">
        <v>1426</v>
      </c>
      <c r="E1090">
        <v>1395</v>
      </c>
      <c r="F1090">
        <v>1063</v>
      </c>
      <c r="G1090">
        <v>25.9</v>
      </c>
      <c r="H1090">
        <v>16.7</v>
      </c>
      <c r="I1090">
        <v>13.2</v>
      </c>
      <c r="J1090">
        <v>8.9</v>
      </c>
      <c r="K1090">
        <v>20170304</v>
      </c>
      <c r="L1090">
        <v>22.7</v>
      </c>
      <c r="M1090" s="2">
        <f t="shared" si="86"/>
        <v>42798</v>
      </c>
      <c r="N1090">
        <f t="shared" si="87"/>
        <v>0</v>
      </c>
      <c r="O1090">
        <f t="shared" si="88"/>
        <v>22.7</v>
      </c>
      <c r="P1090">
        <f t="shared" si="89"/>
        <v>0</v>
      </c>
      <c r="Q1090">
        <f t="shared" si="90"/>
        <v>0</v>
      </c>
    </row>
    <row r="1091" spans="1:17">
      <c r="A1091">
        <v>156104</v>
      </c>
      <c r="B1091">
        <v>3</v>
      </c>
      <c r="C1091">
        <v>1581</v>
      </c>
      <c r="D1091">
        <v>1426</v>
      </c>
      <c r="E1091">
        <v>1395</v>
      </c>
      <c r="F1091">
        <v>1063</v>
      </c>
      <c r="G1091">
        <v>25.9</v>
      </c>
      <c r="H1091">
        <v>16.7</v>
      </c>
      <c r="I1091">
        <v>13.2</v>
      </c>
      <c r="J1091">
        <v>8.9</v>
      </c>
      <c r="K1091">
        <v>20170306</v>
      </c>
      <c r="L1091">
        <v>10.199999999999999</v>
      </c>
      <c r="M1091" s="2">
        <f t="shared" si="86"/>
        <v>42800</v>
      </c>
      <c r="N1091">
        <f t="shared" si="87"/>
        <v>0</v>
      </c>
      <c r="O1091">
        <f t="shared" si="88"/>
        <v>0</v>
      </c>
      <c r="P1091">
        <f t="shared" si="89"/>
        <v>0</v>
      </c>
      <c r="Q1091">
        <f t="shared" si="90"/>
        <v>10.199999999999999</v>
      </c>
    </row>
    <row r="1092" spans="1:17">
      <c r="A1092">
        <v>156104</v>
      </c>
      <c r="B1092">
        <v>3</v>
      </c>
      <c r="C1092">
        <v>1581</v>
      </c>
      <c r="D1092">
        <v>1426</v>
      </c>
      <c r="E1092">
        <v>1395</v>
      </c>
      <c r="F1092">
        <v>1063</v>
      </c>
      <c r="G1092">
        <v>25.9</v>
      </c>
      <c r="H1092">
        <v>16.7</v>
      </c>
      <c r="I1092">
        <v>13.2</v>
      </c>
      <c r="J1092">
        <v>8.9</v>
      </c>
      <c r="K1092">
        <v>20170308</v>
      </c>
      <c r="L1092">
        <v>18</v>
      </c>
      <c r="M1092" s="2">
        <f t="shared" si="86"/>
        <v>42802</v>
      </c>
      <c r="N1092">
        <f t="shared" si="87"/>
        <v>0</v>
      </c>
      <c r="O1092">
        <f t="shared" si="88"/>
        <v>18</v>
      </c>
      <c r="P1092">
        <f t="shared" si="89"/>
        <v>0</v>
      </c>
      <c r="Q1092">
        <f t="shared" si="90"/>
        <v>0</v>
      </c>
    </row>
    <row r="1093" spans="1:17">
      <c r="A1093">
        <v>156104</v>
      </c>
      <c r="B1093">
        <v>3</v>
      </c>
      <c r="C1093">
        <v>1581</v>
      </c>
      <c r="D1093">
        <v>1426</v>
      </c>
      <c r="E1093">
        <v>1395</v>
      </c>
      <c r="F1093">
        <v>1063</v>
      </c>
      <c r="G1093">
        <v>25.9</v>
      </c>
      <c r="H1093">
        <v>16.7</v>
      </c>
      <c r="I1093">
        <v>13.2</v>
      </c>
      <c r="J1093">
        <v>8.9</v>
      </c>
      <c r="K1093">
        <v>20170309</v>
      </c>
      <c r="L1093">
        <v>22.8</v>
      </c>
      <c r="M1093" s="2">
        <f t="shared" si="86"/>
        <v>42803</v>
      </c>
      <c r="N1093">
        <f t="shared" si="87"/>
        <v>0</v>
      </c>
      <c r="O1093">
        <f t="shared" si="88"/>
        <v>22.8</v>
      </c>
      <c r="P1093">
        <f t="shared" si="89"/>
        <v>0</v>
      </c>
      <c r="Q1093">
        <f t="shared" si="90"/>
        <v>0</v>
      </c>
    </row>
    <row r="1094" spans="1:17">
      <c r="A1094">
        <v>156104</v>
      </c>
      <c r="B1094">
        <v>3</v>
      </c>
      <c r="C1094">
        <v>1581</v>
      </c>
      <c r="D1094">
        <v>1426</v>
      </c>
      <c r="E1094">
        <v>1395</v>
      </c>
      <c r="F1094">
        <v>1063</v>
      </c>
      <c r="G1094">
        <v>25.9</v>
      </c>
      <c r="H1094">
        <v>16.7</v>
      </c>
      <c r="I1094">
        <v>13.2</v>
      </c>
      <c r="J1094">
        <v>8.9</v>
      </c>
      <c r="K1094">
        <v>20170310</v>
      </c>
      <c r="L1094">
        <v>20.3</v>
      </c>
      <c r="M1094" s="2">
        <f t="shared" si="86"/>
        <v>42804</v>
      </c>
      <c r="N1094">
        <f t="shared" si="87"/>
        <v>0</v>
      </c>
      <c r="O1094">
        <f t="shared" si="88"/>
        <v>20.3</v>
      </c>
      <c r="P1094">
        <f t="shared" si="89"/>
        <v>0</v>
      </c>
      <c r="Q1094">
        <f t="shared" si="90"/>
        <v>0</v>
      </c>
    </row>
    <row r="1095" spans="1:17">
      <c r="A1095">
        <v>156104</v>
      </c>
      <c r="B1095">
        <v>3</v>
      </c>
      <c r="C1095">
        <v>1581</v>
      </c>
      <c r="D1095">
        <v>1426</v>
      </c>
      <c r="E1095">
        <v>1395</v>
      </c>
      <c r="F1095">
        <v>1063</v>
      </c>
      <c r="G1095">
        <v>25.9</v>
      </c>
      <c r="H1095">
        <v>16.7</v>
      </c>
      <c r="I1095">
        <v>13.2</v>
      </c>
      <c r="J1095">
        <v>8.9</v>
      </c>
      <c r="K1095">
        <v>20170311</v>
      </c>
      <c r="L1095">
        <v>10.5</v>
      </c>
      <c r="M1095" s="2">
        <f t="shared" si="86"/>
        <v>42805</v>
      </c>
      <c r="N1095">
        <f t="shared" si="87"/>
        <v>0</v>
      </c>
      <c r="O1095">
        <f t="shared" si="88"/>
        <v>0</v>
      </c>
      <c r="P1095">
        <f t="shared" si="89"/>
        <v>0</v>
      </c>
      <c r="Q1095">
        <f t="shared" si="90"/>
        <v>10.5</v>
      </c>
    </row>
    <row r="1096" spans="1:17">
      <c r="A1096">
        <v>156104</v>
      </c>
      <c r="B1096">
        <v>3</v>
      </c>
      <c r="C1096">
        <v>1581</v>
      </c>
      <c r="D1096">
        <v>1426</v>
      </c>
      <c r="E1096">
        <v>1395</v>
      </c>
      <c r="F1096">
        <v>1063</v>
      </c>
      <c r="G1096">
        <v>25.9</v>
      </c>
      <c r="H1096">
        <v>16.7</v>
      </c>
      <c r="I1096">
        <v>13.2</v>
      </c>
      <c r="J1096">
        <v>8.9</v>
      </c>
      <c r="K1096">
        <v>20170312</v>
      </c>
      <c r="L1096">
        <v>9.1</v>
      </c>
      <c r="M1096" s="2">
        <f t="shared" si="86"/>
        <v>42806</v>
      </c>
      <c r="N1096">
        <f t="shared" si="87"/>
        <v>0</v>
      </c>
      <c r="O1096">
        <f t="shared" si="88"/>
        <v>0</v>
      </c>
      <c r="P1096">
        <f t="shared" si="89"/>
        <v>0</v>
      </c>
      <c r="Q1096">
        <f t="shared" si="90"/>
        <v>9.1</v>
      </c>
    </row>
    <row r="1097" spans="1:17">
      <c r="A1097">
        <v>156104</v>
      </c>
      <c r="B1097">
        <v>3</v>
      </c>
      <c r="C1097">
        <v>1581</v>
      </c>
      <c r="D1097">
        <v>1426</v>
      </c>
      <c r="E1097">
        <v>1395</v>
      </c>
      <c r="F1097">
        <v>1063</v>
      </c>
      <c r="G1097">
        <v>25.9</v>
      </c>
      <c r="H1097">
        <v>16.7</v>
      </c>
      <c r="I1097">
        <v>13.2</v>
      </c>
      <c r="J1097">
        <v>8.9</v>
      </c>
      <c r="K1097">
        <v>20170313</v>
      </c>
      <c r="L1097">
        <v>11.1</v>
      </c>
      <c r="M1097" s="2">
        <f t="shared" si="86"/>
        <v>42807</v>
      </c>
      <c r="N1097">
        <f t="shared" si="87"/>
        <v>0</v>
      </c>
      <c r="O1097">
        <f t="shared" si="88"/>
        <v>0</v>
      </c>
      <c r="P1097">
        <f t="shared" si="89"/>
        <v>0</v>
      </c>
      <c r="Q1097">
        <f t="shared" si="90"/>
        <v>11.1</v>
      </c>
    </row>
    <row r="1098" spans="1:17">
      <c r="A1098">
        <v>156104</v>
      </c>
      <c r="B1098">
        <v>3</v>
      </c>
      <c r="C1098">
        <v>1581</v>
      </c>
      <c r="D1098">
        <v>1426</v>
      </c>
      <c r="E1098">
        <v>1395</v>
      </c>
      <c r="F1098">
        <v>1063</v>
      </c>
      <c r="G1098">
        <v>25.9</v>
      </c>
      <c r="H1098">
        <v>16.7</v>
      </c>
      <c r="I1098">
        <v>13.2</v>
      </c>
      <c r="J1098">
        <v>8.9</v>
      </c>
      <c r="K1098">
        <v>20170314</v>
      </c>
      <c r="L1098">
        <v>16.600000000000001</v>
      </c>
      <c r="M1098" s="2">
        <f t="shared" si="86"/>
        <v>42808</v>
      </c>
      <c r="N1098">
        <f t="shared" si="87"/>
        <v>0</v>
      </c>
      <c r="O1098">
        <f t="shared" si="88"/>
        <v>0</v>
      </c>
      <c r="P1098">
        <f t="shared" si="89"/>
        <v>16.600000000000001</v>
      </c>
      <c r="Q1098">
        <f t="shared" si="90"/>
        <v>0</v>
      </c>
    </row>
    <row r="1099" spans="1:17">
      <c r="A1099">
        <v>156104</v>
      </c>
      <c r="B1099">
        <v>3</v>
      </c>
      <c r="C1099">
        <v>1581</v>
      </c>
      <c r="D1099">
        <v>1426</v>
      </c>
      <c r="E1099">
        <v>1395</v>
      </c>
      <c r="F1099">
        <v>1063</v>
      </c>
      <c r="G1099">
        <v>25.9</v>
      </c>
      <c r="H1099">
        <v>16.7</v>
      </c>
      <c r="I1099">
        <v>13.2</v>
      </c>
      <c r="J1099">
        <v>8.9</v>
      </c>
      <c r="K1099">
        <v>20170315</v>
      </c>
      <c r="L1099">
        <v>19.899999999999999</v>
      </c>
      <c r="M1099" s="2">
        <f t="shared" si="86"/>
        <v>42809</v>
      </c>
      <c r="N1099">
        <f t="shared" si="87"/>
        <v>0</v>
      </c>
      <c r="O1099">
        <f t="shared" si="88"/>
        <v>19.899999999999999</v>
      </c>
      <c r="P1099">
        <f t="shared" si="89"/>
        <v>0</v>
      </c>
      <c r="Q1099">
        <f t="shared" si="90"/>
        <v>0</v>
      </c>
    </row>
    <row r="1100" spans="1:17">
      <c r="A1100">
        <v>156104</v>
      </c>
      <c r="B1100">
        <v>3</v>
      </c>
      <c r="C1100">
        <v>1581</v>
      </c>
      <c r="D1100">
        <v>1426</v>
      </c>
      <c r="E1100">
        <v>1395</v>
      </c>
      <c r="F1100">
        <v>1063</v>
      </c>
      <c r="G1100">
        <v>25.9</v>
      </c>
      <c r="H1100">
        <v>16.7</v>
      </c>
      <c r="I1100">
        <v>13.2</v>
      </c>
      <c r="J1100">
        <v>8.9</v>
      </c>
      <c r="K1100">
        <v>20170316</v>
      </c>
      <c r="L1100">
        <v>35.4</v>
      </c>
      <c r="M1100" s="2">
        <f t="shared" si="86"/>
        <v>42810</v>
      </c>
      <c r="N1100">
        <f t="shared" si="87"/>
        <v>35.4</v>
      </c>
      <c r="O1100">
        <f t="shared" si="88"/>
        <v>0</v>
      </c>
      <c r="P1100">
        <f t="shared" si="89"/>
        <v>0</v>
      </c>
      <c r="Q1100">
        <f t="shared" si="90"/>
        <v>0</v>
      </c>
    </row>
    <row r="1101" spans="1:17">
      <c r="A1101">
        <v>156104</v>
      </c>
      <c r="B1101">
        <v>3</v>
      </c>
      <c r="C1101">
        <v>1581</v>
      </c>
      <c r="D1101">
        <v>1426</v>
      </c>
      <c r="E1101">
        <v>1395</v>
      </c>
      <c r="F1101">
        <v>1063</v>
      </c>
      <c r="G1101">
        <v>25.9</v>
      </c>
      <c r="H1101">
        <v>16.7</v>
      </c>
      <c r="I1101">
        <v>13.2</v>
      </c>
      <c r="J1101">
        <v>8.9</v>
      </c>
      <c r="K1101">
        <v>20170317</v>
      </c>
      <c r="L1101">
        <v>20.9</v>
      </c>
      <c r="M1101" s="2">
        <f t="shared" si="86"/>
        <v>42811</v>
      </c>
      <c r="N1101">
        <f t="shared" si="87"/>
        <v>0</v>
      </c>
      <c r="O1101">
        <f t="shared" si="88"/>
        <v>20.9</v>
      </c>
      <c r="P1101">
        <f t="shared" si="89"/>
        <v>0</v>
      </c>
      <c r="Q1101">
        <f t="shared" si="90"/>
        <v>0</v>
      </c>
    </row>
    <row r="1102" spans="1:17">
      <c r="A1102">
        <v>156104</v>
      </c>
      <c r="B1102">
        <v>3</v>
      </c>
      <c r="C1102">
        <v>1581</v>
      </c>
      <c r="D1102">
        <v>1426</v>
      </c>
      <c r="E1102">
        <v>1395</v>
      </c>
      <c r="F1102">
        <v>1063</v>
      </c>
      <c r="G1102">
        <v>25.9</v>
      </c>
      <c r="H1102">
        <v>16.7</v>
      </c>
      <c r="I1102">
        <v>13.2</v>
      </c>
      <c r="J1102">
        <v>8.9</v>
      </c>
      <c r="K1102">
        <v>20170318</v>
      </c>
      <c r="L1102">
        <v>13.9</v>
      </c>
      <c r="M1102" s="2">
        <f t="shared" si="86"/>
        <v>42812</v>
      </c>
      <c r="N1102">
        <f t="shared" si="87"/>
        <v>0</v>
      </c>
      <c r="O1102">
        <f t="shared" si="88"/>
        <v>0</v>
      </c>
      <c r="P1102">
        <f t="shared" si="89"/>
        <v>13.9</v>
      </c>
      <c r="Q1102">
        <f t="shared" si="90"/>
        <v>0</v>
      </c>
    </row>
    <row r="1103" spans="1:17">
      <c r="A1103">
        <v>156104</v>
      </c>
      <c r="B1103">
        <v>3</v>
      </c>
      <c r="C1103">
        <v>1581</v>
      </c>
      <c r="D1103">
        <v>1426</v>
      </c>
      <c r="E1103">
        <v>1395</v>
      </c>
      <c r="F1103">
        <v>1063</v>
      </c>
      <c r="G1103">
        <v>25.9</v>
      </c>
      <c r="H1103">
        <v>16.7</v>
      </c>
      <c r="I1103">
        <v>13.2</v>
      </c>
      <c r="J1103">
        <v>8.9</v>
      </c>
      <c r="K1103">
        <v>20170319</v>
      </c>
      <c r="L1103">
        <v>29.2</v>
      </c>
      <c r="M1103" s="2">
        <f t="shared" si="86"/>
        <v>42813</v>
      </c>
      <c r="N1103">
        <f t="shared" si="87"/>
        <v>29.2</v>
      </c>
      <c r="O1103">
        <f t="shared" si="88"/>
        <v>0</v>
      </c>
      <c r="P1103">
        <f t="shared" si="89"/>
        <v>0</v>
      </c>
      <c r="Q1103">
        <f t="shared" si="90"/>
        <v>0</v>
      </c>
    </row>
    <row r="1104" spans="1:17">
      <c r="A1104">
        <v>156104</v>
      </c>
      <c r="B1104">
        <v>3</v>
      </c>
      <c r="C1104">
        <v>1581</v>
      </c>
      <c r="D1104">
        <v>1426</v>
      </c>
      <c r="E1104">
        <v>1395</v>
      </c>
      <c r="F1104">
        <v>1063</v>
      </c>
      <c r="G1104">
        <v>25.9</v>
      </c>
      <c r="H1104">
        <v>16.7</v>
      </c>
      <c r="I1104">
        <v>13.2</v>
      </c>
      <c r="J1104">
        <v>8.9</v>
      </c>
      <c r="K1104">
        <v>20170321</v>
      </c>
      <c r="L1104">
        <v>19.100000000000001</v>
      </c>
      <c r="M1104" s="2">
        <f t="shared" si="86"/>
        <v>42815</v>
      </c>
      <c r="N1104">
        <f t="shared" si="87"/>
        <v>0</v>
      </c>
      <c r="O1104">
        <f t="shared" si="88"/>
        <v>19.100000000000001</v>
      </c>
      <c r="P1104">
        <f t="shared" si="89"/>
        <v>0</v>
      </c>
      <c r="Q1104">
        <f t="shared" si="90"/>
        <v>0</v>
      </c>
    </row>
    <row r="1105" spans="1:17">
      <c r="A1105">
        <v>156104</v>
      </c>
      <c r="B1105">
        <v>3</v>
      </c>
      <c r="C1105">
        <v>1581</v>
      </c>
      <c r="D1105">
        <v>1426</v>
      </c>
      <c r="E1105">
        <v>1395</v>
      </c>
      <c r="F1105">
        <v>1063</v>
      </c>
      <c r="G1105">
        <v>25.9</v>
      </c>
      <c r="H1105">
        <v>16.7</v>
      </c>
      <c r="I1105">
        <v>13.2</v>
      </c>
      <c r="J1105">
        <v>8.9</v>
      </c>
      <c r="K1105">
        <v>20170322</v>
      </c>
      <c r="L1105">
        <v>33.200000000000003</v>
      </c>
      <c r="M1105" s="2">
        <f t="shared" si="86"/>
        <v>42816</v>
      </c>
      <c r="N1105">
        <f t="shared" si="87"/>
        <v>33.200000000000003</v>
      </c>
      <c r="O1105">
        <f t="shared" si="88"/>
        <v>0</v>
      </c>
      <c r="P1105">
        <f t="shared" si="89"/>
        <v>0</v>
      </c>
      <c r="Q1105">
        <f t="shared" si="90"/>
        <v>0</v>
      </c>
    </row>
    <row r="1106" spans="1:17">
      <c r="A1106">
        <v>156104</v>
      </c>
      <c r="B1106">
        <v>3</v>
      </c>
      <c r="C1106">
        <v>1581</v>
      </c>
      <c r="D1106">
        <v>1426</v>
      </c>
      <c r="E1106">
        <v>1395</v>
      </c>
      <c r="F1106">
        <v>1063</v>
      </c>
      <c r="G1106">
        <v>25.9</v>
      </c>
      <c r="H1106">
        <v>16.7</v>
      </c>
      <c r="I1106">
        <v>13.2</v>
      </c>
      <c r="J1106">
        <v>8.9</v>
      </c>
      <c r="K1106">
        <v>20170323</v>
      </c>
      <c r="L1106">
        <v>35.200000000000003</v>
      </c>
      <c r="M1106" s="2">
        <f t="shared" si="86"/>
        <v>42817</v>
      </c>
      <c r="N1106">
        <f t="shared" si="87"/>
        <v>35.200000000000003</v>
      </c>
      <c r="O1106">
        <f t="shared" si="88"/>
        <v>0</v>
      </c>
      <c r="P1106">
        <f t="shared" si="89"/>
        <v>0</v>
      </c>
      <c r="Q1106">
        <f t="shared" si="90"/>
        <v>0</v>
      </c>
    </row>
    <row r="1107" spans="1:17">
      <c r="A1107">
        <v>156104</v>
      </c>
      <c r="B1107">
        <v>3</v>
      </c>
      <c r="C1107">
        <v>1581</v>
      </c>
      <c r="D1107">
        <v>1426</v>
      </c>
      <c r="E1107">
        <v>1395</v>
      </c>
      <c r="F1107">
        <v>1063</v>
      </c>
      <c r="G1107">
        <v>25.9</v>
      </c>
      <c r="H1107">
        <v>16.7</v>
      </c>
      <c r="I1107">
        <v>13.2</v>
      </c>
      <c r="J1107">
        <v>8.9</v>
      </c>
      <c r="K1107">
        <v>20170325</v>
      </c>
      <c r="L1107">
        <v>13.9</v>
      </c>
      <c r="M1107" s="2">
        <f t="shared" si="86"/>
        <v>42819</v>
      </c>
      <c r="N1107">
        <f t="shared" si="87"/>
        <v>0</v>
      </c>
      <c r="O1107">
        <f t="shared" si="88"/>
        <v>0</v>
      </c>
      <c r="P1107">
        <f t="shared" si="89"/>
        <v>13.9</v>
      </c>
      <c r="Q1107">
        <f t="shared" si="90"/>
        <v>0</v>
      </c>
    </row>
    <row r="1108" spans="1:17">
      <c r="A1108">
        <v>156104</v>
      </c>
      <c r="B1108">
        <v>3</v>
      </c>
      <c r="C1108">
        <v>1581</v>
      </c>
      <c r="D1108">
        <v>1426</v>
      </c>
      <c r="E1108">
        <v>1395</v>
      </c>
      <c r="F1108">
        <v>1063</v>
      </c>
      <c r="G1108">
        <v>25.9</v>
      </c>
      <c r="H1108">
        <v>16.7</v>
      </c>
      <c r="I1108">
        <v>13.2</v>
      </c>
      <c r="J1108">
        <v>8.9</v>
      </c>
      <c r="K1108">
        <v>20170326</v>
      </c>
      <c r="L1108">
        <v>9.6999999999999993</v>
      </c>
      <c r="M1108" s="2">
        <f t="shared" si="86"/>
        <v>42820</v>
      </c>
      <c r="N1108">
        <f t="shared" si="87"/>
        <v>0</v>
      </c>
      <c r="O1108">
        <f t="shared" si="88"/>
        <v>0</v>
      </c>
      <c r="P1108">
        <f t="shared" si="89"/>
        <v>0</v>
      </c>
      <c r="Q1108">
        <f t="shared" si="90"/>
        <v>9.6999999999999993</v>
      </c>
    </row>
    <row r="1109" spans="1:17">
      <c r="A1109">
        <v>156104</v>
      </c>
      <c r="B1109">
        <v>3</v>
      </c>
      <c r="C1109">
        <v>1581</v>
      </c>
      <c r="D1109">
        <v>1426</v>
      </c>
      <c r="E1109">
        <v>1395</v>
      </c>
      <c r="F1109">
        <v>1063</v>
      </c>
      <c r="G1109">
        <v>25.9</v>
      </c>
      <c r="H1109">
        <v>16.7</v>
      </c>
      <c r="I1109">
        <v>13.2</v>
      </c>
      <c r="J1109">
        <v>8.9</v>
      </c>
      <c r="K1109">
        <v>20180318</v>
      </c>
      <c r="L1109">
        <v>19.5</v>
      </c>
      <c r="M1109" s="2">
        <f t="shared" si="86"/>
        <v>43177</v>
      </c>
      <c r="N1109">
        <f t="shared" si="87"/>
        <v>0</v>
      </c>
      <c r="O1109">
        <f t="shared" si="88"/>
        <v>19.5</v>
      </c>
      <c r="P1109">
        <f t="shared" si="89"/>
        <v>0</v>
      </c>
      <c r="Q1109">
        <f t="shared" si="90"/>
        <v>0</v>
      </c>
    </row>
    <row r="1110" spans="1:17">
      <c r="A1110">
        <v>156104</v>
      </c>
      <c r="B1110">
        <v>3</v>
      </c>
      <c r="C1110">
        <v>1581</v>
      </c>
      <c r="D1110">
        <v>1426</v>
      </c>
      <c r="E1110">
        <v>1395</v>
      </c>
      <c r="F1110">
        <v>1063</v>
      </c>
      <c r="G1110">
        <v>25.9</v>
      </c>
      <c r="H1110">
        <v>16.7</v>
      </c>
      <c r="I1110">
        <v>13.2</v>
      </c>
      <c r="J1110">
        <v>8.9</v>
      </c>
      <c r="K1110">
        <v>20180319</v>
      </c>
      <c r="L1110">
        <v>10.6</v>
      </c>
      <c r="M1110" s="2">
        <f t="shared" si="86"/>
        <v>43178</v>
      </c>
      <c r="N1110">
        <f t="shared" si="87"/>
        <v>0</v>
      </c>
      <c r="O1110">
        <f t="shared" si="88"/>
        <v>0</v>
      </c>
      <c r="P1110">
        <f t="shared" si="89"/>
        <v>0</v>
      </c>
      <c r="Q1110">
        <f t="shared" si="90"/>
        <v>10.6</v>
      </c>
    </row>
    <row r="1111" spans="1:17">
      <c r="A1111">
        <v>156104</v>
      </c>
      <c r="B1111">
        <v>3</v>
      </c>
      <c r="C1111">
        <v>1581</v>
      </c>
      <c r="D1111">
        <v>1426</v>
      </c>
      <c r="E1111">
        <v>1395</v>
      </c>
      <c r="F1111">
        <v>1063</v>
      </c>
      <c r="G1111">
        <v>25.9</v>
      </c>
      <c r="H1111">
        <v>16.7</v>
      </c>
      <c r="I1111">
        <v>13.2</v>
      </c>
      <c r="J1111">
        <v>8.9</v>
      </c>
      <c r="K1111">
        <v>20180321</v>
      </c>
      <c r="L1111">
        <v>9.1999999999999993</v>
      </c>
      <c r="M1111" s="2">
        <f t="shared" si="86"/>
        <v>43180</v>
      </c>
      <c r="N1111">
        <f t="shared" si="87"/>
        <v>0</v>
      </c>
      <c r="O1111">
        <f t="shared" si="88"/>
        <v>0</v>
      </c>
      <c r="P1111">
        <f t="shared" si="89"/>
        <v>0</v>
      </c>
      <c r="Q1111">
        <f t="shared" si="90"/>
        <v>9.1999999999999993</v>
      </c>
    </row>
    <row r="1112" spans="1:17">
      <c r="A1112">
        <v>154110</v>
      </c>
      <c r="B1112">
        <v>3</v>
      </c>
      <c r="C1112">
        <v>1581</v>
      </c>
      <c r="D1112">
        <v>1519</v>
      </c>
      <c r="E1112">
        <v>1488</v>
      </c>
      <c r="F1112">
        <v>1106</v>
      </c>
      <c r="G1112">
        <v>22</v>
      </c>
      <c r="H1112">
        <v>16.7</v>
      </c>
      <c r="I1112">
        <v>13.4</v>
      </c>
      <c r="J1112">
        <v>9</v>
      </c>
      <c r="K1112">
        <v>20180323</v>
      </c>
      <c r="L1112">
        <v>32.1</v>
      </c>
      <c r="M1112" s="2">
        <f t="shared" si="86"/>
        <v>43182</v>
      </c>
      <c r="N1112">
        <f t="shared" si="87"/>
        <v>32.1</v>
      </c>
      <c r="O1112">
        <f t="shared" si="88"/>
        <v>0</v>
      </c>
      <c r="P1112">
        <f t="shared" si="89"/>
        <v>0</v>
      </c>
      <c r="Q1112">
        <f t="shared" si="90"/>
        <v>0</v>
      </c>
    </row>
    <row r="1113" spans="1:17">
      <c r="A1113">
        <v>156104</v>
      </c>
      <c r="B1113">
        <v>3</v>
      </c>
      <c r="C1113">
        <v>1581</v>
      </c>
      <c r="D1113">
        <v>1426</v>
      </c>
      <c r="E1113">
        <v>1395</v>
      </c>
      <c r="F1113">
        <v>1063</v>
      </c>
      <c r="G1113">
        <v>25.9</v>
      </c>
      <c r="H1113">
        <v>16.7</v>
      </c>
      <c r="I1113">
        <v>13.2</v>
      </c>
      <c r="J1113">
        <v>8.9</v>
      </c>
      <c r="K1113">
        <v>20180324</v>
      </c>
      <c r="L1113">
        <v>17.899999999999999</v>
      </c>
      <c r="M1113" s="2">
        <f t="shared" si="86"/>
        <v>43183</v>
      </c>
      <c r="N1113">
        <f t="shared" si="87"/>
        <v>0</v>
      </c>
      <c r="O1113">
        <f t="shared" si="88"/>
        <v>17.899999999999999</v>
      </c>
      <c r="P1113">
        <f t="shared" si="89"/>
        <v>0</v>
      </c>
      <c r="Q1113">
        <f t="shared" si="90"/>
        <v>0</v>
      </c>
    </row>
    <row r="1114" spans="1:17">
      <c r="A1114">
        <v>156104</v>
      </c>
      <c r="B1114">
        <v>3</v>
      </c>
      <c r="C1114">
        <v>1581</v>
      </c>
      <c r="D1114">
        <v>1426</v>
      </c>
      <c r="E1114">
        <v>1395</v>
      </c>
      <c r="F1114">
        <v>1063</v>
      </c>
      <c r="G1114">
        <v>25.9</v>
      </c>
      <c r="H1114">
        <v>16.7</v>
      </c>
      <c r="I1114">
        <v>13.2</v>
      </c>
      <c r="J1114">
        <v>8.9</v>
      </c>
      <c r="K1114">
        <v>20180325</v>
      </c>
      <c r="L1114">
        <v>9.5</v>
      </c>
      <c r="M1114" s="2">
        <f t="shared" si="86"/>
        <v>43184</v>
      </c>
      <c r="N1114">
        <f t="shared" si="87"/>
        <v>0</v>
      </c>
      <c r="O1114">
        <f t="shared" si="88"/>
        <v>0</v>
      </c>
      <c r="P1114">
        <f t="shared" si="89"/>
        <v>0</v>
      </c>
      <c r="Q1114">
        <f t="shared" si="90"/>
        <v>9.5</v>
      </c>
    </row>
    <row r="1115" spans="1:17">
      <c r="A1115">
        <v>156104</v>
      </c>
      <c r="B1115">
        <v>3</v>
      </c>
      <c r="C1115">
        <v>1581</v>
      </c>
      <c r="D1115">
        <v>1426</v>
      </c>
      <c r="E1115">
        <v>1395</v>
      </c>
      <c r="F1115">
        <v>1063</v>
      </c>
      <c r="G1115">
        <v>25.9</v>
      </c>
      <c r="H1115">
        <v>16.7</v>
      </c>
      <c r="I1115">
        <v>13.2</v>
      </c>
      <c r="J1115">
        <v>8.9</v>
      </c>
      <c r="K1115">
        <v>20180326</v>
      </c>
      <c r="L1115">
        <v>14.8</v>
      </c>
      <c r="M1115" s="2">
        <f t="shared" si="86"/>
        <v>43185</v>
      </c>
      <c r="N1115">
        <f t="shared" si="87"/>
        <v>0</v>
      </c>
      <c r="O1115">
        <f t="shared" si="88"/>
        <v>0</v>
      </c>
      <c r="P1115">
        <f t="shared" si="89"/>
        <v>14.8</v>
      </c>
      <c r="Q1115">
        <f t="shared" si="90"/>
        <v>0</v>
      </c>
    </row>
    <row r="1116" spans="1:17">
      <c r="A1116">
        <v>156109</v>
      </c>
      <c r="B1116">
        <v>1</v>
      </c>
      <c r="C1116">
        <v>1581</v>
      </c>
      <c r="D1116">
        <v>1533</v>
      </c>
      <c r="E1116">
        <v>1471</v>
      </c>
      <c r="F1116">
        <v>826</v>
      </c>
      <c r="G1116">
        <v>20.100000000000001</v>
      </c>
      <c r="H1116">
        <v>14.8</v>
      </c>
      <c r="I1116">
        <v>12.5</v>
      </c>
      <c r="J1116">
        <v>9.1</v>
      </c>
      <c r="K1116">
        <v>20170102</v>
      </c>
      <c r="L1116">
        <v>13.5</v>
      </c>
      <c r="M1116" s="2">
        <f t="shared" si="86"/>
        <v>42737</v>
      </c>
      <c r="N1116">
        <f t="shared" si="87"/>
        <v>0</v>
      </c>
      <c r="O1116">
        <f t="shared" si="88"/>
        <v>0</v>
      </c>
      <c r="P1116">
        <f t="shared" si="89"/>
        <v>13.5</v>
      </c>
      <c r="Q1116">
        <f t="shared" si="90"/>
        <v>0</v>
      </c>
    </row>
    <row r="1117" spans="1:17">
      <c r="A1117">
        <v>156109</v>
      </c>
      <c r="B1117">
        <v>1</v>
      </c>
      <c r="C1117">
        <v>1581</v>
      </c>
      <c r="D1117">
        <v>1533</v>
      </c>
      <c r="E1117">
        <v>1471</v>
      </c>
      <c r="F1117">
        <v>826</v>
      </c>
      <c r="G1117">
        <v>20.100000000000001</v>
      </c>
      <c r="H1117">
        <v>14.8</v>
      </c>
      <c r="I1117">
        <v>12.5</v>
      </c>
      <c r="J1117">
        <v>9.1</v>
      </c>
      <c r="K1117">
        <v>20170110</v>
      </c>
      <c r="L1117">
        <v>13.5</v>
      </c>
      <c r="M1117" s="2">
        <f t="shared" si="86"/>
        <v>42745</v>
      </c>
      <c r="N1117">
        <f t="shared" si="87"/>
        <v>0</v>
      </c>
      <c r="O1117">
        <f t="shared" si="88"/>
        <v>0</v>
      </c>
      <c r="P1117">
        <f t="shared" si="89"/>
        <v>13.5</v>
      </c>
      <c r="Q1117">
        <f t="shared" si="90"/>
        <v>0</v>
      </c>
    </row>
    <row r="1118" spans="1:17">
      <c r="A1118">
        <v>156109</v>
      </c>
      <c r="B1118">
        <v>1</v>
      </c>
      <c r="C1118">
        <v>1581</v>
      </c>
      <c r="D1118">
        <v>1533</v>
      </c>
      <c r="E1118">
        <v>1471</v>
      </c>
      <c r="F1118">
        <v>826</v>
      </c>
      <c r="G1118">
        <v>20.100000000000001</v>
      </c>
      <c r="H1118">
        <v>14.8</v>
      </c>
      <c r="I1118">
        <v>12.5</v>
      </c>
      <c r="J1118">
        <v>9.1</v>
      </c>
      <c r="K1118">
        <v>20170111</v>
      </c>
      <c r="L1118">
        <v>14.8</v>
      </c>
      <c r="M1118" s="2">
        <f t="shared" ref="M1118:M1181" si="91">DATE(MID(K1118,1,4),MID(K1118,5,2),MID(K1118,7,2))</f>
        <v>42746</v>
      </c>
      <c r="N1118">
        <f t="shared" ref="N1118:N1181" si="92">+IF(L1118&gt;G1118,L1118,)</f>
        <v>0</v>
      </c>
      <c r="O1118">
        <f t="shared" ref="O1118:O1181" si="93">IF(N1118=0,IF(L1118&gt;H1118,L1118,),)</f>
        <v>0</v>
      </c>
      <c r="P1118">
        <f t="shared" ref="P1118:P1181" si="94">IF(O1118=0,IF(N1118=0,IF(L1118&gt;I1118,L1118,),),)</f>
        <v>14.8</v>
      </c>
      <c r="Q1118">
        <f t="shared" ref="Q1118:Q1181" si="95">IF(P1118=0,IF(O1118=0,IF(N1118=0,IF(L1118&gt;J1118,L1118,),),),)</f>
        <v>0</v>
      </c>
    </row>
    <row r="1119" spans="1:17">
      <c r="A1119">
        <v>156109</v>
      </c>
      <c r="B1119">
        <v>1</v>
      </c>
      <c r="C1119">
        <v>1581</v>
      </c>
      <c r="D1119">
        <v>1533</v>
      </c>
      <c r="E1119">
        <v>1471</v>
      </c>
      <c r="F1119">
        <v>826</v>
      </c>
      <c r="G1119">
        <v>20.100000000000001</v>
      </c>
      <c r="H1119">
        <v>14.8</v>
      </c>
      <c r="I1119">
        <v>12.5</v>
      </c>
      <c r="J1119">
        <v>9.1</v>
      </c>
      <c r="K1119">
        <v>20170114</v>
      </c>
      <c r="L1119">
        <v>18.399999999999999</v>
      </c>
      <c r="M1119" s="2">
        <f t="shared" si="91"/>
        <v>42749</v>
      </c>
      <c r="N1119">
        <f t="shared" si="92"/>
        <v>0</v>
      </c>
      <c r="O1119">
        <f t="shared" si="93"/>
        <v>18.399999999999999</v>
      </c>
      <c r="P1119">
        <f t="shared" si="94"/>
        <v>0</v>
      </c>
      <c r="Q1119">
        <f t="shared" si="95"/>
        <v>0</v>
      </c>
    </row>
    <row r="1120" spans="1:17">
      <c r="A1120">
        <v>156109</v>
      </c>
      <c r="B1120">
        <v>1</v>
      </c>
      <c r="C1120">
        <v>1581</v>
      </c>
      <c r="D1120">
        <v>1533</v>
      </c>
      <c r="E1120">
        <v>1471</v>
      </c>
      <c r="F1120">
        <v>826</v>
      </c>
      <c r="G1120">
        <v>20.100000000000001</v>
      </c>
      <c r="H1120">
        <v>14.8</v>
      </c>
      <c r="I1120">
        <v>12.5</v>
      </c>
      <c r="J1120">
        <v>9.1</v>
      </c>
      <c r="K1120">
        <v>20170116</v>
      </c>
      <c r="L1120">
        <v>10.3</v>
      </c>
      <c r="M1120" s="2">
        <f t="shared" si="91"/>
        <v>42751</v>
      </c>
      <c r="N1120">
        <f t="shared" si="92"/>
        <v>0</v>
      </c>
      <c r="O1120">
        <f t="shared" si="93"/>
        <v>0</v>
      </c>
      <c r="P1120">
        <f t="shared" si="94"/>
        <v>0</v>
      </c>
      <c r="Q1120">
        <f t="shared" si="95"/>
        <v>10.3</v>
      </c>
    </row>
    <row r="1121" spans="1:17">
      <c r="A1121">
        <v>156109</v>
      </c>
      <c r="B1121">
        <v>1</v>
      </c>
      <c r="C1121">
        <v>1581</v>
      </c>
      <c r="D1121">
        <v>1533</v>
      </c>
      <c r="E1121">
        <v>1471</v>
      </c>
      <c r="F1121">
        <v>826</v>
      </c>
      <c r="G1121">
        <v>20.100000000000001</v>
      </c>
      <c r="H1121">
        <v>14.8</v>
      </c>
      <c r="I1121">
        <v>12.5</v>
      </c>
      <c r="J1121">
        <v>9.1</v>
      </c>
      <c r="K1121">
        <v>20170117</v>
      </c>
      <c r="L1121">
        <v>10.199999999999999</v>
      </c>
      <c r="M1121" s="2">
        <f t="shared" si="91"/>
        <v>42752</v>
      </c>
      <c r="N1121">
        <f t="shared" si="92"/>
        <v>0</v>
      </c>
      <c r="O1121">
        <f t="shared" si="93"/>
        <v>0</v>
      </c>
      <c r="P1121">
        <f t="shared" si="94"/>
        <v>0</v>
      </c>
      <c r="Q1121">
        <f t="shared" si="95"/>
        <v>10.199999999999999</v>
      </c>
    </row>
    <row r="1122" spans="1:17">
      <c r="A1122">
        <v>156109</v>
      </c>
      <c r="B1122">
        <v>1</v>
      </c>
      <c r="C1122">
        <v>1581</v>
      </c>
      <c r="D1122">
        <v>1533</v>
      </c>
      <c r="E1122">
        <v>1471</v>
      </c>
      <c r="F1122">
        <v>826</v>
      </c>
      <c r="G1122">
        <v>20.100000000000001</v>
      </c>
      <c r="H1122">
        <v>14.8</v>
      </c>
      <c r="I1122">
        <v>12.5</v>
      </c>
      <c r="J1122">
        <v>9.1</v>
      </c>
      <c r="K1122">
        <v>20170122</v>
      </c>
      <c r="L1122">
        <v>11.6</v>
      </c>
      <c r="M1122" s="2">
        <f t="shared" si="91"/>
        <v>42757</v>
      </c>
      <c r="N1122">
        <f t="shared" si="92"/>
        <v>0</v>
      </c>
      <c r="O1122">
        <f t="shared" si="93"/>
        <v>0</v>
      </c>
      <c r="P1122">
        <f t="shared" si="94"/>
        <v>0</v>
      </c>
      <c r="Q1122">
        <f t="shared" si="95"/>
        <v>11.6</v>
      </c>
    </row>
    <row r="1123" spans="1:17">
      <c r="A1123">
        <v>156109</v>
      </c>
      <c r="B1123">
        <v>1</v>
      </c>
      <c r="C1123">
        <v>1581</v>
      </c>
      <c r="D1123">
        <v>1533</v>
      </c>
      <c r="E1123">
        <v>1471</v>
      </c>
      <c r="F1123">
        <v>826</v>
      </c>
      <c r="G1123">
        <v>20.100000000000001</v>
      </c>
      <c r="H1123">
        <v>14.8</v>
      </c>
      <c r="I1123">
        <v>12.5</v>
      </c>
      <c r="J1123">
        <v>9.1</v>
      </c>
      <c r="K1123">
        <v>20170124</v>
      </c>
      <c r="L1123">
        <v>9.5</v>
      </c>
      <c r="M1123" s="2">
        <f t="shared" si="91"/>
        <v>42759</v>
      </c>
      <c r="N1123">
        <f t="shared" si="92"/>
        <v>0</v>
      </c>
      <c r="O1123">
        <f t="shared" si="93"/>
        <v>0</v>
      </c>
      <c r="P1123">
        <f t="shared" si="94"/>
        <v>0</v>
      </c>
      <c r="Q1123">
        <f t="shared" si="95"/>
        <v>9.5</v>
      </c>
    </row>
    <row r="1124" spans="1:17">
      <c r="A1124">
        <v>156109</v>
      </c>
      <c r="B1124">
        <v>1</v>
      </c>
      <c r="C1124">
        <v>1581</v>
      </c>
      <c r="D1124">
        <v>1533</v>
      </c>
      <c r="E1124">
        <v>1471</v>
      </c>
      <c r="F1124">
        <v>826</v>
      </c>
      <c r="G1124">
        <v>20.100000000000001</v>
      </c>
      <c r="H1124">
        <v>14.8</v>
      </c>
      <c r="I1124">
        <v>12.5</v>
      </c>
      <c r="J1124">
        <v>9.1</v>
      </c>
      <c r="K1124">
        <v>20170125</v>
      </c>
      <c r="L1124">
        <v>24.7</v>
      </c>
      <c r="M1124" s="2">
        <f t="shared" si="91"/>
        <v>42760</v>
      </c>
      <c r="N1124">
        <f t="shared" si="92"/>
        <v>24.7</v>
      </c>
      <c r="O1124">
        <f t="shared" si="93"/>
        <v>0</v>
      </c>
      <c r="P1124">
        <f t="shared" si="94"/>
        <v>0</v>
      </c>
      <c r="Q1124">
        <f t="shared" si="95"/>
        <v>0</v>
      </c>
    </row>
    <row r="1125" spans="1:17">
      <c r="A1125">
        <v>156109</v>
      </c>
      <c r="B1125">
        <v>1</v>
      </c>
      <c r="C1125">
        <v>1581</v>
      </c>
      <c r="D1125">
        <v>1533</v>
      </c>
      <c r="E1125">
        <v>1471</v>
      </c>
      <c r="F1125">
        <v>826</v>
      </c>
      <c r="G1125">
        <v>20.100000000000001</v>
      </c>
      <c r="H1125">
        <v>14.8</v>
      </c>
      <c r="I1125">
        <v>12.5</v>
      </c>
      <c r="J1125">
        <v>9.1</v>
      </c>
      <c r="K1125">
        <v>20170126</v>
      </c>
      <c r="L1125">
        <v>23.7</v>
      </c>
      <c r="M1125" s="2">
        <f t="shared" si="91"/>
        <v>42761</v>
      </c>
      <c r="N1125">
        <f t="shared" si="92"/>
        <v>23.7</v>
      </c>
      <c r="O1125">
        <f t="shared" si="93"/>
        <v>0</v>
      </c>
      <c r="P1125">
        <f t="shared" si="94"/>
        <v>0</v>
      </c>
      <c r="Q1125">
        <f t="shared" si="95"/>
        <v>0</v>
      </c>
    </row>
    <row r="1126" spans="1:17">
      <c r="A1126">
        <v>156109</v>
      </c>
      <c r="B1126">
        <v>1</v>
      </c>
      <c r="C1126">
        <v>1581</v>
      </c>
      <c r="D1126">
        <v>1533</v>
      </c>
      <c r="E1126">
        <v>1471</v>
      </c>
      <c r="F1126">
        <v>826</v>
      </c>
      <c r="G1126">
        <v>20.100000000000001</v>
      </c>
      <c r="H1126">
        <v>14.8</v>
      </c>
      <c r="I1126">
        <v>12.5</v>
      </c>
      <c r="J1126">
        <v>9.1</v>
      </c>
      <c r="K1126">
        <v>20180101</v>
      </c>
      <c r="L1126">
        <v>12.4</v>
      </c>
      <c r="M1126" s="2">
        <f t="shared" si="91"/>
        <v>43101</v>
      </c>
      <c r="N1126">
        <f t="shared" si="92"/>
        <v>0</v>
      </c>
      <c r="O1126">
        <f t="shared" si="93"/>
        <v>0</v>
      </c>
      <c r="P1126">
        <f t="shared" si="94"/>
        <v>0</v>
      </c>
      <c r="Q1126">
        <f t="shared" si="95"/>
        <v>12.4</v>
      </c>
    </row>
    <row r="1127" spans="1:17">
      <c r="A1127">
        <v>156109</v>
      </c>
      <c r="B1127">
        <v>1</v>
      </c>
      <c r="C1127">
        <v>1581</v>
      </c>
      <c r="D1127">
        <v>1533</v>
      </c>
      <c r="E1127">
        <v>1471</v>
      </c>
      <c r="F1127">
        <v>826</v>
      </c>
      <c r="G1127">
        <v>20.100000000000001</v>
      </c>
      <c r="H1127">
        <v>14.8</v>
      </c>
      <c r="I1127">
        <v>12.5</v>
      </c>
      <c r="J1127">
        <v>9.1</v>
      </c>
      <c r="K1127">
        <v>20180106</v>
      </c>
      <c r="L1127">
        <v>14.3</v>
      </c>
      <c r="M1127" s="2">
        <f t="shared" si="91"/>
        <v>43106</v>
      </c>
      <c r="N1127">
        <f t="shared" si="92"/>
        <v>0</v>
      </c>
      <c r="O1127">
        <f t="shared" si="93"/>
        <v>0</v>
      </c>
      <c r="P1127">
        <f t="shared" si="94"/>
        <v>14.3</v>
      </c>
      <c r="Q1127">
        <f t="shared" si="95"/>
        <v>0</v>
      </c>
    </row>
    <row r="1128" spans="1:17">
      <c r="A1128">
        <v>156109</v>
      </c>
      <c r="B1128">
        <v>1</v>
      </c>
      <c r="C1128">
        <v>1581</v>
      </c>
      <c r="D1128">
        <v>1533</v>
      </c>
      <c r="E1128">
        <v>1471</v>
      </c>
      <c r="F1128">
        <v>826</v>
      </c>
      <c r="G1128">
        <v>20.100000000000001</v>
      </c>
      <c r="H1128">
        <v>14.8</v>
      </c>
      <c r="I1128">
        <v>12.5</v>
      </c>
      <c r="J1128">
        <v>9.1</v>
      </c>
      <c r="K1128">
        <v>20180117</v>
      </c>
      <c r="L1128">
        <v>19.600000000000001</v>
      </c>
      <c r="M1128" s="2">
        <f t="shared" si="91"/>
        <v>43117</v>
      </c>
      <c r="N1128">
        <f t="shared" si="92"/>
        <v>0</v>
      </c>
      <c r="O1128">
        <f t="shared" si="93"/>
        <v>19.600000000000001</v>
      </c>
      <c r="P1128">
        <f t="shared" si="94"/>
        <v>0</v>
      </c>
      <c r="Q1128">
        <f t="shared" si="95"/>
        <v>0</v>
      </c>
    </row>
    <row r="1129" spans="1:17">
      <c r="A1129">
        <v>156109</v>
      </c>
      <c r="B1129">
        <v>1</v>
      </c>
      <c r="C1129">
        <v>1581</v>
      </c>
      <c r="D1129">
        <v>1533</v>
      </c>
      <c r="E1129">
        <v>1471</v>
      </c>
      <c r="F1129">
        <v>826</v>
      </c>
      <c r="G1129">
        <v>20.100000000000001</v>
      </c>
      <c r="H1129">
        <v>14.8</v>
      </c>
      <c r="I1129">
        <v>12.5</v>
      </c>
      <c r="J1129">
        <v>9.1</v>
      </c>
      <c r="K1129">
        <v>20180121</v>
      </c>
      <c r="L1129">
        <v>10.4</v>
      </c>
      <c r="M1129" s="2">
        <f t="shared" si="91"/>
        <v>43121</v>
      </c>
      <c r="N1129">
        <f t="shared" si="92"/>
        <v>0</v>
      </c>
      <c r="O1129">
        <f t="shared" si="93"/>
        <v>0</v>
      </c>
      <c r="P1129">
        <f t="shared" si="94"/>
        <v>0</v>
      </c>
      <c r="Q1129">
        <f t="shared" si="95"/>
        <v>10.4</v>
      </c>
    </row>
    <row r="1130" spans="1:17">
      <c r="A1130">
        <v>156109</v>
      </c>
      <c r="B1130">
        <v>1</v>
      </c>
      <c r="C1130">
        <v>1581</v>
      </c>
      <c r="D1130">
        <v>1533</v>
      </c>
      <c r="E1130">
        <v>1471</v>
      </c>
      <c r="F1130">
        <v>826</v>
      </c>
      <c r="G1130">
        <v>20.100000000000001</v>
      </c>
      <c r="H1130">
        <v>14.8</v>
      </c>
      <c r="I1130">
        <v>12.5</v>
      </c>
      <c r="J1130">
        <v>9.1</v>
      </c>
      <c r="K1130">
        <v>20180122</v>
      </c>
      <c r="L1130">
        <v>19.600000000000001</v>
      </c>
      <c r="M1130" s="2">
        <f t="shared" si="91"/>
        <v>43122</v>
      </c>
      <c r="N1130">
        <f t="shared" si="92"/>
        <v>0</v>
      </c>
      <c r="O1130">
        <f t="shared" si="93"/>
        <v>19.600000000000001</v>
      </c>
      <c r="P1130">
        <f t="shared" si="94"/>
        <v>0</v>
      </c>
      <c r="Q1130">
        <f t="shared" si="95"/>
        <v>0</v>
      </c>
    </row>
    <row r="1131" spans="1:17">
      <c r="A1131">
        <v>156109</v>
      </c>
      <c r="B1131">
        <v>1</v>
      </c>
      <c r="C1131">
        <v>1581</v>
      </c>
      <c r="D1131">
        <v>1533</v>
      </c>
      <c r="E1131">
        <v>1471</v>
      </c>
      <c r="F1131">
        <v>826</v>
      </c>
      <c r="G1131">
        <v>20.100000000000001</v>
      </c>
      <c r="H1131">
        <v>14.8</v>
      </c>
      <c r="I1131">
        <v>12.5</v>
      </c>
      <c r="J1131">
        <v>9.1</v>
      </c>
      <c r="K1131">
        <v>20180123</v>
      </c>
      <c r="L1131">
        <v>9.4</v>
      </c>
      <c r="M1131" s="2">
        <f t="shared" si="91"/>
        <v>43123</v>
      </c>
      <c r="N1131">
        <f t="shared" si="92"/>
        <v>0</v>
      </c>
      <c r="O1131">
        <f t="shared" si="93"/>
        <v>0</v>
      </c>
      <c r="P1131">
        <f t="shared" si="94"/>
        <v>0</v>
      </c>
      <c r="Q1131">
        <f t="shared" si="95"/>
        <v>9.4</v>
      </c>
    </row>
    <row r="1132" spans="1:17">
      <c r="A1132">
        <v>156109</v>
      </c>
      <c r="B1132">
        <v>2</v>
      </c>
      <c r="C1132">
        <v>1581</v>
      </c>
      <c r="D1132">
        <v>1578</v>
      </c>
      <c r="E1132">
        <v>1516</v>
      </c>
      <c r="F1132">
        <v>939</v>
      </c>
      <c r="G1132">
        <v>20.3</v>
      </c>
      <c r="H1132">
        <v>15.3</v>
      </c>
      <c r="I1132">
        <v>13.1</v>
      </c>
      <c r="J1132">
        <v>9.5</v>
      </c>
      <c r="K1132">
        <v>20170207</v>
      </c>
      <c r="L1132">
        <v>12.5</v>
      </c>
      <c r="M1132" s="2">
        <f t="shared" si="91"/>
        <v>42773</v>
      </c>
      <c r="N1132">
        <f t="shared" si="92"/>
        <v>0</v>
      </c>
      <c r="O1132">
        <f t="shared" si="93"/>
        <v>0</v>
      </c>
      <c r="P1132">
        <f t="shared" si="94"/>
        <v>0</v>
      </c>
      <c r="Q1132">
        <f t="shared" si="95"/>
        <v>12.5</v>
      </c>
    </row>
    <row r="1133" spans="1:17">
      <c r="A1133">
        <v>156109</v>
      </c>
      <c r="B1133">
        <v>2</v>
      </c>
      <c r="C1133">
        <v>1581</v>
      </c>
      <c r="D1133">
        <v>1578</v>
      </c>
      <c r="E1133">
        <v>1516</v>
      </c>
      <c r="F1133">
        <v>939</v>
      </c>
      <c r="G1133">
        <v>20.3</v>
      </c>
      <c r="H1133">
        <v>15.3</v>
      </c>
      <c r="I1133">
        <v>13.1</v>
      </c>
      <c r="J1133">
        <v>9.5</v>
      </c>
      <c r="K1133">
        <v>20170208</v>
      </c>
      <c r="L1133">
        <v>9.6999999999999993</v>
      </c>
      <c r="M1133" s="2">
        <f t="shared" si="91"/>
        <v>42774</v>
      </c>
      <c r="N1133">
        <f t="shared" si="92"/>
        <v>0</v>
      </c>
      <c r="O1133">
        <f t="shared" si="93"/>
        <v>0</v>
      </c>
      <c r="P1133">
        <f t="shared" si="94"/>
        <v>0</v>
      </c>
      <c r="Q1133">
        <f t="shared" si="95"/>
        <v>9.6999999999999993</v>
      </c>
    </row>
    <row r="1134" spans="1:17">
      <c r="A1134">
        <v>156109</v>
      </c>
      <c r="B1134">
        <v>2</v>
      </c>
      <c r="C1134">
        <v>1581</v>
      </c>
      <c r="D1134">
        <v>1578</v>
      </c>
      <c r="E1134">
        <v>1516</v>
      </c>
      <c r="F1134">
        <v>939</v>
      </c>
      <c r="G1134">
        <v>20.3</v>
      </c>
      <c r="H1134">
        <v>15.3</v>
      </c>
      <c r="I1134">
        <v>13.1</v>
      </c>
      <c r="J1134">
        <v>9.5</v>
      </c>
      <c r="K1134">
        <v>20170210</v>
      </c>
      <c r="L1134">
        <v>17.5</v>
      </c>
      <c r="M1134" s="2">
        <f t="shared" si="91"/>
        <v>42776</v>
      </c>
      <c r="N1134">
        <f t="shared" si="92"/>
        <v>0</v>
      </c>
      <c r="O1134">
        <f t="shared" si="93"/>
        <v>17.5</v>
      </c>
      <c r="P1134">
        <f t="shared" si="94"/>
        <v>0</v>
      </c>
      <c r="Q1134">
        <f t="shared" si="95"/>
        <v>0</v>
      </c>
    </row>
    <row r="1135" spans="1:17">
      <c r="A1135">
        <v>156109</v>
      </c>
      <c r="B1135">
        <v>2</v>
      </c>
      <c r="C1135">
        <v>1581</v>
      </c>
      <c r="D1135">
        <v>1578</v>
      </c>
      <c r="E1135">
        <v>1516</v>
      </c>
      <c r="F1135">
        <v>939</v>
      </c>
      <c r="G1135">
        <v>20.3</v>
      </c>
      <c r="H1135">
        <v>15.3</v>
      </c>
      <c r="I1135">
        <v>13.1</v>
      </c>
      <c r="J1135">
        <v>9.5</v>
      </c>
      <c r="K1135">
        <v>20170213</v>
      </c>
      <c r="L1135">
        <v>17.5</v>
      </c>
      <c r="M1135" s="2">
        <f t="shared" si="91"/>
        <v>42779</v>
      </c>
      <c r="N1135">
        <f t="shared" si="92"/>
        <v>0</v>
      </c>
      <c r="O1135">
        <f t="shared" si="93"/>
        <v>17.5</v>
      </c>
      <c r="P1135">
        <f t="shared" si="94"/>
        <v>0</v>
      </c>
      <c r="Q1135">
        <f t="shared" si="95"/>
        <v>0</v>
      </c>
    </row>
    <row r="1136" spans="1:17">
      <c r="A1136">
        <v>156109</v>
      </c>
      <c r="B1136">
        <v>2</v>
      </c>
      <c r="C1136">
        <v>1581</v>
      </c>
      <c r="D1136">
        <v>1578</v>
      </c>
      <c r="E1136">
        <v>1516</v>
      </c>
      <c r="F1136">
        <v>939</v>
      </c>
      <c r="G1136">
        <v>20.3</v>
      </c>
      <c r="H1136">
        <v>15.3</v>
      </c>
      <c r="I1136">
        <v>13.1</v>
      </c>
      <c r="J1136">
        <v>9.5</v>
      </c>
      <c r="K1136">
        <v>20170224</v>
      </c>
      <c r="L1136">
        <v>10.5</v>
      </c>
      <c r="M1136" s="2">
        <f t="shared" si="91"/>
        <v>42790</v>
      </c>
      <c r="N1136">
        <f t="shared" si="92"/>
        <v>0</v>
      </c>
      <c r="O1136">
        <f t="shared" si="93"/>
        <v>0</v>
      </c>
      <c r="P1136">
        <f t="shared" si="94"/>
        <v>0</v>
      </c>
      <c r="Q1136">
        <f t="shared" si="95"/>
        <v>10.5</v>
      </c>
    </row>
    <row r="1137" spans="1:17">
      <c r="A1137">
        <v>156109</v>
      </c>
      <c r="B1137">
        <v>2</v>
      </c>
      <c r="C1137">
        <v>1581</v>
      </c>
      <c r="D1137">
        <v>1578</v>
      </c>
      <c r="E1137">
        <v>1516</v>
      </c>
      <c r="F1137">
        <v>939</v>
      </c>
      <c r="G1137">
        <v>20.3</v>
      </c>
      <c r="H1137">
        <v>15.3</v>
      </c>
      <c r="I1137">
        <v>13.1</v>
      </c>
      <c r="J1137">
        <v>9.5</v>
      </c>
      <c r="K1137">
        <v>20170225</v>
      </c>
      <c r="L1137">
        <v>20.6</v>
      </c>
      <c r="M1137" s="2">
        <f t="shared" si="91"/>
        <v>42791</v>
      </c>
      <c r="N1137">
        <f t="shared" si="92"/>
        <v>20.6</v>
      </c>
      <c r="O1137">
        <f t="shared" si="93"/>
        <v>0</v>
      </c>
      <c r="P1137">
        <f t="shared" si="94"/>
        <v>0</v>
      </c>
      <c r="Q1137">
        <f t="shared" si="95"/>
        <v>0</v>
      </c>
    </row>
    <row r="1138" spans="1:17">
      <c r="A1138">
        <v>156109</v>
      </c>
      <c r="B1138">
        <v>2</v>
      </c>
      <c r="C1138">
        <v>1581</v>
      </c>
      <c r="D1138">
        <v>1578</v>
      </c>
      <c r="E1138">
        <v>1516</v>
      </c>
      <c r="F1138">
        <v>939</v>
      </c>
      <c r="G1138">
        <v>20.3</v>
      </c>
      <c r="H1138">
        <v>15.3</v>
      </c>
      <c r="I1138">
        <v>13.1</v>
      </c>
      <c r="J1138">
        <v>9.5</v>
      </c>
      <c r="K1138">
        <v>20170226</v>
      </c>
      <c r="L1138">
        <v>20.399999999999999</v>
      </c>
      <c r="M1138" s="2">
        <f t="shared" si="91"/>
        <v>42792</v>
      </c>
      <c r="N1138">
        <f t="shared" si="92"/>
        <v>20.399999999999999</v>
      </c>
      <c r="O1138">
        <f t="shared" si="93"/>
        <v>0</v>
      </c>
      <c r="P1138">
        <f t="shared" si="94"/>
        <v>0</v>
      </c>
      <c r="Q1138">
        <f t="shared" si="95"/>
        <v>0</v>
      </c>
    </row>
    <row r="1139" spans="1:17">
      <c r="A1139">
        <v>156104</v>
      </c>
      <c r="B1139">
        <v>3</v>
      </c>
      <c r="C1139">
        <v>1581</v>
      </c>
      <c r="D1139">
        <v>1426</v>
      </c>
      <c r="E1139">
        <v>1395</v>
      </c>
      <c r="F1139">
        <v>1063</v>
      </c>
      <c r="G1139">
        <v>25.9</v>
      </c>
      <c r="H1139">
        <v>16.7</v>
      </c>
      <c r="I1139">
        <v>13.2</v>
      </c>
      <c r="J1139">
        <v>8.9</v>
      </c>
      <c r="K1139">
        <v>20180323</v>
      </c>
      <c r="L1139">
        <v>30.4</v>
      </c>
      <c r="M1139" s="2">
        <f t="shared" si="91"/>
        <v>43182</v>
      </c>
      <c r="N1139">
        <f t="shared" si="92"/>
        <v>30.4</v>
      </c>
      <c r="O1139">
        <f t="shared" si="93"/>
        <v>0</v>
      </c>
      <c r="P1139">
        <f t="shared" si="94"/>
        <v>0</v>
      </c>
      <c r="Q1139">
        <f t="shared" si="95"/>
        <v>0</v>
      </c>
    </row>
    <row r="1140" spans="1:17">
      <c r="A1140">
        <v>156109</v>
      </c>
      <c r="B1140">
        <v>2</v>
      </c>
      <c r="C1140">
        <v>1581</v>
      </c>
      <c r="D1140">
        <v>1578</v>
      </c>
      <c r="E1140">
        <v>1516</v>
      </c>
      <c r="F1140">
        <v>939</v>
      </c>
      <c r="G1140">
        <v>20.3</v>
      </c>
      <c r="H1140">
        <v>15.3</v>
      </c>
      <c r="I1140">
        <v>13.1</v>
      </c>
      <c r="J1140">
        <v>9.5</v>
      </c>
      <c r="K1140">
        <v>20180225</v>
      </c>
      <c r="L1140">
        <v>9.6</v>
      </c>
      <c r="M1140" s="2">
        <f t="shared" si="91"/>
        <v>43156</v>
      </c>
      <c r="N1140">
        <f t="shared" si="92"/>
        <v>0</v>
      </c>
      <c r="O1140">
        <f t="shared" si="93"/>
        <v>0</v>
      </c>
      <c r="P1140">
        <f t="shared" si="94"/>
        <v>0</v>
      </c>
      <c r="Q1140">
        <f t="shared" si="95"/>
        <v>9.6</v>
      </c>
    </row>
    <row r="1141" spans="1:17">
      <c r="A1141">
        <v>156109</v>
      </c>
      <c r="B1141">
        <v>3</v>
      </c>
      <c r="C1141">
        <v>1581</v>
      </c>
      <c r="D1141">
        <v>1550</v>
      </c>
      <c r="E1141">
        <v>1488</v>
      </c>
      <c r="F1141">
        <v>905</v>
      </c>
      <c r="G1141">
        <v>19.3</v>
      </c>
      <c r="H1141">
        <v>15.4</v>
      </c>
      <c r="I1141">
        <v>12.7</v>
      </c>
      <c r="J1141">
        <v>8.9</v>
      </c>
      <c r="K1141">
        <v>20170303</v>
      </c>
      <c r="L1141">
        <v>9.4</v>
      </c>
      <c r="M1141" s="2">
        <f t="shared" si="91"/>
        <v>42797</v>
      </c>
      <c r="N1141">
        <f t="shared" si="92"/>
        <v>0</v>
      </c>
      <c r="O1141">
        <f t="shared" si="93"/>
        <v>0</v>
      </c>
      <c r="P1141">
        <f t="shared" si="94"/>
        <v>0</v>
      </c>
      <c r="Q1141">
        <f t="shared" si="95"/>
        <v>9.4</v>
      </c>
    </row>
    <row r="1142" spans="1:17">
      <c r="A1142">
        <v>156109</v>
      </c>
      <c r="B1142">
        <v>3</v>
      </c>
      <c r="C1142">
        <v>1581</v>
      </c>
      <c r="D1142">
        <v>1550</v>
      </c>
      <c r="E1142">
        <v>1488</v>
      </c>
      <c r="F1142">
        <v>905</v>
      </c>
      <c r="G1142">
        <v>19.3</v>
      </c>
      <c r="H1142">
        <v>15.4</v>
      </c>
      <c r="I1142">
        <v>12.7</v>
      </c>
      <c r="J1142">
        <v>8.9</v>
      </c>
      <c r="K1142">
        <v>20170304</v>
      </c>
      <c r="L1142">
        <v>10.3</v>
      </c>
      <c r="M1142" s="2">
        <f t="shared" si="91"/>
        <v>42798</v>
      </c>
      <c r="N1142">
        <f t="shared" si="92"/>
        <v>0</v>
      </c>
      <c r="O1142">
        <f t="shared" si="93"/>
        <v>0</v>
      </c>
      <c r="P1142">
        <f t="shared" si="94"/>
        <v>0</v>
      </c>
      <c r="Q1142">
        <f t="shared" si="95"/>
        <v>10.3</v>
      </c>
    </row>
    <row r="1143" spans="1:17">
      <c r="A1143">
        <v>156109</v>
      </c>
      <c r="B1143">
        <v>3</v>
      </c>
      <c r="C1143">
        <v>1581</v>
      </c>
      <c r="D1143">
        <v>1550</v>
      </c>
      <c r="E1143">
        <v>1488</v>
      </c>
      <c r="F1143">
        <v>905</v>
      </c>
      <c r="G1143">
        <v>19.3</v>
      </c>
      <c r="H1143">
        <v>15.4</v>
      </c>
      <c r="I1143">
        <v>12.7</v>
      </c>
      <c r="J1143">
        <v>8.9</v>
      </c>
      <c r="K1143">
        <v>20170305</v>
      </c>
      <c r="L1143">
        <v>18.3</v>
      </c>
      <c r="M1143" s="2">
        <f t="shared" si="91"/>
        <v>42799</v>
      </c>
      <c r="N1143">
        <f t="shared" si="92"/>
        <v>0</v>
      </c>
      <c r="O1143">
        <f t="shared" si="93"/>
        <v>18.3</v>
      </c>
      <c r="P1143">
        <f t="shared" si="94"/>
        <v>0</v>
      </c>
      <c r="Q1143">
        <f t="shared" si="95"/>
        <v>0</v>
      </c>
    </row>
    <row r="1144" spans="1:17">
      <c r="A1144">
        <v>156109</v>
      </c>
      <c r="B1144">
        <v>3</v>
      </c>
      <c r="C1144">
        <v>1581</v>
      </c>
      <c r="D1144">
        <v>1550</v>
      </c>
      <c r="E1144">
        <v>1488</v>
      </c>
      <c r="F1144">
        <v>905</v>
      </c>
      <c r="G1144">
        <v>19.3</v>
      </c>
      <c r="H1144">
        <v>15.4</v>
      </c>
      <c r="I1144">
        <v>12.7</v>
      </c>
      <c r="J1144">
        <v>8.9</v>
      </c>
      <c r="K1144">
        <v>20170306</v>
      </c>
      <c r="L1144">
        <v>9.6999999999999993</v>
      </c>
      <c r="M1144" s="2">
        <f t="shared" si="91"/>
        <v>42800</v>
      </c>
      <c r="N1144">
        <f t="shared" si="92"/>
        <v>0</v>
      </c>
      <c r="O1144">
        <f t="shared" si="93"/>
        <v>0</v>
      </c>
      <c r="P1144">
        <f t="shared" si="94"/>
        <v>0</v>
      </c>
      <c r="Q1144">
        <f t="shared" si="95"/>
        <v>9.6999999999999993</v>
      </c>
    </row>
    <row r="1145" spans="1:17">
      <c r="A1145">
        <v>156109</v>
      </c>
      <c r="B1145">
        <v>3</v>
      </c>
      <c r="C1145">
        <v>1581</v>
      </c>
      <c r="D1145">
        <v>1550</v>
      </c>
      <c r="E1145">
        <v>1488</v>
      </c>
      <c r="F1145">
        <v>905</v>
      </c>
      <c r="G1145">
        <v>19.3</v>
      </c>
      <c r="H1145">
        <v>15.4</v>
      </c>
      <c r="I1145">
        <v>12.7</v>
      </c>
      <c r="J1145">
        <v>8.9</v>
      </c>
      <c r="K1145">
        <v>20170307</v>
      </c>
      <c r="L1145">
        <v>10.7</v>
      </c>
      <c r="M1145" s="2">
        <f t="shared" si="91"/>
        <v>42801</v>
      </c>
      <c r="N1145">
        <f t="shared" si="92"/>
        <v>0</v>
      </c>
      <c r="O1145">
        <f t="shared" si="93"/>
        <v>0</v>
      </c>
      <c r="P1145">
        <f t="shared" si="94"/>
        <v>0</v>
      </c>
      <c r="Q1145">
        <f t="shared" si="95"/>
        <v>10.7</v>
      </c>
    </row>
    <row r="1146" spans="1:17">
      <c r="A1146">
        <v>156109</v>
      </c>
      <c r="B1146">
        <v>3</v>
      </c>
      <c r="C1146">
        <v>1581</v>
      </c>
      <c r="D1146">
        <v>1550</v>
      </c>
      <c r="E1146">
        <v>1488</v>
      </c>
      <c r="F1146">
        <v>905</v>
      </c>
      <c r="G1146">
        <v>19.3</v>
      </c>
      <c r="H1146">
        <v>15.4</v>
      </c>
      <c r="I1146">
        <v>12.7</v>
      </c>
      <c r="J1146">
        <v>8.9</v>
      </c>
      <c r="K1146">
        <v>20170308</v>
      </c>
      <c r="L1146">
        <v>19.600000000000001</v>
      </c>
      <c r="M1146" s="2">
        <f t="shared" si="91"/>
        <v>42802</v>
      </c>
      <c r="N1146">
        <f t="shared" si="92"/>
        <v>19.600000000000001</v>
      </c>
      <c r="O1146">
        <f t="shared" si="93"/>
        <v>0</v>
      </c>
      <c r="P1146">
        <f t="shared" si="94"/>
        <v>0</v>
      </c>
      <c r="Q1146">
        <f t="shared" si="95"/>
        <v>0</v>
      </c>
    </row>
    <row r="1147" spans="1:17">
      <c r="A1147">
        <v>156109</v>
      </c>
      <c r="B1147">
        <v>3</v>
      </c>
      <c r="C1147">
        <v>1581</v>
      </c>
      <c r="D1147">
        <v>1550</v>
      </c>
      <c r="E1147">
        <v>1488</v>
      </c>
      <c r="F1147">
        <v>905</v>
      </c>
      <c r="G1147">
        <v>19.3</v>
      </c>
      <c r="H1147">
        <v>15.4</v>
      </c>
      <c r="I1147">
        <v>12.7</v>
      </c>
      <c r="J1147">
        <v>8.9</v>
      </c>
      <c r="K1147">
        <v>20170310</v>
      </c>
      <c r="L1147">
        <v>10.4</v>
      </c>
      <c r="M1147" s="2">
        <f t="shared" si="91"/>
        <v>42804</v>
      </c>
      <c r="N1147">
        <f t="shared" si="92"/>
        <v>0</v>
      </c>
      <c r="O1147">
        <f t="shared" si="93"/>
        <v>0</v>
      </c>
      <c r="P1147">
        <f t="shared" si="94"/>
        <v>0</v>
      </c>
      <c r="Q1147">
        <f t="shared" si="95"/>
        <v>10.4</v>
      </c>
    </row>
    <row r="1148" spans="1:17">
      <c r="A1148">
        <v>156109</v>
      </c>
      <c r="B1148">
        <v>3</v>
      </c>
      <c r="C1148">
        <v>1581</v>
      </c>
      <c r="D1148">
        <v>1550</v>
      </c>
      <c r="E1148">
        <v>1488</v>
      </c>
      <c r="F1148">
        <v>905</v>
      </c>
      <c r="G1148">
        <v>19.3</v>
      </c>
      <c r="H1148">
        <v>15.4</v>
      </c>
      <c r="I1148">
        <v>12.7</v>
      </c>
      <c r="J1148">
        <v>8.9</v>
      </c>
      <c r="K1148">
        <v>20170313</v>
      </c>
      <c r="L1148">
        <v>14.3</v>
      </c>
      <c r="M1148" s="2">
        <f t="shared" si="91"/>
        <v>42807</v>
      </c>
      <c r="N1148">
        <f t="shared" si="92"/>
        <v>0</v>
      </c>
      <c r="O1148">
        <f t="shared" si="93"/>
        <v>0</v>
      </c>
      <c r="P1148">
        <f t="shared" si="94"/>
        <v>14.3</v>
      </c>
      <c r="Q1148">
        <f t="shared" si="95"/>
        <v>0</v>
      </c>
    </row>
    <row r="1149" spans="1:17">
      <c r="A1149">
        <v>156109</v>
      </c>
      <c r="B1149">
        <v>3</v>
      </c>
      <c r="C1149">
        <v>1581</v>
      </c>
      <c r="D1149">
        <v>1550</v>
      </c>
      <c r="E1149">
        <v>1488</v>
      </c>
      <c r="F1149">
        <v>905</v>
      </c>
      <c r="G1149">
        <v>19.3</v>
      </c>
      <c r="H1149">
        <v>15.4</v>
      </c>
      <c r="I1149">
        <v>12.7</v>
      </c>
      <c r="J1149">
        <v>8.9</v>
      </c>
      <c r="K1149">
        <v>20170314</v>
      </c>
      <c r="L1149">
        <v>14</v>
      </c>
      <c r="M1149" s="2">
        <f t="shared" si="91"/>
        <v>42808</v>
      </c>
      <c r="N1149">
        <f t="shared" si="92"/>
        <v>0</v>
      </c>
      <c r="O1149">
        <f t="shared" si="93"/>
        <v>0</v>
      </c>
      <c r="P1149">
        <f t="shared" si="94"/>
        <v>14</v>
      </c>
      <c r="Q1149">
        <f t="shared" si="95"/>
        <v>0</v>
      </c>
    </row>
    <row r="1150" spans="1:17">
      <c r="A1150">
        <v>156109</v>
      </c>
      <c r="B1150">
        <v>3</v>
      </c>
      <c r="C1150">
        <v>1581</v>
      </c>
      <c r="D1150">
        <v>1550</v>
      </c>
      <c r="E1150">
        <v>1488</v>
      </c>
      <c r="F1150">
        <v>905</v>
      </c>
      <c r="G1150">
        <v>19.3</v>
      </c>
      <c r="H1150">
        <v>15.4</v>
      </c>
      <c r="I1150">
        <v>12.7</v>
      </c>
      <c r="J1150">
        <v>8.9</v>
      </c>
      <c r="K1150">
        <v>20170315</v>
      </c>
      <c r="L1150">
        <v>11.6</v>
      </c>
      <c r="M1150" s="2">
        <f t="shared" si="91"/>
        <v>42809</v>
      </c>
      <c r="N1150">
        <f t="shared" si="92"/>
        <v>0</v>
      </c>
      <c r="O1150">
        <f t="shared" si="93"/>
        <v>0</v>
      </c>
      <c r="P1150">
        <f t="shared" si="94"/>
        <v>0</v>
      </c>
      <c r="Q1150">
        <f t="shared" si="95"/>
        <v>11.6</v>
      </c>
    </row>
    <row r="1151" spans="1:17">
      <c r="A1151">
        <v>156109</v>
      </c>
      <c r="B1151">
        <v>3</v>
      </c>
      <c r="C1151">
        <v>1581</v>
      </c>
      <c r="D1151">
        <v>1550</v>
      </c>
      <c r="E1151">
        <v>1488</v>
      </c>
      <c r="F1151">
        <v>905</v>
      </c>
      <c r="G1151">
        <v>19.3</v>
      </c>
      <c r="H1151">
        <v>15.4</v>
      </c>
      <c r="I1151">
        <v>12.7</v>
      </c>
      <c r="J1151">
        <v>8.9</v>
      </c>
      <c r="K1151">
        <v>20170321</v>
      </c>
      <c r="L1151">
        <v>10.5</v>
      </c>
      <c r="M1151" s="2">
        <f t="shared" si="91"/>
        <v>42815</v>
      </c>
      <c r="N1151">
        <f t="shared" si="92"/>
        <v>0</v>
      </c>
      <c r="O1151">
        <f t="shared" si="93"/>
        <v>0</v>
      </c>
      <c r="P1151">
        <f t="shared" si="94"/>
        <v>0</v>
      </c>
      <c r="Q1151">
        <f t="shared" si="95"/>
        <v>10.5</v>
      </c>
    </row>
    <row r="1152" spans="1:17">
      <c r="A1152">
        <v>156109</v>
      </c>
      <c r="B1152">
        <v>3</v>
      </c>
      <c r="C1152">
        <v>1581</v>
      </c>
      <c r="D1152">
        <v>1550</v>
      </c>
      <c r="E1152">
        <v>1488</v>
      </c>
      <c r="F1152">
        <v>905</v>
      </c>
      <c r="G1152">
        <v>19.3</v>
      </c>
      <c r="H1152">
        <v>15.4</v>
      </c>
      <c r="I1152">
        <v>12.7</v>
      </c>
      <c r="J1152">
        <v>8.9</v>
      </c>
      <c r="K1152">
        <v>20170323</v>
      </c>
      <c r="L1152">
        <v>9.6</v>
      </c>
      <c r="M1152" s="2">
        <f t="shared" si="91"/>
        <v>42817</v>
      </c>
      <c r="N1152">
        <f t="shared" si="92"/>
        <v>0</v>
      </c>
      <c r="O1152">
        <f t="shared" si="93"/>
        <v>0</v>
      </c>
      <c r="P1152">
        <f t="shared" si="94"/>
        <v>0</v>
      </c>
      <c r="Q1152">
        <f t="shared" si="95"/>
        <v>9.6</v>
      </c>
    </row>
    <row r="1153" spans="1:17">
      <c r="A1153">
        <v>156109</v>
      </c>
      <c r="B1153">
        <v>3</v>
      </c>
      <c r="C1153">
        <v>1581</v>
      </c>
      <c r="D1153">
        <v>1550</v>
      </c>
      <c r="E1153">
        <v>1488</v>
      </c>
      <c r="F1153">
        <v>905</v>
      </c>
      <c r="G1153">
        <v>19.3</v>
      </c>
      <c r="H1153">
        <v>15.4</v>
      </c>
      <c r="I1153">
        <v>12.7</v>
      </c>
      <c r="J1153">
        <v>8.9</v>
      </c>
      <c r="K1153">
        <v>20170330</v>
      </c>
      <c r="L1153">
        <v>10.4</v>
      </c>
      <c r="M1153" s="2">
        <f t="shared" si="91"/>
        <v>42824</v>
      </c>
      <c r="N1153">
        <f t="shared" si="92"/>
        <v>0</v>
      </c>
      <c r="O1153">
        <f t="shared" si="93"/>
        <v>0</v>
      </c>
      <c r="P1153">
        <f t="shared" si="94"/>
        <v>0</v>
      </c>
      <c r="Q1153">
        <f t="shared" si="95"/>
        <v>10.4</v>
      </c>
    </row>
    <row r="1154" spans="1:17">
      <c r="A1154">
        <v>156109</v>
      </c>
      <c r="B1154">
        <v>3</v>
      </c>
      <c r="C1154">
        <v>1581</v>
      </c>
      <c r="D1154">
        <v>1550</v>
      </c>
      <c r="E1154">
        <v>1488</v>
      </c>
      <c r="F1154">
        <v>905</v>
      </c>
      <c r="G1154">
        <v>19.3</v>
      </c>
      <c r="H1154">
        <v>15.4</v>
      </c>
      <c r="I1154">
        <v>12.7</v>
      </c>
      <c r="J1154">
        <v>8.9</v>
      </c>
      <c r="K1154">
        <v>20170331</v>
      </c>
      <c r="L1154">
        <v>9.4</v>
      </c>
      <c r="M1154" s="2">
        <f t="shared" si="91"/>
        <v>42825</v>
      </c>
      <c r="N1154">
        <f t="shared" si="92"/>
        <v>0</v>
      </c>
      <c r="O1154">
        <f t="shared" si="93"/>
        <v>0</v>
      </c>
      <c r="P1154">
        <f t="shared" si="94"/>
        <v>0</v>
      </c>
      <c r="Q1154">
        <f t="shared" si="95"/>
        <v>9.4</v>
      </c>
    </row>
    <row r="1155" spans="1:17">
      <c r="A1155">
        <v>156109</v>
      </c>
      <c r="B1155">
        <v>3</v>
      </c>
      <c r="C1155">
        <v>1581</v>
      </c>
      <c r="D1155">
        <v>1550</v>
      </c>
      <c r="E1155">
        <v>1488</v>
      </c>
      <c r="F1155">
        <v>905</v>
      </c>
      <c r="G1155">
        <v>19.3</v>
      </c>
      <c r="H1155">
        <v>15.4</v>
      </c>
      <c r="I1155">
        <v>12.7</v>
      </c>
      <c r="J1155">
        <v>8.9</v>
      </c>
      <c r="K1155">
        <v>20180301</v>
      </c>
      <c r="L1155">
        <v>16.399999999999999</v>
      </c>
      <c r="M1155" s="2">
        <f t="shared" si="91"/>
        <v>43160</v>
      </c>
      <c r="N1155">
        <f t="shared" si="92"/>
        <v>0</v>
      </c>
      <c r="O1155">
        <f t="shared" si="93"/>
        <v>16.399999999999999</v>
      </c>
      <c r="P1155">
        <f t="shared" si="94"/>
        <v>0</v>
      </c>
      <c r="Q1155">
        <f t="shared" si="95"/>
        <v>0</v>
      </c>
    </row>
    <row r="1156" spans="1:17">
      <c r="A1156">
        <v>156109</v>
      </c>
      <c r="B1156">
        <v>3</v>
      </c>
      <c r="C1156">
        <v>1581</v>
      </c>
      <c r="D1156">
        <v>1550</v>
      </c>
      <c r="E1156">
        <v>1488</v>
      </c>
      <c r="F1156">
        <v>905</v>
      </c>
      <c r="G1156">
        <v>19.3</v>
      </c>
      <c r="H1156">
        <v>15.4</v>
      </c>
      <c r="I1156">
        <v>12.7</v>
      </c>
      <c r="J1156">
        <v>8.9</v>
      </c>
      <c r="K1156">
        <v>20180302</v>
      </c>
      <c r="L1156">
        <v>9.6999999999999993</v>
      </c>
      <c r="M1156" s="2">
        <f t="shared" si="91"/>
        <v>43161</v>
      </c>
      <c r="N1156">
        <f t="shared" si="92"/>
        <v>0</v>
      </c>
      <c r="O1156">
        <f t="shared" si="93"/>
        <v>0</v>
      </c>
      <c r="P1156">
        <f t="shared" si="94"/>
        <v>0</v>
      </c>
      <c r="Q1156">
        <f t="shared" si="95"/>
        <v>9.6999999999999993</v>
      </c>
    </row>
    <row r="1157" spans="1:17">
      <c r="A1157">
        <v>156109</v>
      </c>
      <c r="B1157">
        <v>3</v>
      </c>
      <c r="C1157">
        <v>1581</v>
      </c>
      <c r="D1157">
        <v>1550</v>
      </c>
      <c r="E1157">
        <v>1488</v>
      </c>
      <c r="F1157">
        <v>905</v>
      </c>
      <c r="G1157">
        <v>19.3</v>
      </c>
      <c r="H1157">
        <v>15.4</v>
      </c>
      <c r="I1157">
        <v>12.7</v>
      </c>
      <c r="J1157">
        <v>8.9</v>
      </c>
      <c r="K1157">
        <v>20180304</v>
      </c>
      <c r="L1157">
        <v>12.2</v>
      </c>
      <c r="M1157" s="2">
        <f t="shared" si="91"/>
        <v>43163</v>
      </c>
      <c r="N1157">
        <f t="shared" si="92"/>
        <v>0</v>
      </c>
      <c r="O1157">
        <f t="shared" si="93"/>
        <v>0</v>
      </c>
      <c r="P1157">
        <f t="shared" si="94"/>
        <v>0</v>
      </c>
      <c r="Q1157">
        <f t="shared" si="95"/>
        <v>12.2</v>
      </c>
    </row>
    <row r="1158" spans="1:17">
      <c r="A1158">
        <v>156109</v>
      </c>
      <c r="B1158">
        <v>3</v>
      </c>
      <c r="C1158">
        <v>1581</v>
      </c>
      <c r="D1158">
        <v>1550</v>
      </c>
      <c r="E1158">
        <v>1488</v>
      </c>
      <c r="F1158">
        <v>905</v>
      </c>
      <c r="G1158">
        <v>19.3</v>
      </c>
      <c r="H1158">
        <v>15.4</v>
      </c>
      <c r="I1158">
        <v>12.7</v>
      </c>
      <c r="J1158">
        <v>8.9</v>
      </c>
      <c r="K1158">
        <v>20180307</v>
      </c>
      <c r="L1158">
        <v>13.2</v>
      </c>
      <c r="M1158" s="2">
        <f t="shared" si="91"/>
        <v>43166</v>
      </c>
      <c r="N1158">
        <f t="shared" si="92"/>
        <v>0</v>
      </c>
      <c r="O1158">
        <f t="shared" si="93"/>
        <v>0</v>
      </c>
      <c r="P1158">
        <f t="shared" si="94"/>
        <v>13.2</v>
      </c>
      <c r="Q1158">
        <f t="shared" si="95"/>
        <v>0</v>
      </c>
    </row>
    <row r="1159" spans="1:17">
      <c r="A1159">
        <v>156109</v>
      </c>
      <c r="B1159">
        <v>3</v>
      </c>
      <c r="C1159">
        <v>1581</v>
      </c>
      <c r="D1159">
        <v>1550</v>
      </c>
      <c r="E1159">
        <v>1488</v>
      </c>
      <c r="F1159">
        <v>905</v>
      </c>
      <c r="G1159">
        <v>19.3</v>
      </c>
      <c r="H1159">
        <v>15.4</v>
      </c>
      <c r="I1159">
        <v>12.7</v>
      </c>
      <c r="J1159">
        <v>8.9</v>
      </c>
      <c r="K1159">
        <v>20180309</v>
      </c>
      <c r="L1159">
        <v>12.3</v>
      </c>
      <c r="M1159" s="2">
        <f t="shared" si="91"/>
        <v>43168</v>
      </c>
      <c r="N1159">
        <f t="shared" si="92"/>
        <v>0</v>
      </c>
      <c r="O1159">
        <f t="shared" si="93"/>
        <v>0</v>
      </c>
      <c r="P1159">
        <f t="shared" si="94"/>
        <v>0</v>
      </c>
      <c r="Q1159">
        <f t="shared" si="95"/>
        <v>12.3</v>
      </c>
    </row>
    <row r="1160" spans="1:17">
      <c r="A1160">
        <v>150903</v>
      </c>
      <c r="B1160">
        <v>3</v>
      </c>
      <c r="C1160">
        <v>1054</v>
      </c>
      <c r="D1160">
        <v>868</v>
      </c>
      <c r="E1160">
        <v>837</v>
      </c>
      <c r="F1160">
        <v>636</v>
      </c>
      <c r="G1160">
        <v>16.8</v>
      </c>
      <c r="H1160">
        <v>11.3</v>
      </c>
      <c r="I1160">
        <v>10</v>
      </c>
      <c r="J1160">
        <v>7.6</v>
      </c>
      <c r="K1160">
        <v>20180324</v>
      </c>
      <c r="L1160">
        <v>21</v>
      </c>
      <c r="M1160" s="2">
        <f t="shared" si="91"/>
        <v>43183</v>
      </c>
      <c r="N1160">
        <f t="shared" si="92"/>
        <v>21</v>
      </c>
      <c r="O1160">
        <f t="shared" si="93"/>
        <v>0</v>
      </c>
      <c r="P1160">
        <f t="shared" si="94"/>
        <v>0</v>
      </c>
      <c r="Q1160">
        <f t="shared" si="95"/>
        <v>0</v>
      </c>
    </row>
    <row r="1161" spans="1:17">
      <c r="A1161">
        <v>156109</v>
      </c>
      <c r="B1161">
        <v>3</v>
      </c>
      <c r="C1161">
        <v>1581</v>
      </c>
      <c r="D1161">
        <v>1550</v>
      </c>
      <c r="E1161">
        <v>1488</v>
      </c>
      <c r="F1161">
        <v>905</v>
      </c>
      <c r="G1161">
        <v>19.3</v>
      </c>
      <c r="H1161">
        <v>15.4</v>
      </c>
      <c r="I1161">
        <v>12.7</v>
      </c>
      <c r="J1161">
        <v>8.9</v>
      </c>
      <c r="K1161">
        <v>20180317</v>
      </c>
      <c r="L1161">
        <v>9.6</v>
      </c>
      <c r="M1161" s="2">
        <f t="shared" si="91"/>
        <v>43176</v>
      </c>
      <c r="N1161">
        <f t="shared" si="92"/>
        <v>0</v>
      </c>
      <c r="O1161">
        <f t="shared" si="93"/>
        <v>0</v>
      </c>
      <c r="P1161">
        <f t="shared" si="94"/>
        <v>0</v>
      </c>
      <c r="Q1161">
        <f t="shared" si="95"/>
        <v>9.6</v>
      </c>
    </row>
    <row r="1162" spans="1:17">
      <c r="A1162">
        <v>156109</v>
      </c>
      <c r="B1162">
        <v>3</v>
      </c>
      <c r="C1162">
        <v>1581</v>
      </c>
      <c r="D1162">
        <v>1550</v>
      </c>
      <c r="E1162">
        <v>1488</v>
      </c>
      <c r="F1162">
        <v>905</v>
      </c>
      <c r="G1162">
        <v>19.3</v>
      </c>
      <c r="H1162">
        <v>15.4</v>
      </c>
      <c r="I1162">
        <v>12.7</v>
      </c>
      <c r="J1162">
        <v>8.9</v>
      </c>
      <c r="K1162">
        <v>20180318</v>
      </c>
      <c r="L1162">
        <v>13.4</v>
      </c>
      <c r="M1162" s="2">
        <f t="shared" si="91"/>
        <v>43177</v>
      </c>
      <c r="N1162">
        <f t="shared" si="92"/>
        <v>0</v>
      </c>
      <c r="O1162">
        <f t="shared" si="93"/>
        <v>0</v>
      </c>
      <c r="P1162">
        <f t="shared" si="94"/>
        <v>13.4</v>
      </c>
      <c r="Q1162">
        <f t="shared" si="95"/>
        <v>0</v>
      </c>
    </row>
    <row r="1163" spans="1:17">
      <c r="A1163">
        <v>156109</v>
      </c>
      <c r="B1163">
        <v>3</v>
      </c>
      <c r="C1163">
        <v>1581</v>
      </c>
      <c r="D1163">
        <v>1550</v>
      </c>
      <c r="E1163">
        <v>1488</v>
      </c>
      <c r="F1163">
        <v>905</v>
      </c>
      <c r="G1163">
        <v>19.3</v>
      </c>
      <c r="H1163">
        <v>15.4</v>
      </c>
      <c r="I1163">
        <v>12.7</v>
      </c>
      <c r="J1163">
        <v>8.9</v>
      </c>
      <c r="K1163">
        <v>20180322</v>
      </c>
      <c r="L1163">
        <v>9.4</v>
      </c>
      <c r="M1163" s="2">
        <f t="shared" si="91"/>
        <v>43181</v>
      </c>
      <c r="N1163">
        <f t="shared" si="92"/>
        <v>0</v>
      </c>
      <c r="O1163">
        <f t="shared" si="93"/>
        <v>0</v>
      </c>
      <c r="P1163">
        <f t="shared" si="94"/>
        <v>0</v>
      </c>
      <c r="Q1163">
        <f t="shared" si="95"/>
        <v>9.4</v>
      </c>
    </row>
    <row r="1164" spans="1:17">
      <c r="A1164">
        <v>156109</v>
      </c>
      <c r="B1164">
        <v>3</v>
      </c>
      <c r="C1164">
        <v>1581</v>
      </c>
      <c r="D1164">
        <v>1550</v>
      </c>
      <c r="E1164">
        <v>1488</v>
      </c>
      <c r="F1164">
        <v>905</v>
      </c>
      <c r="G1164">
        <v>19.3</v>
      </c>
      <c r="H1164">
        <v>15.4</v>
      </c>
      <c r="I1164">
        <v>12.7</v>
      </c>
      <c r="J1164">
        <v>8.9</v>
      </c>
      <c r="K1164">
        <v>20180323</v>
      </c>
      <c r="L1164">
        <v>11.5</v>
      </c>
      <c r="M1164" s="2">
        <f t="shared" si="91"/>
        <v>43182</v>
      </c>
      <c r="N1164">
        <f t="shared" si="92"/>
        <v>0</v>
      </c>
      <c r="O1164">
        <f t="shared" si="93"/>
        <v>0</v>
      </c>
      <c r="P1164">
        <f t="shared" si="94"/>
        <v>0</v>
      </c>
      <c r="Q1164">
        <f t="shared" si="95"/>
        <v>11.5</v>
      </c>
    </row>
    <row r="1165" spans="1:17">
      <c r="A1165">
        <v>156109</v>
      </c>
      <c r="B1165">
        <v>3</v>
      </c>
      <c r="C1165">
        <v>1581</v>
      </c>
      <c r="D1165">
        <v>1550</v>
      </c>
      <c r="E1165">
        <v>1488</v>
      </c>
      <c r="F1165">
        <v>905</v>
      </c>
      <c r="G1165">
        <v>19.3</v>
      </c>
      <c r="H1165">
        <v>15.4</v>
      </c>
      <c r="I1165">
        <v>12.7</v>
      </c>
      <c r="J1165">
        <v>8.9</v>
      </c>
      <c r="K1165">
        <v>20180326</v>
      </c>
      <c r="L1165">
        <v>9.4</v>
      </c>
      <c r="M1165" s="2">
        <f t="shared" si="91"/>
        <v>43185</v>
      </c>
      <c r="N1165">
        <f t="shared" si="92"/>
        <v>0</v>
      </c>
      <c r="O1165">
        <f t="shared" si="93"/>
        <v>0</v>
      </c>
      <c r="P1165">
        <f t="shared" si="94"/>
        <v>0</v>
      </c>
      <c r="Q1165">
        <f t="shared" si="95"/>
        <v>9.4</v>
      </c>
    </row>
    <row r="1166" spans="1:17">
      <c r="A1166">
        <v>156113</v>
      </c>
      <c r="B1166">
        <v>1</v>
      </c>
      <c r="C1166">
        <v>1581</v>
      </c>
      <c r="D1166">
        <v>1382</v>
      </c>
      <c r="E1166">
        <v>1321</v>
      </c>
      <c r="F1166">
        <v>398</v>
      </c>
      <c r="G1166">
        <v>10.8</v>
      </c>
      <c r="H1166">
        <v>7.5</v>
      </c>
      <c r="I1166">
        <v>5.7</v>
      </c>
      <c r="J1166">
        <v>3.5</v>
      </c>
      <c r="K1166">
        <v>20180118</v>
      </c>
      <c r="L1166">
        <v>10.3</v>
      </c>
      <c r="M1166" s="2">
        <f t="shared" si="91"/>
        <v>43118</v>
      </c>
      <c r="N1166">
        <f t="shared" si="92"/>
        <v>0</v>
      </c>
      <c r="O1166">
        <f t="shared" si="93"/>
        <v>10.3</v>
      </c>
      <c r="P1166">
        <f t="shared" si="94"/>
        <v>0</v>
      </c>
      <c r="Q1166">
        <f t="shared" si="95"/>
        <v>0</v>
      </c>
    </row>
    <row r="1167" spans="1:17">
      <c r="A1167">
        <v>156113</v>
      </c>
      <c r="B1167">
        <v>1</v>
      </c>
      <c r="C1167">
        <v>1581</v>
      </c>
      <c r="D1167">
        <v>1382</v>
      </c>
      <c r="E1167">
        <v>1321</v>
      </c>
      <c r="F1167">
        <v>398</v>
      </c>
      <c r="G1167">
        <v>10.8</v>
      </c>
      <c r="H1167">
        <v>7.5</v>
      </c>
      <c r="I1167">
        <v>5.7</v>
      </c>
      <c r="J1167">
        <v>3.5</v>
      </c>
      <c r="K1167">
        <v>20180122</v>
      </c>
      <c r="L1167">
        <v>4</v>
      </c>
      <c r="M1167" s="2">
        <f t="shared" si="91"/>
        <v>43122</v>
      </c>
      <c r="N1167">
        <f t="shared" si="92"/>
        <v>0</v>
      </c>
      <c r="O1167">
        <f t="shared" si="93"/>
        <v>0</v>
      </c>
      <c r="P1167">
        <f t="shared" si="94"/>
        <v>0</v>
      </c>
      <c r="Q1167">
        <f t="shared" si="95"/>
        <v>4</v>
      </c>
    </row>
    <row r="1168" spans="1:17">
      <c r="A1168">
        <v>156113</v>
      </c>
      <c r="B1168">
        <v>2</v>
      </c>
      <c r="C1168">
        <v>1581</v>
      </c>
      <c r="D1168">
        <v>1384</v>
      </c>
      <c r="E1168">
        <v>1353</v>
      </c>
      <c r="F1168">
        <v>564</v>
      </c>
      <c r="G1168">
        <v>17.2</v>
      </c>
      <c r="H1168">
        <v>10.199999999999999</v>
      </c>
      <c r="I1168">
        <v>7.5</v>
      </c>
      <c r="J1168">
        <v>4.3</v>
      </c>
      <c r="K1168">
        <v>20170210</v>
      </c>
      <c r="L1168">
        <v>6.2</v>
      </c>
      <c r="M1168" s="2">
        <f t="shared" si="91"/>
        <v>42776</v>
      </c>
      <c r="N1168">
        <f t="shared" si="92"/>
        <v>0</v>
      </c>
      <c r="O1168">
        <f t="shared" si="93"/>
        <v>0</v>
      </c>
      <c r="P1168">
        <f t="shared" si="94"/>
        <v>0</v>
      </c>
      <c r="Q1168">
        <f t="shared" si="95"/>
        <v>6.2</v>
      </c>
    </row>
    <row r="1169" spans="1:17">
      <c r="A1169">
        <v>156113</v>
      </c>
      <c r="B1169">
        <v>2</v>
      </c>
      <c r="C1169">
        <v>1581</v>
      </c>
      <c r="D1169">
        <v>1384</v>
      </c>
      <c r="E1169">
        <v>1353</v>
      </c>
      <c r="F1169">
        <v>564</v>
      </c>
      <c r="G1169">
        <v>17.2</v>
      </c>
      <c r="H1169">
        <v>10.199999999999999</v>
      </c>
      <c r="I1169">
        <v>7.5</v>
      </c>
      <c r="J1169">
        <v>4.3</v>
      </c>
      <c r="K1169">
        <v>20170211</v>
      </c>
      <c r="L1169">
        <v>5</v>
      </c>
      <c r="M1169" s="2">
        <f t="shared" si="91"/>
        <v>42777</v>
      </c>
      <c r="N1169">
        <f t="shared" si="92"/>
        <v>0</v>
      </c>
      <c r="O1169">
        <f t="shared" si="93"/>
        <v>0</v>
      </c>
      <c r="P1169">
        <f t="shared" si="94"/>
        <v>0</v>
      </c>
      <c r="Q1169">
        <f t="shared" si="95"/>
        <v>5</v>
      </c>
    </row>
    <row r="1170" spans="1:17">
      <c r="A1170">
        <v>156113</v>
      </c>
      <c r="B1170">
        <v>2</v>
      </c>
      <c r="C1170">
        <v>1581</v>
      </c>
      <c r="D1170">
        <v>1384</v>
      </c>
      <c r="E1170">
        <v>1353</v>
      </c>
      <c r="F1170">
        <v>564</v>
      </c>
      <c r="G1170">
        <v>17.2</v>
      </c>
      <c r="H1170">
        <v>10.199999999999999</v>
      </c>
      <c r="I1170">
        <v>7.5</v>
      </c>
      <c r="J1170">
        <v>4.3</v>
      </c>
      <c r="K1170">
        <v>20170214</v>
      </c>
      <c r="L1170">
        <v>4.9000000000000004</v>
      </c>
      <c r="M1170" s="2">
        <f t="shared" si="91"/>
        <v>42780</v>
      </c>
      <c r="N1170">
        <f t="shared" si="92"/>
        <v>0</v>
      </c>
      <c r="O1170">
        <f t="shared" si="93"/>
        <v>0</v>
      </c>
      <c r="P1170">
        <f t="shared" si="94"/>
        <v>0</v>
      </c>
      <c r="Q1170">
        <f t="shared" si="95"/>
        <v>4.9000000000000004</v>
      </c>
    </row>
    <row r="1171" spans="1:17">
      <c r="A1171">
        <v>156113</v>
      </c>
      <c r="B1171">
        <v>2</v>
      </c>
      <c r="C1171">
        <v>1581</v>
      </c>
      <c r="D1171">
        <v>1384</v>
      </c>
      <c r="E1171">
        <v>1353</v>
      </c>
      <c r="F1171">
        <v>564</v>
      </c>
      <c r="G1171">
        <v>17.2</v>
      </c>
      <c r="H1171">
        <v>10.199999999999999</v>
      </c>
      <c r="I1171">
        <v>7.5</v>
      </c>
      <c r="J1171">
        <v>4.3</v>
      </c>
      <c r="K1171">
        <v>20170217</v>
      </c>
      <c r="L1171">
        <v>5.9</v>
      </c>
      <c r="M1171" s="2">
        <f t="shared" si="91"/>
        <v>42783</v>
      </c>
      <c r="N1171">
        <f t="shared" si="92"/>
        <v>0</v>
      </c>
      <c r="O1171">
        <f t="shared" si="93"/>
        <v>0</v>
      </c>
      <c r="P1171">
        <f t="shared" si="94"/>
        <v>0</v>
      </c>
      <c r="Q1171">
        <f t="shared" si="95"/>
        <v>5.9</v>
      </c>
    </row>
    <row r="1172" spans="1:17">
      <c r="A1172">
        <v>156113</v>
      </c>
      <c r="B1172">
        <v>2</v>
      </c>
      <c r="C1172">
        <v>1581</v>
      </c>
      <c r="D1172">
        <v>1384</v>
      </c>
      <c r="E1172">
        <v>1353</v>
      </c>
      <c r="F1172">
        <v>564</v>
      </c>
      <c r="G1172">
        <v>17.2</v>
      </c>
      <c r="H1172">
        <v>10.199999999999999</v>
      </c>
      <c r="I1172">
        <v>7.5</v>
      </c>
      <c r="J1172">
        <v>4.3</v>
      </c>
      <c r="K1172">
        <v>20170223</v>
      </c>
      <c r="L1172">
        <v>8.1999999999999993</v>
      </c>
      <c r="M1172" s="2">
        <f t="shared" si="91"/>
        <v>42789</v>
      </c>
      <c r="N1172">
        <f t="shared" si="92"/>
        <v>0</v>
      </c>
      <c r="O1172">
        <f t="shared" si="93"/>
        <v>0</v>
      </c>
      <c r="P1172">
        <f t="shared" si="94"/>
        <v>8.1999999999999993</v>
      </c>
      <c r="Q1172">
        <f t="shared" si="95"/>
        <v>0</v>
      </c>
    </row>
    <row r="1173" spans="1:17">
      <c r="A1173">
        <v>156113</v>
      </c>
      <c r="B1173">
        <v>2</v>
      </c>
      <c r="C1173">
        <v>1581</v>
      </c>
      <c r="D1173">
        <v>1384</v>
      </c>
      <c r="E1173">
        <v>1353</v>
      </c>
      <c r="F1173">
        <v>564</v>
      </c>
      <c r="G1173">
        <v>17.2</v>
      </c>
      <c r="H1173">
        <v>10.199999999999999</v>
      </c>
      <c r="I1173">
        <v>7.5</v>
      </c>
      <c r="J1173">
        <v>4.3</v>
      </c>
      <c r="K1173">
        <v>20170226</v>
      </c>
      <c r="L1173">
        <v>8.3000000000000007</v>
      </c>
      <c r="M1173" s="2">
        <f t="shared" si="91"/>
        <v>42792</v>
      </c>
      <c r="N1173">
        <f t="shared" si="92"/>
        <v>0</v>
      </c>
      <c r="O1173">
        <f t="shared" si="93"/>
        <v>0</v>
      </c>
      <c r="P1173">
        <f t="shared" si="94"/>
        <v>8.3000000000000007</v>
      </c>
      <c r="Q1173">
        <f t="shared" si="95"/>
        <v>0</v>
      </c>
    </row>
    <row r="1174" spans="1:17">
      <c r="A1174">
        <v>156113</v>
      </c>
      <c r="B1174">
        <v>2</v>
      </c>
      <c r="C1174">
        <v>1581</v>
      </c>
      <c r="D1174">
        <v>1384</v>
      </c>
      <c r="E1174">
        <v>1353</v>
      </c>
      <c r="F1174">
        <v>564</v>
      </c>
      <c r="G1174">
        <v>17.2</v>
      </c>
      <c r="H1174">
        <v>10.199999999999999</v>
      </c>
      <c r="I1174">
        <v>7.5</v>
      </c>
      <c r="J1174">
        <v>4.3</v>
      </c>
      <c r="K1174">
        <v>20180216</v>
      </c>
      <c r="L1174">
        <v>7.5</v>
      </c>
      <c r="M1174" s="2">
        <f t="shared" si="91"/>
        <v>43147</v>
      </c>
      <c r="N1174">
        <f t="shared" si="92"/>
        <v>0</v>
      </c>
      <c r="O1174">
        <f t="shared" si="93"/>
        <v>0</v>
      </c>
      <c r="P1174">
        <f t="shared" si="94"/>
        <v>0</v>
      </c>
      <c r="Q1174">
        <f t="shared" si="95"/>
        <v>7.5</v>
      </c>
    </row>
    <row r="1175" spans="1:17">
      <c r="A1175">
        <v>156113</v>
      </c>
      <c r="B1175">
        <v>2</v>
      </c>
      <c r="C1175">
        <v>1581</v>
      </c>
      <c r="D1175">
        <v>1384</v>
      </c>
      <c r="E1175">
        <v>1353</v>
      </c>
      <c r="F1175">
        <v>564</v>
      </c>
      <c r="G1175">
        <v>17.2</v>
      </c>
      <c r="H1175">
        <v>10.199999999999999</v>
      </c>
      <c r="I1175">
        <v>7.5</v>
      </c>
      <c r="J1175">
        <v>4.3</v>
      </c>
      <c r="K1175">
        <v>20180226</v>
      </c>
      <c r="L1175">
        <v>4.5999999999999996</v>
      </c>
      <c r="M1175" s="2">
        <f t="shared" si="91"/>
        <v>43157</v>
      </c>
      <c r="N1175">
        <f t="shared" si="92"/>
        <v>0</v>
      </c>
      <c r="O1175">
        <f t="shared" si="93"/>
        <v>0</v>
      </c>
      <c r="P1175">
        <f t="shared" si="94"/>
        <v>0</v>
      </c>
      <c r="Q1175">
        <f t="shared" si="95"/>
        <v>4.5999999999999996</v>
      </c>
    </row>
    <row r="1176" spans="1:17">
      <c r="A1176">
        <v>156113</v>
      </c>
      <c r="B1176">
        <v>3</v>
      </c>
      <c r="C1176">
        <v>1581</v>
      </c>
      <c r="D1176">
        <v>1380</v>
      </c>
      <c r="E1176">
        <v>1349</v>
      </c>
      <c r="F1176">
        <v>629</v>
      </c>
      <c r="G1176">
        <v>14.2</v>
      </c>
      <c r="H1176">
        <v>8.9</v>
      </c>
      <c r="I1176">
        <v>6.9</v>
      </c>
      <c r="J1176">
        <v>4.0999999999999996</v>
      </c>
      <c r="K1176">
        <v>20170301</v>
      </c>
      <c r="L1176">
        <v>8.6999999999999993</v>
      </c>
      <c r="M1176" s="2">
        <f t="shared" si="91"/>
        <v>42795</v>
      </c>
      <c r="N1176">
        <f t="shared" si="92"/>
        <v>0</v>
      </c>
      <c r="O1176">
        <f t="shared" si="93"/>
        <v>0</v>
      </c>
      <c r="P1176">
        <f t="shared" si="94"/>
        <v>8.6999999999999993</v>
      </c>
      <c r="Q1176">
        <f t="shared" si="95"/>
        <v>0</v>
      </c>
    </row>
    <row r="1177" spans="1:17">
      <c r="A1177">
        <v>156113</v>
      </c>
      <c r="B1177">
        <v>3</v>
      </c>
      <c r="C1177">
        <v>1581</v>
      </c>
      <c r="D1177">
        <v>1380</v>
      </c>
      <c r="E1177">
        <v>1349</v>
      </c>
      <c r="F1177">
        <v>629</v>
      </c>
      <c r="G1177">
        <v>14.2</v>
      </c>
      <c r="H1177">
        <v>8.9</v>
      </c>
      <c r="I1177">
        <v>6.9</v>
      </c>
      <c r="J1177">
        <v>4.0999999999999996</v>
      </c>
      <c r="K1177">
        <v>20170302</v>
      </c>
      <c r="L1177">
        <v>8.6999999999999993</v>
      </c>
      <c r="M1177" s="2">
        <f t="shared" si="91"/>
        <v>42796</v>
      </c>
      <c r="N1177">
        <f t="shared" si="92"/>
        <v>0</v>
      </c>
      <c r="O1177">
        <f t="shared" si="93"/>
        <v>0</v>
      </c>
      <c r="P1177">
        <f t="shared" si="94"/>
        <v>8.6999999999999993</v>
      </c>
      <c r="Q1177">
        <f t="shared" si="95"/>
        <v>0</v>
      </c>
    </row>
    <row r="1178" spans="1:17">
      <c r="A1178">
        <v>156113</v>
      </c>
      <c r="B1178">
        <v>3</v>
      </c>
      <c r="C1178">
        <v>1581</v>
      </c>
      <c r="D1178">
        <v>1380</v>
      </c>
      <c r="E1178">
        <v>1349</v>
      </c>
      <c r="F1178">
        <v>629</v>
      </c>
      <c r="G1178">
        <v>14.2</v>
      </c>
      <c r="H1178">
        <v>8.9</v>
      </c>
      <c r="I1178">
        <v>6.9</v>
      </c>
      <c r="J1178">
        <v>4.0999999999999996</v>
      </c>
      <c r="K1178">
        <v>20170303</v>
      </c>
      <c r="L1178">
        <v>8.8000000000000007</v>
      </c>
      <c r="M1178" s="2">
        <f t="shared" si="91"/>
        <v>42797</v>
      </c>
      <c r="N1178">
        <f t="shared" si="92"/>
        <v>0</v>
      </c>
      <c r="O1178">
        <f t="shared" si="93"/>
        <v>0</v>
      </c>
      <c r="P1178">
        <f t="shared" si="94"/>
        <v>8.8000000000000007</v>
      </c>
      <c r="Q1178">
        <f t="shared" si="95"/>
        <v>0</v>
      </c>
    </row>
    <row r="1179" spans="1:17">
      <c r="A1179">
        <v>156113</v>
      </c>
      <c r="B1179">
        <v>3</v>
      </c>
      <c r="C1179">
        <v>1581</v>
      </c>
      <c r="D1179">
        <v>1380</v>
      </c>
      <c r="E1179">
        <v>1349</v>
      </c>
      <c r="F1179">
        <v>629</v>
      </c>
      <c r="G1179">
        <v>14.2</v>
      </c>
      <c r="H1179">
        <v>8.9</v>
      </c>
      <c r="I1179">
        <v>6.9</v>
      </c>
      <c r="J1179">
        <v>4.0999999999999996</v>
      </c>
      <c r="K1179">
        <v>20170304</v>
      </c>
      <c r="L1179">
        <v>7.1</v>
      </c>
      <c r="M1179" s="2">
        <f t="shared" si="91"/>
        <v>42798</v>
      </c>
      <c r="N1179">
        <f t="shared" si="92"/>
        <v>0</v>
      </c>
      <c r="O1179">
        <f t="shared" si="93"/>
        <v>0</v>
      </c>
      <c r="P1179">
        <f t="shared" si="94"/>
        <v>7.1</v>
      </c>
      <c r="Q1179">
        <f t="shared" si="95"/>
        <v>0</v>
      </c>
    </row>
    <row r="1180" spans="1:17">
      <c r="A1180">
        <v>156113</v>
      </c>
      <c r="B1180">
        <v>3</v>
      </c>
      <c r="C1180">
        <v>1581</v>
      </c>
      <c r="D1180">
        <v>1380</v>
      </c>
      <c r="E1180">
        <v>1349</v>
      </c>
      <c r="F1180">
        <v>629</v>
      </c>
      <c r="G1180">
        <v>14.2</v>
      </c>
      <c r="H1180">
        <v>8.9</v>
      </c>
      <c r="I1180">
        <v>6.9</v>
      </c>
      <c r="J1180">
        <v>4.0999999999999996</v>
      </c>
      <c r="K1180">
        <v>20170305</v>
      </c>
      <c r="L1180">
        <v>10.3</v>
      </c>
      <c r="M1180" s="2">
        <f t="shared" si="91"/>
        <v>42799</v>
      </c>
      <c r="N1180">
        <f t="shared" si="92"/>
        <v>0</v>
      </c>
      <c r="O1180">
        <f t="shared" si="93"/>
        <v>10.3</v>
      </c>
      <c r="P1180">
        <f t="shared" si="94"/>
        <v>0</v>
      </c>
      <c r="Q1180">
        <f t="shared" si="95"/>
        <v>0</v>
      </c>
    </row>
    <row r="1181" spans="1:17">
      <c r="A1181">
        <v>156113</v>
      </c>
      <c r="B1181">
        <v>3</v>
      </c>
      <c r="C1181">
        <v>1581</v>
      </c>
      <c r="D1181">
        <v>1380</v>
      </c>
      <c r="E1181">
        <v>1349</v>
      </c>
      <c r="F1181">
        <v>629</v>
      </c>
      <c r="G1181">
        <v>14.2</v>
      </c>
      <c r="H1181">
        <v>8.9</v>
      </c>
      <c r="I1181">
        <v>6.9</v>
      </c>
      <c r="J1181">
        <v>4.0999999999999996</v>
      </c>
      <c r="K1181">
        <v>20170310</v>
      </c>
      <c r="L1181">
        <v>4.9000000000000004</v>
      </c>
      <c r="M1181" s="2">
        <f t="shared" si="91"/>
        <v>42804</v>
      </c>
      <c r="N1181">
        <f t="shared" si="92"/>
        <v>0</v>
      </c>
      <c r="O1181">
        <f t="shared" si="93"/>
        <v>0</v>
      </c>
      <c r="P1181">
        <f t="shared" si="94"/>
        <v>0</v>
      </c>
      <c r="Q1181">
        <f t="shared" si="95"/>
        <v>4.9000000000000004</v>
      </c>
    </row>
    <row r="1182" spans="1:17">
      <c r="A1182">
        <v>156113</v>
      </c>
      <c r="B1182">
        <v>3</v>
      </c>
      <c r="C1182">
        <v>1581</v>
      </c>
      <c r="D1182">
        <v>1380</v>
      </c>
      <c r="E1182">
        <v>1349</v>
      </c>
      <c r="F1182">
        <v>629</v>
      </c>
      <c r="G1182">
        <v>14.2</v>
      </c>
      <c r="H1182">
        <v>8.9</v>
      </c>
      <c r="I1182">
        <v>6.9</v>
      </c>
      <c r="J1182">
        <v>4.0999999999999996</v>
      </c>
      <c r="K1182">
        <v>20170311</v>
      </c>
      <c r="L1182">
        <v>4.2</v>
      </c>
      <c r="M1182" s="2">
        <f t="shared" ref="M1182:M1219" si="96">DATE(MID(K1182,1,4),MID(K1182,5,2),MID(K1182,7,2))</f>
        <v>42805</v>
      </c>
      <c r="N1182">
        <f t="shared" ref="N1182:N1219" si="97">+IF(L1182&gt;G1182,L1182,)</f>
        <v>0</v>
      </c>
      <c r="O1182">
        <f t="shared" ref="O1182:O1219" si="98">IF(N1182=0,IF(L1182&gt;H1182,L1182,),)</f>
        <v>0</v>
      </c>
      <c r="P1182">
        <f t="shared" ref="P1182:P1219" si="99">IF(O1182=0,IF(N1182=0,IF(L1182&gt;I1182,L1182,),),)</f>
        <v>0</v>
      </c>
      <c r="Q1182">
        <f t="shared" ref="Q1182:Q1219" si="100">IF(P1182=0,IF(O1182=0,IF(N1182=0,IF(L1182&gt;J1182,L1182,),),),)</f>
        <v>4.2</v>
      </c>
    </row>
    <row r="1183" spans="1:17">
      <c r="A1183">
        <v>156113</v>
      </c>
      <c r="B1183">
        <v>3</v>
      </c>
      <c r="C1183">
        <v>1581</v>
      </c>
      <c r="D1183">
        <v>1380</v>
      </c>
      <c r="E1183">
        <v>1349</v>
      </c>
      <c r="F1183">
        <v>629</v>
      </c>
      <c r="G1183">
        <v>14.2</v>
      </c>
      <c r="H1183">
        <v>8.9</v>
      </c>
      <c r="I1183">
        <v>6.9</v>
      </c>
      <c r="J1183">
        <v>4.0999999999999996</v>
      </c>
      <c r="K1183">
        <v>20170312</v>
      </c>
      <c r="L1183">
        <v>7.4</v>
      </c>
      <c r="M1183" s="2">
        <f t="shared" si="96"/>
        <v>42806</v>
      </c>
      <c r="N1183">
        <f t="shared" si="97"/>
        <v>0</v>
      </c>
      <c r="O1183">
        <f t="shared" si="98"/>
        <v>0</v>
      </c>
      <c r="P1183">
        <f t="shared" si="99"/>
        <v>7.4</v>
      </c>
      <c r="Q1183">
        <f t="shared" si="100"/>
        <v>0</v>
      </c>
    </row>
    <row r="1184" spans="1:17">
      <c r="A1184">
        <v>156113</v>
      </c>
      <c r="B1184">
        <v>3</v>
      </c>
      <c r="C1184">
        <v>1581</v>
      </c>
      <c r="D1184">
        <v>1380</v>
      </c>
      <c r="E1184">
        <v>1349</v>
      </c>
      <c r="F1184">
        <v>629</v>
      </c>
      <c r="G1184">
        <v>14.2</v>
      </c>
      <c r="H1184">
        <v>8.9</v>
      </c>
      <c r="I1184">
        <v>6.9</v>
      </c>
      <c r="J1184">
        <v>4.0999999999999996</v>
      </c>
      <c r="K1184">
        <v>20170313</v>
      </c>
      <c r="L1184">
        <v>8.6999999999999993</v>
      </c>
      <c r="M1184" s="2">
        <f t="shared" si="96"/>
        <v>42807</v>
      </c>
      <c r="N1184">
        <f t="shared" si="97"/>
        <v>0</v>
      </c>
      <c r="O1184">
        <f t="shared" si="98"/>
        <v>0</v>
      </c>
      <c r="P1184">
        <f t="shared" si="99"/>
        <v>8.6999999999999993</v>
      </c>
      <c r="Q1184">
        <f t="shared" si="100"/>
        <v>0</v>
      </c>
    </row>
    <row r="1185" spans="1:17">
      <c r="A1185">
        <v>156113</v>
      </c>
      <c r="B1185">
        <v>3</v>
      </c>
      <c r="C1185">
        <v>1581</v>
      </c>
      <c r="D1185">
        <v>1380</v>
      </c>
      <c r="E1185">
        <v>1349</v>
      </c>
      <c r="F1185">
        <v>629</v>
      </c>
      <c r="G1185">
        <v>14.2</v>
      </c>
      <c r="H1185">
        <v>8.9</v>
      </c>
      <c r="I1185">
        <v>6.9</v>
      </c>
      <c r="J1185">
        <v>4.0999999999999996</v>
      </c>
      <c r="K1185">
        <v>20170314</v>
      </c>
      <c r="L1185">
        <v>19</v>
      </c>
      <c r="M1185" s="2">
        <f t="shared" si="96"/>
        <v>42808</v>
      </c>
      <c r="N1185">
        <f t="shared" si="97"/>
        <v>19</v>
      </c>
      <c r="O1185">
        <f t="shared" si="98"/>
        <v>0</v>
      </c>
      <c r="P1185">
        <f t="shared" si="99"/>
        <v>0</v>
      </c>
      <c r="Q1185">
        <f t="shared" si="100"/>
        <v>0</v>
      </c>
    </row>
    <row r="1186" spans="1:17">
      <c r="A1186">
        <v>156113</v>
      </c>
      <c r="B1186">
        <v>3</v>
      </c>
      <c r="C1186">
        <v>1581</v>
      </c>
      <c r="D1186">
        <v>1380</v>
      </c>
      <c r="E1186">
        <v>1349</v>
      </c>
      <c r="F1186">
        <v>629</v>
      </c>
      <c r="G1186">
        <v>14.2</v>
      </c>
      <c r="H1186">
        <v>8.9</v>
      </c>
      <c r="I1186">
        <v>6.9</v>
      </c>
      <c r="J1186">
        <v>4.0999999999999996</v>
      </c>
      <c r="K1186">
        <v>20170315</v>
      </c>
      <c r="L1186">
        <v>24.1</v>
      </c>
      <c r="M1186" s="2">
        <f t="shared" si="96"/>
        <v>42809</v>
      </c>
      <c r="N1186">
        <f t="shared" si="97"/>
        <v>24.1</v>
      </c>
      <c r="O1186">
        <f t="shared" si="98"/>
        <v>0</v>
      </c>
      <c r="P1186">
        <f t="shared" si="99"/>
        <v>0</v>
      </c>
      <c r="Q1186">
        <f t="shared" si="100"/>
        <v>0</v>
      </c>
    </row>
    <row r="1187" spans="1:17">
      <c r="A1187">
        <v>156113</v>
      </c>
      <c r="B1187">
        <v>3</v>
      </c>
      <c r="C1187">
        <v>1581</v>
      </c>
      <c r="D1187">
        <v>1380</v>
      </c>
      <c r="E1187">
        <v>1349</v>
      </c>
      <c r="F1187">
        <v>629</v>
      </c>
      <c r="G1187">
        <v>14.2</v>
      </c>
      <c r="H1187">
        <v>8.9</v>
      </c>
      <c r="I1187">
        <v>6.9</v>
      </c>
      <c r="J1187">
        <v>4.0999999999999996</v>
      </c>
      <c r="K1187">
        <v>20170316</v>
      </c>
      <c r="L1187">
        <v>17.5</v>
      </c>
      <c r="M1187" s="2">
        <f t="shared" si="96"/>
        <v>42810</v>
      </c>
      <c r="N1187">
        <f t="shared" si="97"/>
        <v>17.5</v>
      </c>
      <c r="O1187">
        <f t="shared" si="98"/>
        <v>0</v>
      </c>
      <c r="P1187">
        <f t="shared" si="99"/>
        <v>0</v>
      </c>
      <c r="Q1187">
        <f t="shared" si="100"/>
        <v>0</v>
      </c>
    </row>
    <row r="1188" spans="1:17">
      <c r="A1188">
        <v>156113</v>
      </c>
      <c r="B1188">
        <v>3</v>
      </c>
      <c r="C1188">
        <v>1581</v>
      </c>
      <c r="D1188">
        <v>1380</v>
      </c>
      <c r="E1188">
        <v>1349</v>
      </c>
      <c r="F1188">
        <v>629</v>
      </c>
      <c r="G1188">
        <v>14.2</v>
      </c>
      <c r="H1188">
        <v>8.9</v>
      </c>
      <c r="I1188">
        <v>6.9</v>
      </c>
      <c r="J1188">
        <v>4.0999999999999996</v>
      </c>
      <c r="K1188">
        <v>20170320</v>
      </c>
      <c r="L1188">
        <v>4.9000000000000004</v>
      </c>
      <c r="M1188" s="2">
        <f t="shared" si="96"/>
        <v>42814</v>
      </c>
      <c r="N1188">
        <f t="shared" si="97"/>
        <v>0</v>
      </c>
      <c r="O1188">
        <f t="shared" si="98"/>
        <v>0</v>
      </c>
      <c r="P1188">
        <f t="shared" si="99"/>
        <v>0</v>
      </c>
      <c r="Q1188">
        <f t="shared" si="100"/>
        <v>4.9000000000000004</v>
      </c>
    </row>
    <row r="1189" spans="1:17">
      <c r="A1189">
        <v>156113</v>
      </c>
      <c r="B1189">
        <v>3</v>
      </c>
      <c r="C1189">
        <v>1581</v>
      </c>
      <c r="D1189">
        <v>1380</v>
      </c>
      <c r="E1189">
        <v>1349</v>
      </c>
      <c r="F1189">
        <v>629</v>
      </c>
      <c r="G1189">
        <v>14.2</v>
      </c>
      <c r="H1189">
        <v>8.9</v>
      </c>
      <c r="I1189">
        <v>6.9</v>
      </c>
      <c r="J1189">
        <v>4.0999999999999996</v>
      </c>
      <c r="K1189">
        <v>20180303</v>
      </c>
      <c r="L1189">
        <v>7.4</v>
      </c>
      <c r="M1189" s="2">
        <f t="shared" si="96"/>
        <v>43162</v>
      </c>
      <c r="N1189">
        <f t="shared" si="97"/>
        <v>0</v>
      </c>
      <c r="O1189">
        <f t="shared" si="98"/>
        <v>0</v>
      </c>
      <c r="P1189">
        <f t="shared" si="99"/>
        <v>7.4</v>
      </c>
      <c r="Q1189">
        <f t="shared" si="100"/>
        <v>0</v>
      </c>
    </row>
    <row r="1190" spans="1:17">
      <c r="A1190">
        <v>156113</v>
      </c>
      <c r="B1190">
        <v>3</v>
      </c>
      <c r="C1190">
        <v>1581</v>
      </c>
      <c r="D1190">
        <v>1380</v>
      </c>
      <c r="E1190">
        <v>1349</v>
      </c>
      <c r="F1190">
        <v>629</v>
      </c>
      <c r="G1190">
        <v>14.2</v>
      </c>
      <c r="H1190">
        <v>8.9</v>
      </c>
      <c r="I1190">
        <v>6.9</v>
      </c>
      <c r="J1190">
        <v>4.0999999999999996</v>
      </c>
      <c r="K1190">
        <v>20180312</v>
      </c>
      <c r="L1190">
        <v>4.5999999999999996</v>
      </c>
      <c r="M1190" s="2">
        <f t="shared" si="96"/>
        <v>43171</v>
      </c>
      <c r="N1190">
        <f t="shared" si="97"/>
        <v>0</v>
      </c>
      <c r="O1190">
        <f t="shared" si="98"/>
        <v>0</v>
      </c>
      <c r="P1190">
        <f t="shared" si="99"/>
        <v>0</v>
      </c>
      <c r="Q1190">
        <f t="shared" si="100"/>
        <v>4.5999999999999996</v>
      </c>
    </row>
    <row r="1191" spans="1:17">
      <c r="A1191">
        <v>156113</v>
      </c>
      <c r="B1191">
        <v>3</v>
      </c>
      <c r="C1191">
        <v>1581</v>
      </c>
      <c r="D1191">
        <v>1380</v>
      </c>
      <c r="E1191">
        <v>1349</v>
      </c>
      <c r="F1191">
        <v>629</v>
      </c>
      <c r="G1191">
        <v>14.2</v>
      </c>
      <c r="H1191">
        <v>8.9</v>
      </c>
      <c r="I1191">
        <v>6.9</v>
      </c>
      <c r="J1191">
        <v>4.0999999999999996</v>
      </c>
      <c r="K1191">
        <v>20180316</v>
      </c>
      <c r="L1191">
        <v>5.0999999999999996</v>
      </c>
      <c r="M1191" s="2">
        <f t="shared" si="96"/>
        <v>43175</v>
      </c>
      <c r="N1191">
        <f t="shared" si="97"/>
        <v>0</v>
      </c>
      <c r="O1191">
        <f t="shared" si="98"/>
        <v>0</v>
      </c>
      <c r="P1191">
        <f t="shared" si="99"/>
        <v>0</v>
      </c>
      <c r="Q1191">
        <f t="shared" si="100"/>
        <v>5.0999999999999996</v>
      </c>
    </row>
    <row r="1192" spans="1:17">
      <c r="A1192">
        <v>157418</v>
      </c>
      <c r="B1192">
        <v>1</v>
      </c>
      <c r="C1192">
        <v>1581</v>
      </c>
      <c r="D1192">
        <v>1457</v>
      </c>
      <c r="E1192">
        <v>1426</v>
      </c>
      <c r="F1192">
        <v>1088</v>
      </c>
      <c r="G1192">
        <v>25.3</v>
      </c>
      <c r="H1192">
        <v>17.399999999999999</v>
      </c>
      <c r="I1192">
        <v>13.4</v>
      </c>
      <c r="J1192">
        <v>8.4</v>
      </c>
      <c r="K1192">
        <v>20170114</v>
      </c>
      <c r="L1192">
        <v>12.3</v>
      </c>
      <c r="M1192" s="2">
        <f t="shared" si="96"/>
        <v>42749</v>
      </c>
      <c r="N1192">
        <f t="shared" si="97"/>
        <v>0</v>
      </c>
      <c r="O1192">
        <f t="shared" si="98"/>
        <v>0</v>
      </c>
      <c r="P1192">
        <f t="shared" si="99"/>
        <v>0</v>
      </c>
      <c r="Q1192">
        <f t="shared" si="100"/>
        <v>12.3</v>
      </c>
    </row>
    <row r="1193" spans="1:17">
      <c r="A1193">
        <v>157418</v>
      </c>
      <c r="B1193">
        <v>1</v>
      </c>
      <c r="C1193">
        <v>1581</v>
      </c>
      <c r="D1193">
        <v>1457</v>
      </c>
      <c r="E1193">
        <v>1426</v>
      </c>
      <c r="F1193">
        <v>1088</v>
      </c>
      <c r="G1193">
        <v>25.3</v>
      </c>
      <c r="H1193">
        <v>17.399999999999999</v>
      </c>
      <c r="I1193">
        <v>13.4</v>
      </c>
      <c r="J1193">
        <v>8.4</v>
      </c>
      <c r="K1193">
        <v>20170122</v>
      </c>
      <c r="L1193">
        <v>8.8000000000000007</v>
      </c>
      <c r="M1193" s="2">
        <f t="shared" si="96"/>
        <v>42757</v>
      </c>
      <c r="N1193">
        <f t="shared" si="97"/>
        <v>0</v>
      </c>
      <c r="O1193">
        <f t="shared" si="98"/>
        <v>0</v>
      </c>
      <c r="P1193">
        <f t="shared" si="99"/>
        <v>0</v>
      </c>
      <c r="Q1193">
        <f t="shared" si="100"/>
        <v>8.8000000000000007</v>
      </c>
    </row>
    <row r="1194" spans="1:17">
      <c r="A1194">
        <v>157418</v>
      </c>
      <c r="B1194">
        <v>1</v>
      </c>
      <c r="C1194">
        <v>1581</v>
      </c>
      <c r="D1194">
        <v>1457</v>
      </c>
      <c r="E1194">
        <v>1426</v>
      </c>
      <c r="F1194">
        <v>1088</v>
      </c>
      <c r="G1194">
        <v>25.3</v>
      </c>
      <c r="H1194">
        <v>17.399999999999999</v>
      </c>
      <c r="I1194">
        <v>13.4</v>
      </c>
      <c r="J1194">
        <v>8.4</v>
      </c>
      <c r="K1194">
        <v>20170125</v>
      </c>
      <c r="L1194">
        <v>9.4</v>
      </c>
      <c r="M1194" s="2">
        <f t="shared" si="96"/>
        <v>42760</v>
      </c>
      <c r="N1194">
        <f t="shared" si="97"/>
        <v>0</v>
      </c>
      <c r="O1194">
        <f t="shared" si="98"/>
        <v>0</v>
      </c>
      <c r="P1194">
        <f t="shared" si="99"/>
        <v>0</v>
      </c>
      <c r="Q1194">
        <f t="shared" si="100"/>
        <v>9.4</v>
      </c>
    </row>
    <row r="1195" spans="1:17">
      <c r="A1195">
        <v>157418</v>
      </c>
      <c r="B1195">
        <v>1</v>
      </c>
      <c r="C1195">
        <v>1581</v>
      </c>
      <c r="D1195">
        <v>1457</v>
      </c>
      <c r="E1195">
        <v>1426</v>
      </c>
      <c r="F1195">
        <v>1088</v>
      </c>
      <c r="G1195">
        <v>25.3</v>
      </c>
      <c r="H1195">
        <v>17.399999999999999</v>
      </c>
      <c r="I1195">
        <v>13.4</v>
      </c>
      <c r="J1195">
        <v>8.4</v>
      </c>
      <c r="K1195">
        <v>20180113</v>
      </c>
      <c r="L1195">
        <v>8.6999999999999993</v>
      </c>
      <c r="M1195" s="2">
        <f t="shared" si="96"/>
        <v>43113</v>
      </c>
      <c r="N1195">
        <f t="shared" si="97"/>
        <v>0</v>
      </c>
      <c r="O1195">
        <f t="shared" si="98"/>
        <v>0</v>
      </c>
      <c r="P1195">
        <f t="shared" si="99"/>
        <v>0</v>
      </c>
      <c r="Q1195">
        <f t="shared" si="100"/>
        <v>8.6999999999999993</v>
      </c>
    </row>
    <row r="1196" spans="1:17">
      <c r="A1196">
        <v>157418</v>
      </c>
      <c r="B1196">
        <v>1</v>
      </c>
      <c r="C1196">
        <v>1581</v>
      </c>
      <c r="D1196">
        <v>1457</v>
      </c>
      <c r="E1196">
        <v>1426</v>
      </c>
      <c r="F1196">
        <v>1088</v>
      </c>
      <c r="G1196">
        <v>25.3</v>
      </c>
      <c r="H1196">
        <v>17.399999999999999</v>
      </c>
      <c r="I1196">
        <v>13.4</v>
      </c>
      <c r="J1196">
        <v>8.4</v>
      </c>
      <c r="K1196">
        <v>20180118</v>
      </c>
      <c r="L1196">
        <v>13.6</v>
      </c>
      <c r="M1196" s="2">
        <f t="shared" si="96"/>
        <v>43118</v>
      </c>
      <c r="N1196">
        <f t="shared" si="97"/>
        <v>0</v>
      </c>
      <c r="O1196">
        <f t="shared" si="98"/>
        <v>0</v>
      </c>
      <c r="P1196">
        <f t="shared" si="99"/>
        <v>13.6</v>
      </c>
      <c r="Q1196">
        <f t="shared" si="100"/>
        <v>0</v>
      </c>
    </row>
    <row r="1197" spans="1:17">
      <c r="A1197">
        <v>157418</v>
      </c>
      <c r="B1197">
        <v>1</v>
      </c>
      <c r="C1197">
        <v>1581</v>
      </c>
      <c r="D1197">
        <v>1457</v>
      </c>
      <c r="E1197">
        <v>1426</v>
      </c>
      <c r="F1197">
        <v>1088</v>
      </c>
      <c r="G1197">
        <v>25.3</v>
      </c>
      <c r="H1197">
        <v>17.399999999999999</v>
      </c>
      <c r="I1197">
        <v>13.4</v>
      </c>
      <c r="J1197">
        <v>8.4</v>
      </c>
      <c r="K1197">
        <v>20180120</v>
      </c>
      <c r="L1197">
        <v>13.7</v>
      </c>
      <c r="M1197" s="2">
        <f t="shared" si="96"/>
        <v>43120</v>
      </c>
      <c r="N1197">
        <f t="shared" si="97"/>
        <v>0</v>
      </c>
      <c r="O1197">
        <f t="shared" si="98"/>
        <v>0</v>
      </c>
      <c r="P1197">
        <f t="shared" si="99"/>
        <v>13.7</v>
      </c>
      <c r="Q1197">
        <f t="shared" si="100"/>
        <v>0</v>
      </c>
    </row>
    <row r="1198" spans="1:17">
      <c r="A1198">
        <v>157418</v>
      </c>
      <c r="B1198">
        <v>2</v>
      </c>
      <c r="C1198">
        <v>1581</v>
      </c>
      <c r="D1198">
        <v>1426</v>
      </c>
      <c r="E1198">
        <v>1395</v>
      </c>
      <c r="F1198">
        <v>1052</v>
      </c>
      <c r="G1198">
        <v>21.1</v>
      </c>
      <c r="H1198">
        <v>15.4</v>
      </c>
      <c r="I1198">
        <v>12.5</v>
      </c>
      <c r="J1198">
        <v>8.3000000000000007</v>
      </c>
      <c r="K1198">
        <v>20170220</v>
      </c>
      <c r="L1198">
        <v>10.5</v>
      </c>
      <c r="M1198" s="2">
        <f t="shared" si="96"/>
        <v>42786</v>
      </c>
      <c r="N1198">
        <f t="shared" si="97"/>
        <v>0</v>
      </c>
      <c r="O1198">
        <f t="shared" si="98"/>
        <v>0</v>
      </c>
      <c r="P1198">
        <f t="shared" si="99"/>
        <v>0</v>
      </c>
      <c r="Q1198">
        <f t="shared" si="100"/>
        <v>10.5</v>
      </c>
    </row>
    <row r="1199" spans="1:17">
      <c r="A1199">
        <v>157418</v>
      </c>
      <c r="B1199">
        <v>2</v>
      </c>
      <c r="C1199">
        <v>1581</v>
      </c>
      <c r="D1199">
        <v>1426</v>
      </c>
      <c r="E1199">
        <v>1395</v>
      </c>
      <c r="F1199">
        <v>1052</v>
      </c>
      <c r="G1199">
        <v>21.1</v>
      </c>
      <c r="H1199">
        <v>15.4</v>
      </c>
      <c r="I1199">
        <v>12.5</v>
      </c>
      <c r="J1199">
        <v>8.3000000000000007</v>
      </c>
      <c r="K1199">
        <v>20170222</v>
      </c>
      <c r="L1199">
        <v>15.8</v>
      </c>
      <c r="M1199" s="2">
        <f t="shared" si="96"/>
        <v>42788</v>
      </c>
      <c r="N1199">
        <f t="shared" si="97"/>
        <v>0</v>
      </c>
      <c r="O1199">
        <f t="shared" si="98"/>
        <v>15.8</v>
      </c>
      <c r="P1199">
        <f t="shared" si="99"/>
        <v>0</v>
      </c>
      <c r="Q1199">
        <f t="shared" si="100"/>
        <v>0</v>
      </c>
    </row>
    <row r="1200" spans="1:17">
      <c r="A1200">
        <v>157418</v>
      </c>
      <c r="B1200">
        <v>2</v>
      </c>
      <c r="C1200">
        <v>1581</v>
      </c>
      <c r="D1200">
        <v>1426</v>
      </c>
      <c r="E1200">
        <v>1395</v>
      </c>
      <c r="F1200">
        <v>1052</v>
      </c>
      <c r="G1200">
        <v>21.1</v>
      </c>
      <c r="H1200">
        <v>15.4</v>
      </c>
      <c r="I1200">
        <v>12.5</v>
      </c>
      <c r="J1200">
        <v>8.3000000000000007</v>
      </c>
      <c r="K1200">
        <v>20170223</v>
      </c>
      <c r="L1200">
        <v>12.5</v>
      </c>
      <c r="M1200" s="2">
        <f t="shared" si="96"/>
        <v>42789</v>
      </c>
      <c r="N1200">
        <f t="shared" si="97"/>
        <v>0</v>
      </c>
      <c r="O1200">
        <f t="shared" si="98"/>
        <v>0</v>
      </c>
      <c r="P1200">
        <f t="shared" si="99"/>
        <v>0</v>
      </c>
      <c r="Q1200">
        <f t="shared" si="100"/>
        <v>12.5</v>
      </c>
    </row>
    <row r="1201" spans="1:17">
      <c r="A1201">
        <v>157418</v>
      </c>
      <c r="B1201">
        <v>2</v>
      </c>
      <c r="C1201">
        <v>1581</v>
      </c>
      <c r="D1201">
        <v>1426</v>
      </c>
      <c r="E1201">
        <v>1395</v>
      </c>
      <c r="F1201">
        <v>1052</v>
      </c>
      <c r="G1201">
        <v>21.1</v>
      </c>
      <c r="H1201">
        <v>15.4</v>
      </c>
      <c r="I1201">
        <v>12.5</v>
      </c>
      <c r="J1201">
        <v>8.3000000000000007</v>
      </c>
      <c r="K1201">
        <v>20170225</v>
      </c>
      <c r="L1201">
        <v>9.4</v>
      </c>
      <c r="M1201" s="2">
        <f t="shared" si="96"/>
        <v>42791</v>
      </c>
      <c r="N1201">
        <f t="shared" si="97"/>
        <v>0</v>
      </c>
      <c r="O1201">
        <f t="shared" si="98"/>
        <v>0</v>
      </c>
      <c r="P1201">
        <f t="shared" si="99"/>
        <v>0</v>
      </c>
      <c r="Q1201">
        <f t="shared" si="100"/>
        <v>9.4</v>
      </c>
    </row>
    <row r="1202" spans="1:17">
      <c r="A1202">
        <v>157418</v>
      </c>
      <c r="B1202">
        <v>2</v>
      </c>
      <c r="C1202">
        <v>1581</v>
      </c>
      <c r="D1202">
        <v>1426</v>
      </c>
      <c r="E1202">
        <v>1395</v>
      </c>
      <c r="F1202">
        <v>1052</v>
      </c>
      <c r="G1202">
        <v>21.1</v>
      </c>
      <c r="H1202">
        <v>15.4</v>
      </c>
      <c r="I1202">
        <v>12.5</v>
      </c>
      <c r="J1202">
        <v>8.3000000000000007</v>
      </c>
      <c r="K1202">
        <v>20170228</v>
      </c>
      <c r="L1202">
        <v>10.8</v>
      </c>
      <c r="M1202" s="2">
        <f t="shared" si="96"/>
        <v>42794</v>
      </c>
      <c r="N1202">
        <f t="shared" si="97"/>
        <v>0</v>
      </c>
      <c r="O1202">
        <f t="shared" si="98"/>
        <v>0</v>
      </c>
      <c r="P1202">
        <f t="shared" si="99"/>
        <v>0</v>
      </c>
      <c r="Q1202">
        <f t="shared" si="100"/>
        <v>10.8</v>
      </c>
    </row>
    <row r="1203" spans="1:17">
      <c r="A1203">
        <v>157418</v>
      </c>
      <c r="B1203">
        <v>2</v>
      </c>
      <c r="C1203">
        <v>1581</v>
      </c>
      <c r="D1203">
        <v>1426</v>
      </c>
      <c r="E1203">
        <v>1395</v>
      </c>
      <c r="F1203">
        <v>1052</v>
      </c>
      <c r="G1203">
        <v>21.1</v>
      </c>
      <c r="H1203">
        <v>15.4</v>
      </c>
      <c r="I1203">
        <v>12.5</v>
      </c>
      <c r="J1203">
        <v>8.3000000000000007</v>
      </c>
      <c r="K1203">
        <v>20180204</v>
      </c>
      <c r="L1203">
        <v>9.1999999999999993</v>
      </c>
      <c r="M1203" s="2">
        <f t="shared" si="96"/>
        <v>43135</v>
      </c>
      <c r="N1203">
        <f t="shared" si="97"/>
        <v>0</v>
      </c>
      <c r="O1203">
        <f t="shared" si="98"/>
        <v>0</v>
      </c>
      <c r="P1203">
        <f t="shared" si="99"/>
        <v>0</v>
      </c>
      <c r="Q1203">
        <f t="shared" si="100"/>
        <v>9.1999999999999993</v>
      </c>
    </row>
    <row r="1204" spans="1:17">
      <c r="A1204">
        <v>157418</v>
      </c>
      <c r="B1204">
        <v>2</v>
      </c>
      <c r="C1204">
        <v>1581</v>
      </c>
      <c r="D1204">
        <v>1426</v>
      </c>
      <c r="E1204">
        <v>1395</v>
      </c>
      <c r="F1204">
        <v>1052</v>
      </c>
      <c r="G1204">
        <v>21.1</v>
      </c>
      <c r="H1204">
        <v>15.4</v>
      </c>
      <c r="I1204">
        <v>12.5</v>
      </c>
      <c r="J1204">
        <v>8.3000000000000007</v>
      </c>
      <c r="K1204">
        <v>20180212</v>
      </c>
      <c r="L1204">
        <v>10.3</v>
      </c>
      <c r="M1204" s="2">
        <f t="shared" si="96"/>
        <v>43143</v>
      </c>
      <c r="N1204">
        <f t="shared" si="97"/>
        <v>0</v>
      </c>
      <c r="O1204">
        <f t="shared" si="98"/>
        <v>0</v>
      </c>
      <c r="P1204">
        <f t="shared" si="99"/>
        <v>0</v>
      </c>
      <c r="Q1204">
        <f t="shared" si="100"/>
        <v>10.3</v>
      </c>
    </row>
    <row r="1205" spans="1:17">
      <c r="A1205">
        <v>157418</v>
      </c>
      <c r="B1205">
        <v>2</v>
      </c>
      <c r="C1205">
        <v>1581</v>
      </c>
      <c r="D1205">
        <v>1426</v>
      </c>
      <c r="E1205">
        <v>1395</v>
      </c>
      <c r="F1205">
        <v>1052</v>
      </c>
      <c r="G1205">
        <v>21.1</v>
      </c>
      <c r="H1205">
        <v>15.4</v>
      </c>
      <c r="I1205">
        <v>12.5</v>
      </c>
      <c r="J1205">
        <v>8.3000000000000007</v>
      </c>
      <c r="K1205">
        <v>20180214</v>
      </c>
      <c r="L1205">
        <v>10.9</v>
      </c>
      <c r="M1205" s="2">
        <f t="shared" si="96"/>
        <v>43145</v>
      </c>
      <c r="N1205">
        <f t="shared" si="97"/>
        <v>0</v>
      </c>
      <c r="O1205">
        <f t="shared" si="98"/>
        <v>0</v>
      </c>
      <c r="P1205">
        <f t="shared" si="99"/>
        <v>0</v>
      </c>
      <c r="Q1205">
        <f t="shared" si="100"/>
        <v>10.9</v>
      </c>
    </row>
    <row r="1206" spans="1:17">
      <c r="A1206">
        <v>157418</v>
      </c>
      <c r="B1206">
        <v>2</v>
      </c>
      <c r="C1206">
        <v>1581</v>
      </c>
      <c r="D1206">
        <v>1426</v>
      </c>
      <c r="E1206">
        <v>1395</v>
      </c>
      <c r="F1206">
        <v>1052</v>
      </c>
      <c r="G1206">
        <v>21.1</v>
      </c>
      <c r="H1206">
        <v>15.4</v>
      </c>
      <c r="I1206">
        <v>12.5</v>
      </c>
      <c r="J1206">
        <v>8.3000000000000007</v>
      </c>
      <c r="K1206">
        <v>20180216</v>
      </c>
      <c r="L1206">
        <v>18</v>
      </c>
      <c r="M1206" s="2">
        <f t="shared" si="96"/>
        <v>43147</v>
      </c>
      <c r="N1206">
        <f t="shared" si="97"/>
        <v>0</v>
      </c>
      <c r="O1206">
        <f t="shared" si="98"/>
        <v>18</v>
      </c>
      <c r="P1206">
        <f t="shared" si="99"/>
        <v>0</v>
      </c>
      <c r="Q1206">
        <f t="shared" si="100"/>
        <v>0</v>
      </c>
    </row>
    <row r="1207" spans="1:17">
      <c r="A1207">
        <v>157418</v>
      </c>
      <c r="B1207">
        <v>2</v>
      </c>
      <c r="C1207">
        <v>1581</v>
      </c>
      <c r="D1207">
        <v>1426</v>
      </c>
      <c r="E1207">
        <v>1395</v>
      </c>
      <c r="F1207">
        <v>1052</v>
      </c>
      <c r="G1207">
        <v>21.1</v>
      </c>
      <c r="H1207">
        <v>15.4</v>
      </c>
      <c r="I1207">
        <v>12.5</v>
      </c>
      <c r="J1207">
        <v>8.3000000000000007</v>
      </c>
      <c r="K1207">
        <v>20180217</v>
      </c>
      <c r="L1207">
        <v>10</v>
      </c>
      <c r="M1207" s="2">
        <f t="shared" si="96"/>
        <v>43148</v>
      </c>
      <c r="N1207">
        <f t="shared" si="97"/>
        <v>0</v>
      </c>
      <c r="O1207">
        <f t="shared" si="98"/>
        <v>0</v>
      </c>
      <c r="P1207">
        <f t="shared" si="99"/>
        <v>0</v>
      </c>
      <c r="Q1207">
        <f t="shared" si="100"/>
        <v>10</v>
      </c>
    </row>
    <row r="1208" spans="1:17">
      <c r="A1208">
        <v>157418</v>
      </c>
      <c r="B1208">
        <v>2</v>
      </c>
      <c r="C1208">
        <v>1581</v>
      </c>
      <c r="D1208">
        <v>1426</v>
      </c>
      <c r="E1208">
        <v>1395</v>
      </c>
      <c r="F1208">
        <v>1052</v>
      </c>
      <c r="G1208">
        <v>21.1</v>
      </c>
      <c r="H1208">
        <v>15.4</v>
      </c>
      <c r="I1208">
        <v>12.5</v>
      </c>
      <c r="J1208">
        <v>8.3000000000000007</v>
      </c>
      <c r="K1208">
        <v>20180221</v>
      </c>
      <c r="L1208">
        <v>17.399999999999999</v>
      </c>
      <c r="M1208" s="2">
        <f t="shared" si="96"/>
        <v>43152</v>
      </c>
      <c r="N1208">
        <f t="shared" si="97"/>
        <v>0</v>
      </c>
      <c r="O1208">
        <f t="shared" si="98"/>
        <v>17.399999999999999</v>
      </c>
      <c r="P1208">
        <f t="shared" si="99"/>
        <v>0</v>
      </c>
      <c r="Q1208">
        <f t="shared" si="100"/>
        <v>0</v>
      </c>
    </row>
    <row r="1209" spans="1:17">
      <c r="A1209">
        <v>157418</v>
      </c>
      <c r="B1209">
        <v>2</v>
      </c>
      <c r="C1209">
        <v>1581</v>
      </c>
      <c r="D1209">
        <v>1426</v>
      </c>
      <c r="E1209">
        <v>1395</v>
      </c>
      <c r="F1209">
        <v>1052</v>
      </c>
      <c r="G1209">
        <v>21.1</v>
      </c>
      <c r="H1209">
        <v>15.4</v>
      </c>
      <c r="I1209">
        <v>12.5</v>
      </c>
      <c r="J1209">
        <v>8.3000000000000007</v>
      </c>
      <c r="K1209">
        <v>20180222</v>
      </c>
      <c r="L1209">
        <v>12.2</v>
      </c>
      <c r="M1209" s="2">
        <f t="shared" si="96"/>
        <v>43153</v>
      </c>
      <c r="N1209">
        <f t="shared" si="97"/>
        <v>0</v>
      </c>
      <c r="O1209">
        <f t="shared" si="98"/>
        <v>0</v>
      </c>
      <c r="P1209">
        <f t="shared" si="99"/>
        <v>0</v>
      </c>
      <c r="Q1209">
        <f t="shared" si="100"/>
        <v>12.2</v>
      </c>
    </row>
    <row r="1210" spans="1:17">
      <c r="A1210">
        <v>157418</v>
      </c>
      <c r="B1210">
        <v>3</v>
      </c>
      <c r="C1210">
        <v>1581</v>
      </c>
      <c r="D1210">
        <v>1426</v>
      </c>
      <c r="E1210">
        <v>1395</v>
      </c>
      <c r="F1210">
        <v>967</v>
      </c>
      <c r="G1210">
        <v>21.6</v>
      </c>
      <c r="H1210">
        <v>14.8</v>
      </c>
      <c r="I1210">
        <v>11.4</v>
      </c>
      <c r="J1210">
        <v>7.2</v>
      </c>
      <c r="K1210">
        <v>20170301</v>
      </c>
      <c r="L1210">
        <v>8.6999999999999993</v>
      </c>
      <c r="M1210" s="2">
        <f t="shared" si="96"/>
        <v>42795</v>
      </c>
      <c r="N1210">
        <f t="shared" si="97"/>
        <v>0</v>
      </c>
      <c r="O1210">
        <f t="shared" si="98"/>
        <v>0</v>
      </c>
      <c r="P1210">
        <f t="shared" si="99"/>
        <v>0</v>
      </c>
      <c r="Q1210">
        <f t="shared" si="100"/>
        <v>8.6999999999999993</v>
      </c>
    </row>
    <row r="1211" spans="1:17">
      <c r="A1211">
        <v>157418</v>
      </c>
      <c r="B1211">
        <v>3</v>
      </c>
      <c r="C1211">
        <v>1581</v>
      </c>
      <c r="D1211">
        <v>1426</v>
      </c>
      <c r="E1211">
        <v>1395</v>
      </c>
      <c r="F1211">
        <v>967</v>
      </c>
      <c r="G1211">
        <v>21.6</v>
      </c>
      <c r="H1211">
        <v>14.8</v>
      </c>
      <c r="I1211">
        <v>11.4</v>
      </c>
      <c r="J1211">
        <v>7.2</v>
      </c>
      <c r="K1211">
        <v>20170303</v>
      </c>
      <c r="L1211">
        <v>19.399999999999999</v>
      </c>
      <c r="M1211" s="2">
        <f t="shared" si="96"/>
        <v>42797</v>
      </c>
      <c r="N1211">
        <f t="shared" si="97"/>
        <v>0</v>
      </c>
      <c r="O1211">
        <f t="shared" si="98"/>
        <v>19.399999999999999</v>
      </c>
      <c r="P1211">
        <f t="shared" si="99"/>
        <v>0</v>
      </c>
      <c r="Q1211">
        <f t="shared" si="100"/>
        <v>0</v>
      </c>
    </row>
    <row r="1212" spans="1:17">
      <c r="A1212">
        <v>157418</v>
      </c>
      <c r="B1212">
        <v>3</v>
      </c>
      <c r="C1212">
        <v>1581</v>
      </c>
      <c r="D1212">
        <v>1426</v>
      </c>
      <c r="E1212">
        <v>1395</v>
      </c>
      <c r="F1212">
        <v>967</v>
      </c>
      <c r="G1212">
        <v>21.6</v>
      </c>
      <c r="H1212">
        <v>14.8</v>
      </c>
      <c r="I1212">
        <v>11.4</v>
      </c>
      <c r="J1212">
        <v>7.2</v>
      </c>
      <c r="K1212">
        <v>20170305</v>
      </c>
      <c r="L1212">
        <v>9.9</v>
      </c>
      <c r="M1212" s="2">
        <f t="shared" si="96"/>
        <v>42799</v>
      </c>
      <c r="N1212">
        <f t="shared" si="97"/>
        <v>0</v>
      </c>
      <c r="O1212">
        <f t="shared" si="98"/>
        <v>0</v>
      </c>
      <c r="P1212">
        <f t="shared" si="99"/>
        <v>0</v>
      </c>
      <c r="Q1212">
        <f t="shared" si="100"/>
        <v>9.9</v>
      </c>
    </row>
    <row r="1213" spans="1:17">
      <c r="A1213">
        <v>157418</v>
      </c>
      <c r="B1213">
        <v>3</v>
      </c>
      <c r="C1213">
        <v>1581</v>
      </c>
      <c r="D1213">
        <v>1426</v>
      </c>
      <c r="E1213">
        <v>1395</v>
      </c>
      <c r="F1213">
        <v>967</v>
      </c>
      <c r="G1213">
        <v>21.6</v>
      </c>
      <c r="H1213">
        <v>14.8</v>
      </c>
      <c r="I1213">
        <v>11.4</v>
      </c>
      <c r="J1213">
        <v>7.2</v>
      </c>
      <c r="K1213">
        <v>20170311</v>
      </c>
      <c r="L1213">
        <v>8.4</v>
      </c>
      <c r="M1213" s="2">
        <f t="shared" si="96"/>
        <v>42805</v>
      </c>
      <c r="N1213">
        <f t="shared" si="97"/>
        <v>0</v>
      </c>
      <c r="O1213">
        <f t="shared" si="98"/>
        <v>0</v>
      </c>
      <c r="P1213">
        <f t="shared" si="99"/>
        <v>0</v>
      </c>
      <c r="Q1213">
        <f t="shared" si="100"/>
        <v>8.4</v>
      </c>
    </row>
    <row r="1214" spans="1:17">
      <c r="A1214">
        <v>157418</v>
      </c>
      <c r="B1214">
        <v>3</v>
      </c>
      <c r="C1214">
        <v>1581</v>
      </c>
      <c r="D1214">
        <v>1426</v>
      </c>
      <c r="E1214">
        <v>1395</v>
      </c>
      <c r="F1214">
        <v>967</v>
      </c>
      <c r="G1214">
        <v>21.6</v>
      </c>
      <c r="H1214">
        <v>14.8</v>
      </c>
      <c r="I1214">
        <v>11.4</v>
      </c>
      <c r="J1214">
        <v>7.2</v>
      </c>
      <c r="K1214">
        <v>20170315</v>
      </c>
      <c r="L1214">
        <v>7.9</v>
      </c>
      <c r="M1214" s="2">
        <f t="shared" si="96"/>
        <v>42809</v>
      </c>
      <c r="N1214">
        <f t="shared" si="97"/>
        <v>0</v>
      </c>
      <c r="O1214">
        <f t="shared" si="98"/>
        <v>0</v>
      </c>
      <c r="P1214">
        <f t="shared" si="99"/>
        <v>0</v>
      </c>
      <c r="Q1214">
        <f t="shared" si="100"/>
        <v>7.9</v>
      </c>
    </row>
    <row r="1215" spans="1:17">
      <c r="A1215">
        <v>157418</v>
      </c>
      <c r="B1215">
        <v>3</v>
      </c>
      <c r="C1215">
        <v>1581</v>
      </c>
      <c r="D1215">
        <v>1426</v>
      </c>
      <c r="E1215">
        <v>1395</v>
      </c>
      <c r="F1215">
        <v>967</v>
      </c>
      <c r="G1215">
        <v>21.6</v>
      </c>
      <c r="H1215">
        <v>14.8</v>
      </c>
      <c r="I1215">
        <v>11.4</v>
      </c>
      <c r="J1215">
        <v>7.2</v>
      </c>
      <c r="K1215">
        <v>20170317</v>
      </c>
      <c r="L1215">
        <v>10.7</v>
      </c>
      <c r="M1215" s="2">
        <f t="shared" si="96"/>
        <v>42811</v>
      </c>
      <c r="N1215">
        <f t="shared" si="97"/>
        <v>0</v>
      </c>
      <c r="O1215">
        <f t="shared" si="98"/>
        <v>0</v>
      </c>
      <c r="P1215">
        <f t="shared" si="99"/>
        <v>0</v>
      </c>
      <c r="Q1215">
        <f t="shared" si="100"/>
        <v>10.7</v>
      </c>
    </row>
    <row r="1216" spans="1:17">
      <c r="A1216">
        <v>157418</v>
      </c>
      <c r="B1216">
        <v>3</v>
      </c>
      <c r="C1216">
        <v>1581</v>
      </c>
      <c r="D1216">
        <v>1426</v>
      </c>
      <c r="E1216">
        <v>1395</v>
      </c>
      <c r="F1216">
        <v>967</v>
      </c>
      <c r="G1216">
        <v>21.6</v>
      </c>
      <c r="H1216">
        <v>14.8</v>
      </c>
      <c r="I1216">
        <v>11.4</v>
      </c>
      <c r="J1216">
        <v>7.2</v>
      </c>
      <c r="K1216">
        <v>20170325</v>
      </c>
      <c r="L1216">
        <v>8.4</v>
      </c>
      <c r="M1216" s="2">
        <f t="shared" si="96"/>
        <v>42819</v>
      </c>
      <c r="N1216">
        <f t="shared" si="97"/>
        <v>0</v>
      </c>
      <c r="O1216">
        <f t="shared" si="98"/>
        <v>0</v>
      </c>
      <c r="P1216">
        <f t="shared" si="99"/>
        <v>0</v>
      </c>
      <c r="Q1216">
        <f t="shared" si="100"/>
        <v>8.4</v>
      </c>
    </row>
    <row r="1217" spans="1:17">
      <c r="A1217">
        <v>157418</v>
      </c>
      <c r="B1217">
        <v>3</v>
      </c>
      <c r="C1217">
        <v>1581</v>
      </c>
      <c r="D1217">
        <v>1426</v>
      </c>
      <c r="E1217">
        <v>1395</v>
      </c>
      <c r="F1217">
        <v>967</v>
      </c>
      <c r="G1217">
        <v>21.6</v>
      </c>
      <c r="H1217">
        <v>14.8</v>
      </c>
      <c r="I1217">
        <v>11.4</v>
      </c>
      <c r="J1217">
        <v>7.2</v>
      </c>
      <c r="K1217">
        <v>20170329</v>
      </c>
      <c r="L1217">
        <v>11.2</v>
      </c>
      <c r="M1217" s="2">
        <f t="shared" si="96"/>
        <v>42823</v>
      </c>
      <c r="N1217">
        <f t="shared" si="97"/>
        <v>0</v>
      </c>
      <c r="O1217">
        <f t="shared" si="98"/>
        <v>0</v>
      </c>
      <c r="P1217">
        <f t="shared" si="99"/>
        <v>0</v>
      </c>
      <c r="Q1217">
        <f t="shared" si="100"/>
        <v>11.2</v>
      </c>
    </row>
    <row r="1218" spans="1:17">
      <c r="A1218">
        <v>157418</v>
      </c>
      <c r="B1218">
        <v>3</v>
      </c>
      <c r="C1218">
        <v>1581</v>
      </c>
      <c r="D1218">
        <v>1426</v>
      </c>
      <c r="E1218">
        <v>1395</v>
      </c>
      <c r="F1218">
        <v>967</v>
      </c>
      <c r="G1218">
        <v>21.6</v>
      </c>
      <c r="H1218">
        <v>14.8</v>
      </c>
      <c r="I1218">
        <v>11.4</v>
      </c>
      <c r="J1218">
        <v>7.2</v>
      </c>
      <c r="K1218">
        <v>20180306</v>
      </c>
      <c r="L1218">
        <v>7.8</v>
      </c>
      <c r="M1218" s="2">
        <f t="shared" si="96"/>
        <v>43165</v>
      </c>
      <c r="N1218">
        <f t="shared" si="97"/>
        <v>0</v>
      </c>
      <c r="O1218">
        <f t="shared" si="98"/>
        <v>0</v>
      </c>
      <c r="P1218">
        <f t="shared" si="99"/>
        <v>0</v>
      </c>
      <c r="Q1218">
        <f t="shared" si="100"/>
        <v>7.8</v>
      </c>
    </row>
    <row r="1219" spans="1:17">
      <c r="A1219">
        <v>150903</v>
      </c>
      <c r="B1219">
        <v>3</v>
      </c>
      <c r="C1219">
        <v>1054</v>
      </c>
      <c r="D1219">
        <v>868</v>
      </c>
      <c r="E1219">
        <v>837</v>
      </c>
      <c r="F1219">
        <v>636</v>
      </c>
      <c r="G1219">
        <v>16.8</v>
      </c>
      <c r="H1219">
        <v>11.3</v>
      </c>
      <c r="I1219">
        <v>10</v>
      </c>
      <c r="J1219">
        <v>7.6</v>
      </c>
      <c r="K1219">
        <v>20180325</v>
      </c>
      <c r="L1219">
        <v>21.7</v>
      </c>
      <c r="M1219" s="2">
        <f t="shared" si="96"/>
        <v>43184</v>
      </c>
      <c r="N1219">
        <f t="shared" si="97"/>
        <v>21.7</v>
      </c>
      <c r="O1219">
        <f t="shared" si="98"/>
        <v>0</v>
      </c>
      <c r="P1219">
        <f t="shared" si="99"/>
        <v>0</v>
      </c>
      <c r="Q1219">
        <f t="shared" si="100"/>
        <v>0</v>
      </c>
    </row>
    <row r="1220" spans="1:17">
      <c r="A1220">
        <v>157418</v>
      </c>
      <c r="B1220">
        <v>3</v>
      </c>
      <c r="C1220">
        <v>1581</v>
      </c>
      <c r="D1220">
        <v>1426</v>
      </c>
      <c r="E1220">
        <v>1395</v>
      </c>
      <c r="F1220">
        <v>967</v>
      </c>
      <c r="G1220">
        <v>21.6</v>
      </c>
      <c r="H1220">
        <v>14.8</v>
      </c>
      <c r="I1220">
        <v>11.4</v>
      </c>
      <c r="J1220">
        <v>7.2</v>
      </c>
      <c r="K1220">
        <v>20180310</v>
      </c>
      <c r="L1220">
        <v>9.6</v>
      </c>
      <c r="M1220" s="2">
        <f t="shared" ref="M1220:M1225" si="101">DATE(MID(K1220,1,4),MID(K1220,5,2),MID(K1220,7,2))</f>
        <v>43169</v>
      </c>
      <c r="N1220">
        <f t="shared" ref="N1220:N1225" si="102">+IF(L1220&gt;G1220,L1220,)</f>
        <v>0</v>
      </c>
      <c r="O1220">
        <f t="shared" ref="O1220:O1225" si="103">IF(N1220=0,IF(L1220&gt;H1220,L1220,),)</f>
        <v>0</v>
      </c>
      <c r="P1220">
        <f t="shared" ref="P1220" si="104">IF(O1220=0,IF(N1220=0,IF(L1220&gt;I1220,L1220,),),)</f>
        <v>0</v>
      </c>
      <c r="Q1220">
        <f t="shared" ref="Q1220:Q1225" si="105">IF(P1220=0,IF(O1220=0,IF(N1220=0,IF(L1220&gt;J1220,L1220,),),),)</f>
        <v>9.6</v>
      </c>
    </row>
    <row r="1221" spans="1:17">
      <c r="A1221">
        <v>157418</v>
      </c>
      <c r="B1221">
        <v>3</v>
      </c>
      <c r="C1221">
        <v>1581</v>
      </c>
      <c r="D1221">
        <v>1426</v>
      </c>
      <c r="E1221">
        <v>1395</v>
      </c>
      <c r="F1221">
        <v>967</v>
      </c>
      <c r="G1221">
        <v>21.6</v>
      </c>
      <c r="H1221">
        <v>14.8</v>
      </c>
      <c r="I1221">
        <v>11.4</v>
      </c>
      <c r="J1221">
        <v>7.2</v>
      </c>
      <c r="K1221">
        <v>20180312</v>
      </c>
      <c r="L1221">
        <v>7.9</v>
      </c>
      <c r="M1221" s="2">
        <f t="shared" si="101"/>
        <v>43171</v>
      </c>
      <c r="N1221">
        <f t="shared" si="102"/>
        <v>0</v>
      </c>
      <c r="O1221">
        <f t="shared" si="103"/>
        <v>0</v>
      </c>
      <c r="P1221">
        <f t="shared" ref="P1221:P1225" si="106">IF(O1221=0,IF(N1221=0,IF(L1221&gt;I1221,L1221,),),)</f>
        <v>0</v>
      </c>
      <c r="Q1221">
        <f t="shared" si="105"/>
        <v>7.9</v>
      </c>
    </row>
    <row r="1222" spans="1:17">
      <c r="A1222">
        <v>157418</v>
      </c>
      <c r="B1222">
        <v>3</v>
      </c>
      <c r="C1222">
        <v>1581</v>
      </c>
      <c r="D1222">
        <v>1426</v>
      </c>
      <c r="E1222">
        <v>1395</v>
      </c>
      <c r="F1222">
        <v>967</v>
      </c>
      <c r="G1222">
        <v>21.6</v>
      </c>
      <c r="H1222">
        <v>14.8</v>
      </c>
      <c r="I1222">
        <v>11.4</v>
      </c>
      <c r="J1222">
        <v>7.2</v>
      </c>
      <c r="K1222">
        <v>20180314</v>
      </c>
      <c r="L1222">
        <v>15</v>
      </c>
      <c r="M1222" s="2">
        <f t="shared" si="101"/>
        <v>43173</v>
      </c>
      <c r="N1222">
        <f t="shared" si="102"/>
        <v>0</v>
      </c>
      <c r="O1222">
        <f t="shared" si="103"/>
        <v>15</v>
      </c>
      <c r="P1222">
        <f t="shared" si="106"/>
        <v>0</v>
      </c>
      <c r="Q1222">
        <f t="shared" si="105"/>
        <v>0</v>
      </c>
    </row>
    <row r="1223" spans="1:17">
      <c r="A1223">
        <v>157418</v>
      </c>
      <c r="B1223">
        <v>3</v>
      </c>
      <c r="C1223">
        <v>1581</v>
      </c>
      <c r="D1223">
        <v>1426</v>
      </c>
      <c r="E1223">
        <v>1395</v>
      </c>
      <c r="F1223">
        <v>967</v>
      </c>
      <c r="G1223">
        <v>21.6</v>
      </c>
      <c r="H1223">
        <v>14.8</v>
      </c>
      <c r="I1223">
        <v>11.4</v>
      </c>
      <c r="J1223">
        <v>7.2</v>
      </c>
      <c r="K1223">
        <v>20180316</v>
      </c>
      <c r="L1223">
        <v>15.5</v>
      </c>
      <c r="M1223" s="2">
        <f t="shared" si="101"/>
        <v>43175</v>
      </c>
      <c r="N1223">
        <f t="shared" si="102"/>
        <v>0</v>
      </c>
      <c r="O1223">
        <f t="shared" si="103"/>
        <v>15.5</v>
      </c>
      <c r="P1223">
        <f t="shared" si="106"/>
        <v>0</v>
      </c>
      <c r="Q1223">
        <f t="shared" si="105"/>
        <v>0</v>
      </c>
    </row>
    <row r="1224" spans="1:17">
      <c r="A1224">
        <v>157418</v>
      </c>
      <c r="B1224">
        <v>3</v>
      </c>
      <c r="C1224">
        <v>1581</v>
      </c>
      <c r="D1224">
        <v>1426</v>
      </c>
      <c r="E1224">
        <v>1395</v>
      </c>
      <c r="F1224">
        <v>967</v>
      </c>
      <c r="G1224">
        <v>21.6</v>
      </c>
      <c r="H1224">
        <v>14.8</v>
      </c>
      <c r="I1224">
        <v>11.4</v>
      </c>
      <c r="J1224">
        <v>7.2</v>
      </c>
      <c r="K1224">
        <v>20180317</v>
      </c>
      <c r="L1224">
        <v>8.3000000000000007</v>
      </c>
      <c r="M1224" s="2">
        <f t="shared" si="101"/>
        <v>43176</v>
      </c>
      <c r="N1224">
        <f t="shared" si="102"/>
        <v>0</v>
      </c>
      <c r="O1224">
        <f t="shared" si="103"/>
        <v>0</v>
      </c>
      <c r="P1224">
        <f t="shared" si="106"/>
        <v>0</v>
      </c>
      <c r="Q1224">
        <f t="shared" si="105"/>
        <v>8.3000000000000007</v>
      </c>
    </row>
    <row r="1225" spans="1:17">
      <c r="A1225">
        <v>157418</v>
      </c>
      <c r="B1225">
        <v>3</v>
      </c>
      <c r="C1225">
        <v>1581</v>
      </c>
      <c r="D1225">
        <v>1426</v>
      </c>
      <c r="E1225">
        <v>1395</v>
      </c>
      <c r="F1225">
        <v>967</v>
      </c>
      <c r="G1225">
        <v>21.6</v>
      </c>
      <c r="H1225">
        <v>14.8</v>
      </c>
      <c r="I1225">
        <v>11.4</v>
      </c>
      <c r="J1225">
        <v>7.2</v>
      </c>
      <c r="K1225">
        <v>20180328</v>
      </c>
      <c r="L1225">
        <v>7.4</v>
      </c>
      <c r="M1225" s="2">
        <f t="shared" si="101"/>
        <v>43187</v>
      </c>
      <c r="N1225">
        <f t="shared" si="102"/>
        <v>0</v>
      </c>
      <c r="O1225">
        <f t="shared" si="103"/>
        <v>0</v>
      </c>
      <c r="P1225">
        <f t="shared" si="106"/>
        <v>0</v>
      </c>
      <c r="Q1225">
        <f t="shared" si="105"/>
        <v>7.4</v>
      </c>
    </row>
  </sheetData>
  <autoFilter ref="A1:Q1225">
    <filterColumn colId="0"/>
    <filterColumn colId="12"/>
    <sortState ref="A127:Q1219">
      <sortCondition ref="M1:M122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G22" sqref="G22"/>
    </sheetView>
  </sheetViews>
  <sheetFormatPr baseColWidth="10" defaultRowHeight="15"/>
  <cols>
    <col min="1" max="1" width="22.7109375" bestFit="1" customWidth="1"/>
    <col min="2" max="5" width="11.42578125" hidden="1" customWidth="1"/>
    <col min="6" max="6" width="16.5703125" hidden="1" customWidth="1"/>
    <col min="7" max="7" width="11.7109375" customWidth="1"/>
  </cols>
  <sheetData>
    <row r="1" spans="1:10">
      <c r="A1" t="s">
        <v>1398</v>
      </c>
      <c r="B1" t="s">
        <v>1399</v>
      </c>
      <c r="C1" t="s">
        <v>1400</v>
      </c>
      <c r="D1" t="s">
        <v>1401</v>
      </c>
      <c r="E1" t="s">
        <v>1402</v>
      </c>
      <c r="F1" t="s">
        <v>1403</v>
      </c>
      <c r="G1" t="s">
        <v>1406</v>
      </c>
      <c r="H1" t="s">
        <v>1407</v>
      </c>
      <c r="I1" t="s">
        <v>1404</v>
      </c>
      <c r="J1" t="s">
        <v>1405</v>
      </c>
    </row>
    <row r="2" spans="1:10">
      <c r="A2" t="s">
        <v>749</v>
      </c>
      <c r="B2" t="s">
        <v>15</v>
      </c>
      <c r="C2">
        <v>1085</v>
      </c>
      <c r="D2">
        <v>961</v>
      </c>
      <c r="E2">
        <v>930</v>
      </c>
      <c r="F2">
        <v>352</v>
      </c>
      <c r="G2" s="6">
        <f>+F2/30</f>
        <v>11.733333333333333</v>
      </c>
      <c r="H2" s="6">
        <f>(E2-F2)/30</f>
        <v>19.266666666666666</v>
      </c>
      <c r="I2" s="6">
        <f>(D2-E2)/30</f>
        <v>1.0333333333333334</v>
      </c>
      <c r="J2" s="6">
        <f>(C2-D2)/30</f>
        <v>4.1333333333333337</v>
      </c>
    </row>
    <row r="3" spans="1:10">
      <c r="A3" t="s">
        <v>148</v>
      </c>
      <c r="B3" t="s">
        <v>15</v>
      </c>
      <c r="C3">
        <v>1581</v>
      </c>
      <c r="D3">
        <v>1519</v>
      </c>
      <c r="E3">
        <v>1457</v>
      </c>
      <c r="F3">
        <v>354</v>
      </c>
      <c r="G3" s="6">
        <f t="shared" ref="G3:G29" si="0">+F3/30</f>
        <v>11.8</v>
      </c>
      <c r="H3" s="6">
        <f t="shared" ref="H3:H29" si="1">(E3-F3)/30</f>
        <v>36.766666666666666</v>
      </c>
      <c r="I3" s="6">
        <f t="shared" ref="I3:I29" si="2">(D3-E3)/30</f>
        <v>2.0666666666666669</v>
      </c>
      <c r="J3" s="6">
        <f t="shared" ref="J3:J29" si="3">(C3-D3)/30</f>
        <v>2.0666666666666669</v>
      </c>
    </row>
    <row r="4" spans="1:10">
      <c r="A4" t="s">
        <v>164</v>
      </c>
      <c r="B4" t="s">
        <v>15</v>
      </c>
      <c r="C4">
        <v>806</v>
      </c>
      <c r="D4">
        <v>682</v>
      </c>
      <c r="E4">
        <v>651</v>
      </c>
      <c r="F4">
        <v>371</v>
      </c>
      <c r="G4" s="6">
        <f t="shared" si="0"/>
        <v>12.366666666666667</v>
      </c>
      <c r="H4" s="6">
        <f t="shared" si="1"/>
        <v>9.3333333333333339</v>
      </c>
      <c r="I4" s="6">
        <f t="shared" si="2"/>
        <v>1.0333333333333334</v>
      </c>
      <c r="J4" s="6">
        <f t="shared" si="3"/>
        <v>4.1333333333333337</v>
      </c>
    </row>
    <row r="5" spans="1:10">
      <c r="A5" t="s">
        <v>328</v>
      </c>
      <c r="B5" t="s">
        <v>15</v>
      </c>
      <c r="C5">
        <v>806</v>
      </c>
      <c r="D5">
        <v>806</v>
      </c>
      <c r="E5">
        <v>775</v>
      </c>
      <c r="F5">
        <v>391</v>
      </c>
      <c r="G5" s="6">
        <f t="shared" si="0"/>
        <v>13.033333333333333</v>
      </c>
      <c r="H5" s="6">
        <f t="shared" si="1"/>
        <v>12.8</v>
      </c>
      <c r="I5" s="6">
        <f t="shared" si="2"/>
        <v>1.0333333333333334</v>
      </c>
      <c r="J5" s="6">
        <f t="shared" si="3"/>
        <v>0</v>
      </c>
    </row>
    <row r="6" spans="1:10">
      <c r="A6" t="s">
        <v>948</v>
      </c>
      <c r="B6" t="s">
        <v>15</v>
      </c>
      <c r="C6">
        <v>1581</v>
      </c>
      <c r="D6">
        <v>1382</v>
      </c>
      <c r="E6">
        <v>1321</v>
      </c>
      <c r="F6">
        <v>398</v>
      </c>
      <c r="G6" s="6">
        <f t="shared" si="0"/>
        <v>13.266666666666667</v>
      </c>
      <c r="H6" s="6">
        <f t="shared" si="1"/>
        <v>30.766666666666666</v>
      </c>
      <c r="I6" s="6">
        <f t="shared" si="2"/>
        <v>2.0333333333333332</v>
      </c>
      <c r="J6" s="6">
        <f t="shared" si="3"/>
        <v>6.6333333333333337</v>
      </c>
    </row>
    <row r="7" spans="1:10">
      <c r="A7" t="s">
        <v>866</v>
      </c>
      <c r="B7" t="s">
        <v>20</v>
      </c>
      <c r="C7">
        <v>1581</v>
      </c>
      <c r="D7">
        <v>1581</v>
      </c>
      <c r="E7">
        <v>1519</v>
      </c>
      <c r="F7">
        <v>434</v>
      </c>
      <c r="G7" s="6">
        <f t="shared" si="0"/>
        <v>14.466666666666667</v>
      </c>
      <c r="H7" s="6">
        <f t="shared" si="1"/>
        <v>36.166666666666664</v>
      </c>
      <c r="I7" s="6">
        <f t="shared" si="2"/>
        <v>2.0666666666666669</v>
      </c>
      <c r="J7" s="6">
        <f t="shared" si="3"/>
        <v>0</v>
      </c>
    </row>
    <row r="8" spans="1:10">
      <c r="A8" t="s">
        <v>731</v>
      </c>
      <c r="B8" t="s">
        <v>20</v>
      </c>
      <c r="C8">
        <v>1054</v>
      </c>
      <c r="D8">
        <v>868</v>
      </c>
      <c r="E8">
        <v>837</v>
      </c>
      <c r="F8">
        <v>460</v>
      </c>
      <c r="G8" s="6">
        <f t="shared" si="0"/>
        <v>15.333333333333334</v>
      </c>
      <c r="H8" s="6">
        <f t="shared" si="1"/>
        <v>12.566666666666666</v>
      </c>
      <c r="I8" s="6">
        <f t="shared" si="2"/>
        <v>1.0333333333333334</v>
      </c>
      <c r="J8" s="6">
        <f t="shared" si="3"/>
        <v>6.2</v>
      </c>
    </row>
    <row r="9" spans="1:10">
      <c r="A9" t="s">
        <v>757</v>
      </c>
      <c r="B9" t="s">
        <v>15</v>
      </c>
      <c r="C9">
        <v>1085</v>
      </c>
      <c r="D9">
        <v>1054</v>
      </c>
      <c r="E9">
        <v>992</v>
      </c>
      <c r="F9">
        <v>472</v>
      </c>
      <c r="G9" s="6">
        <f t="shared" si="0"/>
        <v>15.733333333333333</v>
      </c>
      <c r="H9" s="6">
        <f t="shared" si="1"/>
        <v>17.333333333333332</v>
      </c>
      <c r="I9" s="6">
        <f t="shared" si="2"/>
        <v>2.0666666666666669</v>
      </c>
      <c r="J9" s="6">
        <f t="shared" si="3"/>
        <v>1.0333333333333334</v>
      </c>
    </row>
    <row r="10" spans="1:10">
      <c r="A10" t="s">
        <v>874</v>
      </c>
      <c r="B10" t="s">
        <v>20</v>
      </c>
      <c r="C10">
        <v>1550</v>
      </c>
      <c r="D10">
        <v>1550</v>
      </c>
      <c r="E10">
        <v>1488</v>
      </c>
      <c r="F10">
        <v>489</v>
      </c>
      <c r="G10" s="6">
        <f t="shared" si="0"/>
        <v>16.3</v>
      </c>
      <c r="H10" s="6">
        <f t="shared" si="1"/>
        <v>33.299999999999997</v>
      </c>
      <c r="I10" s="6">
        <f t="shared" si="2"/>
        <v>2.0666666666666669</v>
      </c>
      <c r="J10" s="6">
        <f t="shared" si="3"/>
        <v>0</v>
      </c>
    </row>
    <row r="11" spans="1:10">
      <c r="A11" t="s">
        <v>897</v>
      </c>
      <c r="B11" t="s">
        <v>20</v>
      </c>
      <c r="C11">
        <v>837</v>
      </c>
      <c r="D11">
        <v>837</v>
      </c>
      <c r="E11">
        <v>806</v>
      </c>
      <c r="F11">
        <v>500</v>
      </c>
      <c r="G11" s="6">
        <f t="shared" si="0"/>
        <v>16.666666666666668</v>
      </c>
      <c r="H11" s="6">
        <f t="shared" si="1"/>
        <v>10.199999999999999</v>
      </c>
      <c r="I11" s="6">
        <f t="shared" si="2"/>
        <v>1.0333333333333334</v>
      </c>
      <c r="J11" s="6">
        <f t="shared" si="3"/>
        <v>0</v>
      </c>
    </row>
    <row r="12" spans="1:10">
      <c r="A12" t="s">
        <v>913</v>
      </c>
      <c r="B12" t="s">
        <v>15</v>
      </c>
      <c r="C12">
        <v>1581</v>
      </c>
      <c r="D12">
        <v>1550</v>
      </c>
      <c r="E12">
        <v>1488</v>
      </c>
      <c r="F12">
        <v>500</v>
      </c>
      <c r="G12" s="6">
        <f t="shared" si="0"/>
        <v>16.666666666666668</v>
      </c>
      <c r="H12" s="6">
        <f t="shared" si="1"/>
        <v>32.93333333333333</v>
      </c>
      <c r="I12" s="6">
        <f t="shared" si="2"/>
        <v>2.0666666666666669</v>
      </c>
      <c r="J12" s="6">
        <f t="shared" si="3"/>
        <v>1.0333333333333334</v>
      </c>
    </row>
    <row r="13" spans="1:10">
      <c r="A13" t="s">
        <v>508</v>
      </c>
      <c r="B13" t="s">
        <v>15</v>
      </c>
      <c r="C13">
        <v>744</v>
      </c>
      <c r="D13">
        <v>744</v>
      </c>
      <c r="E13">
        <v>713</v>
      </c>
      <c r="F13">
        <v>519</v>
      </c>
      <c r="G13" s="6">
        <f t="shared" si="0"/>
        <v>17.3</v>
      </c>
      <c r="H13" s="6">
        <f t="shared" si="1"/>
        <v>6.4666666666666668</v>
      </c>
      <c r="I13" s="6">
        <f t="shared" si="2"/>
        <v>1.0333333333333334</v>
      </c>
      <c r="J13" s="6">
        <f t="shared" si="3"/>
        <v>0</v>
      </c>
    </row>
    <row r="14" spans="1:10">
      <c r="A14" t="s">
        <v>893</v>
      </c>
      <c r="B14" t="s">
        <v>20</v>
      </c>
      <c r="C14">
        <v>1581</v>
      </c>
      <c r="D14">
        <v>1581</v>
      </c>
      <c r="E14">
        <v>1519</v>
      </c>
      <c r="F14">
        <v>541</v>
      </c>
      <c r="G14" s="6">
        <f t="shared" si="0"/>
        <v>18.033333333333335</v>
      </c>
      <c r="H14" s="6">
        <f t="shared" si="1"/>
        <v>32.6</v>
      </c>
      <c r="I14" s="6">
        <f t="shared" si="2"/>
        <v>2.0666666666666669</v>
      </c>
      <c r="J14" s="6">
        <f t="shared" si="3"/>
        <v>0</v>
      </c>
    </row>
    <row r="15" spans="1:10">
      <c r="A15" t="s">
        <v>739</v>
      </c>
      <c r="B15" t="s">
        <v>15</v>
      </c>
      <c r="C15">
        <v>1085</v>
      </c>
      <c r="D15">
        <v>1085</v>
      </c>
      <c r="E15">
        <v>1023</v>
      </c>
      <c r="F15">
        <v>562</v>
      </c>
      <c r="G15" s="6">
        <f t="shared" si="0"/>
        <v>18.733333333333334</v>
      </c>
      <c r="H15" s="6">
        <f t="shared" si="1"/>
        <v>15.366666666666667</v>
      </c>
      <c r="I15" s="6">
        <f t="shared" si="2"/>
        <v>2.0666666666666669</v>
      </c>
      <c r="J15" s="6">
        <f t="shared" si="3"/>
        <v>0</v>
      </c>
    </row>
    <row r="16" spans="1:10">
      <c r="A16" t="s">
        <v>842</v>
      </c>
      <c r="B16" t="s">
        <v>15</v>
      </c>
      <c r="C16">
        <v>1581</v>
      </c>
      <c r="D16">
        <v>1581</v>
      </c>
      <c r="E16">
        <v>1519</v>
      </c>
      <c r="F16">
        <v>567</v>
      </c>
      <c r="G16" s="6">
        <f t="shared" si="0"/>
        <v>18.899999999999999</v>
      </c>
      <c r="H16" s="6">
        <f t="shared" si="1"/>
        <v>31.733333333333334</v>
      </c>
      <c r="I16" s="6">
        <f t="shared" si="2"/>
        <v>2.0666666666666669</v>
      </c>
      <c r="J16" s="6">
        <f t="shared" si="3"/>
        <v>0</v>
      </c>
    </row>
    <row r="17" spans="1:10">
      <c r="A17" t="s">
        <v>911</v>
      </c>
      <c r="B17" t="s">
        <v>20</v>
      </c>
      <c r="C17">
        <v>1519</v>
      </c>
      <c r="D17">
        <v>1488</v>
      </c>
      <c r="E17">
        <v>1426</v>
      </c>
      <c r="F17">
        <v>691</v>
      </c>
      <c r="G17" s="6">
        <f t="shared" si="0"/>
        <v>23.033333333333335</v>
      </c>
      <c r="H17" s="6">
        <f t="shared" si="1"/>
        <v>24.5</v>
      </c>
      <c r="I17" s="6">
        <f t="shared" si="2"/>
        <v>2.0666666666666669</v>
      </c>
      <c r="J17" s="6">
        <f t="shared" si="3"/>
        <v>1.0333333333333334</v>
      </c>
    </row>
    <row r="18" spans="1:10">
      <c r="A18" t="s">
        <v>404</v>
      </c>
      <c r="B18" t="s">
        <v>15</v>
      </c>
      <c r="C18">
        <v>1612</v>
      </c>
      <c r="D18">
        <v>1612</v>
      </c>
      <c r="E18">
        <v>1550</v>
      </c>
      <c r="F18">
        <v>713</v>
      </c>
      <c r="G18" s="6">
        <f t="shared" si="0"/>
        <v>23.766666666666666</v>
      </c>
      <c r="H18" s="6">
        <f t="shared" si="1"/>
        <v>27.9</v>
      </c>
      <c r="I18" s="6">
        <f t="shared" si="2"/>
        <v>2.0666666666666669</v>
      </c>
      <c r="J18" s="6">
        <f t="shared" si="3"/>
        <v>0</v>
      </c>
    </row>
    <row r="19" spans="1:10">
      <c r="A19" t="s">
        <v>298</v>
      </c>
      <c r="B19" t="s">
        <v>15</v>
      </c>
      <c r="C19">
        <v>1519</v>
      </c>
      <c r="D19">
        <v>1316</v>
      </c>
      <c r="E19">
        <v>1254</v>
      </c>
      <c r="F19">
        <v>727</v>
      </c>
      <c r="G19" s="6">
        <f t="shared" si="0"/>
        <v>24.233333333333334</v>
      </c>
      <c r="H19" s="6">
        <f t="shared" si="1"/>
        <v>17.566666666666666</v>
      </c>
      <c r="I19" s="6">
        <f t="shared" si="2"/>
        <v>2.0666666666666669</v>
      </c>
      <c r="J19" s="6">
        <f t="shared" si="3"/>
        <v>6.7666666666666666</v>
      </c>
    </row>
    <row r="20" spans="1:10">
      <c r="A20" t="s">
        <v>294</v>
      </c>
      <c r="B20" t="s">
        <v>20</v>
      </c>
      <c r="C20">
        <v>1581</v>
      </c>
      <c r="D20">
        <v>1581</v>
      </c>
      <c r="E20">
        <v>1519</v>
      </c>
      <c r="F20">
        <v>746</v>
      </c>
      <c r="G20" s="6">
        <f t="shared" si="0"/>
        <v>24.866666666666667</v>
      </c>
      <c r="H20" s="6">
        <f t="shared" si="1"/>
        <v>25.766666666666666</v>
      </c>
      <c r="I20" s="6">
        <f t="shared" si="2"/>
        <v>2.0666666666666669</v>
      </c>
      <c r="J20" s="6">
        <f t="shared" si="3"/>
        <v>0</v>
      </c>
    </row>
    <row r="21" spans="1:10">
      <c r="A21" t="s">
        <v>829</v>
      </c>
      <c r="B21" t="s">
        <v>20</v>
      </c>
      <c r="C21">
        <v>1581</v>
      </c>
      <c r="D21">
        <v>1550</v>
      </c>
      <c r="E21">
        <v>1488</v>
      </c>
      <c r="F21">
        <v>806</v>
      </c>
      <c r="G21" s="6">
        <f t="shared" si="0"/>
        <v>26.866666666666667</v>
      </c>
      <c r="H21" s="6">
        <f t="shared" si="1"/>
        <v>22.733333333333334</v>
      </c>
      <c r="I21" s="6">
        <f t="shared" si="2"/>
        <v>2.0666666666666669</v>
      </c>
      <c r="J21" s="6">
        <f t="shared" si="3"/>
        <v>1.0333333333333334</v>
      </c>
    </row>
    <row r="22" spans="1:10">
      <c r="A22" t="s">
        <v>870</v>
      </c>
      <c r="B22" t="s">
        <v>20</v>
      </c>
      <c r="C22">
        <v>1581</v>
      </c>
      <c r="D22">
        <v>1519</v>
      </c>
      <c r="E22">
        <v>1488</v>
      </c>
      <c r="F22">
        <v>824</v>
      </c>
      <c r="G22" s="6">
        <f t="shared" si="0"/>
        <v>27.466666666666665</v>
      </c>
      <c r="H22" s="6">
        <f t="shared" si="1"/>
        <v>22.133333333333333</v>
      </c>
      <c r="I22" s="6">
        <f t="shared" si="2"/>
        <v>1.0333333333333334</v>
      </c>
      <c r="J22" s="6">
        <f t="shared" si="3"/>
        <v>2.0666666666666669</v>
      </c>
    </row>
    <row r="23" spans="1:10">
      <c r="A23" t="s">
        <v>942</v>
      </c>
      <c r="B23" t="s">
        <v>15</v>
      </c>
      <c r="C23">
        <v>1581</v>
      </c>
      <c r="D23">
        <v>1533</v>
      </c>
      <c r="E23">
        <v>1471</v>
      </c>
      <c r="F23">
        <v>826</v>
      </c>
      <c r="G23" s="6">
        <f t="shared" si="0"/>
        <v>27.533333333333335</v>
      </c>
      <c r="H23" s="6">
        <f t="shared" si="1"/>
        <v>21.5</v>
      </c>
      <c r="I23" s="6">
        <f t="shared" si="2"/>
        <v>2.0666666666666669</v>
      </c>
      <c r="J23" s="6">
        <f t="shared" si="3"/>
        <v>1.6</v>
      </c>
    </row>
    <row r="24" spans="1:10">
      <c r="A24" t="s">
        <v>844</v>
      </c>
      <c r="B24" t="s">
        <v>15</v>
      </c>
      <c r="C24">
        <v>1457</v>
      </c>
      <c r="D24">
        <v>1426</v>
      </c>
      <c r="E24">
        <v>1364</v>
      </c>
      <c r="F24">
        <v>841</v>
      </c>
      <c r="G24" s="6">
        <f t="shared" si="0"/>
        <v>28.033333333333335</v>
      </c>
      <c r="H24" s="6">
        <f t="shared" si="1"/>
        <v>17.433333333333334</v>
      </c>
      <c r="I24" s="6">
        <f t="shared" si="2"/>
        <v>2.0666666666666669</v>
      </c>
      <c r="J24" s="6">
        <f t="shared" si="3"/>
        <v>1.0333333333333334</v>
      </c>
    </row>
    <row r="25" spans="1:10">
      <c r="A25" t="s">
        <v>77</v>
      </c>
      <c r="B25" t="s">
        <v>15</v>
      </c>
      <c r="C25">
        <v>1550</v>
      </c>
      <c r="D25">
        <v>1518</v>
      </c>
      <c r="E25">
        <v>1456</v>
      </c>
      <c r="F25">
        <v>857</v>
      </c>
      <c r="G25" s="6">
        <f t="shared" si="0"/>
        <v>28.566666666666666</v>
      </c>
      <c r="H25" s="6">
        <f t="shared" si="1"/>
        <v>19.966666666666665</v>
      </c>
      <c r="I25" s="6">
        <f t="shared" si="2"/>
        <v>2.0666666666666669</v>
      </c>
      <c r="J25" s="6">
        <f t="shared" si="3"/>
        <v>1.0666666666666667</v>
      </c>
    </row>
    <row r="26" spans="1:10">
      <c r="A26" t="s">
        <v>440</v>
      </c>
      <c r="B26" t="s">
        <v>15</v>
      </c>
      <c r="C26">
        <v>1581</v>
      </c>
      <c r="D26">
        <v>1426</v>
      </c>
      <c r="E26">
        <v>1395</v>
      </c>
      <c r="F26">
        <v>873</v>
      </c>
      <c r="G26" s="6">
        <f t="shared" si="0"/>
        <v>29.1</v>
      </c>
      <c r="H26" s="6">
        <f t="shared" si="1"/>
        <v>17.399999999999999</v>
      </c>
      <c r="I26" s="6">
        <f t="shared" si="2"/>
        <v>1.0333333333333334</v>
      </c>
      <c r="J26" s="6">
        <f t="shared" si="3"/>
        <v>5.166666666666667</v>
      </c>
    </row>
    <row r="27" spans="1:10">
      <c r="A27" t="s">
        <v>266</v>
      </c>
      <c r="B27" t="s">
        <v>15</v>
      </c>
      <c r="C27">
        <v>1519</v>
      </c>
      <c r="D27">
        <v>1368</v>
      </c>
      <c r="E27">
        <v>1337</v>
      </c>
      <c r="F27">
        <v>908</v>
      </c>
      <c r="G27" s="6">
        <f t="shared" si="0"/>
        <v>30.266666666666666</v>
      </c>
      <c r="H27" s="6">
        <f t="shared" si="1"/>
        <v>14.3</v>
      </c>
      <c r="I27" s="6">
        <f t="shared" si="2"/>
        <v>1.0333333333333334</v>
      </c>
      <c r="J27" s="6">
        <f t="shared" si="3"/>
        <v>5.0333333333333332</v>
      </c>
    </row>
    <row r="28" spans="1:10">
      <c r="A28" t="s">
        <v>448</v>
      </c>
      <c r="B28" t="s">
        <v>15</v>
      </c>
      <c r="C28">
        <v>1581</v>
      </c>
      <c r="D28">
        <v>1581</v>
      </c>
      <c r="E28">
        <v>1519</v>
      </c>
      <c r="F28">
        <v>1036</v>
      </c>
      <c r="G28" s="6">
        <f t="shared" si="0"/>
        <v>34.533333333333331</v>
      </c>
      <c r="H28" s="6">
        <f t="shared" si="1"/>
        <v>16.100000000000001</v>
      </c>
      <c r="I28" s="6">
        <f t="shared" si="2"/>
        <v>2.0666666666666669</v>
      </c>
      <c r="J28" s="6">
        <f t="shared" si="3"/>
        <v>0</v>
      </c>
    </row>
    <row r="29" spans="1:10">
      <c r="A29" t="s">
        <v>1015</v>
      </c>
      <c r="B29" t="s">
        <v>15</v>
      </c>
      <c r="C29">
        <v>1581</v>
      </c>
      <c r="D29">
        <v>1457</v>
      </c>
      <c r="E29">
        <v>1426</v>
      </c>
      <c r="F29">
        <v>1088</v>
      </c>
      <c r="G29" s="6">
        <f t="shared" si="0"/>
        <v>36.266666666666666</v>
      </c>
      <c r="H29" s="6">
        <f t="shared" si="1"/>
        <v>11.266666666666667</v>
      </c>
      <c r="I29" s="6">
        <f t="shared" si="2"/>
        <v>1.0333333333333334</v>
      </c>
      <c r="J29" s="6">
        <f t="shared" si="3"/>
        <v>4.1333333333333337</v>
      </c>
    </row>
  </sheetData>
  <conditionalFormatting sqref="F2:F29">
    <cfRule type="cellIs" dxfId="1" priority="1" operator="lessThan">
      <formula>300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est-senamhi</vt:lpstr>
      <vt:lpstr>est-sen-perc99-2018</vt:lpstr>
      <vt:lpstr>est-sen-perc99-2017</vt:lpstr>
      <vt:lpstr>2017-2018</vt:lpstr>
      <vt:lpstr>percentiles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2019-04-06T02:24:58Z</dcterms:created>
  <dcterms:modified xsi:type="dcterms:W3CDTF">2019-04-24T01:51:33Z</dcterms:modified>
</cp:coreProperties>
</file>