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s\Dropbox\Universidad 2017\Segundo semestre 2017\Programación\Pruebas de cátedra\Cátedra 1\sábado CD\"/>
    </mc:Choice>
  </mc:AlternateContent>
  <bookViews>
    <workbookView xWindow="0" yWindow="0" windowWidth="28800" windowHeight="12585" xr2:uid="{00000000-000D-0000-FFFF-FFFF00000000}"/>
  </bookViews>
  <sheets>
    <sheet name="Ejercicio 1" sheetId="3" r:id="rId1"/>
    <sheet name="Datos" sheetId="1" r:id="rId2"/>
    <sheet name="Ejercicio 2" sheetId="4" r:id="rId3"/>
  </sheets>
  <definedNames>
    <definedName name="_xlnm._FilterDatabase" localSheetId="1" hidden="1">Datos!$A$1:$AG$648</definedName>
    <definedName name="day" localSheetId="1">Datos!$A$1:$L$648</definedName>
  </definedNames>
  <calcPr calcId="171027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2" i="1"/>
  <c r="AE3" i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276" i="1"/>
  <c r="AF276" i="1"/>
  <c r="AE277" i="1"/>
  <c r="AF277" i="1"/>
  <c r="AE278" i="1"/>
  <c r="AF278" i="1"/>
  <c r="AE279" i="1"/>
  <c r="AF279" i="1"/>
  <c r="AE280" i="1"/>
  <c r="AF280" i="1"/>
  <c r="AE281" i="1"/>
  <c r="AF281" i="1"/>
  <c r="AE282" i="1"/>
  <c r="AF282" i="1"/>
  <c r="AE283" i="1"/>
  <c r="AF283" i="1"/>
  <c r="AE284" i="1"/>
  <c r="AF284" i="1"/>
  <c r="AE285" i="1"/>
  <c r="AF285" i="1"/>
  <c r="AE286" i="1"/>
  <c r="AF286" i="1"/>
  <c r="AE287" i="1"/>
  <c r="AF287" i="1"/>
  <c r="AE288" i="1"/>
  <c r="AF288" i="1"/>
  <c r="AE289" i="1"/>
  <c r="AF289" i="1"/>
  <c r="AE290" i="1"/>
  <c r="AF290" i="1"/>
  <c r="AE291" i="1"/>
  <c r="AF291" i="1"/>
  <c r="AE292" i="1"/>
  <c r="AF292" i="1"/>
  <c r="AE293" i="1"/>
  <c r="AF293" i="1"/>
  <c r="AE294" i="1"/>
  <c r="AF294" i="1"/>
  <c r="AE295" i="1"/>
  <c r="AF295" i="1"/>
  <c r="AE296" i="1"/>
  <c r="AF296" i="1"/>
  <c r="AE297" i="1"/>
  <c r="AF297" i="1"/>
  <c r="AE298" i="1"/>
  <c r="AF298" i="1"/>
  <c r="AE299" i="1"/>
  <c r="AF299" i="1"/>
  <c r="AE300" i="1"/>
  <c r="AF300" i="1"/>
  <c r="AE301" i="1"/>
  <c r="AF301" i="1"/>
  <c r="AE302" i="1"/>
  <c r="AF302" i="1"/>
  <c r="AE303" i="1"/>
  <c r="AF303" i="1"/>
  <c r="AE304" i="1"/>
  <c r="AF304" i="1"/>
  <c r="AE305" i="1"/>
  <c r="AF305" i="1"/>
  <c r="AE306" i="1"/>
  <c r="AF306" i="1"/>
  <c r="AE307" i="1"/>
  <c r="AF307" i="1"/>
  <c r="AE308" i="1"/>
  <c r="AF308" i="1"/>
  <c r="AE309" i="1"/>
  <c r="AF309" i="1"/>
  <c r="AE310" i="1"/>
  <c r="AF310" i="1"/>
  <c r="AE311" i="1"/>
  <c r="AF311" i="1"/>
  <c r="AE312" i="1"/>
  <c r="AF312" i="1"/>
  <c r="AE313" i="1"/>
  <c r="AF313" i="1"/>
  <c r="AE314" i="1"/>
  <c r="AF314" i="1"/>
  <c r="AE315" i="1"/>
  <c r="AF315" i="1"/>
  <c r="AE316" i="1"/>
  <c r="AF316" i="1"/>
  <c r="AE317" i="1"/>
  <c r="AF317" i="1"/>
  <c r="AE318" i="1"/>
  <c r="AF318" i="1"/>
  <c r="AE319" i="1"/>
  <c r="AF319" i="1"/>
  <c r="AE320" i="1"/>
  <c r="AF320" i="1"/>
  <c r="AE321" i="1"/>
  <c r="AF321" i="1"/>
  <c r="AE322" i="1"/>
  <c r="AF322" i="1"/>
  <c r="AE323" i="1"/>
  <c r="AF323" i="1"/>
  <c r="AE324" i="1"/>
  <c r="AF324" i="1"/>
  <c r="AE325" i="1"/>
  <c r="AF325" i="1"/>
  <c r="AE326" i="1"/>
  <c r="AF326" i="1"/>
  <c r="AE327" i="1"/>
  <c r="AF327" i="1"/>
  <c r="AE328" i="1"/>
  <c r="AF328" i="1"/>
  <c r="AE329" i="1"/>
  <c r="AF329" i="1"/>
  <c r="AE330" i="1"/>
  <c r="AF330" i="1"/>
  <c r="AE331" i="1"/>
  <c r="AF331" i="1"/>
  <c r="AE332" i="1"/>
  <c r="AF332" i="1"/>
  <c r="AE333" i="1"/>
  <c r="AF333" i="1"/>
  <c r="AE334" i="1"/>
  <c r="AF334" i="1"/>
  <c r="AE335" i="1"/>
  <c r="AF335" i="1"/>
  <c r="AE336" i="1"/>
  <c r="AF336" i="1"/>
  <c r="AE337" i="1"/>
  <c r="AF337" i="1"/>
  <c r="AE338" i="1"/>
  <c r="AF338" i="1"/>
  <c r="AE339" i="1"/>
  <c r="AF339" i="1"/>
  <c r="AE340" i="1"/>
  <c r="AF340" i="1"/>
  <c r="AE341" i="1"/>
  <c r="AF341" i="1"/>
  <c r="AE342" i="1"/>
  <c r="AF342" i="1"/>
  <c r="AE343" i="1"/>
  <c r="AF343" i="1"/>
  <c r="AE344" i="1"/>
  <c r="AF344" i="1"/>
  <c r="AE345" i="1"/>
  <c r="AF345" i="1"/>
  <c r="AE346" i="1"/>
  <c r="AF346" i="1"/>
  <c r="AE347" i="1"/>
  <c r="AF347" i="1"/>
  <c r="AE348" i="1"/>
  <c r="AF348" i="1"/>
  <c r="AE349" i="1"/>
  <c r="AF349" i="1"/>
  <c r="AE350" i="1"/>
  <c r="AF350" i="1"/>
  <c r="AE351" i="1"/>
  <c r="AF351" i="1"/>
  <c r="AE352" i="1"/>
  <c r="AF352" i="1"/>
  <c r="AE353" i="1"/>
  <c r="AF353" i="1"/>
  <c r="AE354" i="1"/>
  <c r="AF354" i="1"/>
  <c r="AE355" i="1"/>
  <c r="AF355" i="1"/>
  <c r="AE356" i="1"/>
  <c r="AF356" i="1"/>
  <c r="AE357" i="1"/>
  <c r="AF357" i="1"/>
  <c r="AE358" i="1"/>
  <c r="AF358" i="1"/>
  <c r="AE359" i="1"/>
  <c r="AF359" i="1"/>
  <c r="AE360" i="1"/>
  <c r="AF360" i="1"/>
  <c r="AE361" i="1"/>
  <c r="AF361" i="1"/>
  <c r="AE362" i="1"/>
  <c r="AF362" i="1"/>
  <c r="AE363" i="1"/>
  <c r="AF363" i="1"/>
  <c r="AE364" i="1"/>
  <c r="AF364" i="1"/>
  <c r="AE365" i="1"/>
  <c r="AF365" i="1"/>
  <c r="AE366" i="1"/>
  <c r="AF366" i="1"/>
  <c r="AE367" i="1"/>
  <c r="AF367" i="1"/>
  <c r="AE368" i="1"/>
  <c r="AF368" i="1"/>
  <c r="AE369" i="1"/>
  <c r="AF369" i="1"/>
  <c r="AE370" i="1"/>
  <c r="AF370" i="1"/>
  <c r="AE371" i="1"/>
  <c r="AF371" i="1"/>
  <c r="AE372" i="1"/>
  <c r="AF372" i="1"/>
  <c r="AE373" i="1"/>
  <c r="AF373" i="1"/>
  <c r="AE374" i="1"/>
  <c r="AF374" i="1"/>
  <c r="AE375" i="1"/>
  <c r="AF375" i="1"/>
  <c r="AE376" i="1"/>
  <c r="AF376" i="1"/>
  <c r="AE377" i="1"/>
  <c r="AF377" i="1"/>
  <c r="AE378" i="1"/>
  <c r="AF378" i="1"/>
  <c r="AE379" i="1"/>
  <c r="AF379" i="1"/>
  <c r="AE380" i="1"/>
  <c r="AF380" i="1"/>
  <c r="AE381" i="1"/>
  <c r="AF381" i="1"/>
  <c r="AE382" i="1"/>
  <c r="AF382" i="1"/>
  <c r="AE383" i="1"/>
  <c r="AF383" i="1"/>
  <c r="AE384" i="1"/>
  <c r="AF384" i="1"/>
  <c r="AE385" i="1"/>
  <c r="AF385" i="1"/>
  <c r="AE386" i="1"/>
  <c r="AF386" i="1"/>
  <c r="AE387" i="1"/>
  <c r="AF387" i="1"/>
  <c r="AE388" i="1"/>
  <c r="AF388" i="1"/>
  <c r="AE389" i="1"/>
  <c r="AF389" i="1"/>
  <c r="AE390" i="1"/>
  <c r="AF390" i="1"/>
  <c r="AE391" i="1"/>
  <c r="AF391" i="1"/>
  <c r="AE392" i="1"/>
  <c r="AF392" i="1"/>
  <c r="AE393" i="1"/>
  <c r="AF393" i="1"/>
  <c r="AE394" i="1"/>
  <c r="AF394" i="1"/>
  <c r="AE395" i="1"/>
  <c r="AF395" i="1"/>
  <c r="AE396" i="1"/>
  <c r="AF396" i="1"/>
  <c r="AE397" i="1"/>
  <c r="AF397" i="1"/>
  <c r="AE398" i="1"/>
  <c r="AF398" i="1"/>
  <c r="AE399" i="1"/>
  <c r="AF399" i="1"/>
  <c r="AE400" i="1"/>
  <c r="AF400" i="1"/>
  <c r="AE401" i="1"/>
  <c r="AF401" i="1"/>
  <c r="AE402" i="1"/>
  <c r="AF402" i="1"/>
  <c r="AE403" i="1"/>
  <c r="AF403" i="1"/>
  <c r="AE404" i="1"/>
  <c r="AF404" i="1"/>
  <c r="AE405" i="1"/>
  <c r="AF405" i="1"/>
  <c r="AE406" i="1"/>
  <c r="AF406" i="1"/>
  <c r="AE407" i="1"/>
  <c r="AF407" i="1"/>
  <c r="AE408" i="1"/>
  <c r="AF408" i="1"/>
  <c r="AE409" i="1"/>
  <c r="AF409" i="1"/>
  <c r="AE410" i="1"/>
  <c r="AF410" i="1"/>
  <c r="AE411" i="1"/>
  <c r="AF411" i="1"/>
  <c r="AE412" i="1"/>
  <c r="AF412" i="1"/>
  <c r="AE413" i="1"/>
  <c r="AF413" i="1"/>
  <c r="AE414" i="1"/>
  <c r="AF414" i="1"/>
  <c r="AE415" i="1"/>
  <c r="AF415" i="1"/>
  <c r="AE416" i="1"/>
  <c r="AF416" i="1"/>
  <c r="AE417" i="1"/>
  <c r="AF417" i="1"/>
  <c r="AE418" i="1"/>
  <c r="AF418" i="1"/>
  <c r="AE419" i="1"/>
  <c r="AF419" i="1"/>
  <c r="AE420" i="1"/>
  <c r="AF420" i="1"/>
  <c r="AE421" i="1"/>
  <c r="AF421" i="1"/>
  <c r="AE422" i="1"/>
  <c r="AF422" i="1"/>
  <c r="AE423" i="1"/>
  <c r="AF423" i="1"/>
  <c r="AE424" i="1"/>
  <c r="AF424" i="1"/>
  <c r="AE425" i="1"/>
  <c r="AF425" i="1"/>
  <c r="AE426" i="1"/>
  <c r="AF426" i="1"/>
  <c r="AE427" i="1"/>
  <c r="AF427" i="1"/>
  <c r="AE428" i="1"/>
  <c r="AF428" i="1"/>
  <c r="AE429" i="1"/>
  <c r="AF429" i="1"/>
  <c r="AE430" i="1"/>
  <c r="AF430" i="1"/>
  <c r="AE431" i="1"/>
  <c r="AF431" i="1"/>
  <c r="AE432" i="1"/>
  <c r="AF432" i="1"/>
  <c r="AE433" i="1"/>
  <c r="AF433" i="1"/>
  <c r="AE434" i="1"/>
  <c r="AF434" i="1"/>
  <c r="AE435" i="1"/>
  <c r="AF435" i="1"/>
  <c r="AE436" i="1"/>
  <c r="AF436" i="1"/>
  <c r="AE437" i="1"/>
  <c r="AF437" i="1"/>
  <c r="AE438" i="1"/>
  <c r="AF438" i="1"/>
  <c r="AE439" i="1"/>
  <c r="AF439" i="1"/>
  <c r="AE440" i="1"/>
  <c r="AF440" i="1"/>
  <c r="AE441" i="1"/>
  <c r="AF441" i="1"/>
  <c r="AE442" i="1"/>
  <c r="AF442" i="1"/>
  <c r="AE443" i="1"/>
  <c r="AF443" i="1"/>
  <c r="AE444" i="1"/>
  <c r="AF444" i="1"/>
  <c r="AE445" i="1"/>
  <c r="AF445" i="1"/>
  <c r="AE446" i="1"/>
  <c r="AF446" i="1"/>
  <c r="AE447" i="1"/>
  <c r="AF447" i="1"/>
  <c r="AE448" i="1"/>
  <c r="AF448" i="1"/>
  <c r="AE449" i="1"/>
  <c r="AF449" i="1"/>
  <c r="AE450" i="1"/>
  <c r="AF450" i="1"/>
  <c r="AE451" i="1"/>
  <c r="AF451" i="1"/>
  <c r="AE452" i="1"/>
  <c r="AF452" i="1"/>
  <c r="AE453" i="1"/>
  <c r="AF453" i="1"/>
  <c r="AE454" i="1"/>
  <c r="AF454" i="1"/>
  <c r="AE455" i="1"/>
  <c r="AF455" i="1"/>
  <c r="AE456" i="1"/>
  <c r="AF456" i="1"/>
  <c r="AE457" i="1"/>
  <c r="AF457" i="1"/>
  <c r="AE458" i="1"/>
  <c r="AF458" i="1"/>
  <c r="AE459" i="1"/>
  <c r="AF459" i="1"/>
  <c r="AE460" i="1"/>
  <c r="AF460" i="1"/>
  <c r="AE461" i="1"/>
  <c r="AF461" i="1"/>
  <c r="AE462" i="1"/>
  <c r="AF462" i="1"/>
  <c r="AE463" i="1"/>
  <c r="AF463" i="1"/>
  <c r="AE464" i="1"/>
  <c r="AF464" i="1"/>
  <c r="AE465" i="1"/>
  <c r="AF465" i="1"/>
  <c r="AE466" i="1"/>
  <c r="AF466" i="1"/>
  <c r="AE467" i="1"/>
  <c r="AF467" i="1"/>
  <c r="AE468" i="1"/>
  <c r="AF468" i="1"/>
  <c r="AE469" i="1"/>
  <c r="AF469" i="1"/>
  <c r="AE470" i="1"/>
  <c r="AF470" i="1"/>
  <c r="AE471" i="1"/>
  <c r="AF471" i="1"/>
  <c r="AE472" i="1"/>
  <c r="AF472" i="1"/>
  <c r="AE473" i="1"/>
  <c r="AF473" i="1"/>
  <c r="AE474" i="1"/>
  <c r="AF474" i="1"/>
  <c r="AE475" i="1"/>
  <c r="AF475" i="1"/>
  <c r="AE476" i="1"/>
  <c r="AF476" i="1"/>
  <c r="AE477" i="1"/>
  <c r="AF477" i="1"/>
  <c r="AE478" i="1"/>
  <c r="AF478" i="1"/>
  <c r="AE479" i="1"/>
  <c r="AF479" i="1"/>
  <c r="AE480" i="1"/>
  <c r="AF480" i="1"/>
  <c r="AE481" i="1"/>
  <c r="AF481" i="1"/>
  <c r="AE482" i="1"/>
  <c r="AF482" i="1"/>
  <c r="AE483" i="1"/>
  <c r="AF483" i="1"/>
  <c r="AE484" i="1"/>
  <c r="AF484" i="1"/>
  <c r="AE485" i="1"/>
  <c r="AF485" i="1"/>
  <c r="AE486" i="1"/>
  <c r="AF486" i="1"/>
  <c r="AE487" i="1"/>
  <c r="AF487" i="1"/>
  <c r="AE488" i="1"/>
  <c r="AF488" i="1"/>
  <c r="AE489" i="1"/>
  <c r="AF489" i="1"/>
  <c r="AE490" i="1"/>
  <c r="AF490" i="1"/>
  <c r="AE491" i="1"/>
  <c r="AF491" i="1"/>
  <c r="AE492" i="1"/>
  <c r="AF492" i="1"/>
  <c r="AE493" i="1"/>
  <c r="AF493" i="1"/>
  <c r="AE494" i="1"/>
  <c r="AF494" i="1"/>
  <c r="AE495" i="1"/>
  <c r="AF495" i="1"/>
  <c r="AE496" i="1"/>
  <c r="AF496" i="1"/>
  <c r="AE497" i="1"/>
  <c r="AF497" i="1"/>
  <c r="AE498" i="1"/>
  <c r="AF498" i="1"/>
  <c r="AE499" i="1"/>
  <c r="AF499" i="1"/>
  <c r="AE500" i="1"/>
  <c r="AF500" i="1"/>
  <c r="AE501" i="1"/>
  <c r="AF501" i="1"/>
  <c r="AE502" i="1"/>
  <c r="AF502" i="1"/>
  <c r="AE503" i="1"/>
  <c r="AF503" i="1"/>
  <c r="AE504" i="1"/>
  <c r="AF504" i="1"/>
  <c r="AE505" i="1"/>
  <c r="AF505" i="1"/>
  <c r="AE506" i="1"/>
  <c r="AF506" i="1"/>
  <c r="AE507" i="1"/>
  <c r="AF507" i="1"/>
  <c r="AE508" i="1"/>
  <c r="AF508" i="1"/>
  <c r="AE509" i="1"/>
  <c r="AF509" i="1"/>
  <c r="AE510" i="1"/>
  <c r="AF510" i="1"/>
  <c r="AE511" i="1"/>
  <c r="AF511" i="1"/>
  <c r="AE512" i="1"/>
  <c r="AF512" i="1"/>
  <c r="AE513" i="1"/>
  <c r="AF513" i="1"/>
  <c r="AE514" i="1"/>
  <c r="AF514" i="1"/>
  <c r="AE515" i="1"/>
  <c r="AF515" i="1"/>
  <c r="AE516" i="1"/>
  <c r="AF516" i="1"/>
  <c r="AE517" i="1"/>
  <c r="AF517" i="1"/>
  <c r="AE518" i="1"/>
  <c r="AF518" i="1"/>
  <c r="AE519" i="1"/>
  <c r="AF519" i="1"/>
  <c r="AE520" i="1"/>
  <c r="AF520" i="1"/>
  <c r="AE521" i="1"/>
  <c r="AF521" i="1"/>
  <c r="AE522" i="1"/>
  <c r="AF522" i="1"/>
  <c r="AE523" i="1"/>
  <c r="AF523" i="1"/>
  <c r="AE524" i="1"/>
  <c r="AF524" i="1"/>
  <c r="AE525" i="1"/>
  <c r="AF525" i="1"/>
  <c r="AE526" i="1"/>
  <c r="AF526" i="1"/>
  <c r="AE527" i="1"/>
  <c r="AF527" i="1"/>
  <c r="AE528" i="1"/>
  <c r="AF528" i="1"/>
  <c r="AE529" i="1"/>
  <c r="AF529" i="1"/>
  <c r="AE530" i="1"/>
  <c r="AF530" i="1"/>
  <c r="AE531" i="1"/>
  <c r="AF531" i="1"/>
  <c r="AE532" i="1"/>
  <c r="AF532" i="1"/>
  <c r="AE533" i="1"/>
  <c r="AF533" i="1"/>
  <c r="AE534" i="1"/>
  <c r="AF534" i="1"/>
  <c r="AE535" i="1"/>
  <c r="AF535" i="1"/>
  <c r="AE536" i="1"/>
  <c r="AF536" i="1"/>
  <c r="AE537" i="1"/>
  <c r="AF537" i="1"/>
  <c r="AE538" i="1"/>
  <c r="AF538" i="1"/>
  <c r="AE539" i="1"/>
  <c r="AF539" i="1"/>
  <c r="AE540" i="1"/>
  <c r="AF540" i="1"/>
  <c r="AE541" i="1"/>
  <c r="AF541" i="1"/>
  <c r="AE542" i="1"/>
  <c r="AF542" i="1"/>
  <c r="AE543" i="1"/>
  <c r="AF543" i="1"/>
  <c r="AE544" i="1"/>
  <c r="AF544" i="1"/>
  <c r="AE545" i="1"/>
  <c r="AF545" i="1"/>
  <c r="AE546" i="1"/>
  <c r="AF546" i="1"/>
  <c r="AE547" i="1"/>
  <c r="AF547" i="1"/>
  <c r="AE548" i="1"/>
  <c r="AF548" i="1"/>
  <c r="AE549" i="1"/>
  <c r="AF549" i="1"/>
  <c r="AE550" i="1"/>
  <c r="AF550" i="1"/>
  <c r="AE551" i="1"/>
  <c r="AF551" i="1"/>
  <c r="AE552" i="1"/>
  <c r="AF552" i="1"/>
  <c r="AE553" i="1"/>
  <c r="AF553" i="1"/>
  <c r="AE554" i="1"/>
  <c r="AF554" i="1"/>
  <c r="AE555" i="1"/>
  <c r="AF555" i="1"/>
  <c r="AE556" i="1"/>
  <c r="AF556" i="1"/>
  <c r="AE557" i="1"/>
  <c r="AF557" i="1"/>
  <c r="AE558" i="1"/>
  <c r="AF558" i="1"/>
  <c r="AE559" i="1"/>
  <c r="AF559" i="1"/>
  <c r="AE560" i="1"/>
  <c r="AF560" i="1"/>
  <c r="AE561" i="1"/>
  <c r="AF561" i="1"/>
  <c r="AE562" i="1"/>
  <c r="AF562" i="1"/>
  <c r="AE563" i="1"/>
  <c r="AF563" i="1"/>
  <c r="AE564" i="1"/>
  <c r="AF564" i="1"/>
  <c r="AE565" i="1"/>
  <c r="AF565" i="1"/>
  <c r="AE566" i="1"/>
  <c r="AF566" i="1"/>
  <c r="AE567" i="1"/>
  <c r="AF567" i="1"/>
  <c r="AE568" i="1"/>
  <c r="AF568" i="1"/>
  <c r="AE569" i="1"/>
  <c r="AF569" i="1"/>
  <c r="AE570" i="1"/>
  <c r="AF570" i="1"/>
  <c r="AE571" i="1"/>
  <c r="AF571" i="1"/>
  <c r="AE572" i="1"/>
  <c r="AF572" i="1"/>
  <c r="AE573" i="1"/>
  <c r="AF573" i="1"/>
  <c r="AE574" i="1"/>
  <c r="AF574" i="1"/>
  <c r="AE575" i="1"/>
  <c r="AF575" i="1"/>
  <c r="AE576" i="1"/>
  <c r="AF576" i="1"/>
  <c r="AE577" i="1"/>
  <c r="AF577" i="1"/>
  <c r="AE578" i="1"/>
  <c r="AF578" i="1"/>
  <c r="AE579" i="1"/>
  <c r="AF579" i="1"/>
  <c r="AE580" i="1"/>
  <c r="AF580" i="1"/>
  <c r="AE581" i="1"/>
  <c r="AF581" i="1"/>
  <c r="AE582" i="1"/>
  <c r="AF582" i="1"/>
  <c r="AE583" i="1"/>
  <c r="AF583" i="1"/>
  <c r="AE584" i="1"/>
  <c r="AF584" i="1"/>
  <c r="AE585" i="1"/>
  <c r="AF585" i="1"/>
  <c r="AE586" i="1"/>
  <c r="AF586" i="1"/>
  <c r="AE587" i="1"/>
  <c r="AF587" i="1"/>
  <c r="AE588" i="1"/>
  <c r="AF588" i="1"/>
  <c r="AE589" i="1"/>
  <c r="AF589" i="1"/>
  <c r="AE590" i="1"/>
  <c r="AF590" i="1"/>
  <c r="AE591" i="1"/>
  <c r="AF591" i="1"/>
  <c r="AE592" i="1"/>
  <c r="AF592" i="1"/>
  <c r="AE593" i="1"/>
  <c r="AF593" i="1"/>
  <c r="AE594" i="1"/>
  <c r="AF594" i="1"/>
  <c r="AE595" i="1"/>
  <c r="AF595" i="1"/>
  <c r="AE596" i="1"/>
  <c r="AF596" i="1"/>
  <c r="AE597" i="1"/>
  <c r="AF597" i="1"/>
  <c r="AE598" i="1"/>
  <c r="AF598" i="1"/>
  <c r="AE599" i="1"/>
  <c r="AF599" i="1"/>
  <c r="AE600" i="1"/>
  <c r="AF600" i="1"/>
  <c r="AE601" i="1"/>
  <c r="AF601" i="1"/>
  <c r="AE602" i="1"/>
  <c r="AF602" i="1"/>
  <c r="AE603" i="1"/>
  <c r="AF603" i="1"/>
  <c r="AE604" i="1"/>
  <c r="AF604" i="1"/>
  <c r="AE605" i="1"/>
  <c r="AF605" i="1"/>
  <c r="AE606" i="1"/>
  <c r="AF606" i="1"/>
  <c r="AE607" i="1"/>
  <c r="AF607" i="1"/>
  <c r="AE608" i="1"/>
  <c r="AF608" i="1"/>
  <c r="AE609" i="1"/>
  <c r="AF609" i="1"/>
  <c r="AE610" i="1"/>
  <c r="AF610" i="1"/>
  <c r="AE611" i="1"/>
  <c r="AF611" i="1"/>
  <c r="AE612" i="1"/>
  <c r="AF612" i="1"/>
  <c r="AE613" i="1"/>
  <c r="AF613" i="1"/>
  <c r="AE614" i="1"/>
  <c r="AF614" i="1"/>
  <c r="AE615" i="1"/>
  <c r="AF615" i="1"/>
  <c r="AE616" i="1"/>
  <c r="AF616" i="1"/>
  <c r="AE617" i="1"/>
  <c r="AF617" i="1"/>
  <c r="AE618" i="1"/>
  <c r="AF618" i="1"/>
  <c r="AE619" i="1"/>
  <c r="AF619" i="1"/>
  <c r="AE620" i="1"/>
  <c r="AF620" i="1"/>
  <c r="AE621" i="1"/>
  <c r="AF621" i="1"/>
  <c r="AE622" i="1"/>
  <c r="AF622" i="1"/>
  <c r="AE623" i="1"/>
  <c r="AF623" i="1"/>
  <c r="AE624" i="1"/>
  <c r="AF624" i="1"/>
  <c r="AE625" i="1"/>
  <c r="AF625" i="1"/>
  <c r="AE626" i="1"/>
  <c r="AF626" i="1"/>
  <c r="AE627" i="1"/>
  <c r="AF627" i="1"/>
  <c r="AE628" i="1"/>
  <c r="AF628" i="1"/>
  <c r="AE629" i="1"/>
  <c r="AF629" i="1"/>
  <c r="AE630" i="1"/>
  <c r="AF630" i="1"/>
  <c r="AE631" i="1"/>
  <c r="AF631" i="1"/>
  <c r="AE632" i="1"/>
  <c r="AF632" i="1"/>
  <c r="AE633" i="1"/>
  <c r="AF633" i="1"/>
  <c r="AE634" i="1"/>
  <c r="AF634" i="1"/>
  <c r="AE635" i="1"/>
  <c r="AF635" i="1"/>
  <c r="AE636" i="1"/>
  <c r="AF636" i="1"/>
  <c r="AE637" i="1"/>
  <c r="AF637" i="1"/>
  <c r="AE638" i="1"/>
  <c r="AF638" i="1"/>
  <c r="AE639" i="1"/>
  <c r="AF639" i="1"/>
  <c r="AE640" i="1"/>
  <c r="AF640" i="1"/>
  <c r="AE641" i="1"/>
  <c r="AF641" i="1"/>
  <c r="AE642" i="1"/>
  <c r="AF642" i="1"/>
  <c r="AE643" i="1"/>
  <c r="AF643" i="1"/>
  <c r="AE644" i="1"/>
  <c r="AF644" i="1"/>
  <c r="AE645" i="1"/>
  <c r="AF645" i="1"/>
  <c r="AE646" i="1"/>
  <c r="AF646" i="1"/>
  <c r="AE647" i="1"/>
  <c r="AF647" i="1"/>
  <c r="AE648" i="1"/>
  <c r="AF648" i="1"/>
  <c r="AF2" i="1"/>
  <c r="AE2" i="1"/>
  <c r="AC3" i="1"/>
  <c r="AD3" i="1" s="1"/>
  <c r="AC4" i="1"/>
  <c r="AD4" i="1" s="1"/>
  <c r="AC5" i="1"/>
  <c r="AD5" i="1" s="1"/>
  <c r="AC6" i="1"/>
  <c r="AD6" i="1" s="1"/>
  <c r="AC7" i="1"/>
  <c r="AD7" i="1" s="1"/>
  <c r="AC8" i="1"/>
  <c r="AD8" i="1" s="1"/>
  <c r="AC9" i="1"/>
  <c r="AD9" i="1" s="1"/>
  <c r="AC10" i="1"/>
  <c r="AD10" i="1" s="1"/>
  <c r="AC11" i="1"/>
  <c r="AD11" i="1" s="1"/>
  <c r="AC12" i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64" i="1"/>
  <c r="AD64" i="1" s="1"/>
  <c r="AC65" i="1"/>
  <c r="AD65" i="1" s="1"/>
  <c r="AC66" i="1"/>
  <c r="AD66" i="1" s="1"/>
  <c r="AC67" i="1"/>
  <c r="AD67" i="1" s="1"/>
  <c r="AC68" i="1"/>
  <c r="AD68" i="1" s="1"/>
  <c r="AC69" i="1"/>
  <c r="AD69" i="1" s="1"/>
  <c r="AC70" i="1"/>
  <c r="AD70" i="1" s="1"/>
  <c r="AC71" i="1"/>
  <c r="AD71" i="1" s="1"/>
  <c r="AC72" i="1"/>
  <c r="AD72" i="1" s="1"/>
  <c r="AC73" i="1"/>
  <c r="AD73" i="1" s="1"/>
  <c r="AC74" i="1"/>
  <c r="AD74" i="1" s="1"/>
  <c r="AC75" i="1"/>
  <c r="AD75" i="1" s="1"/>
  <c r="AC76" i="1"/>
  <c r="AD76" i="1" s="1"/>
  <c r="AC77" i="1"/>
  <c r="AD77" i="1" s="1"/>
  <c r="AC78" i="1"/>
  <c r="AD78" i="1" s="1"/>
  <c r="AC79" i="1"/>
  <c r="AD79" i="1" s="1"/>
  <c r="AC80" i="1"/>
  <c r="AD80" i="1" s="1"/>
  <c r="AC81" i="1"/>
  <c r="AD81" i="1" s="1"/>
  <c r="AC82" i="1"/>
  <c r="AD82" i="1" s="1"/>
  <c r="AC83" i="1"/>
  <c r="AD83" i="1" s="1"/>
  <c r="AC84" i="1"/>
  <c r="AD84" i="1" s="1"/>
  <c r="AC85" i="1"/>
  <c r="AD85" i="1" s="1"/>
  <c r="AC86" i="1"/>
  <c r="AD86" i="1" s="1"/>
  <c r="AC87" i="1"/>
  <c r="AD87" i="1" s="1"/>
  <c r="AC88" i="1"/>
  <c r="AD88" i="1" s="1"/>
  <c r="AC89" i="1"/>
  <c r="AD89" i="1" s="1"/>
  <c r="AC90" i="1"/>
  <c r="AD90" i="1" s="1"/>
  <c r="AC91" i="1"/>
  <c r="AD91" i="1" s="1"/>
  <c r="AC92" i="1"/>
  <c r="AD92" i="1" s="1"/>
  <c r="AC93" i="1"/>
  <c r="AD93" i="1" s="1"/>
  <c r="AC94" i="1"/>
  <c r="AD94" i="1" s="1"/>
  <c r="AC95" i="1"/>
  <c r="AD95" i="1" s="1"/>
  <c r="AC96" i="1"/>
  <c r="AD96" i="1" s="1"/>
  <c r="AC97" i="1"/>
  <c r="AD97" i="1" s="1"/>
  <c r="AC98" i="1"/>
  <c r="AD98" i="1" s="1"/>
  <c r="AC99" i="1"/>
  <c r="AD99" i="1" s="1"/>
  <c r="AC100" i="1"/>
  <c r="AD100" i="1" s="1"/>
  <c r="AC101" i="1"/>
  <c r="AD101" i="1" s="1"/>
  <c r="AC102" i="1"/>
  <c r="AD102" i="1" s="1"/>
  <c r="AC103" i="1"/>
  <c r="AD103" i="1" s="1"/>
  <c r="AC104" i="1"/>
  <c r="AD104" i="1" s="1"/>
  <c r="AC105" i="1"/>
  <c r="AD105" i="1" s="1"/>
  <c r="AC106" i="1"/>
  <c r="AD106" i="1" s="1"/>
  <c r="AC107" i="1"/>
  <c r="AD107" i="1" s="1"/>
  <c r="AC108" i="1"/>
  <c r="AD108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C134" i="1"/>
  <c r="AD134" i="1" s="1"/>
  <c r="AC135" i="1"/>
  <c r="AD135" i="1" s="1"/>
  <c r="AC136" i="1"/>
  <c r="AD136" i="1" s="1"/>
  <c r="AC137" i="1"/>
  <c r="AD137" i="1" s="1"/>
  <c r="AC138" i="1"/>
  <c r="AD138" i="1" s="1"/>
  <c r="AC139" i="1"/>
  <c r="AD139" i="1" s="1"/>
  <c r="AC140" i="1"/>
  <c r="AD140" i="1" s="1"/>
  <c r="AC141" i="1"/>
  <c r="AD141" i="1" s="1"/>
  <c r="AC142" i="1"/>
  <c r="AD142" i="1" s="1"/>
  <c r="AC143" i="1"/>
  <c r="AD143" i="1" s="1"/>
  <c r="AC144" i="1"/>
  <c r="AD144" i="1" s="1"/>
  <c r="AC145" i="1"/>
  <c r="AD145" i="1" s="1"/>
  <c r="AC146" i="1"/>
  <c r="AD146" i="1" s="1"/>
  <c r="AC147" i="1"/>
  <c r="AD147" i="1" s="1"/>
  <c r="AC148" i="1"/>
  <c r="AD148" i="1" s="1"/>
  <c r="AC149" i="1"/>
  <c r="AD149" i="1" s="1"/>
  <c r="AC150" i="1"/>
  <c r="AD150" i="1" s="1"/>
  <c r="AC151" i="1"/>
  <c r="AD151" i="1" s="1"/>
  <c r="AC152" i="1"/>
  <c r="AD152" i="1" s="1"/>
  <c r="AC153" i="1"/>
  <c r="AD153" i="1" s="1"/>
  <c r="AC154" i="1"/>
  <c r="AD154" i="1" s="1"/>
  <c r="AC155" i="1"/>
  <c r="AD155" i="1" s="1"/>
  <c r="AC156" i="1"/>
  <c r="AD156" i="1" s="1"/>
  <c r="AC157" i="1"/>
  <c r="AD157" i="1" s="1"/>
  <c r="AC158" i="1"/>
  <c r="AD158" i="1" s="1"/>
  <c r="AC159" i="1"/>
  <c r="AD159" i="1" s="1"/>
  <c r="AC160" i="1"/>
  <c r="AD160" i="1" s="1"/>
  <c r="AC161" i="1"/>
  <c r="AD161" i="1" s="1"/>
  <c r="AC162" i="1"/>
  <c r="AD162" i="1" s="1"/>
  <c r="AC163" i="1"/>
  <c r="AD163" i="1" s="1"/>
  <c r="AC164" i="1"/>
  <c r="AD164" i="1" s="1"/>
  <c r="AC165" i="1"/>
  <c r="AD165" i="1" s="1"/>
  <c r="AC166" i="1"/>
  <c r="AD166" i="1" s="1"/>
  <c r="AC167" i="1"/>
  <c r="AD167" i="1" s="1"/>
  <c r="AC168" i="1"/>
  <c r="AD168" i="1" s="1"/>
  <c r="AC169" i="1"/>
  <c r="AD169" i="1" s="1"/>
  <c r="AC170" i="1"/>
  <c r="AD170" i="1" s="1"/>
  <c r="AC171" i="1"/>
  <c r="AD171" i="1" s="1"/>
  <c r="AC172" i="1"/>
  <c r="AD172" i="1" s="1"/>
  <c r="AC173" i="1"/>
  <c r="AD173" i="1" s="1"/>
  <c r="AC174" i="1"/>
  <c r="AD174" i="1" s="1"/>
  <c r="AC175" i="1"/>
  <c r="AD175" i="1" s="1"/>
  <c r="AC176" i="1"/>
  <c r="AD176" i="1" s="1"/>
  <c r="AC177" i="1"/>
  <c r="AD177" i="1" s="1"/>
  <c r="AC178" i="1"/>
  <c r="AD178" i="1" s="1"/>
  <c r="AC179" i="1"/>
  <c r="AD179" i="1" s="1"/>
  <c r="AC180" i="1"/>
  <c r="AD180" i="1" s="1"/>
  <c r="AC181" i="1"/>
  <c r="AD181" i="1" s="1"/>
  <c r="AC182" i="1"/>
  <c r="AD182" i="1" s="1"/>
  <c r="AC183" i="1"/>
  <c r="AD183" i="1" s="1"/>
  <c r="AC184" i="1"/>
  <c r="AD184" i="1" s="1"/>
  <c r="AC185" i="1"/>
  <c r="AD185" i="1" s="1"/>
  <c r="AC186" i="1"/>
  <c r="AD186" i="1" s="1"/>
  <c r="AC187" i="1"/>
  <c r="AD187" i="1" s="1"/>
  <c r="AC188" i="1"/>
  <c r="AD188" i="1" s="1"/>
  <c r="AC189" i="1"/>
  <c r="AD189" i="1" s="1"/>
  <c r="AC190" i="1"/>
  <c r="AD190" i="1" s="1"/>
  <c r="AC191" i="1"/>
  <c r="AD191" i="1" s="1"/>
  <c r="AC192" i="1"/>
  <c r="AD192" i="1" s="1"/>
  <c r="AC193" i="1"/>
  <c r="AD193" i="1" s="1"/>
  <c r="AC194" i="1"/>
  <c r="AD194" i="1" s="1"/>
  <c r="AC195" i="1"/>
  <c r="AD195" i="1" s="1"/>
  <c r="AC196" i="1"/>
  <c r="AD196" i="1" s="1"/>
  <c r="AC197" i="1"/>
  <c r="AD197" i="1" s="1"/>
  <c r="AC198" i="1"/>
  <c r="AD198" i="1" s="1"/>
  <c r="AC199" i="1"/>
  <c r="AD199" i="1" s="1"/>
  <c r="AC200" i="1"/>
  <c r="AD200" i="1" s="1"/>
  <c r="AC201" i="1"/>
  <c r="AD201" i="1" s="1"/>
  <c r="AC202" i="1"/>
  <c r="AD202" i="1" s="1"/>
  <c r="AC203" i="1"/>
  <c r="AD203" i="1" s="1"/>
  <c r="AC204" i="1"/>
  <c r="AD204" i="1" s="1"/>
  <c r="AC205" i="1"/>
  <c r="AD205" i="1" s="1"/>
  <c r="AC206" i="1"/>
  <c r="AD206" i="1" s="1"/>
  <c r="AC207" i="1"/>
  <c r="AD207" i="1" s="1"/>
  <c r="AC208" i="1"/>
  <c r="AD208" i="1" s="1"/>
  <c r="AC209" i="1"/>
  <c r="AD209" i="1" s="1"/>
  <c r="AC210" i="1"/>
  <c r="AD210" i="1" s="1"/>
  <c r="AC211" i="1"/>
  <c r="AD211" i="1" s="1"/>
  <c r="AC212" i="1"/>
  <c r="AD212" i="1" s="1"/>
  <c r="AC213" i="1"/>
  <c r="AD213" i="1" s="1"/>
  <c r="AC214" i="1"/>
  <c r="AD214" i="1" s="1"/>
  <c r="AC215" i="1"/>
  <c r="AD215" i="1" s="1"/>
  <c r="AC216" i="1"/>
  <c r="AD216" i="1" s="1"/>
  <c r="AC217" i="1"/>
  <c r="AD217" i="1" s="1"/>
  <c r="AC218" i="1"/>
  <c r="AD218" i="1" s="1"/>
  <c r="AC219" i="1"/>
  <c r="AD219" i="1" s="1"/>
  <c r="AC220" i="1"/>
  <c r="AD220" i="1" s="1"/>
  <c r="AC221" i="1"/>
  <c r="AD221" i="1" s="1"/>
  <c r="AC222" i="1"/>
  <c r="AD222" i="1" s="1"/>
  <c r="AC223" i="1"/>
  <c r="AD223" i="1" s="1"/>
  <c r="AC224" i="1"/>
  <c r="AD224" i="1" s="1"/>
  <c r="AC225" i="1"/>
  <c r="AD225" i="1" s="1"/>
  <c r="AC226" i="1"/>
  <c r="AD226" i="1" s="1"/>
  <c r="AC227" i="1"/>
  <c r="AD227" i="1" s="1"/>
  <c r="AC228" i="1"/>
  <c r="AD228" i="1" s="1"/>
  <c r="AC229" i="1"/>
  <c r="AD229" i="1" s="1"/>
  <c r="AC230" i="1"/>
  <c r="AD230" i="1" s="1"/>
  <c r="AC231" i="1"/>
  <c r="AD231" i="1" s="1"/>
  <c r="AC232" i="1"/>
  <c r="AD232" i="1" s="1"/>
  <c r="AC233" i="1"/>
  <c r="AD233" i="1" s="1"/>
  <c r="AC234" i="1"/>
  <c r="AD234" i="1" s="1"/>
  <c r="AC235" i="1"/>
  <c r="AD235" i="1" s="1"/>
  <c r="AC236" i="1"/>
  <c r="AD236" i="1" s="1"/>
  <c r="AC237" i="1"/>
  <c r="AD237" i="1" s="1"/>
  <c r="AC238" i="1"/>
  <c r="AD238" i="1" s="1"/>
  <c r="AC239" i="1"/>
  <c r="AD239" i="1" s="1"/>
  <c r="AC240" i="1"/>
  <c r="AD240" i="1" s="1"/>
  <c r="AC241" i="1"/>
  <c r="AD241" i="1" s="1"/>
  <c r="AC242" i="1"/>
  <c r="AD242" i="1" s="1"/>
  <c r="AC243" i="1"/>
  <c r="AD243" i="1" s="1"/>
  <c r="AC244" i="1"/>
  <c r="AD244" i="1" s="1"/>
  <c r="AC245" i="1"/>
  <c r="AD245" i="1" s="1"/>
  <c r="AC246" i="1"/>
  <c r="AD246" i="1" s="1"/>
  <c r="AC247" i="1"/>
  <c r="AD247" i="1" s="1"/>
  <c r="AC248" i="1"/>
  <c r="AD248" i="1" s="1"/>
  <c r="AC249" i="1"/>
  <c r="AD249" i="1" s="1"/>
  <c r="AC250" i="1"/>
  <c r="AD250" i="1" s="1"/>
  <c r="AC251" i="1"/>
  <c r="AD251" i="1" s="1"/>
  <c r="AC252" i="1"/>
  <c r="AD252" i="1" s="1"/>
  <c r="AC253" i="1"/>
  <c r="AD253" i="1" s="1"/>
  <c r="AC254" i="1"/>
  <c r="AD254" i="1" s="1"/>
  <c r="AC255" i="1"/>
  <c r="AD255" i="1" s="1"/>
  <c r="AC256" i="1"/>
  <c r="AD256" i="1" s="1"/>
  <c r="AC257" i="1"/>
  <c r="AD257" i="1" s="1"/>
  <c r="AC258" i="1"/>
  <c r="AD258" i="1" s="1"/>
  <c r="AC259" i="1"/>
  <c r="AD259" i="1" s="1"/>
  <c r="AC260" i="1"/>
  <c r="AD260" i="1" s="1"/>
  <c r="AC261" i="1"/>
  <c r="AD261" i="1" s="1"/>
  <c r="AC262" i="1"/>
  <c r="AD262" i="1" s="1"/>
  <c r="AC263" i="1"/>
  <c r="AD263" i="1" s="1"/>
  <c r="AC264" i="1"/>
  <c r="AD264" i="1" s="1"/>
  <c r="AC265" i="1"/>
  <c r="AD265" i="1" s="1"/>
  <c r="AC266" i="1"/>
  <c r="AD266" i="1" s="1"/>
  <c r="AC267" i="1"/>
  <c r="AD267" i="1" s="1"/>
  <c r="AC268" i="1"/>
  <c r="AD268" i="1" s="1"/>
  <c r="AC269" i="1"/>
  <c r="AD269" i="1" s="1"/>
  <c r="AC270" i="1"/>
  <c r="AD270" i="1" s="1"/>
  <c r="AC271" i="1"/>
  <c r="AD271" i="1" s="1"/>
  <c r="AC272" i="1"/>
  <c r="AD272" i="1" s="1"/>
  <c r="AC273" i="1"/>
  <c r="AD273" i="1" s="1"/>
  <c r="AC274" i="1"/>
  <c r="AD274" i="1" s="1"/>
  <c r="AC275" i="1"/>
  <c r="AD275" i="1" s="1"/>
  <c r="AC276" i="1"/>
  <c r="AD276" i="1" s="1"/>
  <c r="AC277" i="1"/>
  <c r="AD277" i="1" s="1"/>
  <c r="AC278" i="1"/>
  <c r="AD278" i="1" s="1"/>
  <c r="AC279" i="1"/>
  <c r="AD279" i="1" s="1"/>
  <c r="AC280" i="1"/>
  <c r="AD280" i="1" s="1"/>
  <c r="AC281" i="1"/>
  <c r="AD281" i="1" s="1"/>
  <c r="AC282" i="1"/>
  <c r="AD282" i="1" s="1"/>
  <c r="AC283" i="1"/>
  <c r="AD283" i="1" s="1"/>
  <c r="AC284" i="1"/>
  <c r="AD284" i="1" s="1"/>
  <c r="AC285" i="1"/>
  <c r="AD285" i="1" s="1"/>
  <c r="AC286" i="1"/>
  <c r="AD286" i="1" s="1"/>
  <c r="AC287" i="1"/>
  <c r="AD287" i="1" s="1"/>
  <c r="AC288" i="1"/>
  <c r="AD288" i="1" s="1"/>
  <c r="AC289" i="1"/>
  <c r="AD289" i="1" s="1"/>
  <c r="AC290" i="1"/>
  <c r="AD290" i="1" s="1"/>
  <c r="AC291" i="1"/>
  <c r="AD291" i="1" s="1"/>
  <c r="AC292" i="1"/>
  <c r="AD292" i="1" s="1"/>
  <c r="AC293" i="1"/>
  <c r="AD293" i="1" s="1"/>
  <c r="AC294" i="1"/>
  <c r="AD294" i="1" s="1"/>
  <c r="AC295" i="1"/>
  <c r="AD295" i="1" s="1"/>
  <c r="AC296" i="1"/>
  <c r="AD296" i="1" s="1"/>
  <c r="AC297" i="1"/>
  <c r="AD297" i="1" s="1"/>
  <c r="AC298" i="1"/>
  <c r="AD298" i="1" s="1"/>
  <c r="AC299" i="1"/>
  <c r="AD299" i="1" s="1"/>
  <c r="AC300" i="1"/>
  <c r="AD300" i="1" s="1"/>
  <c r="AC301" i="1"/>
  <c r="AD301" i="1" s="1"/>
  <c r="AC302" i="1"/>
  <c r="AD302" i="1" s="1"/>
  <c r="AC303" i="1"/>
  <c r="AD303" i="1" s="1"/>
  <c r="AC304" i="1"/>
  <c r="AD304" i="1" s="1"/>
  <c r="AC305" i="1"/>
  <c r="AD305" i="1" s="1"/>
  <c r="AC306" i="1"/>
  <c r="AD306" i="1" s="1"/>
  <c r="AC307" i="1"/>
  <c r="AD307" i="1" s="1"/>
  <c r="AC308" i="1"/>
  <c r="AD308" i="1" s="1"/>
  <c r="AC309" i="1"/>
  <c r="AD309" i="1" s="1"/>
  <c r="AC310" i="1"/>
  <c r="AD310" i="1" s="1"/>
  <c r="AC311" i="1"/>
  <c r="AD311" i="1" s="1"/>
  <c r="AC312" i="1"/>
  <c r="AD312" i="1" s="1"/>
  <c r="AC313" i="1"/>
  <c r="AD313" i="1" s="1"/>
  <c r="AC314" i="1"/>
  <c r="AD314" i="1" s="1"/>
  <c r="AC315" i="1"/>
  <c r="AD315" i="1" s="1"/>
  <c r="AC316" i="1"/>
  <c r="AD316" i="1" s="1"/>
  <c r="AC317" i="1"/>
  <c r="AD317" i="1" s="1"/>
  <c r="AC318" i="1"/>
  <c r="AD318" i="1" s="1"/>
  <c r="AC319" i="1"/>
  <c r="AD319" i="1" s="1"/>
  <c r="AC320" i="1"/>
  <c r="AD320" i="1" s="1"/>
  <c r="AC321" i="1"/>
  <c r="AD321" i="1" s="1"/>
  <c r="AC322" i="1"/>
  <c r="AD322" i="1" s="1"/>
  <c r="AC323" i="1"/>
  <c r="AD323" i="1" s="1"/>
  <c r="AC324" i="1"/>
  <c r="AD324" i="1" s="1"/>
  <c r="AC325" i="1"/>
  <c r="AD325" i="1" s="1"/>
  <c r="AC326" i="1"/>
  <c r="AD326" i="1" s="1"/>
  <c r="AC327" i="1"/>
  <c r="AD327" i="1" s="1"/>
  <c r="AC328" i="1"/>
  <c r="AD328" i="1" s="1"/>
  <c r="AC329" i="1"/>
  <c r="AD329" i="1" s="1"/>
  <c r="AC330" i="1"/>
  <c r="AD330" i="1" s="1"/>
  <c r="AC331" i="1"/>
  <c r="AD331" i="1" s="1"/>
  <c r="AC332" i="1"/>
  <c r="AD332" i="1" s="1"/>
  <c r="AC333" i="1"/>
  <c r="AD333" i="1" s="1"/>
  <c r="AC334" i="1"/>
  <c r="AD334" i="1" s="1"/>
  <c r="AC335" i="1"/>
  <c r="AD335" i="1" s="1"/>
  <c r="AC336" i="1"/>
  <c r="AD336" i="1" s="1"/>
  <c r="AC337" i="1"/>
  <c r="AD337" i="1" s="1"/>
  <c r="AC338" i="1"/>
  <c r="AD338" i="1" s="1"/>
  <c r="AC339" i="1"/>
  <c r="AD339" i="1" s="1"/>
  <c r="AC340" i="1"/>
  <c r="AD340" i="1" s="1"/>
  <c r="AC341" i="1"/>
  <c r="AD341" i="1" s="1"/>
  <c r="AC342" i="1"/>
  <c r="AD342" i="1" s="1"/>
  <c r="AC343" i="1"/>
  <c r="AD343" i="1" s="1"/>
  <c r="AC344" i="1"/>
  <c r="AD344" i="1" s="1"/>
  <c r="AC345" i="1"/>
  <c r="AD345" i="1" s="1"/>
  <c r="AC346" i="1"/>
  <c r="AD346" i="1" s="1"/>
  <c r="AC347" i="1"/>
  <c r="AD347" i="1" s="1"/>
  <c r="AC348" i="1"/>
  <c r="AD348" i="1" s="1"/>
  <c r="AC349" i="1"/>
  <c r="AD349" i="1" s="1"/>
  <c r="AC350" i="1"/>
  <c r="AD350" i="1" s="1"/>
  <c r="AC351" i="1"/>
  <c r="AD351" i="1" s="1"/>
  <c r="AC352" i="1"/>
  <c r="AD352" i="1" s="1"/>
  <c r="AC353" i="1"/>
  <c r="AD353" i="1" s="1"/>
  <c r="AC354" i="1"/>
  <c r="AD354" i="1" s="1"/>
  <c r="AC355" i="1"/>
  <c r="AD355" i="1" s="1"/>
  <c r="AC356" i="1"/>
  <c r="AD356" i="1" s="1"/>
  <c r="AC357" i="1"/>
  <c r="AD357" i="1" s="1"/>
  <c r="AC358" i="1"/>
  <c r="AD358" i="1" s="1"/>
  <c r="AC359" i="1"/>
  <c r="AD359" i="1" s="1"/>
  <c r="AC360" i="1"/>
  <c r="AD360" i="1" s="1"/>
  <c r="AC361" i="1"/>
  <c r="AD361" i="1" s="1"/>
  <c r="AC362" i="1"/>
  <c r="AD362" i="1" s="1"/>
  <c r="AC363" i="1"/>
  <c r="AD363" i="1" s="1"/>
  <c r="AC364" i="1"/>
  <c r="AD364" i="1" s="1"/>
  <c r="AC365" i="1"/>
  <c r="AD365" i="1" s="1"/>
  <c r="AC366" i="1"/>
  <c r="AD366" i="1" s="1"/>
  <c r="AC367" i="1"/>
  <c r="AD367" i="1" s="1"/>
  <c r="AC368" i="1"/>
  <c r="AD368" i="1" s="1"/>
  <c r="AC369" i="1"/>
  <c r="AD369" i="1" s="1"/>
  <c r="AC370" i="1"/>
  <c r="AD370" i="1" s="1"/>
  <c r="AC371" i="1"/>
  <c r="AD371" i="1" s="1"/>
  <c r="AC372" i="1"/>
  <c r="AD372" i="1" s="1"/>
  <c r="AC373" i="1"/>
  <c r="AD373" i="1" s="1"/>
  <c r="AC374" i="1"/>
  <c r="AD374" i="1" s="1"/>
  <c r="AC375" i="1"/>
  <c r="AD375" i="1" s="1"/>
  <c r="AC376" i="1"/>
  <c r="AD376" i="1" s="1"/>
  <c r="AC377" i="1"/>
  <c r="AD377" i="1" s="1"/>
  <c r="AC378" i="1"/>
  <c r="AD378" i="1" s="1"/>
  <c r="AC379" i="1"/>
  <c r="AD379" i="1" s="1"/>
  <c r="AC380" i="1"/>
  <c r="AD380" i="1" s="1"/>
  <c r="AC381" i="1"/>
  <c r="AD381" i="1" s="1"/>
  <c r="AC382" i="1"/>
  <c r="AD382" i="1" s="1"/>
  <c r="AC383" i="1"/>
  <c r="AD383" i="1" s="1"/>
  <c r="AC384" i="1"/>
  <c r="AD384" i="1" s="1"/>
  <c r="AC385" i="1"/>
  <c r="AD385" i="1" s="1"/>
  <c r="AC386" i="1"/>
  <c r="AD386" i="1" s="1"/>
  <c r="AC387" i="1"/>
  <c r="AD387" i="1" s="1"/>
  <c r="AC388" i="1"/>
  <c r="AD388" i="1" s="1"/>
  <c r="AC389" i="1"/>
  <c r="AD389" i="1" s="1"/>
  <c r="AC390" i="1"/>
  <c r="AD390" i="1" s="1"/>
  <c r="AC391" i="1"/>
  <c r="AD391" i="1" s="1"/>
  <c r="AC392" i="1"/>
  <c r="AD392" i="1" s="1"/>
  <c r="AC393" i="1"/>
  <c r="AD393" i="1" s="1"/>
  <c r="AC394" i="1"/>
  <c r="AD394" i="1" s="1"/>
  <c r="AC395" i="1"/>
  <c r="AD395" i="1" s="1"/>
  <c r="AC396" i="1"/>
  <c r="AD396" i="1" s="1"/>
  <c r="AC397" i="1"/>
  <c r="AD397" i="1" s="1"/>
  <c r="AC398" i="1"/>
  <c r="AD398" i="1" s="1"/>
  <c r="AC399" i="1"/>
  <c r="AD399" i="1" s="1"/>
  <c r="AC400" i="1"/>
  <c r="AD400" i="1" s="1"/>
  <c r="AC401" i="1"/>
  <c r="AD401" i="1" s="1"/>
  <c r="AC402" i="1"/>
  <c r="AD402" i="1" s="1"/>
  <c r="AC403" i="1"/>
  <c r="AD403" i="1" s="1"/>
  <c r="AC404" i="1"/>
  <c r="AD404" i="1" s="1"/>
  <c r="AC405" i="1"/>
  <c r="AD405" i="1" s="1"/>
  <c r="AC406" i="1"/>
  <c r="AD406" i="1" s="1"/>
  <c r="AC407" i="1"/>
  <c r="AD407" i="1" s="1"/>
  <c r="AC408" i="1"/>
  <c r="AD408" i="1" s="1"/>
  <c r="AC409" i="1"/>
  <c r="AD409" i="1" s="1"/>
  <c r="AC410" i="1"/>
  <c r="AD410" i="1" s="1"/>
  <c r="AC411" i="1"/>
  <c r="AD411" i="1" s="1"/>
  <c r="AC412" i="1"/>
  <c r="AD412" i="1" s="1"/>
  <c r="AC413" i="1"/>
  <c r="AD413" i="1" s="1"/>
  <c r="AC414" i="1"/>
  <c r="AD414" i="1" s="1"/>
  <c r="AC415" i="1"/>
  <c r="AD415" i="1" s="1"/>
  <c r="AC416" i="1"/>
  <c r="AD416" i="1" s="1"/>
  <c r="AC417" i="1"/>
  <c r="AD417" i="1" s="1"/>
  <c r="AC418" i="1"/>
  <c r="AD418" i="1" s="1"/>
  <c r="AC419" i="1"/>
  <c r="AD419" i="1" s="1"/>
  <c r="AC420" i="1"/>
  <c r="AD420" i="1" s="1"/>
  <c r="AC421" i="1"/>
  <c r="AD421" i="1" s="1"/>
  <c r="AC422" i="1"/>
  <c r="AD422" i="1" s="1"/>
  <c r="AC423" i="1"/>
  <c r="AD423" i="1" s="1"/>
  <c r="AC424" i="1"/>
  <c r="AD424" i="1" s="1"/>
  <c r="AC425" i="1"/>
  <c r="AD425" i="1" s="1"/>
  <c r="AC426" i="1"/>
  <c r="AD426" i="1" s="1"/>
  <c r="AC427" i="1"/>
  <c r="AD427" i="1" s="1"/>
  <c r="AC428" i="1"/>
  <c r="AD428" i="1" s="1"/>
  <c r="AC429" i="1"/>
  <c r="AD429" i="1" s="1"/>
  <c r="AC430" i="1"/>
  <c r="AD430" i="1" s="1"/>
  <c r="AC431" i="1"/>
  <c r="AD431" i="1" s="1"/>
  <c r="AC432" i="1"/>
  <c r="AD432" i="1" s="1"/>
  <c r="AC433" i="1"/>
  <c r="AD433" i="1" s="1"/>
  <c r="AC434" i="1"/>
  <c r="AD434" i="1" s="1"/>
  <c r="AC435" i="1"/>
  <c r="AD435" i="1" s="1"/>
  <c r="AC436" i="1"/>
  <c r="AD436" i="1" s="1"/>
  <c r="AC437" i="1"/>
  <c r="AD437" i="1" s="1"/>
  <c r="AC438" i="1"/>
  <c r="AD438" i="1" s="1"/>
  <c r="AC439" i="1"/>
  <c r="AD439" i="1" s="1"/>
  <c r="AC440" i="1"/>
  <c r="AD440" i="1" s="1"/>
  <c r="AC441" i="1"/>
  <c r="AD441" i="1" s="1"/>
  <c r="AC442" i="1"/>
  <c r="AD442" i="1" s="1"/>
  <c r="AC443" i="1"/>
  <c r="AD443" i="1" s="1"/>
  <c r="AC444" i="1"/>
  <c r="AD444" i="1" s="1"/>
  <c r="AC445" i="1"/>
  <c r="AD445" i="1" s="1"/>
  <c r="AC446" i="1"/>
  <c r="AD446" i="1" s="1"/>
  <c r="AC447" i="1"/>
  <c r="AD447" i="1" s="1"/>
  <c r="AC448" i="1"/>
  <c r="AD448" i="1" s="1"/>
  <c r="AC449" i="1"/>
  <c r="AD449" i="1" s="1"/>
  <c r="AC450" i="1"/>
  <c r="AD450" i="1" s="1"/>
  <c r="AC451" i="1"/>
  <c r="AD451" i="1" s="1"/>
  <c r="AC452" i="1"/>
  <c r="AD452" i="1" s="1"/>
  <c r="AC453" i="1"/>
  <c r="AD453" i="1" s="1"/>
  <c r="AC454" i="1"/>
  <c r="AD454" i="1" s="1"/>
  <c r="AC455" i="1"/>
  <c r="AD455" i="1" s="1"/>
  <c r="AC456" i="1"/>
  <c r="AD456" i="1" s="1"/>
  <c r="AC457" i="1"/>
  <c r="AD457" i="1" s="1"/>
  <c r="AC458" i="1"/>
  <c r="AD458" i="1" s="1"/>
  <c r="AC459" i="1"/>
  <c r="AD459" i="1" s="1"/>
  <c r="AC460" i="1"/>
  <c r="AD460" i="1" s="1"/>
  <c r="AC461" i="1"/>
  <c r="AD461" i="1" s="1"/>
  <c r="AC462" i="1"/>
  <c r="AD462" i="1" s="1"/>
  <c r="AC463" i="1"/>
  <c r="AD463" i="1" s="1"/>
  <c r="AC464" i="1"/>
  <c r="AD464" i="1" s="1"/>
  <c r="AC465" i="1"/>
  <c r="AD465" i="1" s="1"/>
  <c r="AC466" i="1"/>
  <c r="AD466" i="1" s="1"/>
  <c r="AC467" i="1"/>
  <c r="AD467" i="1" s="1"/>
  <c r="AC468" i="1"/>
  <c r="AD468" i="1" s="1"/>
  <c r="AC469" i="1"/>
  <c r="AD469" i="1" s="1"/>
  <c r="AC470" i="1"/>
  <c r="AD470" i="1" s="1"/>
  <c r="AC471" i="1"/>
  <c r="AD471" i="1" s="1"/>
  <c r="AC472" i="1"/>
  <c r="AD472" i="1" s="1"/>
  <c r="AC473" i="1"/>
  <c r="AD473" i="1" s="1"/>
  <c r="AC474" i="1"/>
  <c r="AD474" i="1" s="1"/>
  <c r="AC475" i="1"/>
  <c r="AD475" i="1" s="1"/>
  <c r="AC476" i="1"/>
  <c r="AD476" i="1" s="1"/>
  <c r="AC477" i="1"/>
  <c r="AD477" i="1" s="1"/>
  <c r="AC478" i="1"/>
  <c r="AD478" i="1" s="1"/>
  <c r="AC479" i="1"/>
  <c r="AD479" i="1" s="1"/>
  <c r="AC480" i="1"/>
  <c r="AD480" i="1" s="1"/>
  <c r="AC481" i="1"/>
  <c r="AD481" i="1" s="1"/>
  <c r="AC482" i="1"/>
  <c r="AD482" i="1" s="1"/>
  <c r="AC483" i="1"/>
  <c r="AD483" i="1" s="1"/>
  <c r="AC484" i="1"/>
  <c r="AD484" i="1" s="1"/>
  <c r="AC485" i="1"/>
  <c r="AD485" i="1" s="1"/>
  <c r="AC486" i="1"/>
  <c r="AD486" i="1" s="1"/>
  <c r="AC487" i="1"/>
  <c r="AD487" i="1" s="1"/>
  <c r="AC488" i="1"/>
  <c r="AD488" i="1" s="1"/>
  <c r="AC489" i="1"/>
  <c r="AD489" i="1" s="1"/>
  <c r="AC490" i="1"/>
  <c r="AD490" i="1" s="1"/>
  <c r="AC491" i="1"/>
  <c r="AD491" i="1" s="1"/>
  <c r="AC492" i="1"/>
  <c r="AD492" i="1" s="1"/>
  <c r="AC493" i="1"/>
  <c r="AD493" i="1" s="1"/>
  <c r="AC494" i="1"/>
  <c r="AD494" i="1" s="1"/>
  <c r="AC495" i="1"/>
  <c r="AD495" i="1" s="1"/>
  <c r="AC496" i="1"/>
  <c r="AD496" i="1" s="1"/>
  <c r="AC497" i="1"/>
  <c r="AD497" i="1" s="1"/>
  <c r="AC498" i="1"/>
  <c r="AD498" i="1" s="1"/>
  <c r="AC499" i="1"/>
  <c r="AD499" i="1" s="1"/>
  <c r="AC500" i="1"/>
  <c r="AD500" i="1" s="1"/>
  <c r="AC501" i="1"/>
  <c r="AD501" i="1" s="1"/>
  <c r="AC502" i="1"/>
  <c r="AD502" i="1" s="1"/>
  <c r="AC503" i="1"/>
  <c r="AD503" i="1" s="1"/>
  <c r="AC504" i="1"/>
  <c r="AD504" i="1" s="1"/>
  <c r="AC505" i="1"/>
  <c r="AD505" i="1" s="1"/>
  <c r="AC506" i="1"/>
  <c r="AD506" i="1" s="1"/>
  <c r="AC507" i="1"/>
  <c r="AD507" i="1" s="1"/>
  <c r="AC508" i="1"/>
  <c r="AD508" i="1" s="1"/>
  <c r="AC509" i="1"/>
  <c r="AD509" i="1" s="1"/>
  <c r="AC510" i="1"/>
  <c r="AD510" i="1" s="1"/>
  <c r="AC511" i="1"/>
  <c r="AD511" i="1" s="1"/>
  <c r="AC512" i="1"/>
  <c r="AD512" i="1" s="1"/>
  <c r="AC513" i="1"/>
  <c r="AD513" i="1" s="1"/>
  <c r="AC514" i="1"/>
  <c r="AD514" i="1" s="1"/>
  <c r="AC515" i="1"/>
  <c r="AD515" i="1" s="1"/>
  <c r="AC516" i="1"/>
  <c r="AD516" i="1" s="1"/>
  <c r="AC517" i="1"/>
  <c r="AD517" i="1" s="1"/>
  <c r="AC518" i="1"/>
  <c r="AD518" i="1" s="1"/>
  <c r="AC519" i="1"/>
  <c r="AD519" i="1" s="1"/>
  <c r="AC520" i="1"/>
  <c r="AD520" i="1" s="1"/>
  <c r="AC521" i="1"/>
  <c r="AD521" i="1" s="1"/>
  <c r="AC522" i="1"/>
  <c r="AD522" i="1" s="1"/>
  <c r="AC523" i="1"/>
  <c r="AD523" i="1" s="1"/>
  <c r="AC524" i="1"/>
  <c r="AD524" i="1" s="1"/>
  <c r="AC525" i="1"/>
  <c r="AD525" i="1" s="1"/>
  <c r="AC526" i="1"/>
  <c r="AD526" i="1" s="1"/>
  <c r="AC527" i="1"/>
  <c r="AD527" i="1" s="1"/>
  <c r="AC528" i="1"/>
  <c r="AD528" i="1" s="1"/>
  <c r="AC529" i="1"/>
  <c r="AD529" i="1" s="1"/>
  <c r="AC530" i="1"/>
  <c r="AD530" i="1" s="1"/>
  <c r="AC531" i="1"/>
  <c r="AD531" i="1" s="1"/>
  <c r="AC532" i="1"/>
  <c r="AD532" i="1" s="1"/>
  <c r="AC533" i="1"/>
  <c r="AD533" i="1" s="1"/>
  <c r="AC534" i="1"/>
  <c r="AD534" i="1" s="1"/>
  <c r="AC535" i="1"/>
  <c r="AD535" i="1" s="1"/>
  <c r="AC536" i="1"/>
  <c r="AD536" i="1" s="1"/>
  <c r="AC537" i="1"/>
  <c r="AD537" i="1" s="1"/>
  <c r="AC538" i="1"/>
  <c r="AD538" i="1" s="1"/>
  <c r="AC539" i="1"/>
  <c r="AD539" i="1" s="1"/>
  <c r="AC540" i="1"/>
  <c r="AD540" i="1" s="1"/>
  <c r="AC541" i="1"/>
  <c r="AD541" i="1" s="1"/>
  <c r="AC542" i="1"/>
  <c r="AD542" i="1" s="1"/>
  <c r="AC543" i="1"/>
  <c r="AD543" i="1" s="1"/>
  <c r="AC544" i="1"/>
  <c r="AD544" i="1" s="1"/>
  <c r="AC545" i="1"/>
  <c r="AD545" i="1" s="1"/>
  <c r="AC546" i="1"/>
  <c r="AD546" i="1" s="1"/>
  <c r="AC547" i="1"/>
  <c r="AD547" i="1" s="1"/>
  <c r="AC548" i="1"/>
  <c r="AD548" i="1" s="1"/>
  <c r="AC549" i="1"/>
  <c r="AD549" i="1" s="1"/>
  <c r="AC550" i="1"/>
  <c r="AD550" i="1" s="1"/>
  <c r="AC551" i="1"/>
  <c r="AD551" i="1" s="1"/>
  <c r="AC552" i="1"/>
  <c r="AD552" i="1" s="1"/>
  <c r="AC553" i="1"/>
  <c r="AD553" i="1" s="1"/>
  <c r="AC554" i="1"/>
  <c r="AD554" i="1" s="1"/>
  <c r="AC555" i="1"/>
  <c r="AD555" i="1" s="1"/>
  <c r="AC556" i="1"/>
  <c r="AD556" i="1" s="1"/>
  <c r="AC557" i="1"/>
  <c r="AD557" i="1" s="1"/>
  <c r="AC558" i="1"/>
  <c r="AD558" i="1" s="1"/>
  <c r="AC559" i="1"/>
  <c r="AD559" i="1" s="1"/>
  <c r="AC560" i="1"/>
  <c r="AD560" i="1" s="1"/>
  <c r="AC561" i="1"/>
  <c r="AD561" i="1" s="1"/>
  <c r="AC562" i="1"/>
  <c r="AD562" i="1" s="1"/>
  <c r="AC563" i="1"/>
  <c r="AD563" i="1" s="1"/>
  <c r="AC564" i="1"/>
  <c r="AD564" i="1" s="1"/>
  <c r="AC565" i="1"/>
  <c r="AD565" i="1" s="1"/>
  <c r="AC566" i="1"/>
  <c r="AD566" i="1" s="1"/>
  <c r="AC567" i="1"/>
  <c r="AD567" i="1" s="1"/>
  <c r="AC568" i="1"/>
  <c r="AD568" i="1" s="1"/>
  <c r="AC569" i="1"/>
  <c r="AD569" i="1" s="1"/>
  <c r="AC570" i="1"/>
  <c r="AD570" i="1" s="1"/>
  <c r="AC571" i="1"/>
  <c r="AD571" i="1" s="1"/>
  <c r="AC572" i="1"/>
  <c r="AD572" i="1" s="1"/>
  <c r="AC573" i="1"/>
  <c r="AD573" i="1" s="1"/>
  <c r="AC574" i="1"/>
  <c r="AD574" i="1" s="1"/>
  <c r="AC575" i="1"/>
  <c r="AD575" i="1" s="1"/>
  <c r="AC576" i="1"/>
  <c r="AD576" i="1" s="1"/>
  <c r="AC577" i="1"/>
  <c r="AD577" i="1" s="1"/>
  <c r="AC578" i="1"/>
  <c r="AD578" i="1" s="1"/>
  <c r="AC579" i="1"/>
  <c r="AD579" i="1" s="1"/>
  <c r="AC580" i="1"/>
  <c r="AD580" i="1" s="1"/>
  <c r="AC581" i="1"/>
  <c r="AD581" i="1" s="1"/>
  <c r="AC582" i="1"/>
  <c r="AD582" i="1" s="1"/>
  <c r="AC583" i="1"/>
  <c r="AD583" i="1" s="1"/>
  <c r="AC584" i="1"/>
  <c r="AD584" i="1" s="1"/>
  <c r="AC585" i="1"/>
  <c r="AD585" i="1" s="1"/>
  <c r="AC586" i="1"/>
  <c r="AD586" i="1" s="1"/>
  <c r="AC587" i="1"/>
  <c r="AD587" i="1" s="1"/>
  <c r="AC588" i="1"/>
  <c r="AD588" i="1" s="1"/>
  <c r="AC589" i="1"/>
  <c r="AD589" i="1" s="1"/>
  <c r="AC590" i="1"/>
  <c r="AD590" i="1" s="1"/>
  <c r="AC591" i="1"/>
  <c r="AD591" i="1" s="1"/>
  <c r="AC592" i="1"/>
  <c r="AD592" i="1" s="1"/>
  <c r="AC593" i="1"/>
  <c r="AD593" i="1" s="1"/>
  <c r="AC594" i="1"/>
  <c r="AD594" i="1" s="1"/>
  <c r="AC595" i="1"/>
  <c r="AD595" i="1" s="1"/>
  <c r="AC596" i="1"/>
  <c r="AD596" i="1" s="1"/>
  <c r="AC597" i="1"/>
  <c r="AD597" i="1" s="1"/>
  <c r="AC598" i="1"/>
  <c r="AD598" i="1" s="1"/>
  <c r="AC599" i="1"/>
  <c r="AD599" i="1" s="1"/>
  <c r="AC600" i="1"/>
  <c r="AD600" i="1" s="1"/>
  <c r="AC601" i="1"/>
  <c r="AD601" i="1" s="1"/>
  <c r="AC602" i="1"/>
  <c r="AD602" i="1" s="1"/>
  <c r="AC603" i="1"/>
  <c r="AD603" i="1" s="1"/>
  <c r="AC604" i="1"/>
  <c r="AD604" i="1" s="1"/>
  <c r="AC605" i="1"/>
  <c r="AD605" i="1" s="1"/>
  <c r="AC606" i="1"/>
  <c r="AD606" i="1" s="1"/>
  <c r="AC607" i="1"/>
  <c r="AD607" i="1" s="1"/>
  <c r="AC608" i="1"/>
  <c r="AD608" i="1" s="1"/>
  <c r="AC609" i="1"/>
  <c r="AD609" i="1" s="1"/>
  <c r="AC610" i="1"/>
  <c r="AD610" i="1" s="1"/>
  <c r="AC611" i="1"/>
  <c r="AD611" i="1" s="1"/>
  <c r="AC612" i="1"/>
  <c r="AD612" i="1" s="1"/>
  <c r="AC613" i="1"/>
  <c r="AD613" i="1" s="1"/>
  <c r="AC614" i="1"/>
  <c r="AD614" i="1" s="1"/>
  <c r="AC615" i="1"/>
  <c r="AD615" i="1" s="1"/>
  <c r="AC616" i="1"/>
  <c r="AD616" i="1" s="1"/>
  <c r="AC617" i="1"/>
  <c r="AD617" i="1" s="1"/>
  <c r="AC618" i="1"/>
  <c r="AD618" i="1" s="1"/>
  <c r="AC619" i="1"/>
  <c r="AD619" i="1" s="1"/>
  <c r="AC620" i="1"/>
  <c r="AD620" i="1" s="1"/>
  <c r="AC621" i="1"/>
  <c r="AD621" i="1" s="1"/>
  <c r="AC622" i="1"/>
  <c r="AD622" i="1" s="1"/>
  <c r="AC623" i="1"/>
  <c r="AD623" i="1" s="1"/>
  <c r="AC624" i="1"/>
  <c r="AD624" i="1" s="1"/>
  <c r="AC625" i="1"/>
  <c r="AD625" i="1" s="1"/>
  <c r="AC626" i="1"/>
  <c r="AD626" i="1" s="1"/>
  <c r="AC627" i="1"/>
  <c r="AD627" i="1" s="1"/>
  <c r="AC628" i="1"/>
  <c r="AD628" i="1" s="1"/>
  <c r="AC629" i="1"/>
  <c r="AD629" i="1" s="1"/>
  <c r="AC630" i="1"/>
  <c r="AD630" i="1" s="1"/>
  <c r="AC631" i="1"/>
  <c r="AD631" i="1" s="1"/>
  <c r="AC632" i="1"/>
  <c r="AD632" i="1" s="1"/>
  <c r="AC633" i="1"/>
  <c r="AD633" i="1" s="1"/>
  <c r="AC634" i="1"/>
  <c r="AD634" i="1" s="1"/>
  <c r="AC635" i="1"/>
  <c r="AD635" i="1" s="1"/>
  <c r="AC636" i="1"/>
  <c r="AD636" i="1" s="1"/>
  <c r="AC637" i="1"/>
  <c r="AD637" i="1" s="1"/>
  <c r="AC638" i="1"/>
  <c r="AD638" i="1" s="1"/>
  <c r="AC639" i="1"/>
  <c r="AD639" i="1" s="1"/>
  <c r="AC640" i="1"/>
  <c r="AD640" i="1" s="1"/>
  <c r="AC641" i="1"/>
  <c r="AD641" i="1" s="1"/>
  <c r="AC642" i="1"/>
  <c r="AD642" i="1" s="1"/>
  <c r="AC643" i="1"/>
  <c r="AD643" i="1" s="1"/>
  <c r="AC644" i="1"/>
  <c r="AD644" i="1" s="1"/>
  <c r="AC645" i="1"/>
  <c r="AD645" i="1" s="1"/>
  <c r="AC646" i="1"/>
  <c r="AD646" i="1" s="1"/>
  <c r="AC647" i="1"/>
  <c r="AD647" i="1" s="1"/>
  <c r="AC648" i="1"/>
  <c r="AD648" i="1" s="1"/>
  <c r="AC2" i="1"/>
  <c r="AD2" i="1" s="1"/>
  <c r="AB648" i="1"/>
  <c r="AA648" i="1"/>
  <c r="AB647" i="1"/>
  <c r="AA647" i="1"/>
  <c r="AB646" i="1"/>
  <c r="AA646" i="1"/>
  <c r="AB645" i="1"/>
  <c r="AA645" i="1"/>
  <c r="AB644" i="1"/>
  <c r="AA644" i="1"/>
  <c r="AB643" i="1"/>
  <c r="AA643" i="1"/>
  <c r="AB642" i="1"/>
  <c r="AA642" i="1"/>
  <c r="AB641" i="1"/>
  <c r="AA641" i="1"/>
  <c r="AB640" i="1"/>
  <c r="AA640" i="1"/>
  <c r="AB639" i="1"/>
  <c r="AA639" i="1"/>
  <c r="AB638" i="1"/>
  <c r="AA638" i="1"/>
  <c r="AB637" i="1"/>
  <c r="AA637" i="1"/>
  <c r="AB636" i="1"/>
  <c r="AA636" i="1"/>
  <c r="AB635" i="1"/>
  <c r="AA635" i="1"/>
  <c r="AB634" i="1"/>
  <c r="AA634" i="1"/>
  <c r="AB633" i="1"/>
  <c r="AA633" i="1"/>
  <c r="AB632" i="1"/>
  <c r="AA632" i="1"/>
  <c r="AB631" i="1"/>
  <c r="AA631" i="1"/>
  <c r="AB630" i="1"/>
  <c r="AA630" i="1"/>
  <c r="AB629" i="1"/>
  <c r="AA629" i="1"/>
  <c r="AB628" i="1"/>
  <c r="AA628" i="1"/>
  <c r="AB627" i="1"/>
  <c r="AA627" i="1"/>
  <c r="AB626" i="1"/>
  <c r="AA626" i="1"/>
  <c r="AB625" i="1"/>
  <c r="AA625" i="1"/>
  <c r="AB624" i="1"/>
  <c r="AA624" i="1"/>
  <c r="AB623" i="1"/>
  <c r="AA623" i="1"/>
  <c r="AB622" i="1"/>
  <c r="AA622" i="1"/>
  <c r="AB621" i="1"/>
  <c r="AA621" i="1"/>
  <c r="AB620" i="1"/>
  <c r="AA620" i="1"/>
  <c r="AB619" i="1"/>
  <c r="AA619" i="1"/>
  <c r="AB618" i="1"/>
  <c r="AA618" i="1"/>
  <c r="AB617" i="1"/>
  <c r="AA617" i="1"/>
  <c r="AB616" i="1"/>
  <c r="AA616" i="1"/>
  <c r="AB615" i="1"/>
  <c r="AA615" i="1"/>
  <c r="AB614" i="1"/>
  <c r="AA614" i="1"/>
  <c r="AB613" i="1"/>
  <c r="AA613" i="1"/>
  <c r="AB612" i="1"/>
  <c r="AA612" i="1"/>
  <c r="AB611" i="1"/>
  <c r="AA611" i="1"/>
  <c r="AB610" i="1"/>
  <c r="AA610" i="1"/>
  <c r="AB609" i="1"/>
  <c r="AA609" i="1"/>
  <c r="AB608" i="1"/>
  <c r="AA608" i="1"/>
  <c r="AB607" i="1"/>
  <c r="AA607" i="1"/>
  <c r="AB606" i="1"/>
  <c r="AA606" i="1"/>
  <c r="AB605" i="1"/>
  <c r="AA605" i="1"/>
  <c r="AB604" i="1"/>
  <c r="AA604" i="1"/>
  <c r="AB603" i="1"/>
  <c r="AA603" i="1"/>
  <c r="AB602" i="1"/>
  <c r="AA602" i="1"/>
  <c r="AB601" i="1"/>
  <c r="AA601" i="1"/>
  <c r="AB600" i="1"/>
  <c r="AA600" i="1"/>
  <c r="AB599" i="1"/>
  <c r="AA599" i="1"/>
  <c r="AB598" i="1"/>
  <c r="AA598" i="1"/>
  <c r="AB597" i="1"/>
  <c r="AA597" i="1"/>
  <c r="AB596" i="1"/>
  <c r="AA596" i="1"/>
  <c r="AB595" i="1"/>
  <c r="AA595" i="1"/>
  <c r="AB594" i="1"/>
  <c r="AA594" i="1"/>
  <c r="AB593" i="1"/>
  <c r="AA593" i="1"/>
  <c r="AB592" i="1"/>
  <c r="AA592" i="1"/>
  <c r="AB591" i="1"/>
  <c r="AA591" i="1"/>
  <c r="AB590" i="1"/>
  <c r="AA590" i="1"/>
  <c r="AB589" i="1"/>
  <c r="AA589" i="1"/>
  <c r="AB588" i="1"/>
  <c r="AA588" i="1"/>
  <c r="AB587" i="1"/>
  <c r="AA587" i="1"/>
  <c r="AB586" i="1"/>
  <c r="AA586" i="1"/>
  <c r="AB585" i="1"/>
  <c r="AA585" i="1"/>
  <c r="AB584" i="1"/>
  <c r="AA584" i="1"/>
  <c r="AB583" i="1"/>
  <c r="AA583" i="1"/>
  <c r="AB582" i="1"/>
  <c r="AA582" i="1"/>
  <c r="AB581" i="1"/>
  <c r="AA581" i="1"/>
  <c r="AB580" i="1"/>
  <c r="AA580" i="1"/>
  <c r="AB579" i="1"/>
  <c r="AA579" i="1"/>
  <c r="AB578" i="1"/>
  <c r="AA578" i="1"/>
  <c r="AB577" i="1"/>
  <c r="AA577" i="1"/>
  <c r="AB576" i="1"/>
  <c r="AA576" i="1"/>
  <c r="AB575" i="1"/>
  <c r="AA575" i="1"/>
  <c r="AB574" i="1"/>
  <c r="AA574" i="1"/>
  <c r="AB573" i="1"/>
  <c r="AA573" i="1"/>
  <c r="AB572" i="1"/>
  <c r="AA572" i="1"/>
  <c r="AB571" i="1"/>
  <c r="AA571" i="1"/>
  <c r="AB570" i="1"/>
  <c r="AA570" i="1"/>
  <c r="AB569" i="1"/>
  <c r="AA569" i="1"/>
  <c r="AB568" i="1"/>
  <c r="AA568" i="1"/>
  <c r="AB567" i="1"/>
  <c r="AA567" i="1"/>
  <c r="AB566" i="1"/>
  <c r="AA566" i="1"/>
  <c r="AB565" i="1"/>
  <c r="AA565" i="1"/>
  <c r="AB564" i="1"/>
  <c r="AA564" i="1"/>
  <c r="AB563" i="1"/>
  <c r="AA563" i="1"/>
  <c r="AB562" i="1"/>
  <c r="AA562" i="1"/>
  <c r="AB561" i="1"/>
  <c r="AA561" i="1"/>
  <c r="AB560" i="1"/>
  <c r="AA560" i="1"/>
  <c r="AB559" i="1"/>
  <c r="AA559" i="1"/>
  <c r="AB558" i="1"/>
  <c r="AA558" i="1"/>
  <c r="AB557" i="1"/>
  <c r="AA557" i="1"/>
  <c r="AB556" i="1"/>
  <c r="AA556" i="1"/>
  <c r="AB555" i="1"/>
  <c r="AA555" i="1"/>
  <c r="AB554" i="1"/>
  <c r="AA554" i="1"/>
  <c r="AB553" i="1"/>
  <c r="AA553" i="1"/>
  <c r="AB552" i="1"/>
  <c r="AA552" i="1"/>
  <c r="AB551" i="1"/>
  <c r="AA551" i="1"/>
  <c r="AB550" i="1"/>
  <c r="AA550" i="1"/>
  <c r="AB549" i="1"/>
  <c r="AA549" i="1"/>
  <c r="AB548" i="1"/>
  <c r="AA548" i="1"/>
  <c r="AB547" i="1"/>
  <c r="AA547" i="1"/>
  <c r="AB546" i="1"/>
  <c r="AA546" i="1"/>
  <c r="AB545" i="1"/>
  <c r="AA545" i="1"/>
  <c r="AB544" i="1"/>
  <c r="AA544" i="1"/>
  <c r="AB543" i="1"/>
  <c r="AA543" i="1"/>
  <c r="AB542" i="1"/>
  <c r="AA542" i="1"/>
  <c r="AB541" i="1"/>
  <c r="AA541" i="1"/>
  <c r="AB540" i="1"/>
  <c r="AA540" i="1"/>
  <c r="AB539" i="1"/>
  <c r="AA539" i="1"/>
  <c r="AB538" i="1"/>
  <c r="AA538" i="1"/>
  <c r="AB537" i="1"/>
  <c r="AA537" i="1"/>
  <c r="AB536" i="1"/>
  <c r="AA536" i="1"/>
  <c r="AB535" i="1"/>
  <c r="AA535" i="1"/>
  <c r="AB534" i="1"/>
  <c r="AA534" i="1"/>
  <c r="AB533" i="1"/>
  <c r="AA533" i="1"/>
  <c r="AB532" i="1"/>
  <c r="AA532" i="1"/>
  <c r="AB531" i="1"/>
  <c r="AA531" i="1"/>
  <c r="AB530" i="1"/>
  <c r="AA530" i="1"/>
  <c r="AB529" i="1"/>
  <c r="AA529" i="1"/>
  <c r="AB528" i="1"/>
  <c r="AA528" i="1"/>
  <c r="AB527" i="1"/>
  <c r="AA527" i="1"/>
  <c r="AB526" i="1"/>
  <c r="AA526" i="1"/>
  <c r="AB525" i="1"/>
  <c r="AA525" i="1"/>
  <c r="AB524" i="1"/>
  <c r="AA524" i="1"/>
  <c r="AB523" i="1"/>
  <c r="AA523" i="1"/>
  <c r="AB522" i="1"/>
  <c r="AA522" i="1"/>
  <c r="AB521" i="1"/>
  <c r="AA521" i="1"/>
  <c r="AB520" i="1"/>
  <c r="AA520" i="1"/>
  <c r="AB519" i="1"/>
  <c r="AA519" i="1"/>
  <c r="AB518" i="1"/>
  <c r="AA518" i="1"/>
  <c r="AB517" i="1"/>
  <c r="AA517" i="1"/>
  <c r="AB516" i="1"/>
  <c r="AA516" i="1"/>
  <c r="AB515" i="1"/>
  <c r="AA515" i="1"/>
  <c r="AB514" i="1"/>
  <c r="AA514" i="1"/>
  <c r="AB513" i="1"/>
  <c r="AA513" i="1"/>
  <c r="AB512" i="1"/>
  <c r="AA512" i="1"/>
  <c r="AB511" i="1"/>
  <c r="AA511" i="1"/>
  <c r="AB510" i="1"/>
  <c r="AA510" i="1"/>
  <c r="AB509" i="1"/>
  <c r="AA509" i="1"/>
  <c r="AB508" i="1"/>
  <c r="AA508" i="1"/>
  <c r="AB507" i="1"/>
  <c r="AA507" i="1"/>
  <c r="AB506" i="1"/>
  <c r="AA506" i="1"/>
  <c r="AB505" i="1"/>
  <c r="AA505" i="1"/>
  <c r="AB504" i="1"/>
  <c r="AA504" i="1"/>
  <c r="AB503" i="1"/>
  <c r="AA503" i="1"/>
  <c r="AB502" i="1"/>
  <c r="AA502" i="1"/>
  <c r="AB501" i="1"/>
  <c r="AA501" i="1"/>
  <c r="AB500" i="1"/>
  <c r="AA500" i="1"/>
  <c r="AB499" i="1"/>
  <c r="AA499" i="1"/>
  <c r="AB498" i="1"/>
  <c r="AA498" i="1"/>
  <c r="AB497" i="1"/>
  <c r="AA497" i="1"/>
  <c r="AB496" i="1"/>
  <c r="AA496" i="1"/>
  <c r="AB495" i="1"/>
  <c r="AA495" i="1"/>
  <c r="AB494" i="1"/>
  <c r="AA494" i="1"/>
  <c r="AB493" i="1"/>
  <c r="AA493" i="1"/>
  <c r="AB492" i="1"/>
  <c r="AA492" i="1"/>
  <c r="AB491" i="1"/>
  <c r="AA491" i="1"/>
  <c r="AB490" i="1"/>
  <c r="AA490" i="1"/>
  <c r="AB489" i="1"/>
  <c r="AA489" i="1"/>
  <c r="AB488" i="1"/>
  <c r="AA488" i="1"/>
  <c r="AB487" i="1"/>
  <c r="AA487" i="1"/>
  <c r="AB486" i="1"/>
  <c r="AA486" i="1"/>
  <c r="AB485" i="1"/>
  <c r="AA485" i="1"/>
  <c r="AB484" i="1"/>
  <c r="AA484" i="1"/>
  <c r="AB483" i="1"/>
  <c r="AA483" i="1"/>
  <c r="AB482" i="1"/>
  <c r="AA482" i="1"/>
  <c r="AB481" i="1"/>
  <c r="AA481" i="1"/>
  <c r="AB480" i="1"/>
  <c r="AA480" i="1"/>
  <c r="AB479" i="1"/>
  <c r="AA479" i="1"/>
  <c r="AB478" i="1"/>
  <c r="AA478" i="1"/>
  <c r="AB477" i="1"/>
  <c r="AA477" i="1"/>
  <c r="AB476" i="1"/>
  <c r="AA476" i="1"/>
  <c r="AB475" i="1"/>
  <c r="AA475" i="1"/>
  <c r="AB474" i="1"/>
  <c r="AA474" i="1"/>
  <c r="AB473" i="1"/>
  <c r="AA473" i="1"/>
  <c r="AB472" i="1"/>
  <c r="AA472" i="1"/>
  <c r="AB471" i="1"/>
  <c r="AA471" i="1"/>
  <c r="AB470" i="1"/>
  <c r="AA470" i="1"/>
  <c r="AB469" i="1"/>
  <c r="AA469" i="1"/>
  <c r="AB468" i="1"/>
  <c r="AA468" i="1"/>
  <c r="AB467" i="1"/>
  <c r="AA467" i="1"/>
  <c r="AB466" i="1"/>
  <c r="AA466" i="1"/>
  <c r="AB465" i="1"/>
  <c r="AA465" i="1"/>
  <c r="AB464" i="1"/>
  <c r="AA464" i="1"/>
  <c r="AB463" i="1"/>
  <c r="AA463" i="1"/>
  <c r="AB462" i="1"/>
  <c r="AA462" i="1"/>
  <c r="AB461" i="1"/>
  <c r="AA461" i="1"/>
  <c r="AB460" i="1"/>
  <c r="AA460" i="1"/>
  <c r="AB459" i="1"/>
  <c r="AA459" i="1"/>
  <c r="AB458" i="1"/>
  <c r="AA458" i="1"/>
  <c r="AB457" i="1"/>
  <c r="AA457" i="1"/>
  <c r="AB456" i="1"/>
  <c r="AA456" i="1"/>
  <c r="AB455" i="1"/>
  <c r="AA455" i="1"/>
  <c r="AB454" i="1"/>
  <c r="AA454" i="1"/>
  <c r="AB453" i="1"/>
  <c r="AA453" i="1"/>
  <c r="AB452" i="1"/>
  <c r="AA452" i="1"/>
  <c r="AB451" i="1"/>
  <c r="AA451" i="1"/>
  <c r="AB450" i="1"/>
  <c r="AA450" i="1"/>
  <c r="AB449" i="1"/>
  <c r="AA449" i="1"/>
  <c r="AB448" i="1"/>
  <c r="AA448" i="1"/>
  <c r="AB447" i="1"/>
  <c r="AA447" i="1"/>
  <c r="AB446" i="1"/>
  <c r="AA446" i="1"/>
  <c r="AB445" i="1"/>
  <c r="AA445" i="1"/>
  <c r="AB444" i="1"/>
  <c r="AA444" i="1"/>
  <c r="AB443" i="1"/>
  <c r="AA443" i="1"/>
  <c r="AB442" i="1"/>
  <c r="AA442" i="1"/>
  <c r="AB441" i="1"/>
  <c r="AA441" i="1"/>
  <c r="AB440" i="1"/>
  <c r="AA440" i="1"/>
  <c r="AB439" i="1"/>
  <c r="AA439" i="1"/>
  <c r="AB438" i="1"/>
  <c r="AA438" i="1"/>
  <c r="AB437" i="1"/>
  <c r="AA437" i="1"/>
  <c r="AB436" i="1"/>
  <c r="AA436" i="1"/>
  <c r="AB435" i="1"/>
  <c r="AA435" i="1"/>
  <c r="AB434" i="1"/>
  <c r="AA434" i="1"/>
  <c r="AB433" i="1"/>
  <c r="AA433" i="1"/>
  <c r="AB432" i="1"/>
  <c r="AA432" i="1"/>
  <c r="AB431" i="1"/>
  <c r="AA431" i="1"/>
  <c r="AB430" i="1"/>
  <c r="AA430" i="1"/>
  <c r="AB429" i="1"/>
  <c r="AA429" i="1"/>
  <c r="AB428" i="1"/>
  <c r="AA428" i="1"/>
  <c r="AB427" i="1"/>
  <c r="AA427" i="1"/>
  <c r="AB426" i="1"/>
  <c r="AA426" i="1"/>
  <c r="AB425" i="1"/>
  <c r="AA425" i="1"/>
  <c r="AB424" i="1"/>
  <c r="AA424" i="1"/>
  <c r="AB423" i="1"/>
  <c r="AA423" i="1"/>
  <c r="AB422" i="1"/>
  <c r="AA422" i="1"/>
  <c r="AB421" i="1"/>
  <c r="AA421" i="1"/>
  <c r="AB420" i="1"/>
  <c r="AA420" i="1"/>
  <c r="AB419" i="1"/>
  <c r="AA419" i="1"/>
  <c r="AB418" i="1"/>
  <c r="AA418" i="1"/>
  <c r="AB417" i="1"/>
  <c r="AA417" i="1"/>
  <c r="AB416" i="1"/>
  <c r="AA416" i="1"/>
  <c r="AB415" i="1"/>
  <c r="AA415" i="1"/>
  <c r="AB414" i="1"/>
  <c r="AA414" i="1"/>
  <c r="AB413" i="1"/>
  <c r="AA413" i="1"/>
  <c r="AB412" i="1"/>
  <c r="AA412" i="1"/>
  <c r="AB411" i="1"/>
  <c r="AA411" i="1"/>
  <c r="AB410" i="1"/>
  <c r="AA410" i="1"/>
  <c r="AB409" i="1"/>
  <c r="AA409" i="1"/>
  <c r="AB408" i="1"/>
  <c r="AA408" i="1"/>
  <c r="AB407" i="1"/>
  <c r="AA407" i="1"/>
  <c r="AB406" i="1"/>
  <c r="AA406" i="1"/>
  <c r="AB405" i="1"/>
  <c r="AA405" i="1"/>
  <c r="AB404" i="1"/>
  <c r="AA404" i="1"/>
  <c r="AB403" i="1"/>
  <c r="AA403" i="1"/>
  <c r="AB402" i="1"/>
  <c r="AA402" i="1"/>
  <c r="AB401" i="1"/>
  <c r="AA401" i="1"/>
  <c r="AB400" i="1"/>
  <c r="AA400" i="1"/>
  <c r="AB399" i="1"/>
  <c r="AA399" i="1"/>
  <c r="AB398" i="1"/>
  <c r="AA398" i="1"/>
  <c r="AB397" i="1"/>
  <c r="AA397" i="1"/>
  <c r="AB396" i="1"/>
  <c r="AA396" i="1"/>
  <c r="AB395" i="1"/>
  <c r="AA395" i="1"/>
  <c r="AB394" i="1"/>
  <c r="AA394" i="1"/>
  <c r="AB393" i="1"/>
  <c r="AA393" i="1"/>
  <c r="AB392" i="1"/>
  <c r="AA392" i="1"/>
  <c r="AB391" i="1"/>
  <c r="AA391" i="1"/>
  <c r="AB390" i="1"/>
  <c r="AA390" i="1"/>
  <c r="AB389" i="1"/>
  <c r="AA389" i="1"/>
  <c r="AB388" i="1"/>
  <c r="AA388" i="1"/>
  <c r="AB387" i="1"/>
  <c r="AA387" i="1"/>
  <c r="AB386" i="1"/>
  <c r="AA386" i="1"/>
  <c r="AB385" i="1"/>
  <c r="AA385" i="1"/>
  <c r="AB384" i="1"/>
  <c r="AA384" i="1"/>
  <c r="AB383" i="1"/>
  <c r="AA383" i="1"/>
  <c r="AB382" i="1"/>
  <c r="AA382" i="1"/>
  <c r="AB381" i="1"/>
  <c r="AA381" i="1"/>
  <c r="AB380" i="1"/>
  <c r="AA380" i="1"/>
  <c r="AB379" i="1"/>
  <c r="AA379" i="1"/>
  <c r="AB378" i="1"/>
  <c r="AA378" i="1"/>
  <c r="AB377" i="1"/>
  <c r="AA377" i="1"/>
  <c r="AB376" i="1"/>
  <c r="AA376" i="1"/>
  <c r="AB375" i="1"/>
  <c r="AA375" i="1"/>
  <c r="AB374" i="1"/>
  <c r="AA374" i="1"/>
  <c r="AB373" i="1"/>
  <c r="AA373" i="1"/>
  <c r="AB372" i="1"/>
  <c r="AA372" i="1"/>
  <c r="AB371" i="1"/>
  <c r="AA371" i="1"/>
  <c r="AB370" i="1"/>
  <c r="AA370" i="1"/>
  <c r="AB369" i="1"/>
  <c r="AA369" i="1"/>
  <c r="AB368" i="1"/>
  <c r="AA368" i="1"/>
  <c r="AB367" i="1"/>
  <c r="AA367" i="1"/>
  <c r="AB366" i="1"/>
  <c r="AA366" i="1"/>
  <c r="AB365" i="1"/>
  <c r="AA365" i="1"/>
  <c r="AB364" i="1"/>
  <c r="AA364" i="1"/>
  <c r="AB363" i="1"/>
  <c r="AA363" i="1"/>
  <c r="AB362" i="1"/>
  <c r="AA362" i="1"/>
  <c r="AB361" i="1"/>
  <c r="AA361" i="1"/>
  <c r="AB360" i="1"/>
  <c r="AA360" i="1"/>
  <c r="AB359" i="1"/>
  <c r="AA359" i="1"/>
  <c r="AB358" i="1"/>
  <c r="AA358" i="1"/>
  <c r="AB357" i="1"/>
  <c r="AA357" i="1"/>
  <c r="AB356" i="1"/>
  <c r="AA356" i="1"/>
  <c r="AB355" i="1"/>
  <c r="AA355" i="1"/>
  <c r="AB354" i="1"/>
  <c r="AA354" i="1"/>
  <c r="AB353" i="1"/>
  <c r="AA353" i="1"/>
  <c r="AB352" i="1"/>
  <c r="AA352" i="1"/>
  <c r="AB351" i="1"/>
  <c r="AA351" i="1"/>
  <c r="AB350" i="1"/>
  <c r="AA350" i="1"/>
  <c r="AB349" i="1"/>
  <c r="AA349" i="1"/>
  <c r="AB348" i="1"/>
  <c r="AA348" i="1"/>
  <c r="AB347" i="1"/>
  <c r="AA347" i="1"/>
  <c r="AB346" i="1"/>
  <c r="AA346" i="1"/>
  <c r="AB345" i="1"/>
  <c r="AA345" i="1"/>
  <c r="AB344" i="1"/>
  <c r="AA344" i="1"/>
  <c r="AB343" i="1"/>
  <c r="AA343" i="1"/>
  <c r="AB342" i="1"/>
  <c r="AA342" i="1"/>
  <c r="AB341" i="1"/>
  <c r="AA341" i="1"/>
  <c r="AB340" i="1"/>
  <c r="AA340" i="1"/>
  <c r="AB339" i="1"/>
  <c r="AA339" i="1"/>
  <c r="AB338" i="1"/>
  <c r="AA338" i="1"/>
  <c r="AB337" i="1"/>
  <c r="AA337" i="1"/>
  <c r="AB336" i="1"/>
  <c r="AA336" i="1"/>
  <c r="AB335" i="1"/>
  <c r="AA335" i="1"/>
  <c r="AB334" i="1"/>
  <c r="AA334" i="1"/>
  <c r="AB333" i="1"/>
  <c r="AA333" i="1"/>
  <c r="AB332" i="1"/>
  <c r="AA332" i="1"/>
  <c r="AB331" i="1"/>
  <c r="AA331" i="1"/>
  <c r="AB330" i="1"/>
  <c r="AA330" i="1"/>
  <c r="AB329" i="1"/>
  <c r="AA329" i="1"/>
  <c r="AB328" i="1"/>
  <c r="AA328" i="1"/>
  <c r="AB327" i="1"/>
  <c r="AA327" i="1"/>
  <c r="AB326" i="1"/>
  <c r="AA326" i="1"/>
  <c r="AB325" i="1"/>
  <c r="AA325" i="1"/>
  <c r="AB324" i="1"/>
  <c r="AA324" i="1"/>
  <c r="AB323" i="1"/>
  <c r="AA323" i="1"/>
  <c r="AB322" i="1"/>
  <c r="AA322" i="1"/>
  <c r="AB321" i="1"/>
  <c r="AA321" i="1"/>
  <c r="AB320" i="1"/>
  <c r="AA320" i="1"/>
  <c r="AB319" i="1"/>
  <c r="AA319" i="1"/>
  <c r="AB318" i="1"/>
  <c r="AA318" i="1"/>
  <c r="AB317" i="1"/>
  <c r="AA317" i="1"/>
  <c r="AB316" i="1"/>
  <c r="AA316" i="1"/>
  <c r="AB315" i="1"/>
  <c r="AA315" i="1"/>
  <c r="AB314" i="1"/>
  <c r="AA314" i="1"/>
  <c r="AB313" i="1"/>
  <c r="AA313" i="1"/>
  <c r="AB312" i="1"/>
  <c r="AA312" i="1"/>
  <c r="AB311" i="1"/>
  <c r="AA311" i="1"/>
  <c r="AB310" i="1"/>
  <c r="AA310" i="1"/>
  <c r="AB309" i="1"/>
  <c r="AA309" i="1"/>
  <c r="AB308" i="1"/>
  <c r="AA308" i="1"/>
  <c r="AB307" i="1"/>
  <c r="AA307" i="1"/>
  <c r="AB306" i="1"/>
  <c r="AA306" i="1"/>
  <c r="AB305" i="1"/>
  <c r="AA305" i="1"/>
  <c r="AB304" i="1"/>
  <c r="AA304" i="1"/>
  <c r="AB303" i="1"/>
  <c r="AA303" i="1"/>
  <c r="AB302" i="1"/>
  <c r="AA302" i="1"/>
  <c r="AB301" i="1"/>
  <c r="AA301" i="1"/>
  <c r="AB300" i="1"/>
  <c r="AA300" i="1"/>
  <c r="AB299" i="1"/>
  <c r="AA299" i="1"/>
  <c r="AB298" i="1"/>
  <c r="AA298" i="1"/>
  <c r="AB297" i="1"/>
  <c r="AA297" i="1"/>
  <c r="AB296" i="1"/>
  <c r="AA296" i="1"/>
  <c r="AB295" i="1"/>
  <c r="AA295" i="1"/>
  <c r="AB294" i="1"/>
  <c r="AA294" i="1"/>
  <c r="AB293" i="1"/>
  <c r="AA293" i="1"/>
  <c r="AB292" i="1"/>
  <c r="AA292" i="1"/>
  <c r="AB291" i="1"/>
  <c r="AA291" i="1"/>
  <c r="AB290" i="1"/>
  <c r="AA290" i="1"/>
  <c r="AB289" i="1"/>
  <c r="AA289" i="1"/>
  <c r="AB288" i="1"/>
  <c r="AA288" i="1"/>
  <c r="AB287" i="1"/>
  <c r="AA287" i="1"/>
  <c r="AB286" i="1"/>
  <c r="AA286" i="1"/>
  <c r="AB285" i="1"/>
  <c r="AA285" i="1"/>
  <c r="AB284" i="1"/>
  <c r="AA284" i="1"/>
  <c r="AB283" i="1"/>
  <c r="AA283" i="1"/>
  <c r="AB282" i="1"/>
  <c r="AA282" i="1"/>
  <c r="AB281" i="1"/>
  <c r="AA281" i="1"/>
  <c r="AB280" i="1"/>
  <c r="AA280" i="1"/>
  <c r="AB279" i="1"/>
  <c r="AA279" i="1"/>
  <c r="AB278" i="1"/>
  <c r="AA278" i="1"/>
  <c r="AB277" i="1"/>
  <c r="AA277" i="1"/>
  <c r="AB276" i="1"/>
  <c r="AA276" i="1"/>
  <c r="AB275" i="1"/>
  <c r="AA275" i="1"/>
  <c r="AB274" i="1"/>
  <c r="AA274" i="1"/>
  <c r="AB273" i="1"/>
  <c r="AA273" i="1"/>
  <c r="AB272" i="1"/>
  <c r="AA272" i="1"/>
  <c r="AB271" i="1"/>
  <c r="AA271" i="1"/>
  <c r="AB270" i="1"/>
  <c r="AA270" i="1"/>
  <c r="AB269" i="1"/>
  <c r="AA269" i="1"/>
  <c r="AB268" i="1"/>
  <c r="AA268" i="1"/>
  <c r="AB267" i="1"/>
  <c r="AA267" i="1"/>
  <c r="AB266" i="1"/>
  <c r="AA266" i="1"/>
  <c r="AB265" i="1"/>
  <c r="AA265" i="1"/>
  <c r="AB264" i="1"/>
  <c r="AA264" i="1"/>
  <c r="AB263" i="1"/>
  <c r="AA263" i="1"/>
  <c r="AB262" i="1"/>
  <c r="AA262" i="1"/>
  <c r="AB261" i="1"/>
  <c r="AA261" i="1"/>
  <c r="AB260" i="1"/>
  <c r="AA260" i="1"/>
  <c r="AB259" i="1"/>
  <c r="AA259" i="1"/>
  <c r="AB258" i="1"/>
  <c r="AA258" i="1"/>
  <c r="AB257" i="1"/>
  <c r="AA257" i="1"/>
  <c r="AB256" i="1"/>
  <c r="AA256" i="1"/>
  <c r="AB255" i="1"/>
  <c r="AA255" i="1"/>
  <c r="AB254" i="1"/>
  <c r="AA254" i="1"/>
  <c r="AB253" i="1"/>
  <c r="AA253" i="1"/>
  <c r="AB252" i="1"/>
  <c r="AA252" i="1"/>
  <c r="AB251" i="1"/>
  <c r="AA251" i="1"/>
  <c r="AB250" i="1"/>
  <c r="AA250" i="1"/>
  <c r="AB249" i="1"/>
  <c r="AA249" i="1"/>
  <c r="AB248" i="1"/>
  <c r="AA248" i="1"/>
  <c r="AB247" i="1"/>
  <c r="AA247" i="1"/>
  <c r="AB246" i="1"/>
  <c r="AA246" i="1"/>
  <c r="AB245" i="1"/>
  <c r="AA245" i="1"/>
  <c r="AB244" i="1"/>
  <c r="AA244" i="1"/>
  <c r="AB243" i="1"/>
  <c r="AA243" i="1"/>
  <c r="AB242" i="1"/>
  <c r="AA242" i="1"/>
  <c r="AB241" i="1"/>
  <c r="AA241" i="1"/>
  <c r="AB240" i="1"/>
  <c r="AA240" i="1"/>
  <c r="AB239" i="1"/>
  <c r="AA239" i="1"/>
  <c r="AB238" i="1"/>
  <c r="AA238" i="1"/>
  <c r="AB237" i="1"/>
  <c r="AA237" i="1"/>
  <c r="AB236" i="1"/>
  <c r="AA236" i="1"/>
  <c r="AB235" i="1"/>
  <c r="AA235" i="1"/>
  <c r="AB234" i="1"/>
  <c r="AA234" i="1"/>
  <c r="AB233" i="1"/>
  <c r="AA233" i="1"/>
  <c r="AB232" i="1"/>
  <c r="AA232" i="1"/>
  <c r="AB231" i="1"/>
  <c r="AA231" i="1"/>
  <c r="AB230" i="1"/>
  <c r="AA230" i="1"/>
  <c r="AB229" i="1"/>
  <c r="AA229" i="1"/>
  <c r="AB228" i="1"/>
  <c r="AA228" i="1"/>
  <c r="AB227" i="1"/>
  <c r="AA227" i="1"/>
  <c r="AB226" i="1"/>
  <c r="AA226" i="1"/>
  <c r="AB225" i="1"/>
  <c r="AA225" i="1"/>
  <c r="AB224" i="1"/>
  <c r="AA224" i="1"/>
  <c r="AB223" i="1"/>
  <c r="AA223" i="1"/>
  <c r="AB222" i="1"/>
  <c r="AA222" i="1"/>
  <c r="AB221" i="1"/>
  <c r="AA221" i="1"/>
  <c r="AB220" i="1"/>
  <c r="AA220" i="1"/>
  <c r="AB219" i="1"/>
  <c r="AA219" i="1"/>
  <c r="AB218" i="1"/>
  <c r="AA218" i="1"/>
  <c r="AB217" i="1"/>
  <c r="AA217" i="1"/>
  <c r="AB216" i="1"/>
  <c r="AA216" i="1"/>
  <c r="AB215" i="1"/>
  <c r="AA215" i="1"/>
  <c r="AB214" i="1"/>
  <c r="AA214" i="1"/>
  <c r="AB213" i="1"/>
  <c r="AA213" i="1"/>
  <c r="AB212" i="1"/>
  <c r="AA212" i="1"/>
  <c r="AB211" i="1"/>
  <c r="AA211" i="1"/>
  <c r="AB210" i="1"/>
  <c r="AA210" i="1"/>
  <c r="AB209" i="1"/>
  <c r="AA209" i="1"/>
  <c r="AB208" i="1"/>
  <c r="AA208" i="1"/>
  <c r="AB207" i="1"/>
  <c r="AA207" i="1"/>
  <c r="AB206" i="1"/>
  <c r="AA206" i="1"/>
  <c r="AB205" i="1"/>
  <c r="AA205" i="1"/>
  <c r="AB204" i="1"/>
  <c r="AA204" i="1"/>
  <c r="AB203" i="1"/>
  <c r="AA203" i="1"/>
  <c r="AB202" i="1"/>
  <c r="AA202" i="1"/>
  <c r="AB201" i="1"/>
  <c r="AA201" i="1"/>
  <c r="AB200" i="1"/>
  <c r="AA200" i="1"/>
  <c r="AB199" i="1"/>
  <c r="AA199" i="1"/>
  <c r="AB198" i="1"/>
  <c r="AA198" i="1"/>
  <c r="AB197" i="1"/>
  <c r="AA197" i="1"/>
  <c r="AB196" i="1"/>
  <c r="AA196" i="1"/>
  <c r="AB195" i="1"/>
  <c r="AA195" i="1"/>
  <c r="AB194" i="1"/>
  <c r="AA194" i="1"/>
  <c r="AB193" i="1"/>
  <c r="AA193" i="1"/>
  <c r="AB192" i="1"/>
  <c r="AA192" i="1"/>
  <c r="AB191" i="1"/>
  <c r="AA191" i="1"/>
  <c r="AB190" i="1"/>
  <c r="AA190" i="1"/>
  <c r="AB189" i="1"/>
  <c r="AA189" i="1"/>
  <c r="AB188" i="1"/>
  <c r="AA188" i="1"/>
  <c r="AB187" i="1"/>
  <c r="AA187" i="1"/>
  <c r="AB186" i="1"/>
  <c r="AA186" i="1"/>
  <c r="AB185" i="1"/>
  <c r="AA185" i="1"/>
  <c r="AB184" i="1"/>
  <c r="AA184" i="1"/>
  <c r="AB183" i="1"/>
  <c r="AA183" i="1"/>
  <c r="AB182" i="1"/>
  <c r="AA182" i="1"/>
  <c r="AB181" i="1"/>
  <c r="AA181" i="1"/>
  <c r="AB180" i="1"/>
  <c r="AA180" i="1"/>
  <c r="AB179" i="1"/>
  <c r="AA179" i="1"/>
  <c r="AB178" i="1"/>
  <c r="AA178" i="1"/>
  <c r="AB177" i="1"/>
  <c r="AA177" i="1"/>
  <c r="AB176" i="1"/>
  <c r="AA176" i="1"/>
  <c r="AB175" i="1"/>
  <c r="AA175" i="1"/>
  <c r="AB174" i="1"/>
  <c r="AA174" i="1"/>
  <c r="AB173" i="1"/>
  <c r="AA173" i="1"/>
  <c r="AB172" i="1"/>
  <c r="AA172" i="1"/>
  <c r="AB171" i="1"/>
  <c r="AA171" i="1"/>
  <c r="AB170" i="1"/>
  <c r="AA170" i="1"/>
  <c r="AB169" i="1"/>
  <c r="AA169" i="1"/>
  <c r="AB168" i="1"/>
  <c r="AA168" i="1"/>
  <c r="AB167" i="1"/>
  <c r="AA167" i="1"/>
  <c r="AB166" i="1"/>
  <c r="AA166" i="1"/>
  <c r="AB165" i="1"/>
  <c r="AA165" i="1"/>
  <c r="AB164" i="1"/>
  <c r="AA164" i="1"/>
  <c r="AB163" i="1"/>
  <c r="AA163" i="1"/>
  <c r="AB162" i="1"/>
  <c r="AA162" i="1"/>
  <c r="AB161" i="1"/>
  <c r="AA161" i="1"/>
  <c r="AB160" i="1"/>
  <c r="AA160" i="1"/>
  <c r="AB159" i="1"/>
  <c r="AA159" i="1"/>
  <c r="AB158" i="1"/>
  <c r="AA158" i="1"/>
  <c r="AB157" i="1"/>
  <c r="AA157" i="1"/>
  <c r="AB156" i="1"/>
  <c r="AA156" i="1"/>
  <c r="AB155" i="1"/>
  <c r="AA155" i="1"/>
  <c r="AB154" i="1"/>
  <c r="AA154" i="1"/>
  <c r="AB153" i="1"/>
  <c r="AA153" i="1"/>
  <c r="AB152" i="1"/>
  <c r="AA152" i="1"/>
  <c r="AB151" i="1"/>
  <c r="AA151" i="1"/>
  <c r="AB150" i="1"/>
  <c r="AA150" i="1"/>
  <c r="AB149" i="1"/>
  <c r="AA149" i="1"/>
  <c r="AB148" i="1"/>
  <c r="AA148" i="1"/>
  <c r="AB147" i="1"/>
  <c r="AA147" i="1"/>
  <c r="AB146" i="1"/>
  <c r="AA146" i="1"/>
  <c r="AB145" i="1"/>
  <c r="AA145" i="1"/>
  <c r="AB144" i="1"/>
  <c r="AA144" i="1"/>
  <c r="AB143" i="1"/>
  <c r="AA143" i="1"/>
  <c r="AB142" i="1"/>
  <c r="AA142" i="1"/>
  <c r="AB141" i="1"/>
  <c r="AA141" i="1"/>
  <c r="AB140" i="1"/>
  <c r="AA140" i="1"/>
  <c r="AB139" i="1"/>
  <c r="AA139" i="1"/>
  <c r="AB138" i="1"/>
  <c r="AA138" i="1"/>
  <c r="AB137" i="1"/>
  <c r="AA137" i="1"/>
  <c r="AB136" i="1"/>
  <c r="AA136" i="1"/>
  <c r="AB135" i="1"/>
  <c r="AA135" i="1"/>
  <c r="AB134" i="1"/>
  <c r="AA134" i="1"/>
  <c r="AB133" i="1"/>
  <c r="AA133" i="1"/>
  <c r="AB132" i="1"/>
  <c r="AA132" i="1"/>
  <c r="AB131" i="1"/>
  <c r="AA131" i="1"/>
  <c r="AB130" i="1"/>
  <c r="AA130" i="1"/>
  <c r="AB129" i="1"/>
  <c r="AA129" i="1"/>
  <c r="AB128" i="1"/>
  <c r="AA128" i="1"/>
  <c r="AB127" i="1"/>
  <c r="AA127" i="1"/>
  <c r="AB126" i="1"/>
  <c r="AA126" i="1"/>
  <c r="AB125" i="1"/>
  <c r="AA125" i="1"/>
  <c r="AB124" i="1"/>
  <c r="AA124" i="1"/>
  <c r="AB123" i="1"/>
  <c r="AA123" i="1"/>
  <c r="AB122" i="1"/>
  <c r="AA122" i="1"/>
  <c r="AB121" i="1"/>
  <c r="AA121" i="1"/>
  <c r="AB120" i="1"/>
  <c r="AA120" i="1"/>
  <c r="AB119" i="1"/>
  <c r="AA119" i="1"/>
  <c r="AB118" i="1"/>
  <c r="AA118" i="1"/>
  <c r="AB117" i="1"/>
  <c r="AA117" i="1"/>
  <c r="AB116" i="1"/>
  <c r="AA116" i="1"/>
  <c r="AB115" i="1"/>
  <c r="AA115" i="1"/>
  <c r="AB114" i="1"/>
  <c r="AA114" i="1"/>
  <c r="AB113" i="1"/>
  <c r="AA113" i="1"/>
  <c r="AB112" i="1"/>
  <c r="AA112" i="1"/>
  <c r="AB111" i="1"/>
  <c r="AA111" i="1"/>
  <c r="AB110" i="1"/>
  <c r="AA110" i="1"/>
  <c r="AB109" i="1"/>
  <c r="AA109" i="1"/>
  <c r="AB108" i="1"/>
  <c r="AA108" i="1"/>
  <c r="AB107" i="1"/>
  <c r="AA107" i="1"/>
  <c r="AB106" i="1"/>
  <c r="AA106" i="1"/>
  <c r="AB105" i="1"/>
  <c r="AA105" i="1"/>
  <c r="AB104" i="1"/>
  <c r="AA104" i="1"/>
  <c r="AB103" i="1"/>
  <c r="AA103" i="1"/>
  <c r="AB102" i="1"/>
  <c r="AA102" i="1"/>
  <c r="AB101" i="1"/>
  <c r="AA101" i="1"/>
  <c r="AB100" i="1"/>
  <c r="AA100" i="1"/>
  <c r="AB99" i="1"/>
  <c r="AA99" i="1"/>
  <c r="AB98" i="1"/>
  <c r="AA98" i="1"/>
  <c r="AB97" i="1"/>
  <c r="AA97" i="1"/>
  <c r="AB96" i="1"/>
  <c r="AA96" i="1"/>
  <c r="AB95" i="1"/>
  <c r="AA95" i="1"/>
  <c r="AB94" i="1"/>
  <c r="AA94" i="1"/>
  <c r="AB93" i="1"/>
  <c r="AA93" i="1"/>
  <c r="AB92" i="1"/>
  <c r="AA92" i="1"/>
  <c r="AB91" i="1"/>
  <c r="AA91" i="1"/>
  <c r="AB90" i="1"/>
  <c r="AA90" i="1"/>
  <c r="AB89" i="1"/>
  <c r="AA89" i="1"/>
  <c r="AB88" i="1"/>
  <c r="AA88" i="1"/>
  <c r="AB87" i="1"/>
  <c r="AA87" i="1"/>
  <c r="AB86" i="1"/>
  <c r="AA86" i="1"/>
  <c r="AB85" i="1"/>
  <c r="AA85" i="1"/>
  <c r="AB84" i="1"/>
  <c r="AA84" i="1"/>
  <c r="AB83" i="1"/>
  <c r="AA83" i="1"/>
  <c r="AB82" i="1"/>
  <c r="AA82" i="1"/>
  <c r="AB81" i="1"/>
  <c r="AA81" i="1"/>
  <c r="AB80" i="1"/>
  <c r="AA80" i="1"/>
  <c r="AB79" i="1"/>
  <c r="AA79" i="1"/>
  <c r="AB78" i="1"/>
  <c r="AA78" i="1"/>
  <c r="AB77" i="1"/>
  <c r="AA77" i="1"/>
  <c r="AB76" i="1"/>
  <c r="AA76" i="1"/>
  <c r="AB75" i="1"/>
  <c r="AA75" i="1"/>
  <c r="AB74" i="1"/>
  <c r="AA74" i="1"/>
  <c r="AB73" i="1"/>
  <c r="AA73" i="1"/>
  <c r="AB72" i="1"/>
  <c r="AA72" i="1"/>
  <c r="AB71" i="1"/>
  <c r="AA71" i="1"/>
  <c r="AB70" i="1"/>
  <c r="AA70" i="1"/>
  <c r="AB69" i="1"/>
  <c r="AA69" i="1"/>
  <c r="AB68" i="1"/>
  <c r="AA68" i="1"/>
  <c r="AB67" i="1"/>
  <c r="AA67" i="1"/>
  <c r="AB66" i="1"/>
  <c r="AA66" i="1"/>
  <c r="AB65" i="1"/>
  <c r="AA65" i="1"/>
  <c r="AB64" i="1"/>
  <c r="AA64" i="1"/>
  <c r="AB63" i="1"/>
  <c r="AA63" i="1"/>
  <c r="AB62" i="1"/>
  <c r="AA62" i="1"/>
  <c r="AB61" i="1"/>
  <c r="AA61" i="1"/>
  <c r="AB60" i="1"/>
  <c r="AA60" i="1"/>
  <c r="AB59" i="1"/>
  <c r="AA59" i="1"/>
  <c r="AB58" i="1"/>
  <c r="AA58" i="1"/>
  <c r="AB57" i="1"/>
  <c r="AA57" i="1"/>
  <c r="AB56" i="1"/>
  <c r="AA56" i="1"/>
  <c r="AB55" i="1"/>
  <c r="AA55" i="1"/>
  <c r="AB54" i="1"/>
  <c r="AA54" i="1"/>
  <c r="AB53" i="1"/>
  <c r="AA53" i="1"/>
  <c r="AB52" i="1"/>
  <c r="AA52" i="1"/>
  <c r="AB51" i="1"/>
  <c r="AA51" i="1"/>
  <c r="AB50" i="1"/>
  <c r="AA50" i="1"/>
  <c r="AB49" i="1"/>
  <c r="AA49" i="1"/>
  <c r="AB48" i="1"/>
  <c r="AA48" i="1"/>
  <c r="AB47" i="1"/>
  <c r="AA47" i="1"/>
  <c r="AB46" i="1"/>
  <c r="AA46" i="1"/>
  <c r="AB45" i="1"/>
  <c r="AA45" i="1"/>
  <c r="AB44" i="1"/>
  <c r="AA44" i="1"/>
  <c r="AB43" i="1"/>
  <c r="AA43" i="1"/>
  <c r="AB42" i="1"/>
  <c r="AA42" i="1"/>
  <c r="AB41" i="1"/>
  <c r="AA41" i="1"/>
  <c r="AB40" i="1"/>
  <c r="AA40" i="1"/>
  <c r="AB39" i="1"/>
  <c r="AA39" i="1"/>
  <c r="AB38" i="1"/>
  <c r="AA38" i="1"/>
  <c r="AB37" i="1"/>
  <c r="AA37" i="1"/>
  <c r="AB36" i="1"/>
  <c r="AA36" i="1"/>
  <c r="AB35" i="1"/>
  <c r="AA35" i="1"/>
  <c r="AB34" i="1"/>
  <c r="AA34" i="1"/>
  <c r="AB33" i="1"/>
  <c r="AA33" i="1"/>
  <c r="AB32" i="1"/>
  <c r="AA32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AB7" i="1"/>
  <c r="AA7" i="1"/>
  <c r="AB6" i="1"/>
  <c r="AA6" i="1"/>
  <c r="AB5" i="1"/>
  <c r="AA5" i="1"/>
  <c r="AB4" i="1"/>
  <c r="AA4" i="1"/>
  <c r="AB3" i="1"/>
  <c r="AA3" i="1"/>
  <c r="AB2" i="1"/>
  <c r="A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" type="6" refreshedVersion="6" deleted="1" background="1" saveData="1">
    <textPr codePage="850" sourceFile="C:\Users\Boris\Google Drive\1er Semestre 2017\8_Programación\Prueba 01\day.csv" decimal="," thousands=".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<sst xmlns="http://schemas.openxmlformats.org/spreadsheetml/2006/main" count="4073" uniqueCount="1428">
  <si>
    <t>Etiquetas de fila</t>
  </si>
  <si>
    <t>Total general</t>
  </si>
  <si>
    <t>Etiquetas de columna</t>
  </si>
  <si>
    <t>Facultad</t>
  </si>
  <si>
    <t>Administración</t>
  </si>
  <si>
    <t>Coquimbo</t>
  </si>
  <si>
    <t>Medicina</t>
  </si>
  <si>
    <t>Tabla1</t>
  </si>
  <si>
    <t>Cuartil</t>
  </si>
  <si>
    <t>Q1</t>
  </si>
  <si>
    <t>Q2</t>
  </si>
  <si>
    <t>Q3</t>
  </si>
  <si>
    <t>Q4</t>
  </si>
  <si>
    <t>Financiamiento</t>
  </si>
  <si>
    <t>AñoReal</t>
  </si>
  <si>
    <t>AñoISI</t>
  </si>
  <si>
    <t>ISI</t>
  </si>
  <si>
    <t>AñoSCOPUS</t>
  </si>
  <si>
    <t>SCOPUS</t>
  </si>
  <si>
    <t>AñoScielo</t>
  </si>
  <si>
    <t>Scielo</t>
  </si>
  <si>
    <t>Artículo</t>
  </si>
  <si>
    <t>Revista</t>
  </si>
  <si>
    <t>ISSN</t>
  </si>
  <si>
    <t>TotalAutores</t>
  </si>
  <si>
    <t>AutoresUCN</t>
  </si>
  <si>
    <t>Antofagasta</t>
  </si>
  <si>
    <t>Nacional</t>
  </si>
  <si>
    <t>AmericaSur</t>
  </si>
  <si>
    <t>AmericaCentral</t>
  </si>
  <si>
    <t>AmericaNorte</t>
  </si>
  <si>
    <t>USA</t>
  </si>
  <si>
    <t>Africa</t>
  </si>
  <si>
    <t>Oceania</t>
  </si>
  <si>
    <t>Europa</t>
  </si>
  <si>
    <t>Asia</t>
  </si>
  <si>
    <t>TipoDoc</t>
  </si>
  <si>
    <t>Sede</t>
  </si>
  <si>
    <t>Unidad</t>
  </si>
  <si>
    <t>AutoresExternos</t>
  </si>
  <si>
    <t>MejorAño</t>
  </si>
  <si>
    <t xml:space="preserve"> THE BERLIN EXOPLANET SEARCH TELESCOPE II CATALOG OF VARIABLE STARS</t>
  </si>
  <si>
    <t>Astronomical Journal</t>
  </si>
  <si>
    <t>0004-6256</t>
  </si>
  <si>
    <t>Article</t>
  </si>
  <si>
    <t>V.R.I.D.T.</t>
  </si>
  <si>
    <t>Inst. de Astronomía</t>
  </si>
  <si>
    <t xml:space="preserve">0.3 byr of drainage stability along the Palaeozoic palaeo-Pacific Gondwana margin; a detrital zircon study. </t>
  </si>
  <si>
    <t>JOURNAL OF THE GEOLOGICAL SOCIETY</t>
  </si>
  <si>
    <t>0016-7649</t>
  </si>
  <si>
    <t>Ing. y Cs. Geológicas</t>
  </si>
  <si>
    <t>Cs. Geológicas</t>
  </si>
  <si>
    <t>A 700-year record of climate and environmental change from a high Andean lake: Laguna del Maule, central Chile (36 degrees S)</t>
  </si>
  <si>
    <t>Holocene</t>
  </si>
  <si>
    <t>0959-6836</t>
  </si>
  <si>
    <t>Cs. del Mar</t>
  </si>
  <si>
    <t>Biología Marina</t>
  </si>
  <si>
    <t>A comparison of the different versions of popular technology acceptance models A non-linear perspective</t>
  </si>
  <si>
    <t>Kybernetes</t>
  </si>
  <si>
    <t>0368-492X</t>
  </si>
  <si>
    <t>V.R.S.</t>
  </si>
  <si>
    <t>Esc. de Cs. Empresariales</t>
  </si>
  <si>
    <t>A hot horizontal branch star with a close k-type main-sequence companion</t>
  </si>
  <si>
    <t>ASTROPHYSICAL JOURNAL LETTERS</t>
  </si>
  <si>
    <t>2041-8205</t>
  </si>
  <si>
    <t>A Large-Scale Mapping of Territorial Development Dynamics in Latin America</t>
  </si>
  <si>
    <t>WORLD DEVELOPMENT</t>
  </si>
  <si>
    <t>0305-750X</t>
  </si>
  <si>
    <t>Economía y Administración</t>
  </si>
  <si>
    <t>Economía</t>
  </si>
  <si>
    <t>A meta-modeling and visualization environment based on Zoomable User Interfaces [Un ambiente de meta-modelado y visualización basado en el paradigma de Zoomable User Interfaces]</t>
  </si>
  <si>
    <t>Ingeniare</t>
  </si>
  <si>
    <t>0718-3291</t>
  </si>
  <si>
    <t>A nanomolecular approach to decrease adhesion of biofouling-producing bacteria to graphene-coated material</t>
  </si>
  <si>
    <t>JOURNAL OF NANOBIOTECHNOLOGY</t>
  </si>
  <si>
    <t>1477-3155</t>
  </si>
  <si>
    <t>Acuicultura</t>
  </si>
  <si>
    <t>A new group contribution method for mineral concentration processes</t>
  </si>
  <si>
    <t>COMPUTERS &amp; CHEMICAL ENGINEERING</t>
  </si>
  <si>
    <t>0098-1354</t>
  </si>
  <si>
    <t>Ing. Metalúrgica y Minas</t>
  </si>
  <si>
    <t>A novel and sensitive method for measuring very weak magnetic fields of DA white dwarfs A search for a magnetic field at the 250 G level in 40 Eridani B</t>
  </si>
  <si>
    <t>Astronomy &amp; Astrophysics</t>
  </si>
  <si>
    <t>1432-0746</t>
  </si>
  <si>
    <t>A panorama of ceRamic research from the south central andes [INTERACTUEMOS NOSOTROS TAMBIÉN A PANORAMA OF CERAMIC RESEARCH FROM THE SOUTH-CENTRAL ANDES ]</t>
  </si>
  <si>
    <t xml:space="preserve">Chungara-Revista de Antropología Chilena </t>
  </si>
  <si>
    <t>0717-7356</t>
  </si>
  <si>
    <t>Editorial Material</t>
  </si>
  <si>
    <t>IIAM</t>
  </si>
  <si>
    <t>A Re-Appraisal of the Early Andean Human Remains from Lauricocha in Peru</t>
  </si>
  <si>
    <t>PLOS ONE</t>
  </si>
  <si>
    <t>1932-6203</t>
  </si>
  <si>
    <t>A recolonization record of the invasive Poa annua in Paradise Bay, Antarctic Peninsula:modeling of the potential spreading risk</t>
  </si>
  <si>
    <t>POLAR BIOLOGY</t>
  </si>
  <si>
    <t>0722-4060</t>
  </si>
  <si>
    <t>CEAZA</t>
  </si>
  <si>
    <t>A review of the Munidopsidae Ortmann, 1898 (Decapoda, Galatheoidea) in Chilean waters,including new records for the Southeastern Pacific</t>
  </si>
  <si>
    <t>Zootaxa</t>
  </si>
  <si>
    <t>1175-5326</t>
  </si>
  <si>
    <t>A simple estimator of the Hurst exponent for self-similar traffic flows</t>
  </si>
  <si>
    <t>IEEE LATIN AMERICA TRANSACTIONS</t>
  </si>
  <si>
    <t>1548-0992</t>
  </si>
  <si>
    <t>Esc. de Ingeniería</t>
  </si>
  <si>
    <t>Acceptance and use of websites of government transparency: An empirical study in Chile | [Aceptación y uso de los sitios web de transparencia gubernamental: Un estudio empírico en Chile]</t>
  </si>
  <si>
    <t>Espacios</t>
  </si>
  <si>
    <t>0798-1015</t>
  </si>
  <si>
    <t>Q4-</t>
  </si>
  <si>
    <t>Acceptance of mobile internet in Brazilian university students: An empirical study using structural equation modelling. [Aceptación de internet móvil en estudiantes universitarios brasileños: Un estudio empírico usando modelado de ecuacionesestructurales]</t>
  </si>
  <si>
    <t>Acetylcholine produces contraction mediated by cyclooxigenase pathway in arterial vessels inthe marine fish (Isacia conceptionis)</t>
  </si>
  <si>
    <t>BRAZILIAN JOURNAL OF BIOLOGY</t>
  </si>
  <si>
    <t>1519-6984</t>
  </si>
  <si>
    <t>Cs. Biomédicas</t>
  </si>
  <si>
    <t>Actions in rem and standards of proof. [Acciones reales y estándares de prueba]</t>
  </si>
  <si>
    <t>Ius et Praxis</t>
  </si>
  <si>
    <t>0717-2877</t>
  </si>
  <si>
    <t>Cs. Jurídicas</t>
  </si>
  <si>
    <t>Esc. de Derecho-Coq.</t>
  </si>
  <si>
    <t>Acute and 28-day subchronic toxicity studies of mangiferin, a glucosyl xanthone isolated from Mangifera indica L. stem bark</t>
  </si>
  <si>
    <t>Journal of Pharmacy &amp; Pharmacognosy Research</t>
  </si>
  <si>
    <t>0719-4250</t>
  </si>
  <si>
    <t>Ciencias</t>
  </si>
  <si>
    <t>Cs. Farmacéuticas</t>
  </si>
  <si>
    <t>Adaptation and validation of the polymorphous prejudice scale (pps)-a short form in a sample of heterosexual Chilean college students</t>
  </si>
  <si>
    <t>INTERNATIONAL JOURNAL OF SEXUAL HEALTH</t>
  </si>
  <si>
    <t>1931-7611</t>
  </si>
  <si>
    <t>Humanidades</t>
  </si>
  <si>
    <t>Esc. de Psicología</t>
  </si>
  <si>
    <t>Adaptive phenotypic plasticity and competitive ability deployed under a climate change scenario may promote the invasion of Poa annua in Antarctica</t>
  </si>
  <si>
    <t>BIOLOGICAL INVASIONS</t>
  </si>
  <si>
    <t>1387-3547</t>
  </si>
  <si>
    <t>AFROARIQUEÑOS: CONFIGURACIONES DE UN PROCESO HISTORICO DE PRESENCIA</t>
  </si>
  <si>
    <t>Estudios Atacameños</t>
  </si>
  <si>
    <t>0718-1043a</t>
  </si>
  <si>
    <t>Against public space: Criminalization and sanitization in the Peruvian migration in Santiago de Chile.</t>
  </si>
  <si>
    <t>EURE-REVISTA LATINOAMERICANA DE ESTUDIOS URBANO REGIONALES</t>
  </si>
  <si>
    <t>0250-7161</t>
  </si>
  <si>
    <t>Alignment between decision making process and knowledge management: The case of touristic business enterprises</t>
  </si>
  <si>
    <t>AMBER-NACO aperture-synthesis imaging of the half-obscured central star and the edge-on disk of the red giant L-2 Puppis</t>
  </si>
  <si>
    <t>An Almost Ideal Cost of Living Index for Food in Spain Using a Microeconomic Approach and Censored Data</t>
  </si>
  <si>
    <t>Spatial Economic Analysis</t>
  </si>
  <si>
    <t>1742-1772</t>
  </si>
  <si>
    <t>An efficient agent location management for wireless sensor networks</t>
  </si>
  <si>
    <t>IEEE International Conference on Distributed Computing in Sensor Systems, DCOSS 2015</t>
  </si>
  <si>
    <t>Conference Paper</t>
  </si>
  <si>
    <t>An empirical analysis of mobile Internet acceptance in Chile</t>
  </si>
  <si>
    <t>INFORMATION RESEARCH-AN INTERNATIONAL ELECTRONIC JOURNAL</t>
  </si>
  <si>
    <t>1368-1613</t>
  </si>
  <si>
    <t>An exact algorithm for the mixed-model level scheduling problem</t>
  </si>
  <si>
    <t>INTERNATIONAL JOURNAL OF PRODUCTION RESEARCH</t>
  </si>
  <si>
    <t>0020-7543</t>
  </si>
  <si>
    <t>Ing. Industrial</t>
  </si>
  <si>
    <t>An expressive stateful aspect language</t>
  </si>
  <si>
    <t>Science of Computer Programming</t>
  </si>
  <si>
    <t>0197-6423</t>
  </si>
  <si>
    <t>An Improved Upper Bound of the Energy of Some Graphs and Matrices</t>
  </si>
  <si>
    <t>MATCH-COMMUNICATIONS IN MATHEMATICAL AND IN COMPUTER CHEMISTRY</t>
  </si>
  <si>
    <t>0340-6253</t>
  </si>
  <si>
    <t>Matemáticas</t>
  </si>
  <si>
    <t>An integrated sequence stratigraphic and chronostratigraphic analysis of the Pliocene, Tiburon Basin succession, Mejillones Peninsula, Chile</t>
  </si>
  <si>
    <t>Global and Planetary Change</t>
  </si>
  <si>
    <t>0921-8181</t>
  </si>
  <si>
    <t xml:space="preserve">Analysis of Life-History Traits in a Sex-Changing Marine Shrimp (Decapoda: Caridea: Rhynchocinetidae). </t>
  </si>
  <si>
    <t>BIOLOGICAL BULLETIN</t>
  </si>
  <si>
    <t>0006-3185</t>
  </si>
  <si>
    <t>ANALYSIS OF NARROW AND BROAD PROFILES OBSERVED FOR THE lambda 6614 DIFFUSEINTERSTELLAR BAND</t>
  </si>
  <si>
    <t>Astrophysical Journal</t>
  </si>
  <si>
    <t>0004-637X</t>
  </si>
  <si>
    <t>Editorial V51</t>
  </si>
  <si>
    <t>Analysis of project duration: Uncertainty using global sensitivity analysis of project duration: Uncertainty using global sensitivity analysis</t>
  </si>
  <si>
    <t>Journal of Modern Project Management</t>
  </si>
  <si>
    <t>Analytical solutions for a family of Vlasov equations within relaxation time approximation</t>
  </si>
  <si>
    <t>AIP Conference Proceedings</t>
  </si>
  <si>
    <t>0094-243X</t>
  </si>
  <si>
    <t>Física</t>
  </si>
  <si>
    <t>Analytical solutions for a nonlinear diffusion equation with convection and reaction.</t>
  </si>
  <si>
    <t>Physica A-Statistical Mechanics and its Applications</t>
  </si>
  <si>
    <t>0378-4371</t>
  </si>
  <si>
    <t>Anatomy of the AGN in NGC 5548 IV. The short-term variability of the outflows</t>
  </si>
  <si>
    <t>Anatomy of the AGN in NGC5548 V. A clear view of the X-ray narrow emission lines</t>
  </si>
  <si>
    <t>Anatomy of the AGN in NGC 5548 II. The spatial, temporal, and physical nature of the outflowfrom HST/COS Observations</t>
  </si>
  <si>
    <t>Anatomy of the AGN in NGC 5548</t>
  </si>
  <si>
    <t>Anatomy of the AGN in NGC 5548 III. The high-energy view with NuSTAR and INTEGRAL</t>
  </si>
  <si>
    <t>Anomalous states from a classical Hamiltonian: Electric dipole in a magnetic field</t>
  </si>
  <si>
    <t>Antiinflamatory activity of phenolic compounds extracted from Uruguayan propolis and grape</t>
  </si>
  <si>
    <t>JOURNAL OF BIOMOLECULAR STRUCTURE &amp; DYNAMICS</t>
  </si>
  <si>
    <t>0739-1102</t>
  </si>
  <si>
    <t>Antiproliferative activity of yatein isolated from Austrocedrus chilensis against murine myeloma cells: Cytological studies and chemical investigations</t>
  </si>
  <si>
    <t>PHARMACEUTICAL BIOLOGY</t>
  </si>
  <si>
    <t>1388-0209</t>
  </si>
  <si>
    <t>Anxiety, depression, stress and personality organization in medical and nursing freshmen. [Ansiedad, depresión, estrés y organización de la personalidad en estudiantes novatos de medicina y enfermería]</t>
  </si>
  <si>
    <t>Revista Chilena de Neuro-Psiquiatria</t>
  </si>
  <si>
    <t>0034-7388</t>
  </si>
  <si>
    <t>Application of the Analysis of Self-similar Teletraffic with Long-range Dependence (LRD) at the Network Layer Level.</t>
  </si>
  <si>
    <t>International Journal of Computers Communications &amp; Control</t>
  </si>
  <si>
    <t>1841-9836</t>
  </si>
  <si>
    <t>Approximate recovery values for each stage are sufficient to select the concentration circuit structures</t>
  </si>
  <si>
    <t>MINERALS ENGINEERING</t>
  </si>
  <si>
    <t>0892-6875</t>
  </si>
  <si>
    <t>Architecture of the aquifers of the Calama Basin, Loa catchment basin, northern Chile</t>
  </si>
  <si>
    <t>GEOSPHERE</t>
  </si>
  <si>
    <t>1553-040X</t>
  </si>
  <si>
    <t>Are vertical linkages promoting the creation of a mining cluster in Chile? An analysis of the SMEs' practices along the supply chain</t>
  </si>
  <si>
    <t>ENVIRONMENT AND PLANNING C-GOVERNMENT AND POLICY</t>
  </si>
  <si>
    <t>0263-774X</t>
  </si>
  <si>
    <t>Assessing biomarkers and neuropsychological outcomes in rural populations exposed to organophosphate pesticides in Chile - study design and protocol</t>
  </si>
  <si>
    <t>BMC PUBLIC HEALTH</t>
  </si>
  <si>
    <t>1471-2458</t>
  </si>
  <si>
    <t>Determinants of wages in Chile. An analysis from the paradigm of social reproduction</t>
  </si>
  <si>
    <t>REVISTA INTERNACIONAL DE SOCIOLOGIA</t>
  </si>
  <si>
    <t>0034-9712</t>
  </si>
  <si>
    <t>Salud Pública</t>
  </si>
  <si>
    <t>Attachment and forgiveness in the context of couple relationships [Apego y perdón en el Contexto de las Relaciones de Pareja]</t>
  </si>
  <si>
    <t>Terapia Psicológica</t>
  </si>
  <si>
    <t>0718-4808</t>
  </si>
  <si>
    <t>Augmented visualization for data-mining models</t>
  </si>
  <si>
    <t>Procedia Computer Science</t>
  </si>
  <si>
    <t>1877-0509</t>
  </si>
  <si>
    <t>Ing. Sistemas y Computación</t>
  </si>
  <si>
    <t>Bacteriology associated to mollusc culture in Chile. Advances and perspectives. [BACTERIOLOGIA ASOCIADA AL CULTIVO DE MOLUSCOS EN CHILE: AVANCES Y PERSPECTIVAS]</t>
  </si>
  <si>
    <t>Revista de Biología Marina y Oceanografía</t>
  </si>
  <si>
    <t>0717-3326</t>
  </si>
  <si>
    <t>BEING INDIAN" IN THE 19TH CENTURY-FISCAL CATEGORIES AND SOCIAL DISCOURSE OF THE BOLIVIAN STATE IN THE PROVINCIA DE ATACAMA (ANTOFAGASTA REGION, CHILE) [SER "INDIO" EN EL SIGLO XIX: CATEGORÍAS FISCALES Y DISCURSO SOCIAL DEL ESTADO BOLIVIANO EN LA PROVINCI"</t>
  </si>
  <si>
    <t xml:space="preserve">Benthic food web structure in the Comau fjord, Chile (similar to 42 degrees S): Preliminary assessment including a site with chemosynthetic activity. </t>
  </si>
  <si>
    <t>Progress in Oceanography</t>
  </si>
  <si>
    <t>0079-6611</t>
  </si>
  <si>
    <t>Bioeconomic analysis of giant kelp Macrocystis pyrifera cultivation (Laminariales; Phaeophyceae) in northern Chile</t>
  </si>
  <si>
    <t>JOURNAL OF APPLIED PHYCOLOGY</t>
  </si>
  <si>
    <t>0921-8971</t>
  </si>
  <si>
    <t xml:space="preserve">Biogeographic structure of the northeastern Pacific rocky intertidal: The role of upwelling and dispersal to drive patterns. </t>
  </si>
  <si>
    <t>Ecography</t>
  </si>
  <si>
    <t>0906-7590</t>
  </si>
  <si>
    <t xml:space="preserve">Biogeography of continental shelf and upper slope fishes off El Salvador, Central America. </t>
  </si>
  <si>
    <t>Journal of the Marine Biological Association of the United Kingdom</t>
  </si>
  <si>
    <t>0025-3154</t>
  </si>
  <si>
    <t>Bioleaching of copper secondary sulfide ore in the presence of chloride by means ofinoculation with chloride-tolerant microbial culture</t>
  </si>
  <si>
    <t>HYDROMETALLURGY</t>
  </si>
  <si>
    <t>0304-386X</t>
  </si>
  <si>
    <t>Centro de Biotecnología</t>
  </si>
  <si>
    <t xml:space="preserve">Biological invasions in terrestrial Antarctica: what is the current status and can we respond? </t>
  </si>
  <si>
    <t>BIODIVERSITY AND CONSERVATION</t>
  </si>
  <si>
    <t>0960-3115</t>
  </si>
  <si>
    <t>Bound states in the continuum: Localization of Dirac-like fermions</t>
  </si>
  <si>
    <t>EPL</t>
  </si>
  <si>
    <t>0295-5075</t>
  </si>
  <si>
    <t>Bringing water markets down to Chile's Atacama Desert</t>
  </si>
  <si>
    <t>WATER INTERNATIONAL</t>
  </si>
  <si>
    <t>0250-8060</t>
  </si>
  <si>
    <t>British in the region of Antofagasta. The incidental business with mining Atacama desert and networks (1880-1930). [Británicos en la región de Antofagasta. Los negocios concomitantes con la minería del desierto de Atacama y sus redes sociales (1880-1930)]</t>
  </si>
  <si>
    <t>Esc. de Derecho-Antof.</t>
  </si>
  <si>
    <t>V.R.A.</t>
  </si>
  <si>
    <t>Esc. de Arquitectura</t>
  </si>
  <si>
    <t>Calibrating the pollen signal in modern rodent middens from northern Chile to improve the interpretation of the late Quaternary midden record</t>
  </si>
  <si>
    <t>QUATERNARY RESEARCH</t>
  </si>
  <si>
    <t>0033-5894</t>
  </si>
  <si>
    <t>Calidad de vida percibida en inmigrantes sudamericanos en el norte de Chile. [Quality of life in south american immigrants in north Chile]</t>
  </si>
  <si>
    <t>CAN NEG EXPLAIN THE SPATIAL DISTRIBUTION OF WAGES OF CHILE?</t>
  </si>
  <si>
    <t>TIJDSCHRIFT VOOR ECONOMISCHE EN SOCIALE GEOGRAFIE</t>
  </si>
  <si>
    <t>0040-747X</t>
  </si>
  <si>
    <t>Carriers of 4964 and 6196 Diffuse Interstellar Bands and Environments Dominated by either CH or CH+ Molecules</t>
  </si>
  <si>
    <t>ACTA ASTRONOMICA</t>
  </si>
  <si>
    <t>0001-5237</t>
  </si>
  <si>
    <t xml:space="preserve">Castaways can't be choosers - Homogenization of rafting assemblages on floating seaweeds. </t>
  </si>
  <si>
    <t>Journal of Sea Research</t>
  </si>
  <si>
    <t>1385-1101</t>
  </si>
  <si>
    <t>Catalytic autoantibodies against myelin basic protein (MBP) isolated from serum of autistic children impair in vitro models of synaptic plasticity in rat hippocampus</t>
  </si>
  <si>
    <t>JOURNAL OF NEUROIMMUNOLOGY</t>
  </si>
  <si>
    <t>0165-5728</t>
  </si>
  <si>
    <t>Changes of heritability and genetic correlations in production traits over time in red abalone (Haliotis rufescens) under culture</t>
  </si>
  <si>
    <t>Aquaculture Research</t>
  </si>
  <si>
    <t>1355-557X</t>
  </si>
  <si>
    <t>Characterization and antioxidant activity of seed oils from Citrus aurantifolia (Christm.) Swingle and Citrus sinensis (L.) Osbeck ecotypes Pica</t>
  </si>
  <si>
    <t>Characterization and pathogenicity of Vibrio splendidus strains associated with massive mortalities of commercial hatchery-reared larvae of scallop Argopecten purpuratus (Lamarck, 1819)</t>
  </si>
  <si>
    <t>JOURNAL OF INVERTEBRATE PATHOLOGY</t>
  </si>
  <si>
    <t>0022-2011</t>
  </si>
  <si>
    <t>Chemical abundances of giant stars in NGC 5053 and NGC 5634, two globular clusters associated with the Sagittarius dwarf spheroidal galaxy?</t>
  </si>
  <si>
    <t>Chemical composition of the freshwater prawn Cryphiops caementarius (Molina, 1782) (Decapoda: Palaemonidae) in two populations in northern Chile: reproductive and environmental considerations</t>
  </si>
  <si>
    <t>LATIN AMERICAN JOURNAL OF AQUATIC RESEARCH</t>
  </si>
  <si>
    <t>0718-560X</t>
  </si>
  <si>
    <t>Chromosome number of two Chilean species of Nothofagus (Nothofagaceae)</t>
  </si>
  <si>
    <t>GAYANA BOTANICA</t>
  </si>
  <si>
    <t>0717-6843</t>
  </si>
  <si>
    <t>Chronology and economical organization of the archaic populations of the coast of Taltal</t>
  </si>
  <si>
    <t>Circumstellar disks revealed by H / K flux variation gradients</t>
  </si>
  <si>
    <t>Cities, Territories, and Inclusive Growth: Unraveling Urban-Rural Linkages in Chile, Colombia, and Mexico</t>
  </si>
  <si>
    <t xml:space="preserve">CITIZEN SCIENTISTS AND MARINE RESEARCH: VOLUNTEER PARTICIPANTS, THEIR CONTRIBUTIONS, AND PROJECTION FOR THE FUTURE. </t>
  </si>
  <si>
    <t>OCEANOGRAPHY AND MARINE BIOLOGY</t>
  </si>
  <si>
    <t>0078-3218</t>
  </si>
  <si>
    <t>Civil cassation: The challenge of a correct rationalization and iurisprudentia novit curia in a future legal amendment.[La casación civil: El desafío de la correcta racionalización y iurisprudentia novit curia en una futura reforma legal]</t>
  </si>
  <si>
    <t>REVISTA CHILENA DE DERECHO</t>
  </si>
  <si>
    <t>0718-3437</t>
  </si>
  <si>
    <t>Classical thermodynamics from quasi-probabilities</t>
  </si>
  <si>
    <t>MODERN PHYSICS LETTERS B</t>
  </si>
  <si>
    <t>0217-9849</t>
  </si>
  <si>
    <t>Cloning of two LIMCH1 isoforms: characterization of their distribution in rat brain and their agmatinase activity</t>
  </si>
  <si>
    <t>HISTOCHEMISTRY AND CELL BIOLOGY</t>
  </si>
  <si>
    <t>0948-6143</t>
  </si>
  <si>
    <t>Combining point and regular lattice data in geostatistical interpolation</t>
  </si>
  <si>
    <t>JOURNAL OF GEOGRAPHICAL SYSTEMS</t>
  </si>
  <si>
    <t>1435-5930</t>
  </si>
  <si>
    <t>COMPARACION ENTRE EL COLGAJO DE LIMBERG Y EL COLGAJO DE KARYDAKIS EN EL TRATAMIENTO DE LA ENFERMEDAD DEL SENO PILONIDAL</t>
  </si>
  <si>
    <t>Revista Chilena de Cirugía</t>
  </si>
  <si>
    <t>0379-3893</t>
  </si>
  <si>
    <t>Clínica</t>
  </si>
  <si>
    <t>Comparative analysis of maturity models in business intelligence</t>
  </si>
  <si>
    <t>Comparative study based on metrics for various reactive navigation architectures | [Estudio comparativo basado en métricas para diferentes arquitecturas de navegación reactiva]</t>
  </si>
  <si>
    <t>COMPARING FAMILY FUNCTIONALITY PERCEPTION BETWEEN NON-AYMARA AND INDIGENOUS AYMARA FAMILIES IN NORTHERN CHILE</t>
  </si>
  <si>
    <t>SOCIAL BEHAVIOR AND PERSONALITY</t>
  </si>
  <si>
    <t>0301-2212</t>
  </si>
  <si>
    <t>Comparison of costs and health outcomes of users with community-acquired pneumonia treated at home or in traditional hospitalization: An exploratory study of 40 cases and health outcomes of users with community-acquired pneumonia treated at home or in tra</t>
  </si>
  <si>
    <t>Value in Health Regional Issues</t>
  </si>
  <si>
    <t>2212-1099</t>
  </si>
  <si>
    <t>Comparison of DNA extraction methods for polymerase chain reaction amplification of guanaco(Lama guanicoe) fecal DNA samples</t>
  </si>
  <si>
    <t>Genetics and Molecular Research</t>
  </si>
  <si>
    <t>1676-5680</t>
  </si>
  <si>
    <t>Compromising Water, Producing Indigenous Identities and Territories: The Chilean Water Model and the Atacameno People of Calama</t>
  </si>
  <si>
    <t>REVISTA DE ESTUDIOS SOCIALES</t>
  </si>
  <si>
    <t>0123-885X</t>
  </si>
  <si>
    <t>COMPUTING THE MAXIMAL SIGNLESS LAPLACIAN INDEX AMONG GRAPHS OF PRESCRIBED ORDER AND DIAMETER</t>
  </si>
  <si>
    <t>Proyecciones</t>
  </si>
  <si>
    <t>0716-0917</t>
  </si>
  <si>
    <t>Concise and straightforward asymmetric synthesis of a cyclic natural hydroxy-amino acid</t>
  </si>
  <si>
    <t>MOLECULES</t>
  </si>
  <si>
    <t>1420-3049</t>
  </si>
  <si>
    <t>Química</t>
  </si>
  <si>
    <t xml:space="preserve">Constructing forearc architecture over megathrust seismic cycles: Geological snapshots from the Maule earthquake region, Chile. </t>
  </si>
  <si>
    <t>GEOLOGICAL SOCIETY OF AMERICA BULLETIN</t>
  </si>
  <si>
    <t>0016-7606</t>
  </si>
  <si>
    <t>Consumption of animals beyond diet in the Atacama Desert, northern Chile (13,000-410 BP): Comparing rock art motifs and archaeofaunal records</t>
  </si>
  <si>
    <t>JOURNAL OF ANTHROPOLOGICAL ARCHAEOLOGY</t>
  </si>
  <si>
    <t>0278-4165</t>
  </si>
  <si>
    <t>Consumption of herbal medicinal in users with cardiovascular disease in a commune of Chile  (Article)</t>
  </si>
  <si>
    <t>Index de Enfermeria</t>
  </si>
  <si>
    <t>1132-1296</t>
  </si>
  <si>
    <t>First detection of exoplanet transits with the SAO RAS 1-m telescope</t>
  </si>
  <si>
    <t>ASTROPHYSICAL BULLETIN</t>
  </si>
  <si>
    <t>1990-3413</t>
  </si>
  <si>
    <t>Coping and ethnicity: Strategies in Aymara boys and girls. [Afrontramiento y etnia: Estrategias en niños y niñas aymara]</t>
  </si>
  <si>
    <t>Copper Metal Price Using Chaotic Time Series Forecasting</t>
  </si>
  <si>
    <t>Copper resistance, motility and the mineral dissolution behavior were assessed as novel factors involved in bacterial adhesion in bioleaching</t>
  </si>
  <si>
    <t>COPPER EARRINGS IN LA ARAUCANIA: EARLIEST EVIDENCE OF METAL USAGE IN SOUTHERN CHILE</t>
  </si>
  <si>
    <t>LATIN AMERICAN ANTIQUITY</t>
  </si>
  <si>
    <t>1045-6635</t>
  </si>
  <si>
    <t>CORTISOL LEVELS IN THE HAIR OF PREHISPANIC POPULATIONS OF SAN PEDRO DE ATACAMA, NORTHERN CHILE</t>
  </si>
  <si>
    <t>Cranial malformations in larvae and juveniles of reared fish</t>
  </si>
  <si>
    <t>Latin American Journal of Aquatic Research</t>
  </si>
  <si>
    <t>Criterios de admisibilidad de la acción de inaplicabilidad: a propósito de la sentencia del Tribunal Constitucional Rol nº 2808/2015, dictada dentro de la denominada Arista Soquimich" "</t>
  </si>
  <si>
    <t>Revista de Derecho (Coquimbo)</t>
  </si>
  <si>
    <t>0718-9753</t>
  </si>
  <si>
    <t xml:space="preserve">Critical amino acid replacements in the rhodopsin gene of 19 teleost species occupying different light environments from shallow-waters to the deep-sea. </t>
  </si>
  <si>
    <t>Environmental Biology of Fishes</t>
  </si>
  <si>
    <t>0378-1909</t>
  </si>
  <si>
    <t>Cronología y organización económica de las poblaciones arcaicas de la costa de Taltal</t>
  </si>
  <si>
    <t>Crystal structure of 1-(1-(2,4-dichlorobenzyl)-5-methyl-1H-1,2,3-triazol- 4-yl)ethanone, C12H11Cl2N3O</t>
  </si>
  <si>
    <t>ZEITSCHRIFT FUR KRISTALLOGRAPHIE-NEW CRYSTAL STRUCTURES</t>
  </si>
  <si>
    <t>1433-7266</t>
  </si>
  <si>
    <t>Crystal structure of 2-methyl-3-(phenylamino)-quinazolin-4(3H)-one, C15H13N3O</t>
  </si>
  <si>
    <t>Editorial V52</t>
  </si>
  <si>
    <t>Crystal structure of 3-(4-chloro-2-ni ophenyl)-2-ethylquinazolin-4(3H)-one, C15H10CIN3O3</t>
  </si>
  <si>
    <t>Crystal structure of 3-(4-methoxy-2-nitrophenyl)-2-ethylquinazolin-4(3H)-one, C16H13NO4</t>
  </si>
  <si>
    <t xml:space="preserve">CULTURAL DIVERSITY AND PALEOMOBILITY IN THE ANDEAN MIDDLE HORIZON: RADIOGENIC STRONTIUM ISOTOPE ANALYSES IN THE SAN PEDRO DE ATACAMA OASES OF NORTHERN CHILE. </t>
  </si>
  <si>
    <t>CVD SYNTHESIS OF GRAPHENE FROM ACETYLENE CATALYZED BY A REDUCED CuO THIN FILM DEPOSITED ON SiO2 SUBSTRATES</t>
  </si>
  <si>
    <t>Journal of the Chilean Chemical Society</t>
  </si>
  <si>
    <t>0717-9324</t>
  </si>
  <si>
    <t>Definition of sanitary boundaries to prevent ISAv spread between salmon farms in southern Chile based on numerical simulations of currents</t>
  </si>
  <si>
    <t>Estuarine Coastal and Shelf Science</t>
  </si>
  <si>
    <t>0272-7714</t>
  </si>
  <si>
    <t>Dehydrins presence in xylem parenchyma cells enhances hydraulic conductivity and physiological performance in Nothofagus dombeyi</t>
  </si>
  <si>
    <t>SOUTH AFRICAN JOURNAL OF BOTANY</t>
  </si>
  <si>
    <t>0254-6299</t>
  </si>
  <si>
    <t xml:space="preserve">Demographic history and the South Pacific dispersal barrier for school shark (Galeorhinus galeus) inferred by mitochondrial DNA and microsatellite DNA mark. </t>
  </si>
  <si>
    <t>FISHERIES RESEARCH</t>
  </si>
  <si>
    <t>0165-7836</t>
  </si>
  <si>
    <t>Depuration and anatomical distribution of domoic acid in the surf clam Mesodesma donacium</t>
  </si>
  <si>
    <t>TOXICON</t>
  </si>
  <si>
    <t>0041-0101</t>
  </si>
  <si>
    <t xml:space="preserve">Desafíos de equidad en la educación chilena </t>
  </si>
  <si>
    <t>PSICOPERSPECTIVAS</t>
  </si>
  <si>
    <t>Description of Emerita analoga megalopa stage (Stimpson, 1857) (Decapoda, Anomura, Hippidae). [DESCRIPCION DEL ESTADO DE MEGALOPA DE EMERITA ANALOGA (STIMPSON 1857) (DECAPODA ANOMURA HIPPIDAE)]</t>
  </si>
  <si>
    <t>Detection of regular low-amplitude photometric variability of the magnetic dwarf WD0009+501. on the possibility of photometric investigation of exoplanets on the basis of 1-meter class telescopes of the special and crimean astrophysical observatories</t>
  </si>
  <si>
    <t>DETECTION OF OH+ IN TRANSLUCENT INTERSTELLAR CLOUDS: NEW ELECTRONIC TRANSITIONS AND PROBING THE PRIMARY COSMIC RAY IONIZATION RATE</t>
  </si>
  <si>
    <t>Determinants of early internationalization of new firms: the case of Chile</t>
  </si>
  <si>
    <t>INTERNATIONAL ENTREPRENEURSHIP AND MANAGEMENT JOURNAL</t>
  </si>
  <si>
    <t>1554-7191</t>
  </si>
  <si>
    <t>Determination of the Genotype and Phenotype of Serum Paraoxonase 1 (PON1) Status in a Groupof Agricultural and Nonagricultural Workers in the Coquimbo Region, Chile</t>
  </si>
  <si>
    <t>JOURNAL OF TOXICOLOGY AND ENVIRONMENTAL HEALTH-PART A-CURRENT ISSUES</t>
  </si>
  <si>
    <t>1528-7394</t>
  </si>
  <si>
    <t>Differences in Be-10 concentrations between river sand, gravel and pebbles along the western side of the central Andes</t>
  </si>
  <si>
    <t>QUATERNARY GEOCHRONOLOGY</t>
  </si>
  <si>
    <t>1871-1014</t>
  </si>
  <si>
    <t>Direct age determination by growth band counts of three commercially important crustacean species in Chile</t>
  </si>
  <si>
    <t>Fisheries Research</t>
  </si>
  <si>
    <t>Disability and begging in the era of the Convention: a postcard from the past?</t>
  </si>
  <si>
    <t>CONVERGENCIA-REVISTA DE CIENCIAS SOCIALES</t>
  </si>
  <si>
    <t>1405-1435</t>
  </si>
  <si>
    <t xml:space="preserve">Discourses on rules related to sexuality in youths in northern Chile. </t>
  </si>
  <si>
    <t>Discovery of ZZ cetis in detached white dwarf plus main-sequence binaries</t>
  </si>
  <si>
    <t>Monthly Notices of the Royal Astronomical Society</t>
  </si>
  <si>
    <t>0035-8711</t>
  </si>
  <si>
    <t>Disentangling the effects of propagule supply and environmental filtering on the spatial structure of a rocky shore metacommunity</t>
  </si>
  <si>
    <t>MARINE ECOLOGY PROGRESS SERIES</t>
  </si>
  <si>
    <t>0171-8630</t>
  </si>
  <si>
    <t>Diversity of Quinoa in a Biogeographical Island: a Review of Constraints and Potential from Aridto Temperate Regions of Chile</t>
  </si>
  <si>
    <t>NOTULAE BOTANICAE HORTI AGROBOTANICI CLUJ-NAPOCA </t>
  </si>
  <si>
    <t>0255-965X</t>
  </si>
  <si>
    <t>DO PERSONAL RESOURCES INFLUENCE HEALTH-RELATED QUALITY OF LIFE FOR PEOPLE RECEIVING HEMODIALYSIS TREATMENT IN LATIN AMERICA?</t>
  </si>
  <si>
    <t>Does the GHQ-12 scoring system affect its factor structure? An exploratory study of Ibero American students</t>
  </si>
  <si>
    <t>CADERNOS DE SAUDE PUBLICA</t>
  </si>
  <si>
    <t>0102-311X</t>
  </si>
  <si>
    <t>Dyes used in pre-Hispanic textiles from the Middle and Late Intermediate periods of San Pedrode Atacama (northern Chile): new insights into patterns of exchange and mobility</t>
  </si>
  <si>
    <t>JOURNAL OF ARCHAEOLOGICAL SCIENCE</t>
  </si>
  <si>
    <t>0305-4403</t>
  </si>
  <si>
    <t>Early South Americans Cranial Morphological Variation and the Origin of American Biological Diversity</t>
  </si>
  <si>
    <t>Early to Middle Miocene climate in the Atacama Desert of Northern Chile</t>
  </si>
  <si>
    <t>PALAEOGEOGRAPHY PALAEOCLIMATOLOGY PALAEOECOLOGY</t>
  </si>
  <si>
    <t>0031-0182</t>
  </si>
  <si>
    <t>Ecophysiological responses to drought followed by re-watering of two native Chilean swamp forest plants: Myrceugenia exsucca (DC.) O. Berg and Luma chequen (Molina) A. Gray</t>
  </si>
  <si>
    <t>INIA</t>
  </si>
  <si>
    <t>Editorial V48</t>
  </si>
  <si>
    <t>Editorial V49</t>
  </si>
  <si>
    <t>Editorial V50</t>
  </si>
  <si>
    <t>Effect of stocking density and food ration on growth and survival of veliger and pediveliger larvae of the taquilla clam Mulinia edulis reared in the laboratory</t>
  </si>
  <si>
    <t>REVISTA DE BIOLOGIA MARINA Y OCEANOGRAFIA</t>
  </si>
  <si>
    <t>Effect of different predators on the escape response of Placopecten magellanicus</t>
  </si>
  <si>
    <t>MARINE BIOLOGY</t>
  </si>
  <si>
    <t>0025-3162</t>
  </si>
  <si>
    <t>Effect of rotavirus vaccine on childhood diarrhea mortality in five Latin American countries</t>
  </si>
  <si>
    <t>VACCINE</t>
  </si>
  <si>
    <t>0264-410X</t>
  </si>
  <si>
    <t>Effects of kelp phenolic compounds on the feeding-associated mobility of the herbivore snail Tegula tridentata</t>
  </si>
  <si>
    <t>MARINE ENVIRONMENTAL RESEARCH</t>
  </si>
  <si>
    <t>0141-1136</t>
  </si>
  <si>
    <t>Effects of UV radiation on photosynthesis of Zostera chilensis, from two location of northern Chile. [EFECTO DE LA RADIACION UV SOBRE LA FOTOSINTESIS DE ZOSTERA CHILENSIS PROVENIENTE DE DOS LOCALIDADES DEL NORTE DE CHILE]</t>
  </si>
  <si>
    <t>Effects on the Energy and Estrada Indices by Adding Edges Among Pendent Vertices</t>
  </si>
  <si>
    <t>Effects of wind-driven spatial structure and environmental heterogeneity on high-altitude wetland macroinvertebrate assemblages with contrasting dispersal modes</t>
  </si>
  <si>
    <t>FRESHWATER BIOLOGY</t>
  </si>
  <si>
    <t>0046-5070</t>
  </si>
  <si>
    <t>El Modelo Chileno desde una ética de justicia y de igualdad de las oportunidades humanas</t>
  </si>
  <si>
    <t>Polis (Santiago)</t>
  </si>
  <si>
    <t>0718-6568</t>
  </si>
  <si>
    <t>Electronic Structure and Magnetic Properties of CuFeS2</t>
  </si>
  <si>
    <t>INORGANIC CHEMISTRY</t>
  </si>
  <si>
    <t>0020-1669</t>
  </si>
  <si>
    <t>Empirical evaluation of lower bounding methods for the simple assembly line balancing problem</t>
  </si>
  <si>
    <t>Encore for the Enclave: The Changing Nature of the Industry Enclave with Illustrations from the Mining Industry in Chile</t>
  </si>
  <si>
    <t>ECONOMIC GEOGRAPHY</t>
  </si>
  <si>
    <t>0013-0095</t>
  </si>
  <si>
    <t>Entanglement and the process of measuring the position of a quantum particle</t>
  </si>
  <si>
    <t>ANNALS OF PHYSICS</t>
  </si>
  <si>
    <t>0003-4916</t>
  </si>
  <si>
    <t>Entrepreneurial Education and Intention in University Students: A Case of Study.[Educación e Intención Emprendedora en Estudiantes Universitarios: Un Caso de Estudio]</t>
  </si>
  <si>
    <t>Formación universitaria</t>
  </si>
  <si>
    <t>0718-5006</t>
  </si>
  <si>
    <t>Entrepreneurship and unemployment dynamic in the Patagonia of Chile. [Dinámica del emprendimiento y el desempleo en la Patagonia chilena]</t>
  </si>
  <si>
    <t>MAGALLANIA</t>
  </si>
  <si>
    <t>0718-2244</t>
  </si>
  <si>
    <t>Erosion in the Chilean Andes between 27°S and 39°S: Tectonic, climatic and geomorphic control </t>
  </si>
  <si>
    <t>Geological Society Special Publication</t>
  </si>
  <si>
    <t>0305-8719</t>
  </si>
  <si>
    <t>Eruptive activity of Planchon-Peteroa volcano for period 2010-2011, Southern Andean Volcanic Zone, Chile</t>
  </si>
  <si>
    <t>ANDEAN GEOLOGY</t>
  </si>
  <si>
    <t>0718-7106 / 0718-7092</t>
  </si>
  <si>
    <t>ESTEVE PARDO JOSE LA NUEVA RELACION ENTRE ESTADO Y SOCIEDAD APROXIMACION AL TRASFONDO DE LA CRISIS</t>
  </si>
  <si>
    <t>REVISTA DE DERECHO (VALDIVIA)</t>
  </si>
  <si>
    <t>0718-0950</t>
  </si>
  <si>
    <t>ETNOPOETICAS THRESHOLD : ARCO SYMBOLISM IN THE CULTURE MAPUCHE Williche AND SYSTEMS COSMOVISIONARIOS recurrences ANDINOS</t>
  </si>
  <si>
    <t>Evaluation of Project Duration Uncertainty using the Dependency Structure Matrix and Monte Carlo Simulations</t>
  </si>
  <si>
    <t>Revista de la Construcción</t>
  </si>
  <si>
    <t>0718-915X</t>
  </si>
  <si>
    <t>Evolution of Irruputuncu volcano, Central Andes, northern Chile</t>
  </si>
  <si>
    <t>JOURNAL OF SOUTH AMERICAN EARTH SCIENCES</t>
  </si>
  <si>
    <t>0895-9811</t>
  </si>
  <si>
    <t>Exploitation of faunal resources by marine hunter-gatherer groups during the Middle Holocene at the Copaca 1 site, Atacama Desert coast</t>
  </si>
  <si>
    <t>QUATERNARY INTERNATIONAL</t>
  </si>
  <si>
    <t>1040-6182</t>
  </si>
  <si>
    <t>Extended canonical Monte Carlo methods: Improving accuracy of microcanonical calculations using a reweighting technique</t>
  </si>
  <si>
    <t>PHYSICAL REVIEW E</t>
  </si>
  <si>
    <t>1539-3755</t>
  </si>
  <si>
    <t>Extremal graphs with bounded vertex bipartiteness number</t>
  </si>
  <si>
    <t>Linear Algebra and its Applications</t>
  </si>
  <si>
    <t>0024-3795</t>
  </si>
  <si>
    <t>Facilitative Effect of a Generalist Herbivore on the Recovery of a Perennial Alga: Consequences for Persistence at the Edge of Their Geographic Range</t>
  </si>
  <si>
    <t>Factors that affect the formation of networks for collaborative learning: An empirical study conducted at a chilean university.  [Factores que afectan la formación de redes para el aprendizaje colaborativo: Un estudio empírico conducido en una universidad</t>
  </si>
  <si>
    <t>Factors that influence consumer purchase decisions in the insurance sector</t>
  </si>
  <si>
    <t>Featured Topic Issue - Emerging Synergies of Artificial Intelligence and Software Engineering</t>
  </si>
  <si>
    <t>INTERNATIONAL JOURNAL OF SOFTWARE ENGINEERING AND KNOWLEDGE ENGINEERING</t>
  </si>
  <si>
    <t>0218-1940</t>
  </si>
  <si>
    <t>Finger Flexor Force Influences Performance in Senior Male Air Pistol Olympic Shooting</t>
  </si>
  <si>
    <t>First order structured perturbation theory for multiple zero eigenvalues of skew-adjoint matrices.</t>
  </si>
  <si>
    <t>Linear Algebra and Its Applications</t>
  </si>
  <si>
    <t>First record of Spathoteredo spatha (Mollusca: Teredinidae) in Venezuela</t>
  </si>
  <si>
    <t>Revista Mexicana De Biodiversidad</t>
  </si>
  <si>
    <t>1870-3453</t>
  </si>
  <si>
    <t>First Records of Striped Boarfish Evistias acutirostris and Ornate Butterflyfish Chaetodon ornatissimus from Easter Island</t>
  </si>
  <si>
    <t>PACIFIC SCIENCE</t>
  </si>
  <si>
    <t>0030-8870</t>
  </si>
  <si>
    <t>First record of melanism in Cheilodactylus variegatus Valenciennes, 1833 (Perciformes, Cheilodactylidae). [PRIMER REGISTRO DE MELANISMO EN CHEILODACTYLUS VARIEGATUS VALENCIENNES 1833 (PERCIFORMES CHEILODACTYLIDAE)]</t>
  </si>
  <si>
    <t>First record of the sea anemone Diadumene lineata (Verrill, 1869) from the Chilean coast</t>
  </si>
  <si>
    <t>SPIXIANA</t>
  </si>
  <si>
    <t>0341-8391</t>
  </si>
  <si>
    <t>Fluidized-bed melt granulation: The effect of operating variables on process performance and granule properties</t>
  </si>
  <si>
    <t>POWDER TECHNOLOGY</t>
  </si>
  <si>
    <t>0032-5910</t>
  </si>
  <si>
    <t>CEITSAZA</t>
  </si>
  <si>
    <t>Formal design of a model repository based on knowledge representation using graphs</t>
  </si>
  <si>
    <t>9th Computing Colombian Conference, 9CCC 2014; 2014: Institute of Electrical and Electronics Engineers Inc</t>
  </si>
  <si>
    <t>Fungal endophytes associated with roots of nurse cushion species have positive effects onnative and invasive beneficiary plants in an alpine ecosystem</t>
  </si>
  <si>
    <t>PERSPECTIVES IN PLANT ECOLOGY EVOLUTION AND SYSTEMATICS</t>
  </si>
  <si>
    <t>1433-8319</t>
  </si>
  <si>
    <t>Gas and aerosol emissions from Lascar volcano (Northern Chile): Insights into the origin of gases and their links with the volcanic activity</t>
  </si>
  <si>
    <t>JOURNAL OF VOLCANOLOGY AND GEOTHERMAL RESEARCH</t>
  </si>
  <si>
    <t>0377-0273</t>
  </si>
  <si>
    <t>Gemini/Gems observations unveil the structure of the heavily obscured globular cluster Liller 1</t>
  </si>
  <si>
    <t>Gender and Acceptance of E-Learning: A Multi-Group Analysis Based on a Structural Equation Model among College Students in Chile and Spain</t>
  </si>
  <si>
    <t xml:space="preserve">Genetic diversity in Chilean populations of rainbow trout, Oncorhynchus mykiss. </t>
  </si>
  <si>
    <t>Geochemistry of reduced fluids from shallow cold vents hosting chemosynthetic communities(Comau Fjord, Chilean Patagonia 42 degrees S)</t>
  </si>
  <si>
    <t>PROGRESS IN OCEANOGRAPHY</t>
  </si>
  <si>
    <t>Review</t>
  </si>
  <si>
    <t>Geographic patterns of diversification and the latitudinal gradient of richness of rocky intertidal gastropods: the 'into the tropical museum' hypothesis</t>
  </si>
  <si>
    <t>GLOBAL ECOLOGY AND BIOGEOGRAPHY</t>
  </si>
  <si>
    <t>1466-822X</t>
  </si>
  <si>
    <t>Geographical variation of shell thickness in the mussel perumytilus purpuratus along the southeast pacific coast</t>
  </si>
  <si>
    <t>Germany and Chile facing the crisis of capitalism (1973-1983). Notes for a historical discussion</t>
  </si>
  <si>
    <t>Historia Unisinos</t>
  </si>
  <si>
    <t>1519-3861</t>
  </si>
  <si>
    <t>Ghosts of Milky Way's past: the globular cluster ESO37-1 (E3)</t>
  </si>
  <si>
    <t>Global sensitivity analysis for identifying critical process design decisions</t>
  </si>
  <si>
    <t>Chemical Engineering Research &amp; Design</t>
  </si>
  <si>
    <t>0263-8762</t>
  </si>
  <si>
    <t>GMM-BI: A methodological guide to improve organizacional maturity in Business Intelligence</t>
  </si>
  <si>
    <t>Revista Facultad de Ingenieria</t>
  </si>
  <si>
    <t>0120-6230</t>
  </si>
  <si>
    <t>Ground-based transit observations of the HAT-P-18, HAT-P-19, HAT-P-27/WASP40 and WASP-21 systems</t>
  </si>
  <si>
    <t>MONTHLY NOTICES OF THE ROYAL ASTRONOMICAL SOCIETY</t>
  </si>
  <si>
    <t>Groundwater flow in a closed basin with a saline shallow lake in a volcanic area: Laguna Tuyajto, northern Chilean Altiplano of the Andes</t>
  </si>
  <si>
    <t>SCIENCE OF THE TOTAL ENVIRONMENT</t>
  </si>
  <si>
    <t>0048-9697</t>
  </si>
  <si>
    <t>Growth inhibition of bacterial fish pathogens and quorum sensing blocking by bacteria recovered from Chilean salmonid farms</t>
  </si>
  <si>
    <t>Journal of Aquatic Animal Health</t>
  </si>
  <si>
    <t>0899-7659</t>
  </si>
  <si>
    <t>Growth, maturity and mortality of cockfish, Callorhinchus callorynchus, in San Matias Gulf, Northern Patagonia, Argentina. [CRECIMIENTO MADUREZ Y MORTALIDAD DEL PEZ GALLO CALLORHINCHUS CALLORYNCHUS EN EL GOLFO SAN MATIAS PATAGONIA NORTE ARGENTINA]</t>
  </si>
  <si>
    <t>Heat and mass flux measurements using Landsat images from the 2000-2004 period, Lascar volcano, northern Chile</t>
  </si>
  <si>
    <t>Herbivore-Alga Interaction Strength Influences Spatial Heterogeneity in a Kelp-Dominated Intertidal Community</t>
  </si>
  <si>
    <t xml:space="preserve">Heterogeneity in subjective wellbeing: An application to occupational allocation in Africa. </t>
  </si>
  <si>
    <t>JOURNAL OF ECONOMIC BEHAVIOR &amp; ORGANIZATION</t>
  </si>
  <si>
    <t>0167-2681</t>
  </si>
  <si>
    <t>High variability of levels of Aliivibrio and lactic acid bacteria in the intestinal microbiota of farmed Atlantic salmon Salmo salar L.</t>
  </si>
  <si>
    <t>ANNALS OF MICROBIOLOGY</t>
  </si>
  <si>
    <t>1590-4261</t>
  </si>
  <si>
    <t>HISTOPATHOLOGICAL ASSESSMENT OF BROODSTOCK OF THE RAZOR CLAM ENSIS MACHA (PHARIDAE) FROM THE TONGOY BAY, CHILE</t>
  </si>
  <si>
    <t>JOURNAL OF SHELLFISH RESEARCH</t>
  </si>
  <si>
    <t>0730-8000</t>
  </si>
  <si>
    <t>Histopathological alterations of the gonad of Tegula euryomphala (Gastropoda: Trochidae) parasitized by an Opecoelidae (Digenea)</t>
  </si>
  <si>
    <t>HIDROBIOLOGICA</t>
  </si>
  <si>
    <t>0188-8897</t>
  </si>
  <si>
    <t>Human harvesting impacts on managed areas: ecological effects of socially-compatible shellfish reserves.</t>
  </si>
  <si>
    <t>REVIEWS IN FISH BIOLOGY AND FISHERIES</t>
  </si>
  <si>
    <t>0960-3166</t>
  </si>
  <si>
    <t>Hybrid chitosan-Pluronic F-127 films with BaTiO3: Co nanoparticles: Synthesis and properties</t>
  </si>
  <si>
    <t>JOURNAL OF MAGNETISM AND MAGNETIC MATERIALS</t>
  </si>
  <si>
    <t>0304-8853</t>
  </si>
  <si>
    <t>Identification of biogenic amines-producing lactic acid bacteria isolated from spontaneous malolactic fermentation of chilean red wines</t>
  </si>
  <si>
    <t>LWT-FOOD SCIENCE AND TECHNOLOGY</t>
  </si>
  <si>
    <t>0023-6438</t>
  </si>
  <si>
    <t>Impact of global warming at the range margins: Phenotypic plasticity and behavioral thermoregulation will buffer an endemic amphibian.</t>
  </si>
  <si>
    <t>ECOLOGY AND EVOLUTION</t>
  </si>
  <si>
    <t>2045-7758</t>
  </si>
  <si>
    <t>In situ x-ray fluorescence analysis of rock art paintings along the coast and valleys of the Atacama Desert, northern Chile</t>
  </si>
  <si>
    <t>Income and employment effects of shale gas extraction windfalls: Evidence from the Marcellus region</t>
  </si>
  <si>
    <t>ENERGY ECONOMICS</t>
  </si>
  <si>
    <t>0140-9883</t>
  </si>
  <si>
    <t>Induced twining in lpomoea purpurea (L.) Roth.: response threshold and induction by volatiles and snail damage</t>
  </si>
  <si>
    <t>Inferences on mating and sexual systems of two Pacific Cinetorhynchus shrimps (Decapoda, Rhynchocinetidae) based on sexual dimorphism in body size and cheliped weaponry</t>
  </si>
  <si>
    <t>ZOOKEYS</t>
  </si>
  <si>
    <t>1313-2989</t>
  </si>
  <si>
    <t>Influence of Biological Factors on Connectivity Patterns for Concholepas concholepas (loco) in Chile</t>
  </si>
  <si>
    <t>Insight on the interaction of an agmatinase-like protein with Mn2+ activator ions</t>
  </si>
  <si>
    <t>JOURNAL OF INORGANIC BIOCHEMISTRY</t>
  </si>
  <si>
    <t>0162-0134</t>
  </si>
  <si>
    <t>Interannual variability in temporal patterns of Chlorophyll-a and their potential influence on the supply of mussel larvae to inner waters in northern Patagonia (41-44 degrees S)</t>
  </si>
  <si>
    <t>Journal of Marine Systems</t>
  </si>
  <si>
    <t>0924-7963</t>
  </si>
  <si>
    <t>Interdecadal changes in intensity of the oxygen minimum zone off Concepcion, Chile ( similar to 36 degrees S), over the last century</t>
  </si>
  <si>
    <t>BIOGEOSCIENCES</t>
  </si>
  <si>
    <t>1726-4170</t>
  </si>
  <si>
    <t>Intraparenchymatous intrahepatic gallbladder approach [VESÍCULA BILIAR INTRAHEPÁTICA. ABORDAJE INTRAPARENQUIMATOSO]</t>
  </si>
  <si>
    <t>Intraskeletal Variability of Relative Cortical Area in Humans</t>
  </si>
  <si>
    <t>ANATOMICAL RECORD-ADVANCES IN INTEGRATIVE ANATOMY AND EVOLUTIONARY BIOLOGY</t>
  </si>
  <si>
    <t>1932-8486</t>
  </si>
  <si>
    <t>INVERTEBRATES INHABITING TEMPORARY PONDS FOUND IN THE TAMBOPUQUIOS WET PASTURE (ANDES OF NORTHCENTRAL CHILE) AND THE PHYSICOCHEMICAL CHARACTERISTICS OF THEIR HABITAT</t>
  </si>
  <si>
    <t xml:space="preserve">Idesia </t>
  </si>
  <si>
    <t>00734675, 07183429</t>
  </si>
  <si>
    <t>Investigating human responses to political and environmental change through paleodiet and paleomobility</t>
  </si>
  <si>
    <t>American Journal of Physical Anthropology</t>
  </si>
  <si>
    <t>0002-9483</t>
  </si>
  <si>
    <t>Isolation and characterization of a novel Acidithiobacillus ferrivorans strain from the Chilean Altiplano: Attachment and biofilm formation on pyrite at low temperature</t>
  </si>
  <si>
    <t>RESEARCH IN MICROBIOLOGY</t>
  </si>
  <si>
    <t>0923-2508</t>
  </si>
  <si>
    <t>Ing. Química</t>
  </si>
  <si>
    <t>Jurisprudencia sobre el error en la persona y vicio del consentimiento matrimonial durante lavigencia de la Ley de matrimonio civil" de 1884"</t>
  </si>
  <si>
    <t>Revista de derecho (Valparaíso)</t>
  </si>
  <si>
    <t>0718-6851</t>
  </si>
  <si>
    <t>Knowledge map of Latin American research on management: Trends and future advancement</t>
  </si>
  <si>
    <t>SOCIAL SCIENCE INFORMATION SUR LES SCIENCES SOCIALES</t>
  </si>
  <si>
    <t>0539-0184 </t>
  </si>
  <si>
    <t>LA CUESTION CAUSAL EN LA LEX AQUILIA Y SU SOLUCION MEDIANTE EL MECANISMO DE LA CULPA</t>
  </si>
  <si>
    <t>REVISTA DE ESTUDIOS HISTORICO-JURIDICOS</t>
  </si>
  <si>
    <t>0716-5455</t>
  </si>
  <si>
    <t>La imagen de un producto turístico rural a través del acceso al contenido generado por otros usuarios en internet: Diferencias por género</t>
  </si>
  <si>
    <t>Journal of Technology Management and Innovation</t>
  </si>
  <si>
    <t>0718-2724</t>
  </si>
  <si>
    <t>La presencia Boliviana en el desierto de Atacama después de la postguerra de 1879: patrones de migración e inserción en la sociedad de Antofagasta</t>
  </si>
  <si>
    <t>Diálogo Andino</t>
  </si>
  <si>
    <t>0719-2681</t>
  </si>
  <si>
    <t>LA REFORMA AL DERECHO DE OBLIGACIONES Y CONTRATOS EN FRANCIA. UN ANÁLISIS PRELIMINAR</t>
  </si>
  <si>
    <t>Revista Chilena de Derecho Privado</t>
  </si>
  <si>
    <t>0718-8072</t>
  </si>
  <si>
    <t>Laplacian spread of graphs: Lower bounds and relations with invariant parameters</t>
  </si>
  <si>
    <t>Laplacian Spectrum, Laplacian-Energy-Like Invariant, and Kirchhoff Index of Graphs Constructed by Adding Edges on Pendent Vertices</t>
  </si>
  <si>
    <t xml:space="preserve">Larval growth of two species of lanternfish at nearshore waters from an upwelling zone based on otolith microstructure analyses. </t>
  </si>
  <si>
    <t>JOURNAL OF APPLIED ICHTHYOLOGY</t>
  </si>
  <si>
    <t>0175-8659</t>
  </si>
  <si>
    <t>Late Holocene precipitation variability recorded in the sediments of Reloncaví Fjord (41°S, 72°W), Chile</t>
  </si>
  <si>
    <t>LATE NEOGENE ELASMOBRANCH FAUNA FROM THE COQUIMBO FORMATION, CHILE</t>
  </si>
  <si>
    <t>REVISTA BRASILEIRA DE PALEONTOLOGIA</t>
  </si>
  <si>
    <t>1519-7530</t>
  </si>
  <si>
    <t>Late Quaternary climate change, relict populations and present-day refugia in the northern Atacama Desert: a case study from Quebrada La Higuera (18 degrees S)</t>
  </si>
  <si>
    <t>Journal of Biogeography</t>
  </si>
  <si>
    <t>0305-0270</t>
  </si>
  <si>
    <t>Life history patterns are correlated with predictable fluctuations in highly seasonal environments of semi-terrestrial burrowing crayfish</t>
  </si>
  <si>
    <t>Hidrobiología</t>
  </si>
  <si>
    <t>0018-8158</t>
  </si>
  <si>
    <t>Light curves of the latest FUor: Indication of a close binary</t>
  </si>
  <si>
    <t>Litter and seabirds found across a longitudinal gradient in the South Pacific Ocean</t>
  </si>
  <si>
    <t>Marine Pollution Bulletin</t>
  </si>
  <si>
    <t>0025-326X</t>
  </si>
  <si>
    <t>Local and introduced styles in the hallucinogenic paraphernalia of the salar de atacama oases. [Lo propio y lo ajeno: definición del estilo San Pedro en la parafernalia alucinógena de los oasis del Salar de Atacama]</t>
  </si>
  <si>
    <t>Local available quantum correlations</t>
  </si>
  <si>
    <t>QUANTUM INFORMATION PROCESSING</t>
  </si>
  <si>
    <t>1570-0755</t>
  </si>
  <si>
    <t>LOS RIESGOS LAS FUNCIONES DEL DERECHO AMBIENTAL ANTE ESTOS Y SU CONTROL POR MEDIO DE ENTIDADES PRIVADAS COLABORADORAS DE LA GESTION AMBIENTAL</t>
  </si>
  <si>
    <t>Management of marine resources through a local governance perspective: Re-implementation of traditions for marine resource recovery on Easter Island</t>
  </si>
  <si>
    <t>Ocean &amp; Coastal Management</t>
  </si>
  <si>
    <t>0964-5691</t>
  </si>
  <si>
    <t>Mapping    the    Structure of International Research Collaboration Network and Knowledge Domains on Electronic Commerce in the Journal of Theoretical and Applied Electronic Commerce Research</t>
  </si>
  <si>
    <t>JOURNAL OF THEORETICAL AND APPLIED ELECTRONIC COMMERCE RESEARCH</t>
  </si>
  <si>
    <t>0718-1876</t>
  </si>
  <si>
    <t>Marine Biodiversity in Juan Fernandez and Desventuradas Islands, Chile: Global Endemism Hotspots</t>
  </si>
  <si>
    <t>Maritime fishing during the Middle Holocene in the hyperarid coast of the Atacama Desert</t>
  </si>
  <si>
    <t>Marketing boca a boca digital no Facebook: Uma pesquisa descritiva através das equações estruturais | [eWOM in Facebook: A descriptive research using structural equation modelling]</t>
  </si>
  <si>
    <t>Potential Response to Selection of HSP70 as a Component of Innate Immunity in the Abalone Haliotis rufescens</t>
  </si>
  <si>
    <t>Mating rock shrimp hedge their bets: old males take greater risk, but only after careful assessment of the investment scenario</t>
  </si>
  <si>
    <t>BEHAVIORAL ECOLOGY AND SOCIOBIOLOGY</t>
  </si>
  <si>
    <t>0340-5443</t>
  </si>
  <si>
    <t>Mechanisms of Action of Substituted beta-Amino Alkanols on Leishmania donovani</t>
  </si>
  <si>
    <t>ANTIMICROBIAL AGENTS AND CHEMOTHERAPY</t>
  </si>
  <si>
    <t>0066-4804</t>
  </si>
  <si>
    <t>Mercapto radical (SH) in translucent interstellar clouds</t>
  </si>
  <si>
    <t>Mercury coordination polymers with flexible ethane-1,2-diyl-bis-(pyridyl-3-carboxylate):Synthesis, structures, thermal and luminescent properties</t>
  </si>
  <si>
    <t>JOURNAL OF SOLID STATE CHEMISTRY</t>
  </si>
  <si>
    <t>0022-4596</t>
  </si>
  <si>
    <t>Meta-analysis of the DeLone and McLean information systems success model at individual level: An examination of the heterogeneity of the studies</t>
  </si>
  <si>
    <t>Metal Use and Production among Coastal Societies of the Atacama Desert</t>
  </si>
  <si>
    <t>ARCHAEOMETRY </t>
  </si>
  <si>
    <t>0003-813X</t>
  </si>
  <si>
    <t>MINERALOGICAL INVESTIGATIONS OF AGATES FROM CORDON DE LILA CHILE</t>
  </si>
  <si>
    <t>Andean Geology</t>
  </si>
  <si>
    <t>MINING WORK AND ENVIRONMENTAL PROTECTION: CRITERIA FOR REDEFINING. [LABOR MINERA Y PROTECCIÓN DEL MEDIO AMBIENTE: CRITERIOS PARA UNA REDEFINICIÓN]</t>
  </si>
  <si>
    <t>Revista de derecho (Coquimbo)</t>
  </si>
  <si>
    <t>Mitochondrial DNA diversity of feral pigs from Karukinka Natural Park, Tierra del Fuego Island, Chile</t>
  </si>
  <si>
    <t xml:space="preserve">Mitochondrial genomes reveal the extinct Hippidion as an outgroup to all living equids. </t>
  </si>
  <si>
    <t>BIOLOGY LETTERS</t>
  </si>
  <si>
    <t>1744-9561</t>
  </si>
  <si>
    <t>Mobile Robot Navigation Assisted by GPS</t>
  </si>
  <si>
    <t xml:space="preserve">Mobility and Exchange among Marine Hunter-Gatherer and Agropastoralist Communities in the Formative Period Atacama Desert. </t>
  </si>
  <si>
    <t>CURRENT ANTHROPOLOGY</t>
  </si>
  <si>
    <t>0011-3204</t>
  </si>
  <si>
    <t>Molecfit: A general tool for telluric absorption correction (I)</t>
  </si>
  <si>
    <t>Molecfit: A general tool for telluric absorption correction</t>
  </si>
  <si>
    <t>Molecular Epidemiology of Avian Malaria in Wild Breeding Colonies of Humboldt and Magellanic Penguins in South America</t>
  </si>
  <si>
    <t>ECOHEALTH</t>
  </si>
  <si>
    <t>1612-9202</t>
  </si>
  <si>
    <t>Monogamy in a Hyper-Symbiotic Shrimp</t>
  </si>
  <si>
    <t>MONTERO AROCA, Juan (2014) La paradoja procesal del siglo XXI. Los poderes del juez penal (libertad) frente a los poderes del juez civil (dinero). Valencia: Tirant lo Blanch, 101 pp.</t>
  </si>
  <si>
    <t>Multiplicity among F-type stars. II.</t>
  </si>
  <si>
    <t>Multiwavelength study of Cygnus A V. The hotspots in the lobe</t>
  </si>
  <si>
    <t>Nurse effect and soil microorganisms are key to improve the establishment of native plants in a semiarid community</t>
  </si>
  <si>
    <t>JOURNAL OF ARID ENVIRONMENTS</t>
  </si>
  <si>
    <t>0140-1963 </t>
  </si>
  <si>
    <t>Near-field co-seismic ionospheric response due to the northern Chile M-w 8.1 Pisagua earthquake on April 1, 2014 from GPS observations</t>
  </si>
  <si>
    <t>JOURNAL OF ATMOSPHERIC AND SOLAR-TERRESTRIAL PHYSICS</t>
  </si>
  <si>
    <t>1364-6826</t>
  </si>
  <si>
    <t>Nest building and description of parental care behavior in a temperate reef fish, Chromis crusma (Pisces: Pomacentridae)</t>
  </si>
  <si>
    <t>Revista Chilena de Historia Natural</t>
  </si>
  <si>
    <t>0716-078X</t>
  </si>
  <si>
    <t>Network construction problems with due dates</t>
  </si>
  <si>
    <t>EUROPEAN JOURNAL OF OPERATIONAL RESEARCH</t>
  </si>
  <si>
    <t>0377-2217</t>
  </si>
  <si>
    <t>NEW INSIGHTS INTO THE TIWANAKU STYLE OF SNUFF TRAYS FROM SAN PEDRO DE ATACAMA, NORTHERN CHILE</t>
  </si>
  <si>
    <t>Latin American Antiquity</t>
  </si>
  <si>
    <t>No sex-related dispersal limitation in a dioecious, oceanic long-distance traveller: the bull kelp Durvillaea antarctica</t>
  </si>
  <si>
    <t>BOTANICA MARINA</t>
  </si>
  <si>
    <t>Nonnegative inverse elementary divisors problem in the left half plane</t>
  </si>
  <si>
    <t>Linear &amp; Multilinear Algebra</t>
  </si>
  <si>
    <t>0308-1087</t>
  </si>
  <si>
    <t>Nonnegative persymmetric matrices with prescribed elementary divisors</t>
  </si>
  <si>
    <t>LINEAR ALGEBRA AND ITS APPLICATIONS</t>
  </si>
  <si>
    <t>NONNEGATIVE GENERALIZED DOUBLY STOCHASTIC MATRICES WITH PRESCRIBED ELEMENTARY DIVISORS</t>
  </si>
  <si>
    <t>ELECTRONIC JOURNAL OF LINEAR ALGEBRA</t>
  </si>
  <si>
    <t>1537-9582</t>
  </si>
  <si>
    <t xml:space="preserve">Normal nonnegative realization of spectra. </t>
  </si>
  <si>
    <t>Normal upper plate fault reactivation in northern Chile and the subduction earthquake cycle:From geological observations and static Coulomb Failure Stress (CFS) change</t>
  </si>
  <si>
    <t>Tectonophysics</t>
  </si>
  <si>
    <t>0040-1951</t>
  </si>
  <si>
    <t>NUMBERS AND SIZES OF THE SHRIMP RHYNCHOCINETES URITAI KUBO, 1942 (DECAPODA: CARIDEA) CAUGHT IN BAIT AND REFUGE TRAPS</t>
  </si>
  <si>
    <t>Journal of Crustacean Biology</t>
  </si>
  <si>
    <t>0278-0372</t>
  </si>
  <si>
    <t>Numerical study of a Vlasov equation for systems with interacting particles</t>
  </si>
  <si>
    <t>Numerical Reconstruction of Spring-Mass System from Two Nondisjoint Spectra</t>
  </si>
  <si>
    <t>Mathematical Problems in Engineering</t>
  </si>
  <si>
    <t>1024-123X</t>
  </si>
  <si>
    <t>OBLIGACIONES Y RESPONSABILIDAD CIVIL</t>
  </si>
  <si>
    <t>Obrar mal, decir la verdad. La función de la confesión en la justicia. Curso de Lovain. Michel Foucault</t>
  </si>
  <si>
    <t>Occupational Self-Efficacy as a Moderator between Job Satisfaction and Irritation at Work</t>
  </si>
  <si>
    <t>UNIVERSITAS PSYCHOLOGICA</t>
  </si>
  <si>
    <t>1657-9267</t>
  </si>
  <si>
    <t>OH populations and temperatures from simultaneous spectroscopic observations of 25 bands</t>
  </si>
  <si>
    <t>Atmospheric Chemistry and Physics</t>
  </si>
  <si>
    <t>1680-7316</t>
  </si>
  <si>
    <t>On the advantage of sharing a holdfast: effects of density and occurrence of kin aggregation in the kelp Lessonia berteroana</t>
  </si>
  <si>
    <t>Marine Ecology-An Evolutionary Perspective</t>
  </si>
  <si>
    <t>0173-9565</t>
  </si>
  <si>
    <t>ON THE AGE OF GLIESE 504</t>
  </si>
  <si>
    <t xml:space="preserve">On the hydrography of Puyuhuapi Channel, Chilean Patagonia. </t>
  </si>
  <si>
    <t>On the Faria's inequality for the Laplacian and signless Laplacian spectra: A unified approach</t>
  </si>
  <si>
    <t>On the local dark matter density</t>
  </si>
  <si>
    <t>Oscar Espoueys: From the Argentine Marina to the Archaeology of Arica</t>
  </si>
  <si>
    <t>OSTEOFITOSIS VERTEBRAL EN POBLACIONES PREHISPÁNICAS DE SAN PEDRO DE ATACAMA, NORTE DE CHILE</t>
  </si>
  <si>
    <t>Ovariectomy-induced chronic abdominal hypernociception in rats: Relation with brain oxidativestress</t>
  </si>
  <si>
    <t>Comparative outlook of wrongful life, wrongful birth y wrongful conception. Its possible application in chilean Law [Panorama comparado del wrongful life, wrongful birth y wrongful conception. Su posible aplicación en el Derecho chileno]</t>
  </si>
  <si>
    <t>Paralarvae of cephalopods in channels and fjords of the southern tip of Chile (46-53 degrees S)</t>
  </si>
  <si>
    <t>PERIODIC ACCRETION INSTABILITIES IN THE PROTOSTAR L1634 IRS 7</t>
  </si>
  <si>
    <t>ASTROPHYSICAL JOURNAL</t>
  </si>
  <si>
    <t>Persymmetric and bisymmetric nonnegative inverse eigenvalue problem</t>
  </si>
  <si>
    <t>Pharmaceutical intervention in menopausal patients with hormone replacement therapy in a community pharmacy from Antofagasta</t>
  </si>
  <si>
    <t>PIGMENTS AND COPPER ORE IN THE TARAPACA REGION, NORTHERN CHILE: NEW EVIDENCE FOR A PRE-HISPANIC PIGMENT TECHNOLOGY. [Pigmentos y pinturas de mineral de cobre en la región de Tarapacá, norte de Chile: Nuevos datos para una tecnología pigmentaria prehispáni</t>
  </si>
  <si>
    <t xml:space="preserve">Plastic Pollution in the World's Oceans: More than 5 Trillion Plastic Pieces Weighing over 250,000 Tons Afloat at Sea. </t>
  </si>
  <si>
    <t>PLoS One</t>
  </si>
  <si>
    <t>Poa annua L. in the maritime Antarctic: an overview</t>
  </si>
  <si>
    <t>POLAR RECORD</t>
  </si>
  <si>
    <t>0032-2474</t>
  </si>
  <si>
    <t>POLISHED HOUSEHOLD THINWARES FROM SAN PEDRO DE ATACAMA, CHILE: REFLECTIONS ON SHAPE AND COLOR</t>
  </si>
  <si>
    <t>Pollen morphology of cactaceae in Northern Chile [Morfología polínica de Cactáceas en el norte de Chile]</t>
  </si>
  <si>
    <t xml:space="preserve">POPULATION DISTRIBUTION, SEXUAL DIMORPHISM, AND REPRODUCTIVE PARAMETERS IN THE CRAB PINNIXA VALDIVIENSIS RATHBUN, 1907 (DECAPODA: PINNOTHERIDAE), A SYMBIONT OF THE GHOST SHRIMP CALLICHIRUS GARTHI (RETAMAL, 1975) IN THE SOUTHEASTERN PACIFIC. </t>
  </si>
  <si>
    <t>JOURNAL OF CRUSTACEAN BIOLOGY</t>
  </si>
  <si>
    <t>Position Displacement of Diffuse Interstellar Bands</t>
  </si>
  <si>
    <t>PUBLICATIONS OF THE ASTRONOMICAL SOCIETY OF THE PACIFIC</t>
  </si>
  <si>
    <t>0004-6280</t>
  </si>
  <si>
    <t>Posthumous Homage to Julio Montane Marti</t>
  </si>
  <si>
    <t>Postoperative inflammatory response in patients with gastric cancer submitted to total and partial distal gastrectomy. [RESPUESTA INFLAMATORIA POSTOPERATORIA EN PACIENTES CON CÁNCER GÁSTRICO RESECADO]</t>
  </si>
  <si>
    <t>PRÁCTICA RITUAL Y TENSIONES IDENTITARIAS EN LAS DANZAS PROMESANTES DE LA FIESTA DEL SANTUARIO DE AYQUINA, NORTE DE CHILE.         [RITUAL PRACTICE AND IDENTITY TENSIONSIN THE 'PROMESANTE' DANCES OF THEAYQUINA'S SANCTUARYFIESTA, NORTHERN CHILE]</t>
  </si>
  <si>
    <t>CIMET</t>
  </si>
  <si>
    <t>Predation of juvenile jasus frontalis: an endemic spiny lobster of the Juan Fernandez archipelago, Chile</t>
  </si>
  <si>
    <t>Predicting behavioral intention of mobile Internet usage</t>
  </si>
  <si>
    <t>Telematics and Informatics</t>
  </si>
  <si>
    <t>0736-5853</t>
  </si>
  <si>
    <t>Preface of the symposium on theoretical and numerical modeling of systems with long range interactions""</t>
  </si>
  <si>
    <t>Privatizing Water in the Chilean Andes: The Case of Las Vegas de Chiu-Chiu</t>
  </si>
  <si>
    <t>Mountain Research and Development</t>
  </si>
  <si>
    <t>0276-4741</t>
  </si>
  <si>
    <t>Progress and limitations of dsRNA strategies in the control of viral diseases in aquaculture. [AVANCES Y LIMITACIONES EN EL USO DE LOS DSRNA COMO ESTRATEGIAS DE CONTROL Y PREVENCION DE ENFERMEDADES VIRALES EN SISTEMAS ACUICOLAS]</t>
  </si>
  <si>
    <t>Properties of the open cluster tombaugh 1 from high-resolution spectroscopy and uvbycah beta photometry</t>
  </si>
  <si>
    <t>ASTRONOMICAL JOURNAL</t>
  </si>
  <si>
    <t>Proposals for modular asynchronous web programming: Issues and challenges </t>
  </si>
  <si>
    <t>15th International Conference on Current Trends in Web Engineering</t>
  </si>
  <si>
    <t>Proximate composition analysis posterior to the cryopreservation of Chaetoceros calcitrans</t>
  </si>
  <si>
    <t>Revista MVZ Córdoba</t>
  </si>
  <si>
    <t>0122-0268</t>
  </si>
  <si>
    <t>Psychology in Chile: Analysis of its History, Present and Future</t>
  </si>
  <si>
    <t>Universitas Psychologica</t>
  </si>
  <si>
    <t>Psychometric properties of the diabetes mellitus 2 treatment adherence scale version III (EATDM-III) adapted for Chilean patients. [ANALISIS PRELIMINARES DE LA VERSION ADAPTADA EN POBLACION CHILENA DE LA ESCALA DE ADHERENCIA TERAPEUTICA EN DIABETES MELLIT</t>
  </si>
  <si>
    <t>REVISTA MEDICA DE CHILE</t>
  </si>
  <si>
    <t>q-generalization of quantum phase-space representations</t>
  </si>
  <si>
    <t>Quality of life in south american immigrants in north Chile. [Calidad de vida percibida en inmigrantes sudamericanos en el norte de Chile]</t>
  </si>
  <si>
    <t>Quantification of Maxillary Dental Arcade Curvature and the Estimation of Biological Ancestry in Forensic Anthropology</t>
  </si>
  <si>
    <t>JOURNAL OF FORENSIC SCIENCES</t>
  </si>
  <si>
    <t>0022-1198</t>
  </si>
  <si>
    <t>Quantification of poliphenols and antioxidant activity in peel extracts of Citrus x sinensis ecotype Pica</t>
  </si>
  <si>
    <t>Quantumness of the anomalous weak measurement value</t>
  </si>
  <si>
    <t>PHYSICAL REVIEW A</t>
  </si>
  <si>
    <t>1050-2947</t>
  </si>
  <si>
    <t>Quark deconfinement and gluon condensate in a weak magnetic field from QCD sum rules</t>
  </si>
  <si>
    <t>Physical Review D</t>
  </si>
  <si>
    <t>1550-7998</t>
  </si>
  <si>
    <t>Quinoa - a Model Crop for Understanding Salt-tolerance Mechanisms in Halophytes</t>
  </si>
  <si>
    <t>PLANT BIOSYSTEMS</t>
  </si>
  <si>
    <t>1126-3504</t>
  </si>
  <si>
    <t>RADIOCARBON DATING OF ATACAMA (CHILE) SNUFF TRAYS: AN UPDATE ON STYLISTIC AND CHRONOLOGICAL CORRELATIONS</t>
  </si>
  <si>
    <t>RADIOCARBON</t>
  </si>
  <si>
    <t>0033-8222 </t>
  </si>
  <si>
    <t>Redshifted diffuse interstellar bands in the Orion OB1 association</t>
  </si>
  <si>
    <t>Regional entrepreneurship and innovation in Chile: a knowledge matching approach</t>
  </si>
  <si>
    <t>SMALL BUSINESS ECONOMICS</t>
  </si>
  <si>
    <t>0921-898X</t>
  </si>
  <si>
    <t>REPORT OF INTERNATIONAL PEACE AND SECURITY (JULY- DECEMBER 2014)</t>
  </si>
  <si>
    <t>Revista Electrónica de Estudios Internacionales</t>
  </si>
  <si>
    <t>1697-5197</t>
  </si>
  <si>
    <t>Report of the pieces of dalca from the Ethnographic Museum of Achao, Chiloé. [Informe sobre los restos de dalca del Museo Etnográfico de Achao, Chiloé]</t>
  </si>
  <si>
    <t xml:space="preserve">Reproduction reduces HSP70 expression capacity in Argopecten purpuratus scallops subject to hypoxia and heat stress. </t>
  </si>
  <si>
    <t>AQUATIC BIOLOGY</t>
  </si>
  <si>
    <t>1864-7790</t>
  </si>
  <si>
    <t>Reproductive investment in a phyletic giant, the caribbean king crab damithrax spinosissimus: exploring egg production costs in large brooding marine inertebrates</t>
  </si>
  <si>
    <t>Journal of Shellfish Research</t>
  </si>
  <si>
    <t>Reproductive system morphology of giant barnacle picoroco" Austromegabalanus psittacus (Molina, 1782) (Cirripedia, Balanidae). [MORFOLOGIA DEL APARATO REPRODUCTOR DEL PICOROCO AUSTROMEGABALANUS PSITTACUS (MOLINA 1782) (CIRRIPEDIA BALANIDAE)]"</t>
  </si>
  <si>
    <t>Rethinking the selection of medical students, considering non-cognitive skills. [Repensando la selección de la carrera de Medicina desde los factores que inciden en la formación]</t>
  </si>
  <si>
    <t>Revista Médica de Chile</t>
  </si>
  <si>
    <t>0034-9887</t>
  </si>
  <si>
    <t>Retrofitting of Concentration Plants Using Global Sensitivity Analysis</t>
  </si>
  <si>
    <t>Computer Aided Chemical Engineering</t>
  </si>
  <si>
    <t>1570-7946</t>
  </si>
  <si>
    <t>Role of domain calcium in purinergic P2X2 receptor channel desensitization</t>
  </si>
  <si>
    <t>AMERICAN JOURNAL OF PHYSIOLOGY-CELL PHYSIOLOGY</t>
  </si>
  <si>
    <t>0363-6143</t>
  </si>
  <si>
    <t>SAFEGUARDS MEASURES AND REGIONAL EXCLUSIONS IN THE WTO JURISPRUDENCE. [MEDIDAS DE SALVAGUARDIA Y EXCLUSIONES REGIONALES EN LA JURISPRUDENCIA DE LA ORGANIZACION MUNDIAL DE COMERCIO]</t>
  </si>
  <si>
    <t>Salt mining in San Pedro de Atacama, Chile (II region) during the Twentieth Century: between artisan exploitation and industrialization. [La minería de la sal durante el siglo XX en San Pedro de Atacama, Chile (II Región): Entre la explotación artesanal y</t>
  </si>
  <si>
    <t>Sampling of riverine litter with citizen scientists - findings and recommendations</t>
  </si>
  <si>
    <t>Environmental Monitoring and Assessment</t>
  </si>
  <si>
    <t>0167-6369</t>
  </si>
  <si>
    <t>Scales of production in mining economies. The case of Chile in its regional dimension.</t>
  </si>
  <si>
    <t>Scallop larvae hatcheries as source of bacteria carrying genes encoding for non-enzymatic phenicol resistance</t>
  </si>
  <si>
    <t>MARINE POLLUTION BULLETIN</t>
  </si>
  <si>
    <t xml:space="preserve">Scorched mussels (BIVALVIA: MYTILIDAE: BRACHIDONTINAE) from the temperate coasts of South America: Phylogenetic relationships, trans-Pacific connections and the footprints of Quaternary glaciations. </t>
  </si>
  <si>
    <t>MOLECULAR PHYLOGENETICS AND EVOLUTION</t>
  </si>
  <si>
    <t>1055-7903</t>
  </si>
  <si>
    <t>Search for signatures of reflected light from the exoplanet HD 189733b by the method of residual dynamical spectra</t>
  </si>
  <si>
    <t>Secure DNA data compression using algebraic curves</t>
  </si>
  <si>
    <t>ELECTRONICS LETTERS</t>
  </si>
  <si>
    <t>0013-5194</t>
  </si>
  <si>
    <t>Self-Assembly of Discrete Metallocycles versus Coordination Polymers Based on Cu(I) and Ag(I) Ions and Flexible Ligands: Structural Diversification and Luminescent Properties</t>
  </si>
  <si>
    <t>POLYMERS</t>
  </si>
  <si>
    <t>2073-4360</t>
  </si>
  <si>
    <t>Sexual satisfaction in couples in the male and female climacteric stage</t>
  </si>
  <si>
    <t>Simultaneous Design of Desalination Plants and Distribution Water Network </t>
  </si>
  <si>
    <t>SNP discovery and gene annotation in the surf clam Mesodesma donacium</t>
  </si>
  <si>
    <t>The 1 April 2014 Pisagua tsunami: Observations and modeling</t>
  </si>
  <si>
    <t>GEOPHYSICAL RESEARCH LETTERS</t>
  </si>
  <si>
    <t>0094-8276</t>
  </si>
  <si>
    <t>Sobre la transportabilidad de suelos en quebradas en Antofagasta y su influencia en el inicio de un evento aluvional. [On the soil erosión in ravines of Antofagasta and its influence on the onset of a mudflow event]</t>
  </si>
  <si>
    <t>Obras y Proyectos</t>
  </si>
  <si>
    <t>0718-2813</t>
  </si>
  <si>
    <t>Cs. de Ing. y Construcción</t>
  </si>
  <si>
    <t>Ing. Civil</t>
  </si>
  <si>
    <t xml:space="preserve">Social monogamy in the crab Planes major, a facultative symbiont of loggerhead sea turtles (vol 461, pg 124, 2014). </t>
  </si>
  <si>
    <t>Journal of Experimental Marine Biology and Ecology</t>
  </si>
  <si>
    <t>0022-0981</t>
  </si>
  <si>
    <t>Social monogamy in the crab planes major, a facultative symbiont of loggerhead sea turtles</t>
  </si>
  <si>
    <t>Solid-pseudopapillary tumor of pancreas [TUMOR SÓLIDO PSEUDOPAPILAR DEL PÁNCREAS EN LA IV REGIÓN]</t>
  </si>
  <si>
    <t>Solitary fibrous tumor of the liver caudate lobe. [TUMOR FIBROSO SOLITARIO DEL LÓBULO CAUDADO DEL HÍGADO]</t>
  </si>
  <si>
    <t>Spanish Adaptation and Validation of the Posttraumatic Growth Inventory-Short Form</t>
  </si>
  <si>
    <t>VIOLENCE AND VICTIMS</t>
  </si>
  <si>
    <t>0886-6708</t>
  </si>
  <si>
    <t>SPATIAL INCOME INEQUALITY IN CHILE AND ITS RELATIONSHIP WITH THE CONCENTRATION OF HUMAN CAPITAL</t>
  </si>
  <si>
    <t>TRIMESTRE ECONOMICO</t>
  </si>
  <si>
    <t>0041-3011</t>
  </si>
  <si>
    <t xml:space="preserve">Species separation within the Lessonia nigrescens complex (Phaeophyceae, Laminariales) is mirrored by ecophysiological traits. </t>
  </si>
  <si>
    <t>Spectral turning bands for efficient Gaussian random fields generation on GPUs and accelerators</t>
  </si>
  <si>
    <t>CONCURRENCY AND COMPUTATION-PRACTICE &amp; EXPERIENCE</t>
  </si>
  <si>
    <t>1532-0626</t>
  </si>
  <si>
    <t>Stress fields recorded on large-scale strike-slip fault systems: Effects on the tectonic evolution of crustal slivers during oblique subduction</t>
  </si>
  <si>
    <t>TECTONOPHYSICS</t>
  </si>
  <si>
    <t>Strong variability of the coronal line region in NGC 5548</t>
  </si>
  <si>
    <t>Structural characterisation of slightly Fe-doped SrTiO3 grown via a sol-gel hydrothermal synthesis</t>
  </si>
  <si>
    <t>JOURNAL OF SOL-GEL SCIENCE AND TECHNOLOGY</t>
  </si>
  <si>
    <t>0928-0707</t>
  </si>
  <si>
    <t>Study of the current relationship between pollen and vegetation in the North of Chile, in the Pozo Almonte - Salar de Huasco transect (20 degrees 15 ' S/69 degrees 06 ' W) [Estudio de la relación polen-vegetación actual en el Norte de Chile, en el transec</t>
  </si>
  <si>
    <t>Study of the natural floatability of molybdenite fines in saline solutions and effect of gypsum precipitation</t>
  </si>
  <si>
    <t>Minerals &amp; Metallurgical Processing</t>
  </si>
  <si>
    <t>0747-9182</t>
  </si>
  <si>
    <t>Subsistence continuity linked to consumption of marine protein in the formative period in the interfluvic coast of northern Chile: Re-assessing contacts with agropastoral groups from highlands</t>
  </si>
  <si>
    <t>Surface curvature singularities of polytropic spheres in Palatini f(R,T) gravity</t>
  </si>
  <si>
    <t>PHYSICAL REVIEW D</t>
  </si>
  <si>
    <t>Enseñanza de las Cs. Básicas</t>
  </si>
  <si>
    <t>Sweet spots for manuscripts: Visualizing the quality of scientific production</t>
  </si>
  <si>
    <t>Research Journal of Applied Sciences, Engineering and Technology</t>
  </si>
  <si>
    <t>2040-7459</t>
  </si>
  <si>
    <t>Swiss ball training versus stable surface training for the treatment of low back pain in male judo athletes</t>
  </si>
  <si>
    <t>ARCHIVES OF BUDO</t>
  </si>
  <si>
    <t>1643-8698</t>
  </si>
  <si>
    <t>SyncAS: A Virtual Block Approach to Tame Asynchronous Programming</t>
  </si>
  <si>
    <t>Synthesis and structural analysis of Co-doped BaTiO3</t>
  </si>
  <si>
    <t>JOURNAL OF MOLECULAR STRUCTURE</t>
  </si>
  <si>
    <t>0022-2860</t>
  </si>
  <si>
    <t>Synthesis and luminescent properties of two different Y2WO6: Eu3+ phosphor phases</t>
  </si>
  <si>
    <t>JOURNAL OF ALLOYS AND COMPOUNDS</t>
  </si>
  <si>
    <t>0925-8388</t>
  </si>
  <si>
    <t>Tasas óptimas para el Impuesto a la Minería del Cobre en Chile. [Optimal taxes rates for copper mining in Chile]</t>
  </si>
  <si>
    <t>Technical note: A linear model for predicting delta C-13(protein)</t>
  </si>
  <si>
    <t>Tephrochronology of the upper Rio Cisnes valley (44 degrees S), southern Chile</t>
  </si>
  <si>
    <t>Testing modern human out-of-Africa dispersal models and implications for modern human origins</t>
  </si>
  <si>
    <t>JOURNAL OF HUMAN EVOLUTION</t>
  </si>
  <si>
    <t>0047-2484</t>
  </si>
  <si>
    <t>Tetracycline resistance gene tet(39) identified in three new genera of bacteria isolated in 1999 from Chilean salmon farms</t>
  </si>
  <si>
    <t>JOURNAL OF ANTIMICROBIAL CHEMOTHERAPY</t>
  </si>
  <si>
    <t>0305-7453</t>
  </si>
  <si>
    <t>The 16 September 2015 Chile Tsunami from the Post-Tsunami Survey and Numerical Modeling Perspectives</t>
  </si>
  <si>
    <t>PURE AND APPLIED GEOPHYSICS</t>
  </si>
  <si>
    <t>0033-4553 </t>
  </si>
  <si>
    <t>The ambivalence of professional discourse on sexology in Chile</t>
  </si>
  <si>
    <t>The Bochum Survey of the Southern Galactic Disk: II. Follow-up measurements and multi-filter photometry for 1323 square degrees monitored in 2010-2015</t>
  </si>
  <si>
    <t>ASTRONOMISCHE NACHRICHTEN</t>
  </si>
  <si>
    <t>0004-6337</t>
  </si>
  <si>
    <t>The broad-line region and dust torus size of the Seyfert 1 galaxy PGC 50427</t>
  </si>
  <si>
    <t>The cassation cause in the Chilean civil core. Problems and reform perspectives. [Motivo de casación en el fondo civil en Chile. Problemas y perspectivas de reforma]</t>
  </si>
  <si>
    <t>The cranial morphology of the Botocudo Indians, Brazil</t>
  </si>
  <si>
    <t>The dark rooms and the men who have sex with men: Making the invisiblevisible. [Los cuartos oscuros y los hombres que tienen sexo con hombres: Haciendo visible lo invisible]</t>
  </si>
  <si>
    <t>Revista de Salud Publica</t>
  </si>
  <si>
    <t>0124-0064</t>
  </si>
  <si>
    <t>The dust disk and companion of the nearby AGB star L-2 Puppis SPHERE/ZIMPOL polarimetric imaging at visible wavelengths</t>
  </si>
  <si>
    <t>The effect of macroalgal, formulated and combination diets on growth, survival and feed utilisation in the red abalone Haliotis rufescens</t>
  </si>
  <si>
    <t>AQUACULTURE</t>
  </si>
  <si>
    <t>0044-8486</t>
  </si>
  <si>
    <t>The effect of seawater based media on copper dissolution from low-grade copper ore</t>
  </si>
  <si>
    <t>The effects of stage recovery uncertainty in the performance of concentration circuits</t>
  </si>
  <si>
    <t>INTERNATIONAL JOURNAL OF MINERAL PROCESSING</t>
  </si>
  <si>
    <t>0301-7516</t>
  </si>
  <si>
    <t>The essay in the big north of Chile. Authors and topics. Reflection on the history/nature border: 1950-1970. [El ensayo en el norte grande de Chile: Autores y temas. La reflexión en la frontera Historia/ Naturaleza: 1950-1970]</t>
  </si>
  <si>
    <t>Literatura y lingüística</t>
  </si>
  <si>
    <t>0716-5811</t>
  </si>
  <si>
    <t>conf</t>
  </si>
  <si>
    <t>The Face of a Mother Deprived of Liberty: Imprisonment, Guilt, and Stigma in the Norte Grande,Chile</t>
  </si>
  <si>
    <t>AFFILIA-JOURNAL OF WOMEN AND SOCIAL WORK</t>
  </si>
  <si>
    <t>0886-1099 </t>
  </si>
  <si>
    <t>The Fisher Thermodynamics of Quasi-Probabilities</t>
  </si>
  <si>
    <t>ENTROPY</t>
  </si>
  <si>
    <t>1099-4300</t>
  </si>
  <si>
    <t>The influence of “Facebook friends” on the intention to join brand pages</t>
  </si>
  <si>
    <t>Journal of Product and Brand Management</t>
  </si>
  <si>
    <t>1061-0421</t>
  </si>
  <si>
    <t>The influence of importance in Self-Report of Quality of Life in Chilean Young People</t>
  </si>
  <si>
    <t>The Innsbruck/ESO sky models and telluric correction tools ∗: The possibility of atmospheric monitoring for Čerenkov telescopes</t>
  </si>
  <si>
    <t>EPJ Web of Conferences</t>
  </si>
  <si>
    <t>The largest Laplacian and adjacency indices of complete caterpillars of fixed diameter</t>
  </si>
  <si>
    <t>THE LATE FISHING OF COBIJA, DOMESTIC DEPOSITS AND STRATEGIES OF SUBSISTENCE</t>
  </si>
  <si>
    <t>The legal status of the nuclear energy in Chile [Carrasco Quirogaedesio el Régimen Jurídico de la Energía Nuclear en Chile]</t>
  </si>
  <si>
    <t>Revista Chilena de Derecho</t>
  </si>
  <si>
    <t>BOOK REVIEW</t>
  </si>
  <si>
    <t>THE NOTION OF PUBLIC BURDEN AND ITS FUNCTION IN THE CHILEAN CONSTITUTIONAL COURT'S CASE LAW</t>
  </si>
  <si>
    <t>The Oldest Case of Decapitation in the New World (Lapa do Santo, East-Central Brazil)</t>
  </si>
  <si>
    <t>The phylogenetic position and taxonomic status of Sterechinus bernasconiae Larrain, 1975(Echinodermata, Echinoidea), an enigmatic Chilean sea urchin</t>
  </si>
  <si>
    <t>The pre-Mesozoic rocks of northern Chile: U-Pb ages, and Hf and O isotopes</t>
  </si>
  <si>
    <t>EARTH-SCIENCE REVIEWS</t>
  </si>
  <si>
    <t>0012-8252</t>
  </si>
  <si>
    <t>THE PROGENITOR OF THE FUor-TYPE YOUNG ERUPTIVE STAR 2MASS J06593158-0405277</t>
  </si>
  <si>
    <t>The response of nitrifying microbial assemblages to ammonium (NH4+) enrichment from salmon farm activities in a northern Chilean Fjord</t>
  </si>
  <si>
    <t>The role of academic collaboration in the impact of Latin-American research on management.</t>
  </si>
  <si>
    <t>SCIENTOMETRICS</t>
  </si>
  <si>
    <t>0138-9130</t>
  </si>
  <si>
    <t>The role of family therapy in the management of schizophrenia: challenges and solutions</t>
  </si>
  <si>
    <t>NEUROPSYCHIATRIC DISEASE AND TREATMENT</t>
  </si>
  <si>
    <t>1178-2021</t>
  </si>
  <si>
    <t xml:space="preserve">The Sexual and Mating System of the Shrimp Odontonia katoi (Palaemonidae, Pontoniinae), a Symbiotic Guest of the Ascidian Polycarpa aurata in the Coral Triangle. </t>
  </si>
  <si>
    <t>The stability of the optical flux variation gradient for 3C120</t>
  </si>
  <si>
    <t xml:space="preserve">The Structure and Kinematics of the Galaxies thin Gaseous Disk Outside the solar Orbit </t>
  </si>
  <si>
    <t xml:space="preserve">The Systemic Inflammatory Response in Patients with Appendicitis: a Progressive Phenomenon. </t>
  </si>
  <si>
    <t>Indian Journal of Surgery</t>
  </si>
  <si>
    <t>0972-2068</t>
  </si>
  <si>
    <t>The Thermal Statistics of Quasi-Probabilities' Analogs in Phase Space</t>
  </si>
  <si>
    <t>ADVANCES IN MATHEMATICAL PHYSICS</t>
  </si>
  <si>
    <t>1687-9120</t>
  </si>
  <si>
    <t>The Very Fast Evolution of V4334 Sgr</t>
  </si>
  <si>
    <t>EAS Publications Series</t>
  </si>
  <si>
    <t>16334760, 16381963</t>
  </si>
  <si>
    <t>Therapeutic adherence in users of a cardiovascular health program in primary care in Chile [Adherencia terapéutica en usuarios de un programa de salud cardiovascular de atención priMaría en Chile]</t>
  </si>
  <si>
    <t>Revista Peruana de Medicina Experimental y Salud Publica</t>
  </si>
  <si>
    <t>1726-4634</t>
  </si>
  <si>
    <t>Thermo-statistics of rotating 2D non-screened plasma under an imperfect magnetic confinement</t>
  </si>
  <si>
    <t>Tiwanaku Influence and Social Inequality: A Bioarchaeological, Biogeochemical, and Contextual Analysis of the Larache Cemetery, San Pedro de Atacama, Northern Chile</t>
  </si>
  <si>
    <t>Total digestibility coefficients and protein content in experimental food for juvenile of San Pedro, Oplegnathus insignis (Kner, 1867) (Perciformes, Oplegnathidae) [Coeficientes de Digestibilidad Total y de Proteinas en Alimentos Experimentales para Juven</t>
  </si>
  <si>
    <t>Town centre management: How web interactivity influences the image of a tourist destination</t>
  </si>
  <si>
    <t>Journal of Urban Regeneration and Renewal</t>
  </si>
  <si>
    <t>1752-9638</t>
  </si>
  <si>
    <t>Transcriptome characterization of the ascidian Pyura chilensis using 454-pyrosequencing data from two distant localities on the southeast Pacific</t>
  </si>
  <si>
    <t>MARINE GENOMICS</t>
  </si>
  <si>
    <t>1874-7787</t>
  </si>
  <si>
    <t>Travel Buying Behavior in Social Network Site Users: to Buy Online vs. Offline</t>
  </si>
  <si>
    <t>Journal of theoretical and applied electronic commerce research</t>
  </si>
  <si>
    <t>Trypanocidal Activity of Long Chain Diamines and Aminoalcohols</t>
  </si>
  <si>
    <t>Type II Cepheids in the Milky Way disc Chemical composition of two new W Virginis stars: DD Vel and HQ Car</t>
  </si>
  <si>
    <t>Understanding the resource curse (or blessing) across national and regional scales: Theory, empirical challenges and an application</t>
  </si>
  <si>
    <t>AUSTRALIAN JOURNAL OF AGRICULTURAL AND RESOURCE ECONOMICS</t>
  </si>
  <si>
    <t>1364-985X</t>
  </si>
  <si>
    <t>Upper bound on Randic energy of some graphs</t>
  </si>
  <si>
    <t>Upper bounds on the Laplacian spread of graphs</t>
  </si>
  <si>
    <t>Upper plate reverse fault reactivation and the unclamping of the megathrust during the 2014 northern Chile earthquake sequence</t>
  </si>
  <si>
    <t>Geology</t>
  </si>
  <si>
    <t>0091-7613</t>
  </si>
  <si>
    <t>Use of gastric protectors in stress ulcer prophylaxis in medicine service of Regional Hospital of Antofagasta: July to December, 2014</t>
  </si>
  <si>
    <t>Vagrant Antarctic fur seal, Arctocephalus gazella, in northern Chile</t>
  </si>
  <si>
    <t>Validation of a BMI cut-off point to predict an adverse cardiometabolic profile with adiposity measurements by dual-energy X-ray absorptiometry in Guatemalan children</t>
  </si>
  <si>
    <t>Public Health Nutrition</t>
  </si>
  <si>
    <t>1368-9800</t>
  </si>
  <si>
    <t>Variability of environmental heterogeneity in northern Patagonia, Chile: effects on the spatial distribution, size structure and abundance of chlorophylla</t>
  </si>
  <si>
    <t>Variability of the coronal line region in NGC 4151</t>
  </si>
  <si>
    <t>Variable stars in the Bochum Galactic Disk Survey</t>
  </si>
  <si>
    <t>Variable neighborhood search heuristics for a test assembly design problem</t>
  </si>
  <si>
    <t>EXPERT SYSTEMS WITH APPLICATIONS</t>
  </si>
  <si>
    <t>0957-4174</t>
  </si>
  <si>
    <t xml:space="preserve">Variation in cheliped form in two species of squat lobsters (Decapoda: Anomura) from Chile </t>
  </si>
  <si>
    <t>BRAZILIAN JOURNAL OF OCEANOGRAPHY</t>
  </si>
  <si>
    <t>1679-8759</t>
  </si>
  <si>
    <t>Variation in microbial community from predominantly mesophilic to thermotolerant and moderately thermophilic species in an industrial copper heap bioleaching operation</t>
  </si>
  <si>
    <t>Vascular AMPK as an attractive target in the treatment of vascular complications of obesity</t>
  </si>
  <si>
    <t>Vascular Pharmacology</t>
  </si>
  <si>
    <t>1537-1891</t>
  </si>
  <si>
    <t>VERTEBRAL OSTEOPHYTOSIS IN PREHISPANIC POPULATIONS OF SAN PEDRO OF ATACAMA, NORTH OF CHILE</t>
  </si>
  <si>
    <t>Vertical distribution of rocky subtidal assemblages along the exposed coast of north-central Chile</t>
  </si>
  <si>
    <t>JOURNAL OF SEA RESEARCH</t>
  </si>
  <si>
    <t>VLT near- to mid-IR imaging and spectroscopy of the M17 UC1-IRS5 region</t>
  </si>
  <si>
    <t>WHEN WORDS FADE IN TO THE SILENT NIGHT OF JOSE ANTONIO PEREZ GOLLAN (1937-2014), has works published, Historian, Archeologist</t>
  </si>
  <si>
    <t>Biographical-Item</t>
  </si>
  <si>
    <t>Zinc oxide nanoparticles with incorporated silver: Structural, morphological, optical and vibrational properties</t>
  </si>
  <si>
    <t>APPLIED SURFACE SCIENCE</t>
  </si>
  <si>
    <t>0169-4332</t>
  </si>
  <si>
    <t>Zircon U-Pb geochronology of granitic rocks of the Cordón de Lila and Sierra de Almeida ranges, northern Chile: 30 m.y. of Ordovician plutonism on the western border of Gondwana</t>
  </si>
  <si>
    <t>Zooplankton competition promotes trade-offs affecting diapause in rotifers</t>
  </si>
  <si>
    <t>Oecologia</t>
  </si>
  <si>
    <t>0029-8549</t>
  </si>
  <si>
    <t>A library to modularly control asynchronous executions</t>
  </si>
  <si>
    <t>30th Annual ACM Symposium on Applied Computing, SAC 2015</t>
  </si>
  <si>
    <t xml:space="preserve">Active and passive participation of evangelicals in public and political spaces in Chile from 1973 to 1999 [Participações ativas e passivas dos evangélicos nos espaços públicos e políticos no Chile entre 1973 e 1999] [Participaciones activas y pasivas de </t>
  </si>
  <si>
    <t>Revista de Estudios Sociales</t>
  </si>
  <si>
    <t>Adaptation and Validation of the Polymorphous Prejudice Scale (PPS) - A Short Form In a Sample of Heterosexual Chilean College Students</t>
  </si>
  <si>
    <t>International Journal of Sexual Health</t>
  </si>
  <si>
    <t>An ontology of eGovernment</t>
  </si>
  <si>
    <t>Lecture Notes in Computer Science</t>
  </si>
  <si>
    <t>0302-9743</t>
  </si>
  <si>
    <t>Attitude of medical students towards occupational safety and health: A multi-national study</t>
  </si>
  <si>
    <t>International Journal of Occupational and Environmental Medicine</t>
  </si>
  <si>
    <t>2008-6520</t>
  </si>
  <si>
    <t>Autonomous robot navigation based on pattern recognition techniques and artificial neural networks</t>
  </si>
  <si>
    <t>Basolateral sorting of chloride channel 2 is mediated by interactions between a dileucine motif and the clathrin adaptor AP-1</t>
  </si>
  <si>
    <t xml:space="preserve">Molecular Biology of the Cell </t>
  </si>
  <si>
    <t xml:space="preserve">1059-1524 </t>
  </si>
  <si>
    <t>Quaternary Research</t>
  </si>
  <si>
    <t>Chilean universities and institutional quality assurance processes</t>
  </si>
  <si>
    <t>Quality Assurance in Education</t>
  </si>
  <si>
    <t>0968-4883</t>
  </si>
  <si>
    <t>Comparative study of adult attachment styles in a group of women with and without a diagnosis of depression [Estudio comparativo de los estilos de apego adulto en un grupo de mujeres con y sin diagnóstico de depresión]</t>
  </si>
  <si>
    <t>Atmospheric conditions at Cerro Armazones derived from astronomical data</t>
  </si>
  <si>
    <t>Delayed mortality of juvenile shrimp Penaeus vannamei challenged to white spot syndrome virus (WSSV) previously exposed to infectious hypodermal and haematopoietic necrosis virus (IHHNV) or inactivated WSSV</t>
  </si>
  <si>
    <t>Brazilian Journal of Veterinary Pathology</t>
  </si>
  <si>
    <t>Discrete event simulation to quantify upgrades of peirce-smith converting aisles</t>
  </si>
  <si>
    <t>Application of Computers and Operations Research in the Mineral Industry - Proceedings of the 37th International Symposium, APCOM 2015</t>
  </si>
  <si>
    <t>Dissolution of MoS2 concentrate using NaClO from 283 to 373 K</t>
  </si>
  <si>
    <t>Canadian Metallurgical Quarterly</t>
  </si>
  <si>
    <t>0008-4433</t>
  </si>
  <si>
    <t>Ceitsaza</t>
  </si>
  <si>
    <t>The human spirit and drama of its significance according to the Monologion of San Anselmo</t>
  </si>
  <si>
    <t>Teologia y Vida</t>
  </si>
  <si>
    <t>0049-3449</t>
  </si>
  <si>
    <t>Teología Antof.</t>
  </si>
  <si>
    <t>Exploring dietary diversity in the prehistoric Atacama: An approximation of regional patterns [Explorando la diversidad dietética en la prehistoria del desierto de Atacama: Un acercamiento a los patrones regionales]</t>
  </si>
  <si>
    <t>Dynamic adaptive activity planning in education: Implementation and case study</t>
  </si>
  <si>
    <t>Communications in Computer and Information Science</t>
  </si>
  <si>
    <t>Factor structure of the subjective social support scale: Validation with a sample of university students in Chile [Estrutura fatorial da escala de suporte social subjetivo: Validação em uma mostra de estudantes universitários Chilenos] [Estructura factori</t>
  </si>
  <si>
    <t>Acta Colombiana de Psicologia</t>
  </si>
  <si>
    <t>19099711, 01239155</t>
  </si>
  <si>
    <t>Is Prejudice against LGBT Persons Linked to Increased HIV Vulnerability for Heterosexual Men? Lessons for Human Rights Advocacy from South America</t>
  </si>
  <si>
    <t>Journal of Human Rights Practice</t>
  </si>
  <si>
    <t>17579627, 17579619</t>
  </si>
  <si>
    <t>Maize production in the valley of Lluta, northern Chile, during the colonial period (XVI-XIX centuries) [La producción de maíz en el valle de Lluta, norte de Chile, durante la época colonial (siglos XVI-XIX)]</t>
  </si>
  <si>
    <t>Interciencia</t>
  </si>
  <si>
    <t>0378-1844</t>
  </si>
  <si>
    <t>On brute facts [Sobre hechos brutos]</t>
  </si>
  <si>
    <t>Revista de Derecho</t>
  </si>
  <si>
    <t>0716-9132</t>
  </si>
  <si>
    <t>Project-Based Learning versus Cooperative Learning courses in Engineering Students</t>
  </si>
  <si>
    <t>IEEE Latin America Transactions</t>
  </si>
  <si>
    <t>Protocol to design techniques for implementing software development best practices</t>
  </si>
  <si>
    <t>Providing a starting point to help smes in the implementation of software process improvements</t>
  </si>
  <si>
    <t>Psychological violence during dating among chilean university students: Differences in attachment and dyadic empathy [Violencia psicológica en el noviazgo en estudiantes universitarios chilenos: Diferencias en el apego y la empatía diádica]</t>
  </si>
  <si>
    <t>Interamerican Journal of Psychology</t>
  </si>
  <si>
    <t>Anatomy of the AGN in NGC 5548 VII. Swift study of obscuration and broadband continuum variability</t>
  </si>
  <si>
    <t>Smart physics with smartphone sensors</t>
  </si>
  <si>
    <t>Proceedings - Frontiers in Education Conference</t>
  </si>
  <si>
    <t>01905848, 15394565</t>
  </si>
  <si>
    <t>Social trends in e-commerce in Latin America: About the companies adhered to codes of good practice [Tendencias sociales en el comercio electrónico de América Latina a propósito de los proveedores adheridos a códigos de buenas prácticas]</t>
  </si>
  <si>
    <t>Opcion</t>
  </si>
  <si>
    <t>1012-1587</t>
  </si>
  <si>
    <t>Attachment styles and emotional regulation difficulties among university students</t>
  </si>
  <si>
    <t>Psykhe</t>
  </si>
  <si>
    <t>0717-0297</t>
  </si>
  <si>
    <t>Strategic planning of metallurgical extraction using variable neighbourhood descent and the network simplex method</t>
  </si>
  <si>
    <t>Working Conditions, Workplace Violence, and Psychological Distress in Andean Miners: A Cross-sectional Study Across Three Countries</t>
  </si>
  <si>
    <t>Annals of Global Health</t>
  </si>
  <si>
    <t>2214-9996</t>
  </si>
  <si>
    <t>The repertory grid technique: A Method for the study of cognition in teaching skills assessment  (Article). [La Técnica grilla de repertorio (repertory grid): Un método para el estudio de la cognición en la evaluación de habilidades docentes]</t>
  </si>
  <si>
    <t>Formación Universitaria</t>
  </si>
  <si>
    <t>Rupture Process During the 2015 Illapel, Chile Earthquake: Zigzag-Along-Dip Rupture Episodes</t>
  </si>
  <si>
    <t>Biomarkers of oxidative stress in antioxidant therapy</t>
  </si>
  <si>
    <t>A Spatial Decomposition of Income Inequality in Chile</t>
  </si>
  <si>
    <t>Regional Studies</t>
  </si>
  <si>
    <t>0034-3404</t>
  </si>
  <si>
    <t>Abundance ratios of red giants in low-mass ultra-faint dwarf spheroidal galaxies</t>
  </si>
  <si>
    <t>Anatomy of the AGN in NGC 5548 VI. Long-term variability of the warm absorber</t>
  </si>
  <si>
    <t>Assessment of global sensitivity analysis methods for project scheduling</t>
  </si>
  <si>
    <t>Computers &amp; Industrial Engineering</t>
  </si>
  <si>
    <t>0360-8352</t>
  </si>
  <si>
    <t>Automated scheduling and scientific management of copper smelters</t>
  </si>
  <si>
    <t>Transactions of the Institutions of Mining and Metallurgy, Section C: Mineral Processing and Extractive Metallurgy</t>
  </si>
  <si>
    <t>0371-9553</t>
  </si>
  <si>
    <t>Billfish foraging along the northern coast of Chile during the Middle Holocene (7400-5900 cal BP)</t>
  </si>
  <si>
    <t>Journal of Anthropological Archaeology</t>
  </si>
  <si>
    <t>Biological parameters of Pseudocurimata boulengeri (Characiformes: Curimatidae) inhabiting the Chongón dam, Ecuador [Parámetros biológicos de Pseudocurimata boulengeri (Characiformes: Curimatidae) en el embalse Chongón, Ecuador]</t>
  </si>
  <si>
    <t>Revista de Biologia Tropical</t>
  </si>
  <si>
    <t>0034-7744</t>
  </si>
  <si>
    <t>Using continuations and aspects to tame asynchronous programming on the web</t>
  </si>
  <si>
    <t>MODULARITY Companion 2016 - Companion Proceedings of the 15th International Conference on Modularity</t>
  </si>
  <si>
    <t>Characterization of Raw and Decopperized Anode Slimes from a Chilean Refinery</t>
  </si>
  <si>
    <t>Metallurgical and Materials Transactions B: Process Metallurgy and Materials Processing Science</t>
  </si>
  <si>
    <t>1073-5615</t>
  </si>
  <si>
    <t>Correlation of the seasonal isotopic amplitude of precipitation with annual evaporation and altitude in alpine regions</t>
  </si>
  <si>
    <t>Science of the Total Environment</t>
  </si>
  <si>
    <t>Do Mexicans flee from violence? The effects of drug-related violence on migration decisions in Mexico</t>
  </si>
  <si>
    <t>Journal of Ethnic and Migration Studies</t>
  </si>
  <si>
    <t>1369-183X</t>
  </si>
  <si>
    <t>Gender classification using frequency vectors based on local descriptors [Clasificación de género utilizando vectores de frecuencia basados en descriptores locales]</t>
  </si>
  <si>
    <t>Graphs with maximum laplacian-energy-like invariant and incidence energy</t>
  </si>
  <si>
    <t>Microseismic reflection imaging of the Central Andean crust</t>
  </si>
  <si>
    <t>GEOPHYSICAL JOURNAL INTERNATIONAL</t>
  </si>
  <si>
    <t>0956-540X</t>
  </si>
  <si>
    <t>Objective and subjective burden in relatives of patients with schizophrenia and its influence on care relationships in Chile</t>
  </si>
  <si>
    <t>PSYCHIATRY RESEARCH</t>
  </si>
  <si>
    <t>0165-1781</t>
  </si>
  <si>
    <t>Reactive control architecture for autonomous mobile robot navigation [Arquitectura de control reactiva para la navegación autónoma de robots móviles]</t>
  </si>
  <si>
    <t>Remarks about the thermodynamics of astrophysical systems in mutual interaction and related notions</t>
  </si>
  <si>
    <t>Journal of Statistical Mechanics-Theory and Experiment</t>
  </si>
  <si>
    <t>1742-5468</t>
  </si>
  <si>
    <t>Short- and long-term acclimation patterns of the giant kelp Macrocystis pyrifera (Laminariales, Phaeophyceae) along a depth gradient</t>
  </si>
  <si>
    <t>JOURNAL OF PHYCOLOGY</t>
  </si>
  <si>
    <t>0022-3646</t>
  </si>
  <si>
    <t>Diapause as escape strategy to exposure to toxicants: response of Brachionus calyciforus to arsenic</t>
  </si>
  <si>
    <t>Ecotoxicology</t>
  </si>
  <si>
    <t>0963-9292 </t>
  </si>
  <si>
    <t>Directional algorithms for the frequency isolation problem in undamped vibrational systems</t>
  </si>
  <si>
    <t>MECHANICAL SYSTEMS AND SIGNAL PROCESSING</t>
  </si>
  <si>
    <t>0888-3270</t>
  </si>
  <si>
    <t>Cloning of two LIMCH1 isoforms: characterization of their distribution in rat brain and theiragmatinase activity</t>
  </si>
  <si>
    <t>The crustal evolution of South America from a zircon Hf-isotope perspective</t>
  </si>
  <si>
    <t>Terra Nova</t>
  </si>
  <si>
    <t>0954-4879 </t>
  </si>
  <si>
    <t>Bioeconomic analysis of small-scale cultures of Kappaphycus alvarezii (Doty) Doty in India</t>
  </si>
  <si>
    <t>JPI feature models-Exploring a JPI and FOP symbiosis for software modeling </t>
  </si>
  <si>
    <t>34th International Conference of the Chilean Computer Science Society, SCCC 2015</t>
  </si>
  <si>
    <t>Ascidian fauna (Tunicata, Ascidiacea) of subantarctic and temperate regions of Chile</t>
  </si>
  <si>
    <t>ZOOTAXA</t>
  </si>
  <si>
    <t>Modeling the transport and fate of euphausiids in the Ross Sea</t>
  </si>
  <si>
    <t>ON TREES WITH MAXIMUM ALGEBRAIC CONNECTIVITY</t>
  </si>
  <si>
    <t>Applicable Analysis and Discrete Mathematics</t>
  </si>
  <si>
    <t>1452-8630</t>
  </si>
  <si>
    <t>A ROSE BY ANY OTHER NAME: SYSTEMATICS AND DIVERSITY IN THE CHILEAN GIANT BARNACLE AUSTROMEGABALANUS PSITTACUS (MOLINA, 1782) (CIRRIPEDIA)</t>
  </si>
  <si>
    <t>Territoriality and Conflict Avoidance Explain Asociality (Solitariness) of the Endosymbiotic Pea Crab Tunicotheres moseri</t>
  </si>
  <si>
    <t>Collaboration network of knowledge creation and dissemination on Management research: ranking the leading institutions</t>
  </si>
  <si>
    <t>The scaling relationship between citation-based performance and international collaboration of Cuban articles in natural sciences</t>
  </si>
  <si>
    <t>Molecular characterization of an inhibitor of NF-kappa B in the scallop Argopecten purpuratus: First insights into its role on antimicrobial peptide regulation in a mollusk</t>
  </si>
  <si>
    <t>FISH &amp; SHELLFISH IMMUNOLOGY</t>
  </si>
  <si>
    <t>1050-4648</t>
  </si>
  <si>
    <t>A Boundary Control Problem for Micropolar Fluids</t>
  </si>
  <si>
    <t xml:space="preserve">Journal of Optimization Theory and Applications </t>
  </si>
  <si>
    <t>0022-3239 </t>
  </si>
  <si>
    <t>A re-evaluation of the Health Index of Southern Brazil shellmound populations</t>
  </si>
  <si>
    <t>Meeting Abstract</t>
  </si>
  <si>
    <t>Chile and the Instituto Indigenista Interamericano, 1940-1993. An overview</t>
  </si>
  <si>
    <t>Coseismic extension from surface cracks reopened by the 2014 Pisagua, northern Chile, earthquake sequence</t>
  </si>
  <si>
    <t>Distribution and abundance of Engraulis ringens eggs along the north-central Chilean coastline (25.0-31.5 degrees S) during February 2008 to 2014</t>
  </si>
  <si>
    <t>Growth, survival and environmental effects on three cohorts of the pearl oyster Pinctada imbricata, under suspended culture at Cariaco Gulf, Venezuela</t>
  </si>
  <si>
    <t>He II lambda 4686 EMISSION FROM THE MASSIVE BINARY SYSTEM IN eta CAR: CONSTRAINTS TO THE ORBITAL ELEMENTS AND THE NATURE OF THE PERIODIC MINIMA</t>
  </si>
  <si>
    <t>LANDFILL LEACHATE TREATMENT USING ADVANCED OXIDATION PROCESSES</t>
  </si>
  <si>
    <t>Oxidation Communications</t>
  </si>
  <si>
    <t>0209-4541</t>
  </si>
  <si>
    <t>Esc. de Prev. de Riesgo y Med. Ambiente</t>
  </si>
  <si>
    <t xml:space="preserve"> Molecular phylogeny of porcelain crabs (Porcellanidae: Petrolisthes and allies) from the south eastern Pacific: the genera Allopetrolisthes and Liopetrolisthes are not natural entities</t>
  </si>
  <si>
    <t xml:space="preserve">Peerj </t>
  </si>
  <si>
    <t>2167-8359</t>
  </si>
  <si>
    <t>OBITUARY: THE PASSIONATE WORK OF DONALD WILLIAM JACKSON SQUELLA And his untimely death (1960-2015)</t>
  </si>
  <si>
    <t>Estudios Atacameños Arqueologia y Antropologia Surandinas</t>
  </si>
  <si>
    <t>0718-1043</t>
  </si>
  <si>
    <t>One-Dimensional TiO2-B Crystals Synthesised by Hydrothermal Process and Their Antibacterial Behaviour on Escherichia coli</t>
  </si>
  <si>
    <t xml:space="preserve">Journal of Nanomaterials </t>
  </si>
  <si>
    <t>1687-4110 </t>
  </si>
  <si>
    <t>Paleoamerican cranial variation in global microevolutionary perspective: Implications for the settlement of the Americas</t>
  </si>
  <si>
    <t xml:space="preserve">Positive interactions by cushion plants in high mountains: fact or artifact? </t>
  </si>
  <si>
    <t xml:space="preserve">Journal of Plant Ecology </t>
  </si>
  <si>
    <t>1752-9921 </t>
  </si>
  <si>
    <t xml:space="preserve">Potentiation of Gamma Aminobutyric Acid Receptors (GABA(A)R) by Ethanol How Are Inhibitory Receptors Affected? </t>
  </si>
  <si>
    <t>Frontiers in Cellular Neuroscience</t>
  </si>
  <si>
    <t>1662-5102</t>
  </si>
  <si>
    <t>Religion involvement and quality of life in patients with schizophrenia in Latin America</t>
  </si>
  <si>
    <t xml:space="preserve">Social Psychiatry and Psychiatric Epidemiology </t>
  </si>
  <si>
    <t>0933-7954 </t>
  </si>
  <si>
    <t>South Pacific Integrated Ecosystem Studies meeting: toward conservation and sustainable use of marine resources in the South Pacific</t>
  </si>
  <si>
    <t xml:space="preserve">Fisheries Oceanography </t>
  </si>
  <si>
    <t>1054-6006 </t>
  </si>
  <si>
    <t>Sub-Regional Population Structure within South America Using MtDNA</t>
  </si>
  <si>
    <t>Unusual Coastal Breeding in the Desert-nesting Gray Gull (Leucophaeus modestus) in Northern Chile</t>
  </si>
  <si>
    <t>Waterbirds</t>
  </si>
  <si>
    <t>1524-4695</t>
  </si>
  <si>
    <t>Water deficit stress-induced changes in carbon and nitrogen partitioning in Chenopodium quinoa Willd</t>
  </si>
  <si>
    <t xml:space="preserve">Planta </t>
  </si>
  <si>
    <t>0032-0935 </t>
  </si>
  <si>
    <t>Wearing the marks of violence: Unusual trauma patterning at Coyo Oriente, northern Chile (AD 400-1000)</t>
  </si>
  <si>
    <t>AMERICAN JOURNAL OF PHYSICAL ANTHROPOLOGY</t>
  </si>
  <si>
    <t>Weighing the galactic disc using the Jeans equation: lessons from simulations</t>
  </si>
  <si>
    <t>Hydrothermal alteration, fumarolic deposits and fluids from Lastarria Volcanic Complex: A multidisciplinary study</t>
  </si>
  <si>
    <t>Cryptoperthitic and replacive intergrowths with iridescence in monzonitic rocks from Cerro Colorado, northern Chile</t>
  </si>
  <si>
    <t>EUROPEAN JOURNAL OF MINERALOGY</t>
  </si>
  <si>
    <t>0935-1221 </t>
  </si>
  <si>
    <t>Evaluation of metal mobility from copper mine tailings in northern Chile</t>
  </si>
  <si>
    <t>Environmental Sciencie and Pollution Research</t>
  </si>
  <si>
    <t>0944-1344 </t>
  </si>
  <si>
    <t>Role of the RhoA/ROCK pathway in high-altitude associated neonatal pulmonary hypertension in lambs</t>
  </si>
  <si>
    <t>AMERICAN JOURNAL OF PHYSIOLOGY-REGULATORY INTEGRATIVE AND COMPARATIVE PHYSIOLOGY</t>
  </si>
  <si>
    <t>0363-6119</t>
  </si>
  <si>
    <t>Role of NO in arterial vascular function of intertidal fish (Girella laevifrons) and marine fish (Isacia conceptionis)</t>
  </si>
  <si>
    <t>Determinantes sociales de la trayectoria escolar de los universitarios chilenos: El caso de la Universidad Católica del Norte</t>
  </si>
  <si>
    <t>Statistical complexity, virial expansion, and van der Waals equation</t>
  </si>
  <si>
    <t>PHYSICA A-STATISTICAL MECHANICS AND ITS APPLICATIONS</t>
  </si>
  <si>
    <t>Chilean IPNV isolates: robustness analysis of PCR detection</t>
  </si>
  <si>
    <t>Electronic Journal of Biotechnology</t>
  </si>
  <si>
    <t>0717-3458</t>
  </si>
  <si>
    <t>Correlation between a country's centrality measures and the impact of research paper: The case of biotechnology research in Latin America</t>
  </si>
  <si>
    <t>Investigación Bibliotecológica</t>
  </si>
  <si>
    <t>0187-358X</t>
  </si>
  <si>
    <t>DETERMINANTS OF ENTREPRENEURIAL INTENTION: NEW EVIDENCE</t>
  </si>
  <si>
    <t>INTERCIENCIA</t>
  </si>
  <si>
    <t>Ionospheric Plasma Response to M (w) 8.3 Chile Illapel Earthquake on September 16, 2015</t>
  </si>
  <si>
    <t>Dinámica espacial y temporal de las ocupaciones prehispánicas en la cuenca hidrográfica del río Limarí (30 lat s)</t>
  </si>
  <si>
    <t>San Pedro de Atacama y la cuestión Tiwanaku en el norte de Chile: impresiones a partir de un clásico estudio cerámico y la evidencia bioarqueológica actual (4001000 dc)</t>
  </si>
  <si>
    <t>El camión en la puna de atacama (19301980): mecánica espacio y saberes en torno a un objeto técnico liminal</t>
  </si>
  <si>
    <t>Industrialización minera urbanización e innovación en las relaciones sociales en el sudoeste del altiplano boliviano: el caso de la compañía Huanchaca de Bolivia (1834-1930)</t>
  </si>
  <si>
    <t>MINERIA INDUSTRIAL Y ESCTRUCTURAS AGRARIAS LOCALES EN EL DESIERTO DE ATACAMA: GENEALOGIA DE UNA CRISIS AGRICOLA (QUILLAGUA S XIX-XXI)</t>
  </si>
  <si>
    <t>Project assessment and operational flexibility: VAN and more [Evaluación de proyectos y flexibilidad operativa: El VAN y algo más]</t>
  </si>
  <si>
    <t>Autoeficacia prácticas de aprendizaje autorregulado y docencia para fomentar el aprendizaje autorregulado en un curso de ingeniería de software</t>
  </si>
  <si>
    <t>Functional relationships between temperature and Brody’s coefficient in suspended culture of Argopecten purpuratus</t>
  </si>
  <si>
    <t>Derecho de consumo</t>
  </si>
  <si>
    <t>Aproximaciones al Monologion de Anselmo</t>
  </si>
  <si>
    <t>Veritas</t>
  </si>
  <si>
    <t>0718-9273</t>
  </si>
  <si>
    <t>Bellido Rafael (dir) (2014) el recurso de casación civil</t>
  </si>
  <si>
    <t>Sanchez-Stewart Nielson (2014) abogados y prevención del blanqueo de capitales manual básico</t>
  </si>
  <si>
    <t>Arqueología y memoria de los caminantes de la precordillera de camarones, Sierra de Arica</t>
  </si>
  <si>
    <t>Cobija y sus vías de conexión con el interior de Atacama: desde la colonia hasta la guerra del salitre</t>
  </si>
  <si>
    <t>Reef Sound as an Orientation Cue for Shoreward Migration by Pueruli of the Rock Lobster, Jasusedwardsii</t>
  </si>
  <si>
    <t>Comparison of VLT/X-shooter OH and O-2 rotational temperatures with consideration of TIMED/SABER emission and temperature profiles</t>
  </si>
  <si>
    <t>ATMOSPHERIC CHEMISTRY AND PHYSICS</t>
  </si>
  <si>
    <t>Biogeochemical characteristics of a long-lived anticyclonic eddy in the eastern South Pacific Ocean</t>
  </si>
  <si>
    <t>Artificial breakwaters as garbage bins: Structural complexity enhances anthropogenic litter accumulation in marine intertidal habitats</t>
  </si>
  <si>
    <t>ENVIRONMENTAL POLLUTION</t>
  </si>
  <si>
    <t>0269-7491</t>
  </si>
  <si>
    <t>The kitchen: from where the theoretical and methodological food is prepared</t>
  </si>
  <si>
    <t>Revista Estudios Cotidianos</t>
  </si>
  <si>
    <t>0719-1928</t>
  </si>
  <si>
    <t>Clumpy dust clouds and extended atmosphere of the AGB star W Hydrae revealed with VLT/SPHERE-ZIMPOL and VLTI/AMBER</t>
  </si>
  <si>
    <t>In vitro and in vivo evaluation of 2-aminoalkanol and 1,2-alkanediamine derivatives against Strongyloides venezuelensis</t>
  </si>
  <si>
    <t>PARASITES &amp; VECTORS</t>
  </si>
  <si>
    <t>1756-3305</t>
  </si>
  <si>
    <t>Energy labelling of residential buildings in Chile: Comparing steady-state evaluations and dynamical simulation results</t>
  </si>
  <si>
    <t>14th International Conference of IBPSA - Building Simulation 2015, BS 2015, Conference Proceedings</t>
  </si>
  <si>
    <t>Cód 121832</t>
  </si>
  <si>
    <t>Electroosmotic drainage, a pilot application for extracting trapped capillary liquid in copper leaching</t>
  </si>
  <si>
    <t>Transformación de los liderazgos en la minería: Gestión estratégica para incorporar mujeres a la industria</t>
  </si>
  <si>
    <t>Innovar-Revista de Ciencias Administrativas y Sociales</t>
  </si>
  <si>
    <t>0121-5051</t>
  </si>
  <si>
    <t>Esc. de Periodismo</t>
  </si>
  <si>
    <t>Spatial distribution of phlorotannins and its relationship with photosynthetic UV tolerance and allocation of storage carbohydrates in blades of the kelp Lessonia spicata</t>
  </si>
  <si>
    <t>Induction Heating Consolidation of TiO2 Sol-Gel Coating on Stainless Steel Support for Photocatalysis Applications</t>
  </si>
  <si>
    <t>PERIODICA POLYTECHNICA-CHEMICAL ENGINEERING</t>
  </si>
  <si>
    <t>0324-5853</t>
  </si>
  <si>
    <t>Oxalate formation under the hyperarid conditions of the Atacama desert as a mineral marker to provide clues to the source of organic carbon on Mars</t>
  </si>
  <si>
    <t>Journal of Geophysical Research-Biogeosciences</t>
  </si>
  <si>
    <t>2169-8953 </t>
  </si>
  <si>
    <t>Gaps in Local eGovernment research: An ontological analysis</t>
  </si>
  <si>
    <t>2015 Americas Conference on Information Systems, AMCIS 2015</t>
  </si>
  <si>
    <t>Small oscillations of a 3D electric dipole in the presence of a uniform magnetic field</t>
  </si>
  <si>
    <t>Journal of Physics: Conference Series</t>
  </si>
  <si>
    <t>1742-6588</t>
  </si>
  <si>
    <t>Isolation of cytotoxic diterpenoids from the Chilean medicinal plant Azorella compacta Phil from the Atacama Desert by high-speed counter-current chromatography</t>
  </si>
  <si>
    <t>Journal of the Science of Food and Agriculture</t>
  </si>
  <si>
    <t>0022-5142 </t>
  </si>
  <si>
    <t>Geochemistry of fluid discharges from Peteroa volcano (Argentina-Chile) in 2010-2015: Insights into compositional changes related to the fluid source region(s)</t>
  </si>
  <si>
    <t>Chemical Geology</t>
  </si>
  <si>
    <t>0009-2541</t>
  </si>
  <si>
    <t>Propuesta de evaluación de estrategias de afrontamiento ante la enfermedad crónica en adolescentes</t>
  </si>
  <si>
    <t>Revista Chilena de Pediatría</t>
  </si>
  <si>
    <t>0370-4106</t>
  </si>
  <si>
    <t>Rafael Calvez Bravo los modus operandi en las operaciones de blanqueo de capitales técnicas clásicas</t>
  </si>
  <si>
    <t>Revista de derecho (Valdivia)</t>
  </si>
  <si>
    <t>Spore dispersal in the intertidal kelp Lessonia spicata: macrochallenges for the harvestedLessonia species complex at microscales of space and time</t>
  </si>
  <si>
    <t>Botánica Marina</t>
  </si>
  <si>
    <t>0006-8055</t>
  </si>
  <si>
    <t>The traveling researchers’ sisterhood: Four female voices from Latin America in a collaborative autoethnography</t>
  </si>
  <si>
    <t>Qualitative Research Journal</t>
  </si>
  <si>
    <t>1448-0980 / 1443-9883</t>
  </si>
  <si>
    <t>Sobre el estado cursos en el college france (1989-1992) Pierre Bourdieu</t>
  </si>
  <si>
    <t>COMENTARIOS Y RESEÑAS DE LIBROS</t>
  </si>
  <si>
    <t xml:space="preserve"> Caregivers' perception of patients' cognitive deficit in schizophrenia and its influence on their quality of life</t>
  </si>
  <si>
    <t>Psicothema</t>
  </si>
  <si>
    <t>0214-9915</t>
  </si>
  <si>
    <t xml:space="preserve"> Characterization of calcium chloride tetrahydrate as a phase change material and thermodynamic analysis of the results</t>
  </si>
  <si>
    <t>RENEWABLE ENERGY</t>
  </si>
  <si>
    <t>0960-1481</t>
  </si>
  <si>
    <t xml:space="preserve"> Consumers' Perceptions of Online and Offline Retailer Deception: A Moderated Mediation Analysis</t>
  </si>
  <si>
    <t>JOURNAL OF INTERACTIVE MARKETING</t>
  </si>
  <si>
    <t>1094-9968 </t>
  </si>
  <si>
    <t xml:space="preserve"> Discovery of a companion at the brown dwarf limit to the solar-type star Gliese 29</t>
  </si>
  <si>
    <t>Astronomische Nachrichten</t>
  </si>
  <si>
    <t xml:space="preserve"> Distribution and Trends in Kelp Gull (Larus dominicanus) Coastal Breeding Populations in South America</t>
  </si>
  <si>
    <t xml:space="preserve"> Evidence for very nearby hidden white dwarfs</t>
  </si>
  <si>
    <t xml:space="preserve"> First description of clinical presentation of piscine orthoreovirus (PRV) infections in salmonid aquaculture in Chile and identification of a second genotype (Genotype II) of PRV</t>
  </si>
  <si>
    <t>VIROLOGY JOURNAL</t>
  </si>
  <si>
    <t>1743-422X</t>
  </si>
  <si>
    <t xml:space="preserve"> Impact of B2C e-commerce codes of conduct on sales volume: lessons from the Spanish perspective</t>
  </si>
  <si>
    <t>JOURNAL OF BUSINESS &amp; INDUSTRIAL MARKETING</t>
  </si>
  <si>
    <t>0885-8624 </t>
  </si>
  <si>
    <t xml:space="preserve"> Mapping the Structure of International Research Collaboration Network and Knowledge Domains on Electronic Commerce in the Journal of Theoretical and Applied Electronic Commerce Research</t>
  </si>
  <si>
    <t xml:space="preserve"> Mercury and neuromotor function among children in a rural town in Chile</t>
  </si>
  <si>
    <t>International Journal of Occupational and Environmental Health</t>
  </si>
  <si>
    <t>1077-3525 </t>
  </si>
  <si>
    <t xml:space="preserve"> Metadata for Recommending Primary and Secondary Level Learning Resources</t>
  </si>
  <si>
    <t>Journal of Universal Computer Science</t>
  </si>
  <si>
    <t>0948-695X</t>
  </si>
  <si>
    <t xml:space="preserve"> Modeling of Landslides in Valles Marineris, Mars, and Implications for Initiation Mechanism</t>
  </si>
  <si>
    <t>Earth Moon and Planets</t>
  </si>
  <si>
    <t>0167-9295</t>
  </si>
  <si>
    <t xml:space="preserve"> Molecular characterization of two ferritins of the scallop Argopecten purpuratus and gene expressions in association with early development, immune response and growth rate</t>
  </si>
  <si>
    <t>Comparative Biochemistry and Physiology B-Biochemistry &amp; Molecular Biology</t>
  </si>
  <si>
    <t>1096-4959 </t>
  </si>
  <si>
    <t xml:space="preserve"> MULLU (SPONDYLUS SP) IN THE SAN JOSE DEL ABRA MINING COMPLEX (UPPER LOA BASIN, NORTHERN CHILE)</t>
  </si>
  <si>
    <t>Intersecciones en Antropología</t>
  </si>
  <si>
    <t>1850-373X</t>
  </si>
  <si>
    <t xml:space="preserve"> Proximity to mining industry and respiratory diseases in children in a community in Northern Chile: A cross-sectional study</t>
  </si>
  <si>
    <t>Environmental Health</t>
  </si>
  <si>
    <t>1476-069X</t>
  </si>
  <si>
    <t xml:space="preserve"> STAR FORMATION IN 3CR RADIO GALAXIES AND QUASARS AT z &lt; 1</t>
  </si>
  <si>
    <t xml:space="preserve"> Terral de Vicuna, a Foehnlike Wind in Semiarid Northern Chile: Meteorological Aspects and Implications for the Fulfillment of Chill Requirements in Deciduous Fruit Trees</t>
  </si>
  <si>
    <t>Journal of Applied Meteorology and Climatology</t>
  </si>
  <si>
    <t>1558-8424</t>
  </si>
  <si>
    <t xml:space="preserve"> The presence of Teredo clappi (Bivalvia: Teredinidae) in Venezuelan coastal waters</t>
  </si>
  <si>
    <t>Revista Mexicana de Biodiversidad</t>
  </si>
  <si>
    <t xml:space="preserve"> Timing of wet episodes in Atacama Desert over the last 15 ka</t>
  </si>
  <si>
    <t>Quaternary Science Reviews</t>
  </si>
  <si>
    <t>0277-3791</t>
  </si>
  <si>
    <t xml:space="preserve"> Transoceanic dispersal and cryptic diversity in a cosmopolitan rafting nudibranch</t>
  </si>
  <si>
    <t>Invertebrate Systematics</t>
  </si>
  <si>
    <t>1445-5226</t>
  </si>
  <si>
    <t>Travel Buying Behavior in Social Network Site Users: to Buy Online vs. Offline</t>
  </si>
  <si>
    <t>Journal of Theoretical and Applied Electronic Commerce Research</t>
  </si>
  <si>
    <t>Truncated γ-exponential models for tidal stellar systems</t>
  </si>
  <si>
    <t>Riemannian geometry of fluctuation theory: An introduction </t>
  </si>
  <si>
    <t>Relevancia de las Barreras Percibidas en la decisión de adoptar cloud computing </t>
  </si>
  <si>
    <t>The optimal windows for seismically-enhanced gold precipitation in the epithermal environment</t>
  </si>
  <si>
    <t>ORE GEOLOGY REVIEWS</t>
  </si>
  <si>
    <t>0169-1368 </t>
  </si>
  <si>
    <t>An efficient agent location management for wireless sensor network</t>
  </si>
  <si>
    <t xml:space="preserve"> International Conference on High Performance Computing and Communications</t>
  </si>
  <si>
    <t>Deprecation of black Peru in chilean magazines: Corre-Vuela 1910-1930 [Alterización del Perú negro en magazines chilenos: Corre-Vuela 1910-1930]</t>
  </si>
  <si>
    <t>UCN</t>
  </si>
  <si>
    <t>Ovariectomy-induced chronic abdominal hypernociception in rats: Relation with brain oxidative stress</t>
  </si>
  <si>
    <t>Pharmaceutical intervention in menopausal patients with hormone replacement therapy in a community pharmacy from Antofagasta [Intervención farmacéutica a pacientes menopáusicas con terapia hormonal de reemplazo en una farmacia comunitaria de Antofagasta]</t>
  </si>
  <si>
    <t>Progress and limitations of dsRNA strategies in the control of viral diseases in aquaculture [Avances y limitaciones en el uso de los dsRNA como estrategias de control y prevención de enfermedades virales en sistemas acuícolas]</t>
  </si>
  <si>
    <t>Regional entrepreneurship and innovation in Chile: a knowledge matching approach</t>
  </si>
  <si>
    <t>Small Business Economics</t>
  </si>
  <si>
    <t>Relevancia de las Barreras Percibidas en la decisión de adoptar cloud computing</t>
  </si>
  <si>
    <t>Desafíos del intraoperatorio</t>
  </si>
  <si>
    <t>Revista Chilena de Anestesia</t>
  </si>
  <si>
    <t>716-4076</t>
  </si>
  <si>
    <t>Characteristics of fired bricks with co-combustion fly ashes</t>
  </si>
  <si>
    <t>Journal of Building Engineering</t>
  </si>
  <si>
    <t>2352-7102</t>
  </si>
  <si>
    <t>Phylogeny and biogeography of Muusoctopus (Cephalopoda: Enteroctopodidae)</t>
  </si>
  <si>
    <t>Zoologica Scripta</t>
  </si>
  <si>
    <t>0300-3256</t>
  </si>
  <si>
    <t>Impact of business competence of IT professionals in professional success perception</t>
  </si>
  <si>
    <t>Hegemonía masculina, freno en equipos mixtos en la mineria chilena</t>
  </si>
  <si>
    <t>Revista Mexicana de Sociologia</t>
  </si>
  <si>
    <t>0188-2503</t>
  </si>
  <si>
    <t>Observational analysis of the well-correlated diffuse bands: 6196 and 6614 angstrom</t>
  </si>
  <si>
    <t>An investigation of the 661.3 nm diffuse interstellar band in Cepheid spectra</t>
  </si>
  <si>
    <t>Treatment of seawater for rotifer culture uses applying adsorption and advanced oxidation processes</t>
  </si>
  <si>
    <t>PagoUCN</t>
  </si>
  <si>
    <t>PagoAutorUCN</t>
  </si>
  <si>
    <t>Tabla2</t>
  </si>
  <si>
    <t>Tabla3</t>
  </si>
  <si>
    <t>TipoDocumento</t>
  </si>
  <si>
    <t>Material Editorial</t>
  </si>
  <si>
    <t>Artículo de Conferencia</t>
  </si>
  <si>
    <t>Revisión</t>
  </si>
  <si>
    <t>Conferencia</t>
  </si>
  <si>
    <t>Revisión de libro</t>
  </si>
  <si>
    <t>Ítem Bibliográfico</t>
  </si>
  <si>
    <t>Resumen de reunión</t>
  </si>
  <si>
    <t>Comentarios</t>
  </si>
  <si>
    <t>Cuenta de ISSN</t>
  </si>
  <si>
    <t>1742-1773</t>
  </si>
  <si>
    <t>0718-1043b</t>
  </si>
  <si>
    <t>0041-0109</t>
  </si>
  <si>
    <t>0141-1137</t>
  </si>
  <si>
    <t>0032-5911</t>
  </si>
  <si>
    <t>1045-6636</t>
  </si>
  <si>
    <t>0004-6257</t>
  </si>
  <si>
    <t>1657-9268</t>
  </si>
  <si>
    <t>0041-3012</t>
  </si>
  <si>
    <t>1368-9801</t>
  </si>
  <si>
    <t>0029-8550</t>
  </si>
  <si>
    <t>1432-0748</t>
  </si>
  <si>
    <t>0717-0298</t>
  </si>
  <si>
    <t>0034-7745</t>
  </si>
  <si>
    <t>0921-8972</t>
  </si>
  <si>
    <t>2169-89534</t>
  </si>
  <si>
    <t>1742-6589</t>
  </si>
  <si>
    <t>0169-13689</t>
  </si>
  <si>
    <t>0921-888X</t>
  </si>
  <si>
    <t>1. Presente la cantidad de publicaciones por cuartil, y un gráfico que muestre el % de publicaciones por cuartil.</t>
  </si>
  <si>
    <t>Suma de TotalAutores</t>
  </si>
  <si>
    <t>Suma de AutoresUCN</t>
  </si>
  <si>
    <t>2. Muestre como tabla y como gráfico una comparativa entre la cantidad de autores totales y autores UCN, por facultad. En un gráfico aparte muestre los mismos datos, pero en forma porcentual. Ordene todo de mayor a menor por cantidad de autores UCN.</t>
  </si>
  <si>
    <t xml:space="preserve"> Nota: Los gráficos deben tener etiquetas que indiquen los valores.</t>
  </si>
  <si>
    <t>3. Muestre la cantidad de publicaciones por facultad, separando por cuartil. Ordene la tabla de mayor a menor por cantidad de publicaciones Q1.</t>
  </si>
  <si>
    <t xml:space="preserve"> Nota: El gráfico debe tener etiquetas que indiquen los valores.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</si>
</sst>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i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vertical="top" wrapText="1"/>
    </xf>
    <xf numFmtId="0" fontId="1" fillId="2" borderId="2" xfId="0" applyFont="1" applyFill="1" applyBorder="1" applyAlignment="1">
      <alignment horizontal="center"/>
    </xf>
    <xf numFmtId="0" fontId="2" fillId="4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2">
    <cellStyle name="Heading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[Solución prueba 1 - sábado CD.xlsx]Ejercicio 2!Tabla dinámica2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'Ejercicio 2'!$B$4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7D-41D4-BD3C-0CF19DF49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7D-41D4-BD3C-0CF19DF496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7D-41D4-BD3C-0CF19DF496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7D-41D4-BD3C-0CF19DF496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7D-41D4-BD3C-0CF19DF4965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'Ejercicio 2'!$A$5:$A$10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Q4-</c:v>
                </c:pt>
              </c:strCache>
            </c:strRef>
          </c:cat>
          <c:val>
            <c:numRef>
              <c:f>'Ejercicio 2'!$B$5:$B$10</c:f>
              <c:numCache>
                <c:formatCode>General</c:formatCode>
                <c:ptCount val="5"/>
                <c:pt idx="0">
                  <c:v>203</c:v>
                </c:pt>
                <c:pt idx="1">
                  <c:v>110</c:v>
                </c:pt>
                <c:pt idx="2">
                  <c:v>97</c:v>
                </c:pt>
                <c:pt idx="3">
                  <c:v>147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7D-41D4-BD3C-0CF19DF49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[Solución prueba 1 - sábado CD.xlsx]Ejercicio 2!Tabla dinámica3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'Ejercicio 2'!$B$30</c:f>
              <c:strCache>
                <c:ptCount val="1"/>
                <c:pt idx="0">
                  <c:v>Suma de TotalAutores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'Ejercicio 2'!$A$31:$A$42</c:f>
              <c:strCache>
                <c:ptCount val="11"/>
                <c:pt idx="0">
                  <c:v>Cs. del Mar</c:v>
                </c:pt>
                <c:pt idx="1">
                  <c:v>V.R.I.D.T.</c:v>
                </c:pt>
                <c:pt idx="2">
                  <c:v>Ciencias</c:v>
                </c:pt>
                <c:pt idx="3">
                  <c:v>Ing. y Cs. Geológicas</c:v>
                </c:pt>
                <c:pt idx="4">
                  <c:v>V.R.S.</c:v>
                </c:pt>
                <c:pt idx="5">
                  <c:v>Humanidades</c:v>
                </c:pt>
                <c:pt idx="6">
                  <c:v>Medicina</c:v>
                </c:pt>
                <c:pt idx="7">
                  <c:v>Economía y Administración</c:v>
                </c:pt>
                <c:pt idx="8">
                  <c:v>Cs. Jurídicas</c:v>
                </c:pt>
                <c:pt idx="9">
                  <c:v>V.R.A.</c:v>
                </c:pt>
                <c:pt idx="10">
                  <c:v>Cs. de Ing. y Construcción</c:v>
                </c:pt>
              </c:strCache>
            </c:strRef>
          </c:cat>
          <c:val>
            <c:numRef>
              <c:f>'Ejercicio 2'!$B$31:$B$42</c:f>
              <c:numCache>
                <c:formatCode>General</c:formatCode>
                <c:ptCount val="11"/>
                <c:pt idx="0">
                  <c:v>759</c:v>
                </c:pt>
                <c:pt idx="1">
                  <c:v>923</c:v>
                </c:pt>
                <c:pt idx="2">
                  <c:v>360</c:v>
                </c:pt>
                <c:pt idx="3">
                  <c:v>389</c:v>
                </c:pt>
                <c:pt idx="4">
                  <c:v>160</c:v>
                </c:pt>
                <c:pt idx="5">
                  <c:v>136</c:v>
                </c:pt>
                <c:pt idx="6">
                  <c:v>209</c:v>
                </c:pt>
                <c:pt idx="7">
                  <c:v>107</c:v>
                </c:pt>
                <c:pt idx="8">
                  <c:v>48</c:v>
                </c:pt>
                <c:pt idx="9">
                  <c:v>11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D-449C-9AB3-DBA571CCB642}"/>
            </c:ext>
          </c:extLst>
        </c:ser>
        <c:ser>
          <c:idx val="1"/>
          <c:order val="1"/>
          <c:tx>
            <c:strRef>
              <c:f>'Ejercicio 2'!$C$30</c:f>
              <c:strCache>
                <c:ptCount val="1"/>
                <c:pt idx="0">
                  <c:v>Suma de AutoresUCN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'Ejercicio 2'!$A$31:$A$42</c:f>
              <c:strCache>
                <c:ptCount val="11"/>
                <c:pt idx="0">
                  <c:v>Cs. del Mar</c:v>
                </c:pt>
                <c:pt idx="1">
                  <c:v>V.R.I.D.T.</c:v>
                </c:pt>
                <c:pt idx="2">
                  <c:v>Ciencias</c:v>
                </c:pt>
                <c:pt idx="3">
                  <c:v>Ing. y Cs. Geológicas</c:v>
                </c:pt>
                <c:pt idx="4">
                  <c:v>V.R.S.</c:v>
                </c:pt>
                <c:pt idx="5">
                  <c:v>Humanidades</c:v>
                </c:pt>
                <c:pt idx="6">
                  <c:v>Medicina</c:v>
                </c:pt>
                <c:pt idx="7">
                  <c:v>Economía y Administración</c:v>
                </c:pt>
                <c:pt idx="8">
                  <c:v>Cs. Jurídicas</c:v>
                </c:pt>
                <c:pt idx="9">
                  <c:v>V.R.A.</c:v>
                </c:pt>
                <c:pt idx="10">
                  <c:v>Cs. de Ing. y Construcción</c:v>
                </c:pt>
              </c:strCache>
            </c:strRef>
          </c:cat>
          <c:val>
            <c:numRef>
              <c:f>'Ejercicio 2'!$C$31:$C$42</c:f>
              <c:numCache>
                <c:formatCode>General</c:formatCode>
                <c:ptCount val="11"/>
                <c:pt idx="0">
                  <c:v>284</c:v>
                </c:pt>
                <c:pt idx="1">
                  <c:v>176</c:v>
                </c:pt>
                <c:pt idx="2">
                  <c:v>161</c:v>
                </c:pt>
                <c:pt idx="3">
                  <c:v>130</c:v>
                </c:pt>
                <c:pt idx="4">
                  <c:v>79</c:v>
                </c:pt>
                <c:pt idx="5">
                  <c:v>73</c:v>
                </c:pt>
                <c:pt idx="6">
                  <c:v>71</c:v>
                </c:pt>
                <c:pt idx="7">
                  <c:v>54</c:v>
                </c:pt>
                <c:pt idx="8">
                  <c:v>36</c:v>
                </c:pt>
                <c:pt idx="9">
                  <c:v>11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D-449C-9AB3-DBA571CCB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561149952"/>
        <c:axId val="-1561151584"/>
      </c:barChart>
      <c:catAx>
        <c:axId val="-156114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61151584"/>
        <c:crosses val="autoZero"/>
        <c:auto val="1"/>
        <c:lblAlgn val="ctr"/>
        <c:lblOffset val="100"/>
        <c:noMultiLvlLbl val="0"/>
      </c:catAx>
      <c:valAx>
        <c:axId val="-15611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611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[Solución prueba 1 - sábado CD.xlsx]Ejercicio 2!Tabla dinámica3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'Ejercicio 2'!$B$30</c:f>
              <c:strCache>
                <c:ptCount val="1"/>
                <c:pt idx="0">
                  <c:v>Suma de TotalAutores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'Ejercicio 2'!$A$31:$A$42</c:f>
              <c:strCache>
                <c:ptCount val="11"/>
                <c:pt idx="0">
                  <c:v>Cs. del Mar</c:v>
                </c:pt>
                <c:pt idx="1">
                  <c:v>V.R.I.D.T.</c:v>
                </c:pt>
                <c:pt idx="2">
                  <c:v>Ciencias</c:v>
                </c:pt>
                <c:pt idx="3">
                  <c:v>Ing. y Cs. Geológicas</c:v>
                </c:pt>
                <c:pt idx="4">
                  <c:v>V.R.S.</c:v>
                </c:pt>
                <c:pt idx="5">
                  <c:v>Humanidades</c:v>
                </c:pt>
                <c:pt idx="6">
                  <c:v>Medicina</c:v>
                </c:pt>
                <c:pt idx="7">
                  <c:v>Economía y Administración</c:v>
                </c:pt>
                <c:pt idx="8">
                  <c:v>Cs. Jurídicas</c:v>
                </c:pt>
                <c:pt idx="9">
                  <c:v>V.R.A.</c:v>
                </c:pt>
                <c:pt idx="10">
                  <c:v>Cs. de Ing. y Construcción</c:v>
                </c:pt>
              </c:strCache>
            </c:strRef>
          </c:cat>
          <c:val>
            <c:numRef>
              <c:f>'Ejercicio 2'!$B$31:$B$42</c:f>
              <c:numCache>
                <c:formatCode>General</c:formatCode>
                <c:ptCount val="11"/>
                <c:pt idx="0">
                  <c:v>759</c:v>
                </c:pt>
                <c:pt idx="1">
                  <c:v>923</c:v>
                </c:pt>
                <c:pt idx="2">
                  <c:v>360</c:v>
                </c:pt>
                <c:pt idx="3">
                  <c:v>389</c:v>
                </c:pt>
                <c:pt idx="4">
                  <c:v>160</c:v>
                </c:pt>
                <c:pt idx="5">
                  <c:v>136</c:v>
                </c:pt>
                <c:pt idx="6">
                  <c:v>209</c:v>
                </c:pt>
                <c:pt idx="7">
                  <c:v>107</c:v>
                </c:pt>
                <c:pt idx="8">
                  <c:v>48</c:v>
                </c:pt>
                <c:pt idx="9">
                  <c:v>11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B-49E5-A05D-90BFD7E993A0}"/>
            </c:ext>
          </c:extLst>
        </c:ser>
        <c:ser>
          <c:idx val="1"/>
          <c:order val="1"/>
          <c:tx>
            <c:strRef>
              <c:f>'Ejercicio 2'!$C$30</c:f>
              <c:strCache>
                <c:ptCount val="1"/>
                <c:pt idx="0">
                  <c:v>Suma de AutoresUCN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'Ejercicio 2'!$A$31:$A$42</c:f>
              <c:strCache>
                <c:ptCount val="11"/>
                <c:pt idx="0">
                  <c:v>Cs. del Mar</c:v>
                </c:pt>
                <c:pt idx="1">
                  <c:v>V.R.I.D.T.</c:v>
                </c:pt>
                <c:pt idx="2">
                  <c:v>Ciencias</c:v>
                </c:pt>
                <c:pt idx="3">
                  <c:v>Ing. y Cs. Geológicas</c:v>
                </c:pt>
                <c:pt idx="4">
                  <c:v>V.R.S.</c:v>
                </c:pt>
                <c:pt idx="5">
                  <c:v>Humanidades</c:v>
                </c:pt>
                <c:pt idx="6">
                  <c:v>Medicina</c:v>
                </c:pt>
                <c:pt idx="7">
                  <c:v>Economía y Administración</c:v>
                </c:pt>
                <c:pt idx="8">
                  <c:v>Cs. Jurídicas</c:v>
                </c:pt>
                <c:pt idx="9">
                  <c:v>V.R.A.</c:v>
                </c:pt>
                <c:pt idx="10">
                  <c:v>Cs. de Ing. y Construcción</c:v>
                </c:pt>
              </c:strCache>
            </c:strRef>
          </c:cat>
          <c:val>
            <c:numRef>
              <c:f>'Ejercicio 2'!$C$31:$C$42</c:f>
              <c:numCache>
                <c:formatCode>General</c:formatCode>
                <c:ptCount val="11"/>
                <c:pt idx="0">
                  <c:v>284</c:v>
                </c:pt>
                <c:pt idx="1">
                  <c:v>176</c:v>
                </c:pt>
                <c:pt idx="2">
                  <c:v>161</c:v>
                </c:pt>
                <c:pt idx="3">
                  <c:v>130</c:v>
                </c:pt>
                <c:pt idx="4">
                  <c:v>79</c:v>
                </c:pt>
                <c:pt idx="5">
                  <c:v>73</c:v>
                </c:pt>
                <c:pt idx="6">
                  <c:v>71</c:v>
                </c:pt>
                <c:pt idx="7">
                  <c:v>54</c:v>
                </c:pt>
                <c:pt idx="8">
                  <c:v>36</c:v>
                </c:pt>
                <c:pt idx="9">
                  <c:v>11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B-49E5-A05D-90BFD7E99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604752736"/>
        <c:axId val="-1604742400"/>
      </c:barChart>
      <c:catAx>
        <c:axId val="-16047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04742400"/>
        <c:crosses val="autoZero"/>
        <c:auto val="1"/>
        <c:lblAlgn val="ctr"/>
        <c:lblOffset val="100"/>
        <c:noMultiLvlLbl val="0"/>
      </c:catAx>
      <c:valAx>
        <c:axId val="-16047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047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[Solución prueba 1 - sábado CD.xlsx]Ejercicio 2!Tabla dinámica4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'Ejercicio 2'!$B$50:$B$51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'Ejercicio 2'!$A$52:$A$63</c:f>
              <c:strCache>
                <c:ptCount val="11"/>
                <c:pt idx="0">
                  <c:v>V.R.I.D.T.</c:v>
                </c:pt>
                <c:pt idx="1">
                  <c:v>Cs. del Mar</c:v>
                </c:pt>
                <c:pt idx="2">
                  <c:v>Ciencias</c:v>
                </c:pt>
                <c:pt idx="3">
                  <c:v>Ing. y Cs. Geológicas</c:v>
                </c:pt>
                <c:pt idx="4">
                  <c:v>Economía y Administración</c:v>
                </c:pt>
                <c:pt idx="5">
                  <c:v>Medicina</c:v>
                </c:pt>
                <c:pt idx="6">
                  <c:v>V.R.S.</c:v>
                </c:pt>
                <c:pt idx="7">
                  <c:v>Cs. Jurídicas</c:v>
                </c:pt>
                <c:pt idx="8">
                  <c:v>Humanidades</c:v>
                </c:pt>
                <c:pt idx="9">
                  <c:v>V.R.A.</c:v>
                </c:pt>
                <c:pt idx="10">
                  <c:v>Cs. de Ing. y Construcción</c:v>
                </c:pt>
              </c:strCache>
            </c:strRef>
          </c:cat>
          <c:val>
            <c:numRef>
              <c:f>'Ejercicio 2'!$B$52:$B$63</c:f>
              <c:numCache>
                <c:formatCode>General</c:formatCode>
                <c:ptCount val="11"/>
                <c:pt idx="0">
                  <c:v>70</c:v>
                </c:pt>
                <c:pt idx="1">
                  <c:v>49</c:v>
                </c:pt>
                <c:pt idx="2">
                  <c:v>30</c:v>
                </c:pt>
                <c:pt idx="3">
                  <c:v>29</c:v>
                </c:pt>
                <c:pt idx="4">
                  <c:v>12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2-4027-9D5B-5942140A0CC8}"/>
            </c:ext>
          </c:extLst>
        </c:ser>
        <c:ser>
          <c:idx val="1"/>
          <c:order val="1"/>
          <c:tx>
            <c:strRef>
              <c:f>'Ejercicio 2'!$C$50:$C$51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'Ejercicio 2'!$A$52:$A$63</c:f>
              <c:strCache>
                <c:ptCount val="11"/>
                <c:pt idx="0">
                  <c:v>V.R.I.D.T.</c:v>
                </c:pt>
                <c:pt idx="1">
                  <c:v>Cs. del Mar</c:v>
                </c:pt>
                <c:pt idx="2">
                  <c:v>Ciencias</c:v>
                </c:pt>
                <c:pt idx="3">
                  <c:v>Ing. y Cs. Geológicas</c:v>
                </c:pt>
                <c:pt idx="4">
                  <c:v>Economía y Administración</c:v>
                </c:pt>
                <c:pt idx="5">
                  <c:v>Medicina</c:v>
                </c:pt>
                <c:pt idx="6">
                  <c:v>V.R.S.</c:v>
                </c:pt>
                <c:pt idx="7">
                  <c:v>Cs. Jurídicas</c:v>
                </c:pt>
                <c:pt idx="8">
                  <c:v>Humanidades</c:v>
                </c:pt>
                <c:pt idx="9">
                  <c:v>V.R.A.</c:v>
                </c:pt>
                <c:pt idx="10">
                  <c:v>Cs. de Ing. y Construcción</c:v>
                </c:pt>
              </c:strCache>
            </c:strRef>
          </c:cat>
          <c:val>
            <c:numRef>
              <c:f>'Ejercicio 2'!$C$52:$C$63</c:f>
              <c:numCache>
                <c:formatCode>General</c:formatCode>
                <c:ptCount val="11"/>
                <c:pt idx="0">
                  <c:v>13</c:v>
                </c:pt>
                <c:pt idx="1">
                  <c:v>38</c:v>
                </c:pt>
                <c:pt idx="2">
                  <c:v>20</c:v>
                </c:pt>
                <c:pt idx="3">
                  <c:v>20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2-4027-9D5B-5942140A0CC8}"/>
            </c:ext>
          </c:extLst>
        </c:ser>
        <c:ser>
          <c:idx val="2"/>
          <c:order val="2"/>
          <c:tx>
            <c:strRef>
              <c:f>'Ejercicio 2'!$D$50:$D$51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'Ejercicio 2'!$A$52:$A$63</c:f>
              <c:strCache>
                <c:ptCount val="11"/>
                <c:pt idx="0">
                  <c:v>V.R.I.D.T.</c:v>
                </c:pt>
                <c:pt idx="1">
                  <c:v>Cs. del Mar</c:v>
                </c:pt>
                <c:pt idx="2">
                  <c:v>Ciencias</c:v>
                </c:pt>
                <c:pt idx="3">
                  <c:v>Ing. y Cs. Geológicas</c:v>
                </c:pt>
                <c:pt idx="4">
                  <c:v>Economía y Administración</c:v>
                </c:pt>
                <c:pt idx="5">
                  <c:v>Medicina</c:v>
                </c:pt>
                <c:pt idx="6">
                  <c:v>V.R.S.</c:v>
                </c:pt>
                <c:pt idx="7">
                  <c:v>Cs. Jurídicas</c:v>
                </c:pt>
                <c:pt idx="8">
                  <c:v>Humanidades</c:v>
                </c:pt>
                <c:pt idx="9">
                  <c:v>V.R.A.</c:v>
                </c:pt>
                <c:pt idx="10">
                  <c:v>Cs. de Ing. y Construcción</c:v>
                </c:pt>
              </c:strCache>
            </c:strRef>
          </c:cat>
          <c:val>
            <c:numRef>
              <c:f>'Ejercicio 2'!$D$52:$D$63</c:f>
              <c:numCache>
                <c:formatCode>General</c:formatCode>
                <c:ptCount val="11"/>
                <c:pt idx="0">
                  <c:v>21</c:v>
                </c:pt>
                <c:pt idx="1">
                  <c:v>26</c:v>
                </c:pt>
                <c:pt idx="2">
                  <c:v>7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  <c:pt idx="6">
                  <c:v>12</c:v>
                </c:pt>
                <c:pt idx="7">
                  <c:v>6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F2-4027-9D5B-5942140A0CC8}"/>
            </c:ext>
          </c:extLst>
        </c:ser>
        <c:ser>
          <c:idx val="3"/>
          <c:order val="3"/>
          <c:tx>
            <c:strRef>
              <c:f>'Ejercicio 2'!$E$50:$E$51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'Ejercicio 2'!$A$52:$A$63</c:f>
              <c:strCache>
                <c:ptCount val="11"/>
                <c:pt idx="0">
                  <c:v>V.R.I.D.T.</c:v>
                </c:pt>
                <c:pt idx="1">
                  <c:v>Cs. del Mar</c:v>
                </c:pt>
                <c:pt idx="2">
                  <c:v>Ciencias</c:v>
                </c:pt>
                <c:pt idx="3">
                  <c:v>Ing. y Cs. Geológicas</c:v>
                </c:pt>
                <c:pt idx="4">
                  <c:v>Economía y Administración</c:v>
                </c:pt>
                <c:pt idx="5">
                  <c:v>Medicina</c:v>
                </c:pt>
                <c:pt idx="6">
                  <c:v>V.R.S.</c:v>
                </c:pt>
                <c:pt idx="7">
                  <c:v>Cs. Jurídicas</c:v>
                </c:pt>
                <c:pt idx="8">
                  <c:v>Humanidades</c:v>
                </c:pt>
                <c:pt idx="9">
                  <c:v>V.R.A.</c:v>
                </c:pt>
                <c:pt idx="10">
                  <c:v>Cs. de Ing. y Construcción</c:v>
                </c:pt>
              </c:strCache>
            </c:strRef>
          </c:cat>
          <c:val>
            <c:numRef>
              <c:f>'Ejercicio 2'!$E$52:$E$63</c:f>
              <c:numCache>
                <c:formatCode>General</c:formatCode>
                <c:ptCount val="11"/>
                <c:pt idx="0">
                  <c:v>12</c:v>
                </c:pt>
                <c:pt idx="1">
                  <c:v>42</c:v>
                </c:pt>
                <c:pt idx="2">
                  <c:v>18</c:v>
                </c:pt>
                <c:pt idx="3">
                  <c:v>10</c:v>
                </c:pt>
                <c:pt idx="4">
                  <c:v>5</c:v>
                </c:pt>
                <c:pt idx="5">
                  <c:v>11</c:v>
                </c:pt>
                <c:pt idx="6">
                  <c:v>20</c:v>
                </c:pt>
                <c:pt idx="7">
                  <c:v>8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F2-4027-9D5B-5942140A0CC8}"/>
            </c:ext>
          </c:extLst>
        </c:ser>
        <c:ser>
          <c:idx val="4"/>
          <c:order val="4"/>
          <c:tx>
            <c:strRef>
              <c:f>'Ejercicio 2'!$F$50:$F$51</c:f>
              <c:strCache>
                <c:ptCount val="1"/>
                <c:pt idx="0">
                  <c:v>Q4-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'Ejercicio 2'!$A$52:$A$63</c:f>
              <c:strCache>
                <c:ptCount val="11"/>
                <c:pt idx="0">
                  <c:v>V.R.I.D.T.</c:v>
                </c:pt>
                <c:pt idx="1">
                  <c:v>Cs. del Mar</c:v>
                </c:pt>
                <c:pt idx="2">
                  <c:v>Ciencias</c:v>
                </c:pt>
                <c:pt idx="3">
                  <c:v>Ing. y Cs. Geológicas</c:v>
                </c:pt>
                <c:pt idx="4">
                  <c:v>Economía y Administración</c:v>
                </c:pt>
                <c:pt idx="5">
                  <c:v>Medicina</c:v>
                </c:pt>
                <c:pt idx="6">
                  <c:v>V.R.S.</c:v>
                </c:pt>
                <c:pt idx="7">
                  <c:v>Cs. Jurídicas</c:v>
                </c:pt>
                <c:pt idx="8">
                  <c:v>Humanidades</c:v>
                </c:pt>
                <c:pt idx="9">
                  <c:v>V.R.A.</c:v>
                </c:pt>
                <c:pt idx="10">
                  <c:v>Cs. de Ing. y Construcción</c:v>
                </c:pt>
              </c:strCache>
            </c:strRef>
          </c:cat>
          <c:val>
            <c:numRef>
              <c:f>'Ejercicio 2'!$F$52:$F$63</c:f>
              <c:numCache>
                <c:formatCode>General</c:formatCode>
                <c:ptCount val="11"/>
                <c:pt idx="0">
                  <c:v>25</c:v>
                </c:pt>
                <c:pt idx="1">
                  <c:v>2</c:v>
                </c:pt>
                <c:pt idx="2">
                  <c:v>10</c:v>
                </c:pt>
                <c:pt idx="3">
                  <c:v>5</c:v>
                </c:pt>
                <c:pt idx="4">
                  <c:v>11</c:v>
                </c:pt>
                <c:pt idx="5">
                  <c:v>5</c:v>
                </c:pt>
                <c:pt idx="6">
                  <c:v>11</c:v>
                </c:pt>
                <c:pt idx="7">
                  <c:v>14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F2-4027-9D5B-5942140A0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04751648"/>
        <c:axId val="-1604751104"/>
      </c:barChart>
      <c:catAx>
        <c:axId val="-160475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04751104"/>
        <c:crosses val="autoZero"/>
        <c:auto val="1"/>
        <c:lblAlgn val="ctr"/>
        <c:lblOffset val="100"/>
        <c:noMultiLvlLbl val="0"/>
      </c:catAx>
      <c:valAx>
        <c:axId val="-16047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047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28575</xdr:rowOff>
    </xdr:from>
    <xdr:to>
      <xdr:col>9</xdr:col>
      <xdr:colOff>65942</xdr:colOff>
      <xdr:row>5</xdr:row>
      <xdr:rowOff>76200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FE12978-62EB-47A8-9136-8DFE2E969C3F}"/>
            </a:ext>
          </a:extLst>
        </xdr:cNvPr>
        <xdr:cNvSpPr txBox="1">
          <a:spLocks noChangeArrowheads="1"/>
        </xdr:cNvSpPr>
      </xdr:nvSpPr>
      <xdr:spPr bwMode="auto">
        <a:xfrm>
          <a:off x="276225" y="219075"/>
          <a:ext cx="6647717" cy="809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1600" b="1" i="0" u="none" strike="noStrike" baseline="0">
              <a:solidFill>
                <a:srgbClr val="FF0000"/>
              </a:solidFill>
              <a:latin typeface="+mn-lt"/>
              <a:ea typeface="+mn-ea"/>
              <a:cs typeface="Arial"/>
            </a:rPr>
            <a:t>Registro de Artículos Científicos</a:t>
          </a:r>
        </a:p>
        <a:p>
          <a:pPr algn="l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+mn-lt"/>
              <a:cs typeface="Arial"/>
            </a:rPr>
            <a:t>En la UCN hay muchos académicos que publican artículos en revistas científicas. Los datos de las publicaciones del último tiempo se encuentran en el archivo "publicaciones.csv"</a:t>
          </a:r>
          <a:r>
            <a:rPr lang="es-CL" sz="900" b="0" i="0" u="none" strike="noStrike" baseline="0">
              <a:solidFill>
                <a:srgbClr val="000000"/>
              </a:solidFill>
              <a:latin typeface="+mn-lt"/>
              <a:ea typeface="+mn-ea"/>
              <a:cs typeface="Arial"/>
            </a:rPr>
            <a:t>.</a:t>
          </a:r>
          <a:r>
            <a:rPr lang="es-CL" sz="900" b="0" i="0" u="none" strike="noStrike" baseline="0">
              <a:solidFill>
                <a:srgbClr val="000000"/>
              </a:solidFill>
              <a:latin typeface="+mn-lt"/>
              <a:cs typeface="Arial"/>
            </a:rPr>
            <a:t>  En este archivo cada línea representa un artículo publicado.</a:t>
          </a:r>
        </a:p>
        <a:p>
          <a:pPr algn="l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+mn-lt"/>
              <a:cs typeface="Arial"/>
            </a:rPr>
            <a:t>El día de hoy usted es el encargado de completar y analizar la información según las intrucciones de los diferentes problemas planteados.</a:t>
          </a:r>
        </a:p>
      </xdr:txBody>
    </xdr:sp>
    <xdr:clientData/>
  </xdr:twoCellAnchor>
  <xdr:twoCellAnchor>
    <xdr:from>
      <xdr:col>0</xdr:col>
      <xdr:colOff>276224</xdr:colOff>
      <xdr:row>6</xdr:row>
      <xdr:rowOff>28574</xdr:rowOff>
    </xdr:from>
    <xdr:to>
      <xdr:col>9</xdr:col>
      <xdr:colOff>76200</xdr:colOff>
      <xdr:row>45</xdr:row>
      <xdr:rowOff>9524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1E7941B-B34D-4B08-ACC0-08EF0E68407E}"/>
            </a:ext>
          </a:extLst>
        </xdr:cNvPr>
        <xdr:cNvSpPr txBox="1">
          <a:spLocks noChangeArrowheads="1"/>
        </xdr:cNvSpPr>
      </xdr:nvSpPr>
      <xdr:spPr bwMode="auto">
        <a:xfrm>
          <a:off x="276224" y="1219199"/>
          <a:ext cx="6657976" cy="7553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s-CL" sz="8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s-CL" sz="1200" b="1" i="0" u="none" strike="noStrike" baseline="0">
              <a:solidFill>
                <a:srgbClr val="FF0000"/>
              </a:solidFill>
              <a:latin typeface="+mn-lt"/>
              <a:cs typeface="Arial"/>
            </a:rPr>
            <a:t>INSTRUCCIONES - PROBLEMA  01</a:t>
          </a:r>
          <a:endParaRPr lang="es-CL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1000" b="0" i="0" baseline="0">
              <a:effectLst/>
              <a:latin typeface="+mn-lt"/>
              <a:ea typeface="+mn-ea"/>
              <a:cs typeface="Arial" panose="020B0604020202020204" pitchFamily="34" charset="0"/>
            </a:rPr>
            <a:t>A. Importe los datos desde el archivo "publicaciones.csv" a la hoja </a:t>
          </a:r>
          <a:r>
            <a:rPr lang="es-CL" sz="1000" b="1" i="0" baseline="0">
              <a:effectLst/>
              <a:latin typeface="+mn-lt"/>
              <a:ea typeface="+mn-ea"/>
              <a:cs typeface="Arial" panose="020B0604020202020204" pitchFamily="34" charset="0"/>
            </a:rPr>
            <a:t>Datos</a:t>
          </a:r>
          <a:r>
            <a:rPr lang="es-CL" sz="1000" b="0" i="0" baseline="0">
              <a:effectLst/>
              <a:latin typeface="+mn-lt"/>
              <a:ea typeface="+mn-ea"/>
              <a:cs typeface="Arial" panose="020B0604020202020204" pitchFamily="34" charset="0"/>
            </a:rPr>
            <a:t>.</a:t>
          </a:r>
          <a:endParaRPr lang="es-CL" sz="900">
            <a:effectLst/>
            <a:latin typeface="+mn-lt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+mn-lt"/>
              <a:cs typeface="Arial"/>
            </a:rPr>
            <a:t>B. Basándose en los datos de la hoja Datos, rellene las columnas (que debe crear) según las siguientes indicaciones:</a:t>
          </a: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s-CL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     * </a:t>
          </a:r>
          <a:r>
            <a:rPr lang="es-CL" sz="1000" b="1" i="0" u="none" strike="noStrike" baseline="0">
              <a:solidFill>
                <a:srgbClr val="000000"/>
              </a:solidFill>
              <a:latin typeface="+mn-lt"/>
              <a:cs typeface="Arial"/>
            </a:rPr>
            <a:t>AutoresExternos: </a:t>
          </a:r>
        </a:p>
        <a:p>
          <a:pPr algn="l" rtl="0">
            <a:defRPr sz="1000"/>
          </a:pPr>
          <a:r>
            <a:rPr lang="es-CL" sz="1000" b="1" i="0" u="none" strike="noStrike" baseline="0">
              <a:solidFill>
                <a:srgbClr val="000000"/>
              </a:solidFill>
              <a:latin typeface="+mn-lt"/>
              <a:cs typeface="Arial"/>
            </a:rPr>
            <a:t>	</a:t>
          </a:r>
          <a:r>
            <a:rPr lang="es-CL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Un artículo científico puede tener varios autores. La columna TotalAutores indica la cantidad total </a:t>
          </a:r>
        </a:p>
        <a:p>
          <a:pPr algn="l" rtl="0">
            <a:defRPr sz="1000"/>
          </a:pPr>
          <a:r>
            <a:rPr lang="es-CL" sz="1000" b="0" i="0" baseline="0">
              <a:effectLst/>
              <a:latin typeface="+mn-lt"/>
              <a:ea typeface="+mn-ea"/>
              <a:cs typeface="+mn-cs"/>
            </a:rPr>
            <a:t>	</a:t>
          </a:r>
          <a:r>
            <a:rPr lang="es-CL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de autores del artículo. La columna AutoresUCN indica la cantidad de autores que pertenecen a</a:t>
          </a:r>
        </a:p>
        <a:p>
          <a:pPr algn="l" rtl="0">
            <a:defRPr sz="1000"/>
          </a:pPr>
          <a:r>
            <a:rPr lang="es-CL" sz="1000" b="0" i="0" baseline="0">
              <a:effectLst/>
              <a:latin typeface="+mn-lt"/>
              <a:ea typeface="+mn-ea"/>
              <a:cs typeface="+mn-cs"/>
            </a:rPr>
            <a:t>	la UCN. Agregue la columna AutoresExternos con la diferencia entre ambos valores.</a:t>
          </a:r>
          <a:endParaRPr lang="es-CL" sz="10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endParaRPr lang="es-CL" sz="10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s-CL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     * </a:t>
          </a:r>
          <a:r>
            <a:rPr lang="es-CL" sz="1000" b="1" i="0" u="none" strike="noStrike" baseline="0">
              <a:solidFill>
                <a:srgbClr val="000000"/>
              </a:solidFill>
              <a:latin typeface="+mn-lt"/>
              <a:cs typeface="Arial"/>
            </a:rPr>
            <a:t>MejorAño: </a:t>
          </a:r>
        </a:p>
        <a:p>
          <a:pPr algn="l" rtl="0">
            <a:defRPr sz="1000"/>
          </a:pPr>
          <a:r>
            <a:rPr lang="es-CL" sz="1000" b="1" i="0" u="none" strike="noStrike" baseline="0">
              <a:solidFill>
                <a:srgbClr val="000000"/>
              </a:solidFill>
              <a:latin typeface="+mn-lt"/>
              <a:cs typeface="Arial"/>
            </a:rPr>
            <a:t>	</a:t>
          </a:r>
          <a:r>
            <a:rPr lang="es-CL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Indique el mayor valor entre AñoScielo, AñoSCOPUS, AñoISI, de acuerdo a las siguientes reglas:</a:t>
          </a:r>
        </a:p>
        <a:p>
          <a:pPr algn="l" rtl="0">
            <a:defRPr sz="1000"/>
          </a:pPr>
          <a:r>
            <a:rPr lang="es-CL" sz="1000" b="0" i="0" baseline="0">
              <a:effectLst/>
              <a:latin typeface="+mn-lt"/>
              <a:ea typeface="+mn-ea"/>
              <a:cs typeface="+mn-cs"/>
            </a:rPr>
            <a:t>	Si el AñoISI está presente, éste toma precedencia. Si AñoISI no está presente, se toma el menor entre </a:t>
          </a:r>
        </a:p>
        <a:p>
          <a:pPr algn="l" rtl="0">
            <a:defRPr sz="1000"/>
          </a:pPr>
          <a:r>
            <a:rPr lang="es-CL" sz="1000" b="0" i="0" baseline="0">
              <a:effectLst/>
              <a:latin typeface="+mn-lt"/>
              <a:ea typeface="+mn-ea"/>
              <a:cs typeface="+mn-cs"/>
            </a:rPr>
            <a:t>	AñoScielo y AñoSCOPUS.</a:t>
          </a:r>
          <a:endParaRPr lang="es-CL" sz="10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endParaRPr lang="es-CL" sz="10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s-CL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     *</a:t>
          </a:r>
          <a:r>
            <a:rPr lang="es-CL" sz="1000" b="1" i="0" u="none" strike="noStrike" baseline="0">
              <a:solidFill>
                <a:srgbClr val="000000"/>
              </a:solidFill>
              <a:latin typeface="+mn-lt"/>
              <a:cs typeface="Arial"/>
            </a:rPr>
            <a:t>PagoUCN:</a:t>
          </a:r>
        </a:p>
        <a:p>
          <a:pPr algn="l" rtl="0">
            <a:defRPr sz="1000"/>
          </a:pPr>
          <a:r>
            <a:rPr lang="es-CL" sz="1000" b="1" i="0" u="none" strike="noStrike" baseline="0">
              <a:solidFill>
                <a:srgbClr val="000000"/>
              </a:solidFill>
              <a:latin typeface="+mn-lt"/>
              <a:cs typeface="Arial"/>
            </a:rPr>
            <a:t>	</a:t>
          </a:r>
          <a:r>
            <a:rPr lang="es-CL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Por cada artículo publicado, la UCN recibe financiamiento. El monto depende del "Cuartil", de </a:t>
          </a:r>
        </a:p>
        <a:p>
          <a:pPr algn="l" rtl="0">
            <a:defRPr sz="1000"/>
          </a:pPr>
          <a:r>
            <a:rPr lang="es-CL" sz="1000" b="0" i="0" baseline="0">
              <a:effectLst/>
              <a:latin typeface="+mn-lt"/>
              <a:ea typeface="+mn-ea"/>
              <a:cs typeface="+mn-cs"/>
            </a:rPr>
            <a:t>	acuerdo a la tabla Tabla1. Si el Cuartil tiene un "+" al final, se agrega un 20% al financiamiento.</a:t>
          </a:r>
        </a:p>
        <a:p>
          <a:pPr algn="l" rtl="0">
            <a:defRPr sz="1000"/>
          </a:pPr>
          <a:r>
            <a:rPr lang="es-CL" sz="1000" b="0" i="0" baseline="0">
              <a:effectLst/>
              <a:latin typeface="+mn-lt"/>
              <a:ea typeface="+mn-ea"/>
              <a:cs typeface="+mn-cs"/>
            </a:rPr>
            <a:t>	Si tiene un "-", se resta un 15% al financiamiento.</a:t>
          </a:r>
        </a:p>
        <a:p>
          <a:pPr algn="l" rtl="0">
            <a:defRPr sz="1000"/>
          </a:pPr>
          <a:endParaRPr lang="es-CL" sz="1000" b="0" i="0" baseline="0">
            <a:effectLst/>
            <a:latin typeface="+mn-lt"/>
            <a:ea typeface="+mn-ea"/>
            <a:cs typeface="+mn-cs"/>
          </a:endParaRPr>
        </a:p>
        <a:p>
          <a:pPr rtl="0"/>
          <a:r>
            <a:rPr lang="es-CL" sz="1100" b="0" i="0" baseline="0">
              <a:effectLst/>
              <a:latin typeface="+mn-lt"/>
              <a:ea typeface="+mn-ea"/>
              <a:cs typeface="+mn-cs"/>
            </a:rPr>
            <a:t>     *</a:t>
          </a:r>
          <a:r>
            <a:rPr lang="es-CL" sz="1100" b="1" i="0" baseline="0">
              <a:effectLst/>
              <a:latin typeface="+mn-lt"/>
              <a:ea typeface="+mn-ea"/>
              <a:cs typeface="+mn-cs"/>
            </a:rPr>
            <a:t>PagoAutorUCN:</a:t>
          </a:r>
          <a:endParaRPr lang="es-CL" sz="1000">
            <a:effectLst/>
          </a:endParaRPr>
        </a:p>
        <a:p>
          <a:pPr rtl="0"/>
          <a:r>
            <a:rPr lang="es-CL" sz="1100" b="1" i="0" baseline="0">
              <a:effectLst/>
              <a:latin typeface="+mn-lt"/>
              <a:ea typeface="+mn-ea"/>
              <a:cs typeface="+mn-cs"/>
            </a:rPr>
            <a:t>	</a:t>
          </a:r>
          <a:r>
            <a:rPr lang="es-CL" sz="1100" b="0" i="0" baseline="0">
              <a:effectLst/>
              <a:latin typeface="+mn-lt"/>
              <a:ea typeface="+mn-ea"/>
              <a:cs typeface="+mn-cs"/>
            </a:rPr>
            <a:t>Corresponde al monto PagoUCN, dividido por la cantidad de AutoresUCN, redondeado a </a:t>
          </a:r>
        </a:p>
        <a:p>
          <a:pPr rtl="0"/>
          <a:r>
            <a:rPr lang="es-CL" sz="1100" b="1" i="0" baseline="0">
              <a:effectLst/>
              <a:latin typeface="+mn-lt"/>
              <a:ea typeface="+mn-ea"/>
              <a:cs typeface="+mn-cs"/>
            </a:rPr>
            <a:t>	</a:t>
          </a:r>
          <a:r>
            <a:rPr lang="es-CL" sz="1100" b="0" i="0" baseline="0">
              <a:effectLst/>
              <a:latin typeface="+mn-lt"/>
              <a:ea typeface="+mn-ea"/>
              <a:cs typeface="+mn-cs"/>
            </a:rPr>
            <a:t>número entero.</a:t>
          </a:r>
          <a:endParaRPr lang="es-CL" sz="1000">
            <a:effectLst/>
          </a:endParaRPr>
        </a:p>
        <a:p>
          <a:pPr algn="l" rtl="0">
            <a:defRPr sz="1000"/>
          </a:pPr>
          <a:endParaRPr lang="es-CL" sz="10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rtl="0"/>
          <a:r>
            <a:rPr lang="es-CL" sz="1100" b="0" i="0" baseline="0">
              <a:effectLst/>
              <a:latin typeface="+mn-lt"/>
              <a:ea typeface="+mn-ea"/>
              <a:cs typeface="+mn-cs"/>
            </a:rPr>
            <a:t>     *</a:t>
          </a:r>
          <a:r>
            <a:rPr lang="es-CL" sz="1100" b="1" i="0" baseline="0">
              <a:effectLst/>
              <a:latin typeface="+mn-lt"/>
              <a:ea typeface="+mn-ea"/>
              <a:cs typeface="+mn-cs"/>
            </a:rPr>
            <a:t>Sede:</a:t>
          </a:r>
          <a:endParaRPr lang="es-CL" sz="1000">
            <a:effectLst/>
          </a:endParaRPr>
        </a:p>
        <a:p>
          <a:pPr rtl="0"/>
          <a:r>
            <a:rPr lang="es-CL" sz="1100" b="1" i="0" baseline="0">
              <a:effectLst/>
              <a:latin typeface="+mn-lt"/>
              <a:ea typeface="+mn-ea"/>
              <a:cs typeface="+mn-cs"/>
            </a:rPr>
            <a:t>	</a:t>
          </a:r>
          <a:r>
            <a:rPr lang="es-CL" sz="1100" b="0" i="0" baseline="0">
              <a:effectLst/>
              <a:latin typeface="+mn-lt"/>
              <a:ea typeface="+mn-ea"/>
              <a:cs typeface="+mn-cs"/>
            </a:rPr>
            <a:t>A partir de la columna Unidad, obtenga la sede, usando la Tabla2</a:t>
          </a:r>
          <a:endParaRPr lang="es-CL" sz="1000">
            <a:effectLst/>
          </a:endParaRPr>
        </a:p>
        <a:p>
          <a:pPr algn="l" rtl="0">
            <a:defRPr sz="1000"/>
          </a:pPr>
          <a:endParaRPr lang="es-CL" sz="10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rtl="0"/>
          <a:r>
            <a:rPr lang="es-CL" sz="1100" b="0" i="0" baseline="0">
              <a:effectLst/>
              <a:latin typeface="+mn-lt"/>
              <a:ea typeface="+mn-ea"/>
              <a:cs typeface="+mn-cs"/>
            </a:rPr>
            <a:t>     *</a:t>
          </a:r>
          <a:r>
            <a:rPr lang="es-CL" sz="1100" b="1" i="0" baseline="0">
              <a:effectLst/>
              <a:latin typeface="+mn-lt"/>
              <a:ea typeface="+mn-ea"/>
              <a:cs typeface="+mn-cs"/>
            </a:rPr>
            <a:t>Facultad:</a:t>
          </a:r>
          <a:endParaRPr lang="es-CL" sz="1000">
            <a:effectLst/>
          </a:endParaRPr>
        </a:p>
        <a:p>
          <a:pPr rtl="0"/>
          <a:r>
            <a:rPr lang="es-CL" sz="1100" b="1" i="0" baseline="0">
              <a:effectLst/>
              <a:latin typeface="+mn-lt"/>
              <a:ea typeface="+mn-ea"/>
              <a:cs typeface="+mn-cs"/>
            </a:rPr>
            <a:t>	</a:t>
          </a:r>
          <a:r>
            <a:rPr lang="es-CL" sz="1100" b="0" i="0" baseline="0">
              <a:effectLst/>
              <a:latin typeface="+mn-lt"/>
              <a:ea typeface="+mn-ea"/>
              <a:cs typeface="+mn-cs"/>
            </a:rPr>
            <a:t>A partir de la columna Unidad, obtenga la facultad, usando la Tabla2</a:t>
          </a:r>
          <a:endParaRPr lang="es-CL" sz="1000">
            <a:effectLst/>
          </a:endParaRPr>
        </a:p>
        <a:p>
          <a:pPr rtl="0"/>
          <a:endParaRPr lang="es-CL" sz="1100" b="0" i="0" baseline="0">
            <a:effectLst/>
            <a:latin typeface="+mn-lt"/>
            <a:ea typeface="+mn-ea"/>
            <a:cs typeface="+mn-cs"/>
          </a:endParaRPr>
        </a:p>
        <a:p>
          <a:pPr rtl="0"/>
          <a:r>
            <a:rPr lang="es-CL" sz="1100" b="0" i="0" baseline="0">
              <a:effectLst/>
              <a:latin typeface="+mn-lt"/>
              <a:ea typeface="+mn-ea"/>
              <a:cs typeface="+mn-cs"/>
            </a:rPr>
            <a:t>     *</a:t>
          </a:r>
          <a:r>
            <a:rPr lang="es-CL" sz="1100" b="1" i="0" baseline="0">
              <a:effectLst/>
              <a:latin typeface="+mn-lt"/>
              <a:ea typeface="+mn-ea"/>
              <a:cs typeface="+mn-cs"/>
            </a:rPr>
            <a:t>TipoDocumento:</a:t>
          </a:r>
          <a:endParaRPr lang="es-CL" sz="1000">
            <a:effectLst/>
          </a:endParaRPr>
        </a:p>
        <a:p>
          <a:pPr rtl="0"/>
          <a:r>
            <a:rPr lang="es-CL" sz="1100" b="1" i="0" baseline="0">
              <a:effectLst/>
              <a:latin typeface="+mn-lt"/>
              <a:ea typeface="+mn-ea"/>
              <a:cs typeface="+mn-cs"/>
            </a:rPr>
            <a:t>	</a:t>
          </a:r>
          <a:r>
            <a:rPr lang="es-CL" sz="1100" b="0" i="0" baseline="0">
              <a:effectLst/>
              <a:latin typeface="+mn-lt"/>
              <a:ea typeface="+mn-ea"/>
              <a:cs typeface="+mn-cs"/>
            </a:rPr>
            <a:t>Traduzca la columna TipoDoc usando la Tabla3. Si el tipo de documento no está en la lista, </a:t>
          </a:r>
          <a:endParaRPr lang="es-CL" sz="1000">
            <a:effectLst/>
          </a:endParaRPr>
        </a:p>
        <a:p>
          <a:pPr rtl="0"/>
          <a:r>
            <a:rPr lang="es-CL" sz="1100" b="0" i="0" baseline="0">
              <a:effectLst/>
              <a:latin typeface="+mn-lt"/>
              <a:ea typeface="+mn-ea"/>
              <a:cs typeface="+mn-cs"/>
            </a:rPr>
            <a:t>	escriba "Indefinido".</a:t>
          </a:r>
          <a:endParaRPr lang="es-CL" sz="10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endParaRPr lang="es-CL" sz="8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endParaRPr lang="es-CL" sz="8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rtl="0"/>
          <a:r>
            <a:rPr lang="es-CL" sz="1100" b="1" i="1" baseline="0">
              <a:effectLst/>
              <a:latin typeface="+mn-lt"/>
              <a:ea typeface="+mn-ea"/>
              <a:cs typeface="+mn-cs"/>
            </a:rPr>
            <a:t>Notas:  </a:t>
          </a:r>
          <a:r>
            <a:rPr lang="es-CL" sz="1100" b="0" i="0" baseline="0">
              <a:effectLst/>
              <a:latin typeface="+mn-lt"/>
              <a:ea typeface="+mn-ea"/>
              <a:cs typeface="+mn-cs"/>
            </a:rPr>
            <a:t>Se deben usar fórmulas, funciones lógicas, funciones de busqueda y funciones matemáticas y estadísticas.</a:t>
          </a:r>
          <a:endParaRPr lang="es-CL" sz="800">
            <a:effectLst/>
            <a:latin typeface="+mn-lt"/>
          </a:endParaRPr>
        </a:p>
        <a:p>
          <a:pPr rtl="0"/>
          <a:r>
            <a:rPr lang="es-CL" sz="1100" b="0" i="0" baseline="0">
              <a:effectLst/>
              <a:latin typeface="+mn-lt"/>
              <a:ea typeface="+mn-ea"/>
              <a:cs typeface="+mn-cs"/>
            </a:rPr>
            <a:t>             Siempre se deben utilizar funciones según corresponda el requerimiento y evitar valores explícitos. </a:t>
          </a:r>
          <a:endParaRPr lang="es-CL" sz="800">
            <a:effectLst/>
            <a:latin typeface="+mn-lt"/>
          </a:endParaRPr>
        </a:p>
        <a:p>
          <a:pPr rtl="0"/>
          <a:r>
            <a:rPr lang="es-CL" sz="1100" b="0" i="0" baseline="0">
              <a:effectLst/>
              <a:latin typeface="+mn-lt"/>
              <a:ea typeface="+mn-ea"/>
              <a:cs typeface="+mn-cs"/>
            </a:rPr>
            <a:t>             Utilizar referencias. </a:t>
          </a:r>
        </a:p>
        <a:p>
          <a:pPr rtl="0"/>
          <a:endParaRPr lang="es-CL" sz="1100" b="0" i="0" baseline="0">
            <a:effectLst/>
            <a:latin typeface="+mn-lt"/>
            <a:ea typeface="+mn-ea"/>
            <a:cs typeface="+mn-cs"/>
          </a:endParaRPr>
        </a:p>
        <a:p>
          <a:pPr algn="ctr" rtl="0"/>
          <a:r>
            <a:rPr lang="es-CL" sz="1100" b="0" i="0" baseline="0">
              <a:effectLst/>
              <a:latin typeface="+mn-lt"/>
              <a:ea typeface="+mn-ea"/>
              <a:cs typeface="+mn-cs"/>
            </a:rPr>
            <a:t>             </a:t>
          </a:r>
          <a:r>
            <a:rPr lang="es-CL" sz="1100" b="1" i="0" baseline="0">
              <a:effectLst/>
              <a:latin typeface="+mn-lt"/>
              <a:ea typeface="+mn-ea"/>
              <a:cs typeface="+mn-cs"/>
            </a:rPr>
            <a:t>"NO SE PERMITE CREAR COLUMNAS ADICIONALES. EN EL CASO DE CREAR COLUMNAS ADICIONALES NO         SE REVISARÁ LA COLUMNA DE RESPUESTA"</a:t>
          </a:r>
        </a:p>
        <a:p>
          <a:pPr rtl="0"/>
          <a:endParaRPr lang="es-CL" sz="800">
            <a:effectLst/>
            <a:latin typeface="+mn-lt"/>
          </a:endParaRPr>
        </a:p>
        <a:p>
          <a:pPr algn="l" rtl="0">
            <a:defRPr sz="1000"/>
          </a:pPr>
          <a:r>
            <a:rPr lang="es-CL" sz="800" b="1" i="0" u="none" strike="noStrike" baseline="0">
              <a:solidFill>
                <a:srgbClr val="000000"/>
              </a:solidFill>
              <a:latin typeface="+mn-lt"/>
              <a:cs typeface="Arial"/>
            </a:rPr>
            <a:t>C. </a:t>
          </a:r>
          <a:r>
            <a:rPr lang="es-CL" sz="1000" b="0" i="0" u="none" strike="noStrike" baseline="0">
              <a:solidFill>
                <a:srgbClr val="000000"/>
              </a:solidFill>
              <a:latin typeface="+mn-lt"/>
              <a:ea typeface="+mn-ea"/>
              <a:cs typeface="Arial"/>
            </a:rPr>
            <a:t>En la hoja "Presentación de datos" se debe contestar las preguntas que se presentan, utilizando gráficos y tablas dinamicas según sea el caso.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928686</xdr:colOff>
      <xdr:row>3</xdr:row>
      <xdr:rowOff>138111</xdr:rowOff>
    </xdr:from>
    <xdr:to>
      <xdr:col>9</xdr:col>
      <xdr:colOff>647699</xdr:colOff>
      <xdr:row>21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</xdr:colOff>
      <xdr:row>28</xdr:row>
      <xdr:rowOff>109537</xdr:rowOff>
    </xdr:from>
    <xdr:to>
      <xdr:col>12</xdr:col>
      <xdr:colOff>666750</xdr:colOff>
      <xdr:row>42</xdr:row>
      <xdr:rowOff>185737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114300</xdr:rowOff>
    </xdr:from>
    <xdr:to>
      <xdr:col>20</xdr:col>
      <xdr:colOff>500064</xdr:colOff>
      <xdr:row>43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490537</xdr:colOff>
      <xdr:row>48</xdr:row>
      <xdr:rowOff>71437</xdr:rowOff>
    </xdr:from>
    <xdr:to>
      <xdr:col>14</xdr:col>
      <xdr:colOff>80962</xdr:colOff>
      <xdr:row>69</xdr:row>
      <xdr:rowOff>180975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" refreshedDate="42851.456625925923" createdVersion="5" refreshedVersion="5" minRefreshableVersion="3" recordCount="647" xr:uid="{00000000-000A-0000-FFFF-FFFF02000000}">
  <cacheSource type="worksheet">
    <worksheetSource ref="A1:AG648" sheet="Datos"/>
  </cacheSource>
  <cacheFields count="33">
    <cacheField name="AñoReal" numFmtId="0">
      <sharedItems containsSemiMixedTypes="0" containsString="0" containsNumber="1" containsInteger="1" minValue="2014" maxValue="2016" count="3">
        <n v="2016"/>
        <n v="2015"/>
        <n v="2014"/>
      </sharedItems>
    </cacheField>
    <cacheField name="AñoISI" numFmtId="0">
      <sharedItems containsString="0" containsBlank="1" containsNumber="1" containsInteger="1" minValue="2014" maxValue="2016"/>
    </cacheField>
    <cacheField name="ISI" numFmtId="0">
      <sharedItems containsString="0" containsBlank="1" containsNumber="1" containsInteger="1" minValue="0" maxValue="222"/>
    </cacheField>
    <cacheField name="AñoSCOPUS" numFmtId="0">
      <sharedItems containsString="0" containsBlank="1" containsNumber="1" containsInteger="1" minValue="0" maxValue="2016"/>
    </cacheField>
    <cacheField name="SCOPUS" numFmtId="0">
      <sharedItems containsString="0" containsBlank="1" containsNumber="1" containsInteger="1" minValue="0" maxValue="11"/>
    </cacheField>
    <cacheField name="AñoScielo" numFmtId="0">
      <sharedItems containsString="0" containsBlank="1" containsNumber="1" containsInteger="1" minValue="2014" maxValue="2016"/>
    </cacheField>
    <cacheField name="Scielo" numFmtId="0">
      <sharedItems containsString="0" containsBlank="1" containsNumber="1" containsInteger="1" minValue="0" maxValue="11"/>
    </cacheField>
    <cacheField name="Artículo" numFmtId="0">
      <sharedItems/>
    </cacheField>
    <cacheField name="Revista" numFmtId="0">
      <sharedItems/>
    </cacheField>
    <cacheField name="ISSN" numFmtId="0">
      <sharedItems containsMixedTypes="1" containsNumber="1" containsInteger="1" minValue="349690" maxValue="19830246"/>
    </cacheField>
    <cacheField name="Cuartil" numFmtId="0">
      <sharedItems count="5">
        <s v="Q1"/>
        <s v="Q2"/>
        <s v="Q4"/>
        <s v="Q3"/>
        <s v="Q4-"/>
      </sharedItems>
    </cacheField>
    <cacheField name="TotalAutores" numFmtId="0">
      <sharedItems containsSemiMixedTypes="0" containsString="0" containsNumber="1" containsInteger="1" minValue="1" maxValue="49"/>
    </cacheField>
    <cacheField name="AutoresUCN" numFmtId="0">
      <sharedItems containsSemiMixedTypes="0" containsString="0" containsNumber="1" containsInteger="1" minValue="1" maxValue="8"/>
    </cacheField>
    <cacheField name="Antofagasta" numFmtId="0">
      <sharedItems containsString="0" containsBlank="1" containsNumber="1" containsInteger="1" minValue="1" maxValue="5"/>
    </cacheField>
    <cacheField name="Coquimbo" numFmtId="0">
      <sharedItems containsString="0" containsBlank="1" containsNumber="1" containsInteger="1" minValue="1" maxValue="6"/>
    </cacheField>
    <cacheField name="Nacional" numFmtId="0">
      <sharedItems containsString="0" containsBlank="1" containsNumber="1" containsInteger="1" minValue="1" maxValue="16" count="10">
        <m/>
        <n v="4"/>
        <n v="3"/>
        <n v="1"/>
        <n v="6"/>
        <n v="2"/>
        <n v="7"/>
        <n v="5"/>
        <n v="9"/>
        <n v="16"/>
      </sharedItems>
    </cacheField>
    <cacheField name="AmericaSur" numFmtId="0">
      <sharedItems containsString="0" containsBlank="1" containsNumber="1" containsInteger="1" minValue="1" maxValue="10"/>
    </cacheField>
    <cacheField name="AmericaCentral" numFmtId="0">
      <sharedItems containsString="0" containsBlank="1" containsNumber="1" containsInteger="1" minValue="1" maxValue="9"/>
    </cacheField>
    <cacheField name="AmericaNorte" numFmtId="0">
      <sharedItems containsString="0" containsBlank="1" containsNumber="1" containsInteger="1" minValue="1" maxValue="5"/>
    </cacheField>
    <cacheField name="USA" numFmtId="0">
      <sharedItems containsString="0" containsBlank="1" containsNumber="1" containsInteger="1" minValue="1" maxValue="9"/>
    </cacheField>
    <cacheField name="Africa" numFmtId="0">
      <sharedItems containsString="0" containsBlank="1" containsNumber="1" containsInteger="1" minValue="1" maxValue="4"/>
    </cacheField>
    <cacheField name="Oceania" numFmtId="0">
      <sharedItems containsString="0" containsBlank="1" containsNumber="1" containsInteger="1" minValue="1" maxValue="6"/>
    </cacheField>
    <cacheField name="Europa" numFmtId="0">
      <sharedItems containsString="0" containsBlank="1" containsNumber="1" containsInteger="1" minValue="1" maxValue="35"/>
    </cacheField>
    <cacheField name="Asia" numFmtId="0">
      <sharedItems containsString="0" containsBlank="1" containsNumber="1" containsInteger="1" minValue="1" maxValue="10"/>
    </cacheField>
    <cacheField name="TipoDoc" numFmtId="0">
      <sharedItems containsBlank="1"/>
    </cacheField>
    <cacheField name="Unidad" numFmtId="0">
      <sharedItems/>
    </cacheField>
    <cacheField name="AutoresExternos" numFmtId="0">
      <sharedItems containsSemiMixedTypes="0" containsString="0" containsNumber="1" containsInteger="1" minValue="0" maxValue="48"/>
    </cacheField>
    <cacheField name="MejorAño" numFmtId="0">
      <sharedItems containsSemiMixedTypes="0" containsString="0" containsNumber="1" containsInteger="1" minValue="2014" maxValue="2016" count="3">
        <n v="2016"/>
        <n v="2015"/>
        <n v="2014"/>
      </sharedItems>
    </cacheField>
    <cacheField name="PagoUCN" numFmtId="0">
      <sharedItems containsSemiMixedTypes="0" containsString="0" containsNumber="1" containsInteger="1" minValue="680000" maxValue="2000000"/>
    </cacheField>
    <cacheField name="PagoAutorUCN" numFmtId="0">
      <sharedItems containsSemiMixedTypes="0" containsString="0" containsNumber="1" containsInteger="1" minValue="113333" maxValue="2000000"/>
    </cacheField>
    <cacheField name="Facultad" numFmtId="0">
      <sharedItems count="11">
        <s v="V.R.I.D.T."/>
        <s v="Ing. y Cs. Geológicas"/>
        <s v="Cs. del Mar"/>
        <s v="V.R.S."/>
        <s v="Economía y Administración"/>
        <s v="Medicina"/>
        <s v="Cs. Jurídicas"/>
        <s v="Ciencias"/>
        <s v="Humanidades"/>
        <s v="V.R.A."/>
        <s v="Cs. de Ing. y Construcción"/>
      </sharedItems>
    </cacheField>
    <cacheField name="Sede" numFmtId="0">
      <sharedItems count="2">
        <s v="Antofagasta"/>
        <s v="Coquimbo"/>
      </sharedItems>
    </cacheField>
    <cacheField name="TipoDocumento" numFmtId="0">
      <sharedItems count="10">
        <s v="Artículo"/>
        <s v="Material Editorial"/>
        <s v="Indefinido"/>
        <s v="Artículo de Conferencia"/>
        <s v="Revisión"/>
        <s v="Conferencia"/>
        <s v="Revisión de libro"/>
        <s v="Ítem Bibliográfico"/>
        <s v="Resumen de reunión"/>
        <s v="Comentar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7">
  <r>
    <x v="0"/>
    <n v="2016"/>
    <n v="1"/>
    <m/>
    <n v="0"/>
    <m/>
    <n v="0"/>
    <s v=" THE BERLIN EXOPLANET SEARCH TELESCOPE II CATALOG OF VARIABLE STARS"/>
    <s v="Astronomical Journal"/>
    <s v="0004-6256"/>
    <x v="0"/>
    <n v="13"/>
    <n v="2"/>
    <m/>
    <m/>
    <x v="0"/>
    <m/>
    <m/>
    <m/>
    <m/>
    <m/>
    <m/>
    <n v="11"/>
    <m/>
    <s v="Article"/>
    <s v="Inst. de Astronomía"/>
    <n v="11"/>
    <x v="0"/>
    <n v="2000000"/>
    <n v="1000000"/>
    <x v="0"/>
    <x v="0"/>
    <x v="0"/>
  </r>
  <r>
    <x v="1"/>
    <n v="2015"/>
    <n v="1"/>
    <n v="2015"/>
    <n v="1"/>
    <m/>
    <n v="0"/>
    <s v="0.3 byr of drainage stability along the Palaeozoic palaeo-Pacific Gondwana margin; a detrital zircon study. "/>
    <s v="JOURNAL OF THE GEOLOGICAL SOCIETY"/>
    <s v="0016-7649"/>
    <x v="0"/>
    <n v="7"/>
    <n v="1"/>
    <m/>
    <m/>
    <x v="0"/>
    <m/>
    <m/>
    <m/>
    <m/>
    <m/>
    <m/>
    <n v="6"/>
    <m/>
    <s v="Article"/>
    <s v="Cs. Geológicas"/>
    <n v="6"/>
    <x v="1"/>
    <n v="2000000"/>
    <n v="2000000"/>
    <x v="1"/>
    <x v="0"/>
    <x v="0"/>
  </r>
  <r>
    <x v="1"/>
    <n v="2015"/>
    <n v="1"/>
    <n v="2015"/>
    <n v="1"/>
    <m/>
    <n v="0"/>
    <s v="A 700-year record of climate and environmental change from a high Andean lake: Laguna del Maule, central Chile (36 degrees S)"/>
    <s v="Holocene"/>
    <s v="0959-6836"/>
    <x v="1"/>
    <n v="8"/>
    <n v="1"/>
    <m/>
    <n v="1"/>
    <x v="1"/>
    <m/>
    <m/>
    <m/>
    <m/>
    <m/>
    <m/>
    <n v="4"/>
    <m/>
    <s v="Article"/>
    <s v="Biología Marina"/>
    <n v="7"/>
    <x v="1"/>
    <n v="1600000"/>
    <n v="1600000"/>
    <x v="2"/>
    <x v="1"/>
    <x v="0"/>
  </r>
  <r>
    <x v="1"/>
    <n v="2015"/>
    <n v="1"/>
    <m/>
    <n v="0"/>
    <m/>
    <n v="0"/>
    <s v="A comparison of the different versions of popular technology acceptance models A non-linear perspective"/>
    <s v="Kybernetes"/>
    <s v="0368-492X"/>
    <x v="2"/>
    <n v="3"/>
    <n v="1"/>
    <m/>
    <m/>
    <x v="0"/>
    <m/>
    <m/>
    <m/>
    <m/>
    <m/>
    <m/>
    <n v="2"/>
    <m/>
    <s v="Article"/>
    <s v="Esc. de Cs. Empresariales"/>
    <n v="2"/>
    <x v="1"/>
    <n v="800000"/>
    <n v="800000"/>
    <x v="3"/>
    <x v="1"/>
    <x v="0"/>
  </r>
  <r>
    <x v="1"/>
    <n v="2016"/>
    <n v="1"/>
    <n v="2015"/>
    <n v="1"/>
    <m/>
    <n v="0"/>
    <s v="A hot horizontal branch star with a close k-type main-sequence companion"/>
    <s v="ASTROPHYSICAL JOURNAL LETTERS"/>
    <s v="2041-8205"/>
    <x v="0"/>
    <n v="7"/>
    <n v="1"/>
    <m/>
    <m/>
    <x v="2"/>
    <m/>
    <m/>
    <m/>
    <m/>
    <m/>
    <m/>
    <n v="3"/>
    <m/>
    <s v="Article"/>
    <s v="Inst. de Astronomía"/>
    <n v="6"/>
    <x v="0"/>
    <n v="2000000"/>
    <n v="2000000"/>
    <x v="0"/>
    <x v="0"/>
    <x v="0"/>
  </r>
  <r>
    <x v="1"/>
    <n v="2015"/>
    <n v="1"/>
    <n v="2015"/>
    <n v="1"/>
    <m/>
    <n v="0"/>
    <s v="A Large-Scale Mapping of Territorial Development Dynamics in Latin America"/>
    <s v="WORLD DEVELOPMENT"/>
    <s v="0305-750X"/>
    <x v="0"/>
    <n v="2"/>
    <n v="1"/>
    <m/>
    <m/>
    <x v="3"/>
    <m/>
    <m/>
    <m/>
    <m/>
    <m/>
    <m/>
    <m/>
    <m/>
    <s v="Article"/>
    <s v="Economía"/>
    <n v="1"/>
    <x v="1"/>
    <n v="2000000"/>
    <n v="2000000"/>
    <x v="4"/>
    <x v="0"/>
    <x v="0"/>
  </r>
  <r>
    <x v="1"/>
    <m/>
    <n v="0"/>
    <n v="2015"/>
    <n v="1"/>
    <n v="2015"/>
    <n v="1"/>
    <s v="A meta-modeling and visualization environment based on Zoomable User Interfaces [Un ambiente de meta-modelado y visualización basado en el paradigma de Zoomable User Interfaces]"/>
    <s v="Ingeniare"/>
    <s v="0718-3291"/>
    <x v="2"/>
    <n v="4"/>
    <n v="1"/>
    <m/>
    <m/>
    <x v="0"/>
    <n v="1"/>
    <m/>
    <m/>
    <n v="2"/>
    <m/>
    <m/>
    <m/>
    <m/>
    <s v="Article"/>
    <s v="Ing. y Cs. Geológicas"/>
    <n v="3"/>
    <x v="1"/>
    <n v="800000"/>
    <n v="800000"/>
    <x v="1"/>
    <x v="0"/>
    <x v="0"/>
  </r>
  <r>
    <x v="1"/>
    <n v="2015"/>
    <n v="1"/>
    <n v="2015"/>
    <n v="1"/>
    <m/>
    <n v="0"/>
    <s v="A nanomolecular approach to decrease adhesion of biofouling-producing bacteria to graphene-coated material"/>
    <s v="JOURNAL OF NANOBIOTECHNOLOGY"/>
    <s v="1477-3155"/>
    <x v="0"/>
    <n v="7"/>
    <n v="1"/>
    <m/>
    <m/>
    <x v="4"/>
    <m/>
    <m/>
    <m/>
    <m/>
    <m/>
    <m/>
    <m/>
    <m/>
    <s v="Article"/>
    <s v="Acuicultura"/>
    <n v="6"/>
    <x v="1"/>
    <n v="2000000"/>
    <n v="2000000"/>
    <x v="2"/>
    <x v="1"/>
    <x v="0"/>
  </r>
  <r>
    <x v="1"/>
    <n v="2015"/>
    <n v="1"/>
    <n v="2015"/>
    <n v="1"/>
    <m/>
    <n v="0"/>
    <s v="A new group contribution method for mineral concentration processes"/>
    <s v="COMPUTERS &amp; CHEMICAL ENGINEERING"/>
    <s v="0098-1354"/>
    <x v="0"/>
    <n v="3"/>
    <n v="1"/>
    <n v="2"/>
    <m/>
    <x v="0"/>
    <m/>
    <m/>
    <m/>
    <m/>
    <m/>
    <m/>
    <m/>
    <m/>
    <s v="Article"/>
    <s v="Ing. Metalúrgica y Minas"/>
    <n v="2"/>
    <x v="1"/>
    <n v="2000000"/>
    <n v="2000000"/>
    <x v="1"/>
    <x v="0"/>
    <x v="0"/>
  </r>
  <r>
    <x v="1"/>
    <n v="2015"/>
    <n v="1"/>
    <n v="2015"/>
    <n v="1"/>
    <m/>
    <n v="0"/>
    <s v="A novel and sensitive method for measuring very weak magnetic fields of DA white dwarfs A search for a magnetic field at the 250 G level in 40 Eridani B"/>
    <s v="Astronomy &amp; Astrophysics"/>
    <s v="1432-0746"/>
    <x v="0"/>
    <n v="7"/>
    <n v="1"/>
    <m/>
    <m/>
    <x v="0"/>
    <m/>
    <m/>
    <n v="1"/>
    <m/>
    <m/>
    <m/>
    <n v="6"/>
    <m/>
    <s v="Article"/>
    <s v="Inst. de Astronomía"/>
    <n v="6"/>
    <x v="1"/>
    <n v="2000000"/>
    <n v="2000000"/>
    <x v="0"/>
    <x v="0"/>
    <x v="0"/>
  </r>
  <r>
    <x v="1"/>
    <n v="2015"/>
    <n v="1"/>
    <n v="2015"/>
    <n v="11"/>
    <n v="2015"/>
    <n v="1"/>
    <s v="A panorama of ceRamic research from the south central andes [INTERACTUEMOS NOSOTROS TAMBIÉN A PANORAMA OF CERAMIC RESEARCH FROM THE SOUTH-CENTRAL ANDES ]"/>
    <s v="Chungara-Revista de Antropología Chilena "/>
    <s v="0717-7356"/>
    <x v="3"/>
    <n v="3"/>
    <n v="1"/>
    <m/>
    <m/>
    <x v="3"/>
    <n v="1"/>
    <m/>
    <m/>
    <m/>
    <m/>
    <m/>
    <m/>
    <m/>
    <s v="Editorial Material"/>
    <s v="IIAM"/>
    <n v="2"/>
    <x v="1"/>
    <n v="1200000"/>
    <n v="1200000"/>
    <x v="0"/>
    <x v="0"/>
    <x v="1"/>
  </r>
  <r>
    <x v="1"/>
    <n v="2015"/>
    <n v="1"/>
    <n v="2015"/>
    <n v="1"/>
    <m/>
    <n v="0"/>
    <s v="A Re-Appraisal of the Early Andean Human Remains from Lauricocha in Peru"/>
    <s v="PLOS ONE"/>
    <s v="1932-6203"/>
    <x v="0"/>
    <n v="16"/>
    <n v="1"/>
    <m/>
    <m/>
    <x v="0"/>
    <n v="3"/>
    <m/>
    <m/>
    <n v="4"/>
    <m/>
    <n v="5"/>
    <n v="4"/>
    <m/>
    <s v="Article"/>
    <s v="IIAM"/>
    <n v="15"/>
    <x v="1"/>
    <n v="2000000"/>
    <n v="2000000"/>
    <x v="0"/>
    <x v="0"/>
    <x v="0"/>
  </r>
  <r>
    <x v="1"/>
    <n v="2015"/>
    <n v="1"/>
    <n v="2015"/>
    <n v="1"/>
    <m/>
    <n v="0"/>
    <s v="A recolonization record of the invasive Poa annua in Paradise Bay, Antarctic Peninsula:modeling of the potential spreading risk"/>
    <s v="POLAR BIOLOGY"/>
    <s v="0722-4060"/>
    <x v="1"/>
    <n v="6"/>
    <n v="1"/>
    <m/>
    <m/>
    <x v="1"/>
    <m/>
    <m/>
    <m/>
    <m/>
    <m/>
    <m/>
    <n v="1"/>
    <m/>
    <s v="Article"/>
    <s v="CEAZA"/>
    <n v="5"/>
    <x v="1"/>
    <n v="1600000"/>
    <n v="1600000"/>
    <x v="2"/>
    <x v="1"/>
    <x v="0"/>
  </r>
  <r>
    <x v="1"/>
    <n v="2015"/>
    <n v="1"/>
    <n v="2015"/>
    <n v="1"/>
    <m/>
    <n v="0"/>
    <s v="A review of the Munidopsidae Ortmann, 1898 (Decapoda, Galatheoidea) in Chilean waters,including new records for the Southeastern Pacific"/>
    <s v="Zootaxa"/>
    <s v="1175-5326"/>
    <x v="3"/>
    <n v="2"/>
    <n v="1"/>
    <m/>
    <m/>
    <x v="3"/>
    <n v="1"/>
    <m/>
    <m/>
    <m/>
    <m/>
    <m/>
    <m/>
    <m/>
    <s v="Article"/>
    <s v="Biología Marina"/>
    <n v="1"/>
    <x v="1"/>
    <n v="1200000"/>
    <n v="1200000"/>
    <x v="2"/>
    <x v="1"/>
    <x v="0"/>
  </r>
  <r>
    <x v="2"/>
    <n v="2015"/>
    <n v="1"/>
    <n v="2014"/>
    <n v="1"/>
    <m/>
    <n v="0"/>
    <s v="A simple estimator of the Hurst exponent for self-similar traffic flows"/>
    <s v="IEEE LATIN AMERICA TRANSACTIONS"/>
    <s v="1548-0992"/>
    <x v="2"/>
    <n v="3"/>
    <n v="1"/>
    <m/>
    <m/>
    <x v="5"/>
    <m/>
    <m/>
    <m/>
    <m/>
    <m/>
    <m/>
    <m/>
    <m/>
    <s v="Article"/>
    <s v="Esc. de Ingeniería"/>
    <n v="2"/>
    <x v="1"/>
    <n v="800000"/>
    <n v="800000"/>
    <x v="3"/>
    <x v="1"/>
    <x v="0"/>
  </r>
  <r>
    <x v="0"/>
    <m/>
    <n v="0"/>
    <n v="2016"/>
    <n v="11"/>
    <m/>
    <n v="0"/>
    <s v="Acceptance and use of websites of government transparency: An empirical study in Chile | [Aceptación y uso de los sitios web de transparencia gubernamental: Un estudio empírico en Chile]"/>
    <s v="Espacios"/>
    <s v="0798-1015"/>
    <x v="4"/>
    <n v="3"/>
    <n v="3"/>
    <m/>
    <m/>
    <x v="0"/>
    <m/>
    <m/>
    <m/>
    <m/>
    <m/>
    <m/>
    <m/>
    <m/>
    <s v="Article"/>
    <s v="Esc. de Cs. Empresariales"/>
    <n v="0"/>
    <x v="0"/>
    <n v="680000"/>
    <n v="226667"/>
    <x v="3"/>
    <x v="1"/>
    <x v="0"/>
  </r>
  <r>
    <x v="0"/>
    <m/>
    <n v="0"/>
    <n v="2016"/>
    <n v="11"/>
    <m/>
    <n v="0"/>
    <s v="Acceptance and use of websites of government transparency: An empirical study in Chile | [Aceptación y uso de los sitios web de transparencia gubernamental: Un estudio empírico en Chile]"/>
    <s v="Espacios"/>
    <s v="0798-1015"/>
    <x v="4"/>
    <n v="3"/>
    <n v="3"/>
    <m/>
    <m/>
    <x v="0"/>
    <m/>
    <m/>
    <m/>
    <m/>
    <m/>
    <m/>
    <m/>
    <m/>
    <s v="Article"/>
    <s v="Esc. de Ingeniería"/>
    <n v="0"/>
    <x v="0"/>
    <n v="680000"/>
    <n v="226667"/>
    <x v="3"/>
    <x v="1"/>
    <x v="0"/>
  </r>
  <r>
    <x v="1"/>
    <m/>
    <n v="0"/>
    <n v="2015"/>
    <n v="1"/>
    <m/>
    <n v="0"/>
    <s v="Acceptance of mobile internet in Brazilian university students: An empirical study using structural equation modelling. [Aceptación de internet móvil en estudiantes universitarios brasileños: Un estudio empírico usando modelado de ecuacionesestructurales]"/>
    <s v="Espacios"/>
    <s v="0798-1015"/>
    <x v="2"/>
    <n v="4"/>
    <n v="2"/>
    <n v="1"/>
    <m/>
    <x v="0"/>
    <n v="2"/>
    <m/>
    <m/>
    <m/>
    <m/>
    <m/>
    <n v="2"/>
    <m/>
    <m/>
    <s v="Esc. de Cs. Empresariales"/>
    <n v="2"/>
    <x v="1"/>
    <n v="800000"/>
    <n v="400000"/>
    <x v="3"/>
    <x v="1"/>
    <x v="2"/>
  </r>
  <r>
    <x v="1"/>
    <m/>
    <n v="0"/>
    <n v="2015"/>
    <n v="1"/>
    <m/>
    <n v="0"/>
    <s v="Acceptance of mobile internet in Brazilian university students: An empirical study using structural equation modelling. [Aceptación de internet móvil en estudiantes universitarios brasileños: Un estudio empírico usando modelado de ecuacionesestructurales]"/>
    <s v="Espacios"/>
    <s v="0798-1015"/>
    <x v="2"/>
    <n v="4"/>
    <n v="2"/>
    <n v="1"/>
    <m/>
    <x v="0"/>
    <n v="2"/>
    <m/>
    <m/>
    <m/>
    <m/>
    <m/>
    <n v="1"/>
    <m/>
    <m/>
    <s v="Esc. de Ingeniería"/>
    <n v="2"/>
    <x v="1"/>
    <n v="800000"/>
    <n v="400000"/>
    <x v="3"/>
    <x v="1"/>
    <x v="2"/>
  </r>
  <r>
    <x v="1"/>
    <n v="2015"/>
    <n v="1"/>
    <n v="2015"/>
    <n v="1"/>
    <m/>
    <n v="0"/>
    <s v="Acetylcholine produces contraction mediated by cyclooxigenase pathway in arterial vessels inthe marine fish (Isacia conceptionis)"/>
    <s v="BRAZILIAN JOURNAL OF BIOLOGY"/>
    <s v="1519-6984"/>
    <x v="2"/>
    <n v="2"/>
    <n v="2"/>
    <m/>
    <m/>
    <x v="0"/>
    <m/>
    <m/>
    <m/>
    <m/>
    <m/>
    <m/>
    <m/>
    <m/>
    <s v="Article"/>
    <s v="Cs. Biomédicas"/>
    <n v="0"/>
    <x v="1"/>
    <n v="800000"/>
    <n v="400000"/>
    <x v="5"/>
    <x v="1"/>
    <x v="0"/>
  </r>
  <r>
    <x v="1"/>
    <m/>
    <n v="0"/>
    <n v="2015"/>
    <n v="1"/>
    <n v="2016"/>
    <n v="1"/>
    <s v="Actions in rem and standards of proof. [Acciones reales y estándares de prueba]"/>
    <s v="Ius et Praxis"/>
    <s v="0717-2877"/>
    <x v="3"/>
    <n v="1"/>
    <n v="1"/>
    <m/>
    <m/>
    <x v="0"/>
    <m/>
    <m/>
    <m/>
    <m/>
    <m/>
    <m/>
    <m/>
    <m/>
    <s v="Article"/>
    <s v="Esc. de Derecho-Coq."/>
    <n v="0"/>
    <x v="1"/>
    <n v="1200000"/>
    <n v="1200000"/>
    <x v="6"/>
    <x v="1"/>
    <x v="0"/>
  </r>
  <r>
    <x v="1"/>
    <n v="2015"/>
    <n v="1"/>
    <n v="2015"/>
    <n v="1"/>
    <m/>
    <n v="0"/>
    <s v="Acute and 28-day subchronic toxicity studies of mangiferin, a glucosyl xanthone isolated from Mangifera indica L. stem bark"/>
    <s v="Journal of Pharmacy &amp; Pharmacognosy Research"/>
    <s v="0719-4250"/>
    <x v="4"/>
    <n v="10"/>
    <n v="1"/>
    <m/>
    <m/>
    <x v="0"/>
    <m/>
    <n v="9"/>
    <m/>
    <m/>
    <m/>
    <m/>
    <m/>
    <m/>
    <s v="Article"/>
    <s v="Cs. Farmacéuticas"/>
    <n v="9"/>
    <x v="1"/>
    <n v="680000"/>
    <n v="680000"/>
    <x v="7"/>
    <x v="0"/>
    <x v="0"/>
  </r>
  <r>
    <x v="1"/>
    <n v="2016"/>
    <n v="1"/>
    <m/>
    <n v="0"/>
    <m/>
    <n v="0"/>
    <s v="Adaptation and validation of the polymorphous prejudice scale (pps)-a short form in a sample of heterosexual Chilean college students"/>
    <s v="INTERNATIONAL JOURNAL OF SEXUAL HEALTH"/>
    <s v="1931-7611"/>
    <x v="3"/>
    <n v="7"/>
    <n v="5"/>
    <m/>
    <m/>
    <x v="5"/>
    <m/>
    <m/>
    <m/>
    <m/>
    <m/>
    <m/>
    <m/>
    <m/>
    <m/>
    <s v="Esc. de Psicología"/>
    <n v="2"/>
    <x v="0"/>
    <n v="1200000"/>
    <n v="240000"/>
    <x v="8"/>
    <x v="0"/>
    <x v="2"/>
  </r>
  <r>
    <x v="0"/>
    <n v="2016"/>
    <n v="1"/>
    <n v="2016"/>
    <n v="11"/>
    <m/>
    <n v="0"/>
    <s v="Adaptive phenotypic plasticity and competitive ability deployed under a climate change scenario may promote the invasion of Poa annua in Antarctica"/>
    <s v="BIOLOGICAL INVASIONS"/>
    <s v="1387-3547"/>
    <x v="1"/>
    <n v="10"/>
    <n v="3"/>
    <m/>
    <m/>
    <x v="6"/>
    <m/>
    <m/>
    <m/>
    <m/>
    <m/>
    <m/>
    <m/>
    <m/>
    <m/>
    <s v="CEAZA"/>
    <n v="7"/>
    <x v="0"/>
    <n v="1600000"/>
    <n v="533333"/>
    <x v="2"/>
    <x v="1"/>
    <x v="2"/>
  </r>
  <r>
    <x v="2"/>
    <n v="2015"/>
    <n v="1"/>
    <n v="2014"/>
    <n v="1"/>
    <n v="2015"/>
    <n v="1"/>
    <s v="AFROARIQUEÑOS: CONFIGURACIONES DE UN PROCESO HISTORICO DE PRESENCIA"/>
    <s v="Estudios Atacameños"/>
    <s v="0718-1043a"/>
    <x v="4"/>
    <n v="2"/>
    <n v="1"/>
    <m/>
    <m/>
    <x v="3"/>
    <m/>
    <m/>
    <m/>
    <m/>
    <m/>
    <m/>
    <m/>
    <m/>
    <s v="Article"/>
    <s v="IIAM"/>
    <n v="1"/>
    <x v="1"/>
    <n v="680000"/>
    <n v="680000"/>
    <x v="0"/>
    <x v="0"/>
    <x v="0"/>
  </r>
  <r>
    <x v="2"/>
    <n v="2015"/>
    <n v="1"/>
    <n v="2014"/>
    <n v="1"/>
    <n v="2014"/>
    <n v="1"/>
    <s v="Against public space: Criminalization and sanitization in the Peruvian migration in Santiago de Chile."/>
    <s v="EURE-REVISTA LATINOAMERICANA DE ESTUDIOS URBANO REGIONALES"/>
    <s v="0250-7161"/>
    <x v="2"/>
    <n v="1"/>
    <n v="1"/>
    <m/>
    <m/>
    <x v="0"/>
    <m/>
    <m/>
    <m/>
    <m/>
    <m/>
    <m/>
    <m/>
    <m/>
    <s v="Article"/>
    <s v="IIAM"/>
    <n v="0"/>
    <x v="1"/>
    <n v="800000"/>
    <n v="800000"/>
    <x v="0"/>
    <x v="0"/>
    <x v="0"/>
  </r>
  <r>
    <x v="1"/>
    <m/>
    <n v="0"/>
    <n v="2015"/>
    <n v="1"/>
    <n v="2015"/>
    <n v="1"/>
    <s v="Alignment between decision making process and knowledge management: The case of touristic business enterprises"/>
    <s v="Ingeniare"/>
    <s v="0718-3291"/>
    <x v="2"/>
    <n v="4"/>
    <n v="1"/>
    <m/>
    <m/>
    <x v="3"/>
    <m/>
    <n v="2"/>
    <m/>
    <m/>
    <m/>
    <m/>
    <m/>
    <m/>
    <s v="Article"/>
    <s v="Administración"/>
    <n v="3"/>
    <x v="1"/>
    <n v="800000"/>
    <n v="800000"/>
    <x v="4"/>
    <x v="0"/>
    <x v="0"/>
  </r>
  <r>
    <x v="1"/>
    <n v="2015"/>
    <n v="1"/>
    <n v="2015"/>
    <n v="1"/>
    <m/>
    <n v="0"/>
    <s v="AMBER-NACO aperture-synthesis imaging of the half-obscured central star and the edge-on disk of the red giant L-2 Puppis"/>
    <s v="Astronomy &amp; Astrophysics"/>
    <s v="1432-0746"/>
    <x v="0"/>
    <n v="4"/>
    <n v="1"/>
    <m/>
    <m/>
    <x v="0"/>
    <m/>
    <m/>
    <m/>
    <m/>
    <m/>
    <m/>
    <n v="3"/>
    <m/>
    <s v="Article"/>
    <s v="Inst. de Astronomía"/>
    <n v="3"/>
    <x v="1"/>
    <n v="2000000"/>
    <n v="2000000"/>
    <x v="0"/>
    <x v="0"/>
    <x v="0"/>
  </r>
  <r>
    <x v="1"/>
    <n v="2015"/>
    <n v="1"/>
    <n v="2015"/>
    <n v="1"/>
    <m/>
    <n v="0"/>
    <s v="An Almost Ideal Cost of Living Index for Food in Spain Using a Microeconomic Approach and Censored Data"/>
    <s v="Spatial Economic Analysis"/>
    <s v="1742-1772"/>
    <x v="3"/>
    <n v="3"/>
    <n v="2"/>
    <m/>
    <m/>
    <x v="0"/>
    <m/>
    <m/>
    <m/>
    <m/>
    <m/>
    <m/>
    <n v="1"/>
    <m/>
    <s v="Article"/>
    <s v="Economía"/>
    <n v="1"/>
    <x v="1"/>
    <n v="1200000"/>
    <n v="600000"/>
    <x v="4"/>
    <x v="0"/>
    <x v="0"/>
  </r>
  <r>
    <x v="1"/>
    <m/>
    <n v="0"/>
    <n v="2015"/>
    <n v="1"/>
    <m/>
    <n v="0"/>
    <s v="An efficient agent location management for wireless sensor networks"/>
    <s v="IEEE International Conference on Distributed Computing in Sensor Systems, DCOSS 2015"/>
    <s v="1742-1773"/>
    <x v="4"/>
    <n v="2"/>
    <n v="1"/>
    <m/>
    <m/>
    <x v="0"/>
    <m/>
    <m/>
    <m/>
    <m/>
    <m/>
    <m/>
    <m/>
    <n v="1"/>
    <s v="Conference Paper"/>
    <s v="Esc. de Cs. Empresariales"/>
    <n v="1"/>
    <x v="1"/>
    <n v="680000"/>
    <n v="680000"/>
    <x v="3"/>
    <x v="1"/>
    <x v="3"/>
  </r>
  <r>
    <x v="2"/>
    <n v="2015"/>
    <n v="1"/>
    <m/>
    <n v="0"/>
    <m/>
    <n v="0"/>
    <s v="An empirical analysis of mobile Internet acceptance in Chile"/>
    <s v="INFORMATION RESEARCH-AN INTERNATIONAL ELECTRONIC JOURNAL"/>
    <s v="1368-1613"/>
    <x v="3"/>
    <n v="3"/>
    <n v="1"/>
    <m/>
    <m/>
    <x v="0"/>
    <m/>
    <m/>
    <m/>
    <m/>
    <m/>
    <m/>
    <n v="2"/>
    <m/>
    <s v="Article"/>
    <s v="Esc. de Cs. Empresariales"/>
    <n v="2"/>
    <x v="1"/>
    <n v="1200000"/>
    <n v="1200000"/>
    <x v="3"/>
    <x v="1"/>
    <x v="0"/>
  </r>
  <r>
    <x v="1"/>
    <n v="2015"/>
    <n v="1"/>
    <n v="2015"/>
    <n v="1"/>
    <m/>
    <n v="0"/>
    <s v="An exact algorithm for the mixed-model level scheduling problem"/>
    <s v="INTERNATIONAL JOURNAL OF PRODUCTION RESEARCH"/>
    <s v="0020-7543"/>
    <x v="1"/>
    <n v="2"/>
    <n v="1"/>
    <m/>
    <m/>
    <x v="0"/>
    <m/>
    <m/>
    <m/>
    <m/>
    <m/>
    <m/>
    <n v="1"/>
    <m/>
    <s v="Article"/>
    <s v="Ing. Industrial"/>
    <n v="1"/>
    <x v="1"/>
    <n v="1600000"/>
    <n v="1600000"/>
    <x v="1"/>
    <x v="0"/>
    <x v="0"/>
  </r>
  <r>
    <x v="1"/>
    <n v="2015"/>
    <n v="1"/>
    <n v="2015"/>
    <n v="1"/>
    <m/>
    <n v="0"/>
    <s v="An expressive stateful aspect language"/>
    <s v="Science of Computer Programming"/>
    <s v="0197-6423"/>
    <x v="3"/>
    <n v="3"/>
    <n v="1"/>
    <m/>
    <m/>
    <x v="3"/>
    <m/>
    <m/>
    <m/>
    <m/>
    <m/>
    <m/>
    <m/>
    <n v="1"/>
    <s v="Article"/>
    <s v="Esc. de Cs. Empresariales"/>
    <n v="2"/>
    <x v="1"/>
    <n v="1200000"/>
    <n v="1200000"/>
    <x v="3"/>
    <x v="1"/>
    <x v="0"/>
  </r>
  <r>
    <x v="1"/>
    <n v="2015"/>
    <n v="1"/>
    <n v="2015"/>
    <n v="1"/>
    <m/>
    <n v="0"/>
    <s v="An Improved Upper Bound of the Energy of Some Graphs and Matrices"/>
    <s v="MATCH-COMMUNICATIONS IN MATHEMATICAL AND IN COMPUTER CHEMISTRY"/>
    <s v="0340-6253"/>
    <x v="1"/>
    <n v="3"/>
    <n v="1"/>
    <m/>
    <m/>
    <x v="5"/>
    <m/>
    <m/>
    <m/>
    <m/>
    <m/>
    <m/>
    <m/>
    <m/>
    <s v="Article"/>
    <s v="Matemáticas"/>
    <n v="2"/>
    <x v="1"/>
    <n v="1600000"/>
    <n v="1600000"/>
    <x v="7"/>
    <x v="0"/>
    <x v="0"/>
  </r>
  <r>
    <x v="1"/>
    <n v="2015"/>
    <n v="1"/>
    <n v="2015"/>
    <n v="1"/>
    <m/>
    <n v="0"/>
    <s v="An integrated sequence stratigraphic and chronostratigraphic analysis of the Pliocene, Tiburon Basin succession, Mejillones Peninsula, Chile"/>
    <s v="Global and Planetary Change"/>
    <s v="0921-8181"/>
    <x v="0"/>
    <n v="7"/>
    <n v="1"/>
    <m/>
    <m/>
    <x v="3"/>
    <m/>
    <m/>
    <m/>
    <n v="3"/>
    <m/>
    <n v="2"/>
    <m/>
    <m/>
    <s v="Article"/>
    <s v="Cs. Geológicas"/>
    <n v="6"/>
    <x v="1"/>
    <n v="2000000"/>
    <n v="2000000"/>
    <x v="1"/>
    <x v="0"/>
    <x v="0"/>
  </r>
  <r>
    <x v="1"/>
    <n v="2015"/>
    <n v="1"/>
    <n v="2015"/>
    <n v="1"/>
    <m/>
    <n v="0"/>
    <s v="Analysis of Life-History Traits in a Sex-Changing Marine Shrimp (Decapoda: Caridea: Rhynchocinetidae). "/>
    <s v="BIOLOGICAL BULLETIN"/>
    <s v="0006-3185"/>
    <x v="1"/>
    <n v="4"/>
    <n v="1"/>
    <m/>
    <m/>
    <x v="0"/>
    <m/>
    <m/>
    <m/>
    <n v="1"/>
    <m/>
    <m/>
    <m/>
    <n v="2"/>
    <s v="Article"/>
    <s v="Biología Marina"/>
    <n v="3"/>
    <x v="1"/>
    <n v="1600000"/>
    <n v="1600000"/>
    <x v="2"/>
    <x v="1"/>
    <x v="0"/>
  </r>
  <r>
    <x v="1"/>
    <n v="2015"/>
    <n v="1"/>
    <n v="2015"/>
    <n v="1"/>
    <m/>
    <n v="0"/>
    <s v="ANALYSIS OF NARROW AND BROAD PROFILES OBSERVED FOR THE lambda 6614 DIFFUSEINTERSTELLAR BAND"/>
    <s v="Astrophysical Journal"/>
    <s v="0004-637X"/>
    <x v="0"/>
    <n v="4"/>
    <n v="1"/>
    <m/>
    <m/>
    <x v="0"/>
    <m/>
    <m/>
    <m/>
    <n v="3"/>
    <m/>
    <m/>
    <m/>
    <m/>
    <s v="Article"/>
    <s v="Inst. de Astronomía"/>
    <n v="3"/>
    <x v="1"/>
    <n v="2000000"/>
    <n v="2000000"/>
    <x v="0"/>
    <x v="0"/>
    <x v="0"/>
  </r>
  <r>
    <x v="0"/>
    <m/>
    <n v="0"/>
    <m/>
    <n v="0"/>
    <n v="2016"/>
    <n v="1"/>
    <s v="Editorial V51"/>
    <s v="Estudios Atacameños"/>
    <s v="0718-1043a"/>
    <x v="4"/>
    <n v="1"/>
    <n v="1"/>
    <m/>
    <m/>
    <x v="0"/>
    <m/>
    <m/>
    <m/>
    <m/>
    <m/>
    <m/>
    <m/>
    <m/>
    <m/>
    <s v="IIAM"/>
    <n v="0"/>
    <x v="0"/>
    <n v="680000"/>
    <n v="680000"/>
    <x v="0"/>
    <x v="0"/>
    <x v="2"/>
  </r>
  <r>
    <x v="1"/>
    <m/>
    <m/>
    <n v="2015"/>
    <n v="1"/>
    <m/>
    <m/>
    <s v="Analysis of project duration: Uncertainty using global sensitivity analysis of project duration: Uncertainty using global sensitivity analysis"/>
    <s v="Journal of Modern Project Management"/>
    <s v="0718-1043b"/>
    <x v="4"/>
    <n v="3"/>
    <n v="1"/>
    <m/>
    <m/>
    <x v="0"/>
    <m/>
    <m/>
    <m/>
    <m/>
    <m/>
    <m/>
    <n v="2"/>
    <m/>
    <s v="Article"/>
    <s v="Ing. Metalúrgica y Minas"/>
    <n v="2"/>
    <x v="1"/>
    <n v="680000"/>
    <n v="680000"/>
    <x v="1"/>
    <x v="0"/>
    <x v="0"/>
  </r>
  <r>
    <x v="1"/>
    <m/>
    <n v="0"/>
    <n v="2015"/>
    <n v="1"/>
    <m/>
    <n v="0"/>
    <s v="Analytical solutions for a family of Vlasov equations within relaxation time approximation"/>
    <s v="AIP Conference Proceedings"/>
    <s v="0094-243X"/>
    <x v="2"/>
    <n v="2"/>
    <n v="2"/>
    <m/>
    <m/>
    <x v="0"/>
    <m/>
    <m/>
    <m/>
    <m/>
    <m/>
    <m/>
    <m/>
    <m/>
    <s v="Conference Paper"/>
    <s v="Física"/>
    <n v="0"/>
    <x v="1"/>
    <n v="800000"/>
    <n v="400000"/>
    <x v="7"/>
    <x v="0"/>
    <x v="3"/>
  </r>
  <r>
    <x v="2"/>
    <n v="2015"/>
    <n v="1"/>
    <n v="2014"/>
    <n v="1"/>
    <m/>
    <n v="0"/>
    <s v="Analytical solutions for a nonlinear diffusion equation with convection and reaction."/>
    <s v="Physica A-Statistical Mechanics and its Applications"/>
    <s v="0378-4371"/>
    <x v="1"/>
    <n v="3"/>
    <n v="3"/>
    <m/>
    <m/>
    <x v="0"/>
    <m/>
    <m/>
    <m/>
    <m/>
    <m/>
    <m/>
    <m/>
    <m/>
    <s v="Article"/>
    <s v="Física"/>
    <n v="0"/>
    <x v="1"/>
    <n v="1600000"/>
    <n v="533333"/>
    <x v="7"/>
    <x v="0"/>
    <x v="0"/>
  </r>
  <r>
    <x v="1"/>
    <n v="2015"/>
    <n v="1"/>
    <n v="2015"/>
    <n v="1"/>
    <m/>
    <n v="0"/>
    <s v="Anatomy of the AGN in NGC 5548 IV. The short-term variability of the outflows"/>
    <s v="Astronomy &amp; Astrophysics"/>
    <s v="1432-0746"/>
    <x v="0"/>
    <n v="19"/>
    <n v="1"/>
    <m/>
    <m/>
    <x v="0"/>
    <m/>
    <m/>
    <m/>
    <n v="1"/>
    <m/>
    <m/>
    <n v="16"/>
    <n v="1"/>
    <s v="Article"/>
    <s v="Inst. de Astronomía"/>
    <n v="18"/>
    <x v="1"/>
    <n v="2000000"/>
    <n v="2000000"/>
    <x v="0"/>
    <x v="0"/>
    <x v="0"/>
  </r>
  <r>
    <x v="1"/>
    <n v="2015"/>
    <n v="1"/>
    <n v="2015"/>
    <n v="1"/>
    <m/>
    <n v="0"/>
    <s v="Anatomy of the AGN in NGC5548 V. A clear view of the X-ray narrow emission lines"/>
    <s v="Astronomy &amp; Astrophysics"/>
    <s v="1432-0746"/>
    <x v="0"/>
    <n v="18"/>
    <n v="1"/>
    <m/>
    <m/>
    <x v="0"/>
    <m/>
    <m/>
    <m/>
    <n v="2"/>
    <m/>
    <m/>
    <n v="15"/>
    <n v="1"/>
    <s v="Article"/>
    <s v="Inst. de Astronomía"/>
    <n v="17"/>
    <x v="1"/>
    <n v="2000000"/>
    <n v="2000000"/>
    <x v="0"/>
    <x v="0"/>
    <x v="0"/>
  </r>
  <r>
    <x v="1"/>
    <n v="2015"/>
    <n v="1"/>
    <n v="2015"/>
    <n v="1"/>
    <m/>
    <n v="0"/>
    <s v="Anatomy of the AGN in NGC 5548 II. The spatial, temporal, and physical nature of the outflowfrom HST/COS Observations"/>
    <s v="Astronomy &amp; Astrophysics"/>
    <s v="1432-0746"/>
    <x v="0"/>
    <n v="33"/>
    <n v="1"/>
    <m/>
    <m/>
    <x v="0"/>
    <m/>
    <m/>
    <m/>
    <n v="6"/>
    <m/>
    <m/>
    <n v="24"/>
    <n v="2"/>
    <s v="Article"/>
    <s v="Inst. de Astronomía"/>
    <n v="32"/>
    <x v="1"/>
    <n v="2000000"/>
    <n v="2000000"/>
    <x v="0"/>
    <x v="0"/>
    <x v="0"/>
  </r>
  <r>
    <x v="1"/>
    <n v="2015"/>
    <n v="1"/>
    <n v="2015"/>
    <n v="1"/>
    <m/>
    <n v="0"/>
    <s v="Anatomy of the AGN in NGC 5548"/>
    <s v="Astronomy &amp; Astrophysics"/>
    <s v="1432-0746"/>
    <x v="0"/>
    <n v="27"/>
    <n v="1"/>
    <m/>
    <m/>
    <x v="0"/>
    <m/>
    <m/>
    <m/>
    <n v="5"/>
    <m/>
    <m/>
    <n v="21"/>
    <n v="1"/>
    <s v="Article"/>
    <s v="Inst. de Astronomía"/>
    <n v="26"/>
    <x v="1"/>
    <n v="2000000"/>
    <n v="2000000"/>
    <x v="0"/>
    <x v="0"/>
    <x v="0"/>
  </r>
  <r>
    <x v="1"/>
    <n v="2015"/>
    <n v="1"/>
    <n v="2015"/>
    <n v="1"/>
    <m/>
    <n v="0"/>
    <s v="Anatomy of the AGN in NGC 5548 III. The high-energy view with NuSTAR and INTEGRAL"/>
    <s v="Astronomy &amp; Astrophysics"/>
    <s v="1432-0746"/>
    <x v="0"/>
    <n v="18"/>
    <n v="1"/>
    <m/>
    <m/>
    <x v="0"/>
    <m/>
    <m/>
    <m/>
    <n v="4"/>
    <m/>
    <m/>
    <n v="13"/>
    <m/>
    <s v="Article"/>
    <s v="Inst. de Astronomía"/>
    <n v="17"/>
    <x v="1"/>
    <n v="2000000"/>
    <n v="2000000"/>
    <x v="0"/>
    <x v="0"/>
    <x v="0"/>
  </r>
  <r>
    <x v="1"/>
    <m/>
    <n v="0"/>
    <n v="2015"/>
    <n v="1"/>
    <m/>
    <n v="0"/>
    <s v="Anomalous states from a classical Hamiltonian: Electric dipole in a magnetic field"/>
    <s v="AIP Conference Proceedings"/>
    <s v="0094-243X"/>
    <x v="2"/>
    <n v="3"/>
    <n v="3"/>
    <m/>
    <m/>
    <x v="0"/>
    <m/>
    <m/>
    <m/>
    <m/>
    <m/>
    <m/>
    <m/>
    <m/>
    <s v="Conference Paper"/>
    <s v="Física"/>
    <n v="0"/>
    <x v="1"/>
    <n v="800000"/>
    <n v="266667"/>
    <x v="7"/>
    <x v="0"/>
    <x v="3"/>
  </r>
  <r>
    <x v="1"/>
    <m/>
    <n v="0"/>
    <n v="2015"/>
    <n v="1"/>
    <m/>
    <n v="0"/>
    <s v="Anomalous states from a classical Hamiltonian: Electric dipole in a magnetic field"/>
    <s v="AIP Conference Proceedings"/>
    <s v="0094-243X"/>
    <x v="2"/>
    <n v="3"/>
    <n v="3"/>
    <m/>
    <m/>
    <x v="0"/>
    <m/>
    <m/>
    <m/>
    <m/>
    <m/>
    <m/>
    <m/>
    <m/>
    <s v="Article"/>
    <s v="Física"/>
    <n v="0"/>
    <x v="1"/>
    <n v="800000"/>
    <n v="266667"/>
    <x v="7"/>
    <x v="0"/>
    <x v="0"/>
  </r>
  <r>
    <x v="1"/>
    <n v="2015"/>
    <n v="11"/>
    <m/>
    <n v="0"/>
    <m/>
    <n v="0"/>
    <s v="Antiinflamatory activity of phenolic compounds extracted from Uruguayan propolis and grape"/>
    <s v="JOURNAL OF BIOMOLECULAR STRUCTURE &amp; DYNAMICS"/>
    <s v="0739-1102"/>
    <x v="1"/>
    <n v="6"/>
    <n v="1"/>
    <m/>
    <m/>
    <x v="3"/>
    <n v="4"/>
    <m/>
    <m/>
    <m/>
    <m/>
    <m/>
    <m/>
    <m/>
    <s v="Article"/>
    <s v="Física"/>
    <n v="5"/>
    <x v="1"/>
    <n v="1600000"/>
    <n v="1600000"/>
    <x v="7"/>
    <x v="0"/>
    <x v="0"/>
  </r>
  <r>
    <x v="1"/>
    <n v="2015"/>
    <n v="1"/>
    <n v="2015"/>
    <n v="1"/>
    <m/>
    <n v="0"/>
    <s v="Antiproliferative activity of yatein isolated from Austrocedrus chilensis against murine myeloma cells: Cytological studies and chemical investigations"/>
    <s v="PHARMACEUTICAL BIOLOGY"/>
    <s v="1388-0209"/>
    <x v="3"/>
    <n v="11"/>
    <n v="1"/>
    <m/>
    <m/>
    <x v="2"/>
    <m/>
    <m/>
    <m/>
    <m/>
    <m/>
    <m/>
    <n v="7"/>
    <m/>
    <s v="Article"/>
    <s v="Acuicultura"/>
    <n v="10"/>
    <x v="1"/>
    <n v="1200000"/>
    <n v="1200000"/>
    <x v="2"/>
    <x v="1"/>
    <x v="0"/>
  </r>
  <r>
    <x v="1"/>
    <m/>
    <m/>
    <n v="2015"/>
    <n v="1"/>
    <n v="2016"/>
    <n v="1"/>
    <s v="Anxiety, depression, stress and personality organization in medical and nursing freshmen. [Ansiedad, depresión, estrés y organización de la personalidad en estudiantes novatos de medicina y enfermería]"/>
    <s v="Revista Chilena de Neuro-Psiquiatria"/>
    <s v="0034-7388"/>
    <x v="2"/>
    <n v="7"/>
    <n v="1"/>
    <m/>
    <n v="6"/>
    <x v="0"/>
    <m/>
    <m/>
    <m/>
    <m/>
    <m/>
    <m/>
    <m/>
    <m/>
    <s v="Article"/>
    <s v="Medicina"/>
    <n v="6"/>
    <x v="1"/>
    <n v="800000"/>
    <n v="800000"/>
    <x v="5"/>
    <x v="1"/>
    <x v="0"/>
  </r>
  <r>
    <x v="1"/>
    <n v="2014"/>
    <n v="1"/>
    <n v="2015"/>
    <n v="1"/>
    <m/>
    <n v="0"/>
    <s v="Application of the Analysis of Self-similar Teletraffic with Long-range Dependence (LRD) at the Network Layer Level."/>
    <s v="International Journal of Computers Communications &amp; Control"/>
    <s v="1841-9836"/>
    <x v="3"/>
    <n v="2"/>
    <n v="1"/>
    <m/>
    <m/>
    <x v="3"/>
    <m/>
    <m/>
    <m/>
    <m/>
    <m/>
    <m/>
    <m/>
    <m/>
    <s v="Article"/>
    <s v="Esc. de Ingeniería"/>
    <n v="1"/>
    <x v="2"/>
    <n v="1200000"/>
    <n v="1200000"/>
    <x v="3"/>
    <x v="1"/>
    <x v="0"/>
  </r>
  <r>
    <x v="1"/>
    <n v="2015"/>
    <n v="1"/>
    <m/>
    <m/>
    <m/>
    <m/>
    <s v="Application of the Analysis of Self-similar Teletraffic with Long-range Dependence (LRD) at the Network Layer Level."/>
    <s v="International Journal of Computers Communications &amp; Control"/>
    <s v="1841-9836"/>
    <x v="3"/>
    <n v="1"/>
    <n v="1"/>
    <m/>
    <m/>
    <x v="3"/>
    <m/>
    <m/>
    <m/>
    <m/>
    <m/>
    <m/>
    <m/>
    <m/>
    <s v="Article"/>
    <s v="Esc. de Ingeniería"/>
    <n v="0"/>
    <x v="1"/>
    <n v="1200000"/>
    <n v="1200000"/>
    <x v="3"/>
    <x v="1"/>
    <x v="0"/>
  </r>
  <r>
    <x v="1"/>
    <n v="2015"/>
    <n v="1"/>
    <n v="2015"/>
    <n v="1"/>
    <m/>
    <n v="0"/>
    <s v="Approximate recovery values for each stage are sufficient to select the concentration circuit structures"/>
    <s v="MINERALS ENGINEERING"/>
    <s v="0892-6875"/>
    <x v="0"/>
    <n v="3"/>
    <n v="1"/>
    <n v="2"/>
    <m/>
    <x v="0"/>
    <m/>
    <m/>
    <m/>
    <m/>
    <m/>
    <m/>
    <m/>
    <m/>
    <s v="Article"/>
    <s v="Ing. Metalúrgica y Minas"/>
    <n v="2"/>
    <x v="1"/>
    <n v="2000000"/>
    <n v="2000000"/>
    <x v="1"/>
    <x v="0"/>
    <x v="0"/>
  </r>
  <r>
    <x v="1"/>
    <n v="2015"/>
    <n v="1"/>
    <n v="2015"/>
    <n v="1"/>
    <m/>
    <n v="0"/>
    <s v="Architecture of the aquifers of the Calama Basin, Loa catchment basin, northern Chile"/>
    <s v="GEOSPHERE"/>
    <s v="1553-040X"/>
    <x v="1"/>
    <n v="4"/>
    <n v="1"/>
    <m/>
    <m/>
    <x v="0"/>
    <m/>
    <m/>
    <m/>
    <n v="3"/>
    <m/>
    <m/>
    <m/>
    <m/>
    <s v="Article"/>
    <s v="Cs. Geológicas"/>
    <n v="3"/>
    <x v="1"/>
    <n v="1600000"/>
    <n v="1600000"/>
    <x v="1"/>
    <x v="0"/>
    <x v="0"/>
  </r>
  <r>
    <x v="1"/>
    <n v="2016"/>
    <n v="1"/>
    <m/>
    <n v="0"/>
    <m/>
    <m/>
    <s v="Are vertical linkages promoting the creation of a mining cluster in Chile? An analysis of the SMEs' practices along the supply chain"/>
    <s v="ENVIRONMENT AND PLANNING C-GOVERNMENT AND POLICY"/>
    <s v="0263-774X"/>
    <x v="0"/>
    <n v="4"/>
    <n v="1"/>
    <m/>
    <m/>
    <x v="3"/>
    <m/>
    <m/>
    <m/>
    <n v="1"/>
    <m/>
    <n v="1"/>
    <m/>
    <m/>
    <s v="Article"/>
    <s v="Economía"/>
    <n v="3"/>
    <x v="0"/>
    <n v="2000000"/>
    <n v="2000000"/>
    <x v="4"/>
    <x v="0"/>
    <x v="0"/>
  </r>
  <r>
    <x v="1"/>
    <n v="2015"/>
    <n v="1"/>
    <n v="2015"/>
    <n v="1"/>
    <m/>
    <n v="0"/>
    <s v="Assessing biomarkers and neuropsychological outcomes in rural populations exposed to organophosphate pesticides in Chile - study design and protocol"/>
    <s v="BMC PUBLIC HEALTH"/>
    <s v="1471-2458"/>
    <x v="1"/>
    <n v="8"/>
    <n v="5"/>
    <m/>
    <m/>
    <x v="0"/>
    <m/>
    <m/>
    <m/>
    <m/>
    <m/>
    <m/>
    <n v="3"/>
    <m/>
    <s v="Article"/>
    <s v="Cs. Biomédicas"/>
    <n v="3"/>
    <x v="1"/>
    <n v="1600000"/>
    <n v="320000"/>
    <x v="5"/>
    <x v="1"/>
    <x v="0"/>
  </r>
  <r>
    <x v="1"/>
    <n v="2016"/>
    <n v="1"/>
    <n v="2015"/>
    <n v="1"/>
    <m/>
    <m/>
    <s v="Determinants of wages in Chile. An analysis from the paradigm of social reproduction"/>
    <s v="REVISTA INTERNACIONAL DE SOCIOLOGIA"/>
    <s v="0034-9712"/>
    <x v="2"/>
    <n v="1"/>
    <n v="1"/>
    <m/>
    <m/>
    <x v="0"/>
    <m/>
    <m/>
    <m/>
    <m/>
    <m/>
    <m/>
    <m/>
    <m/>
    <s v="Article"/>
    <s v="Economía"/>
    <n v="0"/>
    <x v="0"/>
    <n v="800000"/>
    <n v="800000"/>
    <x v="4"/>
    <x v="0"/>
    <x v="0"/>
  </r>
  <r>
    <x v="1"/>
    <n v="2015"/>
    <n v="1"/>
    <n v="2015"/>
    <n v="1"/>
    <m/>
    <n v="0"/>
    <s v="Assessing biomarkers and neuropsychological outcomes in rural populations exposed to organophosphate pesticides in Chile - study design and protocol"/>
    <s v="BMC PUBLIC HEALTH"/>
    <s v="1471-2458"/>
    <x v="1"/>
    <n v="8"/>
    <n v="5"/>
    <m/>
    <m/>
    <x v="0"/>
    <m/>
    <m/>
    <m/>
    <m/>
    <m/>
    <m/>
    <n v="3"/>
    <m/>
    <s v="Article"/>
    <s v="Salud Pública"/>
    <n v="3"/>
    <x v="1"/>
    <n v="1600000"/>
    <n v="320000"/>
    <x v="5"/>
    <x v="1"/>
    <x v="0"/>
  </r>
  <r>
    <x v="1"/>
    <n v="2015"/>
    <n v="1"/>
    <n v="2015"/>
    <n v="1"/>
    <n v="2015"/>
    <n v="1"/>
    <s v="Attachment and forgiveness in the context of couple relationships [Apego y perdón en el Contexto de las Relaciones de Pareja]"/>
    <s v="Terapia Psicológica"/>
    <s v="0718-4808"/>
    <x v="2"/>
    <n v="3"/>
    <n v="2"/>
    <m/>
    <m/>
    <x v="3"/>
    <m/>
    <m/>
    <m/>
    <m/>
    <m/>
    <m/>
    <m/>
    <m/>
    <s v="Article"/>
    <s v="Esc. de Psicología"/>
    <n v="1"/>
    <x v="1"/>
    <n v="800000"/>
    <n v="400000"/>
    <x v="8"/>
    <x v="0"/>
    <x v="0"/>
  </r>
  <r>
    <x v="1"/>
    <m/>
    <n v="0"/>
    <n v="2016"/>
    <n v="11"/>
    <m/>
    <n v="0"/>
    <s v="Augmented visualization for data-mining models"/>
    <s v="Procedia Computer Science"/>
    <s v="1877-0509"/>
    <x v="4"/>
    <n v="3"/>
    <n v="1"/>
    <m/>
    <m/>
    <x v="5"/>
    <m/>
    <m/>
    <m/>
    <m/>
    <m/>
    <m/>
    <m/>
    <m/>
    <s v="Conference Paper"/>
    <s v="Ing. Sistemas y Computación"/>
    <n v="2"/>
    <x v="0"/>
    <n v="680000"/>
    <n v="680000"/>
    <x v="1"/>
    <x v="0"/>
    <x v="3"/>
  </r>
  <r>
    <x v="1"/>
    <n v="2015"/>
    <n v="1"/>
    <n v="2015"/>
    <n v="1"/>
    <n v="2015"/>
    <n v="1"/>
    <s v="Bacteriology associated to mollusc culture in Chile. Advances and perspectives. [BACTERIOLOGIA ASOCIADA AL CULTIVO DE MOLUSCOS EN CHILE: AVANCES Y PERSPECTIVAS]"/>
    <s v="Revista de Biología Marina y Oceanografía"/>
    <s v="0717-3326"/>
    <x v="3"/>
    <n v="3"/>
    <n v="1"/>
    <m/>
    <m/>
    <x v="5"/>
    <m/>
    <m/>
    <m/>
    <m/>
    <m/>
    <m/>
    <m/>
    <m/>
    <s v="Article"/>
    <s v="Acuicultura"/>
    <n v="2"/>
    <x v="1"/>
    <n v="1200000"/>
    <n v="1200000"/>
    <x v="2"/>
    <x v="1"/>
    <x v="0"/>
  </r>
  <r>
    <x v="1"/>
    <n v="2015"/>
    <n v="1"/>
    <n v="2015"/>
    <n v="1"/>
    <n v="2015"/>
    <n v="1"/>
    <s v="BEING INDIAN&quot; IN THE 19TH CENTURY-FISCAL CATEGORIES AND SOCIAL DISCOURSE OF THE BOLIVIAN STATE IN THE PROVINCIA DE ATACAMA (ANTOFAGASTA REGION, CHILE) [SER &quot;INDIO&quot; EN EL SIGLO XIX: CATEGORÍAS FISCALES Y DISCURSO SOCIAL DEL ESTADO BOLIVIANO EN LA PROVINCI&quot;"/>
    <s v="Chungara-Revista de Antropología Chilena "/>
    <s v="0717-7356"/>
    <x v="3"/>
    <n v="1"/>
    <n v="1"/>
    <m/>
    <m/>
    <x v="0"/>
    <m/>
    <m/>
    <m/>
    <m/>
    <m/>
    <m/>
    <m/>
    <m/>
    <s v="Article"/>
    <s v="IIAM"/>
    <n v="0"/>
    <x v="1"/>
    <n v="1200000"/>
    <n v="1200000"/>
    <x v="0"/>
    <x v="0"/>
    <x v="0"/>
  </r>
  <r>
    <x v="2"/>
    <n v="2015"/>
    <n v="1"/>
    <n v="2014"/>
    <n v="1"/>
    <m/>
    <n v="0"/>
    <s v="Benthic food web structure in the Comau fjord, Chile (similar to 42 degrees S): Preliminary assessment including a site with chemosynthetic activity. "/>
    <s v="Progress in Oceanography"/>
    <s v="0079-6611"/>
    <x v="0"/>
    <n v="4"/>
    <n v="3"/>
    <m/>
    <m/>
    <x v="0"/>
    <m/>
    <m/>
    <m/>
    <m/>
    <m/>
    <m/>
    <n v="1"/>
    <m/>
    <s v="Article"/>
    <s v="Biología Marina"/>
    <n v="1"/>
    <x v="1"/>
    <n v="2000000"/>
    <n v="666667"/>
    <x v="2"/>
    <x v="1"/>
    <x v="0"/>
  </r>
  <r>
    <x v="0"/>
    <n v="2016"/>
    <n v="1"/>
    <n v="2016"/>
    <n v="11"/>
    <m/>
    <n v="0"/>
    <s v="Bioeconomic analysis of giant kelp Macrocystis pyrifera cultivation (Laminariales; Phaeophyceae) in northern Chile"/>
    <s v="JOURNAL OF APPLIED PHYCOLOGY"/>
    <s v="0921-8971"/>
    <x v="0"/>
    <n v="3"/>
    <n v="2"/>
    <m/>
    <m/>
    <x v="3"/>
    <m/>
    <m/>
    <m/>
    <m/>
    <m/>
    <m/>
    <m/>
    <m/>
    <s v="Article"/>
    <s v="Esc. de Cs. Empresariales"/>
    <n v="1"/>
    <x v="0"/>
    <n v="2000000"/>
    <n v="1000000"/>
    <x v="3"/>
    <x v="1"/>
    <x v="0"/>
  </r>
  <r>
    <x v="1"/>
    <n v="2015"/>
    <n v="1"/>
    <n v="2015"/>
    <n v="1"/>
    <m/>
    <n v="0"/>
    <s v="Biogeographic structure of the northeastern Pacific rocky intertidal: The role of upwelling and dispersal to drive patterns. "/>
    <s v="Ecography"/>
    <s v="0906-7590"/>
    <x v="0"/>
    <n v="4"/>
    <n v="1"/>
    <m/>
    <m/>
    <x v="0"/>
    <m/>
    <m/>
    <m/>
    <n v="2"/>
    <m/>
    <m/>
    <n v="1"/>
    <m/>
    <s v="Article"/>
    <s v="CEAZA"/>
    <n v="3"/>
    <x v="1"/>
    <n v="2000000"/>
    <n v="2000000"/>
    <x v="2"/>
    <x v="1"/>
    <x v="0"/>
  </r>
  <r>
    <x v="1"/>
    <n v="2015"/>
    <n v="1"/>
    <n v="2015"/>
    <n v="1"/>
    <m/>
    <n v="0"/>
    <s v="Biogeography of continental shelf and upper slope fishes off El Salvador, Central America. "/>
    <s v="Journal of the Marine Biological Association of the United Kingdom"/>
    <s v="0025-3154"/>
    <x v="3"/>
    <n v="3"/>
    <n v="2"/>
    <m/>
    <m/>
    <x v="0"/>
    <m/>
    <n v="1"/>
    <m/>
    <m/>
    <m/>
    <m/>
    <m/>
    <m/>
    <s v="Article"/>
    <s v="Biología Marina"/>
    <n v="1"/>
    <x v="1"/>
    <n v="1200000"/>
    <n v="600000"/>
    <x v="2"/>
    <x v="1"/>
    <x v="0"/>
  </r>
  <r>
    <x v="2"/>
    <n v="2015"/>
    <n v="1"/>
    <n v="2015"/>
    <n v="1"/>
    <m/>
    <n v="0"/>
    <s v="Bioleaching of copper secondary sulfide ore in the presence of chloride by means ofinoculation with chloride-tolerant microbial culture"/>
    <s v="HYDROMETALLURGY"/>
    <s v="0304-386X"/>
    <x v="0"/>
    <n v="4"/>
    <n v="2"/>
    <m/>
    <m/>
    <x v="5"/>
    <m/>
    <m/>
    <m/>
    <m/>
    <m/>
    <m/>
    <m/>
    <m/>
    <s v="Article"/>
    <s v="Centro de Biotecnología"/>
    <n v="2"/>
    <x v="1"/>
    <n v="2000000"/>
    <n v="1000000"/>
    <x v="0"/>
    <x v="0"/>
    <x v="0"/>
  </r>
  <r>
    <x v="1"/>
    <n v="2015"/>
    <n v="1"/>
    <n v="2015"/>
    <n v="1"/>
    <m/>
    <n v="0"/>
    <s v="Biological invasions in terrestrial Antarctica: what is the current status and can we respond? "/>
    <s v="BIODIVERSITY AND CONSERVATION"/>
    <s v="0960-3115"/>
    <x v="1"/>
    <n v="4"/>
    <n v="1"/>
    <m/>
    <m/>
    <x v="0"/>
    <m/>
    <m/>
    <m/>
    <m/>
    <m/>
    <m/>
    <n v="3"/>
    <m/>
    <s v="Article"/>
    <s v="CEAZA"/>
    <n v="3"/>
    <x v="1"/>
    <n v="1600000"/>
    <n v="1600000"/>
    <x v="2"/>
    <x v="1"/>
    <x v="0"/>
  </r>
  <r>
    <x v="2"/>
    <n v="2015"/>
    <n v="1"/>
    <n v="2014"/>
    <n v="1"/>
    <m/>
    <n v="0"/>
    <s v="Bound states in the continuum: Localization of Dirac-like fermions"/>
    <s v="EPL"/>
    <s v="0295-5075"/>
    <x v="0"/>
    <n v="5"/>
    <n v="1"/>
    <m/>
    <m/>
    <x v="2"/>
    <m/>
    <m/>
    <m/>
    <m/>
    <m/>
    <m/>
    <n v="1"/>
    <m/>
    <s v="Article"/>
    <s v="Física"/>
    <n v="4"/>
    <x v="1"/>
    <n v="2000000"/>
    <n v="2000000"/>
    <x v="7"/>
    <x v="0"/>
    <x v="0"/>
  </r>
  <r>
    <x v="1"/>
    <n v="2016"/>
    <n v="1"/>
    <n v="2016"/>
    <n v="11"/>
    <m/>
    <n v="0"/>
    <s v="Bringing water markets down to Chile's Atacama Desert"/>
    <s v="WATER INTERNATIONAL"/>
    <s v="0250-8060"/>
    <x v="3"/>
    <n v="1"/>
    <n v="1"/>
    <m/>
    <m/>
    <x v="0"/>
    <m/>
    <m/>
    <m/>
    <m/>
    <m/>
    <m/>
    <m/>
    <m/>
    <s v="Article"/>
    <s v="IIAM"/>
    <n v="0"/>
    <x v="0"/>
    <n v="1200000"/>
    <n v="1200000"/>
    <x v="0"/>
    <x v="0"/>
    <x v="0"/>
  </r>
  <r>
    <x v="2"/>
    <n v="2015"/>
    <n v="1"/>
    <n v="2014"/>
    <n v="1"/>
    <n v="2014"/>
    <n v="1"/>
    <s v="British in the region of Antofagasta. The incidental business with mining Atacama desert and networks (1880-1930). [Británicos en la región de Antofagasta. Los negocios concomitantes con la minería del desierto de Atacama y sus redes sociales (1880-1930)]"/>
    <s v="Estudios Atacameños"/>
    <s v="0718-1043a"/>
    <x v="4"/>
    <n v="3"/>
    <n v="3"/>
    <m/>
    <m/>
    <x v="0"/>
    <m/>
    <m/>
    <m/>
    <m/>
    <m/>
    <m/>
    <m/>
    <m/>
    <s v="Article"/>
    <s v="Esc. de Derecho-Antof."/>
    <n v="0"/>
    <x v="1"/>
    <n v="680000"/>
    <n v="226667"/>
    <x v="6"/>
    <x v="0"/>
    <x v="0"/>
  </r>
  <r>
    <x v="2"/>
    <n v="2015"/>
    <n v="1"/>
    <n v="2014"/>
    <n v="1"/>
    <n v="2014"/>
    <n v="1"/>
    <s v="British in the region of Antofagasta. The incidental business with mining Atacama desert and networks (1880-1930). [Británicos en la región de Antofagasta. Los negocios concomitantes con la minería del desierto de Atacama y sus redes sociales (1880-1930)]"/>
    <s v="Estudios Atacameños"/>
    <s v="0718-1043a"/>
    <x v="4"/>
    <n v="3"/>
    <n v="3"/>
    <m/>
    <m/>
    <x v="0"/>
    <m/>
    <m/>
    <m/>
    <m/>
    <m/>
    <m/>
    <m/>
    <m/>
    <s v="Article"/>
    <s v="Economía"/>
    <n v="0"/>
    <x v="1"/>
    <n v="680000"/>
    <n v="226667"/>
    <x v="4"/>
    <x v="0"/>
    <x v="0"/>
  </r>
  <r>
    <x v="2"/>
    <n v="2015"/>
    <n v="1"/>
    <n v="2014"/>
    <n v="1"/>
    <n v="2014"/>
    <n v="1"/>
    <s v="British in the region of Antofagasta. The incidental business with mining Atacama desert and networks (1880-1930). [Británicos en la región de Antofagasta. Los negocios concomitantes con la minería del desierto de Atacama y sus redes sociales (1880-1930)]"/>
    <s v="Estudios Atacameños"/>
    <s v="0718-1043a"/>
    <x v="4"/>
    <n v="3"/>
    <n v="3"/>
    <m/>
    <m/>
    <x v="0"/>
    <m/>
    <m/>
    <m/>
    <m/>
    <m/>
    <m/>
    <m/>
    <m/>
    <s v="Article"/>
    <s v="Esc. de Arquitectura"/>
    <n v="0"/>
    <x v="1"/>
    <n v="680000"/>
    <n v="226667"/>
    <x v="9"/>
    <x v="0"/>
    <x v="0"/>
  </r>
  <r>
    <x v="1"/>
    <n v="2016"/>
    <n v="1"/>
    <m/>
    <n v="0"/>
    <m/>
    <n v="0"/>
    <s v="Calibrating the pollen signal in modern rodent middens from northern Chile to improve the interpretation of the late Quaternary midden record"/>
    <s v="QUATERNARY RESEARCH"/>
    <s v="0033-5894"/>
    <x v="1"/>
    <n v="4"/>
    <n v="1"/>
    <m/>
    <n v="2"/>
    <x v="5"/>
    <m/>
    <m/>
    <m/>
    <m/>
    <m/>
    <m/>
    <m/>
    <m/>
    <s v="Article"/>
    <s v="Biología Marina"/>
    <n v="3"/>
    <x v="0"/>
    <n v="1600000"/>
    <n v="1600000"/>
    <x v="2"/>
    <x v="1"/>
    <x v="0"/>
  </r>
  <r>
    <x v="1"/>
    <n v="2015"/>
    <n v="11"/>
    <m/>
    <n v="0"/>
    <n v="2015"/>
    <n v="11"/>
    <s v="Calidad de vida percibida en inmigrantes sudamericanos en el norte de Chile. [Quality of life in south american immigrants in north Chile]"/>
    <s v="Terapia Psicológica"/>
    <s v="0718-4808"/>
    <x v="2"/>
    <n v="6"/>
    <n v="5"/>
    <m/>
    <m/>
    <x v="3"/>
    <m/>
    <m/>
    <m/>
    <m/>
    <m/>
    <m/>
    <m/>
    <m/>
    <s v="Article"/>
    <s v="Esc. de Psicología"/>
    <n v="1"/>
    <x v="1"/>
    <n v="800000"/>
    <n v="160000"/>
    <x v="8"/>
    <x v="0"/>
    <x v="0"/>
  </r>
  <r>
    <x v="1"/>
    <n v="2015"/>
    <n v="1"/>
    <n v="2015"/>
    <n v="1"/>
    <m/>
    <n v="0"/>
    <s v="CAN NEG EXPLAIN THE SPATIAL DISTRIBUTION OF WAGES OF CHILE?"/>
    <s v="TIJDSCHRIFT VOOR ECONOMISCHE EN SOCIALE GEOGRAFIE"/>
    <s v="0040-747X"/>
    <x v="1"/>
    <n v="1"/>
    <n v="1"/>
    <m/>
    <m/>
    <x v="0"/>
    <m/>
    <m/>
    <m/>
    <m/>
    <m/>
    <m/>
    <m/>
    <m/>
    <s v="Article"/>
    <s v="Economía"/>
    <n v="0"/>
    <x v="1"/>
    <n v="1600000"/>
    <n v="1600000"/>
    <x v="4"/>
    <x v="0"/>
    <x v="0"/>
  </r>
  <r>
    <x v="2"/>
    <n v="2015"/>
    <n v="1"/>
    <m/>
    <n v="0"/>
    <m/>
    <n v="0"/>
    <s v="Carriers of 4964 and 6196 Diffuse Interstellar Bands and Environments Dominated by either CH or CH+ Molecules"/>
    <s v="ACTA ASTRONOMICA"/>
    <s v="0001-5237"/>
    <x v="1"/>
    <n v="6"/>
    <n v="1"/>
    <m/>
    <m/>
    <x v="0"/>
    <m/>
    <m/>
    <m/>
    <m/>
    <m/>
    <m/>
    <n v="5"/>
    <m/>
    <s v="Article"/>
    <s v="Inst. de Astronomía"/>
    <n v="5"/>
    <x v="1"/>
    <n v="1600000"/>
    <n v="1600000"/>
    <x v="0"/>
    <x v="0"/>
    <x v="0"/>
  </r>
  <r>
    <x v="1"/>
    <n v="2015"/>
    <n v="1"/>
    <n v="2015"/>
    <n v="1"/>
    <m/>
    <n v="0"/>
    <s v="Castaways can't be choosers - Homogenization of rafting assemblages on floating seaweeds. "/>
    <s v="Journal of Sea Research"/>
    <s v="1385-1101"/>
    <x v="1"/>
    <n v="5"/>
    <n v="2"/>
    <m/>
    <m/>
    <x v="0"/>
    <m/>
    <m/>
    <m/>
    <m/>
    <m/>
    <m/>
    <n v="3"/>
    <m/>
    <s v="Article"/>
    <s v="Biología Marina"/>
    <n v="3"/>
    <x v="1"/>
    <n v="1600000"/>
    <n v="800000"/>
    <x v="2"/>
    <x v="1"/>
    <x v="0"/>
  </r>
  <r>
    <x v="1"/>
    <n v="2015"/>
    <n v="1"/>
    <n v="2015"/>
    <n v="1"/>
    <m/>
    <n v="0"/>
    <s v="Castaways can't be choosers - Homogenization of rafting assemblages on floating seaweeds. "/>
    <s v="Journal of Sea Research"/>
    <s v="1385-1101"/>
    <x v="1"/>
    <n v="5"/>
    <n v="2"/>
    <m/>
    <m/>
    <x v="0"/>
    <m/>
    <m/>
    <m/>
    <m/>
    <m/>
    <m/>
    <n v="3"/>
    <m/>
    <s v="Article"/>
    <s v="CEAZA"/>
    <n v="3"/>
    <x v="1"/>
    <n v="1600000"/>
    <n v="800000"/>
    <x v="2"/>
    <x v="1"/>
    <x v="0"/>
  </r>
  <r>
    <x v="1"/>
    <n v="2015"/>
    <n v="1"/>
    <n v="2015"/>
    <n v="1"/>
    <m/>
    <n v="0"/>
    <s v="Catalytic autoantibodies against myelin basic protein (MBP) isolated from serum of autistic children impair in vitro models of synaptic plasticity in rat hippocampus"/>
    <s v="JOURNAL OF NEUROIMMUNOLOGY"/>
    <s v="0165-5728"/>
    <x v="3"/>
    <n v="10"/>
    <n v="4"/>
    <m/>
    <m/>
    <x v="1"/>
    <m/>
    <m/>
    <m/>
    <n v="2"/>
    <m/>
    <m/>
    <m/>
    <m/>
    <s v="Article"/>
    <s v="Cs. Biomédicas"/>
    <n v="6"/>
    <x v="1"/>
    <n v="1200000"/>
    <n v="300000"/>
    <x v="5"/>
    <x v="1"/>
    <x v="0"/>
  </r>
  <r>
    <x v="1"/>
    <n v="2015"/>
    <n v="1"/>
    <n v="2015"/>
    <n v="1"/>
    <m/>
    <m/>
    <s v="Changes of heritability and genetic correlations in production traits over time in red abalone (Haliotis rufescens) under culture"/>
    <s v="Aquaculture Research"/>
    <s v="1355-557X"/>
    <x v="1"/>
    <n v="7"/>
    <n v="4"/>
    <m/>
    <n v="1"/>
    <x v="0"/>
    <m/>
    <m/>
    <n v="2"/>
    <m/>
    <m/>
    <m/>
    <m/>
    <m/>
    <s v="Article"/>
    <s v="Biología Marina"/>
    <n v="3"/>
    <x v="1"/>
    <n v="1600000"/>
    <n v="400000"/>
    <x v="2"/>
    <x v="1"/>
    <x v="0"/>
  </r>
  <r>
    <x v="1"/>
    <n v="2015"/>
    <n v="1"/>
    <n v="2015"/>
    <n v="1"/>
    <m/>
    <n v="0"/>
    <s v="Characterization and antioxidant activity of seed oils from Citrus aurantifolia (Christm.) Swingle and Citrus sinensis (L.) Osbeck ecotypes Pica"/>
    <s v="Journal of Pharmacy &amp; Pharmacognosy Research"/>
    <s v="0719-4250"/>
    <x v="4"/>
    <n v="1"/>
    <n v="1"/>
    <m/>
    <m/>
    <x v="0"/>
    <m/>
    <m/>
    <m/>
    <m/>
    <m/>
    <m/>
    <m/>
    <m/>
    <s v="Editorial Material"/>
    <s v="Cs. Farmacéuticas"/>
    <n v="0"/>
    <x v="1"/>
    <n v="680000"/>
    <n v="680000"/>
    <x v="7"/>
    <x v="0"/>
    <x v="1"/>
  </r>
  <r>
    <x v="1"/>
    <n v="2015"/>
    <n v="1"/>
    <n v="2015"/>
    <n v="1"/>
    <m/>
    <n v="0"/>
    <s v="Characterization and pathogenicity of Vibrio splendidus strains associated with massive mortalities of commercial hatchery-reared larvae of scallop Argopecten purpuratus (Lamarck, 1819)"/>
    <s v="JOURNAL OF INVERTEBRATE PATHOLOGY"/>
    <s v="0022-2011"/>
    <x v="0"/>
    <n v="4"/>
    <n v="2"/>
    <m/>
    <m/>
    <x v="5"/>
    <m/>
    <m/>
    <m/>
    <m/>
    <m/>
    <m/>
    <m/>
    <m/>
    <s v="Article"/>
    <s v="Acuicultura"/>
    <n v="2"/>
    <x v="1"/>
    <n v="2000000"/>
    <n v="1000000"/>
    <x v="2"/>
    <x v="1"/>
    <x v="0"/>
  </r>
  <r>
    <x v="1"/>
    <n v="2015"/>
    <n v="1"/>
    <n v="2015"/>
    <n v="1"/>
    <m/>
    <n v="0"/>
    <s v="Chemical abundances of giant stars in NGC 5053 and NGC 5634, two globular clusters associated with the Sagittarius dwarf spheroidal galaxy?"/>
    <s v="Astronomy &amp; Astrophysics"/>
    <s v="1432-0746"/>
    <x v="0"/>
    <n v="11"/>
    <n v="1"/>
    <m/>
    <m/>
    <x v="7"/>
    <m/>
    <m/>
    <m/>
    <m/>
    <m/>
    <m/>
    <n v="4"/>
    <n v="1"/>
    <s v="Article"/>
    <s v="Inst. de Astronomía"/>
    <n v="10"/>
    <x v="1"/>
    <n v="2000000"/>
    <n v="2000000"/>
    <x v="0"/>
    <x v="0"/>
    <x v="0"/>
  </r>
  <r>
    <x v="1"/>
    <n v="2015"/>
    <n v="1"/>
    <n v="2015"/>
    <n v="1"/>
    <n v="2015"/>
    <n v="1"/>
    <s v="Chemical composition of the freshwater prawn Cryphiops caementarius (Molina, 1782) (Decapoda: Palaemonidae) in two populations in northern Chile: reproductive and environmental considerations"/>
    <s v="LATIN AMERICAN JOURNAL OF AQUATIC RESEARCH"/>
    <s v="0718-560X"/>
    <x v="2"/>
    <n v="5"/>
    <n v="5"/>
    <m/>
    <m/>
    <x v="0"/>
    <m/>
    <m/>
    <m/>
    <m/>
    <m/>
    <m/>
    <m/>
    <m/>
    <s v="Article"/>
    <s v="Acuicultura"/>
    <n v="0"/>
    <x v="1"/>
    <n v="800000"/>
    <n v="160000"/>
    <x v="2"/>
    <x v="1"/>
    <x v="0"/>
  </r>
  <r>
    <x v="2"/>
    <n v="2015"/>
    <n v="1"/>
    <n v="2014"/>
    <n v="1"/>
    <n v="2015"/>
    <n v="1"/>
    <s v="Chromosome number of two Chilean species of Nothofagus (Nothofagaceae)"/>
    <s v="GAYANA BOTANICA"/>
    <s v="0717-6843"/>
    <x v="2"/>
    <n v="4"/>
    <n v="1"/>
    <m/>
    <n v="1"/>
    <x v="5"/>
    <m/>
    <m/>
    <m/>
    <m/>
    <m/>
    <m/>
    <m/>
    <m/>
    <s v="Article"/>
    <s v="Biología Marina"/>
    <n v="3"/>
    <x v="1"/>
    <n v="800000"/>
    <n v="800000"/>
    <x v="2"/>
    <x v="1"/>
    <x v="0"/>
  </r>
  <r>
    <x v="1"/>
    <n v="2016"/>
    <n v="1"/>
    <m/>
    <n v="0"/>
    <m/>
    <n v="0"/>
    <s v="Chronology and economical organization of the archaic populations of the coast of Taltal"/>
    <s v="Estudios Atacameños"/>
    <s v="0718-1043a"/>
    <x v="4"/>
    <n v="10"/>
    <n v="3"/>
    <m/>
    <m/>
    <x v="6"/>
    <m/>
    <m/>
    <m/>
    <m/>
    <m/>
    <m/>
    <m/>
    <m/>
    <s v="Article"/>
    <s v="IIAM"/>
    <n v="7"/>
    <x v="0"/>
    <n v="680000"/>
    <n v="226667"/>
    <x v="0"/>
    <x v="0"/>
    <x v="0"/>
  </r>
  <r>
    <x v="1"/>
    <n v="2015"/>
    <n v="1"/>
    <n v="2015"/>
    <n v="1"/>
    <m/>
    <n v="0"/>
    <s v="Circumstellar disks revealed by H / K flux variation gradients"/>
    <s v="Astronomy &amp; Astrophysics"/>
    <s v="1432-0746"/>
    <x v="0"/>
    <n v="6"/>
    <n v="1"/>
    <m/>
    <m/>
    <x v="0"/>
    <m/>
    <m/>
    <m/>
    <n v="1"/>
    <m/>
    <m/>
    <n v="4"/>
    <m/>
    <s v="Article"/>
    <s v="Inst. de Astronomía"/>
    <n v="5"/>
    <x v="1"/>
    <n v="2000000"/>
    <n v="2000000"/>
    <x v="0"/>
    <x v="0"/>
    <x v="0"/>
  </r>
  <r>
    <x v="1"/>
    <n v="2015"/>
    <n v="1"/>
    <n v="2015"/>
    <n v="1"/>
    <m/>
    <n v="0"/>
    <s v="Cities, Territories, and Inclusive Growth: Unraveling Urban-Rural Linkages in Chile, Colombia, and Mexico"/>
    <s v="WORLD DEVELOPMENT"/>
    <s v="0305-750X"/>
    <x v="0"/>
    <n v="5"/>
    <n v="1"/>
    <m/>
    <m/>
    <x v="3"/>
    <n v="1"/>
    <m/>
    <n v="1"/>
    <n v="1"/>
    <m/>
    <m/>
    <m/>
    <m/>
    <s v="Article"/>
    <s v="Economía"/>
    <n v="4"/>
    <x v="1"/>
    <n v="2000000"/>
    <n v="2000000"/>
    <x v="4"/>
    <x v="0"/>
    <x v="0"/>
  </r>
  <r>
    <x v="2"/>
    <n v="2015"/>
    <n v="1"/>
    <m/>
    <n v="0"/>
    <m/>
    <n v="0"/>
    <s v="CITIZEN SCIENTISTS AND MARINE RESEARCH: VOLUNTEER PARTICIPANTS, THEIR CONTRIBUTIONS, AND PROJECTION FOR THE FUTURE. "/>
    <s v="OCEANOGRAPHY AND MARINE BIOLOGY"/>
    <s v="0078-3218"/>
    <x v="0"/>
    <n v="6"/>
    <n v="5"/>
    <m/>
    <n v="1"/>
    <x v="0"/>
    <m/>
    <m/>
    <m/>
    <m/>
    <m/>
    <m/>
    <m/>
    <m/>
    <s v="Article"/>
    <s v="Biología Marina"/>
    <n v="1"/>
    <x v="1"/>
    <n v="2000000"/>
    <n v="400000"/>
    <x v="2"/>
    <x v="1"/>
    <x v="0"/>
  </r>
  <r>
    <x v="1"/>
    <n v="2015"/>
    <n v="1"/>
    <n v="2015"/>
    <n v="1"/>
    <n v="2015"/>
    <n v="1"/>
    <s v="Civil cassation: The challenge of a correct rationalization and iurisprudentia novit curia in a future legal amendment.[La casación civil: El desafío de la correcta racionalización y iurisprudentia novit curia en una futura reforma legal]"/>
    <s v="REVISTA CHILENA DE DERECHO"/>
    <s v="0718-3437"/>
    <x v="2"/>
    <n v="1"/>
    <n v="1"/>
    <m/>
    <m/>
    <x v="0"/>
    <m/>
    <m/>
    <m/>
    <m/>
    <m/>
    <m/>
    <m/>
    <m/>
    <s v="Article"/>
    <s v="Esc. de Derecho-Coq."/>
    <n v="0"/>
    <x v="1"/>
    <n v="800000"/>
    <n v="800000"/>
    <x v="6"/>
    <x v="1"/>
    <x v="0"/>
  </r>
  <r>
    <x v="0"/>
    <n v="2016"/>
    <n v="1"/>
    <n v="2016"/>
    <n v="11"/>
    <m/>
    <n v="0"/>
    <s v="Classical thermodynamics from quasi-probabilities"/>
    <s v="MODERN PHYSICS LETTERS B"/>
    <s v="0217-9849"/>
    <x v="2"/>
    <n v="3"/>
    <n v="1"/>
    <m/>
    <m/>
    <x v="0"/>
    <n v="2"/>
    <m/>
    <m/>
    <m/>
    <m/>
    <m/>
    <m/>
    <m/>
    <s v="Article"/>
    <s v="Física"/>
    <n v="2"/>
    <x v="0"/>
    <n v="800000"/>
    <n v="800000"/>
    <x v="7"/>
    <x v="0"/>
    <x v="0"/>
  </r>
  <r>
    <x v="0"/>
    <n v="2016"/>
    <n v="1"/>
    <n v="2016"/>
    <n v="11"/>
    <m/>
    <n v="0"/>
    <s v="Cloning of two LIMCH1 isoforms: characterization of their distribution in rat brain and their agmatinase activity"/>
    <s v="HISTOCHEMISTRY AND CELL BIOLOGY"/>
    <s v="0948-6143"/>
    <x v="0"/>
    <n v="8"/>
    <n v="1"/>
    <m/>
    <m/>
    <x v="6"/>
    <m/>
    <m/>
    <m/>
    <m/>
    <m/>
    <m/>
    <m/>
    <m/>
    <s v="Article"/>
    <s v="Cs. Biomédicas"/>
    <n v="7"/>
    <x v="0"/>
    <n v="2000000"/>
    <n v="2000000"/>
    <x v="5"/>
    <x v="1"/>
    <x v="0"/>
  </r>
  <r>
    <x v="1"/>
    <n v="2015"/>
    <n v="1"/>
    <n v="2015"/>
    <n v="1"/>
    <m/>
    <n v="0"/>
    <s v="Combining point and regular lattice data in geostatistical interpolation"/>
    <s v="JOURNAL OF GEOGRAPHICAL SYSTEMS"/>
    <s v="1435-5930"/>
    <x v="1"/>
    <n v="5"/>
    <n v="1"/>
    <m/>
    <m/>
    <x v="0"/>
    <m/>
    <m/>
    <n v="1"/>
    <m/>
    <m/>
    <m/>
    <n v="3"/>
    <m/>
    <s v="Article"/>
    <s v="Cs. Geológicas"/>
    <n v="4"/>
    <x v="1"/>
    <n v="1600000"/>
    <n v="1600000"/>
    <x v="1"/>
    <x v="0"/>
    <x v="0"/>
  </r>
  <r>
    <x v="1"/>
    <m/>
    <n v="0"/>
    <n v="2015"/>
    <n v="1"/>
    <n v="2015"/>
    <n v="1"/>
    <s v="COMPARACION ENTRE EL COLGAJO DE LIMBERG Y EL COLGAJO DE KARYDAKIS EN EL TRATAMIENTO DE LA ENFERMEDAD DEL SENO PILONIDAL"/>
    <s v="Revista Chilena de Cirugía"/>
    <s v="0379-3893"/>
    <x v="4"/>
    <n v="5"/>
    <n v="3"/>
    <m/>
    <n v="2"/>
    <x v="0"/>
    <m/>
    <m/>
    <m/>
    <m/>
    <m/>
    <m/>
    <m/>
    <m/>
    <s v="Article"/>
    <s v="Clínica"/>
    <n v="2"/>
    <x v="1"/>
    <n v="680000"/>
    <n v="226667"/>
    <x v="5"/>
    <x v="1"/>
    <x v="0"/>
  </r>
  <r>
    <x v="1"/>
    <m/>
    <n v="0"/>
    <n v="2015"/>
    <n v="1"/>
    <n v="2015"/>
    <n v="1"/>
    <s v="Comparative analysis of maturity models in business intelligence"/>
    <s v="Ingeniare"/>
    <s v="0718-3291"/>
    <x v="2"/>
    <n v="3"/>
    <n v="3"/>
    <m/>
    <m/>
    <x v="0"/>
    <m/>
    <m/>
    <m/>
    <m/>
    <m/>
    <m/>
    <m/>
    <m/>
    <s v="Article"/>
    <s v="Ing. Sistemas y Computación"/>
    <n v="0"/>
    <x v="1"/>
    <n v="800000"/>
    <n v="266667"/>
    <x v="1"/>
    <x v="0"/>
    <x v="0"/>
  </r>
  <r>
    <x v="0"/>
    <m/>
    <n v="0"/>
    <n v="2016"/>
    <n v="11"/>
    <n v="2016"/>
    <n v="1"/>
    <s v="Comparative study based on metrics for various reactive navigation architectures | [Estudio comparativo basado en métricas para diferentes arquitecturas de navegación reactiva]"/>
    <s v="Ingeniare"/>
    <s v="0718-3291"/>
    <x v="2"/>
    <n v="4"/>
    <n v="3"/>
    <m/>
    <m/>
    <x v="0"/>
    <n v="1"/>
    <m/>
    <m/>
    <m/>
    <m/>
    <m/>
    <m/>
    <m/>
    <s v="Article"/>
    <s v="Ing. Sistemas y Computación"/>
    <n v="1"/>
    <x v="0"/>
    <n v="800000"/>
    <n v="266667"/>
    <x v="1"/>
    <x v="0"/>
    <x v="0"/>
  </r>
  <r>
    <x v="1"/>
    <n v="2015"/>
    <n v="1"/>
    <n v="2015"/>
    <n v="1"/>
    <m/>
    <n v="0"/>
    <s v="COMPARING FAMILY FUNCTIONALITY PERCEPTION BETWEEN NON-AYMARA AND INDIGENOUS AYMARA FAMILIES IN NORTHERN CHILE"/>
    <s v="SOCIAL BEHAVIOR AND PERSONALITY"/>
    <s v="0301-2212"/>
    <x v="2"/>
    <n v="7"/>
    <n v="1"/>
    <m/>
    <m/>
    <x v="7"/>
    <m/>
    <m/>
    <m/>
    <m/>
    <m/>
    <n v="1"/>
    <m/>
    <m/>
    <s v="Article"/>
    <s v="Esc. de Psicología"/>
    <n v="6"/>
    <x v="1"/>
    <n v="800000"/>
    <n v="800000"/>
    <x v="8"/>
    <x v="0"/>
    <x v="0"/>
  </r>
  <r>
    <x v="1"/>
    <m/>
    <n v="0"/>
    <n v="2015"/>
    <n v="1"/>
    <m/>
    <m/>
    <s v="Comparison of costs and health outcomes of users with community-acquired pneumonia treated at home or in traditional hospitalization: An exploratory study of 40 cases and health outcomes of users with community-acquired pneumonia treated at home or in tra"/>
    <s v="Value in Health Regional Issues"/>
    <s v="2212-1099"/>
    <x v="3"/>
    <n v="3"/>
    <n v="2"/>
    <m/>
    <n v="1"/>
    <x v="0"/>
    <m/>
    <m/>
    <m/>
    <m/>
    <m/>
    <m/>
    <m/>
    <m/>
    <s v="Article"/>
    <s v="Salud Pública"/>
    <n v="1"/>
    <x v="1"/>
    <n v="1200000"/>
    <n v="600000"/>
    <x v="5"/>
    <x v="1"/>
    <x v="0"/>
  </r>
  <r>
    <x v="1"/>
    <n v="2015"/>
    <n v="1"/>
    <n v="2015"/>
    <n v="1"/>
    <m/>
    <n v="0"/>
    <s v="Comparison of DNA extraction methods for polymerase chain reaction amplification of guanaco(Lama guanicoe) fecal DNA samples"/>
    <s v="Genetics and Molecular Research"/>
    <s v="1676-5680"/>
    <x v="2"/>
    <n v="5"/>
    <n v="1"/>
    <m/>
    <n v="4"/>
    <x v="3"/>
    <m/>
    <m/>
    <m/>
    <m/>
    <m/>
    <m/>
    <m/>
    <m/>
    <s v="Article"/>
    <s v="CEAZA"/>
    <n v="4"/>
    <x v="1"/>
    <n v="800000"/>
    <n v="800000"/>
    <x v="2"/>
    <x v="1"/>
    <x v="0"/>
  </r>
  <r>
    <x v="1"/>
    <n v="2016"/>
    <n v="1"/>
    <m/>
    <n v="0"/>
    <m/>
    <n v="0"/>
    <s v="Compromising Water, Producing Indigenous Identities and Territories: The Chilean Water Model and the Atacameno People of Calama"/>
    <s v="REVISTA DE ESTUDIOS SOCIALES"/>
    <s v="0123-885X"/>
    <x v="2"/>
    <n v="1"/>
    <n v="1"/>
    <m/>
    <m/>
    <x v="0"/>
    <m/>
    <m/>
    <m/>
    <m/>
    <m/>
    <m/>
    <m/>
    <m/>
    <s v="Article"/>
    <s v="IIAM"/>
    <n v="0"/>
    <x v="0"/>
    <n v="800000"/>
    <n v="800000"/>
    <x v="0"/>
    <x v="0"/>
    <x v="0"/>
  </r>
  <r>
    <x v="1"/>
    <m/>
    <n v="0"/>
    <m/>
    <n v="0"/>
    <n v="2015"/>
    <n v="1"/>
    <s v="COMPUTING THE MAXIMAL SIGNLESS LAPLACIAN INDEX AMONG GRAPHS OF PRESCRIBED ORDER AND DIAMETER"/>
    <s v="Proyecciones"/>
    <s v="0716-0917"/>
    <x v="2"/>
    <n v="3"/>
    <n v="1"/>
    <m/>
    <m/>
    <x v="0"/>
    <n v="2"/>
    <m/>
    <m/>
    <m/>
    <m/>
    <m/>
    <m/>
    <m/>
    <s v="Article"/>
    <s v="Matemáticas"/>
    <n v="2"/>
    <x v="1"/>
    <n v="800000"/>
    <n v="800000"/>
    <x v="7"/>
    <x v="0"/>
    <x v="0"/>
  </r>
  <r>
    <x v="2"/>
    <n v="2015"/>
    <n v="1"/>
    <n v="2014"/>
    <n v="1"/>
    <m/>
    <n v="0"/>
    <s v="Concise and straightforward asymmetric synthesis of a cyclic natural hydroxy-amino acid"/>
    <s v="MOLECULES"/>
    <s v="1420-3049"/>
    <x v="3"/>
    <n v="4"/>
    <n v="1"/>
    <n v="2"/>
    <m/>
    <x v="3"/>
    <m/>
    <m/>
    <m/>
    <m/>
    <m/>
    <m/>
    <m/>
    <m/>
    <s v="Article"/>
    <s v="Química"/>
    <n v="3"/>
    <x v="1"/>
    <n v="1200000"/>
    <n v="1200000"/>
    <x v="7"/>
    <x v="0"/>
    <x v="0"/>
  </r>
  <r>
    <x v="1"/>
    <n v="2015"/>
    <n v="1"/>
    <n v="2015"/>
    <n v="1"/>
    <m/>
    <n v="0"/>
    <s v="Constructing forearc architecture over megathrust seismic cycles: Geological snapshots from the Maule earthquake region, Chile. "/>
    <s v="GEOLOGICAL SOCIETY OF AMERICA BULLETIN"/>
    <s v="0016-7606"/>
    <x v="0"/>
    <n v="5"/>
    <n v="1"/>
    <m/>
    <m/>
    <x v="5"/>
    <m/>
    <m/>
    <m/>
    <n v="2"/>
    <m/>
    <m/>
    <m/>
    <m/>
    <s v="Article"/>
    <s v="Cs. Geológicas"/>
    <n v="4"/>
    <x v="1"/>
    <n v="2000000"/>
    <n v="2000000"/>
    <x v="1"/>
    <x v="0"/>
    <x v="0"/>
  </r>
  <r>
    <x v="1"/>
    <n v="2015"/>
    <n v="1"/>
    <n v="2015"/>
    <n v="1"/>
    <m/>
    <n v="0"/>
    <s v="Consumption of animals beyond diet in the Atacama Desert, northern Chile (13,000-410 BP): Comparing rock art motifs and archaeofaunal records"/>
    <s v="JOURNAL OF ANTHROPOLOGICAL ARCHAEOLOGY"/>
    <s v="0278-4165"/>
    <x v="0"/>
    <n v="8"/>
    <n v="1"/>
    <m/>
    <m/>
    <x v="6"/>
    <m/>
    <m/>
    <m/>
    <m/>
    <m/>
    <m/>
    <m/>
    <m/>
    <s v="Article"/>
    <s v="IIAM"/>
    <n v="7"/>
    <x v="1"/>
    <n v="2000000"/>
    <n v="2000000"/>
    <x v="0"/>
    <x v="0"/>
    <x v="0"/>
  </r>
  <r>
    <x v="1"/>
    <m/>
    <n v="0"/>
    <n v="2015"/>
    <n v="1"/>
    <m/>
    <n v="0"/>
    <s v="Consumption of herbal medicinal in users with cardiovascular disease in a commune of Chile  (Article)"/>
    <s v="Index de Enfermeria"/>
    <s v="1132-1296"/>
    <x v="2"/>
    <n v="3"/>
    <n v="1"/>
    <m/>
    <m/>
    <x v="5"/>
    <m/>
    <m/>
    <m/>
    <m/>
    <m/>
    <m/>
    <m/>
    <m/>
    <s v="Article"/>
    <s v="Clínica"/>
    <n v="2"/>
    <x v="1"/>
    <n v="800000"/>
    <n v="800000"/>
    <x v="5"/>
    <x v="1"/>
    <x v="0"/>
  </r>
  <r>
    <x v="1"/>
    <n v="2015"/>
    <n v="1"/>
    <n v="2015"/>
    <n v="1"/>
    <m/>
    <n v="0"/>
    <s v="First detection of exoplanet transits with the SAO RAS 1-m telescope"/>
    <s v="ASTROPHYSICAL BULLETIN"/>
    <s v="1990-3413"/>
    <x v="2"/>
    <n v="6"/>
    <n v="1"/>
    <m/>
    <m/>
    <x v="0"/>
    <m/>
    <m/>
    <m/>
    <m/>
    <m/>
    <m/>
    <n v="5"/>
    <m/>
    <s v="Article"/>
    <s v="Inst. de Astronomía"/>
    <n v="5"/>
    <x v="1"/>
    <n v="800000"/>
    <n v="800000"/>
    <x v="0"/>
    <x v="0"/>
    <x v="0"/>
  </r>
  <r>
    <x v="2"/>
    <n v="2015"/>
    <n v="1"/>
    <n v="2014"/>
    <n v="1"/>
    <n v="2014"/>
    <n v="1"/>
    <s v="Coping and ethnicity: Strategies in Aymara boys and girls. [Afrontramiento y etnia: Estrategias en niños y niñas aymara]"/>
    <s v="Terapia Psicológica"/>
    <s v="0718-4808"/>
    <x v="2"/>
    <n v="6"/>
    <n v="1"/>
    <m/>
    <m/>
    <x v="1"/>
    <m/>
    <m/>
    <m/>
    <n v="1"/>
    <m/>
    <m/>
    <n v="1"/>
    <m/>
    <s v="Article"/>
    <s v="Esc. de Psicología"/>
    <n v="5"/>
    <x v="1"/>
    <n v="800000"/>
    <n v="800000"/>
    <x v="8"/>
    <x v="0"/>
    <x v="0"/>
  </r>
  <r>
    <x v="1"/>
    <n v="2015"/>
    <n v="1"/>
    <n v="2015"/>
    <n v="1"/>
    <m/>
    <n v="0"/>
    <s v="Copper Metal Price Using Chaotic Time Series Forecasting"/>
    <s v="IEEE LATIN AMERICA TRANSACTIONS"/>
    <s v="1548-0992"/>
    <x v="2"/>
    <n v="5"/>
    <n v="1"/>
    <m/>
    <m/>
    <x v="1"/>
    <m/>
    <m/>
    <m/>
    <m/>
    <m/>
    <m/>
    <m/>
    <m/>
    <s v="Article"/>
    <s v="Esc. de Ingeniería"/>
    <n v="4"/>
    <x v="1"/>
    <n v="800000"/>
    <n v="800000"/>
    <x v="3"/>
    <x v="1"/>
    <x v="0"/>
  </r>
  <r>
    <x v="1"/>
    <n v="2015"/>
    <n v="1"/>
    <n v="2015"/>
    <n v="1"/>
    <m/>
    <n v="0"/>
    <s v="Copper resistance, motility and the mineral dissolution behavior were assessed as novel factors involved in bacterial adhesion in bioleaching"/>
    <s v="HYDROMETALLURGY"/>
    <s v="0304-386X"/>
    <x v="0"/>
    <n v="2"/>
    <n v="2"/>
    <m/>
    <m/>
    <x v="0"/>
    <m/>
    <m/>
    <m/>
    <m/>
    <m/>
    <m/>
    <m/>
    <m/>
    <s v="Article"/>
    <s v="Centro de Biotecnología"/>
    <n v="0"/>
    <x v="1"/>
    <n v="2000000"/>
    <n v="1000000"/>
    <x v="0"/>
    <x v="0"/>
    <x v="0"/>
  </r>
  <r>
    <x v="1"/>
    <n v="2015"/>
    <n v="1"/>
    <m/>
    <n v="0"/>
    <m/>
    <n v="0"/>
    <s v="COPPER EARRINGS IN LA ARAUCANIA: EARLIEST EVIDENCE OF METAL USAGE IN SOUTHERN CHILE"/>
    <s v="LATIN AMERICAN ANTIQUITY"/>
    <s v="1045-6635"/>
    <x v="0"/>
    <n v="4"/>
    <n v="1"/>
    <m/>
    <m/>
    <x v="5"/>
    <m/>
    <m/>
    <m/>
    <m/>
    <m/>
    <m/>
    <n v="1"/>
    <m/>
    <s v="Article"/>
    <s v="IIAM"/>
    <n v="3"/>
    <x v="1"/>
    <n v="2000000"/>
    <n v="2000000"/>
    <x v="0"/>
    <x v="0"/>
    <x v="0"/>
  </r>
  <r>
    <x v="1"/>
    <n v="2016"/>
    <n v="1"/>
    <n v="2015"/>
    <n v="1"/>
    <n v="2015"/>
    <n v="1"/>
    <s v="CORTISOL LEVELS IN THE HAIR OF PREHISPANIC POPULATIONS OF SAN PEDRO DE ATACAMA, NORTHERN CHILE"/>
    <s v="Chungara-Revista de Antropología Chilena "/>
    <s v="0717-7356"/>
    <x v="3"/>
    <n v="4"/>
    <n v="1"/>
    <m/>
    <m/>
    <x v="2"/>
    <m/>
    <m/>
    <m/>
    <m/>
    <m/>
    <m/>
    <m/>
    <m/>
    <s v="Article"/>
    <s v="IIAM"/>
    <n v="3"/>
    <x v="0"/>
    <n v="1200000"/>
    <n v="1200000"/>
    <x v="0"/>
    <x v="0"/>
    <x v="0"/>
  </r>
  <r>
    <x v="2"/>
    <n v="2015"/>
    <n v="1"/>
    <n v="2014"/>
    <n v="1"/>
    <n v="2014"/>
    <n v="1"/>
    <s v="Cranial malformations in larvae and juveniles of reared fish"/>
    <s v="Latin American Journal of Aquatic Research"/>
    <s v="0718-560X"/>
    <x v="2"/>
    <n v="3"/>
    <n v="3"/>
    <m/>
    <m/>
    <x v="0"/>
    <m/>
    <m/>
    <m/>
    <m/>
    <m/>
    <m/>
    <m/>
    <m/>
    <s v="Article"/>
    <s v="Acuicultura"/>
    <n v="0"/>
    <x v="1"/>
    <n v="800000"/>
    <n v="266667"/>
    <x v="2"/>
    <x v="1"/>
    <x v="0"/>
  </r>
  <r>
    <x v="1"/>
    <m/>
    <n v="0"/>
    <m/>
    <n v="0"/>
    <n v="2016"/>
    <n v="1"/>
    <s v="Criterios de admisibilidad de la acción de inaplicabilidad: a propósito de la sentencia del Tribunal Constitucional Rol nº 2808/2015, dictada dentro de la denominada Arista Soquimich&quot; &quot;"/>
    <s v="Revista de Derecho (Coquimbo)"/>
    <s v="0718-9753"/>
    <x v="4"/>
    <n v="1"/>
    <n v="1"/>
    <m/>
    <m/>
    <x v="0"/>
    <m/>
    <m/>
    <m/>
    <m/>
    <m/>
    <m/>
    <m/>
    <m/>
    <s v="Article"/>
    <s v="Esc. de Derecho-Coq."/>
    <n v="0"/>
    <x v="0"/>
    <n v="680000"/>
    <n v="680000"/>
    <x v="6"/>
    <x v="1"/>
    <x v="0"/>
  </r>
  <r>
    <x v="2"/>
    <n v="2015"/>
    <n v="1"/>
    <n v="2015"/>
    <n v="1"/>
    <m/>
    <n v="0"/>
    <s v="Critical amino acid replacements in the rhodopsin gene of 19 teleost species occupying different light environments from shallow-waters to the deep-sea. "/>
    <s v="Environmental Biology of Fishes"/>
    <s v="0378-1909"/>
    <x v="3"/>
    <n v="2"/>
    <n v="1"/>
    <m/>
    <m/>
    <x v="0"/>
    <m/>
    <m/>
    <m/>
    <m/>
    <m/>
    <n v="1"/>
    <m/>
    <m/>
    <s v="Article"/>
    <s v="Biología Marina"/>
    <n v="1"/>
    <x v="1"/>
    <n v="1200000"/>
    <n v="1200000"/>
    <x v="2"/>
    <x v="1"/>
    <x v="0"/>
  </r>
  <r>
    <x v="1"/>
    <m/>
    <n v="0"/>
    <n v="2015"/>
    <n v="1"/>
    <n v="2015"/>
    <n v="1"/>
    <s v="Cronología y organización económica de las poblaciones arcaicas de la costa de Taltal"/>
    <s v="Estudios Atacameños"/>
    <s v="0718-1043a"/>
    <x v="4"/>
    <n v="10"/>
    <n v="4"/>
    <m/>
    <m/>
    <x v="4"/>
    <m/>
    <m/>
    <m/>
    <m/>
    <m/>
    <m/>
    <m/>
    <m/>
    <s v="Article"/>
    <s v="IIAM"/>
    <n v="6"/>
    <x v="1"/>
    <n v="680000"/>
    <n v="170000"/>
    <x v="0"/>
    <x v="0"/>
    <x v="0"/>
  </r>
  <r>
    <x v="2"/>
    <n v="2015"/>
    <n v="1"/>
    <n v="2014"/>
    <n v="1"/>
    <m/>
    <n v="0"/>
    <s v="Crystal structure of 1-(1-(2,4-dichlorobenzyl)-5-methyl-1H-1,2,3-triazol- 4-yl)ethanone, C12H11Cl2N3O"/>
    <s v="ZEITSCHRIFT FUR KRISTALLOGRAPHIE-NEW CRYSTAL STRUCTURES"/>
    <s v="1433-7266"/>
    <x v="2"/>
    <n v="7"/>
    <n v="4"/>
    <n v="2"/>
    <m/>
    <x v="3"/>
    <m/>
    <m/>
    <m/>
    <m/>
    <m/>
    <m/>
    <m/>
    <m/>
    <s v="Article"/>
    <s v="Química"/>
    <n v="3"/>
    <x v="1"/>
    <n v="800000"/>
    <n v="200000"/>
    <x v="7"/>
    <x v="0"/>
    <x v="0"/>
  </r>
  <r>
    <x v="2"/>
    <n v="2015"/>
    <n v="1"/>
    <n v="2014"/>
    <n v="1"/>
    <m/>
    <n v="0"/>
    <s v="Crystal structure of 2-methyl-3-(phenylamino)-quinazolin-4(3H)-one, C15H13N3O"/>
    <s v="ZEITSCHRIFT FUR KRISTALLOGRAPHIE-NEW CRYSTAL STRUCTURES"/>
    <s v="1433-7266"/>
    <x v="2"/>
    <n v="7"/>
    <n v="4"/>
    <n v="2"/>
    <m/>
    <x v="0"/>
    <m/>
    <m/>
    <m/>
    <m/>
    <m/>
    <m/>
    <n v="1"/>
    <m/>
    <s v="Article"/>
    <s v="Química"/>
    <n v="3"/>
    <x v="1"/>
    <n v="800000"/>
    <n v="200000"/>
    <x v="7"/>
    <x v="0"/>
    <x v="0"/>
  </r>
  <r>
    <x v="0"/>
    <m/>
    <n v="0"/>
    <m/>
    <n v="0"/>
    <n v="2016"/>
    <n v="1"/>
    <s v="Editorial V52"/>
    <s v="Estudios Atacameños"/>
    <s v="0718-1043a"/>
    <x v="4"/>
    <n v="4"/>
    <n v="1"/>
    <m/>
    <m/>
    <x v="5"/>
    <m/>
    <m/>
    <m/>
    <m/>
    <m/>
    <m/>
    <n v="1"/>
    <m/>
    <m/>
    <s v="IIAM"/>
    <n v="3"/>
    <x v="0"/>
    <n v="680000"/>
    <n v="680000"/>
    <x v="0"/>
    <x v="0"/>
    <x v="2"/>
  </r>
  <r>
    <x v="2"/>
    <n v="2015"/>
    <n v="1"/>
    <n v="2014"/>
    <n v="1"/>
    <m/>
    <n v="0"/>
    <s v="Crystal structure of 3-(4-chloro-2-ni ophenyl)-2-ethylquinazolin-4(3H)-one, C15H10CIN3O3"/>
    <s v="ZEITSCHRIFT FUR KRISTALLOGRAPHIE-NEW CRYSTAL STRUCTURES"/>
    <s v="1433-7266"/>
    <x v="2"/>
    <n v="7"/>
    <n v="4"/>
    <n v="2"/>
    <m/>
    <x v="0"/>
    <m/>
    <m/>
    <m/>
    <m/>
    <m/>
    <m/>
    <n v="1"/>
    <m/>
    <s v="Article"/>
    <s v="Química"/>
    <n v="3"/>
    <x v="1"/>
    <n v="800000"/>
    <n v="200000"/>
    <x v="7"/>
    <x v="0"/>
    <x v="0"/>
  </r>
  <r>
    <x v="2"/>
    <n v="2015"/>
    <n v="1"/>
    <n v="2014"/>
    <n v="1"/>
    <m/>
    <n v="0"/>
    <s v="Crystal structure of 3-(4-methoxy-2-nitrophenyl)-2-ethylquinazolin-4(3H)-one, C16H13NO4"/>
    <s v="ZEITSCHRIFT FUR KRISTALLOGRAPHIE-NEW CRYSTAL STRUCTURES"/>
    <s v="1433-7266"/>
    <x v="2"/>
    <n v="7"/>
    <n v="4"/>
    <n v="2"/>
    <m/>
    <x v="0"/>
    <m/>
    <m/>
    <m/>
    <m/>
    <m/>
    <m/>
    <n v="1"/>
    <m/>
    <s v="Article"/>
    <s v="Química"/>
    <n v="3"/>
    <x v="1"/>
    <n v="800000"/>
    <n v="200000"/>
    <x v="7"/>
    <x v="0"/>
    <x v="0"/>
  </r>
  <r>
    <x v="2"/>
    <n v="2015"/>
    <n v="1"/>
    <m/>
    <n v="0"/>
    <m/>
    <n v="0"/>
    <s v="CULTURAL DIVERSITY AND PALEOMOBILITY IN THE ANDEAN MIDDLE HORIZON: RADIOGENIC STRONTIUM ISOTOPE ANALYSES IN THE SAN PEDRO DE ATACAMA OASES OF NORTHERN CHILE. "/>
    <s v="LATIN AMERICAN ANTIQUITY"/>
    <s v="1045-6635"/>
    <x v="4"/>
    <n v="2"/>
    <n v="1"/>
    <m/>
    <m/>
    <x v="0"/>
    <m/>
    <m/>
    <m/>
    <n v="1"/>
    <m/>
    <m/>
    <m/>
    <m/>
    <s v="Article"/>
    <s v="IIAM"/>
    <n v="1"/>
    <x v="1"/>
    <n v="680000"/>
    <n v="680000"/>
    <x v="0"/>
    <x v="0"/>
    <x v="0"/>
  </r>
  <r>
    <x v="1"/>
    <n v="2015"/>
    <n v="1"/>
    <n v="2015"/>
    <n v="1"/>
    <n v="2015"/>
    <n v="1"/>
    <s v="CVD SYNTHESIS OF GRAPHENE FROM ACETYLENE CATALYZED BY A REDUCED CuO THIN FILM DEPOSITED ON SiO2 SUBSTRATES"/>
    <s v="Journal of the Chilean Chemical Society"/>
    <s v="0717-9324"/>
    <x v="2"/>
    <n v="3"/>
    <n v="1"/>
    <m/>
    <m/>
    <x v="3"/>
    <n v="2"/>
    <m/>
    <m/>
    <m/>
    <m/>
    <m/>
    <m/>
    <m/>
    <s v="Article"/>
    <s v="Física"/>
    <n v="2"/>
    <x v="1"/>
    <n v="800000"/>
    <n v="800000"/>
    <x v="7"/>
    <x v="0"/>
    <x v="0"/>
  </r>
  <r>
    <x v="1"/>
    <n v="2015"/>
    <n v="1"/>
    <n v="2015"/>
    <n v="1"/>
    <m/>
    <n v="0"/>
    <s v="Definition of sanitary boundaries to prevent ISAv spread between salmon farms in southern Chile based on numerical simulations of currents"/>
    <s v="Estuarine Coastal and Shelf Science"/>
    <s v="0272-7714"/>
    <x v="1"/>
    <n v="3"/>
    <n v="1"/>
    <m/>
    <m/>
    <x v="5"/>
    <m/>
    <m/>
    <m/>
    <m/>
    <m/>
    <m/>
    <m/>
    <m/>
    <s v="Article"/>
    <s v="Cs. del Mar"/>
    <n v="2"/>
    <x v="1"/>
    <n v="1600000"/>
    <n v="1600000"/>
    <x v="2"/>
    <x v="1"/>
    <x v="0"/>
  </r>
  <r>
    <x v="0"/>
    <n v="2016"/>
    <n v="1"/>
    <m/>
    <n v="0"/>
    <m/>
    <n v="0"/>
    <s v="Dehydrins presence in xylem parenchyma cells enhances hydraulic conductivity and physiological performance in Nothofagus dombeyi"/>
    <s v="SOUTH AFRICAN JOURNAL OF BOTANY"/>
    <s v="0254-6299"/>
    <x v="3"/>
    <n v="6"/>
    <n v="1"/>
    <m/>
    <m/>
    <x v="7"/>
    <m/>
    <m/>
    <m/>
    <m/>
    <m/>
    <m/>
    <m/>
    <m/>
    <s v="Article"/>
    <s v="CEAZA"/>
    <n v="5"/>
    <x v="0"/>
    <n v="1200000"/>
    <n v="1200000"/>
    <x v="2"/>
    <x v="1"/>
    <x v="0"/>
  </r>
  <r>
    <x v="1"/>
    <n v="2015"/>
    <n v="1"/>
    <n v="2015"/>
    <n v="1"/>
    <m/>
    <n v="0"/>
    <s v="Demographic history and the South Pacific dispersal barrier for school shark (Galeorhinus galeus) inferred by mitochondrial DNA and microsatellite DNA mark. "/>
    <s v="FISHERIES RESEARCH"/>
    <s v="0165-7836"/>
    <x v="0"/>
    <n v="7"/>
    <n v="1"/>
    <m/>
    <m/>
    <x v="0"/>
    <m/>
    <m/>
    <m/>
    <m/>
    <m/>
    <n v="6"/>
    <m/>
    <m/>
    <s v="Article"/>
    <s v="Biología Marina"/>
    <n v="6"/>
    <x v="1"/>
    <n v="2000000"/>
    <n v="2000000"/>
    <x v="2"/>
    <x v="1"/>
    <x v="0"/>
  </r>
  <r>
    <x v="1"/>
    <n v="2015"/>
    <n v="1"/>
    <n v="2015"/>
    <n v="1"/>
    <m/>
    <n v="0"/>
    <s v="Depuration and anatomical distribution of domoic acid in the surf clam Mesodesma donacium"/>
    <s v="TOXICON"/>
    <s v="0041-0101"/>
    <x v="1"/>
    <n v="7"/>
    <n v="2"/>
    <m/>
    <n v="2"/>
    <x v="0"/>
    <m/>
    <m/>
    <m/>
    <m/>
    <m/>
    <m/>
    <n v="3"/>
    <m/>
    <s v="Article"/>
    <s v="Acuicultura"/>
    <n v="5"/>
    <x v="1"/>
    <n v="1600000"/>
    <n v="800000"/>
    <x v="2"/>
    <x v="1"/>
    <x v="0"/>
  </r>
  <r>
    <x v="1"/>
    <m/>
    <n v="0"/>
    <m/>
    <n v="0"/>
    <n v="2015"/>
    <n v="1"/>
    <s v="Desafíos de equidad en la educación chilena "/>
    <s v="PSICOPERSPECTIVAS"/>
    <s v="0041-0109"/>
    <x v="4"/>
    <n v="5"/>
    <n v="1"/>
    <m/>
    <m/>
    <x v="5"/>
    <m/>
    <m/>
    <m/>
    <n v="2"/>
    <m/>
    <m/>
    <m/>
    <m/>
    <s v="Article"/>
    <s v="Esc. de Cs. Empresariales"/>
    <n v="4"/>
    <x v="1"/>
    <n v="680000"/>
    <n v="680000"/>
    <x v="3"/>
    <x v="1"/>
    <x v="0"/>
  </r>
  <r>
    <x v="1"/>
    <n v="2015"/>
    <n v="1"/>
    <n v="2015"/>
    <n v="1"/>
    <n v="2015"/>
    <n v="1"/>
    <s v="Description of Emerita analoga megalopa stage (Stimpson, 1857) (Decapoda, Anomura, Hippidae). [DESCRIPCION DEL ESTADO DE MEGALOPA DE EMERITA ANALOGA (STIMPSON 1857) (DECAPODA ANOMURA HIPPIDAE)]"/>
    <s v="Latin American Journal of Aquatic Research"/>
    <s v="0718-560X"/>
    <x v="2"/>
    <n v="3"/>
    <n v="3"/>
    <m/>
    <m/>
    <x v="0"/>
    <m/>
    <m/>
    <m/>
    <m/>
    <m/>
    <m/>
    <m/>
    <m/>
    <s v="Article"/>
    <s v="Acuicultura"/>
    <n v="0"/>
    <x v="1"/>
    <n v="800000"/>
    <n v="266667"/>
    <x v="2"/>
    <x v="1"/>
    <x v="0"/>
  </r>
  <r>
    <x v="1"/>
    <n v="2015"/>
    <n v="1"/>
    <n v="2015"/>
    <n v="1"/>
    <m/>
    <n v="0"/>
    <s v="Detection of regular low-amplitude photometric variability of the magnetic dwarf WD0009+501. on the possibility of photometric investigation of exoplanets on the basis of 1-meter class telescopes of the special and crimean astrophysical observatories"/>
    <s v="ASTROPHYSICAL BULLETIN"/>
    <s v="1990-3413"/>
    <x v="2"/>
    <n v="18"/>
    <n v="1"/>
    <m/>
    <m/>
    <x v="0"/>
    <m/>
    <m/>
    <m/>
    <m/>
    <m/>
    <m/>
    <n v="17"/>
    <m/>
    <s v="Article"/>
    <s v="Inst. de Astronomía"/>
    <n v="17"/>
    <x v="1"/>
    <n v="800000"/>
    <n v="800000"/>
    <x v="0"/>
    <x v="0"/>
    <x v="0"/>
  </r>
  <r>
    <x v="1"/>
    <n v="2015"/>
    <n v="1"/>
    <n v="2015"/>
    <n v="1"/>
    <m/>
    <n v="0"/>
    <s v="DETECTION OF OH+ IN TRANSLUCENT INTERSTELLAR CLOUDS: NEW ELECTRONIC TRANSITIONS AND PROBING THE PRIMARY COSMIC RAY IONIZATION RATE"/>
    <s v="ASTROPHYSICAL JOURNAL LETTERS"/>
    <s v="2041-8205"/>
    <x v="0"/>
    <n v="4"/>
    <n v="1"/>
    <m/>
    <m/>
    <x v="0"/>
    <m/>
    <m/>
    <m/>
    <m/>
    <m/>
    <m/>
    <n v="3"/>
    <m/>
    <s v="Article"/>
    <s v="Inst. de Astronomía"/>
    <n v="3"/>
    <x v="1"/>
    <n v="2000000"/>
    <n v="2000000"/>
    <x v="0"/>
    <x v="0"/>
    <x v="0"/>
  </r>
  <r>
    <x v="2"/>
    <n v="2016"/>
    <n v="1"/>
    <n v="2016"/>
    <n v="11"/>
    <m/>
    <m/>
    <s v="Determinants of early internationalization of new firms: the case of Chile"/>
    <s v="INTERNATIONAL ENTREPRENEURSHIP AND MANAGEMENT JOURNAL"/>
    <s v="1554-7191"/>
    <x v="4"/>
    <n v="3"/>
    <n v="1"/>
    <m/>
    <m/>
    <x v="3"/>
    <m/>
    <m/>
    <m/>
    <m/>
    <m/>
    <m/>
    <n v="1"/>
    <m/>
    <s v="Article"/>
    <s v="Administración"/>
    <n v="2"/>
    <x v="0"/>
    <n v="680000"/>
    <n v="680000"/>
    <x v="4"/>
    <x v="0"/>
    <x v="0"/>
  </r>
  <r>
    <x v="1"/>
    <n v="2015"/>
    <n v="1"/>
    <m/>
    <n v="0"/>
    <m/>
    <n v="0"/>
    <s v="Determination of the Genotype and Phenotype of Serum Paraoxonase 1 (PON1) Status in a Groupof Agricultural and Nonagricultural Workers in the Coquimbo Region, Chile"/>
    <s v="JOURNAL OF TOXICOLOGY AND ENVIRONMENTAL HEALTH-PART A-CURRENT ISSUES"/>
    <s v="1528-7394"/>
    <x v="1"/>
    <n v="5"/>
    <n v="5"/>
    <m/>
    <m/>
    <x v="0"/>
    <m/>
    <m/>
    <m/>
    <m/>
    <m/>
    <m/>
    <m/>
    <m/>
    <s v="Article"/>
    <s v="Cs. Biomédicas"/>
    <n v="0"/>
    <x v="1"/>
    <n v="1600000"/>
    <n v="320000"/>
    <x v="5"/>
    <x v="1"/>
    <x v="0"/>
  </r>
  <r>
    <x v="1"/>
    <n v="2015"/>
    <n v="1"/>
    <n v="2015"/>
    <n v="1"/>
    <m/>
    <n v="0"/>
    <s v="Differences in Be-10 concentrations between river sand, gravel and pebbles along the western side of the central Andes"/>
    <s v="QUATERNARY GEOCHRONOLOGY"/>
    <s v="1871-1014"/>
    <x v="0"/>
    <n v="12"/>
    <n v="1"/>
    <m/>
    <m/>
    <x v="2"/>
    <m/>
    <m/>
    <m/>
    <m/>
    <m/>
    <m/>
    <n v="9"/>
    <m/>
    <s v="Article"/>
    <s v="Cs. Geológicas"/>
    <n v="11"/>
    <x v="1"/>
    <n v="2000000"/>
    <n v="2000000"/>
    <x v="1"/>
    <x v="0"/>
    <x v="0"/>
  </r>
  <r>
    <x v="1"/>
    <n v="2015"/>
    <n v="1"/>
    <n v="2015"/>
    <n v="1"/>
    <m/>
    <n v="0"/>
    <s v="Direct age determination by growth band counts of three commercially important crustacean species in Chile"/>
    <s v="Fisheries Research"/>
    <s v="0165-7836"/>
    <x v="0"/>
    <n v="2"/>
    <n v="1"/>
    <m/>
    <m/>
    <x v="0"/>
    <m/>
    <m/>
    <n v="1"/>
    <m/>
    <n v="1"/>
    <m/>
    <m/>
    <m/>
    <s v="Article"/>
    <s v="Biología Marina"/>
    <n v="1"/>
    <x v="1"/>
    <n v="2000000"/>
    <n v="2000000"/>
    <x v="2"/>
    <x v="1"/>
    <x v="0"/>
  </r>
  <r>
    <x v="1"/>
    <n v="2016"/>
    <n v="1"/>
    <n v="2015"/>
    <n v="1"/>
    <m/>
    <n v="0"/>
    <s v="Disability and begging in the era of the Convention: a postcard from the past?"/>
    <s v="CONVERGENCIA-REVISTA DE CIENCIAS SOCIALES"/>
    <s v="1405-1435"/>
    <x v="2"/>
    <n v="1"/>
    <n v="1"/>
    <m/>
    <m/>
    <x v="0"/>
    <m/>
    <m/>
    <m/>
    <m/>
    <m/>
    <m/>
    <m/>
    <m/>
    <s v="Article"/>
    <s v="Esc. de Psicología"/>
    <n v="0"/>
    <x v="0"/>
    <n v="800000"/>
    <n v="800000"/>
    <x v="8"/>
    <x v="0"/>
    <x v="0"/>
  </r>
  <r>
    <x v="1"/>
    <n v="2015"/>
    <n v="1"/>
    <n v="2015"/>
    <n v="1"/>
    <m/>
    <n v="0"/>
    <s v="Discourses on rules related to sexuality in youths in northern Chile. "/>
    <s v="CONVERGENCIA-REVISTA DE CIENCIAS SOCIALES"/>
    <s v="1405-1435"/>
    <x v="2"/>
    <n v="3"/>
    <n v="2"/>
    <n v="1"/>
    <m/>
    <x v="0"/>
    <m/>
    <m/>
    <m/>
    <m/>
    <m/>
    <m/>
    <m/>
    <m/>
    <s v="Article"/>
    <s v="Esc. de Psicología"/>
    <n v="1"/>
    <x v="1"/>
    <n v="800000"/>
    <n v="400000"/>
    <x v="8"/>
    <x v="0"/>
    <x v="0"/>
  </r>
  <r>
    <x v="1"/>
    <n v="2015"/>
    <n v="1"/>
    <n v="2014"/>
    <n v="1"/>
    <m/>
    <n v="0"/>
    <s v="Discovery of ZZ cetis in detached white dwarf plus main-sequence binaries"/>
    <s v="Monthly Notices of the Royal Astronomical Society"/>
    <s v="0035-8711"/>
    <x v="0"/>
    <n v="15"/>
    <n v="1"/>
    <m/>
    <m/>
    <x v="5"/>
    <m/>
    <m/>
    <m/>
    <m/>
    <m/>
    <n v="1"/>
    <n v="10"/>
    <n v="1"/>
    <s v="Article"/>
    <s v="Inst. de Astronomía"/>
    <n v="14"/>
    <x v="1"/>
    <n v="2000000"/>
    <n v="2000000"/>
    <x v="0"/>
    <x v="0"/>
    <x v="0"/>
  </r>
  <r>
    <x v="1"/>
    <n v="2015"/>
    <n v="1"/>
    <n v="2015"/>
    <n v="1"/>
    <m/>
    <n v="0"/>
    <s v="Disentangling the effects of propagule supply and environmental filtering on the spatial structure of a rocky shore metacommunity"/>
    <s v="MARINE ECOLOGY PROGRESS SERIES"/>
    <s v="0171-8630"/>
    <x v="0"/>
    <n v="4"/>
    <n v="2"/>
    <m/>
    <m/>
    <x v="5"/>
    <m/>
    <m/>
    <m/>
    <m/>
    <m/>
    <m/>
    <m/>
    <m/>
    <s v="Article"/>
    <s v="CEAZA"/>
    <n v="2"/>
    <x v="1"/>
    <n v="2000000"/>
    <n v="1000000"/>
    <x v="2"/>
    <x v="1"/>
    <x v="0"/>
  </r>
  <r>
    <x v="2"/>
    <n v="2015"/>
    <n v="1"/>
    <n v="2015"/>
    <n v="11"/>
    <m/>
    <n v="0"/>
    <s v="Diversity of Quinoa in a Biogeographical Island: a Review of Constraints and Potential from Aridto Temperate Regions of Chile"/>
    <s v="NOTULAE BOTANICAE HORTI AGROBOTANICI CLUJ-NAPOCA "/>
    <s v="0255-965X"/>
    <x v="2"/>
    <n v="3"/>
    <n v="1"/>
    <m/>
    <m/>
    <x v="0"/>
    <m/>
    <m/>
    <m/>
    <n v="1"/>
    <m/>
    <m/>
    <n v="1"/>
    <m/>
    <s v="Article"/>
    <s v="CEAZA"/>
    <n v="2"/>
    <x v="1"/>
    <n v="800000"/>
    <n v="800000"/>
    <x v="2"/>
    <x v="1"/>
    <x v="0"/>
  </r>
  <r>
    <x v="1"/>
    <n v="2015"/>
    <n v="1"/>
    <n v="2015"/>
    <n v="1"/>
    <m/>
    <n v="0"/>
    <s v="DO PERSONAL RESOURCES INFLUENCE HEALTH-RELATED QUALITY OF LIFE FOR PEOPLE RECEIVING HEMODIALYSIS TREATMENT IN LATIN AMERICA?"/>
    <s v="SOCIAL BEHAVIOR AND PERSONALITY"/>
    <s v="0301-2212"/>
    <x v="2"/>
    <n v="5"/>
    <n v="2"/>
    <m/>
    <m/>
    <x v="3"/>
    <n v="1"/>
    <m/>
    <m/>
    <m/>
    <m/>
    <m/>
    <m/>
    <n v="1"/>
    <s v="Article"/>
    <s v="Esc. de Psicología"/>
    <n v="3"/>
    <x v="1"/>
    <n v="800000"/>
    <n v="400000"/>
    <x v="8"/>
    <x v="0"/>
    <x v="0"/>
  </r>
  <r>
    <x v="1"/>
    <n v="2015"/>
    <n v="1"/>
    <n v="2015"/>
    <n v="1"/>
    <m/>
    <n v="0"/>
    <s v="Does the GHQ-12 scoring system affect its factor structure? An exploratory study of Ibero American students"/>
    <s v="CADERNOS DE SAUDE PUBLICA"/>
    <s v="0102-311X"/>
    <x v="2"/>
    <n v="4"/>
    <n v="2"/>
    <m/>
    <m/>
    <x v="5"/>
    <m/>
    <m/>
    <m/>
    <m/>
    <m/>
    <m/>
    <m/>
    <m/>
    <s v="Article"/>
    <s v="Esc. de Psicología"/>
    <n v="2"/>
    <x v="1"/>
    <n v="800000"/>
    <n v="400000"/>
    <x v="8"/>
    <x v="0"/>
    <x v="0"/>
  </r>
  <r>
    <x v="1"/>
    <n v="2015"/>
    <n v="1"/>
    <n v="2015"/>
    <n v="1"/>
    <m/>
    <n v="0"/>
    <s v="Dyes used in pre-Hispanic textiles from the Middle and Late Intermediate periods of San Pedrode Atacama (northern Chile): new insights into patterns of exchange and mobility"/>
    <s v="JOURNAL OF ARCHAEOLOGICAL SCIENCE"/>
    <s v="0305-4403"/>
    <x v="0"/>
    <n v="2"/>
    <n v="1"/>
    <m/>
    <m/>
    <x v="3"/>
    <m/>
    <m/>
    <m/>
    <m/>
    <m/>
    <m/>
    <m/>
    <m/>
    <s v="Article"/>
    <s v="IIAM"/>
    <n v="1"/>
    <x v="1"/>
    <n v="2000000"/>
    <n v="2000000"/>
    <x v="0"/>
    <x v="0"/>
    <x v="0"/>
  </r>
  <r>
    <x v="1"/>
    <n v="2015"/>
    <n v="1"/>
    <n v="2015"/>
    <n v="1"/>
    <m/>
    <n v="0"/>
    <s v="Early South Americans Cranial Morphological Variation and the Origin of American Biological Diversity"/>
    <s v="PLOS ONE"/>
    <s v="1932-6203"/>
    <x v="0"/>
    <n v="4"/>
    <n v="1"/>
    <m/>
    <m/>
    <x v="0"/>
    <n v="2"/>
    <m/>
    <m/>
    <m/>
    <m/>
    <m/>
    <n v="1"/>
    <m/>
    <s v="Article"/>
    <s v="IIAM"/>
    <n v="3"/>
    <x v="1"/>
    <n v="2000000"/>
    <n v="2000000"/>
    <x v="0"/>
    <x v="0"/>
    <x v="0"/>
  </r>
  <r>
    <x v="1"/>
    <n v="2016"/>
    <n v="1"/>
    <n v="2016"/>
    <n v="11"/>
    <m/>
    <n v="0"/>
    <s v="Early to Middle Miocene climate in the Atacama Desert of Northern Chile"/>
    <s v="PALAEOGEOGRAPHY PALAEOCLIMATOLOGY PALAEOECOLOGY"/>
    <s v="0031-0182"/>
    <x v="0"/>
    <n v="6"/>
    <n v="1"/>
    <m/>
    <m/>
    <x v="0"/>
    <m/>
    <m/>
    <m/>
    <n v="5"/>
    <m/>
    <m/>
    <m/>
    <m/>
    <s v="Article"/>
    <s v="Cs. Geológicas"/>
    <n v="5"/>
    <x v="0"/>
    <n v="2000000"/>
    <n v="2000000"/>
    <x v="1"/>
    <x v="0"/>
    <x v="0"/>
  </r>
  <r>
    <x v="1"/>
    <n v="2016"/>
    <n v="1"/>
    <n v="2015"/>
    <n v="1"/>
    <n v="2016"/>
    <n v="1"/>
    <s v="Ecophysiological responses to drought followed by re-watering of two native Chilean swamp forest plants: Myrceugenia exsucca (DC.) O. Berg and Luma chequen (Molina) A. Gray"/>
    <s v="GAYANA BOTANICA"/>
    <s v="0717-6843"/>
    <x v="2"/>
    <n v="6"/>
    <n v="3"/>
    <m/>
    <n v="2"/>
    <x v="3"/>
    <m/>
    <m/>
    <m/>
    <m/>
    <m/>
    <m/>
    <m/>
    <m/>
    <m/>
    <s v="INIA"/>
    <n v="3"/>
    <x v="0"/>
    <n v="800000"/>
    <n v="266667"/>
    <x v="2"/>
    <x v="1"/>
    <x v="2"/>
  </r>
  <r>
    <x v="1"/>
    <n v="2016"/>
    <n v="1"/>
    <n v="2015"/>
    <n v="1"/>
    <n v="2016"/>
    <n v="1"/>
    <s v="Ecophysiological responses to drought followed by re-watering of two native Chilean swamp forest plants: Myrceugenia exsucca (DC.) O. Berg and Luma chequen (Molina) A. Gray"/>
    <s v="GAYANA BOTANICA"/>
    <s v="0717-6843"/>
    <x v="2"/>
    <n v="6"/>
    <n v="3"/>
    <m/>
    <n v="2"/>
    <x v="3"/>
    <m/>
    <m/>
    <m/>
    <m/>
    <m/>
    <m/>
    <m/>
    <m/>
    <m/>
    <s v="Biología Marina"/>
    <n v="3"/>
    <x v="0"/>
    <n v="800000"/>
    <n v="266667"/>
    <x v="2"/>
    <x v="1"/>
    <x v="2"/>
  </r>
  <r>
    <x v="2"/>
    <n v="2015"/>
    <n v="1"/>
    <m/>
    <n v="0"/>
    <n v="2014"/>
    <n v="1"/>
    <s v="Editorial V48"/>
    <s v="Estudios Atacameños"/>
    <s v="0718-1043a"/>
    <x v="4"/>
    <n v="1"/>
    <n v="1"/>
    <m/>
    <m/>
    <x v="0"/>
    <m/>
    <m/>
    <m/>
    <m/>
    <m/>
    <m/>
    <m/>
    <m/>
    <m/>
    <s v="IIAM"/>
    <n v="0"/>
    <x v="1"/>
    <n v="680000"/>
    <n v="680000"/>
    <x v="0"/>
    <x v="0"/>
    <x v="2"/>
  </r>
  <r>
    <x v="2"/>
    <m/>
    <n v="0"/>
    <m/>
    <n v="0"/>
    <n v="2015"/>
    <n v="1"/>
    <s v="Editorial V49"/>
    <s v="Estudios Atacameños"/>
    <s v="0718-1043a"/>
    <x v="4"/>
    <n v="1"/>
    <n v="1"/>
    <m/>
    <m/>
    <x v="0"/>
    <m/>
    <m/>
    <m/>
    <m/>
    <m/>
    <m/>
    <m/>
    <m/>
    <s v="Article"/>
    <s v="IIAM"/>
    <n v="0"/>
    <x v="1"/>
    <n v="680000"/>
    <n v="680000"/>
    <x v="0"/>
    <x v="0"/>
    <x v="0"/>
  </r>
  <r>
    <x v="1"/>
    <n v="2016"/>
    <n v="1"/>
    <m/>
    <n v="0"/>
    <n v="2015"/>
    <n v="1"/>
    <s v="Editorial V50"/>
    <s v="Estudios Atacameños"/>
    <s v="0718-1043a"/>
    <x v="4"/>
    <n v="1"/>
    <n v="1"/>
    <m/>
    <m/>
    <x v="0"/>
    <m/>
    <m/>
    <m/>
    <m/>
    <m/>
    <m/>
    <m/>
    <m/>
    <s v="Editorial Material"/>
    <s v="IIAM"/>
    <n v="0"/>
    <x v="0"/>
    <n v="680000"/>
    <n v="680000"/>
    <x v="0"/>
    <x v="0"/>
    <x v="1"/>
  </r>
  <r>
    <x v="2"/>
    <n v="2014"/>
    <n v="1"/>
    <n v="2014"/>
    <n v="1"/>
    <n v="2015"/>
    <n v="1"/>
    <s v="Effect of stocking density and food ration on growth and survival of veliger and pediveliger larvae of the taquilla clam Mulinia edulis reared in the laboratory"/>
    <s v="REVISTA DE BIOLOGIA MARINA Y OCEANOGRAFIA"/>
    <s v="0718-1043b"/>
    <x v="2"/>
    <n v="6"/>
    <n v="1"/>
    <m/>
    <m/>
    <x v="7"/>
    <m/>
    <m/>
    <m/>
    <m/>
    <m/>
    <m/>
    <m/>
    <m/>
    <s v="Article"/>
    <s v="Acuicultura"/>
    <n v="5"/>
    <x v="2"/>
    <n v="800000"/>
    <n v="800000"/>
    <x v="2"/>
    <x v="1"/>
    <x v="0"/>
  </r>
  <r>
    <x v="1"/>
    <n v="2015"/>
    <n v="1"/>
    <n v="2015"/>
    <n v="1"/>
    <m/>
    <n v="0"/>
    <s v="Effect of different predators on the escape response of Placopecten magellanicus"/>
    <s v="MARINE BIOLOGY"/>
    <s v="0025-3162"/>
    <x v="0"/>
    <n v="6"/>
    <n v="1"/>
    <m/>
    <m/>
    <x v="0"/>
    <m/>
    <m/>
    <n v="5"/>
    <m/>
    <m/>
    <m/>
    <m/>
    <m/>
    <s v="Article"/>
    <s v="CEAZA"/>
    <n v="5"/>
    <x v="1"/>
    <n v="2000000"/>
    <n v="2000000"/>
    <x v="2"/>
    <x v="1"/>
    <x v="0"/>
  </r>
  <r>
    <x v="1"/>
    <n v="2015"/>
    <n v="1"/>
    <n v="2015"/>
    <n v="1"/>
    <m/>
    <n v="0"/>
    <s v="Effect of rotavirus vaccine on childhood diarrhea mortality in five Latin American countries"/>
    <s v="VACCINE"/>
    <s v="0264-410X"/>
    <x v="1"/>
    <n v="9"/>
    <n v="1"/>
    <m/>
    <m/>
    <x v="0"/>
    <n v="6"/>
    <m/>
    <m/>
    <n v="2"/>
    <m/>
    <m/>
    <m/>
    <m/>
    <s v="Article"/>
    <s v="Economía"/>
    <n v="8"/>
    <x v="1"/>
    <n v="1600000"/>
    <n v="1600000"/>
    <x v="4"/>
    <x v="0"/>
    <x v="0"/>
  </r>
  <r>
    <x v="1"/>
    <n v="2016"/>
    <n v="1"/>
    <n v="2015"/>
    <n v="1"/>
    <m/>
    <n v="0"/>
    <s v="Effects of kelp phenolic compounds on the feeding-associated mobility of the herbivore snail Tegula tridentata"/>
    <s v="MARINE ENVIRONMENTAL RESEARCH"/>
    <s v="0141-1136"/>
    <x v="0"/>
    <n v="4"/>
    <n v="1"/>
    <m/>
    <m/>
    <x v="2"/>
    <m/>
    <m/>
    <m/>
    <m/>
    <m/>
    <m/>
    <n v="1"/>
    <m/>
    <s v="Article"/>
    <s v="Biología Marina"/>
    <n v="3"/>
    <x v="0"/>
    <n v="2000000"/>
    <n v="2000000"/>
    <x v="2"/>
    <x v="1"/>
    <x v="0"/>
  </r>
  <r>
    <x v="1"/>
    <n v="2015"/>
    <n v="1"/>
    <n v="2015"/>
    <n v="1"/>
    <n v="2015"/>
    <n v="1"/>
    <s v="Effects of UV radiation on photosynthesis of Zostera chilensis, from two location of northern Chile. [EFECTO DE LA RADIACION UV SOBRE LA FOTOSINTESIS DE ZOSTERA CHILENSIS PROVENIENTE DE DOS LOCALIDADES DEL NORTE DE CHILE]"/>
    <s v="REVISTA DE BIOLOGIA MARINA Y OCEANOGRAFIA"/>
    <s v="0141-1137"/>
    <x v="2"/>
    <n v="2"/>
    <n v="2"/>
    <m/>
    <m/>
    <x v="0"/>
    <m/>
    <m/>
    <m/>
    <m/>
    <m/>
    <m/>
    <m/>
    <m/>
    <s v="Article"/>
    <s v="Biología Marina"/>
    <n v="0"/>
    <x v="1"/>
    <n v="800000"/>
    <n v="400000"/>
    <x v="2"/>
    <x v="1"/>
    <x v="0"/>
  </r>
  <r>
    <x v="1"/>
    <n v="2015"/>
    <n v="1"/>
    <n v="2015"/>
    <n v="1"/>
    <m/>
    <n v="0"/>
    <s v="Effects on the Energy and Estrada Indices by Adding Edges Among Pendent Vertices"/>
    <s v="MATCH-COMMUNICATIONS IN MATHEMATICAL AND IN COMPUTER CHEMISTRY"/>
    <s v="0340-6253"/>
    <x v="1"/>
    <n v="1"/>
    <n v="1"/>
    <m/>
    <m/>
    <x v="0"/>
    <m/>
    <m/>
    <m/>
    <m/>
    <m/>
    <m/>
    <m/>
    <m/>
    <s v="Article"/>
    <s v="Matemáticas"/>
    <n v="0"/>
    <x v="1"/>
    <n v="1600000"/>
    <n v="1600000"/>
    <x v="7"/>
    <x v="0"/>
    <x v="0"/>
  </r>
  <r>
    <x v="1"/>
    <n v="2015"/>
    <n v="1"/>
    <n v="2015"/>
    <n v="1"/>
    <m/>
    <n v="0"/>
    <s v="Effects of wind-driven spatial structure and environmental heterogeneity on high-altitude wetland macroinvertebrate assemblages with contrasting dispersal modes"/>
    <s v="FRESHWATER BIOLOGY"/>
    <s v="0046-5070"/>
    <x v="0"/>
    <n v="8"/>
    <n v="1"/>
    <m/>
    <n v="4"/>
    <x v="0"/>
    <m/>
    <m/>
    <m/>
    <m/>
    <m/>
    <m/>
    <n v="3"/>
    <m/>
    <s v="Article"/>
    <s v="CEAZA"/>
    <n v="7"/>
    <x v="1"/>
    <n v="2000000"/>
    <n v="2000000"/>
    <x v="2"/>
    <x v="1"/>
    <x v="0"/>
  </r>
  <r>
    <x v="1"/>
    <m/>
    <n v="0"/>
    <m/>
    <n v="0"/>
    <n v="2015"/>
    <n v="1"/>
    <s v="El Modelo Chileno desde una ética de justicia y de igualdad de las oportunidades humanas"/>
    <s v="Polis (Santiago)"/>
    <s v="0718-6568"/>
    <x v="4"/>
    <n v="2"/>
    <n v="2"/>
    <m/>
    <m/>
    <x v="0"/>
    <m/>
    <m/>
    <m/>
    <m/>
    <m/>
    <m/>
    <m/>
    <m/>
    <s v="Article"/>
    <s v="Esc. de Cs. Empresariales"/>
    <n v="0"/>
    <x v="1"/>
    <n v="680000"/>
    <n v="340000"/>
    <x v="3"/>
    <x v="1"/>
    <x v="0"/>
  </r>
  <r>
    <x v="1"/>
    <n v="2015"/>
    <n v="1"/>
    <n v="2015"/>
    <n v="1"/>
    <m/>
    <n v="0"/>
    <s v="Electronic Structure and Magnetic Properties of CuFeS2"/>
    <s v="INORGANIC CHEMISTRY"/>
    <s v="0020-1669"/>
    <x v="0"/>
    <n v="6"/>
    <n v="2"/>
    <m/>
    <m/>
    <x v="0"/>
    <m/>
    <m/>
    <m/>
    <m/>
    <m/>
    <m/>
    <n v="4"/>
    <m/>
    <s v="Article"/>
    <s v="Química"/>
    <n v="4"/>
    <x v="1"/>
    <n v="2000000"/>
    <n v="1000000"/>
    <x v="7"/>
    <x v="0"/>
    <x v="0"/>
  </r>
  <r>
    <x v="1"/>
    <n v="2015"/>
    <n v="1"/>
    <n v="2015"/>
    <n v="1"/>
    <m/>
    <n v="0"/>
    <s v="Empirical evaluation of lower bounding methods for the simple assembly line balancing problem"/>
    <s v="INTERNATIONAL JOURNAL OF PRODUCTION RESEARCH"/>
    <s v="0020-7543"/>
    <x v="1"/>
    <n v="1"/>
    <n v="1"/>
    <m/>
    <m/>
    <x v="0"/>
    <m/>
    <m/>
    <m/>
    <m/>
    <m/>
    <m/>
    <m/>
    <m/>
    <s v="Article"/>
    <s v="Ing. Industrial"/>
    <n v="0"/>
    <x v="1"/>
    <n v="1600000"/>
    <n v="1600000"/>
    <x v="1"/>
    <x v="0"/>
    <x v="0"/>
  </r>
  <r>
    <x v="1"/>
    <n v="2015"/>
    <n v="1"/>
    <n v="2015"/>
    <n v="1"/>
    <m/>
    <n v="0"/>
    <s v="Encore for the Enclave: The Changing Nature of the Industry Enclave with Illustrations from the Mining Industry in Chile"/>
    <s v="ECONOMIC GEOGRAPHY"/>
    <s v="0013-0095"/>
    <x v="0"/>
    <n v="3"/>
    <n v="1"/>
    <m/>
    <m/>
    <x v="0"/>
    <m/>
    <m/>
    <m/>
    <m/>
    <m/>
    <m/>
    <n v="2"/>
    <m/>
    <s v="Article"/>
    <s v="Economía"/>
    <n v="2"/>
    <x v="1"/>
    <n v="2000000"/>
    <n v="2000000"/>
    <x v="4"/>
    <x v="0"/>
    <x v="0"/>
  </r>
  <r>
    <x v="1"/>
    <n v="2015"/>
    <n v="1"/>
    <n v="2015"/>
    <n v="1"/>
    <m/>
    <n v="0"/>
    <s v="Entanglement and the process of measuring the position of a quantum particle"/>
    <s v="ANNALS OF PHYSICS"/>
    <s v="0003-4916"/>
    <x v="0"/>
    <n v="3"/>
    <n v="2"/>
    <m/>
    <m/>
    <x v="0"/>
    <n v="1"/>
    <m/>
    <m/>
    <m/>
    <m/>
    <m/>
    <m/>
    <m/>
    <s v="Article"/>
    <s v="Física"/>
    <n v="1"/>
    <x v="1"/>
    <n v="2000000"/>
    <n v="1000000"/>
    <x v="7"/>
    <x v="0"/>
    <x v="0"/>
  </r>
  <r>
    <x v="0"/>
    <m/>
    <n v="0"/>
    <n v="2016"/>
    <n v="11"/>
    <n v="2016"/>
    <n v="1"/>
    <s v="Entrepreneurial Education and Intention in University Students: A Case of Study.[Educación e Intención Emprendedora en Estudiantes Universitarios: Un Caso de Estudio]"/>
    <s v="Formación universitaria"/>
    <s v="0718-5006"/>
    <x v="3"/>
    <n v="3"/>
    <n v="3"/>
    <m/>
    <m/>
    <x v="0"/>
    <m/>
    <m/>
    <m/>
    <m/>
    <m/>
    <m/>
    <m/>
    <m/>
    <s v="Article"/>
    <s v="Esc. de Cs. Empresariales"/>
    <n v="0"/>
    <x v="0"/>
    <n v="1200000"/>
    <n v="400000"/>
    <x v="3"/>
    <x v="1"/>
    <x v="0"/>
  </r>
  <r>
    <x v="1"/>
    <n v="2016"/>
    <n v="1"/>
    <n v="2015"/>
    <n v="1"/>
    <n v="2015"/>
    <n v="1"/>
    <s v="Entrepreneurship and unemployment dynamic in the Patagonia of Chile. [Dinámica del emprendimiento y el desempleo en la Patagonia chilena]"/>
    <s v="MAGALLANIA"/>
    <s v="0718-2244"/>
    <x v="2"/>
    <n v="3"/>
    <n v="2"/>
    <m/>
    <m/>
    <x v="3"/>
    <m/>
    <m/>
    <m/>
    <m/>
    <m/>
    <m/>
    <m/>
    <m/>
    <s v="Article"/>
    <s v="Esc. de Cs. Empresariales"/>
    <n v="1"/>
    <x v="0"/>
    <n v="800000"/>
    <n v="400000"/>
    <x v="3"/>
    <x v="1"/>
    <x v="0"/>
  </r>
  <r>
    <x v="1"/>
    <m/>
    <m/>
    <n v="2015"/>
    <n v="1"/>
    <m/>
    <n v="0"/>
    <s v="Erosion in the Chilean Andes between 27°S and 39°S: Tectonic, climatic and geomorphic control "/>
    <s v="Geological Society Special Publication"/>
    <s v="0305-8719"/>
    <x v="0"/>
    <n v="15"/>
    <n v="1"/>
    <m/>
    <m/>
    <x v="4"/>
    <m/>
    <m/>
    <m/>
    <m/>
    <m/>
    <m/>
    <n v="8"/>
    <m/>
    <s v="Article"/>
    <s v="Cs. Geológicas"/>
    <n v="14"/>
    <x v="1"/>
    <n v="2000000"/>
    <n v="2000000"/>
    <x v="1"/>
    <x v="0"/>
    <x v="0"/>
  </r>
  <r>
    <x v="0"/>
    <n v="2016"/>
    <n v="1"/>
    <m/>
    <n v="0"/>
    <n v="2016"/>
    <n v="1"/>
    <s v="Eruptive activity of Planchon-Peteroa volcano for period 2010-2011, Southern Andean Volcanic Zone, Chile"/>
    <s v="ANDEAN GEOLOGY"/>
    <s v="0718-7106 / 0718-7092"/>
    <x v="1"/>
    <n v="9"/>
    <n v="2"/>
    <m/>
    <m/>
    <x v="7"/>
    <n v="2"/>
    <m/>
    <m/>
    <m/>
    <m/>
    <m/>
    <m/>
    <m/>
    <s v="Article"/>
    <s v="Cs. Geológicas"/>
    <n v="7"/>
    <x v="0"/>
    <n v="1600000"/>
    <n v="800000"/>
    <x v="1"/>
    <x v="0"/>
    <x v="0"/>
  </r>
  <r>
    <x v="2"/>
    <m/>
    <n v="0"/>
    <m/>
    <n v="0"/>
    <n v="2015"/>
    <n v="1"/>
    <s v="ESTEVE PARDO JOSE LA NUEVA RELACION ENTRE ESTADO Y SOCIEDAD APROXIMACION AL TRASFONDO DE LA CRISIS"/>
    <s v="REVISTA DE DERECHO (VALDIVIA)"/>
    <s v="0718-0950"/>
    <x v="4"/>
    <n v="1"/>
    <n v="1"/>
    <m/>
    <m/>
    <x v="0"/>
    <m/>
    <m/>
    <m/>
    <m/>
    <m/>
    <m/>
    <m/>
    <m/>
    <s v="Article"/>
    <s v="Esc. de Derecho-Coq."/>
    <n v="0"/>
    <x v="1"/>
    <n v="680000"/>
    <n v="680000"/>
    <x v="6"/>
    <x v="1"/>
    <x v="0"/>
  </r>
  <r>
    <x v="1"/>
    <n v="2016"/>
    <n v="1"/>
    <n v="2015"/>
    <n v="1"/>
    <n v="2016"/>
    <n v="1"/>
    <s v="ETNOPOETICAS THRESHOLD : ARCO SYMBOLISM IN THE CULTURE MAPUCHE Williche AND SYSTEMS COSMOVISIONARIOS recurrences ANDINOS"/>
    <s v="Estudios Atacameños"/>
    <s v="0718-1043a"/>
    <x v="4"/>
    <n v="2"/>
    <n v="1"/>
    <m/>
    <m/>
    <x v="3"/>
    <m/>
    <m/>
    <m/>
    <m/>
    <m/>
    <m/>
    <m/>
    <m/>
    <s v="Article"/>
    <s v="IIAM"/>
    <n v="1"/>
    <x v="0"/>
    <n v="680000"/>
    <n v="680000"/>
    <x v="0"/>
    <x v="0"/>
    <x v="0"/>
  </r>
  <r>
    <x v="1"/>
    <n v="2015"/>
    <n v="1"/>
    <m/>
    <n v="0"/>
    <n v="2015"/>
    <n v="1"/>
    <s v="Evaluation of Project Duration Uncertainty using the Dependency Structure Matrix and Monte Carlo Simulations"/>
    <s v="Revista de la Construcción"/>
    <s v="0718-915X"/>
    <x v="2"/>
    <n v="3"/>
    <n v="1"/>
    <m/>
    <m/>
    <x v="0"/>
    <m/>
    <m/>
    <m/>
    <m/>
    <m/>
    <m/>
    <n v="2"/>
    <m/>
    <s v="Article"/>
    <s v="Ing. Metalúrgica y Minas"/>
    <n v="2"/>
    <x v="1"/>
    <n v="800000"/>
    <n v="800000"/>
    <x v="1"/>
    <x v="0"/>
    <x v="0"/>
  </r>
  <r>
    <x v="1"/>
    <n v="2015"/>
    <n v="1"/>
    <n v="2015"/>
    <n v="1"/>
    <m/>
    <n v="0"/>
    <s v="Evolution of Irruputuncu volcano, Central Andes, northern Chile"/>
    <s v="JOURNAL OF SOUTH AMERICAN EARTH SCIENCES"/>
    <s v="0895-9811"/>
    <x v="3"/>
    <n v="6"/>
    <n v="2"/>
    <m/>
    <m/>
    <x v="5"/>
    <m/>
    <m/>
    <m/>
    <m/>
    <m/>
    <m/>
    <n v="2"/>
    <m/>
    <s v="Article"/>
    <s v="Cs. Geológicas"/>
    <n v="4"/>
    <x v="1"/>
    <n v="1200000"/>
    <n v="600000"/>
    <x v="1"/>
    <x v="0"/>
    <x v="0"/>
  </r>
  <r>
    <x v="1"/>
    <n v="2015"/>
    <n v="1"/>
    <n v="2015"/>
    <n v="1"/>
    <m/>
    <n v="0"/>
    <s v="Exploitation of faunal resources by marine hunter-gatherer groups during the Middle Holocene at the Copaca 1 site, Atacama Desert coast"/>
    <s v="QUATERNARY INTERNATIONAL"/>
    <s v="1040-6182"/>
    <x v="1"/>
    <n v="6"/>
    <n v="1"/>
    <m/>
    <m/>
    <x v="1"/>
    <m/>
    <m/>
    <m/>
    <m/>
    <m/>
    <m/>
    <n v="1"/>
    <m/>
    <s v="Article"/>
    <s v="IIAM"/>
    <n v="5"/>
    <x v="1"/>
    <n v="1600000"/>
    <n v="1600000"/>
    <x v="0"/>
    <x v="0"/>
    <x v="0"/>
  </r>
  <r>
    <x v="1"/>
    <n v="2015"/>
    <n v="1"/>
    <m/>
    <n v="0"/>
    <m/>
    <n v="0"/>
    <s v="Extended canonical Monte Carlo methods: Improving accuracy of microcanonical calculations using a reweighting technique"/>
    <s v="PHYSICAL REVIEW E"/>
    <s v="1539-3755"/>
    <x v="0"/>
    <n v="2"/>
    <n v="1"/>
    <m/>
    <m/>
    <x v="0"/>
    <m/>
    <m/>
    <m/>
    <m/>
    <m/>
    <m/>
    <n v="1"/>
    <m/>
    <s v="Article"/>
    <s v="Física"/>
    <n v="1"/>
    <x v="1"/>
    <n v="2000000"/>
    <n v="2000000"/>
    <x v="7"/>
    <x v="0"/>
    <x v="0"/>
  </r>
  <r>
    <x v="0"/>
    <n v="2016"/>
    <n v="1"/>
    <n v="2016"/>
    <n v="11"/>
    <m/>
    <n v="0"/>
    <s v="Extremal graphs with bounded vertex bipartiteness number"/>
    <s v="Linear Algebra and its Applications"/>
    <s v="0024-3795"/>
    <x v="0"/>
    <n v="3"/>
    <n v="3"/>
    <m/>
    <m/>
    <x v="0"/>
    <m/>
    <m/>
    <m/>
    <m/>
    <m/>
    <m/>
    <m/>
    <m/>
    <s v="Article"/>
    <s v="Matemáticas"/>
    <n v="0"/>
    <x v="0"/>
    <n v="2000000"/>
    <n v="666667"/>
    <x v="7"/>
    <x v="0"/>
    <x v="0"/>
  </r>
  <r>
    <x v="1"/>
    <n v="2016"/>
    <n v="1"/>
    <n v="2015"/>
    <n v="1"/>
    <m/>
    <m/>
    <s v="Facilitative Effect of a Generalist Herbivore on the Recovery of a Perennial Alga: Consequences for Persistence at the Edge of Their Geographic Range"/>
    <s v="PLOS ONE"/>
    <s v="1932-6203"/>
    <x v="0"/>
    <n v="3"/>
    <n v="2"/>
    <m/>
    <m/>
    <x v="3"/>
    <m/>
    <m/>
    <m/>
    <m/>
    <m/>
    <m/>
    <m/>
    <m/>
    <s v="Article"/>
    <s v="CEAZA"/>
    <n v="1"/>
    <x v="0"/>
    <n v="2000000"/>
    <n v="1000000"/>
    <x v="2"/>
    <x v="1"/>
    <x v="0"/>
  </r>
  <r>
    <x v="1"/>
    <m/>
    <n v="0"/>
    <n v="2015"/>
    <n v="1"/>
    <n v="2015"/>
    <n v="1"/>
    <s v="Factors that affect the formation of networks for collaborative learning: An empirical study conducted at a chilean university.  [Factores que afectan la formación de redes para el aprendizaje colaborativo: Un estudio empírico conducido en una universidad"/>
    <s v="Ingeniare"/>
    <s v="0718-3291"/>
    <x v="2"/>
    <n v="2"/>
    <n v="2"/>
    <m/>
    <m/>
    <x v="0"/>
    <m/>
    <m/>
    <m/>
    <m/>
    <m/>
    <m/>
    <m/>
    <m/>
    <s v="Article"/>
    <s v="Esc. de Cs. Empresariales"/>
    <n v="0"/>
    <x v="1"/>
    <n v="800000"/>
    <n v="400000"/>
    <x v="3"/>
    <x v="1"/>
    <x v="0"/>
  </r>
  <r>
    <x v="0"/>
    <m/>
    <n v="0"/>
    <n v="2016"/>
    <n v="11"/>
    <m/>
    <n v="0"/>
    <s v="Factors that influence consumer purchase decisions in the insurance sector"/>
    <s v="Espacios"/>
    <s v="0798-1015"/>
    <x v="2"/>
    <n v="3"/>
    <n v="1"/>
    <m/>
    <m/>
    <x v="0"/>
    <m/>
    <m/>
    <n v="1"/>
    <m/>
    <m/>
    <m/>
    <n v="1"/>
    <m/>
    <s v="Article"/>
    <s v="Esc. de Ingeniería"/>
    <n v="2"/>
    <x v="0"/>
    <n v="800000"/>
    <n v="800000"/>
    <x v="3"/>
    <x v="1"/>
    <x v="0"/>
  </r>
  <r>
    <x v="1"/>
    <n v="2015"/>
    <n v="1"/>
    <m/>
    <n v="0"/>
    <m/>
    <n v="0"/>
    <s v="Featured Topic Issue - Emerging Synergies of Artificial Intelligence and Software Engineering"/>
    <s v="INTERNATIONAL JOURNAL OF SOFTWARE ENGINEERING AND KNOWLEDGE ENGINEERING"/>
    <s v="0218-1940"/>
    <x v="2"/>
    <n v="5"/>
    <n v="1"/>
    <m/>
    <m/>
    <x v="0"/>
    <m/>
    <m/>
    <m/>
    <m/>
    <m/>
    <m/>
    <n v="3"/>
    <n v="1"/>
    <s v="Article"/>
    <s v="Esc. de Cs. Empresariales"/>
    <n v="4"/>
    <x v="1"/>
    <n v="800000"/>
    <n v="800000"/>
    <x v="3"/>
    <x v="1"/>
    <x v="0"/>
  </r>
  <r>
    <x v="1"/>
    <n v="2015"/>
    <n v="1"/>
    <n v="2015"/>
    <n v="1"/>
    <m/>
    <n v="0"/>
    <s v="Finger Flexor Force Influences Performance in Senior Male Air Pistol Olympic Shooting"/>
    <s v="PLOS ONE"/>
    <s v="1932-6203"/>
    <x v="0"/>
    <n v="6"/>
    <n v="1"/>
    <m/>
    <m/>
    <x v="0"/>
    <m/>
    <m/>
    <m/>
    <m/>
    <m/>
    <m/>
    <n v="5"/>
    <m/>
    <s v="Article"/>
    <s v="Esc. de Derecho-Antof."/>
    <n v="5"/>
    <x v="1"/>
    <n v="2000000"/>
    <n v="2000000"/>
    <x v="6"/>
    <x v="0"/>
    <x v="0"/>
  </r>
  <r>
    <x v="1"/>
    <n v="2014"/>
    <n v="1"/>
    <n v="2015"/>
    <n v="11"/>
    <m/>
    <n v="0"/>
    <s v="First order structured perturbation theory for multiple zero eigenvalues of skew-adjoint matrices."/>
    <s v="Linear Algebra and Its Applications"/>
    <s v="0024-3795"/>
    <x v="0"/>
    <n v="2"/>
    <n v="1"/>
    <m/>
    <m/>
    <x v="0"/>
    <m/>
    <m/>
    <m/>
    <m/>
    <m/>
    <m/>
    <n v="1"/>
    <m/>
    <m/>
    <s v="Matemáticas"/>
    <n v="1"/>
    <x v="2"/>
    <n v="2000000"/>
    <n v="2000000"/>
    <x v="7"/>
    <x v="0"/>
    <x v="2"/>
  </r>
  <r>
    <x v="1"/>
    <n v="2015"/>
    <n v="1"/>
    <n v="2015"/>
    <n v="1"/>
    <m/>
    <n v="0"/>
    <s v="First record of Spathoteredo spatha (Mollusca: Teredinidae) in Venezuela"/>
    <s v="Revista Mexicana De Biodiversidad"/>
    <s v="1870-3453"/>
    <x v="2"/>
    <n v="2"/>
    <n v="2"/>
    <m/>
    <m/>
    <x v="0"/>
    <m/>
    <m/>
    <m/>
    <m/>
    <m/>
    <m/>
    <m/>
    <m/>
    <s v="Article"/>
    <s v="Cs. del Mar"/>
    <n v="0"/>
    <x v="1"/>
    <n v="800000"/>
    <n v="400000"/>
    <x v="2"/>
    <x v="1"/>
    <x v="0"/>
  </r>
  <r>
    <x v="1"/>
    <n v="2015"/>
    <n v="1"/>
    <n v="2015"/>
    <n v="1"/>
    <m/>
    <n v="0"/>
    <s v="First Records of Striped Boarfish Evistias acutirostris and Ornate Butterflyfish Chaetodon ornatissimus from Easter Island"/>
    <s v="PACIFIC SCIENCE"/>
    <s v="0030-8870"/>
    <x v="3"/>
    <n v="4"/>
    <n v="2"/>
    <m/>
    <n v="1"/>
    <x v="3"/>
    <m/>
    <m/>
    <m/>
    <n v="1"/>
    <m/>
    <m/>
    <m/>
    <m/>
    <s v="Article"/>
    <s v="Biología Marina"/>
    <n v="2"/>
    <x v="1"/>
    <n v="1200000"/>
    <n v="600000"/>
    <x v="2"/>
    <x v="1"/>
    <x v="0"/>
  </r>
  <r>
    <x v="1"/>
    <n v="2015"/>
    <n v="1"/>
    <n v="2015"/>
    <n v="1"/>
    <n v="2015"/>
    <n v="1"/>
    <s v="First record of melanism in Cheilodactylus variegatus Valenciennes, 1833 (Perciformes, Cheilodactylidae). [PRIMER REGISTRO DE MELANISMO EN CHEILODACTYLUS VARIEGATUS VALENCIENNES 1833 (PERCIFORMES CHEILODACTYLIDAE)]"/>
    <s v="Latin American Journal of Aquatic Research"/>
    <s v="0718-560X"/>
    <x v="2"/>
    <n v="2"/>
    <n v="2"/>
    <m/>
    <m/>
    <x v="0"/>
    <m/>
    <m/>
    <m/>
    <m/>
    <m/>
    <m/>
    <m/>
    <m/>
    <s v="Article"/>
    <s v="Acuicultura"/>
    <n v="0"/>
    <x v="1"/>
    <n v="800000"/>
    <n v="400000"/>
    <x v="2"/>
    <x v="1"/>
    <x v="0"/>
  </r>
  <r>
    <x v="1"/>
    <n v="2015"/>
    <n v="1"/>
    <n v="2015"/>
    <n v="1"/>
    <n v="2015"/>
    <n v="1"/>
    <s v="First record of melanism in Cheilodactylus variegatus Valenciennes, 1833 (Perciformes, Cheilodactylidae). [PRIMER REGISTRO DE MELANISMO EN CHEILODACTYLUS VARIEGATUS VALENCIENNES 1833 (PERCIFORMES CHEILODACTYLIDAE)]"/>
    <s v="Latin American Journal of Aquatic Research"/>
    <s v="0718-560X"/>
    <x v="2"/>
    <n v="2"/>
    <n v="2"/>
    <m/>
    <m/>
    <x v="0"/>
    <m/>
    <m/>
    <m/>
    <m/>
    <m/>
    <m/>
    <m/>
    <m/>
    <s v="Article"/>
    <s v="Biología Marina"/>
    <n v="0"/>
    <x v="1"/>
    <n v="800000"/>
    <n v="400000"/>
    <x v="2"/>
    <x v="1"/>
    <x v="0"/>
  </r>
  <r>
    <x v="1"/>
    <n v="2015"/>
    <n v="1"/>
    <n v="2015"/>
    <n v="1"/>
    <m/>
    <n v="0"/>
    <s v="First record of the sea anemone Diadumene lineata (Verrill, 1869) from the Chilean coast"/>
    <s v="SPIXIANA"/>
    <s v="0341-8391"/>
    <x v="2"/>
    <n v="4"/>
    <n v="2"/>
    <m/>
    <m/>
    <x v="5"/>
    <m/>
    <m/>
    <m/>
    <m/>
    <m/>
    <m/>
    <m/>
    <m/>
    <s v="Article"/>
    <s v="Biología Marina"/>
    <n v="2"/>
    <x v="1"/>
    <n v="800000"/>
    <n v="400000"/>
    <x v="2"/>
    <x v="1"/>
    <x v="0"/>
  </r>
  <r>
    <x v="1"/>
    <n v="2015"/>
    <n v="1"/>
    <n v="2015"/>
    <n v="1"/>
    <m/>
    <n v="0"/>
    <s v="Fluidized-bed melt granulation: The effect of operating variables on process performance and granule properties"/>
    <s v="POWDER TECHNOLOGY"/>
    <s v="0032-5910"/>
    <x v="1"/>
    <n v="7"/>
    <n v="2"/>
    <m/>
    <m/>
    <x v="0"/>
    <n v="5"/>
    <m/>
    <m/>
    <m/>
    <m/>
    <m/>
    <m/>
    <m/>
    <s v="Article"/>
    <s v="CEITSAZA"/>
    <n v="5"/>
    <x v="1"/>
    <n v="1600000"/>
    <n v="800000"/>
    <x v="0"/>
    <x v="0"/>
    <x v="0"/>
  </r>
  <r>
    <x v="2"/>
    <n v="2015"/>
    <n v="1"/>
    <n v="2014"/>
    <n v="1"/>
    <m/>
    <n v="0"/>
    <s v="Formal design of a model repository based on knowledge representation using graphs"/>
    <s v="9th Computing Colombian Conference, 9CCC 2014; 2014: Institute of Electrical and Electronics Engineers Inc"/>
    <s v="0032-5911"/>
    <x v="4"/>
    <n v="2"/>
    <n v="1"/>
    <m/>
    <m/>
    <x v="0"/>
    <n v="1"/>
    <m/>
    <m/>
    <m/>
    <m/>
    <m/>
    <m/>
    <m/>
    <s v="Conference Paper"/>
    <s v="Ing. Sistemas y Computación"/>
    <n v="1"/>
    <x v="1"/>
    <n v="680000"/>
    <n v="680000"/>
    <x v="1"/>
    <x v="0"/>
    <x v="3"/>
  </r>
  <r>
    <x v="1"/>
    <n v="2015"/>
    <n v="1"/>
    <n v="2015"/>
    <n v="1"/>
    <m/>
    <n v="0"/>
    <s v="Fungal endophytes associated with roots of nurse cushion species have positive effects onnative and invasive beneficiary plants in an alpine ecosystem"/>
    <s v="PERSPECTIVES IN PLANT ECOLOGY EVOLUTION AND SYSTEMATICS"/>
    <s v="1433-8319"/>
    <x v="0"/>
    <n v="6"/>
    <n v="2"/>
    <m/>
    <n v="1"/>
    <x v="5"/>
    <n v="1"/>
    <m/>
    <m/>
    <m/>
    <m/>
    <m/>
    <m/>
    <m/>
    <s v="Article"/>
    <s v="CEAZA"/>
    <n v="4"/>
    <x v="1"/>
    <n v="2000000"/>
    <n v="1000000"/>
    <x v="2"/>
    <x v="1"/>
    <x v="0"/>
  </r>
  <r>
    <x v="2"/>
    <n v="2015"/>
    <n v="1"/>
    <n v="2014"/>
    <n v="1"/>
    <m/>
    <n v="0"/>
    <s v="Gas and aerosol emissions from Lascar volcano (Northern Chile): Insights into the origin of gases and their links with the volcanic activity"/>
    <s v="JOURNAL OF VOLCANOLOGY AND GEOTHERMAL RESEARCH"/>
    <s v="0377-0273"/>
    <x v="0"/>
    <n v="7"/>
    <n v="1"/>
    <m/>
    <m/>
    <x v="3"/>
    <m/>
    <m/>
    <m/>
    <m/>
    <m/>
    <m/>
    <n v="5"/>
    <m/>
    <s v="Article"/>
    <s v="Cs. Geológicas"/>
    <n v="6"/>
    <x v="1"/>
    <n v="2000000"/>
    <n v="2000000"/>
    <x v="1"/>
    <x v="0"/>
    <x v="0"/>
  </r>
  <r>
    <x v="1"/>
    <n v="2015"/>
    <n v="1"/>
    <n v="2015"/>
    <n v="1"/>
    <m/>
    <n v="0"/>
    <s v="Gemini/Gems observations unveil the structure of the heavily obscured globular cluster Liller 1"/>
    <s v="Astrophysical Journal"/>
    <s v="0004-637X"/>
    <x v="0"/>
    <n v="10"/>
    <n v="1"/>
    <m/>
    <m/>
    <x v="2"/>
    <m/>
    <m/>
    <m/>
    <m/>
    <m/>
    <m/>
    <n v="6"/>
    <m/>
    <s v="Article"/>
    <s v="Inst. de Astronomía"/>
    <n v="9"/>
    <x v="1"/>
    <n v="2000000"/>
    <n v="2000000"/>
    <x v="0"/>
    <x v="0"/>
    <x v="0"/>
  </r>
  <r>
    <x v="1"/>
    <n v="2015"/>
    <n v="1"/>
    <n v="2015"/>
    <n v="1"/>
    <m/>
    <n v="0"/>
    <s v="Gender and Acceptance of E-Learning: A Multi-Group Analysis Based on a Structural Equation Model among College Students in Chile and Spain"/>
    <s v="PLOS ONE"/>
    <s v="1932-6203"/>
    <x v="0"/>
    <n v="3"/>
    <n v="1"/>
    <m/>
    <m/>
    <x v="0"/>
    <m/>
    <m/>
    <m/>
    <m/>
    <m/>
    <m/>
    <n v="2"/>
    <m/>
    <s v="Article"/>
    <s v="Esc. de Ingeniería"/>
    <n v="2"/>
    <x v="1"/>
    <n v="2000000"/>
    <n v="2000000"/>
    <x v="3"/>
    <x v="1"/>
    <x v="0"/>
  </r>
  <r>
    <x v="1"/>
    <n v="2015"/>
    <n v="1"/>
    <n v="2015"/>
    <n v="1"/>
    <n v="2015"/>
    <n v="1"/>
    <s v="Genetic diversity in Chilean populations of rainbow trout, Oncorhynchus mykiss. "/>
    <s v="Latin American Journal of Aquatic Research"/>
    <s v="0718-560X"/>
    <x v="2"/>
    <n v="3"/>
    <n v="2"/>
    <m/>
    <m/>
    <x v="3"/>
    <m/>
    <m/>
    <m/>
    <m/>
    <m/>
    <m/>
    <m/>
    <m/>
    <s v="Article"/>
    <s v="Biología Marina"/>
    <n v="1"/>
    <x v="1"/>
    <n v="800000"/>
    <n v="400000"/>
    <x v="2"/>
    <x v="1"/>
    <x v="0"/>
  </r>
  <r>
    <x v="2"/>
    <n v="2015"/>
    <n v="1"/>
    <n v="2014"/>
    <n v="1"/>
    <m/>
    <n v="0"/>
    <s v="Geochemistry of reduced fluids from shallow cold vents hosting chemosynthetic communities(Comau Fjord, Chilean Patagonia 42 degrees S)"/>
    <s v="PROGRESS IN OCEANOGRAPHY"/>
    <s v="0079-6611"/>
    <x v="0"/>
    <n v="6"/>
    <n v="5"/>
    <m/>
    <m/>
    <x v="0"/>
    <m/>
    <m/>
    <m/>
    <m/>
    <m/>
    <m/>
    <n v="1"/>
    <m/>
    <s v="Review"/>
    <s v="Biología Marina"/>
    <n v="1"/>
    <x v="1"/>
    <n v="2000000"/>
    <n v="400000"/>
    <x v="2"/>
    <x v="1"/>
    <x v="4"/>
  </r>
  <r>
    <x v="1"/>
    <n v="2015"/>
    <n v="1"/>
    <n v="2015"/>
    <n v="1"/>
    <m/>
    <n v="0"/>
    <s v="Geographic patterns of diversification and the latitudinal gradient of richness of rocky intertidal gastropods: the 'into the tropical museum' hypothesis"/>
    <s v="GLOBAL ECOLOGY AND BIOGEOGRAPHY"/>
    <s v="1466-822X"/>
    <x v="0"/>
    <n v="6"/>
    <n v="3"/>
    <m/>
    <m/>
    <x v="0"/>
    <m/>
    <m/>
    <m/>
    <n v="2"/>
    <m/>
    <m/>
    <n v="1"/>
    <m/>
    <s v="Article"/>
    <s v="Biología Marina"/>
    <n v="3"/>
    <x v="1"/>
    <n v="2000000"/>
    <n v="666667"/>
    <x v="2"/>
    <x v="1"/>
    <x v="0"/>
  </r>
  <r>
    <x v="2"/>
    <n v="2015"/>
    <n v="1"/>
    <n v="2014"/>
    <n v="1"/>
    <m/>
    <n v="0"/>
    <s v="Geographical variation of shell thickness in the mussel perumytilus purpuratus along the southeast pacific coast"/>
    <s v="BIOLOGICAL BULLETIN"/>
    <s v="0006-3185"/>
    <x v="1"/>
    <n v="4"/>
    <n v="1"/>
    <n v="2"/>
    <m/>
    <x v="3"/>
    <m/>
    <m/>
    <m/>
    <m/>
    <m/>
    <m/>
    <m/>
    <m/>
    <s v="Article"/>
    <s v="CEAZA"/>
    <n v="3"/>
    <x v="1"/>
    <n v="1600000"/>
    <n v="1600000"/>
    <x v="2"/>
    <x v="1"/>
    <x v="0"/>
  </r>
  <r>
    <x v="1"/>
    <n v="2015"/>
    <n v="1"/>
    <n v="2015"/>
    <n v="1"/>
    <m/>
    <m/>
    <s v="Germany and Chile facing the crisis of capitalism (1973-1983). Notes for a historical discussion"/>
    <s v="Historia Unisinos"/>
    <s v="1519-3861"/>
    <x v="4"/>
    <n v="3"/>
    <n v="1"/>
    <m/>
    <m/>
    <x v="5"/>
    <m/>
    <m/>
    <m/>
    <m/>
    <m/>
    <m/>
    <m/>
    <m/>
    <s v="Article"/>
    <s v="Esc. de Derecho-Antof."/>
    <n v="2"/>
    <x v="1"/>
    <n v="680000"/>
    <n v="680000"/>
    <x v="6"/>
    <x v="0"/>
    <x v="0"/>
  </r>
  <r>
    <x v="1"/>
    <n v="2015"/>
    <n v="1"/>
    <n v="2015"/>
    <n v="1"/>
    <m/>
    <n v="0"/>
    <s v="Ghosts of Milky Way's past: the globular cluster ESO37-1 (E3)"/>
    <s v="Astronomy &amp; Astrophysics"/>
    <s v="1432-0746"/>
    <x v="0"/>
    <n v="5"/>
    <n v="1"/>
    <m/>
    <m/>
    <x v="3"/>
    <m/>
    <m/>
    <m/>
    <m/>
    <m/>
    <m/>
    <n v="4"/>
    <m/>
    <s v="Article"/>
    <s v="Inst. de Astronomía"/>
    <n v="4"/>
    <x v="1"/>
    <n v="2000000"/>
    <n v="2000000"/>
    <x v="0"/>
    <x v="0"/>
    <x v="0"/>
  </r>
  <r>
    <x v="1"/>
    <n v="2016"/>
    <n v="1"/>
    <n v="2015"/>
    <n v="1"/>
    <m/>
    <m/>
    <s v="Global sensitivity analysis for identifying critical process design decisions"/>
    <s v="Chemical Engineering Research &amp; Design"/>
    <s v="0263-8762"/>
    <x v="1"/>
    <n v="3"/>
    <n v="1"/>
    <n v="2"/>
    <m/>
    <x v="0"/>
    <m/>
    <m/>
    <m/>
    <m/>
    <m/>
    <m/>
    <m/>
    <m/>
    <s v="Article"/>
    <s v="Ing. Metalúrgica y Minas"/>
    <n v="2"/>
    <x v="0"/>
    <n v="1600000"/>
    <n v="1600000"/>
    <x v="1"/>
    <x v="0"/>
    <x v="0"/>
  </r>
  <r>
    <x v="1"/>
    <m/>
    <n v="0"/>
    <n v="2015"/>
    <n v="1"/>
    <m/>
    <n v="0"/>
    <s v="GMM-BI: A methodological guide to improve organizacional maturity in Business Intelligence"/>
    <s v="Revista Facultad de Ingenieria"/>
    <s v="0120-6230"/>
    <x v="2"/>
    <n v="3"/>
    <n v="3"/>
    <m/>
    <m/>
    <x v="0"/>
    <m/>
    <m/>
    <m/>
    <m/>
    <m/>
    <m/>
    <m/>
    <m/>
    <s v="Article"/>
    <s v="Ing. Sistemas y Computación"/>
    <n v="0"/>
    <x v="1"/>
    <n v="800000"/>
    <n v="266667"/>
    <x v="1"/>
    <x v="0"/>
    <x v="0"/>
  </r>
  <r>
    <x v="1"/>
    <n v="2015"/>
    <n v="1"/>
    <n v="2015"/>
    <n v="1"/>
    <m/>
    <n v="0"/>
    <s v="Ground-based transit observations of the HAT-P-18, HAT-P-19, HAT-P-27/WASP40 and WASP-21 systems"/>
    <s v="MONTHLY NOTICES OF THE ROYAL ASTRONOMICAL SOCIETY"/>
    <s v="0035-8711"/>
    <x v="0"/>
    <n v="49"/>
    <n v="1"/>
    <m/>
    <m/>
    <x v="0"/>
    <m/>
    <m/>
    <m/>
    <n v="3"/>
    <m/>
    <n v="1"/>
    <n v="35"/>
    <n v="10"/>
    <s v="Article"/>
    <s v="Inst. de Astronomía"/>
    <n v="48"/>
    <x v="1"/>
    <n v="2000000"/>
    <n v="2000000"/>
    <x v="0"/>
    <x v="0"/>
    <x v="0"/>
  </r>
  <r>
    <x v="1"/>
    <n v="2015"/>
    <n v="1"/>
    <n v="2016"/>
    <n v="11"/>
    <m/>
    <m/>
    <s v="Groundwater flow in a closed basin with a saline shallow lake in a volcanic area: Laguna Tuyajto, northern Chilean Altiplano of the Andes"/>
    <s v="SCIENCE OF THE TOTAL ENVIRONMENT"/>
    <s v="0048-9697"/>
    <x v="0"/>
    <n v="12"/>
    <n v="8"/>
    <m/>
    <m/>
    <x v="3"/>
    <m/>
    <m/>
    <m/>
    <m/>
    <m/>
    <m/>
    <n v="3"/>
    <m/>
    <s v="Article"/>
    <s v="Cs. Geológicas"/>
    <n v="4"/>
    <x v="1"/>
    <n v="2000000"/>
    <n v="250000"/>
    <x v="1"/>
    <x v="0"/>
    <x v="0"/>
  </r>
  <r>
    <x v="1"/>
    <n v="2015"/>
    <n v="1"/>
    <n v="2015"/>
    <n v="1"/>
    <m/>
    <n v="0"/>
    <s v="Growth inhibition of bacterial fish pathogens and quorum sensing blocking by bacteria recovered from Chilean salmonid farms"/>
    <s v="Journal of Aquatic Animal Health"/>
    <s v="0899-7659"/>
    <x v="1"/>
    <n v="7"/>
    <n v="1"/>
    <m/>
    <m/>
    <x v="4"/>
    <m/>
    <m/>
    <m/>
    <m/>
    <m/>
    <m/>
    <m/>
    <m/>
    <s v="Article"/>
    <s v="Acuicultura"/>
    <n v="6"/>
    <x v="1"/>
    <n v="1600000"/>
    <n v="1600000"/>
    <x v="2"/>
    <x v="1"/>
    <x v="0"/>
  </r>
  <r>
    <x v="1"/>
    <n v="2015"/>
    <n v="1"/>
    <n v="2015"/>
    <n v="1"/>
    <n v="2015"/>
    <n v="1"/>
    <s v="Growth, maturity and mortality of cockfish, Callorhinchus callorynchus, in San Matias Gulf, Northern Patagonia, Argentina. [CRECIMIENTO MADUREZ Y MORTALIDAD DEL PEZ GALLO CALLORHINCHUS CALLORYNCHUS EN EL GOLFO SAN MATIAS PATAGONIA NORTE ARGENTINA]"/>
    <s v="Revista de Biología Marina y Oceanografía"/>
    <s v="0717-3326"/>
    <x v="2"/>
    <n v="5"/>
    <n v="1"/>
    <m/>
    <m/>
    <x v="3"/>
    <n v="3"/>
    <m/>
    <m/>
    <m/>
    <m/>
    <m/>
    <m/>
    <m/>
    <s v="Article"/>
    <s v="Biología Marina"/>
    <n v="4"/>
    <x v="1"/>
    <n v="800000"/>
    <n v="800000"/>
    <x v="2"/>
    <x v="1"/>
    <x v="0"/>
  </r>
  <r>
    <x v="1"/>
    <n v="2015"/>
    <n v="1"/>
    <n v="2015"/>
    <n v="1"/>
    <m/>
    <n v="0"/>
    <s v="Heat and mass flux measurements using Landsat images from the 2000-2004 period, Lascar volcano, northern Chile"/>
    <s v="JOURNAL OF VOLCANOLOGY AND GEOTHERMAL RESEARCH"/>
    <s v="0377-0273"/>
    <x v="1"/>
    <n v="6"/>
    <n v="2"/>
    <m/>
    <m/>
    <x v="2"/>
    <n v="1"/>
    <m/>
    <m/>
    <m/>
    <m/>
    <m/>
    <m/>
    <m/>
    <s v="Article"/>
    <s v="Cs. Geológicas"/>
    <n v="4"/>
    <x v="1"/>
    <n v="1600000"/>
    <n v="800000"/>
    <x v="1"/>
    <x v="0"/>
    <x v="0"/>
  </r>
  <r>
    <x v="1"/>
    <n v="2015"/>
    <n v="1"/>
    <n v="2015"/>
    <n v="1"/>
    <m/>
    <n v="0"/>
    <s v="Herbivore-Alga Interaction Strength Influences Spatial Heterogeneity in a Kelp-Dominated Intertidal Community"/>
    <s v="PLOS ONE"/>
    <s v="1932-6203"/>
    <x v="0"/>
    <n v="3"/>
    <n v="2"/>
    <m/>
    <m/>
    <x v="3"/>
    <m/>
    <m/>
    <m/>
    <m/>
    <m/>
    <m/>
    <m/>
    <m/>
    <s v="Article"/>
    <s v="CEAZA"/>
    <n v="1"/>
    <x v="1"/>
    <n v="2000000"/>
    <n v="1000000"/>
    <x v="2"/>
    <x v="1"/>
    <x v="0"/>
  </r>
  <r>
    <x v="1"/>
    <n v="2015"/>
    <n v="1"/>
    <n v="2015"/>
    <n v="1"/>
    <m/>
    <n v="0"/>
    <s v="Heterogeneity in subjective wellbeing: An application to occupational allocation in Africa. "/>
    <s v="JOURNAL OF ECONOMIC BEHAVIOR &amp; ORGANIZATION"/>
    <s v="0167-2681"/>
    <x v="1"/>
    <n v="4"/>
    <n v="1"/>
    <m/>
    <m/>
    <x v="0"/>
    <n v="1"/>
    <m/>
    <m/>
    <n v="2"/>
    <m/>
    <m/>
    <n v="1"/>
    <m/>
    <s v="Article"/>
    <s v="Economía"/>
    <n v="3"/>
    <x v="1"/>
    <n v="1600000"/>
    <n v="1600000"/>
    <x v="4"/>
    <x v="0"/>
    <x v="0"/>
  </r>
  <r>
    <x v="1"/>
    <n v="2015"/>
    <n v="1"/>
    <n v="2015"/>
    <n v="1"/>
    <m/>
    <n v="0"/>
    <s v="High variability of levels of Aliivibrio and lactic acid bacteria in the intestinal microbiota of farmed Atlantic salmon Salmo salar L."/>
    <s v="ANNALS OF MICROBIOLOGY"/>
    <s v="1590-4261"/>
    <x v="2"/>
    <n v="5"/>
    <n v="1"/>
    <m/>
    <m/>
    <x v="1"/>
    <m/>
    <m/>
    <m/>
    <m/>
    <m/>
    <m/>
    <m/>
    <m/>
    <s v="Article"/>
    <s v="Acuicultura"/>
    <n v="4"/>
    <x v="1"/>
    <n v="800000"/>
    <n v="800000"/>
    <x v="2"/>
    <x v="1"/>
    <x v="0"/>
  </r>
  <r>
    <x v="1"/>
    <n v="2015"/>
    <n v="1"/>
    <n v="2015"/>
    <n v="1"/>
    <m/>
    <n v="0"/>
    <s v="HISTOPATHOLOGICAL ASSESSMENT OF BROODSTOCK OF THE RAZOR CLAM ENSIS MACHA (PHARIDAE) FROM THE TONGOY BAY, CHILE"/>
    <s v="JOURNAL OF SHELLFISH RESEARCH"/>
    <s v="0730-8000"/>
    <x v="3"/>
    <n v="2"/>
    <n v="2"/>
    <m/>
    <m/>
    <x v="0"/>
    <m/>
    <m/>
    <m/>
    <m/>
    <m/>
    <m/>
    <m/>
    <m/>
    <s v="Article"/>
    <s v="Biología Marina"/>
    <n v="0"/>
    <x v="1"/>
    <n v="1200000"/>
    <n v="600000"/>
    <x v="2"/>
    <x v="1"/>
    <x v="0"/>
  </r>
  <r>
    <x v="1"/>
    <n v="2015"/>
    <n v="1"/>
    <n v="2015"/>
    <n v="1"/>
    <m/>
    <n v="0"/>
    <s v="Histopathological alterations of the gonad of Tegula euryomphala (Gastropoda: Trochidae) parasitized by an Opecoelidae (Digenea)"/>
    <s v="HIDROBIOLOGICA"/>
    <s v="0188-8897"/>
    <x v="2"/>
    <n v="2"/>
    <n v="2"/>
    <m/>
    <m/>
    <x v="0"/>
    <m/>
    <m/>
    <m/>
    <m/>
    <m/>
    <m/>
    <m/>
    <m/>
    <s v="Article"/>
    <s v="Biología Marina"/>
    <n v="0"/>
    <x v="1"/>
    <n v="800000"/>
    <n v="400000"/>
    <x v="2"/>
    <x v="1"/>
    <x v="0"/>
  </r>
  <r>
    <x v="1"/>
    <n v="2015"/>
    <n v="1"/>
    <m/>
    <n v="0"/>
    <m/>
    <n v="0"/>
    <s v="Human harvesting impacts on managed areas: ecological effects of socially-compatible shellfish reserves."/>
    <s v="REVIEWS IN FISH BIOLOGY AND FISHERIES"/>
    <s v="0960-3166"/>
    <x v="0"/>
    <n v="3"/>
    <n v="1"/>
    <m/>
    <m/>
    <x v="0"/>
    <m/>
    <m/>
    <m/>
    <n v="1"/>
    <n v="1"/>
    <m/>
    <m/>
    <m/>
    <s v="Article"/>
    <s v="CEAZA"/>
    <n v="2"/>
    <x v="1"/>
    <n v="2000000"/>
    <n v="2000000"/>
    <x v="2"/>
    <x v="1"/>
    <x v="0"/>
  </r>
  <r>
    <x v="1"/>
    <n v="2015"/>
    <n v="1"/>
    <n v="2015"/>
    <n v="11"/>
    <m/>
    <n v="0"/>
    <s v="Hybrid chitosan-Pluronic F-127 films with BaTiO3: Co nanoparticles: Synthesis and properties"/>
    <s v="JOURNAL OF MAGNETISM AND MAGNETIC MATERIALS"/>
    <s v="0304-8853"/>
    <x v="1"/>
    <n v="5"/>
    <n v="4"/>
    <m/>
    <m/>
    <x v="3"/>
    <m/>
    <m/>
    <m/>
    <m/>
    <m/>
    <m/>
    <m/>
    <m/>
    <s v="Article"/>
    <s v="Cs. Farmacéuticas"/>
    <n v="1"/>
    <x v="1"/>
    <n v="1600000"/>
    <n v="400000"/>
    <x v="7"/>
    <x v="0"/>
    <x v="0"/>
  </r>
  <r>
    <x v="1"/>
    <n v="2015"/>
    <n v="1"/>
    <n v="2015"/>
    <n v="11"/>
    <m/>
    <n v="0"/>
    <s v="Hybrid chitosan-Pluronic F-127 films with BaTiO3: Co nanoparticles: Synthesis and properties"/>
    <s v="JOURNAL OF MAGNETISM AND MAGNETIC MATERIALS"/>
    <s v="0304-8853"/>
    <x v="1"/>
    <n v="5"/>
    <n v="4"/>
    <m/>
    <m/>
    <x v="3"/>
    <m/>
    <m/>
    <m/>
    <m/>
    <m/>
    <m/>
    <m/>
    <m/>
    <s v="Article"/>
    <s v="Física"/>
    <n v="1"/>
    <x v="1"/>
    <n v="1600000"/>
    <n v="400000"/>
    <x v="7"/>
    <x v="0"/>
    <x v="0"/>
  </r>
  <r>
    <x v="1"/>
    <n v="2015"/>
    <n v="1"/>
    <n v="2015"/>
    <n v="11"/>
    <m/>
    <n v="0"/>
    <s v="Hybrid chitosan-Pluronic F-127 films with BaTiO3: Co nanoparticles: Synthesis and properties"/>
    <s v="JOURNAL OF MAGNETISM AND MAGNETIC MATERIALS"/>
    <s v="0304-8853"/>
    <x v="1"/>
    <n v="5"/>
    <n v="4"/>
    <m/>
    <m/>
    <x v="3"/>
    <m/>
    <m/>
    <m/>
    <m/>
    <m/>
    <m/>
    <m/>
    <m/>
    <s v="Article"/>
    <s v="Cs. Geológicas"/>
    <n v="1"/>
    <x v="1"/>
    <n v="1600000"/>
    <n v="400000"/>
    <x v="1"/>
    <x v="0"/>
    <x v="0"/>
  </r>
  <r>
    <x v="0"/>
    <n v="2016"/>
    <n v="1"/>
    <m/>
    <n v="0"/>
    <m/>
    <n v="0"/>
    <s v="Identification of biogenic amines-producing lactic acid bacteria isolated from spontaneous malolactic fermentation of chilean red wines"/>
    <s v="LWT-FOOD SCIENCE AND TECHNOLOGY"/>
    <s v="0023-6438"/>
    <x v="0"/>
    <n v="5"/>
    <n v="1"/>
    <m/>
    <m/>
    <x v="1"/>
    <m/>
    <m/>
    <m/>
    <m/>
    <m/>
    <m/>
    <m/>
    <m/>
    <m/>
    <s v="Cs. Farmacéuticas"/>
    <n v="4"/>
    <x v="0"/>
    <n v="2000000"/>
    <n v="2000000"/>
    <x v="7"/>
    <x v="0"/>
    <x v="2"/>
  </r>
  <r>
    <x v="2"/>
    <n v="2015"/>
    <n v="1"/>
    <n v="2014"/>
    <n v="1"/>
    <m/>
    <n v="0"/>
    <s v="Impact of global warming at the range margins: Phenotypic plasticity and behavioral thermoregulation will buffer an endemic amphibian."/>
    <s v="ECOLOGY AND EVOLUTION"/>
    <s v="2045-7758"/>
    <x v="3"/>
    <n v="7"/>
    <n v="1"/>
    <m/>
    <m/>
    <x v="7"/>
    <m/>
    <m/>
    <m/>
    <m/>
    <m/>
    <n v="1"/>
    <m/>
    <m/>
    <s v="Article"/>
    <s v="Biología Marina"/>
    <n v="6"/>
    <x v="1"/>
    <n v="1200000"/>
    <n v="1200000"/>
    <x v="2"/>
    <x v="1"/>
    <x v="0"/>
  </r>
  <r>
    <x v="1"/>
    <n v="2015"/>
    <n v="1"/>
    <n v="2015"/>
    <n v="1"/>
    <n v="2015"/>
    <n v="1"/>
    <s v="In situ x-ray fluorescence analysis of rock art paintings along the coast and valleys of the Atacama Desert, northern Chile"/>
    <s v="Journal of the Chilean Chemical Society"/>
    <s v="0717-9324"/>
    <x v="2"/>
    <n v="7"/>
    <n v="1"/>
    <m/>
    <m/>
    <x v="4"/>
    <m/>
    <m/>
    <m/>
    <m/>
    <m/>
    <m/>
    <m/>
    <m/>
    <s v="Article"/>
    <s v="IIAM"/>
    <n v="6"/>
    <x v="1"/>
    <n v="800000"/>
    <n v="800000"/>
    <x v="0"/>
    <x v="0"/>
    <x v="0"/>
  </r>
  <r>
    <x v="1"/>
    <n v="2015"/>
    <n v="1"/>
    <n v="2015"/>
    <n v="1"/>
    <m/>
    <n v="0"/>
    <s v="Income and employment effects of shale gas extraction windfalls: Evidence from the Marcellus region"/>
    <s v="ENERGY ECONOMICS"/>
    <s v="0140-9883"/>
    <x v="0"/>
    <n v="3"/>
    <n v="1"/>
    <m/>
    <m/>
    <x v="0"/>
    <m/>
    <m/>
    <m/>
    <n v="2"/>
    <m/>
    <m/>
    <m/>
    <m/>
    <s v="Article"/>
    <s v="Economía"/>
    <n v="2"/>
    <x v="1"/>
    <n v="2000000"/>
    <n v="2000000"/>
    <x v="4"/>
    <x v="0"/>
    <x v="0"/>
  </r>
  <r>
    <x v="2"/>
    <n v="2015"/>
    <n v="1"/>
    <n v="2014"/>
    <n v="1"/>
    <n v="2015"/>
    <n v="1"/>
    <s v="Induced twining in lpomoea purpurea (L.) Roth.: response threshold and induction by volatiles and snail damage"/>
    <s v="GAYANA BOTANICA"/>
    <s v="0717-6843"/>
    <x v="2"/>
    <n v="3"/>
    <n v="1"/>
    <m/>
    <m/>
    <x v="5"/>
    <m/>
    <m/>
    <m/>
    <m/>
    <m/>
    <m/>
    <m/>
    <m/>
    <s v="Article"/>
    <s v="CEAZA"/>
    <n v="2"/>
    <x v="1"/>
    <n v="800000"/>
    <n v="800000"/>
    <x v="2"/>
    <x v="1"/>
    <x v="0"/>
  </r>
  <r>
    <x v="2"/>
    <n v="2015"/>
    <n v="1"/>
    <n v="2014"/>
    <n v="1"/>
    <m/>
    <n v="0"/>
    <s v="Inferences on mating and sexual systems of two Pacific Cinetorhynchus shrimps (Decapoda, Rhynchocinetidae) based on sexual dimorphism in body size and cheliped weaponry"/>
    <s v="ZOOKEYS"/>
    <s v="1313-2989"/>
    <x v="3"/>
    <n v="3"/>
    <n v="1"/>
    <m/>
    <m/>
    <x v="0"/>
    <m/>
    <m/>
    <m/>
    <n v="1"/>
    <m/>
    <m/>
    <m/>
    <n v="1"/>
    <s v="Article"/>
    <s v="Biología Marina"/>
    <n v="2"/>
    <x v="1"/>
    <n v="1200000"/>
    <n v="1200000"/>
    <x v="2"/>
    <x v="1"/>
    <x v="0"/>
  </r>
  <r>
    <x v="0"/>
    <n v="2016"/>
    <n v="1"/>
    <n v="2016"/>
    <n v="11"/>
    <m/>
    <m/>
    <s v="Influence of Biological Factors on Connectivity Patterns for Concholepas concholepas (loco) in Chile"/>
    <s v="PLOS ONE"/>
    <s v="1932-6203"/>
    <x v="0"/>
    <n v="6"/>
    <n v="1"/>
    <m/>
    <m/>
    <x v="0"/>
    <n v="1"/>
    <m/>
    <m/>
    <m/>
    <m/>
    <m/>
    <m/>
    <m/>
    <s v="Article"/>
    <s v="Cs. del Mar"/>
    <n v="5"/>
    <x v="0"/>
    <n v="2000000"/>
    <n v="2000000"/>
    <x v="2"/>
    <x v="1"/>
    <x v="0"/>
  </r>
  <r>
    <x v="1"/>
    <n v="2015"/>
    <n v="1"/>
    <n v="2015"/>
    <n v="1"/>
    <m/>
    <n v="0"/>
    <s v="Insight on the interaction of an agmatinase-like protein with Mn2+ activator ions"/>
    <s v="JOURNAL OF INORGANIC BIOCHEMISTRY"/>
    <s v="0162-0134"/>
    <x v="0"/>
    <n v="11"/>
    <n v="1"/>
    <m/>
    <m/>
    <x v="8"/>
    <m/>
    <m/>
    <m/>
    <m/>
    <m/>
    <n v="1"/>
    <m/>
    <m/>
    <s v="Article"/>
    <s v="Cs. Biomédicas"/>
    <n v="10"/>
    <x v="1"/>
    <n v="2000000"/>
    <n v="2000000"/>
    <x v="5"/>
    <x v="1"/>
    <x v="0"/>
  </r>
  <r>
    <x v="0"/>
    <n v="2016"/>
    <n v="1"/>
    <n v="2016"/>
    <n v="11"/>
    <m/>
    <n v="0"/>
    <s v="Interannual variability in temporal patterns of Chlorophyll-a and their potential influence on the supply of mussel larvae to inner waters in northern Patagonia (41-44 degrees S)"/>
    <s v="Journal of Marine Systems"/>
    <s v="0924-7963"/>
    <x v="1"/>
    <n v="5"/>
    <n v="2"/>
    <m/>
    <m/>
    <x v="5"/>
    <m/>
    <m/>
    <m/>
    <n v="1"/>
    <m/>
    <m/>
    <m/>
    <m/>
    <s v="Article"/>
    <s v="Biología Marina"/>
    <n v="3"/>
    <x v="0"/>
    <n v="1600000"/>
    <n v="800000"/>
    <x v="2"/>
    <x v="1"/>
    <x v="0"/>
  </r>
  <r>
    <x v="1"/>
    <n v="2015"/>
    <n v="1"/>
    <n v="2015"/>
    <n v="1"/>
    <m/>
    <n v="0"/>
    <s v="Interdecadal changes in intensity of the oxygen minimum zone off Concepcion, Chile ( similar to 36 degrees S), over the last century"/>
    <s v="BIOGEOSCIENCES"/>
    <s v="1726-4170"/>
    <x v="0"/>
    <n v="8"/>
    <n v="1"/>
    <m/>
    <m/>
    <x v="1"/>
    <m/>
    <m/>
    <m/>
    <n v="3"/>
    <m/>
    <m/>
    <m/>
    <m/>
    <s v="Article"/>
    <s v="Biología Marina"/>
    <n v="7"/>
    <x v="1"/>
    <n v="2000000"/>
    <n v="2000000"/>
    <x v="2"/>
    <x v="1"/>
    <x v="0"/>
  </r>
  <r>
    <x v="1"/>
    <m/>
    <n v="0"/>
    <m/>
    <n v="0"/>
    <n v="2015"/>
    <n v="1"/>
    <s v="Intraparenchymatous intrahepatic gallbladder approach [VESÍCULA BILIAR INTRAHEPÁTICA. ABORDAJE INTRAPARENQUIMATOSO]"/>
    <s v="Revista Chilena de Cirugía"/>
    <s v="0379-3893"/>
    <x v="4"/>
    <n v="3"/>
    <n v="1"/>
    <m/>
    <n v="2"/>
    <x v="0"/>
    <m/>
    <m/>
    <m/>
    <m/>
    <m/>
    <m/>
    <m/>
    <m/>
    <s v="Article"/>
    <s v="Clínica"/>
    <n v="2"/>
    <x v="1"/>
    <n v="680000"/>
    <n v="680000"/>
    <x v="5"/>
    <x v="1"/>
    <x v="0"/>
  </r>
  <r>
    <x v="1"/>
    <n v="2015"/>
    <n v="1"/>
    <n v="2015"/>
    <n v="1"/>
    <m/>
    <n v="0"/>
    <s v="Intraskeletal Variability of Relative Cortical Area in Humans"/>
    <s v="ANATOMICAL RECORD-ADVANCES IN INTEGRATIVE ANATOMY AND EVOLUTIONARY BIOLOGY"/>
    <s v="1932-8486"/>
    <x v="1"/>
    <n v="4"/>
    <n v="1"/>
    <m/>
    <m/>
    <x v="0"/>
    <m/>
    <m/>
    <m/>
    <n v="3"/>
    <m/>
    <m/>
    <m/>
    <m/>
    <s v="Article"/>
    <s v="IIAM"/>
    <n v="3"/>
    <x v="1"/>
    <n v="1600000"/>
    <n v="1600000"/>
    <x v="0"/>
    <x v="0"/>
    <x v="0"/>
  </r>
  <r>
    <x v="1"/>
    <m/>
    <n v="0"/>
    <n v="2015"/>
    <n v="1"/>
    <n v="2015"/>
    <n v="1"/>
    <s v="INVERTEBRATES INHABITING TEMPORARY PONDS FOUND IN THE TAMBOPUQUIOS WET PASTURE (ANDES OF NORTHCENTRAL CHILE) AND THE PHYSICOCHEMICAL CHARACTERISTICS OF THEIR HABITAT"/>
    <s v="Idesia "/>
    <s v="00734675, 07183429"/>
    <x v="1"/>
    <n v="3"/>
    <n v="1"/>
    <m/>
    <n v="2"/>
    <x v="0"/>
    <m/>
    <m/>
    <m/>
    <m/>
    <m/>
    <m/>
    <m/>
    <m/>
    <s v="Article"/>
    <s v="Acuicultura"/>
    <n v="2"/>
    <x v="1"/>
    <n v="1600000"/>
    <n v="1600000"/>
    <x v="2"/>
    <x v="1"/>
    <x v="0"/>
  </r>
  <r>
    <x v="1"/>
    <n v="2015"/>
    <n v="1"/>
    <n v="2016"/>
    <n v="11"/>
    <m/>
    <n v="0"/>
    <s v="Investigating human responses to political and environmental change through paleodiet and paleomobility"/>
    <s v="American Journal of Physical Anthropology"/>
    <s v="0002-9483"/>
    <x v="0"/>
    <n v="3"/>
    <n v="1"/>
    <m/>
    <m/>
    <x v="0"/>
    <m/>
    <m/>
    <m/>
    <n v="2"/>
    <m/>
    <m/>
    <m/>
    <m/>
    <s v="Article"/>
    <s v="IIAM"/>
    <n v="2"/>
    <x v="1"/>
    <n v="2000000"/>
    <n v="2000000"/>
    <x v="0"/>
    <x v="0"/>
    <x v="0"/>
  </r>
  <r>
    <x v="2"/>
    <n v="2015"/>
    <n v="1"/>
    <n v="2014"/>
    <n v="1"/>
    <m/>
    <n v="0"/>
    <s v="Isolation and characterization of a novel Acidithiobacillus ferrivorans strain from the Chilean Altiplano: Attachment and biofilm formation on pyrite at low temperature"/>
    <s v="RESEARCH IN MICROBIOLOGY"/>
    <s v="0923-2508"/>
    <x v="1"/>
    <n v="7"/>
    <n v="3"/>
    <n v="1"/>
    <m/>
    <x v="0"/>
    <m/>
    <m/>
    <m/>
    <m/>
    <m/>
    <m/>
    <n v="3"/>
    <m/>
    <s v="Article"/>
    <s v="Ing. Química"/>
    <n v="4"/>
    <x v="1"/>
    <n v="1600000"/>
    <n v="533333"/>
    <x v="1"/>
    <x v="0"/>
    <x v="0"/>
  </r>
  <r>
    <x v="2"/>
    <m/>
    <n v="0"/>
    <m/>
    <n v="0"/>
    <n v="2015"/>
    <n v="1"/>
    <s v="Jurisprudencia sobre el error en la persona y vicio del consentimiento matrimonial durante lavigencia de la Ley de matrimonio civil&quot; de 1884&quot;"/>
    <s v="Revista de derecho (Valparaíso)"/>
    <s v="0718-6851"/>
    <x v="2"/>
    <n v="1"/>
    <n v="1"/>
    <m/>
    <m/>
    <x v="0"/>
    <m/>
    <m/>
    <m/>
    <m/>
    <m/>
    <m/>
    <m/>
    <m/>
    <s v="Article"/>
    <s v="Esc. de Derecho-Antof."/>
    <n v="0"/>
    <x v="1"/>
    <n v="800000"/>
    <n v="800000"/>
    <x v="6"/>
    <x v="0"/>
    <x v="0"/>
  </r>
  <r>
    <x v="1"/>
    <n v="2016"/>
    <n v="1"/>
    <n v="2016"/>
    <n v="11"/>
    <m/>
    <m/>
    <s v="Knowledge map of Latin American research on management: Trends and future advancement"/>
    <s v="SOCIAL SCIENCE INFORMATION SUR LES SCIENCES SOCIALES"/>
    <s v="0539-0184 "/>
    <x v="3"/>
    <n v="1"/>
    <n v="1"/>
    <m/>
    <m/>
    <x v="0"/>
    <m/>
    <m/>
    <m/>
    <m/>
    <m/>
    <m/>
    <m/>
    <m/>
    <s v="Article"/>
    <s v="Administración"/>
    <n v="0"/>
    <x v="0"/>
    <n v="1200000"/>
    <n v="1200000"/>
    <x v="4"/>
    <x v="0"/>
    <x v="0"/>
  </r>
  <r>
    <x v="1"/>
    <m/>
    <n v="0"/>
    <n v="2015"/>
    <n v="1"/>
    <n v="2015"/>
    <n v="1"/>
    <s v="LA CUESTION CAUSAL EN LA LEX AQUILIA Y SU SOLUCION MEDIANTE EL MECANISMO DE LA CULPA"/>
    <s v="REVISTA DE ESTUDIOS HISTORICO-JURIDICOS"/>
    <s v="0716-5455"/>
    <x v="4"/>
    <n v="1"/>
    <n v="1"/>
    <m/>
    <m/>
    <x v="0"/>
    <m/>
    <m/>
    <m/>
    <m/>
    <m/>
    <m/>
    <m/>
    <m/>
    <s v="Article"/>
    <s v="Esc. de Derecho-Antof."/>
    <n v="0"/>
    <x v="1"/>
    <n v="680000"/>
    <n v="680000"/>
    <x v="6"/>
    <x v="0"/>
    <x v="0"/>
  </r>
  <r>
    <x v="1"/>
    <m/>
    <n v="0"/>
    <n v="2015"/>
    <n v="1"/>
    <n v="2016"/>
    <n v="1"/>
    <s v="La imagen de un producto turístico rural a través del acceso al contenido generado por otros usuarios en internet: Diferencias por género"/>
    <s v="Journal of Technology Management and Innovation"/>
    <s v="0718-2724"/>
    <x v="3"/>
    <n v="3"/>
    <n v="1"/>
    <m/>
    <m/>
    <x v="0"/>
    <m/>
    <m/>
    <m/>
    <m/>
    <m/>
    <m/>
    <n v="2"/>
    <m/>
    <s v="Article"/>
    <s v="Esc. de Cs. Empresariales"/>
    <n v="2"/>
    <x v="1"/>
    <n v="1200000"/>
    <n v="1200000"/>
    <x v="3"/>
    <x v="1"/>
    <x v="0"/>
  </r>
  <r>
    <x v="1"/>
    <m/>
    <n v="0"/>
    <m/>
    <n v="0"/>
    <n v="2015"/>
    <n v="1"/>
    <s v="La presencia Boliviana en el desierto de Atacama después de la postguerra de 1879: patrones de migración e inserción en la sociedad de Antofagasta"/>
    <s v="Diálogo Andino"/>
    <s v="0719-2681"/>
    <x v="4"/>
    <n v="3"/>
    <n v="3"/>
    <m/>
    <m/>
    <x v="0"/>
    <m/>
    <m/>
    <m/>
    <m/>
    <m/>
    <m/>
    <m/>
    <m/>
    <s v="Article"/>
    <s v="Esc. de Derecho-Antof."/>
    <n v="0"/>
    <x v="1"/>
    <n v="680000"/>
    <n v="226667"/>
    <x v="6"/>
    <x v="0"/>
    <x v="0"/>
  </r>
  <r>
    <x v="1"/>
    <m/>
    <n v="0"/>
    <m/>
    <n v="0"/>
    <n v="2015"/>
    <n v="1"/>
    <s v="La presencia Boliviana en el desierto de Atacama después de la postguerra de 1879: patrones de migración e inserción en la sociedad de Antofagasta"/>
    <s v="Diálogo Andino"/>
    <s v="0719-2681"/>
    <x v="4"/>
    <n v="3"/>
    <n v="3"/>
    <m/>
    <m/>
    <x v="0"/>
    <m/>
    <m/>
    <m/>
    <m/>
    <m/>
    <m/>
    <m/>
    <m/>
    <s v="Article"/>
    <s v="Economía"/>
    <n v="0"/>
    <x v="1"/>
    <n v="680000"/>
    <n v="226667"/>
    <x v="4"/>
    <x v="0"/>
    <x v="0"/>
  </r>
  <r>
    <x v="1"/>
    <m/>
    <n v="0"/>
    <m/>
    <n v="0"/>
    <n v="2015"/>
    <n v="1"/>
    <s v="La presencia Boliviana en el desierto de Atacama después de la postguerra de 1879: patrones de migración e inserción en la sociedad de Antofagasta"/>
    <s v="Diálogo Andino"/>
    <s v="0719-2681"/>
    <x v="4"/>
    <n v="3"/>
    <n v="3"/>
    <m/>
    <m/>
    <x v="0"/>
    <m/>
    <m/>
    <m/>
    <m/>
    <m/>
    <m/>
    <m/>
    <m/>
    <s v="Article"/>
    <s v="Esc. de Arquitectura"/>
    <n v="0"/>
    <x v="1"/>
    <n v="680000"/>
    <n v="226667"/>
    <x v="9"/>
    <x v="0"/>
    <x v="0"/>
  </r>
  <r>
    <x v="1"/>
    <m/>
    <n v="0"/>
    <m/>
    <n v="0"/>
    <n v="2015"/>
    <n v="1"/>
    <s v="LA REFORMA AL DERECHO DE OBLIGACIONES Y CONTRATOS EN FRANCIA. UN ANÁLISIS PRELIMINAR"/>
    <s v="Revista Chilena de Derecho Privado"/>
    <s v="0718-8072"/>
    <x v="4"/>
    <n v="1"/>
    <n v="1"/>
    <m/>
    <m/>
    <x v="0"/>
    <m/>
    <m/>
    <m/>
    <m/>
    <m/>
    <m/>
    <m/>
    <m/>
    <s v="Article"/>
    <s v="Esc. de Derecho-Antof."/>
    <n v="0"/>
    <x v="1"/>
    <n v="680000"/>
    <n v="680000"/>
    <x v="6"/>
    <x v="0"/>
    <x v="0"/>
  </r>
  <r>
    <x v="1"/>
    <n v="2015"/>
    <n v="1"/>
    <n v="2015"/>
    <n v="1"/>
    <m/>
    <n v="0"/>
    <s v="Laplacian spread of graphs: Lower bounds and relations with invariant parameters"/>
    <s v="Linear Algebra and its Applications"/>
    <s v="0024-3795"/>
    <x v="0"/>
    <n v="4"/>
    <n v="2"/>
    <m/>
    <m/>
    <x v="0"/>
    <m/>
    <m/>
    <m/>
    <m/>
    <m/>
    <m/>
    <n v="2"/>
    <m/>
    <s v="Article"/>
    <s v="Matemáticas"/>
    <n v="2"/>
    <x v="1"/>
    <n v="2000000"/>
    <n v="1000000"/>
    <x v="7"/>
    <x v="0"/>
    <x v="0"/>
  </r>
  <r>
    <x v="1"/>
    <n v="2015"/>
    <n v="1"/>
    <n v="2015"/>
    <n v="1"/>
    <m/>
    <n v="0"/>
    <s v="Laplacian Spectrum, Laplacian-Energy-Like Invariant, and Kirchhoff Index of Graphs Constructed by Adding Edges on Pendent Vertices"/>
    <s v="MATCH-COMMUNICATIONS IN MATHEMATICAL AND IN COMPUTER CHEMISTRY"/>
    <s v="0340-6253"/>
    <x v="0"/>
    <n v="2"/>
    <n v="2"/>
    <m/>
    <m/>
    <x v="0"/>
    <m/>
    <m/>
    <m/>
    <m/>
    <m/>
    <m/>
    <m/>
    <m/>
    <s v="Article"/>
    <s v="Matemáticas"/>
    <n v="0"/>
    <x v="1"/>
    <n v="2000000"/>
    <n v="1000000"/>
    <x v="7"/>
    <x v="0"/>
    <x v="0"/>
  </r>
  <r>
    <x v="1"/>
    <n v="2015"/>
    <n v="1"/>
    <n v="2015"/>
    <n v="1"/>
    <m/>
    <n v="0"/>
    <s v="Larval growth of two species of lanternfish at nearshore waters from an upwelling zone based on otolith microstructure analyses. "/>
    <s v="JOURNAL OF APPLIED ICHTHYOLOGY"/>
    <s v="0175-8659"/>
    <x v="3"/>
    <n v="4"/>
    <n v="1"/>
    <m/>
    <m/>
    <x v="2"/>
    <m/>
    <m/>
    <m/>
    <m/>
    <m/>
    <m/>
    <m/>
    <m/>
    <s v="Article"/>
    <s v="Acuicultura"/>
    <n v="3"/>
    <x v="1"/>
    <n v="1200000"/>
    <n v="1200000"/>
    <x v="2"/>
    <x v="1"/>
    <x v="0"/>
  </r>
  <r>
    <x v="1"/>
    <n v="2015"/>
    <n v="1"/>
    <n v="2015"/>
    <n v="1"/>
    <m/>
    <n v="0"/>
    <s v="Late Holocene precipitation variability recorded in the sediments of Reloncaví Fjord (41°S, 72°W), Chile"/>
    <s v="QUATERNARY RESEARCH"/>
    <s v="0033-5894"/>
    <x v="1"/>
    <n v="10"/>
    <n v="1"/>
    <m/>
    <m/>
    <x v="6"/>
    <m/>
    <m/>
    <m/>
    <m/>
    <m/>
    <m/>
    <n v="2"/>
    <m/>
    <s v="Article"/>
    <s v="Biología Marina"/>
    <n v="9"/>
    <x v="1"/>
    <n v="1600000"/>
    <n v="1600000"/>
    <x v="2"/>
    <x v="1"/>
    <x v="0"/>
  </r>
  <r>
    <x v="1"/>
    <n v="2015"/>
    <n v="1"/>
    <n v="2015"/>
    <n v="1"/>
    <m/>
    <m/>
    <s v="LATE NEOGENE ELASMOBRANCH FAUNA FROM THE COQUIMBO FORMATION, CHILE"/>
    <s v="REVISTA BRASILEIRA DE PALEONTOLOGIA"/>
    <s v="1519-7530"/>
    <x v="2"/>
    <n v="7"/>
    <n v="2"/>
    <m/>
    <n v="1"/>
    <x v="5"/>
    <m/>
    <m/>
    <m/>
    <n v="1"/>
    <m/>
    <m/>
    <n v="1"/>
    <m/>
    <s v="Article"/>
    <s v="Biología Marina"/>
    <n v="5"/>
    <x v="1"/>
    <n v="800000"/>
    <n v="400000"/>
    <x v="2"/>
    <x v="1"/>
    <x v="0"/>
  </r>
  <r>
    <x v="1"/>
    <n v="2015"/>
    <n v="1"/>
    <n v="2015"/>
    <n v="1"/>
    <m/>
    <n v="0"/>
    <s v="Late Quaternary climate change, relict populations and present-day refugia in the northern Atacama Desert: a case study from Quebrada La Higuera (18 degrees S)"/>
    <s v="Journal of Biogeography"/>
    <s v="0305-0270"/>
    <x v="0"/>
    <n v="7"/>
    <n v="1"/>
    <m/>
    <n v="1"/>
    <x v="7"/>
    <m/>
    <m/>
    <m/>
    <m/>
    <m/>
    <m/>
    <m/>
    <m/>
    <s v="Article"/>
    <s v="CEAZA"/>
    <n v="6"/>
    <x v="1"/>
    <n v="2000000"/>
    <n v="2000000"/>
    <x v="2"/>
    <x v="1"/>
    <x v="0"/>
  </r>
  <r>
    <x v="0"/>
    <n v="2016"/>
    <n v="1"/>
    <n v="2016"/>
    <n v="11"/>
    <m/>
    <n v="0"/>
    <s v="Life history patterns are correlated with predictable fluctuations in highly seasonal environments of semi-terrestrial burrowing crayfish"/>
    <s v="Hidrobiología"/>
    <s v="0018-8158"/>
    <x v="1"/>
    <n v="3"/>
    <n v="2"/>
    <m/>
    <m/>
    <x v="3"/>
    <m/>
    <m/>
    <m/>
    <m/>
    <m/>
    <m/>
    <m/>
    <m/>
    <s v="Article"/>
    <s v="Biología Marina"/>
    <n v="1"/>
    <x v="0"/>
    <n v="1600000"/>
    <n v="800000"/>
    <x v="2"/>
    <x v="1"/>
    <x v="0"/>
  </r>
  <r>
    <x v="1"/>
    <n v="2015"/>
    <n v="1"/>
    <n v="2015"/>
    <n v="1"/>
    <m/>
    <n v="0"/>
    <s v="Light curves of the latest FUor: Indication of a close binary"/>
    <s v="Astronomy &amp; Astrophysics"/>
    <s v="1432-0746"/>
    <x v="0"/>
    <n v="14"/>
    <n v="1"/>
    <m/>
    <m/>
    <x v="0"/>
    <m/>
    <m/>
    <m/>
    <n v="1"/>
    <m/>
    <m/>
    <n v="12"/>
    <m/>
    <s v="Article"/>
    <s v="Inst. de Astronomía"/>
    <n v="13"/>
    <x v="1"/>
    <n v="2000000"/>
    <n v="2000000"/>
    <x v="0"/>
    <x v="0"/>
    <x v="0"/>
  </r>
  <r>
    <x v="1"/>
    <n v="2015"/>
    <n v="1"/>
    <n v="2015"/>
    <n v="1"/>
    <m/>
    <n v="0"/>
    <s v="Litter and seabirds found across a longitudinal gradient in the South Pacific Ocean"/>
    <s v="Marine Pollution Bulletin"/>
    <s v="0025-326X"/>
    <x v="0"/>
    <n v="3"/>
    <n v="3"/>
    <m/>
    <m/>
    <x v="0"/>
    <m/>
    <m/>
    <m/>
    <m/>
    <m/>
    <m/>
    <m/>
    <m/>
    <s v="Article"/>
    <s v="Biología Marina"/>
    <n v="0"/>
    <x v="1"/>
    <n v="2000000"/>
    <n v="666667"/>
    <x v="2"/>
    <x v="1"/>
    <x v="0"/>
  </r>
  <r>
    <x v="1"/>
    <n v="2015"/>
    <n v="1"/>
    <n v="2015"/>
    <n v="1"/>
    <m/>
    <n v="0"/>
    <s v="Litter and seabirds found across a longitudinal gradient in the South Pacific Ocean"/>
    <s v="Marine Pollution Bulletin"/>
    <s v="0025-326X"/>
    <x v="0"/>
    <n v="3"/>
    <n v="3"/>
    <m/>
    <m/>
    <x v="0"/>
    <m/>
    <m/>
    <m/>
    <m/>
    <m/>
    <m/>
    <m/>
    <m/>
    <s v="Article"/>
    <s v="CEAZA"/>
    <n v="0"/>
    <x v="1"/>
    <n v="2000000"/>
    <n v="666667"/>
    <x v="2"/>
    <x v="1"/>
    <x v="0"/>
  </r>
  <r>
    <x v="2"/>
    <n v="2015"/>
    <n v="1"/>
    <n v="2014"/>
    <n v="1"/>
    <n v="2015"/>
    <n v="1"/>
    <s v="Local and introduced styles in the hallucinogenic paraphernalia of the salar de atacama oases. [Lo propio y lo ajeno: definición del estilo San Pedro en la parafernalia alucinógena de los oasis del Salar de Atacama]"/>
    <s v="Chungara-Revista de Antropología Chilena "/>
    <s v="0717-7356"/>
    <x v="3"/>
    <n v="1"/>
    <n v="1"/>
    <m/>
    <m/>
    <x v="0"/>
    <m/>
    <m/>
    <m/>
    <m/>
    <m/>
    <m/>
    <m/>
    <m/>
    <s v="Article"/>
    <s v="IIAM"/>
    <n v="0"/>
    <x v="1"/>
    <n v="1200000"/>
    <n v="1200000"/>
    <x v="0"/>
    <x v="0"/>
    <x v="0"/>
  </r>
  <r>
    <x v="1"/>
    <n v="2015"/>
    <n v="1"/>
    <n v="2015"/>
    <n v="1"/>
    <m/>
    <n v="0"/>
    <s v="Local available quantum correlations"/>
    <s v="QUANTUM INFORMATION PROCESSING"/>
    <s v="1570-0755"/>
    <x v="0"/>
    <n v="2"/>
    <n v="2"/>
    <m/>
    <m/>
    <x v="0"/>
    <m/>
    <m/>
    <m/>
    <m/>
    <m/>
    <m/>
    <m/>
    <m/>
    <s v="Article"/>
    <s v="Física"/>
    <n v="0"/>
    <x v="1"/>
    <n v="2000000"/>
    <n v="1000000"/>
    <x v="7"/>
    <x v="0"/>
    <x v="0"/>
  </r>
  <r>
    <x v="2"/>
    <m/>
    <n v="0"/>
    <m/>
    <n v="0"/>
    <n v="2015"/>
    <n v="1"/>
    <s v="LOS RIESGOS LAS FUNCIONES DEL DERECHO AMBIENTAL ANTE ESTOS Y SU CONTROL POR MEDIO DE ENTIDADES PRIVADAS COLABORADORAS DE LA GESTION AMBIENTAL"/>
    <s v="Revista de derecho (Valparaíso)"/>
    <s v="0718-6851"/>
    <x v="2"/>
    <n v="1"/>
    <n v="1"/>
    <m/>
    <m/>
    <x v="0"/>
    <m/>
    <m/>
    <m/>
    <m/>
    <m/>
    <m/>
    <m/>
    <m/>
    <s v="Article"/>
    <s v="Esc. de Derecho-Coq."/>
    <n v="0"/>
    <x v="1"/>
    <n v="800000"/>
    <n v="800000"/>
    <x v="6"/>
    <x v="1"/>
    <x v="0"/>
  </r>
  <r>
    <x v="1"/>
    <n v="2015"/>
    <n v="1"/>
    <n v="2015"/>
    <n v="1"/>
    <m/>
    <n v="0"/>
    <s v="Management of marine resources through a local governance perspective: Re-implementation of traditions for marine resource recovery on Easter Island"/>
    <s v="Ocean &amp; Coastal Management"/>
    <s v="0964-5691"/>
    <x v="1"/>
    <n v="4"/>
    <n v="2"/>
    <m/>
    <m/>
    <x v="5"/>
    <m/>
    <m/>
    <m/>
    <m/>
    <m/>
    <m/>
    <m/>
    <m/>
    <s v="Article"/>
    <s v="Biología Marina"/>
    <n v="2"/>
    <x v="1"/>
    <n v="1600000"/>
    <n v="800000"/>
    <x v="2"/>
    <x v="1"/>
    <x v="0"/>
  </r>
  <r>
    <x v="1"/>
    <m/>
    <n v="0"/>
    <n v="2016"/>
    <n v="11"/>
    <n v="2015"/>
    <n v="1"/>
    <s v="Mapping    the    Structure of International Research Collaboration Network and Knowledge Domains on Electronic Commerce in the Journal of Theoretical and Applied Electronic Commerce Research"/>
    <s v="JOURNAL OF THEORETICAL AND APPLIED ELECTRONIC COMMERCE RESEARCH"/>
    <s v="0718-1876"/>
    <x v="4"/>
    <n v="3"/>
    <n v="2"/>
    <m/>
    <m/>
    <x v="3"/>
    <m/>
    <m/>
    <m/>
    <m/>
    <m/>
    <m/>
    <m/>
    <m/>
    <s v="Article"/>
    <s v="Administración"/>
    <n v="1"/>
    <x v="1"/>
    <n v="680000"/>
    <n v="340000"/>
    <x v="4"/>
    <x v="0"/>
    <x v="0"/>
  </r>
  <r>
    <x v="0"/>
    <n v="2016"/>
    <n v="1"/>
    <n v="2016"/>
    <n v="11"/>
    <m/>
    <n v="0"/>
    <s v="Marine Biodiversity in Juan Fernandez and Desventuradas Islands, Chile: Global Endemism Hotspots"/>
    <s v="PLOS ONE"/>
    <s v="1932-6203"/>
    <x v="0"/>
    <n v="9"/>
    <n v="2"/>
    <m/>
    <m/>
    <x v="1"/>
    <m/>
    <m/>
    <m/>
    <n v="3"/>
    <m/>
    <m/>
    <n v="1"/>
    <m/>
    <s v="Article"/>
    <s v="Biología Marina"/>
    <n v="7"/>
    <x v="0"/>
    <n v="2000000"/>
    <n v="1000000"/>
    <x v="2"/>
    <x v="1"/>
    <x v="0"/>
  </r>
  <r>
    <x v="0"/>
    <n v="2016"/>
    <n v="1"/>
    <n v="2016"/>
    <n v="11"/>
    <m/>
    <n v="0"/>
    <s v="Maritime fishing during the Middle Holocene in the hyperarid coast of the Atacama Desert"/>
    <s v="QUATERNARY INTERNATIONAL"/>
    <s v="1040-6182"/>
    <x v="1"/>
    <n v="4"/>
    <n v="1"/>
    <m/>
    <m/>
    <x v="3"/>
    <m/>
    <m/>
    <m/>
    <m/>
    <m/>
    <m/>
    <n v="2"/>
    <m/>
    <s v="Article"/>
    <s v="IIAM"/>
    <n v="3"/>
    <x v="0"/>
    <n v="1600000"/>
    <n v="1600000"/>
    <x v="0"/>
    <x v="0"/>
    <x v="0"/>
  </r>
  <r>
    <x v="1"/>
    <m/>
    <n v="0"/>
    <n v="2015"/>
    <n v="1"/>
    <m/>
    <n v="0"/>
    <s v="Marketing boca a boca digital no Facebook: Uma pesquisa descritiva através das equações estruturais | [eWOM in Facebook: A descriptive research using structural equation modelling]"/>
    <s v="Espacios"/>
    <s v="0798-1015"/>
    <x v="2"/>
    <n v="4"/>
    <n v="2"/>
    <m/>
    <m/>
    <x v="0"/>
    <n v="2"/>
    <m/>
    <m/>
    <m/>
    <m/>
    <m/>
    <m/>
    <m/>
    <m/>
    <s v="Esc. de Cs. Empresariales"/>
    <n v="2"/>
    <x v="1"/>
    <n v="800000"/>
    <n v="400000"/>
    <x v="3"/>
    <x v="1"/>
    <x v="2"/>
  </r>
  <r>
    <x v="1"/>
    <m/>
    <n v="0"/>
    <n v="2015"/>
    <n v="1"/>
    <m/>
    <n v="0"/>
    <s v="Marketing boca a boca digital no Facebook: Uma pesquisa descritiva através das equações estruturais | [eWOM in Facebook: A descriptive research using structural equation modelling]"/>
    <s v="Espacios"/>
    <s v="0798-1015"/>
    <x v="2"/>
    <n v="4"/>
    <n v="2"/>
    <m/>
    <m/>
    <x v="0"/>
    <n v="2"/>
    <m/>
    <m/>
    <m/>
    <m/>
    <m/>
    <m/>
    <m/>
    <m/>
    <s v="Esc. de Ingeniería"/>
    <n v="2"/>
    <x v="1"/>
    <n v="800000"/>
    <n v="400000"/>
    <x v="3"/>
    <x v="1"/>
    <x v="2"/>
  </r>
  <r>
    <x v="1"/>
    <n v="2015"/>
    <n v="1"/>
    <n v="2015"/>
    <n v="1"/>
    <m/>
    <m/>
    <s v="Potential Response to Selection of HSP70 as a Component of Innate Immunity in the Abalone Haliotis rufescens"/>
    <s v="PLOS ONE"/>
    <s v="1932-6203"/>
    <x v="0"/>
    <n v="4"/>
    <n v="4"/>
    <m/>
    <m/>
    <x v="0"/>
    <m/>
    <m/>
    <m/>
    <m/>
    <m/>
    <m/>
    <m/>
    <m/>
    <s v="Article"/>
    <s v="Biología Marina"/>
    <n v="0"/>
    <x v="1"/>
    <n v="2000000"/>
    <n v="500000"/>
    <x v="2"/>
    <x v="1"/>
    <x v="0"/>
  </r>
  <r>
    <x v="1"/>
    <n v="2015"/>
    <n v="1"/>
    <n v="2015"/>
    <n v="1"/>
    <m/>
    <n v="0"/>
    <s v="Mating rock shrimp hedge their bets: old males take greater risk, but only after careful assessment of the investment scenario"/>
    <s v="BEHAVIORAL ECOLOGY AND SOCIOBIOLOGY"/>
    <s v="0340-5443"/>
    <x v="0"/>
    <n v="3"/>
    <n v="3"/>
    <m/>
    <m/>
    <x v="0"/>
    <m/>
    <m/>
    <m/>
    <m/>
    <m/>
    <m/>
    <m/>
    <m/>
    <s v="Article"/>
    <s v="Cs. del Mar"/>
    <n v="0"/>
    <x v="1"/>
    <n v="2000000"/>
    <n v="666667"/>
    <x v="2"/>
    <x v="1"/>
    <x v="0"/>
  </r>
  <r>
    <x v="1"/>
    <n v="2015"/>
    <n v="1"/>
    <n v="2015"/>
    <n v="1"/>
    <m/>
    <n v="0"/>
    <s v="Mechanisms of Action of Substituted beta-Amino Alkanols on Leishmania donovani"/>
    <s v="ANTIMICROBIAL AGENTS AND CHEMOTHERAPY"/>
    <s v="0066-4804"/>
    <x v="0"/>
    <n v="10"/>
    <n v="1"/>
    <m/>
    <m/>
    <x v="0"/>
    <m/>
    <m/>
    <m/>
    <m/>
    <m/>
    <m/>
    <n v="9"/>
    <m/>
    <s v="Article"/>
    <s v="Cs. Farmacéuticas"/>
    <n v="9"/>
    <x v="1"/>
    <n v="2000000"/>
    <n v="2000000"/>
    <x v="7"/>
    <x v="0"/>
    <x v="0"/>
  </r>
  <r>
    <x v="1"/>
    <n v="2015"/>
    <n v="1"/>
    <n v="2015"/>
    <n v="1"/>
    <m/>
    <n v="0"/>
    <s v="Mercapto radical (SH) in translucent interstellar clouds"/>
    <s v="Astronomy &amp; Astrophysics"/>
    <s v="1432-0746"/>
    <x v="0"/>
    <n v="4"/>
    <n v="1"/>
    <m/>
    <m/>
    <x v="0"/>
    <m/>
    <m/>
    <m/>
    <m/>
    <m/>
    <m/>
    <n v="3"/>
    <m/>
    <s v="Article"/>
    <s v="Inst. de Astronomía"/>
    <n v="3"/>
    <x v="1"/>
    <n v="2000000"/>
    <n v="2000000"/>
    <x v="0"/>
    <x v="0"/>
    <x v="0"/>
  </r>
  <r>
    <x v="1"/>
    <n v="2015"/>
    <n v="1"/>
    <n v="2015"/>
    <n v="1"/>
    <m/>
    <n v="0"/>
    <s v="Mercury coordination polymers with flexible ethane-1,2-diyl-bis-(pyridyl-3-carboxylate):Synthesis, structures, thermal and luminescent properties"/>
    <s v="JOURNAL OF SOLID STATE CHEMISTRY"/>
    <s v="0022-4596"/>
    <x v="1"/>
    <n v="6"/>
    <n v="2"/>
    <n v="2"/>
    <m/>
    <x v="0"/>
    <m/>
    <m/>
    <m/>
    <m/>
    <m/>
    <m/>
    <n v="2"/>
    <m/>
    <s v="Article"/>
    <s v="Química"/>
    <n v="4"/>
    <x v="1"/>
    <n v="1600000"/>
    <n v="800000"/>
    <x v="7"/>
    <x v="0"/>
    <x v="0"/>
  </r>
  <r>
    <x v="1"/>
    <m/>
    <n v="0"/>
    <n v="2015"/>
    <n v="1"/>
    <m/>
    <n v="0"/>
    <s v="Meta-analysis of the DeLone and McLean information systems success model at individual level: An examination of the heterogeneity of the studies"/>
    <s v="Espacios"/>
    <s v="0798-1015"/>
    <x v="2"/>
    <n v="3"/>
    <n v="2"/>
    <m/>
    <m/>
    <x v="0"/>
    <m/>
    <m/>
    <m/>
    <m/>
    <m/>
    <m/>
    <n v="1"/>
    <m/>
    <s v="Article"/>
    <s v="Esc. de Cs. Empresariales"/>
    <n v="1"/>
    <x v="1"/>
    <n v="800000"/>
    <n v="400000"/>
    <x v="3"/>
    <x v="1"/>
    <x v="0"/>
  </r>
  <r>
    <x v="1"/>
    <m/>
    <n v="0"/>
    <n v="2015"/>
    <n v="1"/>
    <m/>
    <n v="0"/>
    <s v="Meta-analysis of the DeLone and McLean information systems success model at individual level: An examination of the heterogeneity of the studies"/>
    <s v="Espacios"/>
    <s v="0798-1015"/>
    <x v="2"/>
    <n v="3"/>
    <n v="2"/>
    <m/>
    <m/>
    <x v="0"/>
    <m/>
    <m/>
    <m/>
    <m/>
    <m/>
    <m/>
    <n v="1"/>
    <m/>
    <s v="Article"/>
    <s v="Esc. de Ingeniería"/>
    <n v="1"/>
    <x v="1"/>
    <n v="800000"/>
    <n v="400000"/>
    <x v="3"/>
    <x v="1"/>
    <x v="0"/>
  </r>
  <r>
    <x v="1"/>
    <n v="2015"/>
    <n v="1"/>
    <n v="2015"/>
    <n v="1"/>
    <m/>
    <n v="0"/>
    <s v="Metal Use and Production among Coastal Societies of the Atacama Desert"/>
    <s v="ARCHAEOMETRY "/>
    <s v="0003-813X"/>
    <x v="3"/>
    <n v="4"/>
    <n v="1"/>
    <m/>
    <m/>
    <x v="5"/>
    <m/>
    <m/>
    <m/>
    <m/>
    <m/>
    <m/>
    <n v="1"/>
    <m/>
    <s v="Article"/>
    <s v="IIAM"/>
    <n v="3"/>
    <x v="1"/>
    <n v="1200000"/>
    <n v="1200000"/>
    <x v="0"/>
    <x v="0"/>
    <x v="0"/>
  </r>
  <r>
    <x v="1"/>
    <n v="2015"/>
    <n v="1"/>
    <n v="2015"/>
    <n v="1"/>
    <n v="2015"/>
    <n v="1"/>
    <s v="MINERALOGICAL INVESTIGATIONS OF AGATES FROM CORDON DE LILA CHILE"/>
    <s v="Andean Geology"/>
    <s v="0718-7106 / 0718-7092"/>
    <x v="1"/>
    <n v="4"/>
    <n v="1"/>
    <m/>
    <m/>
    <x v="0"/>
    <m/>
    <m/>
    <m/>
    <m/>
    <m/>
    <m/>
    <n v="3"/>
    <m/>
    <s v="Article"/>
    <s v="Cs. Geológicas"/>
    <n v="3"/>
    <x v="1"/>
    <n v="1600000"/>
    <n v="1600000"/>
    <x v="1"/>
    <x v="0"/>
    <x v="0"/>
  </r>
  <r>
    <x v="1"/>
    <m/>
    <n v="0"/>
    <m/>
    <n v="0"/>
    <n v="2015"/>
    <n v="1"/>
    <s v="MINING WORK AND ENVIRONMENTAL PROTECTION: CRITERIA FOR REDEFINING. [LABOR MINERA Y PROTECCIÓN DEL MEDIO AMBIENTE: CRITERIOS PARA UNA REDEFINICIÓN]"/>
    <s v="Revista de derecho (Coquimbo)"/>
    <s v="0718-9753"/>
    <x v="4"/>
    <n v="1"/>
    <n v="1"/>
    <m/>
    <m/>
    <x v="0"/>
    <m/>
    <m/>
    <m/>
    <m/>
    <m/>
    <m/>
    <m/>
    <m/>
    <s v="Article"/>
    <s v="Esc. de Derecho-Antof."/>
    <n v="0"/>
    <x v="1"/>
    <n v="680000"/>
    <n v="680000"/>
    <x v="6"/>
    <x v="0"/>
    <x v="0"/>
  </r>
  <r>
    <x v="1"/>
    <n v="2015"/>
    <n v="1"/>
    <n v="2015"/>
    <n v="1"/>
    <m/>
    <n v="0"/>
    <s v="Mitochondrial DNA diversity of feral pigs from Karukinka Natural Park, Tierra del Fuego Island, Chile"/>
    <s v="Genetics and Molecular Research"/>
    <s v="1676-5680"/>
    <x v="2"/>
    <n v="3"/>
    <n v="1"/>
    <m/>
    <m/>
    <x v="5"/>
    <m/>
    <m/>
    <m/>
    <m/>
    <m/>
    <m/>
    <m/>
    <m/>
    <s v="Article"/>
    <s v="CEAZA"/>
    <n v="2"/>
    <x v="1"/>
    <n v="800000"/>
    <n v="800000"/>
    <x v="2"/>
    <x v="1"/>
    <x v="0"/>
  </r>
  <r>
    <x v="1"/>
    <n v="2015"/>
    <n v="1"/>
    <n v="2015"/>
    <n v="1"/>
    <m/>
    <n v="0"/>
    <s v="Mitochondrial genomes reveal the extinct Hippidion as an outgroup to all living equids. "/>
    <s v="BIOLOGY LETTERS"/>
    <s v="1744-9561"/>
    <x v="0"/>
    <n v="15"/>
    <n v="1"/>
    <m/>
    <m/>
    <x v="5"/>
    <n v="1"/>
    <m/>
    <m/>
    <m/>
    <m/>
    <m/>
    <n v="11"/>
    <m/>
    <s v="Article"/>
    <s v="IIAM"/>
    <n v="14"/>
    <x v="1"/>
    <n v="2000000"/>
    <n v="2000000"/>
    <x v="0"/>
    <x v="0"/>
    <x v="0"/>
  </r>
  <r>
    <x v="1"/>
    <n v="2015"/>
    <n v="1"/>
    <n v="2015"/>
    <n v="1"/>
    <m/>
    <n v="0"/>
    <s v="Mobile Robot Navigation Assisted by GPS"/>
    <s v="IEEE LATIN AMERICA TRANSACTIONS"/>
    <s v="1548-0992"/>
    <x v="2"/>
    <n v="4"/>
    <n v="1"/>
    <m/>
    <m/>
    <x v="5"/>
    <m/>
    <m/>
    <n v="1"/>
    <m/>
    <m/>
    <m/>
    <m/>
    <m/>
    <s v="Article"/>
    <s v="Esc. de Ingeniería"/>
    <n v="3"/>
    <x v="1"/>
    <n v="800000"/>
    <n v="800000"/>
    <x v="3"/>
    <x v="1"/>
    <x v="0"/>
  </r>
  <r>
    <x v="1"/>
    <n v="2015"/>
    <n v="1"/>
    <m/>
    <n v="0"/>
    <m/>
    <n v="0"/>
    <s v="Mobility and Exchange among Marine Hunter-Gatherer and Agropastoralist Communities in the Formative Period Atacama Desert. "/>
    <s v="CURRENT ANTHROPOLOGY"/>
    <s v="0011-3204"/>
    <x v="0"/>
    <n v="5"/>
    <n v="1"/>
    <m/>
    <m/>
    <x v="5"/>
    <m/>
    <m/>
    <m/>
    <n v="2"/>
    <m/>
    <m/>
    <m/>
    <m/>
    <s v="Article"/>
    <s v="IIAM"/>
    <n v="4"/>
    <x v="1"/>
    <n v="2000000"/>
    <n v="2000000"/>
    <x v="0"/>
    <x v="0"/>
    <x v="0"/>
  </r>
  <r>
    <x v="1"/>
    <n v="2015"/>
    <n v="1"/>
    <n v="2015"/>
    <n v="1"/>
    <m/>
    <n v="0"/>
    <s v="Molecfit: A general tool for telluric absorption correction (I)"/>
    <s v="Astronomy &amp; Astrophysics"/>
    <s v="1432-0746"/>
    <x v="0"/>
    <n v="13"/>
    <n v="1"/>
    <m/>
    <m/>
    <x v="1"/>
    <m/>
    <m/>
    <m/>
    <m/>
    <m/>
    <m/>
    <n v="8"/>
    <m/>
    <s v="Article"/>
    <s v="Inst. de Astronomía"/>
    <n v="12"/>
    <x v="1"/>
    <n v="2000000"/>
    <n v="2000000"/>
    <x v="0"/>
    <x v="0"/>
    <x v="0"/>
  </r>
  <r>
    <x v="1"/>
    <n v="2015"/>
    <n v="1"/>
    <n v="2015"/>
    <n v="1"/>
    <m/>
    <n v="0"/>
    <s v="Molecfit: A general tool for telluric absorption correction"/>
    <s v="Astronomy &amp; Astrophysics"/>
    <s v="1432-0746"/>
    <x v="0"/>
    <n v="10"/>
    <n v="1"/>
    <m/>
    <m/>
    <x v="3"/>
    <m/>
    <m/>
    <m/>
    <n v="1"/>
    <m/>
    <m/>
    <n v="8"/>
    <m/>
    <s v="Article"/>
    <s v="Inst. de Astronomía"/>
    <n v="9"/>
    <x v="1"/>
    <n v="2000000"/>
    <n v="2000000"/>
    <x v="0"/>
    <x v="0"/>
    <x v="0"/>
  </r>
  <r>
    <x v="2"/>
    <n v="2015"/>
    <n v="1"/>
    <n v="2015"/>
    <n v="1"/>
    <m/>
    <n v="0"/>
    <s v="Molecular Epidemiology of Avian Malaria in Wild Breeding Colonies of Humboldt and Magellanic Penguins in South America"/>
    <s v="ECOHEALTH"/>
    <s v="1612-9202"/>
    <x v="1"/>
    <n v="9"/>
    <n v="1"/>
    <m/>
    <m/>
    <x v="7"/>
    <n v="3"/>
    <m/>
    <m/>
    <m/>
    <m/>
    <m/>
    <m/>
    <m/>
    <s v="Article"/>
    <s v="Biología Marina"/>
    <n v="8"/>
    <x v="1"/>
    <n v="1600000"/>
    <n v="1600000"/>
    <x v="2"/>
    <x v="1"/>
    <x v="0"/>
  </r>
  <r>
    <x v="0"/>
    <n v="2016"/>
    <n v="1"/>
    <n v="2016"/>
    <n v="11"/>
    <m/>
    <n v="0"/>
    <s v="Monogamy in a Hyper-Symbiotic Shrimp"/>
    <s v="PLOS ONE"/>
    <s v="1932-6203"/>
    <x v="0"/>
    <n v="5"/>
    <n v="1"/>
    <m/>
    <m/>
    <x v="0"/>
    <n v="2"/>
    <m/>
    <m/>
    <n v="2"/>
    <m/>
    <m/>
    <m/>
    <m/>
    <s v="Article"/>
    <s v="Biología Marina"/>
    <n v="4"/>
    <x v="0"/>
    <n v="2000000"/>
    <n v="2000000"/>
    <x v="2"/>
    <x v="1"/>
    <x v="0"/>
  </r>
  <r>
    <x v="1"/>
    <m/>
    <n v="0"/>
    <m/>
    <n v="0"/>
    <n v="2015"/>
    <n v="1"/>
    <s v="MONTERO AROCA, Juan (2014) La paradoja procesal del siglo XXI. Los poderes del juez penal (libertad) frente a los poderes del juez civil (dinero). Valencia: Tirant lo Blanch, 101 pp."/>
    <s v="Revista de derecho (Coquimbo)"/>
    <s v="0718-9753"/>
    <x v="4"/>
    <n v="1"/>
    <n v="1"/>
    <m/>
    <m/>
    <x v="0"/>
    <m/>
    <m/>
    <m/>
    <m/>
    <m/>
    <m/>
    <m/>
    <m/>
    <s v="Article"/>
    <s v="Esc. de Derecho-Antof."/>
    <n v="0"/>
    <x v="1"/>
    <n v="680000"/>
    <n v="680000"/>
    <x v="6"/>
    <x v="0"/>
    <x v="0"/>
  </r>
  <r>
    <x v="1"/>
    <n v="2015"/>
    <n v="1"/>
    <n v="2015"/>
    <n v="1"/>
    <m/>
    <n v="0"/>
    <s v="Multiplicity among F-type stars. II."/>
    <s v="Astrophysical Journal"/>
    <s v="0004-637X"/>
    <x v="0"/>
    <n v="2"/>
    <n v="1"/>
    <m/>
    <m/>
    <x v="0"/>
    <m/>
    <m/>
    <m/>
    <m/>
    <m/>
    <m/>
    <n v="1"/>
    <m/>
    <s v="Article"/>
    <s v="Inst. de Astronomía"/>
    <n v="1"/>
    <x v="1"/>
    <n v="2000000"/>
    <n v="2000000"/>
    <x v="0"/>
    <x v="0"/>
    <x v="0"/>
  </r>
  <r>
    <x v="1"/>
    <n v="2015"/>
    <n v="1"/>
    <n v="2015"/>
    <n v="1"/>
    <m/>
    <n v="0"/>
    <s v="Multiwavelength study of Cygnus A V. The hotspots in the lobe"/>
    <s v="Astronomy &amp; Astrophysics"/>
    <s v="1432-0746"/>
    <x v="0"/>
    <n v="3"/>
    <n v="2"/>
    <m/>
    <m/>
    <x v="0"/>
    <m/>
    <m/>
    <m/>
    <m/>
    <m/>
    <m/>
    <n v="1"/>
    <m/>
    <s v="Article"/>
    <s v="Inst. de Astronomía"/>
    <n v="1"/>
    <x v="1"/>
    <n v="2000000"/>
    <n v="1000000"/>
    <x v="0"/>
    <x v="0"/>
    <x v="0"/>
  </r>
  <r>
    <x v="0"/>
    <n v="2016"/>
    <n v="1"/>
    <n v="2016"/>
    <n v="11"/>
    <m/>
    <n v="0"/>
    <s v="Nurse effect and soil microorganisms are key to improve the establishment of native plants in a semiarid community"/>
    <s v="JOURNAL OF ARID ENVIRONMENTS"/>
    <s v="0140-1963 "/>
    <x v="3"/>
    <n v="6"/>
    <n v="2"/>
    <m/>
    <m/>
    <x v="1"/>
    <m/>
    <m/>
    <m/>
    <m/>
    <m/>
    <m/>
    <m/>
    <m/>
    <s v="Article"/>
    <s v="CEAZA"/>
    <n v="4"/>
    <x v="0"/>
    <n v="1200000"/>
    <n v="600000"/>
    <x v="2"/>
    <x v="1"/>
    <x v="0"/>
  </r>
  <r>
    <x v="1"/>
    <n v="2015"/>
    <n v="1"/>
    <n v="2015"/>
    <n v="1"/>
    <m/>
    <n v="0"/>
    <s v="Near-field co-seismic ionospheric response due to the northern Chile M-w 8.1 Pisagua earthquake on April 1, 2014 from GPS observations"/>
    <s v="JOURNAL OF ATMOSPHERIC AND SOLAR-TERRESTRIAL PHYSICS"/>
    <s v="1364-6826"/>
    <x v="3"/>
    <n v="5"/>
    <n v="1"/>
    <m/>
    <m/>
    <x v="3"/>
    <m/>
    <m/>
    <m/>
    <m/>
    <m/>
    <m/>
    <n v="1"/>
    <n v="2"/>
    <s v="Article"/>
    <s v="Cs. Geológicas"/>
    <n v="4"/>
    <x v="1"/>
    <n v="1200000"/>
    <n v="1200000"/>
    <x v="1"/>
    <x v="0"/>
    <x v="0"/>
  </r>
  <r>
    <x v="2"/>
    <n v="2015"/>
    <n v="1"/>
    <n v="2014"/>
    <n v="11"/>
    <n v="2015"/>
    <n v="1"/>
    <s v="Nest building and description of parental care behavior in a temperate reef fish, Chromis crusma (Pisces: Pomacentridae)"/>
    <s v="Revista Chilena de Historia Natural"/>
    <s v="0716-078X"/>
    <x v="3"/>
    <n v="4"/>
    <n v="1"/>
    <m/>
    <m/>
    <x v="2"/>
    <m/>
    <m/>
    <m/>
    <m/>
    <m/>
    <m/>
    <m/>
    <m/>
    <s v="Article"/>
    <s v="Acuicultura"/>
    <n v="3"/>
    <x v="1"/>
    <n v="1200000"/>
    <n v="1200000"/>
    <x v="2"/>
    <x v="1"/>
    <x v="0"/>
  </r>
  <r>
    <x v="1"/>
    <n v="2015"/>
    <n v="1"/>
    <n v="2015"/>
    <n v="1"/>
    <m/>
    <n v="0"/>
    <s v="Network construction problems with due dates"/>
    <s v="EUROPEAN JOURNAL OF OPERATIONAL RESEARCH"/>
    <s v="0377-2217"/>
    <x v="0"/>
    <n v="2"/>
    <n v="1"/>
    <m/>
    <m/>
    <x v="0"/>
    <m/>
    <m/>
    <n v="1"/>
    <m/>
    <m/>
    <m/>
    <m/>
    <m/>
    <s v="Article"/>
    <s v="Ing. Industrial"/>
    <n v="1"/>
    <x v="1"/>
    <n v="2000000"/>
    <n v="2000000"/>
    <x v="1"/>
    <x v="0"/>
    <x v="0"/>
  </r>
  <r>
    <x v="1"/>
    <n v="2015"/>
    <n v="1"/>
    <m/>
    <n v="0"/>
    <m/>
    <n v="0"/>
    <s v="NEW INSIGHTS INTO THE TIWANAKU STYLE OF SNUFF TRAYS FROM SAN PEDRO DE ATACAMA, NORTHERN CHILE"/>
    <s v="Latin American Antiquity"/>
    <s v="1045-6635"/>
    <x v="4"/>
    <n v="4"/>
    <n v="1"/>
    <m/>
    <m/>
    <x v="2"/>
    <m/>
    <m/>
    <m/>
    <m/>
    <m/>
    <m/>
    <m/>
    <m/>
    <s v="Article"/>
    <s v="IIAM"/>
    <n v="3"/>
    <x v="1"/>
    <n v="680000"/>
    <n v="680000"/>
    <x v="0"/>
    <x v="0"/>
    <x v="0"/>
  </r>
  <r>
    <x v="0"/>
    <n v="2016"/>
    <n v="1"/>
    <n v="2016"/>
    <n v="11"/>
    <m/>
    <n v="0"/>
    <s v="No sex-related dispersal limitation in a dioecious, oceanic long-distance traveller: the bull kelp Durvillaea antarctica"/>
    <s v="BOTANICA MARINA"/>
    <s v="1045-6636"/>
    <x v="1"/>
    <n v="4"/>
    <n v="4"/>
    <m/>
    <m/>
    <x v="0"/>
    <m/>
    <m/>
    <m/>
    <m/>
    <m/>
    <m/>
    <m/>
    <m/>
    <s v="Article"/>
    <s v="Biología Marina"/>
    <n v="0"/>
    <x v="0"/>
    <n v="1600000"/>
    <n v="400000"/>
    <x v="2"/>
    <x v="1"/>
    <x v="0"/>
  </r>
  <r>
    <x v="1"/>
    <n v="2016"/>
    <n v="1"/>
    <m/>
    <n v="0"/>
    <m/>
    <m/>
    <s v="Nonnegative inverse elementary divisors problem in the left half plane"/>
    <s v="Linear &amp; Multilinear Algebra"/>
    <s v="0308-1087"/>
    <x v="1"/>
    <n v="2"/>
    <n v="2"/>
    <m/>
    <m/>
    <x v="0"/>
    <m/>
    <m/>
    <m/>
    <m/>
    <m/>
    <m/>
    <m/>
    <m/>
    <s v="Article"/>
    <s v="Matemáticas"/>
    <n v="0"/>
    <x v="0"/>
    <n v="1600000"/>
    <n v="800000"/>
    <x v="7"/>
    <x v="0"/>
    <x v="0"/>
  </r>
  <r>
    <x v="1"/>
    <n v="2016"/>
    <n v="1"/>
    <n v="0"/>
    <n v="0"/>
    <m/>
    <n v="0"/>
    <s v="Nonnegative inverse elementary divisors problem in the left half plane"/>
    <s v="Linear &amp; Multilinear Algebra"/>
    <s v="0308-1087"/>
    <x v="1"/>
    <n v="2"/>
    <n v="2"/>
    <m/>
    <m/>
    <x v="0"/>
    <m/>
    <m/>
    <m/>
    <m/>
    <m/>
    <m/>
    <m/>
    <m/>
    <s v="Article"/>
    <s v="Matemáticas"/>
    <n v="0"/>
    <x v="0"/>
    <n v="1600000"/>
    <n v="800000"/>
    <x v="7"/>
    <x v="0"/>
    <x v="0"/>
  </r>
  <r>
    <x v="1"/>
    <n v="2015"/>
    <n v="1"/>
    <n v="2015"/>
    <n v="1"/>
    <m/>
    <n v="0"/>
    <s v="Nonnegative persymmetric matrices with prescribed elementary divisors"/>
    <s v="LINEAR ALGEBRA AND ITS APPLICATIONS"/>
    <s v="0024-3795"/>
    <x v="0"/>
    <n v="3"/>
    <n v="3"/>
    <m/>
    <m/>
    <x v="0"/>
    <m/>
    <m/>
    <m/>
    <m/>
    <m/>
    <m/>
    <m/>
    <m/>
    <s v="Article"/>
    <s v="Matemáticas"/>
    <n v="0"/>
    <x v="1"/>
    <n v="2000000"/>
    <n v="666667"/>
    <x v="7"/>
    <x v="0"/>
    <x v="0"/>
  </r>
  <r>
    <x v="1"/>
    <n v="2015"/>
    <n v="1"/>
    <n v="2015"/>
    <n v="1"/>
    <m/>
    <n v="0"/>
    <s v="NONNEGATIVE GENERALIZED DOUBLY STOCHASTIC MATRICES WITH PRESCRIBED ELEMENTARY DIVISORS"/>
    <s v="ELECTRONIC JOURNAL OF LINEAR ALGEBRA"/>
    <s v="1537-9582"/>
    <x v="2"/>
    <n v="4"/>
    <n v="3"/>
    <m/>
    <m/>
    <x v="0"/>
    <n v="1"/>
    <m/>
    <m/>
    <m/>
    <m/>
    <m/>
    <m/>
    <m/>
    <s v="Article"/>
    <s v="Matemáticas"/>
    <n v="1"/>
    <x v="1"/>
    <n v="800000"/>
    <n v="266667"/>
    <x v="7"/>
    <x v="0"/>
    <x v="0"/>
  </r>
  <r>
    <x v="2"/>
    <n v="2015"/>
    <n v="1"/>
    <n v="2015"/>
    <n v="1"/>
    <m/>
    <n v="0"/>
    <s v="Normal nonnegative realization of spectra. "/>
    <s v="Linear &amp; Multilinear Algebra"/>
    <s v="0308-1087"/>
    <x v="1"/>
    <n v="3"/>
    <n v="3"/>
    <m/>
    <m/>
    <x v="0"/>
    <m/>
    <m/>
    <m/>
    <m/>
    <m/>
    <m/>
    <m/>
    <m/>
    <s v="Article"/>
    <s v="Matemáticas"/>
    <n v="0"/>
    <x v="1"/>
    <n v="1600000"/>
    <n v="533333"/>
    <x v="7"/>
    <x v="0"/>
    <x v="0"/>
  </r>
  <r>
    <x v="1"/>
    <n v="2015"/>
    <n v="1"/>
    <n v="2015"/>
    <n v="1"/>
    <m/>
    <n v="0"/>
    <s v="Normal upper plate fault reactivation in northern Chile and the subduction earthquake cycle:From geological observations and static Coulomb Failure Stress (CFS) change"/>
    <s v="Tectonophysics"/>
    <s v="0040-1951"/>
    <x v="1"/>
    <n v="4"/>
    <n v="1"/>
    <m/>
    <m/>
    <x v="0"/>
    <m/>
    <m/>
    <m/>
    <m/>
    <m/>
    <m/>
    <n v="3"/>
    <m/>
    <s v="Article"/>
    <s v="Cs. Geológicas"/>
    <n v="3"/>
    <x v="1"/>
    <n v="1600000"/>
    <n v="1600000"/>
    <x v="1"/>
    <x v="0"/>
    <x v="0"/>
  </r>
  <r>
    <x v="1"/>
    <n v="2015"/>
    <n v="1"/>
    <m/>
    <n v="0"/>
    <m/>
    <n v="0"/>
    <s v="NUMBERS AND SIZES OF THE SHRIMP RHYNCHOCINETES URITAI KUBO, 1942 (DECAPODA: CARIDEA) CAUGHT IN BAIT AND REFUGE TRAPS"/>
    <s v="Journal of Crustacean Biology"/>
    <s v="0278-0372"/>
    <x v="3"/>
    <n v="4"/>
    <n v="1"/>
    <m/>
    <m/>
    <x v="0"/>
    <m/>
    <m/>
    <m/>
    <n v="1"/>
    <m/>
    <m/>
    <m/>
    <n v="2"/>
    <s v="Article"/>
    <s v="Cs. del Mar"/>
    <n v="3"/>
    <x v="1"/>
    <n v="1200000"/>
    <n v="1200000"/>
    <x v="2"/>
    <x v="1"/>
    <x v="0"/>
  </r>
  <r>
    <x v="1"/>
    <m/>
    <n v="0"/>
    <n v="2015"/>
    <n v="1"/>
    <m/>
    <n v="0"/>
    <s v="Numerical study of a Vlasov equation for systems with interacting particles"/>
    <s v="AIP Conference Proceedings"/>
    <s v="0094-243X"/>
    <x v="2"/>
    <n v="2"/>
    <n v="2"/>
    <m/>
    <m/>
    <x v="0"/>
    <m/>
    <m/>
    <m/>
    <m/>
    <m/>
    <m/>
    <m/>
    <m/>
    <s v="Conference Paper"/>
    <s v="Física"/>
    <n v="0"/>
    <x v="1"/>
    <n v="800000"/>
    <n v="400000"/>
    <x v="7"/>
    <x v="0"/>
    <x v="3"/>
  </r>
  <r>
    <x v="1"/>
    <n v="2015"/>
    <n v="1"/>
    <n v="2015"/>
    <n v="1"/>
    <m/>
    <n v="0"/>
    <s v="Numerical Reconstruction of Spring-Mass System from Two Nondisjoint Spectra"/>
    <s v="Mathematical Problems in Engineering"/>
    <s v="1024-123X"/>
    <x v="3"/>
    <n v="3"/>
    <n v="2"/>
    <m/>
    <m/>
    <x v="3"/>
    <m/>
    <m/>
    <m/>
    <m/>
    <m/>
    <m/>
    <m/>
    <m/>
    <s v="Article"/>
    <s v="Matemáticas"/>
    <n v="1"/>
    <x v="1"/>
    <n v="1200000"/>
    <n v="600000"/>
    <x v="7"/>
    <x v="0"/>
    <x v="0"/>
  </r>
  <r>
    <x v="2"/>
    <m/>
    <n v="0"/>
    <m/>
    <n v="0"/>
    <n v="2015"/>
    <n v="1"/>
    <s v="OBLIGACIONES Y RESPONSABILIDAD CIVIL"/>
    <s v="Revista Chilena de Derecho Privado"/>
    <s v="0718-8072"/>
    <x v="2"/>
    <n v="1"/>
    <n v="1"/>
    <m/>
    <m/>
    <x v="0"/>
    <m/>
    <m/>
    <m/>
    <m/>
    <m/>
    <m/>
    <m/>
    <m/>
    <s v="Article"/>
    <s v="Esc. de Derecho-Antof."/>
    <n v="0"/>
    <x v="1"/>
    <n v="800000"/>
    <n v="800000"/>
    <x v="6"/>
    <x v="0"/>
    <x v="0"/>
  </r>
  <r>
    <x v="2"/>
    <m/>
    <n v="0"/>
    <m/>
    <n v="0"/>
    <n v="2015"/>
    <n v="1"/>
    <s v="Obrar mal, decir la verdad. La función de la confesión en la justicia. Curso de Lovain. Michel Foucault"/>
    <s v="Polis (Santiago)"/>
    <s v="0718-6568"/>
    <x v="4"/>
    <n v="1"/>
    <n v="1"/>
    <m/>
    <m/>
    <x v="0"/>
    <m/>
    <m/>
    <m/>
    <m/>
    <m/>
    <m/>
    <m/>
    <m/>
    <s v="Article"/>
    <s v="IIAM"/>
    <n v="0"/>
    <x v="1"/>
    <n v="680000"/>
    <n v="680000"/>
    <x v="0"/>
    <x v="0"/>
    <x v="0"/>
  </r>
  <r>
    <x v="1"/>
    <n v="2016"/>
    <n v="1"/>
    <m/>
    <n v="0"/>
    <m/>
    <n v="0"/>
    <s v="Occupational Self-Efficacy as a Moderator between Job Satisfaction and Irritation at Work"/>
    <s v="UNIVERSITAS PSYCHOLOGICA"/>
    <s v="1657-9267"/>
    <x v="2"/>
    <n v="3"/>
    <n v="1"/>
    <m/>
    <m/>
    <x v="0"/>
    <m/>
    <m/>
    <m/>
    <m/>
    <m/>
    <m/>
    <n v="2"/>
    <m/>
    <s v="Article"/>
    <s v="Esc. de Psicología"/>
    <n v="2"/>
    <x v="0"/>
    <n v="800000"/>
    <n v="800000"/>
    <x v="8"/>
    <x v="0"/>
    <x v="0"/>
  </r>
  <r>
    <x v="1"/>
    <n v="2015"/>
    <n v="1"/>
    <n v="2015"/>
    <n v="1"/>
    <m/>
    <n v="0"/>
    <s v="OH populations and temperatures from simultaneous spectroscopic observations of 25 bands"/>
    <s v="Atmospheric Chemistry and Physics"/>
    <s v="1680-7316"/>
    <x v="0"/>
    <n v="5"/>
    <n v="1"/>
    <m/>
    <m/>
    <x v="0"/>
    <m/>
    <m/>
    <m/>
    <m/>
    <m/>
    <m/>
    <n v="4"/>
    <m/>
    <s v="Article"/>
    <s v="Inst. de Astronomía"/>
    <n v="4"/>
    <x v="1"/>
    <n v="2000000"/>
    <n v="2000000"/>
    <x v="0"/>
    <x v="0"/>
    <x v="0"/>
  </r>
  <r>
    <x v="1"/>
    <n v="2016"/>
    <n v="1"/>
    <n v="2015"/>
    <n v="1"/>
    <m/>
    <n v="0"/>
    <s v="On the advantage of sharing a holdfast: effects of density and occurrence of kin aggregation in the kelp Lessonia berteroana"/>
    <s v="Marine Ecology-An Evolutionary Perspective"/>
    <s v="0173-9565"/>
    <x v="3"/>
    <n v="4"/>
    <n v="3"/>
    <m/>
    <m/>
    <x v="3"/>
    <m/>
    <m/>
    <m/>
    <m/>
    <m/>
    <m/>
    <m/>
    <m/>
    <s v="Article"/>
    <s v="Biología Marina"/>
    <n v="1"/>
    <x v="0"/>
    <n v="1200000"/>
    <n v="400000"/>
    <x v="2"/>
    <x v="1"/>
    <x v="0"/>
  </r>
  <r>
    <x v="1"/>
    <n v="2015"/>
    <n v="1"/>
    <n v="2015"/>
    <n v="1"/>
    <m/>
    <n v="0"/>
    <s v="ON THE AGE OF GLIESE 504"/>
    <s v="Astrophysical Journal"/>
    <s v="0004-637X"/>
    <x v="0"/>
    <n v="2"/>
    <n v="1"/>
    <m/>
    <m/>
    <x v="0"/>
    <m/>
    <m/>
    <m/>
    <m/>
    <m/>
    <m/>
    <n v="1"/>
    <m/>
    <s v="Article"/>
    <s v="Inst. de Astronomía"/>
    <n v="1"/>
    <x v="1"/>
    <n v="2000000"/>
    <n v="2000000"/>
    <x v="0"/>
    <x v="0"/>
    <x v="0"/>
  </r>
  <r>
    <x v="2"/>
    <n v="2015"/>
    <n v="1"/>
    <n v="2014"/>
    <n v="1"/>
    <m/>
    <n v="0"/>
    <s v="On the hydrography of Puyuhuapi Channel, Chilean Patagonia. "/>
    <s v="Progress in Oceanography"/>
    <s v="0079-6611"/>
    <x v="0"/>
    <n v="6"/>
    <n v="2"/>
    <m/>
    <m/>
    <x v="2"/>
    <m/>
    <m/>
    <m/>
    <n v="1"/>
    <m/>
    <m/>
    <m/>
    <m/>
    <s v="Article"/>
    <s v="CEAZA"/>
    <n v="4"/>
    <x v="1"/>
    <n v="2000000"/>
    <n v="1000000"/>
    <x v="2"/>
    <x v="1"/>
    <x v="0"/>
  </r>
  <r>
    <x v="1"/>
    <n v="2015"/>
    <n v="1"/>
    <n v="2015"/>
    <n v="1"/>
    <m/>
    <n v="0"/>
    <s v="On the Faria's inequality for the Laplacian and signless Laplacian spectra: A unified approach"/>
    <s v="LINEAR ALGEBRA AND ITS APPLICATIONS"/>
    <s v="0024-3795"/>
    <x v="0"/>
    <n v="4"/>
    <n v="2"/>
    <m/>
    <m/>
    <x v="0"/>
    <m/>
    <m/>
    <m/>
    <m/>
    <m/>
    <m/>
    <n v="2"/>
    <m/>
    <s v="Article"/>
    <s v="Matemáticas"/>
    <n v="2"/>
    <x v="1"/>
    <n v="2000000"/>
    <n v="1000000"/>
    <x v="7"/>
    <x v="0"/>
    <x v="0"/>
  </r>
  <r>
    <x v="1"/>
    <n v="2015"/>
    <n v="1"/>
    <n v="2015"/>
    <n v="1"/>
    <m/>
    <n v="0"/>
    <s v="On the local dark matter density"/>
    <s v="Astronomy &amp; Astrophysics"/>
    <s v="1432-0746"/>
    <x v="0"/>
    <n v="5"/>
    <n v="2"/>
    <m/>
    <m/>
    <x v="2"/>
    <m/>
    <m/>
    <m/>
    <m/>
    <m/>
    <m/>
    <n v="1"/>
    <m/>
    <s v="Article"/>
    <s v="Inst. de Astronomía"/>
    <n v="3"/>
    <x v="1"/>
    <n v="2000000"/>
    <n v="1000000"/>
    <x v="0"/>
    <x v="0"/>
    <x v="0"/>
  </r>
  <r>
    <x v="2"/>
    <n v="2015"/>
    <n v="1"/>
    <m/>
    <n v="0"/>
    <m/>
    <n v="0"/>
    <s v="Oscar Espoueys: From the Argentine Marina to the Archaeology of Arica"/>
    <s v="Chungara-Revista de Antropología Chilena "/>
    <s v="0717-7356"/>
    <x v="3"/>
    <n v="7"/>
    <n v="1"/>
    <m/>
    <m/>
    <x v="4"/>
    <m/>
    <m/>
    <m/>
    <m/>
    <m/>
    <m/>
    <m/>
    <m/>
    <s v="Article"/>
    <s v="IIAM"/>
    <n v="6"/>
    <x v="1"/>
    <n v="1200000"/>
    <n v="1200000"/>
    <x v="0"/>
    <x v="0"/>
    <x v="0"/>
  </r>
  <r>
    <x v="1"/>
    <m/>
    <n v="0"/>
    <m/>
    <n v="0"/>
    <n v="2015"/>
    <n v="1"/>
    <s v="OSTEOFITOSIS VERTEBRAL EN POBLACIONES PREHISPÁNICAS DE SAN PEDRO DE ATACAMA, NORTE DE CHILE"/>
    <s v="Estudios Atacameños"/>
    <s v="0718-1043a"/>
    <x v="4"/>
    <n v="5"/>
    <n v="1"/>
    <m/>
    <m/>
    <x v="2"/>
    <n v="1"/>
    <m/>
    <m/>
    <m/>
    <m/>
    <m/>
    <m/>
    <m/>
    <s v="Article"/>
    <s v="IIAM"/>
    <n v="4"/>
    <x v="1"/>
    <n v="680000"/>
    <n v="680000"/>
    <x v="0"/>
    <x v="0"/>
    <x v="0"/>
  </r>
  <r>
    <x v="1"/>
    <n v="2016"/>
    <n v="11"/>
    <m/>
    <n v="0"/>
    <m/>
    <m/>
    <s v="Ovariectomy-induced chronic abdominal hypernociception in rats: Relation with brain oxidativestress"/>
    <s v="Journal of Pharmacy &amp; Pharmacognosy Research"/>
    <s v="0719-4250"/>
    <x v="4"/>
    <n v="6"/>
    <n v="1"/>
    <m/>
    <m/>
    <x v="0"/>
    <m/>
    <m/>
    <n v="5"/>
    <m/>
    <m/>
    <m/>
    <m/>
    <m/>
    <s v="Article"/>
    <s v="Cs. Farmacéuticas"/>
    <n v="5"/>
    <x v="0"/>
    <n v="680000"/>
    <n v="680000"/>
    <x v="7"/>
    <x v="0"/>
    <x v="0"/>
  </r>
  <r>
    <x v="1"/>
    <m/>
    <n v="0"/>
    <n v="2015"/>
    <n v="1"/>
    <n v="2015"/>
    <n v="1"/>
    <s v="Comparative outlook of wrongful life, wrongful birth y wrongful conception. Its possible application in chilean Law [Panorama comparado del wrongful life, wrongful birth y wrongful conception. Su posible aplicación en el Derecho chileno]"/>
    <s v="Ius et Praxis"/>
    <s v="0717-2877"/>
    <x v="3"/>
    <n v="3"/>
    <n v="3"/>
    <m/>
    <m/>
    <x v="0"/>
    <m/>
    <m/>
    <m/>
    <m/>
    <m/>
    <m/>
    <m/>
    <m/>
    <s v="Article"/>
    <s v="Esc. de Derecho-Antof."/>
    <n v="0"/>
    <x v="1"/>
    <n v="1200000"/>
    <n v="400000"/>
    <x v="6"/>
    <x v="0"/>
    <x v="0"/>
  </r>
  <r>
    <x v="0"/>
    <n v="2016"/>
    <n v="1"/>
    <n v="2016"/>
    <n v="11"/>
    <m/>
    <n v="0"/>
    <s v="Paralarvae of cephalopods in channels and fjords of the southern tip of Chile (46-53 degrees S)"/>
    <s v="FISHERIES RESEARCH"/>
    <s v="0165-7836"/>
    <x v="0"/>
    <n v="6"/>
    <n v="1"/>
    <m/>
    <m/>
    <x v="1"/>
    <m/>
    <m/>
    <m/>
    <m/>
    <m/>
    <m/>
    <n v="1"/>
    <m/>
    <s v="Article"/>
    <s v="Biología Marina"/>
    <n v="5"/>
    <x v="0"/>
    <n v="2000000"/>
    <n v="2000000"/>
    <x v="2"/>
    <x v="1"/>
    <x v="0"/>
  </r>
  <r>
    <x v="1"/>
    <n v="2015"/>
    <n v="1"/>
    <n v="2015"/>
    <n v="1"/>
    <m/>
    <n v="0"/>
    <s v="PERIODIC ACCRETION INSTABILITIES IN THE PROTOSTAR L1634 IRS 7"/>
    <s v="ASTROPHYSICAL JOURNAL"/>
    <s v="0004-637X"/>
    <x v="0"/>
    <n v="2"/>
    <n v="1"/>
    <m/>
    <m/>
    <x v="0"/>
    <m/>
    <m/>
    <m/>
    <n v="1"/>
    <m/>
    <m/>
    <m/>
    <m/>
    <s v="Article"/>
    <s v="Inst. de Astronomía"/>
    <n v="1"/>
    <x v="1"/>
    <n v="2000000"/>
    <n v="2000000"/>
    <x v="0"/>
    <x v="0"/>
    <x v="0"/>
  </r>
  <r>
    <x v="2"/>
    <n v="2015"/>
    <n v="1"/>
    <n v="2015"/>
    <n v="1"/>
    <m/>
    <n v="0"/>
    <s v="Persymmetric and bisymmetric nonnegative inverse eigenvalue problem"/>
    <s v="LINEAR ALGEBRA AND ITS APPLICATIONS"/>
    <s v="0024-3795"/>
    <x v="0"/>
    <n v="2"/>
    <n v="2"/>
    <m/>
    <m/>
    <x v="0"/>
    <m/>
    <m/>
    <m/>
    <m/>
    <m/>
    <m/>
    <m/>
    <m/>
    <s v="Article"/>
    <s v="Matemáticas"/>
    <n v="0"/>
    <x v="1"/>
    <n v="2000000"/>
    <n v="1000000"/>
    <x v="7"/>
    <x v="0"/>
    <x v="0"/>
  </r>
  <r>
    <x v="1"/>
    <n v="2015"/>
    <n v="1"/>
    <m/>
    <n v="0"/>
    <m/>
    <n v="0"/>
    <s v="Pharmaceutical intervention in menopausal patients with hormone replacement therapy in a community pharmacy from Antofagasta"/>
    <s v="Journal of Pharmacy &amp; Pharmacognosy Research"/>
    <s v="0719-4250"/>
    <x v="4"/>
    <n v="4"/>
    <n v="3"/>
    <n v="1"/>
    <m/>
    <x v="0"/>
    <m/>
    <m/>
    <m/>
    <m/>
    <m/>
    <m/>
    <m/>
    <m/>
    <s v="Article"/>
    <s v="Cs. Farmacéuticas"/>
    <n v="1"/>
    <x v="1"/>
    <n v="680000"/>
    <n v="226667"/>
    <x v="7"/>
    <x v="0"/>
    <x v="0"/>
  </r>
  <r>
    <x v="2"/>
    <n v="2015"/>
    <n v="1"/>
    <n v="2014"/>
    <n v="1"/>
    <n v="2014"/>
    <n v="1"/>
    <s v="PIGMENTS AND COPPER ORE IN THE TARAPACA REGION, NORTHERN CHILE: NEW EVIDENCE FOR A PRE-HISPANIC PIGMENT TECHNOLOGY. [Pigmentos y pinturas de mineral de cobre en la región de Tarapacá, norte de Chile: Nuevos datos para una tecnología pigmentaria prehispáni"/>
    <s v="Estudios Atacameños"/>
    <s v="0718-1043a"/>
    <x v="4"/>
    <n v="3"/>
    <n v="1"/>
    <m/>
    <m/>
    <x v="5"/>
    <m/>
    <m/>
    <m/>
    <m/>
    <m/>
    <m/>
    <m/>
    <m/>
    <s v="Article"/>
    <s v="IIAM"/>
    <n v="2"/>
    <x v="1"/>
    <n v="680000"/>
    <n v="680000"/>
    <x v="0"/>
    <x v="0"/>
    <x v="0"/>
  </r>
  <r>
    <x v="2"/>
    <n v="2015"/>
    <n v="1"/>
    <n v="2014"/>
    <n v="1"/>
    <m/>
    <n v="0"/>
    <s v="Plastic Pollution in the World's Oceans: More than 5 Trillion Plastic Pieces Weighing over 250,000 Tons Afloat at Sea. "/>
    <s v="PLoS One"/>
    <s v="1932-6203"/>
    <x v="0"/>
    <n v="9"/>
    <n v="1"/>
    <m/>
    <m/>
    <x v="0"/>
    <m/>
    <m/>
    <m/>
    <n v="3"/>
    <n v="1"/>
    <n v="3"/>
    <n v="1"/>
    <m/>
    <s v="Article"/>
    <s v="Biología Marina"/>
    <n v="8"/>
    <x v="1"/>
    <n v="2000000"/>
    <n v="2000000"/>
    <x v="2"/>
    <x v="1"/>
    <x v="0"/>
  </r>
  <r>
    <x v="1"/>
    <n v="2015"/>
    <n v="1"/>
    <n v="2015"/>
    <n v="1"/>
    <m/>
    <n v="0"/>
    <s v="Poa annua L. in the maritime Antarctic: an overview"/>
    <s v="POLAR RECORD"/>
    <s v="0032-2474"/>
    <x v="2"/>
    <n v="6"/>
    <n v="1"/>
    <m/>
    <m/>
    <x v="0"/>
    <m/>
    <m/>
    <m/>
    <m/>
    <m/>
    <m/>
    <n v="5"/>
    <m/>
    <s v="Article"/>
    <s v="CEAZA"/>
    <n v="5"/>
    <x v="1"/>
    <n v="800000"/>
    <n v="800000"/>
    <x v="2"/>
    <x v="1"/>
    <x v="0"/>
  </r>
  <r>
    <x v="1"/>
    <n v="2015"/>
    <n v="1"/>
    <n v="2015"/>
    <n v="1"/>
    <n v="2015"/>
    <n v="1"/>
    <s v="POLISHED HOUSEHOLD THINWARES FROM SAN PEDRO DE ATACAMA, CHILE: REFLECTIONS ON SHAPE AND COLOR"/>
    <s v="Chungara-Revista de Antropología Chilena "/>
    <s v="0717-7356"/>
    <x v="3"/>
    <n v="2"/>
    <n v="1"/>
    <m/>
    <m/>
    <x v="0"/>
    <m/>
    <m/>
    <m/>
    <n v="1"/>
    <m/>
    <m/>
    <m/>
    <m/>
    <s v="Article"/>
    <s v="IIAM"/>
    <n v="1"/>
    <x v="1"/>
    <n v="1200000"/>
    <n v="1200000"/>
    <x v="0"/>
    <x v="0"/>
    <x v="0"/>
  </r>
  <r>
    <x v="1"/>
    <n v="2016"/>
    <n v="1"/>
    <n v="2015"/>
    <n v="1"/>
    <n v="2016"/>
    <n v="1"/>
    <s v="Pollen morphology of cactaceae in Northern Chile [Morfología polínica de Cactáceas en el norte de Chile]"/>
    <s v="GAYANA BOTANICA"/>
    <s v="0717-6843"/>
    <x v="2"/>
    <n v="3"/>
    <n v="1"/>
    <m/>
    <n v="1"/>
    <x v="0"/>
    <m/>
    <m/>
    <m/>
    <m/>
    <m/>
    <m/>
    <n v="1"/>
    <m/>
    <s v="Article"/>
    <s v="Biología Marina"/>
    <n v="2"/>
    <x v="0"/>
    <n v="800000"/>
    <n v="800000"/>
    <x v="2"/>
    <x v="1"/>
    <x v="0"/>
  </r>
  <r>
    <x v="1"/>
    <n v="2015"/>
    <n v="1"/>
    <n v="2015"/>
    <n v="1"/>
    <m/>
    <n v="0"/>
    <s v="POPULATION DISTRIBUTION, SEXUAL DIMORPHISM, AND REPRODUCTIVE PARAMETERS IN THE CRAB PINNIXA VALDIVIENSIS RATHBUN, 1907 (DECAPODA: PINNOTHERIDAE), A SYMBIONT OF THE GHOST SHRIMP CALLICHIRUS GARTHI (RETAMAL, 1975) IN THE SOUTHEASTERN PACIFIC. "/>
    <s v="JOURNAL OF CRUSTACEAN BIOLOGY"/>
    <s v="0278-0372"/>
    <x v="3"/>
    <n v="2"/>
    <n v="1"/>
    <m/>
    <m/>
    <x v="3"/>
    <n v="1"/>
    <m/>
    <m/>
    <m/>
    <m/>
    <m/>
    <m/>
    <m/>
    <s v="Article"/>
    <s v="Biología Marina"/>
    <n v="1"/>
    <x v="1"/>
    <n v="1200000"/>
    <n v="1200000"/>
    <x v="2"/>
    <x v="1"/>
    <x v="0"/>
  </r>
  <r>
    <x v="1"/>
    <n v="2015"/>
    <n v="1"/>
    <n v="2015"/>
    <n v="1"/>
    <m/>
    <n v="0"/>
    <s v="Position Displacement of Diffuse Interstellar Bands"/>
    <s v="PUBLICATIONS OF THE ASTRONOMICAL SOCIETY OF THE PACIFIC"/>
    <s v="0004-6280"/>
    <x v="1"/>
    <n v="4"/>
    <n v="1"/>
    <m/>
    <n v="1"/>
    <x v="0"/>
    <m/>
    <m/>
    <m/>
    <m/>
    <m/>
    <m/>
    <n v="2"/>
    <m/>
    <s v="Article"/>
    <s v="Inst. de Astronomía"/>
    <n v="3"/>
    <x v="1"/>
    <n v="1600000"/>
    <n v="1600000"/>
    <x v="0"/>
    <x v="0"/>
    <x v="0"/>
  </r>
  <r>
    <x v="2"/>
    <n v="2015"/>
    <n v="1"/>
    <m/>
    <n v="0"/>
    <m/>
    <n v="0"/>
    <s v="Posthumous Homage to Julio Montane Marti"/>
    <s v="Chungara-Revista de Antropología Chilena "/>
    <s v="0717-7356"/>
    <x v="3"/>
    <n v="1"/>
    <n v="1"/>
    <m/>
    <m/>
    <x v="0"/>
    <m/>
    <m/>
    <m/>
    <m/>
    <m/>
    <m/>
    <m/>
    <m/>
    <s v="Article"/>
    <s v="IIAM"/>
    <n v="0"/>
    <x v="1"/>
    <n v="1200000"/>
    <n v="1200000"/>
    <x v="0"/>
    <x v="0"/>
    <x v="0"/>
  </r>
  <r>
    <x v="1"/>
    <m/>
    <n v="0"/>
    <n v="2015"/>
    <n v="1"/>
    <n v="2015"/>
    <n v="1"/>
    <s v="Postoperative inflammatory response in patients with gastric cancer submitted to total and partial distal gastrectomy. [RESPUESTA INFLAMATORIA POSTOPERATORIA EN PACIENTES CON CÁNCER GÁSTRICO RESECADO]"/>
    <s v="Revista Chilena de Cirugía"/>
    <s v="0379-3893"/>
    <x v="4"/>
    <n v="6"/>
    <n v="6"/>
    <m/>
    <m/>
    <x v="0"/>
    <m/>
    <m/>
    <m/>
    <m/>
    <m/>
    <m/>
    <m/>
    <m/>
    <s v="Article"/>
    <s v="Clínica"/>
    <n v="0"/>
    <x v="1"/>
    <n v="680000"/>
    <n v="113333"/>
    <x v="5"/>
    <x v="1"/>
    <x v="0"/>
  </r>
  <r>
    <x v="1"/>
    <m/>
    <n v="0"/>
    <n v="2015"/>
    <n v="1"/>
    <n v="2015"/>
    <n v="1"/>
    <s v="Postoperative inflammatory response in patients with gastric cancer submitted to total and partial distal gastrectomy. [RESPUESTA INFLAMATORIA POSTOPERATORIA EN PACIENTES CON CÁNCER GÁSTRICO RESECADO]"/>
    <s v="Revista Chilena de Cirugía"/>
    <s v="0379-3893"/>
    <x v="2"/>
    <n v="6"/>
    <n v="6"/>
    <m/>
    <m/>
    <x v="0"/>
    <m/>
    <m/>
    <m/>
    <m/>
    <m/>
    <m/>
    <m/>
    <m/>
    <s v="Article"/>
    <s v="Clínica"/>
    <n v="0"/>
    <x v="1"/>
    <n v="800000"/>
    <n v="133333"/>
    <x v="5"/>
    <x v="1"/>
    <x v="0"/>
  </r>
  <r>
    <x v="1"/>
    <n v="2015"/>
    <n v="1"/>
    <n v="2015"/>
    <n v="1"/>
    <m/>
    <m/>
    <s v="Potential Response to Selection of HSP70 as a Component of Innate Immunity in the Abalone Haliotis rufescens"/>
    <s v="PLOS ONE"/>
    <s v="1932-6203"/>
    <x v="0"/>
    <n v="4"/>
    <n v="4"/>
    <m/>
    <m/>
    <x v="0"/>
    <m/>
    <m/>
    <m/>
    <m/>
    <m/>
    <m/>
    <m/>
    <m/>
    <s v="Article"/>
    <s v="CEAZA"/>
    <n v="0"/>
    <x v="1"/>
    <n v="2000000"/>
    <n v="500000"/>
    <x v="2"/>
    <x v="1"/>
    <x v="0"/>
  </r>
  <r>
    <x v="2"/>
    <m/>
    <n v="0"/>
    <m/>
    <n v="0"/>
    <n v="2015"/>
    <n v="1"/>
    <s v="PRÁCTICA RITUAL Y TENSIONES IDENTITARIAS EN LAS DANZAS PROMESANTES DE LA FIESTA DEL SANTUARIO DE AYQUINA, NORTE DE CHILE.         [RITUAL PRACTICE AND IDENTITY TENSIONSIN THE 'PROMESANTE' DANCES OF THEAYQUINA'S SANCTUARYFIESTA, NORTHERN CHILE]"/>
    <s v="Diálogo Andino"/>
    <s v="0719-2681"/>
    <x v="4"/>
    <n v="1"/>
    <n v="1"/>
    <m/>
    <m/>
    <x v="0"/>
    <m/>
    <m/>
    <m/>
    <m/>
    <m/>
    <m/>
    <m/>
    <m/>
    <m/>
    <s v="CIMET"/>
    <n v="0"/>
    <x v="1"/>
    <n v="680000"/>
    <n v="680000"/>
    <x v="9"/>
    <x v="0"/>
    <x v="2"/>
  </r>
  <r>
    <x v="1"/>
    <n v="2016"/>
    <n v="1"/>
    <n v="2015"/>
    <n v="1"/>
    <m/>
    <n v="0"/>
    <s v="Predation of juvenile jasus frontalis: an endemic spiny lobster of the Juan Fernandez archipelago, Chile"/>
    <s v="JOURNAL OF SHELLFISH RESEARCH"/>
    <s v="0730-8000"/>
    <x v="3"/>
    <n v="4"/>
    <n v="2"/>
    <m/>
    <m/>
    <x v="3"/>
    <m/>
    <m/>
    <m/>
    <n v="1"/>
    <m/>
    <m/>
    <m/>
    <m/>
    <s v="Article"/>
    <s v="Biología Marina"/>
    <n v="2"/>
    <x v="0"/>
    <n v="1200000"/>
    <n v="600000"/>
    <x v="2"/>
    <x v="1"/>
    <x v="0"/>
  </r>
  <r>
    <x v="1"/>
    <n v="2015"/>
    <n v="1"/>
    <m/>
    <n v="0"/>
    <m/>
    <n v="0"/>
    <s v="Predicting behavioral intention of mobile Internet usage"/>
    <s v="Telematics and Informatics"/>
    <s v="0736-5853"/>
    <x v="1"/>
    <n v="3"/>
    <n v="1"/>
    <m/>
    <m/>
    <x v="0"/>
    <m/>
    <m/>
    <m/>
    <m/>
    <m/>
    <m/>
    <n v="2"/>
    <m/>
    <s v="Article"/>
    <s v="Esc. de Cs. Empresariales"/>
    <n v="2"/>
    <x v="1"/>
    <n v="1600000"/>
    <n v="1600000"/>
    <x v="3"/>
    <x v="1"/>
    <x v="0"/>
  </r>
  <r>
    <x v="1"/>
    <m/>
    <n v="0"/>
    <n v="2015"/>
    <n v="11"/>
    <m/>
    <n v="0"/>
    <s v="Preface of the symposium on theoretical and numerical modeling of systems with long range interactions&quot;&quot;"/>
    <s v="AIP Conference Proceedings"/>
    <s v="0094-243X"/>
    <x v="2"/>
    <n v="1"/>
    <n v="1"/>
    <m/>
    <m/>
    <x v="0"/>
    <m/>
    <m/>
    <m/>
    <m/>
    <m/>
    <m/>
    <m/>
    <m/>
    <m/>
    <s v="Física"/>
    <n v="0"/>
    <x v="1"/>
    <n v="800000"/>
    <n v="800000"/>
    <x v="7"/>
    <x v="0"/>
    <x v="2"/>
  </r>
  <r>
    <x v="1"/>
    <n v="2015"/>
    <n v="1"/>
    <n v="2015"/>
    <n v="1"/>
    <m/>
    <n v="0"/>
    <s v="Privatizing Water in the Chilean Andes: The Case of Las Vegas de Chiu-Chiu"/>
    <s v="Mountain Research and Development"/>
    <s v="0276-4741"/>
    <x v="3"/>
    <n v="1"/>
    <n v="1"/>
    <m/>
    <m/>
    <x v="0"/>
    <m/>
    <m/>
    <m/>
    <m/>
    <m/>
    <m/>
    <m/>
    <m/>
    <s v="Article"/>
    <s v="IIAM"/>
    <n v="0"/>
    <x v="1"/>
    <n v="1200000"/>
    <n v="1200000"/>
    <x v="0"/>
    <x v="0"/>
    <x v="0"/>
  </r>
  <r>
    <x v="1"/>
    <n v="2015"/>
    <n v="1"/>
    <m/>
    <n v="0"/>
    <n v="2015"/>
    <n v="1"/>
    <s v="Progress and limitations of dsRNA strategies in the control of viral diseases in aquaculture. [AVANCES Y LIMITACIONES EN EL USO DE LOS DSRNA COMO ESTRATEGIAS DE CONTROL Y PREVENCION DE ENFERMEDADES VIRALES EN SISTEMAS ACUICOLAS]"/>
    <s v="Latin American Journal of Aquatic Research"/>
    <s v="0718-560X"/>
    <x v="2"/>
    <n v="3"/>
    <n v="1"/>
    <m/>
    <m/>
    <x v="5"/>
    <m/>
    <m/>
    <m/>
    <m/>
    <m/>
    <m/>
    <m/>
    <m/>
    <s v="Article"/>
    <s v="Acuicultura"/>
    <n v="2"/>
    <x v="1"/>
    <n v="800000"/>
    <n v="800000"/>
    <x v="2"/>
    <x v="1"/>
    <x v="0"/>
  </r>
  <r>
    <x v="0"/>
    <n v="2016"/>
    <n v="1"/>
    <n v="2016"/>
    <n v="11"/>
    <m/>
    <m/>
    <s v="Properties of the open cluster tombaugh 1 from high-resolution spectroscopy and uvbycah beta photometry"/>
    <s v="ASTRONOMICAL JOURNAL"/>
    <s v="0004-6256"/>
    <x v="1"/>
    <n v="6"/>
    <n v="1"/>
    <m/>
    <m/>
    <x v="2"/>
    <n v="1"/>
    <m/>
    <m/>
    <n v="2"/>
    <m/>
    <m/>
    <m/>
    <m/>
    <s v="Article"/>
    <s v="Inst. de Astronomía"/>
    <n v="5"/>
    <x v="0"/>
    <n v="1600000"/>
    <n v="1600000"/>
    <x v="0"/>
    <x v="0"/>
    <x v="0"/>
  </r>
  <r>
    <x v="1"/>
    <m/>
    <n v="0"/>
    <n v="2015"/>
    <n v="1"/>
    <m/>
    <m/>
    <s v="Proposals for modular asynchronous web programming: Issues and challenges "/>
    <s v="15th International Conference on Current Trends in Web Engineering"/>
    <s v="0004-6257"/>
    <x v="1"/>
    <n v="2"/>
    <n v="1"/>
    <m/>
    <m/>
    <x v="0"/>
    <m/>
    <m/>
    <m/>
    <m/>
    <m/>
    <m/>
    <m/>
    <n v="1"/>
    <s v="Conference Paper"/>
    <s v="Esc. de Cs. Empresariales"/>
    <n v="1"/>
    <x v="1"/>
    <n v="1600000"/>
    <n v="1600000"/>
    <x v="3"/>
    <x v="1"/>
    <x v="3"/>
  </r>
  <r>
    <x v="0"/>
    <n v="2016"/>
    <n v="1"/>
    <n v="2016"/>
    <n v="11"/>
    <m/>
    <n v="0"/>
    <s v="Proximate composition analysis posterior to the cryopreservation of Chaetoceros calcitrans"/>
    <s v="Revista MVZ Córdoba"/>
    <s v="0122-0268"/>
    <x v="2"/>
    <n v="3"/>
    <n v="2"/>
    <m/>
    <m/>
    <x v="0"/>
    <m/>
    <m/>
    <n v="1"/>
    <m/>
    <m/>
    <m/>
    <m/>
    <m/>
    <s v="Article"/>
    <s v="Acuicultura"/>
    <n v="1"/>
    <x v="0"/>
    <n v="800000"/>
    <n v="400000"/>
    <x v="2"/>
    <x v="1"/>
    <x v="0"/>
  </r>
  <r>
    <x v="1"/>
    <n v="2016"/>
    <n v="1"/>
    <m/>
    <n v="0"/>
    <m/>
    <n v="0"/>
    <s v="Psychology in Chile: Analysis of its History, Present and Future"/>
    <s v="Universitas Psychologica"/>
    <s v="1657-9267"/>
    <x v="2"/>
    <n v="4"/>
    <n v="1"/>
    <m/>
    <m/>
    <x v="2"/>
    <m/>
    <m/>
    <m/>
    <m/>
    <m/>
    <m/>
    <m/>
    <m/>
    <s v="Article"/>
    <s v="Esc. de Psicología"/>
    <n v="3"/>
    <x v="0"/>
    <n v="800000"/>
    <n v="800000"/>
    <x v="8"/>
    <x v="0"/>
    <x v="0"/>
  </r>
  <r>
    <x v="1"/>
    <n v="2015"/>
    <n v="1"/>
    <n v="2015"/>
    <n v="1"/>
    <n v="2015"/>
    <n v="1"/>
    <s v="Psychometric properties of the diabetes mellitus 2 treatment adherence scale version III (EATDM-III) adapted for Chilean patients. [ANALISIS PRELIMINARES DE LA VERSION ADAPTADA EN POBLACION CHILENA DE LA ESCALA DE ADHERENCIA TERAPEUTICA EN DIABETES MELLIT"/>
    <s v="REVISTA MEDICA DE CHILE"/>
    <s v="1657-9268"/>
    <x v="2"/>
    <n v="8"/>
    <n v="5"/>
    <m/>
    <m/>
    <x v="5"/>
    <m/>
    <n v="1"/>
    <m/>
    <m/>
    <m/>
    <m/>
    <m/>
    <m/>
    <s v="Article"/>
    <s v="Esc. de Psicología"/>
    <n v="3"/>
    <x v="1"/>
    <n v="800000"/>
    <n v="160000"/>
    <x v="8"/>
    <x v="0"/>
    <x v="0"/>
  </r>
  <r>
    <x v="1"/>
    <n v="2015"/>
    <n v="1"/>
    <n v="2015"/>
    <n v="1"/>
    <m/>
    <n v="0"/>
    <s v="q-generalization of quantum phase-space representations"/>
    <s v="Physica A-Statistical Mechanics and its Applications"/>
    <s v="0378-4371"/>
    <x v="1"/>
    <n v="3"/>
    <n v="1"/>
    <m/>
    <m/>
    <x v="0"/>
    <n v="2"/>
    <m/>
    <m/>
    <m/>
    <m/>
    <m/>
    <m/>
    <m/>
    <s v="Article"/>
    <s v="Física"/>
    <n v="2"/>
    <x v="1"/>
    <n v="1600000"/>
    <n v="1600000"/>
    <x v="7"/>
    <x v="0"/>
    <x v="0"/>
  </r>
  <r>
    <x v="1"/>
    <n v="2015"/>
    <n v="1"/>
    <n v="2015"/>
    <n v="1"/>
    <n v="2015"/>
    <n v="1"/>
    <s v="Quality of life in south american immigrants in north Chile. [Calidad de vida percibida en inmigrantes sudamericanos en el norte de Chile]"/>
    <s v="Terapia Psicológica"/>
    <s v="0718-4808"/>
    <x v="2"/>
    <n v="6"/>
    <n v="5"/>
    <m/>
    <m/>
    <x v="3"/>
    <m/>
    <m/>
    <m/>
    <m/>
    <m/>
    <m/>
    <m/>
    <m/>
    <s v="Article"/>
    <s v="Esc. de Psicología"/>
    <n v="1"/>
    <x v="1"/>
    <n v="800000"/>
    <n v="160000"/>
    <x v="8"/>
    <x v="0"/>
    <x v="0"/>
  </r>
  <r>
    <x v="0"/>
    <n v="2016"/>
    <n v="1"/>
    <n v="2016"/>
    <n v="11"/>
    <m/>
    <n v="0"/>
    <s v="Quantification of Maxillary Dental Arcade Curvature and the Estimation of Biological Ancestry in Forensic Anthropology"/>
    <s v="JOURNAL OF FORENSIC SCIENCES"/>
    <s v="0022-1198"/>
    <x v="3"/>
    <n v="4"/>
    <n v="1"/>
    <m/>
    <m/>
    <x v="0"/>
    <m/>
    <m/>
    <m/>
    <n v="2"/>
    <m/>
    <m/>
    <n v="1"/>
    <m/>
    <s v="Article"/>
    <s v="IIAM"/>
    <n v="3"/>
    <x v="0"/>
    <n v="1200000"/>
    <n v="1200000"/>
    <x v="0"/>
    <x v="0"/>
    <x v="0"/>
  </r>
  <r>
    <x v="1"/>
    <n v="2015"/>
    <n v="1"/>
    <n v="2015"/>
    <n v="1"/>
    <m/>
    <n v="0"/>
    <s v="Quantification of poliphenols and antioxidant activity in peel extracts of Citrus x sinensis ecotype Pica"/>
    <s v="Journal of Pharmacy &amp; Pharmacognosy Research"/>
    <s v="0719-4250"/>
    <x v="4"/>
    <n v="1"/>
    <n v="1"/>
    <m/>
    <m/>
    <x v="0"/>
    <m/>
    <m/>
    <m/>
    <m/>
    <m/>
    <m/>
    <m/>
    <m/>
    <s v="Editorial Material"/>
    <s v="Cs. Farmacéuticas"/>
    <n v="0"/>
    <x v="1"/>
    <n v="680000"/>
    <n v="680000"/>
    <x v="7"/>
    <x v="0"/>
    <x v="1"/>
  </r>
  <r>
    <x v="0"/>
    <n v="2016"/>
    <n v="1"/>
    <n v="2016"/>
    <n v="11"/>
    <m/>
    <n v="0"/>
    <s v="Quantumness of the anomalous weak measurement value"/>
    <s v="PHYSICAL REVIEW A"/>
    <s v="1050-2947"/>
    <x v="0"/>
    <n v="2"/>
    <n v="1"/>
    <m/>
    <m/>
    <x v="3"/>
    <m/>
    <m/>
    <m/>
    <m/>
    <m/>
    <m/>
    <m/>
    <m/>
    <s v="Article"/>
    <s v="Física"/>
    <n v="1"/>
    <x v="0"/>
    <n v="2000000"/>
    <n v="2000000"/>
    <x v="7"/>
    <x v="0"/>
    <x v="0"/>
  </r>
  <r>
    <x v="1"/>
    <n v="2015"/>
    <n v="1"/>
    <n v="2015"/>
    <n v="1"/>
    <m/>
    <n v="0"/>
    <s v="Quark deconfinement and gluon condensate in a weak magnetic field from QCD sum rules"/>
    <s v="Physical Review D"/>
    <s v="1550-7998"/>
    <x v="0"/>
    <n v="6"/>
    <n v="1"/>
    <m/>
    <m/>
    <x v="5"/>
    <m/>
    <m/>
    <n v="1"/>
    <m/>
    <n v="4"/>
    <m/>
    <m/>
    <m/>
    <s v="Article"/>
    <s v="Física"/>
    <n v="5"/>
    <x v="1"/>
    <n v="2000000"/>
    <n v="2000000"/>
    <x v="7"/>
    <x v="0"/>
    <x v="0"/>
  </r>
  <r>
    <x v="0"/>
    <n v="2016"/>
    <n v="1"/>
    <n v="2016"/>
    <n v="11"/>
    <m/>
    <n v="0"/>
    <s v="Quinoa - a Model Crop for Understanding Salt-tolerance Mechanisms in Halophytes"/>
    <s v="PLANT BIOSYSTEMS"/>
    <s v="1126-3504"/>
    <x v="1"/>
    <n v="6"/>
    <n v="1"/>
    <m/>
    <n v="1"/>
    <x v="0"/>
    <m/>
    <m/>
    <m/>
    <m/>
    <m/>
    <m/>
    <n v="4"/>
    <m/>
    <s v="Article"/>
    <s v="CEAZA"/>
    <n v="5"/>
    <x v="0"/>
    <n v="1600000"/>
    <n v="1600000"/>
    <x v="2"/>
    <x v="1"/>
    <x v="0"/>
  </r>
  <r>
    <x v="1"/>
    <n v="2016"/>
    <n v="1"/>
    <n v="2015"/>
    <n v="1"/>
    <m/>
    <n v="0"/>
    <s v="RADIOCARBON DATING OF ATACAMA (CHILE) SNUFF TRAYS: AN UPDATE ON STYLISTIC AND CHRONOLOGICAL CORRELATIONS"/>
    <s v="RADIOCARBON"/>
    <s v="0033-8222 "/>
    <x v="1"/>
    <n v="5"/>
    <n v="2"/>
    <m/>
    <m/>
    <x v="0"/>
    <m/>
    <m/>
    <m/>
    <m/>
    <m/>
    <m/>
    <n v="3"/>
    <m/>
    <s v="Article"/>
    <s v="IIAM"/>
    <n v="3"/>
    <x v="0"/>
    <n v="1600000"/>
    <n v="800000"/>
    <x v="0"/>
    <x v="0"/>
    <x v="0"/>
  </r>
  <r>
    <x v="1"/>
    <n v="2015"/>
    <n v="1"/>
    <n v="2015"/>
    <n v="1"/>
    <m/>
    <n v="0"/>
    <s v="Redshifted diffuse interstellar bands in the Orion OB1 association"/>
    <s v="MONTHLY NOTICES OF THE ROYAL ASTRONOMICAL SOCIETY"/>
    <s v="0035-8711"/>
    <x v="0"/>
    <n v="5"/>
    <n v="1"/>
    <m/>
    <m/>
    <x v="0"/>
    <m/>
    <m/>
    <m/>
    <m/>
    <m/>
    <m/>
    <n v="4"/>
    <m/>
    <s v="Article"/>
    <s v="Inst. de Astronomía"/>
    <n v="4"/>
    <x v="1"/>
    <n v="2000000"/>
    <n v="2000000"/>
    <x v="0"/>
    <x v="0"/>
    <x v="0"/>
  </r>
  <r>
    <x v="1"/>
    <n v="2015"/>
    <n v="1"/>
    <m/>
    <n v="0"/>
    <m/>
    <n v="0"/>
    <s v="Regional entrepreneurship and innovation in Chile: a knowledge matching approach"/>
    <s v="SMALL BUSINESS ECONOMICS"/>
    <s v="0921-898X"/>
    <x v="0"/>
    <n v="4"/>
    <n v="1"/>
    <m/>
    <m/>
    <x v="3"/>
    <m/>
    <m/>
    <n v="1"/>
    <m/>
    <m/>
    <m/>
    <n v="1"/>
    <m/>
    <s v="Article"/>
    <s v="Economía"/>
    <n v="3"/>
    <x v="1"/>
    <n v="2000000"/>
    <n v="2000000"/>
    <x v="4"/>
    <x v="0"/>
    <x v="0"/>
  </r>
  <r>
    <x v="1"/>
    <n v="2016"/>
    <n v="11"/>
    <m/>
    <n v="0"/>
    <m/>
    <n v="0"/>
    <s v="REPORT OF INTERNATIONAL PEACE AND SECURITY (JULY- DECEMBER 2014)"/>
    <s v="Revista Electrónica de Estudios Internacionales"/>
    <s v="1697-5197"/>
    <x v="4"/>
    <n v="1"/>
    <n v="1"/>
    <m/>
    <m/>
    <x v="0"/>
    <m/>
    <m/>
    <m/>
    <m/>
    <m/>
    <m/>
    <m/>
    <m/>
    <s v="Article"/>
    <s v="Esc. de Derecho-Antof."/>
    <n v="0"/>
    <x v="0"/>
    <n v="680000"/>
    <n v="680000"/>
    <x v="6"/>
    <x v="0"/>
    <x v="0"/>
  </r>
  <r>
    <x v="1"/>
    <n v="2016"/>
    <n v="1"/>
    <n v="2015"/>
    <n v="1"/>
    <n v="2015"/>
    <n v="1"/>
    <s v="Report of the pieces of dalca from the Ethnographic Museum of Achao, Chiloé. [Informe sobre los restos de dalca del Museo Etnográfico de Achao, Chiloé]"/>
    <s v="MAGALLANIA"/>
    <s v="0718-2244"/>
    <x v="2"/>
    <n v="3"/>
    <n v="1"/>
    <m/>
    <m/>
    <x v="0"/>
    <n v="1"/>
    <m/>
    <m/>
    <m/>
    <m/>
    <m/>
    <n v="1"/>
    <m/>
    <s v="Article"/>
    <s v="IIAM"/>
    <n v="2"/>
    <x v="0"/>
    <n v="800000"/>
    <n v="800000"/>
    <x v="0"/>
    <x v="0"/>
    <x v="0"/>
  </r>
  <r>
    <x v="1"/>
    <n v="2015"/>
    <n v="1"/>
    <n v="2015"/>
    <n v="1"/>
    <m/>
    <n v="0"/>
    <s v="Reproduction reduces HSP70 expression capacity in Argopecten purpuratus scallops subject to hypoxia and heat stress. "/>
    <s v="AQUATIC BIOLOGY"/>
    <s v="1864-7790"/>
    <x v="3"/>
    <n v="4"/>
    <n v="4"/>
    <m/>
    <m/>
    <x v="0"/>
    <m/>
    <m/>
    <m/>
    <m/>
    <m/>
    <m/>
    <m/>
    <m/>
    <s v="Article"/>
    <s v="CEAZA"/>
    <n v="0"/>
    <x v="1"/>
    <n v="1200000"/>
    <n v="300000"/>
    <x v="2"/>
    <x v="1"/>
    <x v="0"/>
  </r>
  <r>
    <x v="1"/>
    <n v="2016"/>
    <n v="1"/>
    <n v="2015"/>
    <n v="1"/>
    <m/>
    <n v="0"/>
    <s v="Reproductive investment in a phyletic giant, the caribbean king crab damithrax spinosissimus: exploring egg production costs in large brooding marine inertebrates"/>
    <s v="Journal of Shellfish Research"/>
    <s v="0730-8000"/>
    <x v="3"/>
    <n v="6"/>
    <n v="1"/>
    <m/>
    <m/>
    <x v="0"/>
    <n v="2"/>
    <m/>
    <m/>
    <n v="3"/>
    <m/>
    <m/>
    <m/>
    <m/>
    <s v="Article"/>
    <s v="Biología Marina"/>
    <n v="5"/>
    <x v="0"/>
    <n v="1200000"/>
    <n v="1200000"/>
    <x v="2"/>
    <x v="1"/>
    <x v="0"/>
  </r>
  <r>
    <x v="1"/>
    <n v="2015"/>
    <n v="1"/>
    <m/>
    <n v="0"/>
    <n v="2015"/>
    <n v="1"/>
    <s v="Reproductive system morphology of giant barnacle picoroco&quot; Austromegabalanus psittacus (Molina, 1782) (Cirripedia, Balanidae). [MORFOLOGIA DEL APARATO REPRODUCTOR DEL PICOROCO AUSTROMEGABALANUS PSITTACUS (MOLINA 1782) (CIRRIPEDIA BALANIDAE)]&quot;"/>
    <s v="Latin American Journal of Aquatic Research"/>
    <s v="0718-560X"/>
    <x v="2"/>
    <n v="3"/>
    <n v="3"/>
    <m/>
    <m/>
    <x v="0"/>
    <m/>
    <m/>
    <m/>
    <m/>
    <m/>
    <m/>
    <m/>
    <m/>
    <s v="Article"/>
    <s v="Biología Marina"/>
    <n v="0"/>
    <x v="1"/>
    <n v="800000"/>
    <n v="266667"/>
    <x v="2"/>
    <x v="1"/>
    <x v="0"/>
  </r>
  <r>
    <x v="1"/>
    <n v="2015"/>
    <n v="1"/>
    <n v="2015"/>
    <n v="1"/>
    <n v="2015"/>
    <n v="1"/>
    <s v="Rethinking the selection of medical students, considering non-cognitive skills. [Repensando la selección de la carrera de Medicina desde los factores que inciden en la formación]"/>
    <s v="Revista Médica de Chile"/>
    <s v="0034-9887"/>
    <x v="2"/>
    <n v="4"/>
    <n v="1"/>
    <m/>
    <n v="1"/>
    <x v="5"/>
    <m/>
    <m/>
    <m/>
    <m/>
    <m/>
    <m/>
    <m/>
    <m/>
    <s v="Article"/>
    <s v="Clínica"/>
    <n v="3"/>
    <x v="1"/>
    <n v="800000"/>
    <n v="800000"/>
    <x v="5"/>
    <x v="1"/>
    <x v="0"/>
  </r>
  <r>
    <x v="1"/>
    <m/>
    <n v="0"/>
    <n v="2015"/>
    <n v="1"/>
    <m/>
    <n v="0"/>
    <s v="Retrofitting of Concentration Plants Using Global Sensitivity Analysis"/>
    <s v="Computer Aided Chemical Engineering"/>
    <s v="1570-7946"/>
    <x v="3"/>
    <n v="3"/>
    <n v="1"/>
    <n v="2"/>
    <m/>
    <x v="0"/>
    <m/>
    <m/>
    <m/>
    <m/>
    <m/>
    <m/>
    <m/>
    <m/>
    <m/>
    <s v="Ing. Metalúrgica y Minas"/>
    <n v="2"/>
    <x v="1"/>
    <n v="1200000"/>
    <n v="1200000"/>
    <x v="1"/>
    <x v="0"/>
    <x v="2"/>
  </r>
  <r>
    <x v="1"/>
    <n v="2015"/>
    <n v="1"/>
    <n v="2015"/>
    <n v="1"/>
    <m/>
    <n v="0"/>
    <s v="Role of domain calcium in purinergic P2X2 receptor channel desensitization"/>
    <s v="AMERICAN JOURNAL OF PHYSIOLOGY-CELL PHYSIOLOGY"/>
    <s v="0363-6143"/>
    <x v="0"/>
    <n v="3"/>
    <n v="1"/>
    <m/>
    <m/>
    <x v="0"/>
    <m/>
    <m/>
    <m/>
    <n v="2"/>
    <m/>
    <m/>
    <m/>
    <m/>
    <s v="Article"/>
    <s v="Cs. Biomédicas"/>
    <n v="2"/>
    <x v="1"/>
    <n v="2000000"/>
    <n v="2000000"/>
    <x v="5"/>
    <x v="1"/>
    <x v="0"/>
  </r>
  <r>
    <x v="1"/>
    <n v="2015"/>
    <n v="1"/>
    <n v="2015"/>
    <n v="1"/>
    <n v="2015"/>
    <n v="1"/>
    <s v="SAFEGUARDS MEASURES AND REGIONAL EXCLUSIONS IN THE WTO JURISPRUDENCE. [MEDIDAS DE SALVAGUARDIA Y EXCLUSIONES REGIONALES EN LA JURISPRUDENCIA DE LA ORGANIZACION MUNDIAL DE COMERCIO]"/>
    <s v="REVISTA CHILENA DE DERECHO"/>
    <s v="0718-3437"/>
    <x v="1"/>
    <n v="1"/>
    <n v="1"/>
    <m/>
    <m/>
    <x v="0"/>
    <m/>
    <m/>
    <m/>
    <m/>
    <m/>
    <m/>
    <m/>
    <m/>
    <s v="Article"/>
    <s v="Esc. de Derecho-Antof."/>
    <n v="0"/>
    <x v="1"/>
    <n v="1600000"/>
    <n v="1600000"/>
    <x v="6"/>
    <x v="0"/>
    <x v="0"/>
  </r>
  <r>
    <x v="2"/>
    <n v="2015"/>
    <n v="1"/>
    <n v="2014"/>
    <n v="1"/>
    <n v="2014"/>
    <n v="1"/>
    <s v="Salt mining in San Pedro de Atacama, Chile (II region) during the Twentieth Century: between artisan exploitation and industrialization. [La minería de la sal durante el siglo XX en San Pedro de Atacama, Chile (II Región): Entre la explotación artesanal y"/>
    <s v="Estudios Atacameños"/>
    <s v="0718-1043a"/>
    <x v="4"/>
    <n v="5"/>
    <n v="1"/>
    <m/>
    <m/>
    <x v="1"/>
    <m/>
    <m/>
    <m/>
    <m/>
    <m/>
    <m/>
    <m/>
    <m/>
    <s v="Article"/>
    <s v="IIAM"/>
    <n v="4"/>
    <x v="1"/>
    <n v="680000"/>
    <n v="680000"/>
    <x v="0"/>
    <x v="0"/>
    <x v="0"/>
  </r>
  <r>
    <x v="1"/>
    <n v="2015"/>
    <n v="1"/>
    <n v="2015"/>
    <n v="1"/>
    <m/>
    <n v="0"/>
    <s v="Sampling of riverine litter with citizen scientists - findings and recommendations"/>
    <s v="Environmental Monitoring and Assessment"/>
    <s v="0167-6369"/>
    <x v="1"/>
    <n v="6"/>
    <n v="6"/>
    <m/>
    <m/>
    <x v="0"/>
    <m/>
    <m/>
    <m/>
    <m/>
    <m/>
    <m/>
    <m/>
    <m/>
    <s v="Article"/>
    <s v="Biología Marina"/>
    <n v="0"/>
    <x v="1"/>
    <n v="1600000"/>
    <n v="266667"/>
    <x v="2"/>
    <x v="1"/>
    <x v="0"/>
  </r>
  <r>
    <x v="2"/>
    <n v="2015"/>
    <n v="1"/>
    <n v="2014"/>
    <n v="1"/>
    <n v="2014"/>
    <n v="1"/>
    <s v="Scales of production in mining economies. The case of Chile in its regional dimension."/>
    <s v="EURE-REVISTA LATINOAMERICANA DE ESTUDIOS URBANO REGIONALES"/>
    <s v="0250-7161"/>
    <x v="2"/>
    <n v="2"/>
    <n v="1"/>
    <m/>
    <m/>
    <x v="3"/>
    <m/>
    <m/>
    <m/>
    <m/>
    <m/>
    <m/>
    <m/>
    <m/>
    <s v="Article"/>
    <s v="Economía"/>
    <n v="1"/>
    <x v="1"/>
    <n v="800000"/>
    <n v="800000"/>
    <x v="4"/>
    <x v="0"/>
    <x v="0"/>
  </r>
  <r>
    <x v="1"/>
    <n v="2015"/>
    <n v="1"/>
    <n v="2015"/>
    <n v="1"/>
    <m/>
    <n v="0"/>
    <s v="Scallop larvae hatcheries as source of bacteria carrying genes encoding for non-enzymatic phenicol resistance"/>
    <s v="MARINE POLLUTION BULLETIN"/>
    <s v="0025-326X"/>
    <x v="0"/>
    <n v="5"/>
    <n v="2"/>
    <m/>
    <m/>
    <x v="2"/>
    <m/>
    <m/>
    <m/>
    <m/>
    <m/>
    <m/>
    <m/>
    <m/>
    <s v="Article"/>
    <s v="Acuicultura"/>
    <n v="3"/>
    <x v="1"/>
    <n v="2000000"/>
    <n v="1000000"/>
    <x v="2"/>
    <x v="1"/>
    <x v="0"/>
  </r>
  <r>
    <x v="1"/>
    <n v="2015"/>
    <n v="1"/>
    <n v="2015"/>
    <n v="1"/>
    <m/>
    <n v="0"/>
    <s v="Scorched mussels (BIVALVIA: MYTILIDAE: BRACHIDONTINAE) from the temperate coasts of South America: Phylogenetic relationships, trans-Pacific connections and the footprints of Quaternary glaciations. "/>
    <s v="MOLECULAR PHYLOGENETICS AND EVOLUTION"/>
    <s v="1055-7903"/>
    <x v="0"/>
    <n v="5"/>
    <n v="1"/>
    <m/>
    <m/>
    <x v="0"/>
    <n v="3"/>
    <m/>
    <n v="1"/>
    <m/>
    <m/>
    <m/>
    <m/>
    <m/>
    <s v="Article"/>
    <s v="Biología Marina"/>
    <n v="4"/>
    <x v="1"/>
    <n v="2000000"/>
    <n v="2000000"/>
    <x v="2"/>
    <x v="1"/>
    <x v="0"/>
  </r>
  <r>
    <x v="1"/>
    <n v="2015"/>
    <n v="1"/>
    <n v="2015"/>
    <n v="1"/>
    <m/>
    <n v="0"/>
    <s v="Search for signatures of reflected light from the exoplanet HD 189733b by the method of residual dynamical spectra"/>
    <s v="ASTROPHYSICAL BULLETIN"/>
    <s v="1990-3413"/>
    <x v="2"/>
    <n v="11"/>
    <n v="1"/>
    <m/>
    <m/>
    <x v="0"/>
    <m/>
    <m/>
    <n v="1"/>
    <m/>
    <m/>
    <m/>
    <n v="8"/>
    <n v="1"/>
    <s v="Article"/>
    <s v="Inst. de Astronomía"/>
    <n v="10"/>
    <x v="1"/>
    <n v="800000"/>
    <n v="800000"/>
    <x v="0"/>
    <x v="0"/>
    <x v="0"/>
  </r>
  <r>
    <x v="1"/>
    <n v="2015"/>
    <n v="1"/>
    <n v="2015"/>
    <n v="1"/>
    <m/>
    <n v="0"/>
    <s v="Secure DNA data compression using algebraic curves"/>
    <s v="ELECTRONICS LETTERS"/>
    <s v="0013-5194"/>
    <x v="3"/>
    <n v="4"/>
    <n v="1"/>
    <m/>
    <m/>
    <x v="5"/>
    <m/>
    <m/>
    <m/>
    <m/>
    <m/>
    <m/>
    <n v="1"/>
    <m/>
    <s v="Article"/>
    <s v="Matemáticas"/>
    <n v="3"/>
    <x v="1"/>
    <n v="1200000"/>
    <n v="1200000"/>
    <x v="7"/>
    <x v="0"/>
    <x v="0"/>
  </r>
  <r>
    <x v="0"/>
    <n v="2016"/>
    <n v="1"/>
    <n v="2016"/>
    <n v="11"/>
    <m/>
    <n v="0"/>
    <s v="Self-Assembly of Discrete Metallocycles versus Coordination Polymers Based on Cu(I) and Ag(I) Ions and Flexible Ligands: Structural Diversification and Luminescent Properties"/>
    <s v="POLYMERS"/>
    <s v="2073-4360"/>
    <x v="0"/>
    <n v="7"/>
    <n v="2"/>
    <n v="2"/>
    <m/>
    <x v="0"/>
    <m/>
    <m/>
    <m/>
    <m/>
    <m/>
    <m/>
    <n v="3"/>
    <m/>
    <s v="Article"/>
    <s v="Química"/>
    <n v="5"/>
    <x v="0"/>
    <n v="2000000"/>
    <n v="1000000"/>
    <x v="7"/>
    <x v="0"/>
    <x v="0"/>
  </r>
  <r>
    <x v="1"/>
    <n v="2015"/>
    <n v="1"/>
    <n v="2015"/>
    <n v="1"/>
    <m/>
    <n v="0"/>
    <s v="Sexual satisfaction in couples in the male and female climacteric stage"/>
    <s v="CADERNOS DE SAUDE PUBLICA"/>
    <s v="0102-311X"/>
    <x v="2"/>
    <n v="3"/>
    <n v="1"/>
    <m/>
    <m/>
    <x v="5"/>
    <m/>
    <m/>
    <m/>
    <m/>
    <m/>
    <m/>
    <m/>
    <m/>
    <s v="Article"/>
    <s v="Esc. de Psicología"/>
    <n v="2"/>
    <x v="1"/>
    <n v="800000"/>
    <n v="800000"/>
    <x v="8"/>
    <x v="0"/>
    <x v="0"/>
  </r>
  <r>
    <x v="1"/>
    <m/>
    <n v="0"/>
    <n v="2015"/>
    <n v="1"/>
    <m/>
    <n v="0"/>
    <s v="Simultaneous Design of Desalination Plants and Distribution Water Network "/>
    <s v="Computer Aided Chemical Engineering"/>
    <s v="1570-7946"/>
    <x v="3"/>
    <n v="3"/>
    <n v="1"/>
    <n v="2"/>
    <m/>
    <x v="0"/>
    <m/>
    <m/>
    <m/>
    <m/>
    <m/>
    <m/>
    <m/>
    <m/>
    <m/>
    <s v="Ing. Metalúrgica y Minas"/>
    <n v="2"/>
    <x v="1"/>
    <n v="1200000"/>
    <n v="1200000"/>
    <x v="1"/>
    <x v="0"/>
    <x v="2"/>
  </r>
  <r>
    <x v="1"/>
    <n v="2015"/>
    <n v="1"/>
    <n v="2015"/>
    <n v="1"/>
    <m/>
    <n v="0"/>
    <s v="SNP discovery and gene annotation in the surf clam Mesodesma donacium"/>
    <s v="Aquaculture Research"/>
    <s v="1355-557X"/>
    <x v="1"/>
    <n v="4"/>
    <n v="1"/>
    <m/>
    <m/>
    <x v="2"/>
    <m/>
    <m/>
    <m/>
    <m/>
    <m/>
    <m/>
    <m/>
    <m/>
    <s v="Article"/>
    <s v="Biología Marina"/>
    <n v="3"/>
    <x v="1"/>
    <n v="1600000"/>
    <n v="1600000"/>
    <x v="2"/>
    <x v="1"/>
    <x v="0"/>
  </r>
  <r>
    <x v="1"/>
    <n v="2015"/>
    <n v="1"/>
    <n v="2015"/>
    <n v="1"/>
    <m/>
    <n v="0"/>
    <s v="The 1 April 2014 Pisagua tsunami: Observations and modeling"/>
    <s v="GEOPHYSICAL RESEARCH LETTERS"/>
    <s v="0094-8276"/>
    <x v="0"/>
    <n v="11"/>
    <n v="3"/>
    <m/>
    <m/>
    <x v="4"/>
    <m/>
    <m/>
    <m/>
    <m/>
    <m/>
    <m/>
    <m/>
    <n v="2"/>
    <s v="Article"/>
    <s v="Cs. Geológicas"/>
    <n v="8"/>
    <x v="1"/>
    <n v="2000000"/>
    <n v="666667"/>
    <x v="1"/>
    <x v="0"/>
    <x v="0"/>
  </r>
  <r>
    <x v="2"/>
    <m/>
    <n v="0"/>
    <m/>
    <n v="0"/>
    <n v="2015"/>
    <n v="1"/>
    <s v="Sobre la transportabilidad de suelos en quebradas en Antofagasta y su influencia en el inicio de un evento aluvional. [On the soil erosión in ravines of Antofagasta and its influence on the onset of a mudflow event]"/>
    <s v="Obras y Proyectos"/>
    <s v="0718-2813"/>
    <x v="4"/>
    <n v="1"/>
    <n v="1"/>
    <m/>
    <m/>
    <x v="0"/>
    <m/>
    <m/>
    <m/>
    <m/>
    <m/>
    <m/>
    <m/>
    <m/>
    <s v="Article"/>
    <s v="Ing. Civil"/>
    <n v="0"/>
    <x v="1"/>
    <n v="680000"/>
    <n v="680000"/>
    <x v="10"/>
    <x v="0"/>
    <x v="0"/>
  </r>
  <r>
    <x v="1"/>
    <n v="2015"/>
    <n v="1"/>
    <m/>
    <n v="0"/>
    <m/>
    <n v="0"/>
    <s v="Social monogamy in the crab Planes major, a facultative symbiont of loggerhead sea turtles (vol 461, pg 124, 2014). "/>
    <s v="Journal of Experimental Marine Biology and Ecology"/>
    <s v="0022-0981"/>
    <x v="1"/>
    <n v="8"/>
    <n v="1"/>
    <m/>
    <m/>
    <x v="0"/>
    <n v="3"/>
    <m/>
    <m/>
    <n v="3"/>
    <m/>
    <m/>
    <n v="2"/>
    <n v="1"/>
    <s v="Article"/>
    <s v="Biología Marina"/>
    <n v="7"/>
    <x v="1"/>
    <n v="1600000"/>
    <n v="1600000"/>
    <x v="2"/>
    <x v="1"/>
    <x v="0"/>
  </r>
  <r>
    <x v="2"/>
    <n v="2015"/>
    <n v="1"/>
    <n v="2014"/>
    <n v="1"/>
    <m/>
    <n v="0"/>
    <s v="Social monogamy in the crab planes major, a facultative symbiont of loggerhead sea turtles"/>
    <s v="Journal of Experimental Marine Biology and Ecology"/>
    <s v="0022-0981"/>
    <x v="0"/>
    <n v="8"/>
    <n v="1"/>
    <m/>
    <m/>
    <x v="0"/>
    <n v="3"/>
    <m/>
    <m/>
    <n v="3"/>
    <m/>
    <m/>
    <n v="2"/>
    <n v="1"/>
    <s v="Article"/>
    <s v="Biología Marina"/>
    <n v="7"/>
    <x v="1"/>
    <n v="2000000"/>
    <n v="2000000"/>
    <x v="2"/>
    <x v="1"/>
    <x v="0"/>
  </r>
  <r>
    <x v="1"/>
    <m/>
    <n v="0"/>
    <n v="2015"/>
    <n v="1"/>
    <n v="2015"/>
    <n v="1"/>
    <s v="Solid-pseudopapillary tumor of pancreas [TUMOR SÓLIDO PSEUDOPAPILAR DEL PÁNCREAS EN LA IV REGIÓN]"/>
    <s v="Revista Chilena de Cirugía"/>
    <s v="0379-3893"/>
    <x v="2"/>
    <n v="7"/>
    <n v="7"/>
    <m/>
    <m/>
    <x v="0"/>
    <m/>
    <m/>
    <m/>
    <m/>
    <m/>
    <m/>
    <m/>
    <m/>
    <s v="Article"/>
    <s v="Medicina"/>
    <n v="0"/>
    <x v="1"/>
    <n v="800000"/>
    <n v="114286"/>
    <x v="5"/>
    <x v="1"/>
    <x v="0"/>
  </r>
  <r>
    <x v="1"/>
    <m/>
    <n v="0"/>
    <n v="2015"/>
    <n v="1"/>
    <n v="2015"/>
    <n v="1"/>
    <s v="Solitary fibrous tumor of the liver caudate lobe. [TUMOR FIBROSO SOLITARIO DEL LÓBULO CAUDADO DEL HÍGADO]"/>
    <s v="Revista Chilena de Cirugía"/>
    <s v="0379-3893"/>
    <x v="2"/>
    <n v="6"/>
    <n v="3"/>
    <m/>
    <n v="3"/>
    <x v="0"/>
    <m/>
    <m/>
    <m/>
    <m/>
    <m/>
    <m/>
    <m/>
    <m/>
    <s v="Article"/>
    <s v="Clínica"/>
    <n v="3"/>
    <x v="1"/>
    <n v="800000"/>
    <n v="266667"/>
    <x v="5"/>
    <x v="1"/>
    <x v="0"/>
  </r>
  <r>
    <x v="1"/>
    <n v="2015"/>
    <n v="1"/>
    <n v="2015"/>
    <n v="1"/>
    <m/>
    <n v="0"/>
    <s v="Spanish Adaptation and Validation of the Posttraumatic Growth Inventory-Short Form"/>
    <s v="VIOLENCE AND VICTIMS"/>
    <s v="0886-6708"/>
    <x v="3"/>
    <n v="4"/>
    <n v="2"/>
    <m/>
    <m/>
    <x v="3"/>
    <m/>
    <m/>
    <m/>
    <m/>
    <m/>
    <m/>
    <n v="1"/>
    <m/>
    <s v="Article"/>
    <s v="Esc. de Psicología"/>
    <n v="2"/>
    <x v="1"/>
    <n v="1200000"/>
    <n v="600000"/>
    <x v="8"/>
    <x v="0"/>
    <x v="0"/>
  </r>
  <r>
    <x v="1"/>
    <n v="2015"/>
    <n v="1"/>
    <m/>
    <n v="0"/>
    <m/>
    <n v="0"/>
    <s v="SPATIAL INCOME INEQUALITY IN CHILE AND ITS RELATIONSHIP WITH THE CONCENTRATION OF HUMAN CAPITAL"/>
    <s v="TRIMESTRE ECONOMICO"/>
    <s v="0041-3011"/>
    <x v="2"/>
    <n v="2"/>
    <n v="2"/>
    <m/>
    <m/>
    <x v="0"/>
    <m/>
    <m/>
    <m/>
    <m/>
    <m/>
    <m/>
    <m/>
    <m/>
    <s v="Article"/>
    <s v="Economía"/>
    <n v="0"/>
    <x v="1"/>
    <n v="800000"/>
    <n v="400000"/>
    <x v="4"/>
    <x v="0"/>
    <x v="0"/>
  </r>
  <r>
    <x v="1"/>
    <n v="2015"/>
    <n v="1"/>
    <n v="2015"/>
    <n v="1"/>
    <m/>
    <n v="0"/>
    <s v="Species separation within the Lessonia nigrescens complex (Phaeophyceae, Laminariales) is mirrored by ecophysiological traits. "/>
    <s v="BOTANICA MARINA"/>
    <s v="0041-3012"/>
    <x v="1"/>
    <n v="8"/>
    <n v="2"/>
    <m/>
    <m/>
    <x v="3"/>
    <m/>
    <m/>
    <m/>
    <m/>
    <m/>
    <m/>
    <n v="5"/>
    <m/>
    <s v="Article"/>
    <s v="Biología Marina"/>
    <n v="6"/>
    <x v="1"/>
    <n v="1600000"/>
    <n v="800000"/>
    <x v="2"/>
    <x v="1"/>
    <x v="0"/>
  </r>
  <r>
    <x v="1"/>
    <n v="2015"/>
    <n v="1"/>
    <n v="2015"/>
    <n v="1"/>
    <m/>
    <n v="0"/>
    <s v="Spectral turning bands for efficient Gaussian random fields generation on GPUs and accelerators"/>
    <s v="CONCURRENCY AND COMPUTATION-PRACTICE &amp; EXPERIENCE"/>
    <s v="1532-0626"/>
    <x v="1"/>
    <n v="4"/>
    <n v="1"/>
    <m/>
    <m/>
    <x v="0"/>
    <m/>
    <m/>
    <m/>
    <m/>
    <m/>
    <m/>
    <n v="3"/>
    <m/>
    <s v="Article"/>
    <s v="Inst. de Astronomía"/>
    <n v="3"/>
    <x v="1"/>
    <n v="1600000"/>
    <n v="1600000"/>
    <x v="0"/>
    <x v="0"/>
    <x v="0"/>
  </r>
  <r>
    <x v="1"/>
    <n v="2016"/>
    <n v="1"/>
    <n v="2015"/>
    <n v="1"/>
    <m/>
    <n v="0"/>
    <s v="Stress fields recorded on large-scale strike-slip fault systems: Effects on the tectonic evolution of crustal slivers during oblique subduction"/>
    <s v="TECTONOPHYSICS"/>
    <s v="0040-1951"/>
    <x v="1"/>
    <n v="6"/>
    <n v="3"/>
    <m/>
    <m/>
    <x v="2"/>
    <m/>
    <m/>
    <m/>
    <m/>
    <m/>
    <m/>
    <m/>
    <m/>
    <s v="Article"/>
    <s v="Cs. Geológicas"/>
    <n v="3"/>
    <x v="0"/>
    <n v="1600000"/>
    <n v="533333"/>
    <x v="1"/>
    <x v="0"/>
    <x v="0"/>
  </r>
  <r>
    <x v="1"/>
    <n v="2016"/>
    <n v="1"/>
    <n v="2015"/>
    <n v="1"/>
    <m/>
    <m/>
    <s v="Strong variability of the coronal line region in NGC 5548"/>
    <s v="MONTHLY NOTICES OF THE ROYAL ASTRONOMICAL SOCIETY"/>
    <s v="0035-8711"/>
    <x v="0"/>
    <n v="4"/>
    <n v="1"/>
    <m/>
    <m/>
    <x v="0"/>
    <m/>
    <m/>
    <m/>
    <n v="1"/>
    <m/>
    <m/>
    <n v="3"/>
    <m/>
    <s v="Article"/>
    <s v="Inst. de Astronomía"/>
    <n v="3"/>
    <x v="0"/>
    <n v="2000000"/>
    <n v="2000000"/>
    <x v="0"/>
    <x v="0"/>
    <x v="0"/>
  </r>
  <r>
    <x v="1"/>
    <n v="2015"/>
    <n v="1"/>
    <n v="2015"/>
    <n v="1"/>
    <m/>
    <n v="0"/>
    <s v="Structural characterisation of slightly Fe-doped SrTiO3 grown via a sol-gel hydrothermal synthesis"/>
    <s v="JOURNAL OF SOL-GEL SCIENCE AND TECHNOLOGY"/>
    <s v="0928-0707"/>
    <x v="1"/>
    <n v="5"/>
    <n v="2"/>
    <m/>
    <m/>
    <x v="3"/>
    <m/>
    <m/>
    <m/>
    <m/>
    <m/>
    <m/>
    <n v="2"/>
    <m/>
    <s v="Article"/>
    <s v="Cs. Farmacéuticas"/>
    <n v="3"/>
    <x v="1"/>
    <n v="1600000"/>
    <n v="800000"/>
    <x v="7"/>
    <x v="0"/>
    <x v="0"/>
  </r>
  <r>
    <x v="1"/>
    <n v="2015"/>
    <n v="1"/>
    <n v="2015"/>
    <n v="1"/>
    <n v="2015"/>
    <n v="1"/>
    <s v="Study of the current relationship between pollen and vegetation in the North of Chile, in the Pozo Almonte - Salar de Huasco transect (20 degrees 15 ' S/69 degrees 06 ' W) [Estudio de la relación polen-vegetación actual en el Norte de Chile, en el transec"/>
    <s v="GAYANA BOTANICA"/>
    <s v="0717-6843"/>
    <x v="2"/>
    <n v="7"/>
    <n v="1"/>
    <m/>
    <n v="5"/>
    <x v="3"/>
    <m/>
    <m/>
    <m/>
    <m/>
    <m/>
    <m/>
    <m/>
    <m/>
    <s v="Article"/>
    <s v="Cs. del Mar"/>
    <n v="6"/>
    <x v="1"/>
    <n v="800000"/>
    <n v="800000"/>
    <x v="2"/>
    <x v="1"/>
    <x v="0"/>
  </r>
  <r>
    <x v="1"/>
    <n v="2015"/>
    <n v="1"/>
    <n v="2015"/>
    <n v="1"/>
    <m/>
    <n v="0"/>
    <s v="Study of the natural floatability of molybdenite fines in saline solutions and effect of gypsum precipitation"/>
    <s v="Minerals &amp; Metallurgical Processing"/>
    <s v="0747-9182"/>
    <x v="3"/>
    <n v="4"/>
    <n v="1"/>
    <n v="2"/>
    <m/>
    <x v="0"/>
    <m/>
    <m/>
    <n v="1"/>
    <m/>
    <m/>
    <m/>
    <m/>
    <m/>
    <s v="Article"/>
    <s v="Ing. Metalúrgica y Minas"/>
    <n v="3"/>
    <x v="1"/>
    <n v="1200000"/>
    <n v="1200000"/>
    <x v="1"/>
    <x v="0"/>
    <x v="0"/>
  </r>
  <r>
    <x v="1"/>
    <n v="2016"/>
    <n v="1"/>
    <n v="2015"/>
    <n v="1"/>
    <m/>
    <n v="0"/>
    <s v="Subsistence continuity linked to consumption of marine protein in the formative period in the interfluvic coast of northern Chile: Re-assessing contacts with agropastoral groups from highlands"/>
    <s v="RADIOCARBON"/>
    <s v="0033-8222 "/>
    <x v="1"/>
    <n v="9"/>
    <n v="1"/>
    <m/>
    <m/>
    <x v="6"/>
    <m/>
    <m/>
    <m/>
    <m/>
    <m/>
    <m/>
    <n v="1"/>
    <m/>
    <s v="Article"/>
    <s v="IIAM"/>
    <n v="8"/>
    <x v="0"/>
    <n v="1600000"/>
    <n v="1600000"/>
    <x v="0"/>
    <x v="0"/>
    <x v="0"/>
  </r>
  <r>
    <x v="0"/>
    <n v="2016"/>
    <n v="1"/>
    <n v="2016"/>
    <n v="11"/>
    <m/>
    <m/>
    <s v="Surface curvature singularities of polytropic spheres in Palatini f(R,T) gravity"/>
    <s v="PHYSICAL REVIEW D"/>
    <s v="1550-7998"/>
    <x v="0"/>
    <n v="2"/>
    <n v="1"/>
    <m/>
    <m/>
    <x v="3"/>
    <m/>
    <m/>
    <m/>
    <m/>
    <m/>
    <m/>
    <m/>
    <m/>
    <s v="Article"/>
    <s v="Enseñanza de las Cs. Básicas"/>
    <n v="1"/>
    <x v="0"/>
    <n v="2000000"/>
    <n v="2000000"/>
    <x v="3"/>
    <x v="1"/>
    <x v="0"/>
  </r>
  <r>
    <x v="1"/>
    <m/>
    <n v="0"/>
    <n v="2015"/>
    <n v="1"/>
    <m/>
    <n v="0"/>
    <s v="Sweet spots for manuscripts: Visualizing the quality of scientific production"/>
    <s v="Research Journal of Applied Sciences, Engineering and Technology"/>
    <s v="2040-7459"/>
    <x v="3"/>
    <n v="4"/>
    <n v="2"/>
    <m/>
    <m/>
    <x v="0"/>
    <m/>
    <m/>
    <m/>
    <m/>
    <m/>
    <m/>
    <n v="2"/>
    <m/>
    <s v="Article"/>
    <s v="Esc. de Ingeniería"/>
    <n v="2"/>
    <x v="1"/>
    <n v="1200000"/>
    <n v="600000"/>
    <x v="3"/>
    <x v="1"/>
    <x v="0"/>
  </r>
  <r>
    <x v="1"/>
    <m/>
    <n v="0"/>
    <n v="2015"/>
    <n v="1"/>
    <m/>
    <n v="0"/>
    <s v="Sweet spots for manuscripts: Visualizing the quality of scientific production"/>
    <s v="Research Journal of Applied Sciences, Engineering and Technology"/>
    <s v="2040-7459"/>
    <x v="3"/>
    <n v="4"/>
    <n v="2"/>
    <m/>
    <m/>
    <x v="0"/>
    <m/>
    <m/>
    <m/>
    <m/>
    <m/>
    <m/>
    <n v="2"/>
    <m/>
    <s v="Article"/>
    <s v="Esc. de Cs. Empresariales"/>
    <n v="2"/>
    <x v="1"/>
    <n v="1200000"/>
    <n v="600000"/>
    <x v="3"/>
    <x v="1"/>
    <x v="0"/>
  </r>
  <r>
    <x v="1"/>
    <n v="2015"/>
    <n v="1"/>
    <n v="2015"/>
    <n v="1"/>
    <m/>
    <n v="0"/>
    <s v="Swiss ball training versus stable surface training for the treatment of low back pain in male judo athletes"/>
    <s v="ARCHIVES OF BUDO"/>
    <s v="1643-8698"/>
    <x v="3"/>
    <n v="3"/>
    <n v="1"/>
    <m/>
    <m/>
    <x v="0"/>
    <m/>
    <m/>
    <m/>
    <m/>
    <m/>
    <m/>
    <n v="2"/>
    <m/>
    <s v="Article"/>
    <s v="Esc. de Derecho-Antof."/>
    <n v="2"/>
    <x v="1"/>
    <n v="1200000"/>
    <n v="1200000"/>
    <x v="6"/>
    <x v="0"/>
    <x v="0"/>
  </r>
  <r>
    <x v="1"/>
    <n v="2015"/>
    <n v="1"/>
    <n v="2015"/>
    <n v="1"/>
    <m/>
    <n v="0"/>
    <s v="SyncAS: A Virtual Block Approach to Tame Asynchronous Programming"/>
    <s v="INTERNATIONAL JOURNAL OF SOFTWARE ENGINEERING AND KNOWLEDGE ENGINEERING"/>
    <s v="0218-1940"/>
    <x v="2"/>
    <n v="2"/>
    <n v="1"/>
    <m/>
    <m/>
    <x v="0"/>
    <m/>
    <m/>
    <m/>
    <m/>
    <m/>
    <m/>
    <m/>
    <n v="1"/>
    <s v="Article"/>
    <s v="Esc. de Cs. Empresariales"/>
    <n v="1"/>
    <x v="1"/>
    <n v="800000"/>
    <n v="800000"/>
    <x v="3"/>
    <x v="1"/>
    <x v="0"/>
  </r>
  <r>
    <x v="1"/>
    <n v="2015"/>
    <n v="1"/>
    <n v="2015"/>
    <n v="1"/>
    <m/>
    <n v="0"/>
    <s v="Synthesis and structural analysis of Co-doped BaTiO3"/>
    <s v="JOURNAL OF MOLECULAR STRUCTURE"/>
    <s v="0022-2860"/>
    <x v="3"/>
    <n v="4"/>
    <n v="1"/>
    <n v="1"/>
    <m/>
    <x v="5"/>
    <m/>
    <m/>
    <m/>
    <m/>
    <m/>
    <m/>
    <m/>
    <m/>
    <s v="Article"/>
    <s v="Cs. Farmacéuticas"/>
    <n v="3"/>
    <x v="1"/>
    <n v="1200000"/>
    <n v="1200000"/>
    <x v="7"/>
    <x v="0"/>
    <x v="0"/>
  </r>
  <r>
    <x v="1"/>
    <n v="2015"/>
    <n v="1"/>
    <n v="2015"/>
    <n v="1"/>
    <m/>
    <n v="0"/>
    <s v="Synthesis and luminescent properties of two different Y2WO6: Eu3+ phosphor phases"/>
    <s v="JOURNAL OF ALLOYS AND COMPOUNDS"/>
    <s v="0925-8388"/>
    <x v="0"/>
    <n v="5"/>
    <n v="2"/>
    <n v="1"/>
    <m/>
    <x v="5"/>
    <m/>
    <m/>
    <m/>
    <m/>
    <m/>
    <m/>
    <m/>
    <m/>
    <s v="Article"/>
    <s v="Química"/>
    <n v="3"/>
    <x v="1"/>
    <n v="2000000"/>
    <n v="1000000"/>
    <x v="7"/>
    <x v="0"/>
    <x v="0"/>
  </r>
  <r>
    <x v="2"/>
    <m/>
    <n v="0"/>
    <m/>
    <n v="0"/>
    <n v="2015"/>
    <n v="11"/>
    <s v="Tasas óptimas para el Impuesto a la Minería del Cobre en Chile. [Optimal taxes rates for copper mining in Chile]"/>
    <s v="Polis (Santiago)"/>
    <s v="0718-6568"/>
    <x v="4"/>
    <n v="3"/>
    <n v="3"/>
    <m/>
    <m/>
    <x v="0"/>
    <m/>
    <m/>
    <m/>
    <m/>
    <m/>
    <m/>
    <m/>
    <m/>
    <m/>
    <s v="Economía"/>
    <n v="0"/>
    <x v="1"/>
    <n v="680000"/>
    <n v="226667"/>
    <x v="4"/>
    <x v="0"/>
    <x v="2"/>
  </r>
  <r>
    <x v="1"/>
    <n v="2015"/>
    <n v="1"/>
    <n v="2015"/>
    <n v="1"/>
    <m/>
    <n v="0"/>
    <s v="Technical note: A linear model for predicting delta C-13(protein)"/>
    <s v="American Journal of Physical Anthropology"/>
    <s v="0002-9483"/>
    <x v="0"/>
    <n v="4"/>
    <n v="1"/>
    <m/>
    <m/>
    <x v="0"/>
    <m/>
    <m/>
    <m/>
    <n v="3"/>
    <m/>
    <m/>
    <m/>
    <m/>
    <s v="Article"/>
    <s v="IIAM"/>
    <n v="3"/>
    <x v="1"/>
    <n v="2000000"/>
    <n v="2000000"/>
    <x v="0"/>
    <x v="0"/>
    <x v="0"/>
  </r>
  <r>
    <x v="1"/>
    <n v="2015"/>
    <n v="1"/>
    <n v="2015"/>
    <n v="1"/>
    <n v="2015"/>
    <n v="1"/>
    <s v="Tephrochronology of the upper Rio Cisnes valley (44 degrees S), southern Chile"/>
    <s v="Andean Geology"/>
    <s v="0718-7106 / 0718-7092"/>
    <x v="1"/>
    <n v="3"/>
    <n v="1"/>
    <m/>
    <n v="1"/>
    <x v="0"/>
    <m/>
    <m/>
    <m/>
    <n v="1"/>
    <m/>
    <m/>
    <m/>
    <m/>
    <s v="Article"/>
    <s v="Biología Marina"/>
    <n v="2"/>
    <x v="1"/>
    <n v="1600000"/>
    <n v="1600000"/>
    <x v="2"/>
    <x v="1"/>
    <x v="0"/>
  </r>
  <r>
    <x v="1"/>
    <n v="2015"/>
    <n v="1"/>
    <n v="2015"/>
    <n v="1"/>
    <m/>
    <n v="0"/>
    <s v="Testing modern human out-of-Africa dispersal models and implications for modern human origins"/>
    <s v="JOURNAL OF HUMAN EVOLUTION"/>
    <s v="0047-2484"/>
    <x v="0"/>
    <n v="5"/>
    <n v="1"/>
    <m/>
    <m/>
    <x v="0"/>
    <m/>
    <m/>
    <m/>
    <m/>
    <m/>
    <m/>
    <n v="3"/>
    <n v="1"/>
    <s v="Article"/>
    <s v="IIAM"/>
    <n v="4"/>
    <x v="1"/>
    <n v="2000000"/>
    <n v="2000000"/>
    <x v="0"/>
    <x v="0"/>
    <x v="0"/>
  </r>
  <r>
    <x v="1"/>
    <n v="2015"/>
    <n v="1"/>
    <m/>
    <n v="0"/>
    <m/>
    <n v="0"/>
    <s v="Tetracycline resistance gene tet(39) identified in three new genera of bacteria isolated in 1999 from Chilean salmon farms"/>
    <s v="JOURNAL OF ANTIMICROBIAL CHEMOTHERAPY"/>
    <s v="0305-7453"/>
    <x v="0"/>
    <n v="4"/>
    <n v="1"/>
    <m/>
    <m/>
    <x v="0"/>
    <m/>
    <m/>
    <m/>
    <n v="3"/>
    <m/>
    <m/>
    <m/>
    <m/>
    <s v="Article"/>
    <s v="Acuicultura"/>
    <n v="3"/>
    <x v="1"/>
    <n v="2000000"/>
    <n v="2000000"/>
    <x v="2"/>
    <x v="1"/>
    <x v="0"/>
  </r>
  <r>
    <x v="0"/>
    <n v="2016"/>
    <n v="1"/>
    <n v="2016"/>
    <n v="11"/>
    <m/>
    <n v="0"/>
    <s v="The 16 September 2015 Chile Tsunami from the Post-Tsunami Survey and Numerical Modeling Perspectives"/>
    <s v="PURE AND APPLIED GEOPHYSICS"/>
    <s v="0033-4553 "/>
    <x v="1"/>
    <n v="11"/>
    <n v="4"/>
    <m/>
    <m/>
    <x v="7"/>
    <m/>
    <m/>
    <m/>
    <m/>
    <m/>
    <m/>
    <m/>
    <n v="2"/>
    <s v="Article"/>
    <s v="Cs. Geológicas"/>
    <n v="7"/>
    <x v="0"/>
    <n v="1600000"/>
    <n v="400000"/>
    <x v="1"/>
    <x v="0"/>
    <x v="0"/>
  </r>
  <r>
    <x v="2"/>
    <n v="2015"/>
    <n v="1"/>
    <n v="2014"/>
    <n v="1"/>
    <n v="2014"/>
    <n v="1"/>
    <s v="The ambivalence of professional discourse on sexology in Chile"/>
    <s v="Terapia Psicológica"/>
    <s v="0718-4808"/>
    <x v="2"/>
    <n v="3"/>
    <n v="2"/>
    <m/>
    <m/>
    <x v="3"/>
    <m/>
    <m/>
    <m/>
    <m/>
    <m/>
    <m/>
    <m/>
    <m/>
    <s v="Article"/>
    <s v="Esc. de Psicología"/>
    <n v="1"/>
    <x v="1"/>
    <n v="800000"/>
    <n v="400000"/>
    <x v="8"/>
    <x v="0"/>
    <x v="0"/>
  </r>
  <r>
    <x v="1"/>
    <n v="2015"/>
    <n v="1"/>
    <n v="2015"/>
    <n v="1"/>
    <m/>
    <n v="0"/>
    <s v="The Bochum Survey of the Southern Galactic Disk: II. Follow-up measurements and multi-filter photometry for 1323 square degrees monitored in 2010-2015"/>
    <s v="ASTRONOMISCHE NACHRICHTEN"/>
    <s v="0004-6337"/>
    <x v="3"/>
    <n v="11"/>
    <n v="2"/>
    <m/>
    <m/>
    <x v="0"/>
    <m/>
    <m/>
    <m/>
    <m/>
    <m/>
    <m/>
    <n v="9"/>
    <m/>
    <s v="Article"/>
    <s v="Inst. de Astronomía"/>
    <n v="9"/>
    <x v="1"/>
    <n v="1200000"/>
    <n v="600000"/>
    <x v="0"/>
    <x v="0"/>
    <x v="0"/>
  </r>
  <r>
    <x v="1"/>
    <n v="2015"/>
    <n v="1"/>
    <n v="2015"/>
    <n v="1"/>
    <m/>
    <n v="0"/>
    <s v="The broad-line region and dust torus size of the Seyfert 1 galaxy PGC 50427"/>
    <s v="Astronomy &amp; Astrophysics"/>
    <s v="1432-0746"/>
    <x v="0"/>
    <n v="13"/>
    <n v="4"/>
    <m/>
    <m/>
    <x v="0"/>
    <m/>
    <m/>
    <m/>
    <n v="1"/>
    <m/>
    <m/>
    <n v="8"/>
    <m/>
    <s v="Article"/>
    <s v="Física"/>
    <n v="9"/>
    <x v="1"/>
    <n v="2000000"/>
    <n v="500000"/>
    <x v="7"/>
    <x v="0"/>
    <x v="0"/>
  </r>
  <r>
    <x v="1"/>
    <n v="2015"/>
    <n v="1"/>
    <n v="2015"/>
    <n v="1"/>
    <m/>
    <n v="0"/>
    <s v="The broad-line region and dust torus size of the Seyfert 1 galaxy PGC 50427"/>
    <s v="Astronomy &amp; Astrophysics"/>
    <s v="1432-0746"/>
    <x v="0"/>
    <n v="13"/>
    <n v="4"/>
    <m/>
    <m/>
    <x v="0"/>
    <m/>
    <m/>
    <m/>
    <n v="1"/>
    <m/>
    <m/>
    <n v="8"/>
    <m/>
    <s v="Article"/>
    <s v="Inst. de Astronomía"/>
    <n v="9"/>
    <x v="1"/>
    <n v="2000000"/>
    <n v="500000"/>
    <x v="0"/>
    <x v="0"/>
    <x v="0"/>
  </r>
  <r>
    <x v="1"/>
    <m/>
    <m/>
    <n v="2015"/>
    <n v="1"/>
    <n v="2016"/>
    <n v="1"/>
    <s v="The cassation cause in the Chilean civil core. Problems and reform perspectives. [Motivo de casación en el fondo civil en Chile. Problemas y perspectivas de reforma]"/>
    <s v="Ius et Praxis"/>
    <s v="0717-2877"/>
    <x v="3"/>
    <n v="1"/>
    <n v="1"/>
    <m/>
    <m/>
    <x v="0"/>
    <m/>
    <m/>
    <m/>
    <m/>
    <m/>
    <m/>
    <m/>
    <m/>
    <s v="Article"/>
    <s v="Esc. de Derecho-Coq."/>
    <n v="0"/>
    <x v="1"/>
    <n v="1200000"/>
    <n v="1200000"/>
    <x v="6"/>
    <x v="1"/>
    <x v="0"/>
  </r>
  <r>
    <x v="1"/>
    <n v="2015"/>
    <n v="1"/>
    <n v="2015"/>
    <n v="1"/>
    <m/>
    <n v="0"/>
    <s v="The cranial morphology of the Botocudo Indians, Brazil"/>
    <s v="American Journal of Physical Anthropology"/>
    <s v="0002-9483"/>
    <x v="0"/>
    <n v="5"/>
    <n v="1"/>
    <m/>
    <m/>
    <x v="0"/>
    <n v="3"/>
    <m/>
    <m/>
    <m/>
    <m/>
    <m/>
    <n v="1"/>
    <m/>
    <s v="Article"/>
    <s v="IIAM"/>
    <n v="4"/>
    <x v="1"/>
    <n v="2000000"/>
    <n v="2000000"/>
    <x v="0"/>
    <x v="0"/>
    <x v="0"/>
  </r>
  <r>
    <x v="1"/>
    <n v="2016"/>
    <n v="11"/>
    <n v="2015"/>
    <n v="1"/>
    <n v="2016"/>
    <n v="11"/>
    <s v="The dark rooms and the men who have sex with men: Making the invisiblevisible. [Los cuartos oscuros y los hombres que tienen sexo con hombres: Haciendo visible lo invisible]"/>
    <s v="Revista de Salud Publica"/>
    <s v="0124-0064"/>
    <x v="3"/>
    <n v="2"/>
    <n v="1"/>
    <m/>
    <m/>
    <x v="0"/>
    <n v="1"/>
    <m/>
    <m/>
    <m/>
    <m/>
    <m/>
    <m/>
    <m/>
    <s v="Article"/>
    <s v="Salud Pública"/>
    <n v="1"/>
    <x v="0"/>
    <n v="1200000"/>
    <n v="1200000"/>
    <x v="5"/>
    <x v="1"/>
    <x v="0"/>
  </r>
  <r>
    <x v="1"/>
    <n v="2015"/>
    <n v="1"/>
    <n v="2015"/>
    <n v="1"/>
    <m/>
    <n v="0"/>
    <s v="The dust disk and companion of the nearby AGB star L-2 Puppis SPHERE/ZIMPOL polarimetric imaging at visible wavelengths"/>
    <s v="Astronomy &amp; Astrophysics"/>
    <s v="1432-0746"/>
    <x v="0"/>
    <n v="9"/>
    <n v="1"/>
    <m/>
    <m/>
    <x v="1"/>
    <m/>
    <m/>
    <m/>
    <n v="1"/>
    <m/>
    <m/>
    <n v="4"/>
    <m/>
    <s v="Article"/>
    <s v="Inst. de Astronomía"/>
    <n v="8"/>
    <x v="1"/>
    <n v="2000000"/>
    <n v="2000000"/>
    <x v="0"/>
    <x v="0"/>
    <x v="0"/>
  </r>
  <r>
    <x v="1"/>
    <n v="2015"/>
    <n v="1"/>
    <n v="2015"/>
    <n v="1"/>
    <m/>
    <n v="0"/>
    <s v="The effect of macroalgal, formulated and combination diets on growth, survival and feed utilisation in the red abalone Haliotis rufescens"/>
    <s v="AQUACULTURE"/>
    <s v="0044-8486"/>
    <x v="0"/>
    <n v="3"/>
    <n v="1"/>
    <m/>
    <m/>
    <x v="0"/>
    <m/>
    <m/>
    <m/>
    <m/>
    <n v="2"/>
    <m/>
    <m/>
    <m/>
    <s v="Article"/>
    <s v="Acuicultura"/>
    <n v="2"/>
    <x v="1"/>
    <n v="2000000"/>
    <n v="2000000"/>
    <x v="2"/>
    <x v="1"/>
    <x v="0"/>
  </r>
  <r>
    <x v="1"/>
    <n v="2015"/>
    <n v="1"/>
    <n v="2015"/>
    <n v="1"/>
    <m/>
    <n v="0"/>
    <s v="The effect of seawater based media on copper dissolution from low-grade copper ore"/>
    <s v="MINERALS ENGINEERING"/>
    <s v="0892-6875"/>
    <x v="0"/>
    <n v="6"/>
    <n v="1"/>
    <n v="4"/>
    <m/>
    <x v="1"/>
    <m/>
    <m/>
    <m/>
    <m/>
    <m/>
    <n v="1"/>
    <m/>
    <m/>
    <s v="Article"/>
    <s v="Ing. Metalúrgica y Minas"/>
    <n v="5"/>
    <x v="1"/>
    <n v="2000000"/>
    <n v="2000000"/>
    <x v="1"/>
    <x v="0"/>
    <x v="0"/>
  </r>
  <r>
    <x v="1"/>
    <n v="2015"/>
    <n v="1"/>
    <m/>
    <n v="0"/>
    <m/>
    <n v="0"/>
    <s v="The effects of stage recovery uncertainty in the performance of concentration circuits"/>
    <s v="INTERNATIONAL JOURNAL OF MINERAL PROCESSING"/>
    <s v="0301-7516"/>
    <x v="1"/>
    <n v="3"/>
    <n v="1"/>
    <n v="2"/>
    <m/>
    <x v="0"/>
    <m/>
    <m/>
    <m/>
    <m/>
    <m/>
    <m/>
    <m/>
    <m/>
    <s v="Article"/>
    <s v="Ing. Metalúrgica y Minas"/>
    <n v="2"/>
    <x v="1"/>
    <n v="1600000"/>
    <n v="1600000"/>
    <x v="1"/>
    <x v="0"/>
    <x v="0"/>
  </r>
  <r>
    <x v="2"/>
    <m/>
    <m/>
    <n v="2014"/>
    <n v="1"/>
    <n v="2015"/>
    <n v="1"/>
    <s v="The essay in the big north of Chile. Authors and topics. Reflection on the history/nature border: 1950-1970. [El ensayo en el norte grande de Chile: Autores y temas. La reflexión en la frontera Historia/ Naturaleza: 1950-1970]"/>
    <s v="Literatura y lingüística"/>
    <s v="0716-5811"/>
    <x v="3"/>
    <n v="1"/>
    <n v="1"/>
    <m/>
    <m/>
    <x v="0"/>
    <m/>
    <m/>
    <m/>
    <m/>
    <m/>
    <m/>
    <m/>
    <m/>
    <s v="conf"/>
    <s v="Esc. de Derecho-Antof."/>
    <n v="0"/>
    <x v="2"/>
    <n v="1200000"/>
    <n v="1200000"/>
    <x v="6"/>
    <x v="0"/>
    <x v="5"/>
  </r>
  <r>
    <x v="0"/>
    <n v="2016"/>
    <n v="1"/>
    <n v="2016"/>
    <n v="11"/>
    <m/>
    <n v="0"/>
    <s v="The Face of a Mother Deprived of Liberty: Imprisonment, Guilt, and Stigma in the Norte Grande,Chile"/>
    <s v="AFFILIA-JOURNAL OF WOMEN AND SOCIAL WORK"/>
    <s v="0886-1099 "/>
    <x v="3"/>
    <n v="1"/>
    <n v="1"/>
    <m/>
    <m/>
    <x v="0"/>
    <m/>
    <m/>
    <m/>
    <m/>
    <m/>
    <m/>
    <m/>
    <m/>
    <s v="Article"/>
    <s v="Esc. de Psicología"/>
    <n v="0"/>
    <x v="0"/>
    <n v="1200000"/>
    <n v="1200000"/>
    <x v="8"/>
    <x v="0"/>
    <x v="0"/>
  </r>
  <r>
    <x v="1"/>
    <n v="2016"/>
    <n v="1"/>
    <n v="2015"/>
    <n v="1"/>
    <m/>
    <n v="0"/>
    <s v="The Fisher Thermodynamics of Quasi-Probabilities"/>
    <s v="ENTROPY"/>
    <s v="1099-4300"/>
    <x v="1"/>
    <n v="2"/>
    <n v="1"/>
    <m/>
    <m/>
    <x v="0"/>
    <n v="1"/>
    <m/>
    <m/>
    <m/>
    <m/>
    <m/>
    <m/>
    <m/>
    <s v="Article"/>
    <s v="Física"/>
    <n v="1"/>
    <x v="0"/>
    <n v="1600000"/>
    <n v="1600000"/>
    <x v="7"/>
    <x v="0"/>
    <x v="0"/>
  </r>
  <r>
    <x v="1"/>
    <n v="2016"/>
    <n v="11"/>
    <n v="2015"/>
    <n v="1"/>
    <m/>
    <n v="0"/>
    <s v="The influence of “Facebook friends” on the intention to join brand pages"/>
    <s v="Journal of Product and Brand Management"/>
    <s v="1061-0421"/>
    <x v="2"/>
    <n v="3"/>
    <n v="1"/>
    <m/>
    <m/>
    <x v="0"/>
    <m/>
    <m/>
    <m/>
    <m/>
    <m/>
    <m/>
    <n v="2"/>
    <m/>
    <m/>
    <s v="Esc. de Cs. Empresariales"/>
    <n v="2"/>
    <x v="0"/>
    <n v="800000"/>
    <n v="800000"/>
    <x v="3"/>
    <x v="1"/>
    <x v="2"/>
  </r>
  <r>
    <x v="1"/>
    <n v="2016"/>
    <n v="1"/>
    <n v="2015"/>
    <n v="1"/>
    <m/>
    <n v="0"/>
    <s v="The influence of importance in Self-Report of Quality of Life in Chilean Young People"/>
    <s v="Universitas Psychologica"/>
    <s v="1657-9267"/>
    <x v="2"/>
    <n v="5"/>
    <n v="4"/>
    <m/>
    <m/>
    <x v="3"/>
    <m/>
    <m/>
    <m/>
    <m/>
    <m/>
    <m/>
    <n v="1"/>
    <m/>
    <m/>
    <s v="Esc. de Psicología"/>
    <n v="1"/>
    <x v="0"/>
    <n v="800000"/>
    <n v="200000"/>
    <x v="8"/>
    <x v="0"/>
    <x v="2"/>
  </r>
  <r>
    <x v="1"/>
    <n v="2016"/>
    <n v="1"/>
    <n v="2015"/>
    <n v="1"/>
    <m/>
    <n v="0"/>
    <s v="The influence of importance in Self-Report of Quality of Life in Chilean Young People"/>
    <s v="Universitas Psychologica"/>
    <s v="1657-9267"/>
    <x v="2"/>
    <n v="5"/>
    <n v="4"/>
    <m/>
    <m/>
    <x v="3"/>
    <m/>
    <m/>
    <m/>
    <m/>
    <m/>
    <m/>
    <n v="1"/>
    <m/>
    <s v="Article"/>
    <s v="Esc. de Psicología"/>
    <n v="1"/>
    <x v="0"/>
    <n v="800000"/>
    <n v="200000"/>
    <x v="8"/>
    <x v="0"/>
    <x v="0"/>
  </r>
  <r>
    <x v="1"/>
    <m/>
    <n v="0"/>
    <n v="2015"/>
    <n v="1"/>
    <m/>
    <n v="0"/>
    <s v="The Innsbruck/ESO sky models and telluric correction tools ∗: The possibility of atmospheric monitoring for Čerenkov telescopes"/>
    <s v="EPJ Web of Conferences"/>
    <s v="1657-9268"/>
    <x v="2"/>
    <n v="4"/>
    <n v="1"/>
    <m/>
    <m/>
    <x v="0"/>
    <m/>
    <m/>
    <m/>
    <m/>
    <m/>
    <m/>
    <n v="3"/>
    <m/>
    <m/>
    <s v="Inst. de Astronomía"/>
    <n v="3"/>
    <x v="1"/>
    <n v="800000"/>
    <n v="800000"/>
    <x v="0"/>
    <x v="0"/>
    <x v="2"/>
  </r>
  <r>
    <x v="1"/>
    <m/>
    <n v="0"/>
    <n v="2015"/>
    <n v="1"/>
    <n v="2015"/>
    <n v="1"/>
    <s v="The largest Laplacian and adjacency indices of complete caterpillars of fixed diameter"/>
    <s v="Proyecciones"/>
    <s v="0716-0917"/>
    <x v="2"/>
    <n v="3"/>
    <n v="1"/>
    <m/>
    <m/>
    <x v="0"/>
    <n v="2"/>
    <m/>
    <m/>
    <m/>
    <m/>
    <m/>
    <m/>
    <m/>
    <s v="Article"/>
    <s v="Matemáticas"/>
    <n v="2"/>
    <x v="1"/>
    <n v="800000"/>
    <n v="800000"/>
    <x v="7"/>
    <x v="0"/>
    <x v="0"/>
  </r>
  <r>
    <x v="2"/>
    <n v="2015"/>
    <n v="1"/>
    <m/>
    <n v="0"/>
    <m/>
    <n v="0"/>
    <s v="THE LATE FISHING OF COBIJA, DOMESTIC DEPOSITS AND STRATEGIES OF SUBSISTENCE"/>
    <s v="Estudios Atacameños"/>
    <s v="0718-1043a"/>
    <x v="4"/>
    <n v="2"/>
    <n v="1"/>
    <m/>
    <m/>
    <x v="3"/>
    <m/>
    <m/>
    <m/>
    <m/>
    <m/>
    <m/>
    <m/>
    <m/>
    <s v="Article"/>
    <s v="IIAM"/>
    <n v="1"/>
    <x v="1"/>
    <n v="680000"/>
    <n v="680000"/>
    <x v="0"/>
    <x v="0"/>
    <x v="0"/>
  </r>
  <r>
    <x v="1"/>
    <n v="2015"/>
    <n v="222"/>
    <m/>
    <n v="0"/>
    <n v="2015"/>
    <n v="1"/>
    <s v="The legal status of the nuclear energy in Chile [Carrasco Quirogaedesio el Régimen Jurídico de la Energía Nuclear en Chile]"/>
    <s v="Revista Chilena de Derecho"/>
    <s v="0718-3437"/>
    <x v="2"/>
    <n v="1"/>
    <n v="1"/>
    <m/>
    <m/>
    <x v="0"/>
    <m/>
    <m/>
    <m/>
    <m/>
    <m/>
    <m/>
    <m/>
    <m/>
    <s v="BOOK REVIEW"/>
    <s v="Esc. de Derecho-Antof."/>
    <n v="0"/>
    <x v="1"/>
    <n v="800000"/>
    <n v="800000"/>
    <x v="6"/>
    <x v="0"/>
    <x v="6"/>
  </r>
  <r>
    <x v="1"/>
    <n v="2016"/>
    <n v="1"/>
    <m/>
    <n v="0"/>
    <n v="2016"/>
    <n v="1"/>
    <s v="THE NOTION OF PUBLIC BURDEN AND ITS FUNCTION IN THE CHILEAN CONSTITUTIONAL COURT'S CASE LAW"/>
    <s v="Revista Chilena de Derecho"/>
    <s v="0718-3437"/>
    <x v="2"/>
    <n v="1"/>
    <n v="1"/>
    <m/>
    <m/>
    <x v="0"/>
    <m/>
    <m/>
    <m/>
    <m/>
    <m/>
    <m/>
    <m/>
    <m/>
    <s v="Article"/>
    <s v="Esc. de Derecho-Antof."/>
    <n v="0"/>
    <x v="0"/>
    <n v="800000"/>
    <n v="800000"/>
    <x v="6"/>
    <x v="0"/>
    <x v="0"/>
  </r>
  <r>
    <x v="1"/>
    <n v="2015"/>
    <n v="1"/>
    <m/>
    <n v="0"/>
    <m/>
    <n v="0"/>
    <s v="The Oldest Case of Decapitation in the New World (Lapa do Santo, East-Central Brazil)"/>
    <s v="PLOS ONE"/>
    <s v="1932-6203"/>
    <x v="0"/>
    <n v="13"/>
    <n v="1"/>
    <m/>
    <m/>
    <x v="0"/>
    <n v="5"/>
    <m/>
    <n v="1"/>
    <m/>
    <n v="1"/>
    <m/>
    <n v="6"/>
    <m/>
    <s v="Article"/>
    <s v="IIAM"/>
    <n v="12"/>
    <x v="1"/>
    <n v="2000000"/>
    <n v="2000000"/>
    <x v="0"/>
    <x v="0"/>
    <x v="0"/>
  </r>
  <r>
    <x v="1"/>
    <n v="2015"/>
    <n v="1"/>
    <n v="2015"/>
    <n v="1"/>
    <m/>
    <n v="0"/>
    <s v="The phylogenetic position and taxonomic status of Sterechinus bernasconiae Larrain, 1975(Echinodermata, Echinoidea), an enigmatic Chilean sea urchin"/>
    <s v="POLAR BIOLOGY"/>
    <s v="0722-4060"/>
    <x v="1"/>
    <n v="7"/>
    <n v="1"/>
    <m/>
    <m/>
    <x v="5"/>
    <m/>
    <m/>
    <m/>
    <m/>
    <m/>
    <m/>
    <n v="4"/>
    <m/>
    <s v="Article"/>
    <s v="Biología Marina"/>
    <n v="6"/>
    <x v="1"/>
    <n v="1600000"/>
    <n v="1600000"/>
    <x v="2"/>
    <x v="1"/>
    <x v="0"/>
  </r>
  <r>
    <x v="1"/>
    <n v="2016"/>
    <n v="1"/>
    <m/>
    <n v="0"/>
    <m/>
    <m/>
    <s v="The pre-Mesozoic rocks of northern Chile: U-Pb ages, and Hf and O isotopes"/>
    <s v="EARTH-SCIENCE REVIEWS"/>
    <s v="0012-8252"/>
    <x v="0"/>
    <n v="7"/>
    <n v="1"/>
    <m/>
    <m/>
    <x v="1"/>
    <m/>
    <m/>
    <m/>
    <m/>
    <m/>
    <n v="1"/>
    <n v="1"/>
    <m/>
    <s v="Article"/>
    <s v="Cs. Geológicas"/>
    <n v="6"/>
    <x v="0"/>
    <n v="2000000"/>
    <n v="2000000"/>
    <x v="1"/>
    <x v="0"/>
    <x v="0"/>
  </r>
  <r>
    <x v="1"/>
    <n v="2015"/>
    <n v="1"/>
    <n v="2015"/>
    <n v="1"/>
    <m/>
    <n v="0"/>
    <s v="THE PROGENITOR OF THE FUor-TYPE YOUNG ERUPTIVE STAR 2MASS J06593158-0405277"/>
    <s v="ASTROPHYSICAL JOURNAL LETTERS"/>
    <s v="2041-8205"/>
    <x v="0"/>
    <n v="6"/>
    <n v="1"/>
    <m/>
    <m/>
    <x v="0"/>
    <m/>
    <m/>
    <m/>
    <m/>
    <m/>
    <m/>
    <n v="5"/>
    <m/>
    <s v="Article"/>
    <s v="Inst. de Astronomía"/>
    <n v="5"/>
    <x v="1"/>
    <n v="2000000"/>
    <n v="2000000"/>
    <x v="0"/>
    <x v="0"/>
    <x v="0"/>
  </r>
  <r>
    <x v="1"/>
    <n v="2016"/>
    <n v="1"/>
    <n v="2015"/>
    <n v="1"/>
    <m/>
    <m/>
    <s v="The response of nitrifying microbial assemblages to ammonium (NH4+) enrichment from salmon farm activities in a northern Chilean Fjord"/>
    <s v="Estuarine Coastal and Shelf Science"/>
    <s v="0272-7714"/>
    <x v="1"/>
    <n v="5"/>
    <n v="1"/>
    <m/>
    <m/>
    <x v="2"/>
    <m/>
    <m/>
    <m/>
    <m/>
    <m/>
    <m/>
    <n v="1"/>
    <m/>
    <s v="Article"/>
    <s v="Cs. del Mar"/>
    <n v="4"/>
    <x v="0"/>
    <n v="1600000"/>
    <n v="1600000"/>
    <x v="2"/>
    <x v="1"/>
    <x v="0"/>
  </r>
  <r>
    <x v="1"/>
    <n v="2015"/>
    <n v="1"/>
    <n v="2014"/>
    <n v="11"/>
    <m/>
    <n v="0"/>
    <s v="The role of academic collaboration in the impact of Latin-American research on management."/>
    <s v="SCIENTOMETRICS"/>
    <s v="0138-9130"/>
    <x v="0"/>
    <n v="4"/>
    <n v="1"/>
    <m/>
    <m/>
    <x v="3"/>
    <m/>
    <m/>
    <n v="2"/>
    <m/>
    <m/>
    <m/>
    <m/>
    <m/>
    <s v="Article"/>
    <s v="Administración"/>
    <n v="3"/>
    <x v="1"/>
    <n v="2000000"/>
    <n v="2000000"/>
    <x v="4"/>
    <x v="0"/>
    <x v="0"/>
  </r>
  <r>
    <x v="1"/>
    <n v="2015"/>
    <n v="1"/>
    <m/>
    <n v="0"/>
    <m/>
    <n v="0"/>
    <s v="The role of family therapy in the management of schizophrenia: challenges and solutions"/>
    <s v="NEUROPSYCHIATRIC DISEASE AND TREATMENT"/>
    <s v="1178-2021"/>
    <x v="3"/>
    <n v="5"/>
    <n v="1"/>
    <m/>
    <m/>
    <x v="5"/>
    <m/>
    <m/>
    <m/>
    <m/>
    <m/>
    <m/>
    <n v="2"/>
    <m/>
    <s v="Article"/>
    <s v="Esc. de Psicología"/>
    <n v="4"/>
    <x v="1"/>
    <n v="1200000"/>
    <n v="1200000"/>
    <x v="8"/>
    <x v="0"/>
    <x v="0"/>
  </r>
  <r>
    <x v="1"/>
    <n v="2015"/>
    <n v="1"/>
    <n v="2015"/>
    <n v="1"/>
    <m/>
    <n v="0"/>
    <s v="The Sexual and Mating System of the Shrimp Odontonia katoi (Palaemonidae, Pontoniinae), a Symbiotic Guest of the Ascidian Polycarpa aurata in the Coral Triangle. "/>
    <s v="PLOS ONE"/>
    <s v="1932-6203"/>
    <x v="0"/>
    <n v="3"/>
    <n v="1"/>
    <m/>
    <m/>
    <x v="0"/>
    <m/>
    <m/>
    <m/>
    <n v="2"/>
    <m/>
    <m/>
    <m/>
    <m/>
    <s v="Article"/>
    <s v="Biología Marina"/>
    <n v="2"/>
    <x v="1"/>
    <n v="2000000"/>
    <n v="2000000"/>
    <x v="2"/>
    <x v="1"/>
    <x v="0"/>
  </r>
  <r>
    <x v="1"/>
    <n v="2015"/>
    <n v="1"/>
    <n v="2015"/>
    <n v="1"/>
    <m/>
    <n v="0"/>
    <s v="The stability of the optical flux variation gradient for 3C120"/>
    <s v="Astronomy &amp; Astrophysics"/>
    <s v="1432-0746"/>
    <x v="0"/>
    <n v="5"/>
    <n v="1"/>
    <m/>
    <m/>
    <x v="0"/>
    <m/>
    <m/>
    <m/>
    <m/>
    <m/>
    <m/>
    <n v="4"/>
    <m/>
    <s v="Article"/>
    <s v="Inst. de Astronomía"/>
    <n v="4"/>
    <x v="1"/>
    <n v="2000000"/>
    <n v="2000000"/>
    <x v="0"/>
    <x v="0"/>
    <x v="0"/>
  </r>
  <r>
    <x v="1"/>
    <n v="2015"/>
    <n v="1"/>
    <n v="2015"/>
    <n v="1"/>
    <m/>
    <n v="0"/>
    <s v="The Structure and Kinematics of the Galaxies thin Gaseous Disk Outside the solar Orbit "/>
    <s v="PUBLICATIONS OF THE ASTRONOMICAL SOCIETY OF THE PACIFIC"/>
    <s v="0004-6280"/>
    <x v="1"/>
    <n v="5"/>
    <n v="1"/>
    <m/>
    <m/>
    <x v="0"/>
    <m/>
    <m/>
    <m/>
    <m/>
    <m/>
    <m/>
    <n v="4"/>
    <m/>
    <s v="Article"/>
    <s v="Inst. de Astronomía"/>
    <n v="4"/>
    <x v="1"/>
    <n v="1600000"/>
    <n v="1600000"/>
    <x v="0"/>
    <x v="0"/>
    <x v="0"/>
  </r>
  <r>
    <x v="1"/>
    <n v="2016"/>
    <n v="1"/>
    <n v="2015"/>
    <n v="1"/>
    <m/>
    <n v="0"/>
    <s v="The Systemic Inflammatory Response in Patients with Appendicitis: a Progressive Phenomenon. "/>
    <s v="Indian Journal of Surgery"/>
    <s v="0972-2068"/>
    <x v="2"/>
    <n v="1"/>
    <n v="1"/>
    <m/>
    <m/>
    <x v="0"/>
    <m/>
    <m/>
    <m/>
    <m/>
    <m/>
    <m/>
    <m/>
    <m/>
    <s v="Article"/>
    <s v="Clínica"/>
    <n v="0"/>
    <x v="0"/>
    <n v="800000"/>
    <n v="800000"/>
    <x v="5"/>
    <x v="1"/>
    <x v="0"/>
  </r>
  <r>
    <x v="1"/>
    <n v="2015"/>
    <n v="1"/>
    <n v="2015"/>
    <n v="1"/>
    <m/>
    <n v="0"/>
    <s v="The Thermal Statistics of Quasi-Probabilities' Analogs in Phase Space"/>
    <s v="ADVANCES IN MATHEMATICAL PHYSICS"/>
    <s v="1687-9120"/>
    <x v="3"/>
    <n v="3"/>
    <n v="1"/>
    <m/>
    <m/>
    <x v="0"/>
    <m/>
    <m/>
    <n v="2"/>
    <m/>
    <m/>
    <m/>
    <m/>
    <m/>
    <s v="Article"/>
    <s v="Física"/>
    <n v="2"/>
    <x v="1"/>
    <n v="1200000"/>
    <n v="1200000"/>
    <x v="7"/>
    <x v="0"/>
    <x v="0"/>
  </r>
  <r>
    <x v="1"/>
    <m/>
    <n v="0"/>
    <n v="2015"/>
    <n v="1"/>
    <m/>
    <n v="0"/>
    <s v="The Very Fast Evolution of V4334 Sgr"/>
    <s v="EAS Publications Series"/>
    <s v="16334760, 16381963"/>
    <x v="3"/>
    <n v="6"/>
    <n v="1"/>
    <m/>
    <m/>
    <x v="0"/>
    <m/>
    <m/>
    <n v="1"/>
    <m/>
    <m/>
    <m/>
    <n v="4"/>
    <m/>
    <s v="Conference Paper"/>
    <s v="Inst. de Astronomía"/>
    <n v="5"/>
    <x v="1"/>
    <n v="1200000"/>
    <n v="1200000"/>
    <x v="0"/>
    <x v="0"/>
    <x v="3"/>
  </r>
  <r>
    <x v="1"/>
    <m/>
    <n v="0"/>
    <n v="2015"/>
    <n v="1"/>
    <m/>
    <n v="0"/>
    <s v="Therapeutic adherence in users of a cardiovascular health program in primary care in Chile [Adherencia terapéutica en usuarios de un programa de salud cardiovascular de atención priMaría en Chile]"/>
    <s v="Revista Peruana de Medicina Experimental y Salud Publica"/>
    <s v="1726-4634"/>
    <x v="1"/>
    <n v="3"/>
    <n v="1"/>
    <m/>
    <m/>
    <x v="5"/>
    <m/>
    <m/>
    <m/>
    <m/>
    <m/>
    <m/>
    <m/>
    <m/>
    <s v="Article"/>
    <s v="Clínica"/>
    <n v="2"/>
    <x v="1"/>
    <n v="1600000"/>
    <n v="1600000"/>
    <x v="5"/>
    <x v="1"/>
    <x v="0"/>
  </r>
  <r>
    <x v="1"/>
    <m/>
    <n v="0"/>
    <n v="2015"/>
    <n v="1"/>
    <m/>
    <n v="0"/>
    <s v="Thermo-statistics of rotating 2D non-screened plasma under an imperfect magnetic confinement"/>
    <s v="AIP Conference Proceedings"/>
    <s v="0094-243X"/>
    <x v="2"/>
    <n v="2"/>
    <n v="2"/>
    <m/>
    <m/>
    <x v="0"/>
    <m/>
    <m/>
    <m/>
    <m/>
    <m/>
    <m/>
    <m/>
    <m/>
    <s v="Conference Paper"/>
    <s v="Física"/>
    <n v="0"/>
    <x v="1"/>
    <n v="800000"/>
    <n v="400000"/>
    <x v="7"/>
    <x v="0"/>
    <x v="3"/>
  </r>
  <r>
    <x v="1"/>
    <n v="2016"/>
    <n v="1"/>
    <n v="2016"/>
    <n v="11"/>
    <m/>
    <n v="0"/>
    <s v="Tiwanaku Influence and Social Inequality: A Bioarchaeological, Biogeochemical, and Contextual Analysis of the Larache Cemetery, San Pedro de Atacama, Northern Chile"/>
    <s v="American Journal of Physical Anthropology"/>
    <s v="0002-9483"/>
    <x v="0"/>
    <n v="4"/>
    <n v="2"/>
    <m/>
    <m/>
    <x v="0"/>
    <m/>
    <m/>
    <m/>
    <n v="2"/>
    <m/>
    <m/>
    <m/>
    <m/>
    <s v="Article"/>
    <s v="IIAM"/>
    <n v="2"/>
    <x v="0"/>
    <n v="2000000"/>
    <n v="1000000"/>
    <x v="0"/>
    <x v="0"/>
    <x v="0"/>
  </r>
  <r>
    <x v="1"/>
    <n v="2015"/>
    <n v="1"/>
    <n v="2015"/>
    <n v="1"/>
    <n v="2015"/>
    <n v="1"/>
    <s v="Total digestibility coefficients and protein content in experimental food for juvenile of San Pedro, Oplegnathus insignis (Kner, 1867) (Perciformes, Oplegnathidae) [Coeficientes de Digestibilidad Total y de Proteinas en Alimentos Experimentales para Juven"/>
    <s v="Latin American Journal of Aquatic Research"/>
    <s v="0718-560X"/>
    <x v="2"/>
    <n v="5"/>
    <n v="3"/>
    <m/>
    <m/>
    <x v="5"/>
    <m/>
    <m/>
    <m/>
    <m/>
    <m/>
    <m/>
    <m/>
    <m/>
    <s v="Article"/>
    <s v="Acuicultura"/>
    <n v="2"/>
    <x v="1"/>
    <n v="800000"/>
    <n v="266667"/>
    <x v="2"/>
    <x v="1"/>
    <x v="0"/>
  </r>
  <r>
    <x v="1"/>
    <m/>
    <n v="0"/>
    <n v="2015"/>
    <n v="1"/>
    <m/>
    <n v="0"/>
    <s v="Town centre management: How web interactivity influences the image of a tourist destination"/>
    <s v="Journal of Urban Regeneration and Renewal"/>
    <s v="1752-9638"/>
    <x v="1"/>
    <n v="2"/>
    <n v="1"/>
    <m/>
    <m/>
    <x v="0"/>
    <m/>
    <m/>
    <m/>
    <m/>
    <m/>
    <m/>
    <n v="1"/>
    <m/>
    <s v="Article"/>
    <s v="Esc. de Cs. Empresariales"/>
    <n v="1"/>
    <x v="1"/>
    <n v="1600000"/>
    <n v="1600000"/>
    <x v="3"/>
    <x v="1"/>
    <x v="0"/>
  </r>
  <r>
    <x v="1"/>
    <n v="2015"/>
    <n v="1"/>
    <n v="2015"/>
    <n v="1"/>
    <m/>
    <n v="0"/>
    <s v="Transcriptome characterization of the ascidian Pyura chilensis using 454-pyrosequencing data from two distant localities on the southeast Pacific"/>
    <s v="MARINE GENOMICS"/>
    <s v="1874-7787"/>
    <x v="3"/>
    <n v="2"/>
    <n v="1"/>
    <m/>
    <m/>
    <x v="3"/>
    <m/>
    <m/>
    <m/>
    <m/>
    <m/>
    <m/>
    <m/>
    <m/>
    <s v="Article"/>
    <s v="Biología Marina"/>
    <n v="1"/>
    <x v="1"/>
    <n v="1200000"/>
    <n v="1200000"/>
    <x v="2"/>
    <x v="1"/>
    <x v="0"/>
  </r>
  <r>
    <x v="1"/>
    <m/>
    <n v="0"/>
    <n v="2015"/>
    <n v="1"/>
    <n v="2015"/>
    <n v="11"/>
    <s v="Travel Buying Behavior in Social Network Site Users: to Buy Online vs. Offline"/>
    <s v="Journal of theoretical and applied electronic commerce research"/>
    <s v="0718-1876"/>
    <x v="3"/>
    <n v="3"/>
    <n v="1"/>
    <m/>
    <m/>
    <x v="0"/>
    <m/>
    <m/>
    <m/>
    <m/>
    <m/>
    <m/>
    <n v="2"/>
    <m/>
    <s v="Article"/>
    <s v="Esc. de Cs. Empresariales"/>
    <n v="2"/>
    <x v="1"/>
    <n v="1200000"/>
    <n v="1200000"/>
    <x v="3"/>
    <x v="1"/>
    <x v="0"/>
  </r>
  <r>
    <x v="1"/>
    <n v="2015"/>
    <n v="1"/>
    <n v="2015"/>
    <n v="1"/>
    <m/>
    <n v="0"/>
    <s v="Trypanocidal Activity of Long Chain Diamines and Aminoalcohols"/>
    <s v="MOLECULES"/>
    <s v="1420-3049"/>
    <x v="1"/>
    <n v="10"/>
    <n v="1"/>
    <m/>
    <m/>
    <x v="0"/>
    <n v="1"/>
    <m/>
    <m/>
    <m/>
    <m/>
    <m/>
    <n v="8"/>
    <m/>
    <s v="Article"/>
    <s v="Cs. Farmacéuticas"/>
    <n v="9"/>
    <x v="1"/>
    <n v="1600000"/>
    <n v="1600000"/>
    <x v="7"/>
    <x v="0"/>
    <x v="0"/>
  </r>
  <r>
    <x v="1"/>
    <n v="2015"/>
    <n v="1"/>
    <n v="2015"/>
    <n v="1"/>
    <m/>
    <n v="0"/>
    <s v="Type II Cepheids in the Milky Way disc Chemical composition of two new W Virginis stars: DD Vel and HQ Car"/>
    <s v="Astronomy &amp; Astrophysics"/>
    <s v="1432-0746"/>
    <x v="0"/>
    <n v="10"/>
    <n v="1"/>
    <m/>
    <m/>
    <x v="5"/>
    <m/>
    <m/>
    <m/>
    <m/>
    <m/>
    <m/>
    <n v="7"/>
    <m/>
    <s v="Article"/>
    <s v="Inst. de Astronomía"/>
    <n v="9"/>
    <x v="1"/>
    <n v="2000000"/>
    <n v="2000000"/>
    <x v="0"/>
    <x v="0"/>
    <x v="0"/>
  </r>
  <r>
    <x v="1"/>
    <n v="2015"/>
    <n v="1"/>
    <n v="2015"/>
    <n v="1"/>
    <m/>
    <n v="0"/>
    <s v="Understanding the resource curse (or blessing) across national and regional scales: Theory, empirical challenges and an application"/>
    <s v="AUSTRALIAN JOURNAL OF AGRICULTURAL AND RESOURCE ECONOMICS"/>
    <s v="1364-985X"/>
    <x v="1"/>
    <n v="3"/>
    <n v="1"/>
    <m/>
    <m/>
    <x v="0"/>
    <m/>
    <m/>
    <m/>
    <m/>
    <m/>
    <n v="2"/>
    <m/>
    <m/>
    <s v="Article"/>
    <s v="Economía"/>
    <n v="2"/>
    <x v="1"/>
    <n v="1600000"/>
    <n v="1600000"/>
    <x v="4"/>
    <x v="0"/>
    <x v="0"/>
  </r>
  <r>
    <x v="1"/>
    <n v="2015"/>
    <n v="1"/>
    <m/>
    <n v="0"/>
    <m/>
    <n v="0"/>
    <s v="Upper bound on Randic energy of some graphs"/>
    <s v="Linear Algebra and its Applications"/>
    <s v="0024-3795"/>
    <x v="0"/>
    <n v="3"/>
    <n v="2"/>
    <m/>
    <m/>
    <x v="0"/>
    <m/>
    <m/>
    <m/>
    <m/>
    <m/>
    <m/>
    <n v="1"/>
    <m/>
    <s v="Article"/>
    <s v="Matemáticas"/>
    <n v="1"/>
    <x v="1"/>
    <n v="2000000"/>
    <n v="1000000"/>
    <x v="7"/>
    <x v="0"/>
    <x v="0"/>
  </r>
  <r>
    <x v="1"/>
    <n v="2016"/>
    <n v="1"/>
    <n v="2016"/>
    <n v="11"/>
    <m/>
    <n v="0"/>
    <s v="Upper bounds on the Laplacian spread of graphs"/>
    <s v="Linear Algebra and its Applications"/>
    <s v="0024-3795"/>
    <x v="0"/>
    <n v="4"/>
    <n v="2"/>
    <m/>
    <m/>
    <x v="0"/>
    <m/>
    <m/>
    <m/>
    <m/>
    <m/>
    <m/>
    <n v="2"/>
    <m/>
    <s v="Article"/>
    <s v="Matemáticas"/>
    <n v="2"/>
    <x v="0"/>
    <n v="2000000"/>
    <n v="1000000"/>
    <x v="7"/>
    <x v="0"/>
    <x v="0"/>
  </r>
  <r>
    <x v="1"/>
    <n v="2015"/>
    <n v="1"/>
    <n v="2015"/>
    <n v="1"/>
    <m/>
    <n v="0"/>
    <s v="Upper plate reverse fault reactivation and the unclamping of the megathrust during the 2014 northern Chile earthquake sequence"/>
    <s v="Geology"/>
    <s v="0091-7613"/>
    <x v="0"/>
    <n v="6"/>
    <n v="3"/>
    <m/>
    <m/>
    <x v="3"/>
    <m/>
    <m/>
    <m/>
    <n v="3"/>
    <m/>
    <m/>
    <m/>
    <m/>
    <s v="Article"/>
    <s v="Cs. Geológicas"/>
    <n v="3"/>
    <x v="1"/>
    <n v="2000000"/>
    <n v="666667"/>
    <x v="1"/>
    <x v="0"/>
    <x v="0"/>
  </r>
  <r>
    <x v="1"/>
    <n v="2015"/>
    <n v="1"/>
    <n v="2015"/>
    <n v="1"/>
    <m/>
    <n v="0"/>
    <s v="Use of gastric protectors in stress ulcer prophylaxis in medicine service of Regional Hospital of Antofagasta: July to December, 2014"/>
    <s v="Journal of Pharmacy &amp; Pharmacognosy Research"/>
    <s v="0719-4250"/>
    <x v="4"/>
    <n v="1"/>
    <n v="1"/>
    <m/>
    <m/>
    <x v="0"/>
    <m/>
    <m/>
    <m/>
    <m/>
    <m/>
    <m/>
    <m/>
    <m/>
    <s v="Article"/>
    <s v="Cs. Farmacéuticas"/>
    <n v="0"/>
    <x v="1"/>
    <n v="680000"/>
    <n v="680000"/>
    <x v="7"/>
    <x v="0"/>
    <x v="0"/>
  </r>
  <r>
    <x v="1"/>
    <n v="2015"/>
    <n v="1"/>
    <n v="2015"/>
    <n v="1"/>
    <m/>
    <n v="0"/>
    <s v="Vagrant Antarctic fur seal, Arctocephalus gazella, in northern Chile"/>
    <s v="POLAR BIOLOGY"/>
    <s v="0722-4060"/>
    <x v="1"/>
    <n v="4"/>
    <n v="4"/>
    <m/>
    <m/>
    <x v="0"/>
    <m/>
    <m/>
    <m/>
    <m/>
    <m/>
    <m/>
    <m/>
    <m/>
    <s v="Article"/>
    <s v="Biología Marina"/>
    <n v="0"/>
    <x v="1"/>
    <n v="1600000"/>
    <n v="400000"/>
    <x v="2"/>
    <x v="1"/>
    <x v="0"/>
  </r>
  <r>
    <x v="1"/>
    <n v="2015"/>
    <n v="1"/>
    <n v="2015"/>
    <n v="1"/>
    <m/>
    <n v="0"/>
    <s v="Vagrant Antarctic fur seal, Arctocephalus gazella, in northern Chile"/>
    <s v="POLAR BIOLOGY"/>
    <s v="0722-4060"/>
    <x v="1"/>
    <n v="4"/>
    <n v="4"/>
    <m/>
    <m/>
    <x v="0"/>
    <m/>
    <m/>
    <m/>
    <m/>
    <m/>
    <m/>
    <m/>
    <m/>
    <s v="Article"/>
    <s v="Cs. del Mar"/>
    <n v="0"/>
    <x v="1"/>
    <n v="1600000"/>
    <n v="400000"/>
    <x v="2"/>
    <x v="1"/>
    <x v="0"/>
  </r>
  <r>
    <x v="2"/>
    <n v="2015"/>
    <n v="1"/>
    <n v="2014"/>
    <n v="11"/>
    <m/>
    <n v="0"/>
    <s v="Validation of a BMI cut-off point to predict an adverse cardiometabolic profile with adiposity measurements by dual-energy X-ray absorptiometry in Guatemalan children"/>
    <s v="Public Health Nutrition"/>
    <s v="1368-9800"/>
    <x v="1"/>
    <n v="6"/>
    <n v="1"/>
    <m/>
    <m/>
    <x v="0"/>
    <m/>
    <n v="3"/>
    <m/>
    <n v="4"/>
    <m/>
    <m/>
    <n v="3"/>
    <m/>
    <s v="Article"/>
    <s v="Salud Pública"/>
    <n v="5"/>
    <x v="1"/>
    <n v="1600000"/>
    <n v="1600000"/>
    <x v="5"/>
    <x v="1"/>
    <x v="0"/>
  </r>
  <r>
    <x v="1"/>
    <n v="2015"/>
    <n v="1"/>
    <n v="2015"/>
    <n v="1"/>
    <n v="2015"/>
    <n v="1"/>
    <s v="Variability of environmental heterogeneity in northern Patagonia, Chile: effects on the spatial distribution, size structure and abundance of chlorophylla"/>
    <s v="REVISTA DE BIOLOGIA MARINA Y OCEANOGRAFIA"/>
    <s v="1368-9801"/>
    <x v="2"/>
    <n v="5"/>
    <n v="1"/>
    <m/>
    <m/>
    <x v="1"/>
    <m/>
    <m/>
    <m/>
    <m/>
    <m/>
    <m/>
    <m/>
    <m/>
    <s v="Article"/>
    <s v="Biología Marina"/>
    <n v="4"/>
    <x v="1"/>
    <n v="800000"/>
    <n v="800000"/>
    <x v="2"/>
    <x v="1"/>
    <x v="0"/>
  </r>
  <r>
    <x v="1"/>
    <n v="2015"/>
    <n v="1"/>
    <n v="2015"/>
    <n v="1"/>
    <m/>
    <n v="0"/>
    <s v="Variability of the coronal line region in NGC 4151"/>
    <s v="MONTHLY NOTICES OF THE ROYAL ASTRONOMICAL SOCIETY"/>
    <s v="0035-8711"/>
    <x v="0"/>
    <n v="4"/>
    <n v="1"/>
    <m/>
    <m/>
    <x v="0"/>
    <m/>
    <m/>
    <m/>
    <n v="1"/>
    <m/>
    <m/>
    <n v="3"/>
    <m/>
    <s v="Article"/>
    <s v="Inst. de Astronomía"/>
    <n v="3"/>
    <x v="1"/>
    <n v="2000000"/>
    <n v="2000000"/>
    <x v="0"/>
    <x v="0"/>
    <x v="0"/>
  </r>
  <r>
    <x v="1"/>
    <n v="2015"/>
    <n v="1"/>
    <n v="2015"/>
    <n v="1"/>
    <m/>
    <n v="0"/>
    <s v="Variable stars in the Bochum Galactic Disk Survey"/>
    <s v="ASTRONOMISCHE NACHRICHTEN"/>
    <s v="0004-6337"/>
    <x v="3"/>
    <n v="7"/>
    <n v="3"/>
    <m/>
    <m/>
    <x v="0"/>
    <m/>
    <m/>
    <m/>
    <m/>
    <m/>
    <m/>
    <n v="4"/>
    <m/>
    <s v="Article"/>
    <s v="Física"/>
    <n v="4"/>
    <x v="1"/>
    <n v="1200000"/>
    <n v="400000"/>
    <x v="7"/>
    <x v="0"/>
    <x v="0"/>
  </r>
  <r>
    <x v="1"/>
    <n v="2015"/>
    <n v="1"/>
    <n v="2015"/>
    <n v="1"/>
    <m/>
    <n v="0"/>
    <s v="Variable stars in the Bochum Galactic Disk Survey"/>
    <s v="ASTRONOMISCHE NACHRICHTEN"/>
    <s v="0004-6337"/>
    <x v="3"/>
    <n v="7"/>
    <n v="3"/>
    <m/>
    <m/>
    <x v="0"/>
    <m/>
    <m/>
    <m/>
    <m/>
    <m/>
    <m/>
    <n v="4"/>
    <m/>
    <s v="Article"/>
    <s v="Inst. de Astronomía"/>
    <n v="4"/>
    <x v="1"/>
    <n v="1200000"/>
    <n v="400000"/>
    <x v="0"/>
    <x v="0"/>
    <x v="0"/>
  </r>
  <r>
    <x v="1"/>
    <n v="2015"/>
    <n v="1"/>
    <n v="2015"/>
    <n v="1"/>
    <m/>
    <n v="0"/>
    <s v="Variable neighborhood search heuristics for a test assembly design problem"/>
    <s v="EXPERT SYSTEMS WITH APPLICATIONS"/>
    <s v="0957-4174"/>
    <x v="0"/>
    <n v="2"/>
    <n v="1"/>
    <m/>
    <m/>
    <x v="0"/>
    <m/>
    <m/>
    <m/>
    <m/>
    <m/>
    <m/>
    <n v="1"/>
    <m/>
    <s v="Article"/>
    <s v="Ing. Industrial"/>
    <n v="1"/>
    <x v="1"/>
    <n v="2000000"/>
    <n v="2000000"/>
    <x v="1"/>
    <x v="0"/>
    <x v="0"/>
  </r>
  <r>
    <x v="1"/>
    <n v="2015"/>
    <n v="1"/>
    <n v="2015"/>
    <n v="1"/>
    <m/>
    <n v="0"/>
    <s v="Variation in cheliped form in two species of squat lobsters (Decapoda: Anomura) from Chile "/>
    <s v="BRAZILIAN JOURNAL OF OCEANOGRAPHY"/>
    <s v="1679-8759"/>
    <x v="2"/>
    <n v="4"/>
    <n v="2"/>
    <m/>
    <m/>
    <x v="0"/>
    <m/>
    <m/>
    <n v="2"/>
    <m/>
    <m/>
    <m/>
    <m/>
    <m/>
    <s v="Article"/>
    <s v="Biología Marina"/>
    <n v="2"/>
    <x v="1"/>
    <n v="800000"/>
    <n v="400000"/>
    <x v="2"/>
    <x v="1"/>
    <x v="0"/>
  </r>
  <r>
    <x v="2"/>
    <n v="2015"/>
    <n v="1"/>
    <n v="2014"/>
    <n v="1"/>
    <m/>
    <n v="0"/>
    <s v="Variation in microbial community from predominantly mesophilic to thermotolerant and moderately thermophilic species in an industrial copper heap bioleaching operation"/>
    <s v="HYDROMETALLURGY"/>
    <s v="0304-386X"/>
    <x v="0"/>
    <n v="9"/>
    <n v="6"/>
    <m/>
    <m/>
    <x v="2"/>
    <m/>
    <m/>
    <m/>
    <m/>
    <m/>
    <m/>
    <m/>
    <m/>
    <s v="Article"/>
    <s v="Ing. Metalúrgica y Minas"/>
    <n v="3"/>
    <x v="1"/>
    <n v="2000000"/>
    <n v="333333"/>
    <x v="1"/>
    <x v="0"/>
    <x v="0"/>
  </r>
  <r>
    <x v="2"/>
    <n v="2015"/>
    <n v="1"/>
    <n v="2014"/>
    <n v="1"/>
    <m/>
    <n v="0"/>
    <s v="Variation in microbial community from predominantly mesophilic to thermotolerant and moderately thermophilic species in an industrial copper heap bioleaching operation"/>
    <s v="HYDROMETALLURGY"/>
    <s v="0304-386X"/>
    <x v="0"/>
    <n v="9"/>
    <n v="6"/>
    <m/>
    <m/>
    <x v="2"/>
    <m/>
    <m/>
    <m/>
    <m/>
    <m/>
    <m/>
    <m/>
    <m/>
    <s v="Article"/>
    <s v="Centro de Biotecnología"/>
    <n v="3"/>
    <x v="1"/>
    <n v="2000000"/>
    <n v="333333"/>
    <x v="0"/>
    <x v="0"/>
    <x v="0"/>
  </r>
  <r>
    <x v="1"/>
    <n v="2015"/>
    <n v="1"/>
    <n v="2015"/>
    <n v="1"/>
    <m/>
    <n v="0"/>
    <s v="Vascular AMPK as an attractive target in the treatment of vascular complications of obesity"/>
    <s v="Vascular Pharmacology"/>
    <s v="1537-1891"/>
    <x v="0"/>
    <n v="6"/>
    <n v="1"/>
    <m/>
    <m/>
    <x v="0"/>
    <m/>
    <m/>
    <m/>
    <m/>
    <m/>
    <m/>
    <n v="5"/>
    <m/>
    <s v="Article"/>
    <s v="Cs. Farmacéuticas"/>
    <n v="5"/>
    <x v="1"/>
    <n v="2000000"/>
    <n v="2000000"/>
    <x v="7"/>
    <x v="0"/>
    <x v="0"/>
  </r>
  <r>
    <x v="1"/>
    <n v="2016"/>
    <n v="1"/>
    <m/>
    <n v="0"/>
    <m/>
    <n v="0"/>
    <s v="VERTEBRAL OSTEOPHYTOSIS IN PREHISPANIC POPULATIONS OF SAN PEDRO OF ATACAMA, NORTH OF CHILE"/>
    <s v="Estudios Atacameños"/>
    <s v="0718-1043a"/>
    <x v="4"/>
    <n v="5"/>
    <n v="1"/>
    <m/>
    <m/>
    <x v="2"/>
    <n v="1"/>
    <m/>
    <m/>
    <m/>
    <m/>
    <m/>
    <m/>
    <m/>
    <s v="Article"/>
    <s v="IIAM"/>
    <n v="4"/>
    <x v="0"/>
    <n v="680000"/>
    <n v="680000"/>
    <x v="0"/>
    <x v="0"/>
    <x v="0"/>
  </r>
  <r>
    <x v="0"/>
    <n v="2016"/>
    <n v="1"/>
    <n v="2016"/>
    <n v="11"/>
    <m/>
    <n v="0"/>
    <s v="Vertical distribution of rocky subtidal assemblages along the exposed coast of north-central Chile"/>
    <s v="JOURNAL OF SEA RESEARCH"/>
    <s v="1385-1101"/>
    <x v="3"/>
    <n v="4"/>
    <n v="3"/>
    <m/>
    <n v="1"/>
    <x v="0"/>
    <m/>
    <m/>
    <m/>
    <m/>
    <m/>
    <m/>
    <m/>
    <m/>
    <s v="Article"/>
    <s v="Biología Marina"/>
    <n v="1"/>
    <x v="0"/>
    <n v="1200000"/>
    <n v="400000"/>
    <x v="2"/>
    <x v="1"/>
    <x v="0"/>
  </r>
  <r>
    <x v="0"/>
    <n v="2016"/>
    <n v="1"/>
    <n v="2016"/>
    <n v="11"/>
    <m/>
    <n v="0"/>
    <s v="Vertical distribution of rocky subtidal assemblages along the exposed coast of north-central Chile"/>
    <s v="JOURNAL OF SEA RESEARCH"/>
    <s v="1385-1101"/>
    <x v="2"/>
    <n v="4"/>
    <n v="3"/>
    <m/>
    <n v="1"/>
    <x v="0"/>
    <m/>
    <m/>
    <m/>
    <m/>
    <m/>
    <m/>
    <m/>
    <m/>
    <s v="Article"/>
    <s v="Biología Marina"/>
    <n v="1"/>
    <x v="0"/>
    <n v="800000"/>
    <n v="266667"/>
    <x v="2"/>
    <x v="1"/>
    <x v="0"/>
  </r>
  <r>
    <x v="0"/>
    <n v="2016"/>
    <n v="1"/>
    <n v="2016"/>
    <n v="11"/>
    <m/>
    <n v="0"/>
    <s v="Vertical distribution of rocky subtidal assemblages along the exposed coast of north-central Chile"/>
    <s v="JOURNAL OF SEA RESEARCH"/>
    <s v="1385-1101"/>
    <x v="1"/>
    <n v="4"/>
    <n v="3"/>
    <m/>
    <n v="1"/>
    <x v="0"/>
    <m/>
    <m/>
    <m/>
    <m/>
    <m/>
    <m/>
    <m/>
    <m/>
    <s v="Article"/>
    <s v="Biología Marina"/>
    <n v="1"/>
    <x v="0"/>
    <n v="1600000"/>
    <n v="533333"/>
    <x v="2"/>
    <x v="1"/>
    <x v="0"/>
  </r>
  <r>
    <x v="1"/>
    <n v="2015"/>
    <n v="1"/>
    <n v="2015"/>
    <n v="1"/>
    <m/>
    <n v="0"/>
    <s v="VLT near- to mid-IR imaging and spectroscopy of the M17 UC1-IRS5 region"/>
    <s v="Astronomy &amp; Astrophysics"/>
    <s v="1432-0746"/>
    <x v="0"/>
    <n v="5"/>
    <n v="1"/>
    <m/>
    <m/>
    <x v="0"/>
    <m/>
    <m/>
    <m/>
    <m/>
    <m/>
    <m/>
    <n v="2"/>
    <n v="3"/>
    <s v="Article"/>
    <s v="Inst. de Astronomía"/>
    <n v="4"/>
    <x v="1"/>
    <n v="2000000"/>
    <n v="2000000"/>
    <x v="0"/>
    <x v="0"/>
    <x v="0"/>
  </r>
  <r>
    <x v="1"/>
    <n v="2015"/>
    <n v="222"/>
    <m/>
    <n v="0"/>
    <n v="2015"/>
    <n v="1"/>
    <s v="WHEN WORDS FADE IN TO THE SILENT NIGHT OF JOSE ANTONIO PEREZ GOLLAN (1937-2014), has works published, Historian, Archeologist"/>
    <s v="Chungara-Revista de Antropología Chilena "/>
    <s v="0717-7356"/>
    <x v="3"/>
    <n v="1"/>
    <n v="1"/>
    <m/>
    <m/>
    <x v="0"/>
    <m/>
    <m/>
    <m/>
    <m/>
    <m/>
    <m/>
    <m/>
    <m/>
    <s v="Biographical-Item"/>
    <s v="IIAM"/>
    <n v="0"/>
    <x v="1"/>
    <n v="1200000"/>
    <n v="1200000"/>
    <x v="0"/>
    <x v="0"/>
    <x v="7"/>
  </r>
  <r>
    <x v="1"/>
    <n v="2015"/>
    <n v="1"/>
    <n v="2015"/>
    <n v="1"/>
    <m/>
    <n v="0"/>
    <s v="Zinc oxide nanoparticles with incorporated silver: Structural, morphological, optical and vibrational properties"/>
    <s v="APPLIED SURFACE SCIENCE"/>
    <s v="0169-4332"/>
    <x v="0"/>
    <n v="6"/>
    <n v="1"/>
    <m/>
    <m/>
    <x v="7"/>
    <m/>
    <m/>
    <m/>
    <m/>
    <m/>
    <m/>
    <m/>
    <m/>
    <s v="Article"/>
    <s v="Física"/>
    <n v="5"/>
    <x v="1"/>
    <n v="2000000"/>
    <n v="2000000"/>
    <x v="7"/>
    <x v="0"/>
    <x v="0"/>
  </r>
  <r>
    <x v="2"/>
    <n v="2015"/>
    <n v="1"/>
    <n v="2014"/>
    <n v="1"/>
    <m/>
    <n v="0"/>
    <s v="Zircon U-Pb geochronology of granitic rocks of the Cordón de Lila and Sierra de Almeida ranges, northern Chile: 30 m.y. of Ordovician plutonism on the western border of Gondwana"/>
    <s v="JOURNAL OF SOUTH AMERICAN EARTH SCIENCES"/>
    <s v="0895-9811"/>
    <x v="3"/>
    <n v="3"/>
    <n v="2"/>
    <n v="1"/>
    <m/>
    <x v="0"/>
    <m/>
    <m/>
    <m/>
    <m/>
    <m/>
    <n v="1"/>
    <m/>
    <m/>
    <s v="Article"/>
    <s v="Matemáticas"/>
    <n v="1"/>
    <x v="1"/>
    <n v="1200000"/>
    <n v="600000"/>
    <x v="7"/>
    <x v="0"/>
    <x v="0"/>
  </r>
  <r>
    <x v="2"/>
    <n v="2015"/>
    <n v="1"/>
    <n v="2014"/>
    <n v="1"/>
    <m/>
    <n v="0"/>
    <s v="Zircon U-Pb geochronology of granitic rocks of the Cordón de Lila and Sierra de Almeida ranges, northern Chile: 30 m.y. of Ordovician plutonism on the western border of Gondwana"/>
    <s v="JOURNAL OF SOUTH AMERICAN EARTH SCIENCES"/>
    <s v="0895-9811"/>
    <x v="3"/>
    <n v="3"/>
    <n v="2"/>
    <n v="1"/>
    <m/>
    <x v="0"/>
    <m/>
    <m/>
    <m/>
    <m/>
    <m/>
    <n v="1"/>
    <m/>
    <m/>
    <s v="Article"/>
    <s v="Cs. Geológicas"/>
    <n v="1"/>
    <x v="1"/>
    <n v="1200000"/>
    <n v="600000"/>
    <x v="1"/>
    <x v="0"/>
    <x v="0"/>
  </r>
  <r>
    <x v="1"/>
    <n v="2015"/>
    <n v="1"/>
    <n v="2015"/>
    <n v="1"/>
    <m/>
    <n v="0"/>
    <s v="Zooplankton competition promotes trade-offs affecting diapause in rotifers"/>
    <s v="Oecologia"/>
    <s v="0029-8549"/>
    <x v="1"/>
    <n v="3"/>
    <n v="1"/>
    <m/>
    <m/>
    <x v="3"/>
    <m/>
    <m/>
    <m/>
    <m/>
    <m/>
    <m/>
    <n v="1"/>
    <m/>
    <s v="Article"/>
    <s v="Química"/>
    <n v="2"/>
    <x v="1"/>
    <n v="1600000"/>
    <n v="1600000"/>
    <x v="7"/>
    <x v="0"/>
    <x v="0"/>
  </r>
  <r>
    <x v="1"/>
    <m/>
    <n v="0"/>
    <n v="2015"/>
    <n v="1"/>
    <m/>
    <n v="0"/>
    <s v="A library to modularly control asynchronous executions"/>
    <s v="30th Annual ACM Symposium on Applied Computing, SAC 2015"/>
    <s v="0029-8550"/>
    <x v="4"/>
    <n v="2"/>
    <n v="1"/>
    <m/>
    <m/>
    <x v="0"/>
    <m/>
    <m/>
    <m/>
    <m/>
    <m/>
    <m/>
    <m/>
    <n v="1"/>
    <s v="Conference Paper"/>
    <s v="Esc. de Cs. Empresariales"/>
    <n v="1"/>
    <x v="1"/>
    <n v="680000"/>
    <n v="680000"/>
    <x v="3"/>
    <x v="1"/>
    <x v="3"/>
  </r>
  <r>
    <x v="1"/>
    <m/>
    <n v="0"/>
    <n v="2015"/>
    <n v="1"/>
    <m/>
    <n v="0"/>
    <s v="Active and passive participation of evangelicals in public and political spaces in Chile from 1973 to 1999 [Participações ativas e passivas dos evangélicos nos espaços públicos e políticos no Chile entre 1973 e 1999] [Participaciones activas y pasivas de "/>
    <s v="Revista de Estudios Sociales"/>
    <s v="0123-885X"/>
    <x v="2"/>
    <n v="2"/>
    <n v="1"/>
    <m/>
    <m/>
    <x v="3"/>
    <m/>
    <m/>
    <m/>
    <m/>
    <m/>
    <m/>
    <m/>
    <m/>
    <s v="Article"/>
    <s v="Esc. de Psicología"/>
    <n v="1"/>
    <x v="1"/>
    <n v="800000"/>
    <n v="800000"/>
    <x v="8"/>
    <x v="0"/>
    <x v="0"/>
  </r>
  <r>
    <x v="1"/>
    <n v="2015"/>
    <n v="11"/>
    <n v="2015"/>
    <n v="1"/>
    <m/>
    <n v="0"/>
    <s v="Adaptation and Validation of the Polymorphous Prejudice Scale (PPS) - A Short Form In a Sample of Heterosexual Chilean College Students"/>
    <s v="International Journal of Sexual Health"/>
    <s v="1931-7611"/>
    <x v="3"/>
    <n v="7"/>
    <n v="1"/>
    <m/>
    <m/>
    <x v="4"/>
    <m/>
    <m/>
    <m/>
    <m/>
    <m/>
    <m/>
    <m/>
    <m/>
    <s v="Article"/>
    <s v="Esc. de Psicología"/>
    <n v="6"/>
    <x v="1"/>
    <n v="1200000"/>
    <n v="1200000"/>
    <x v="8"/>
    <x v="0"/>
    <x v="0"/>
  </r>
  <r>
    <x v="1"/>
    <m/>
    <n v="0"/>
    <n v="2015"/>
    <n v="1"/>
    <m/>
    <n v="0"/>
    <s v="An ontology of eGovernment"/>
    <s v="Lecture Notes in Computer Science"/>
    <s v="0302-9743"/>
    <x v="1"/>
    <n v="3"/>
    <n v="1"/>
    <m/>
    <m/>
    <x v="0"/>
    <m/>
    <m/>
    <m/>
    <n v="2"/>
    <m/>
    <m/>
    <m/>
    <m/>
    <s v="Conference Paper"/>
    <s v="Administración"/>
    <n v="2"/>
    <x v="1"/>
    <n v="1600000"/>
    <n v="1600000"/>
    <x v="4"/>
    <x v="0"/>
    <x v="3"/>
  </r>
  <r>
    <x v="1"/>
    <n v="2015"/>
    <n v="11"/>
    <n v="2015"/>
    <n v="1"/>
    <m/>
    <n v="0"/>
    <s v="Attitude of medical students towards occupational safety and health: A multi-national study"/>
    <s v="International Journal of Occupational and Environmental Medicine"/>
    <s v="2008-6520"/>
    <x v="4"/>
    <n v="27"/>
    <n v="1"/>
    <m/>
    <m/>
    <x v="2"/>
    <n v="6"/>
    <m/>
    <n v="1"/>
    <m/>
    <n v="2"/>
    <m/>
    <n v="7"/>
    <n v="9"/>
    <s v="Article"/>
    <s v="Medicina"/>
    <n v="26"/>
    <x v="1"/>
    <n v="680000"/>
    <n v="680000"/>
    <x v="5"/>
    <x v="1"/>
    <x v="0"/>
  </r>
  <r>
    <x v="1"/>
    <m/>
    <n v="0"/>
    <n v="2015"/>
    <n v="1"/>
    <m/>
    <n v="0"/>
    <s v="Autonomous robot navigation based on pattern recognition techniques and artificial neural networks"/>
    <s v="Lecture Notes in Computer Science"/>
    <s v="0302-9743"/>
    <x v="1"/>
    <n v="5"/>
    <n v="2"/>
    <m/>
    <m/>
    <x v="0"/>
    <m/>
    <m/>
    <n v="3"/>
    <m/>
    <m/>
    <m/>
    <m/>
    <m/>
    <s v="Conference Paper"/>
    <s v="Ing. Sistemas y Computación"/>
    <n v="3"/>
    <x v="1"/>
    <n v="1600000"/>
    <n v="800000"/>
    <x v="1"/>
    <x v="0"/>
    <x v="3"/>
  </r>
  <r>
    <x v="1"/>
    <n v="2015"/>
    <n v="11"/>
    <n v="2015"/>
    <n v="1"/>
    <m/>
    <n v="0"/>
    <s v="Basolateral sorting of chloride channel 2 is mediated by interactions between a dileucine motif and the clathrin adaptor AP-1"/>
    <s v="Molecular Biology of the Cell "/>
    <s v="1059-1524 "/>
    <x v="1"/>
    <n v="8"/>
    <n v="1"/>
    <m/>
    <m/>
    <x v="3"/>
    <m/>
    <m/>
    <m/>
    <n v="6"/>
    <m/>
    <m/>
    <n v="1"/>
    <m/>
    <s v="Article"/>
    <s v="Cs. Biomédicas"/>
    <n v="7"/>
    <x v="1"/>
    <n v="1600000"/>
    <n v="1600000"/>
    <x v="5"/>
    <x v="1"/>
    <x v="0"/>
  </r>
  <r>
    <x v="1"/>
    <n v="2015"/>
    <n v="11"/>
    <n v="2015"/>
    <n v="1"/>
    <m/>
    <n v="0"/>
    <s v="Calibrating the pollen signal in modern rodent middens from northern Chile to improve the interpretation of the late Quaternary midden record"/>
    <s v="Quaternary Research"/>
    <s v="0033-5894"/>
    <x v="1"/>
    <n v="4"/>
    <n v="1"/>
    <m/>
    <n v="1"/>
    <x v="5"/>
    <m/>
    <m/>
    <m/>
    <m/>
    <m/>
    <m/>
    <m/>
    <m/>
    <s v="Article"/>
    <s v="Biología Marina"/>
    <n v="3"/>
    <x v="1"/>
    <n v="1600000"/>
    <n v="1600000"/>
    <x v="2"/>
    <x v="1"/>
    <x v="0"/>
  </r>
  <r>
    <x v="1"/>
    <n v="2015"/>
    <n v="11"/>
    <n v="2015"/>
    <n v="1"/>
    <m/>
    <n v="0"/>
    <s v="Chilean universities and institutional quality assurance processes"/>
    <s v="Quality Assurance in Education"/>
    <s v="0968-4883"/>
    <x v="4"/>
    <n v="4"/>
    <n v="1"/>
    <m/>
    <n v="3"/>
    <x v="0"/>
    <m/>
    <m/>
    <m/>
    <m/>
    <m/>
    <m/>
    <m/>
    <m/>
    <s v="Article"/>
    <s v="Biología Marina"/>
    <n v="3"/>
    <x v="1"/>
    <n v="680000"/>
    <n v="680000"/>
    <x v="2"/>
    <x v="1"/>
    <x v="0"/>
  </r>
  <r>
    <x v="1"/>
    <n v="2016"/>
    <n v="1"/>
    <n v="2015"/>
    <n v="1"/>
    <n v="2016"/>
    <n v="1"/>
    <s v="Comparative study of adult attachment styles in a group of women with and without a diagnosis of depression [Estudio comparativo de los estilos de apego adulto en un grupo de mujeres con y sin diagnóstico de depresión]"/>
    <s v="Terapia Psicológica"/>
    <s v="0718-4808"/>
    <x v="2"/>
    <n v="5"/>
    <n v="1"/>
    <m/>
    <m/>
    <x v="1"/>
    <m/>
    <m/>
    <m/>
    <m/>
    <m/>
    <m/>
    <m/>
    <m/>
    <s v="Article"/>
    <s v="Esc. de Psicología"/>
    <n v="4"/>
    <x v="0"/>
    <n v="800000"/>
    <n v="800000"/>
    <x v="8"/>
    <x v="0"/>
    <x v="0"/>
  </r>
  <r>
    <x v="0"/>
    <n v="2016"/>
    <n v="1"/>
    <m/>
    <n v="0"/>
    <m/>
    <n v="0"/>
    <s v="Atmospheric conditions at Cerro Armazones derived from astronomical data"/>
    <s v="Astronomy &amp; Astrophysics"/>
    <s v="1432-0746"/>
    <x v="0"/>
    <n v="6"/>
    <n v="2"/>
    <m/>
    <m/>
    <x v="0"/>
    <m/>
    <m/>
    <m/>
    <m/>
    <m/>
    <n v="3"/>
    <n v="1"/>
    <m/>
    <s v="Article"/>
    <s v="Inst. de Astronomía"/>
    <n v="4"/>
    <x v="0"/>
    <n v="2000000"/>
    <n v="1000000"/>
    <x v="0"/>
    <x v="0"/>
    <x v="0"/>
  </r>
  <r>
    <x v="1"/>
    <m/>
    <n v="0"/>
    <n v="2015"/>
    <n v="1"/>
    <m/>
    <n v="0"/>
    <s v="Delayed mortality of juvenile shrimp Penaeus vannamei challenged to white spot syndrome virus (WSSV) previously exposed to infectious hypodermal and haematopoietic necrosis virus (IHHNV) or inactivated WSSV"/>
    <s v="Brazilian Journal of Veterinary Pathology"/>
    <n v="19830246"/>
    <x v="3"/>
    <n v="7"/>
    <n v="1"/>
    <m/>
    <m/>
    <x v="0"/>
    <n v="5"/>
    <m/>
    <m/>
    <m/>
    <m/>
    <m/>
    <n v="1"/>
    <m/>
    <s v="Article"/>
    <s v="Cs. del Mar"/>
    <n v="6"/>
    <x v="1"/>
    <n v="1200000"/>
    <n v="1200000"/>
    <x v="2"/>
    <x v="1"/>
    <x v="0"/>
  </r>
  <r>
    <x v="1"/>
    <m/>
    <n v="0"/>
    <n v="2015"/>
    <n v="1"/>
    <m/>
    <n v="0"/>
    <s v="Discrete event simulation to quantify upgrades of peirce-smith converting aisles"/>
    <s v="Application of Computers and Operations Research in the Mineral Industry - Proceedings of the 37th International Symposium, APCOM 2015"/>
    <s v="1432-0748"/>
    <x v="4"/>
    <n v="2"/>
    <n v="1"/>
    <m/>
    <m/>
    <x v="0"/>
    <m/>
    <m/>
    <n v="1"/>
    <m/>
    <m/>
    <m/>
    <m/>
    <m/>
    <s v="Conference Paper"/>
    <s v="Ing. Industrial"/>
    <n v="1"/>
    <x v="1"/>
    <n v="680000"/>
    <n v="680000"/>
    <x v="1"/>
    <x v="0"/>
    <x v="3"/>
  </r>
  <r>
    <x v="1"/>
    <n v="2016"/>
    <n v="1"/>
    <n v="2015"/>
    <n v="1"/>
    <m/>
    <n v="0"/>
    <s v="Dissolution of MoS2 concentrate using NaClO from 283 to 373 K"/>
    <s v="Canadian Metallurgical Quarterly"/>
    <s v="0008-4433"/>
    <x v="3"/>
    <n v="4"/>
    <n v="1"/>
    <m/>
    <m/>
    <x v="2"/>
    <m/>
    <m/>
    <m/>
    <m/>
    <m/>
    <m/>
    <m/>
    <m/>
    <s v="Article"/>
    <s v="Ceitsaza"/>
    <n v="3"/>
    <x v="0"/>
    <n v="1200000"/>
    <n v="1200000"/>
    <x v="0"/>
    <x v="0"/>
    <x v="0"/>
  </r>
  <r>
    <x v="1"/>
    <n v="2016"/>
    <n v="1"/>
    <n v="2015"/>
    <n v="1"/>
    <n v="2016"/>
    <n v="1"/>
    <s v="The human spirit and drama of its significance according to the Monologion of San Anselmo"/>
    <s v="Teologia y Vida"/>
    <s v="0049-3449"/>
    <x v="4"/>
    <n v="1"/>
    <n v="1"/>
    <m/>
    <m/>
    <x v="0"/>
    <m/>
    <m/>
    <m/>
    <m/>
    <m/>
    <m/>
    <m/>
    <m/>
    <s v="Article"/>
    <s v="Teología Antof."/>
    <n v="0"/>
    <x v="0"/>
    <n v="680000"/>
    <n v="680000"/>
    <x v="9"/>
    <x v="0"/>
    <x v="0"/>
  </r>
  <r>
    <x v="1"/>
    <n v="2015"/>
    <n v="1"/>
    <n v="2015"/>
    <n v="1"/>
    <n v="2015"/>
    <n v="1"/>
    <s v="Exploring dietary diversity in the prehistoric Atacama: An approximation of regional patterns [Explorando la diversidad dietética en la prehistoria del desierto de Atacama: Un acercamiento a los patrones regionales]"/>
    <s v="Chungara-Revista de Antropología Chilena "/>
    <s v="0717-7356"/>
    <x v="3"/>
    <n v="7"/>
    <n v="3"/>
    <m/>
    <m/>
    <x v="5"/>
    <m/>
    <m/>
    <m/>
    <n v="2"/>
    <m/>
    <m/>
    <n v="1"/>
    <m/>
    <s v="Article"/>
    <s v="IIAM"/>
    <n v="4"/>
    <x v="1"/>
    <n v="1200000"/>
    <n v="400000"/>
    <x v="0"/>
    <x v="0"/>
    <x v="0"/>
  </r>
  <r>
    <x v="0"/>
    <m/>
    <n v="0"/>
    <n v="2016"/>
    <n v="11"/>
    <m/>
    <n v="0"/>
    <s v="Dynamic adaptive activity planning in education: Implementation and case study"/>
    <s v="Communications in Computer and Information Science"/>
    <n v="18650929"/>
    <x v="2"/>
    <n v="12"/>
    <n v="1"/>
    <m/>
    <m/>
    <x v="0"/>
    <n v="9"/>
    <m/>
    <m/>
    <m/>
    <m/>
    <m/>
    <n v="2"/>
    <m/>
    <s v="Conference Paper"/>
    <s v="Ing. Sistemas y Computación"/>
    <n v="11"/>
    <x v="0"/>
    <n v="800000"/>
    <n v="800000"/>
    <x v="1"/>
    <x v="0"/>
    <x v="3"/>
  </r>
  <r>
    <x v="1"/>
    <m/>
    <n v="0"/>
    <n v="2015"/>
    <n v="1"/>
    <m/>
    <n v="0"/>
    <s v="Factor structure of the subjective social support scale: Validation with a sample of university students in Chile [Estrutura fatorial da escala de suporte social subjetivo: Validação em uma mostra de estudantes universitários Chilenos] [Estructura factori"/>
    <s v="Acta Colombiana de Psicologia"/>
    <s v="19099711, 01239155"/>
    <x v="2"/>
    <n v="3"/>
    <n v="2"/>
    <m/>
    <m/>
    <x v="3"/>
    <m/>
    <m/>
    <m/>
    <m/>
    <m/>
    <m/>
    <m/>
    <m/>
    <s v="Article"/>
    <s v="Esc. de Psicología"/>
    <n v="1"/>
    <x v="1"/>
    <n v="800000"/>
    <n v="400000"/>
    <x v="8"/>
    <x v="0"/>
    <x v="0"/>
  </r>
  <r>
    <x v="1"/>
    <m/>
    <n v="0"/>
    <n v="2015"/>
    <n v="1"/>
    <m/>
    <n v="0"/>
    <s v="Is Prejudice against LGBT Persons Linked to Increased HIV Vulnerability for Heterosexual Men? Lessons for Human Rights Advocacy from South America"/>
    <s v="Journal of Human Rights Practice"/>
    <s v="17579627, 17579619"/>
    <x v="0"/>
    <n v="3"/>
    <n v="1"/>
    <m/>
    <m/>
    <x v="0"/>
    <m/>
    <m/>
    <m/>
    <n v="2"/>
    <m/>
    <m/>
    <m/>
    <m/>
    <s v="Article"/>
    <s v="Esc. de Psicología"/>
    <n v="2"/>
    <x v="1"/>
    <n v="2000000"/>
    <n v="2000000"/>
    <x v="8"/>
    <x v="0"/>
    <x v="0"/>
  </r>
  <r>
    <x v="1"/>
    <m/>
    <n v="0"/>
    <n v="2015"/>
    <n v="1"/>
    <m/>
    <n v="0"/>
    <s v="Maize production in the valley of Lluta, northern Chile, during the colonial period (XVI-XIX centuries) [La producción de maíz en el valle de Lluta, norte de Chile, durante la época colonial (siglos XVI-XIX)]"/>
    <s v="Interciencia"/>
    <s v="0378-1844"/>
    <x v="2"/>
    <n v="1"/>
    <n v="1"/>
    <m/>
    <m/>
    <x v="0"/>
    <m/>
    <m/>
    <m/>
    <m/>
    <m/>
    <m/>
    <m/>
    <m/>
    <s v="Article"/>
    <s v="IIAM"/>
    <n v="0"/>
    <x v="1"/>
    <n v="800000"/>
    <n v="800000"/>
    <x v="0"/>
    <x v="0"/>
    <x v="0"/>
  </r>
  <r>
    <x v="1"/>
    <m/>
    <n v="0"/>
    <n v="2015"/>
    <n v="1"/>
    <m/>
    <n v="0"/>
    <s v="On brute facts [Sobre hechos brutos]"/>
    <s v="Revista de Derecho"/>
    <s v="0716-9132"/>
    <x v="4"/>
    <n v="1"/>
    <n v="1"/>
    <m/>
    <m/>
    <x v="0"/>
    <m/>
    <m/>
    <m/>
    <m/>
    <m/>
    <m/>
    <m/>
    <m/>
    <s v="Article"/>
    <s v="Esc. de Derecho-Coq."/>
    <n v="0"/>
    <x v="1"/>
    <n v="680000"/>
    <n v="680000"/>
    <x v="6"/>
    <x v="1"/>
    <x v="0"/>
  </r>
  <r>
    <x v="1"/>
    <n v="2016"/>
    <n v="1"/>
    <n v="2015"/>
    <n v="1"/>
    <m/>
    <n v="0"/>
    <s v="Project-Based Learning versus Cooperative Learning courses in Engineering Students"/>
    <s v="IEEE Latin America Transactions"/>
    <s v="1548-0992"/>
    <x v="2"/>
    <n v="6"/>
    <n v="2"/>
    <m/>
    <m/>
    <x v="1"/>
    <m/>
    <m/>
    <m/>
    <m/>
    <m/>
    <m/>
    <m/>
    <m/>
    <s v="Article"/>
    <s v="Esc. de Ingeniería"/>
    <n v="4"/>
    <x v="0"/>
    <n v="800000"/>
    <n v="400000"/>
    <x v="3"/>
    <x v="1"/>
    <x v="0"/>
  </r>
  <r>
    <x v="1"/>
    <n v="2016"/>
    <n v="1"/>
    <n v="2015"/>
    <n v="1"/>
    <m/>
    <n v="0"/>
    <s v="Project-Based Learning versus Cooperative Learning courses in Engineering Students"/>
    <s v="IEEE Latin America Transactions"/>
    <s v="1548-0992"/>
    <x v="2"/>
    <n v="6"/>
    <n v="2"/>
    <m/>
    <m/>
    <x v="1"/>
    <m/>
    <m/>
    <m/>
    <m/>
    <m/>
    <m/>
    <m/>
    <m/>
    <s v="Article"/>
    <s v="Enseñanza de las Cs. Básicas"/>
    <n v="4"/>
    <x v="0"/>
    <n v="800000"/>
    <n v="400000"/>
    <x v="3"/>
    <x v="1"/>
    <x v="0"/>
  </r>
  <r>
    <x v="1"/>
    <m/>
    <n v="0"/>
    <n v="2015"/>
    <n v="1"/>
    <m/>
    <n v="0"/>
    <s v="Protocol to design techniques for implementing software development best practices"/>
    <s v="Communications in Computer and Information Science"/>
    <n v="18650929"/>
    <x v="2"/>
    <n v="4"/>
    <n v="1"/>
    <m/>
    <m/>
    <x v="0"/>
    <n v="1"/>
    <m/>
    <n v="2"/>
    <m/>
    <m/>
    <m/>
    <m/>
    <m/>
    <s v="Conference Paper"/>
    <s v="Ing. Sistemas y Computación"/>
    <n v="3"/>
    <x v="1"/>
    <n v="800000"/>
    <n v="800000"/>
    <x v="1"/>
    <x v="0"/>
    <x v="3"/>
  </r>
  <r>
    <x v="1"/>
    <m/>
    <n v="0"/>
    <n v="2015"/>
    <n v="1"/>
    <m/>
    <n v="0"/>
    <s v="Providing a starting point to help smes in the implementation of software process improvements"/>
    <s v="Communications in Computer and Information Science"/>
    <n v="18650929"/>
    <x v="2"/>
    <n v="5"/>
    <n v="1"/>
    <m/>
    <m/>
    <x v="0"/>
    <n v="1"/>
    <m/>
    <n v="3"/>
    <m/>
    <m/>
    <m/>
    <m/>
    <m/>
    <s v="Conference Paper"/>
    <s v="Ing. Sistemas y Computación"/>
    <n v="4"/>
    <x v="1"/>
    <n v="800000"/>
    <n v="800000"/>
    <x v="1"/>
    <x v="0"/>
    <x v="3"/>
  </r>
  <r>
    <x v="1"/>
    <m/>
    <n v="0"/>
    <n v="2015"/>
    <n v="1"/>
    <m/>
    <n v="0"/>
    <s v="Psychological violence during dating among chilean university students: Differences in attachment and dyadic empathy [Violencia psicológica en el noviazgo en estudiantes universitarios chilenos: Diferencias en el apego y la empatía diádica]"/>
    <s v="Interamerican Journal of Psychology"/>
    <n v="349690"/>
    <x v="2"/>
    <n v="5"/>
    <n v="5"/>
    <m/>
    <m/>
    <x v="0"/>
    <m/>
    <m/>
    <m/>
    <m/>
    <m/>
    <m/>
    <m/>
    <m/>
    <s v="Article"/>
    <s v="Esc. de Psicología"/>
    <n v="0"/>
    <x v="1"/>
    <n v="800000"/>
    <n v="160000"/>
    <x v="8"/>
    <x v="0"/>
    <x v="0"/>
  </r>
  <r>
    <x v="0"/>
    <n v="2016"/>
    <n v="1"/>
    <m/>
    <n v="0"/>
    <m/>
    <n v="0"/>
    <s v="Anatomy of the AGN in NGC 5548 VII. Swift study of obscuration and broadband continuum variability"/>
    <s v="Astronomy &amp; Astrophysics"/>
    <s v="1432-0746"/>
    <x v="0"/>
    <n v="19"/>
    <n v="1"/>
    <m/>
    <m/>
    <x v="0"/>
    <m/>
    <m/>
    <m/>
    <n v="2"/>
    <m/>
    <m/>
    <n v="15"/>
    <n v="1"/>
    <s v="Article"/>
    <s v="Inst. de Astronomía"/>
    <n v="18"/>
    <x v="0"/>
    <n v="2000000"/>
    <n v="2000000"/>
    <x v="0"/>
    <x v="0"/>
    <x v="0"/>
  </r>
  <r>
    <x v="1"/>
    <m/>
    <n v="0"/>
    <n v="2015"/>
    <n v="1"/>
    <m/>
    <n v="0"/>
    <s v="Smart physics with smartphone sensors"/>
    <s v="Proceedings - Frontiers in Education Conference"/>
    <s v="01905848, 15394565"/>
    <x v="4"/>
    <n v="6"/>
    <n v="1"/>
    <m/>
    <m/>
    <x v="0"/>
    <m/>
    <m/>
    <m/>
    <m/>
    <m/>
    <m/>
    <n v="5"/>
    <m/>
    <s v="Conference Paper"/>
    <s v="Física"/>
    <n v="5"/>
    <x v="1"/>
    <n v="680000"/>
    <n v="680000"/>
    <x v="7"/>
    <x v="0"/>
    <x v="3"/>
  </r>
  <r>
    <x v="1"/>
    <m/>
    <n v="0"/>
    <n v="2015"/>
    <n v="1"/>
    <m/>
    <n v="0"/>
    <s v="Social trends in e-commerce in Latin America: About the companies adhered to codes of good practice [Tendencias sociales en el comercio electrónico de América Latina a propósito de los proveedores adheridos a códigos de buenas prácticas]"/>
    <s v="Opcion"/>
    <s v="1012-1587"/>
    <x v="2"/>
    <n v="2"/>
    <n v="1"/>
    <m/>
    <m/>
    <x v="0"/>
    <n v="1"/>
    <m/>
    <m/>
    <m/>
    <m/>
    <m/>
    <m/>
    <m/>
    <s v="Article"/>
    <s v="Esc. de Derecho-Antof."/>
    <n v="1"/>
    <x v="1"/>
    <n v="800000"/>
    <n v="800000"/>
    <x v="6"/>
    <x v="0"/>
    <x v="0"/>
  </r>
  <r>
    <x v="0"/>
    <m/>
    <m/>
    <n v="2016"/>
    <n v="11"/>
    <n v="2016"/>
    <n v="1"/>
    <s v="Attachment styles and emotional regulation difficulties among university students"/>
    <s v="Psykhe"/>
    <s v="0717-0297"/>
    <x v="3"/>
    <n v="5"/>
    <n v="5"/>
    <m/>
    <m/>
    <x v="0"/>
    <m/>
    <m/>
    <m/>
    <m/>
    <m/>
    <m/>
    <m/>
    <m/>
    <s v="Article"/>
    <s v="Esc. de Psicología"/>
    <n v="0"/>
    <x v="0"/>
    <n v="1200000"/>
    <n v="240000"/>
    <x v="8"/>
    <x v="0"/>
    <x v="0"/>
  </r>
  <r>
    <x v="1"/>
    <m/>
    <n v="0"/>
    <n v="2015"/>
    <n v="1"/>
    <m/>
    <n v="0"/>
    <s v="Strategic planning of metallurgical extraction using variable neighbourhood descent and the network simplex method"/>
    <s v="Application of Computers and Operations Research in the Mineral Industry - Proceedings of the 37th International Symposium, APCOM 2015"/>
    <s v="0717-0298"/>
    <x v="4"/>
    <n v="1"/>
    <n v="1"/>
    <m/>
    <m/>
    <x v="0"/>
    <m/>
    <m/>
    <m/>
    <m/>
    <m/>
    <m/>
    <m/>
    <m/>
    <s v="Conference Paper"/>
    <s v="Ing. Industrial"/>
    <n v="0"/>
    <x v="1"/>
    <n v="680000"/>
    <n v="680000"/>
    <x v="1"/>
    <x v="0"/>
    <x v="3"/>
  </r>
  <r>
    <x v="1"/>
    <n v="2016"/>
    <n v="1"/>
    <n v="2015"/>
    <n v="1"/>
    <m/>
    <n v="0"/>
    <s v="Working Conditions, Workplace Violence, and Psychological Distress in Andean Miners: A Cross-sectional Study Across Three Countries"/>
    <s v="Annals of Global Health"/>
    <s v="2214-9996"/>
    <x v="2"/>
    <n v="9"/>
    <n v="1"/>
    <m/>
    <m/>
    <x v="5"/>
    <n v="2"/>
    <m/>
    <m/>
    <m/>
    <m/>
    <m/>
    <n v="5"/>
    <m/>
    <s v="Article"/>
    <s v="Salud Pública"/>
    <n v="8"/>
    <x v="0"/>
    <n v="800000"/>
    <n v="800000"/>
    <x v="5"/>
    <x v="1"/>
    <x v="0"/>
  </r>
  <r>
    <x v="0"/>
    <m/>
    <n v="0"/>
    <n v="2016"/>
    <n v="11"/>
    <n v="2016"/>
    <n v="1"/>
    <s v="The repertory grid technique: A Method for the study of cognition in teaching skills assessment  (Article). [La Técnica grilla de repertorio (repertory grid): Un método para el estudio de la cognición en la evaluación de habilidades docentes]"/>
    <s v="Formación Universitaria"/>
    <s v="0718-5006"/>
    <x v="3"/>
    <n v="3"/>
    <n v="3"/>
    <m/>
    <m/>
    <x v="0"/>
    <m/>
    <m/>
    <m/>
    <m/>
    <m/>
    <m/>
    <m/>
    <m/>
    <s v="Article"/>
    <s v="Esc. de Ingeniería"/>
    <n v="0"/>
    <x v="0"/>
    <n v="1200000"/>
    <n v="400000"/>
    <x v="3"/>
    <x v="1"/>
    <x v="0"/>
  </r>
  <r>
    <x v="0"/>
    <m/>
    <n v="0"/>
    <n v="2016"/>
    <n v="11"/>
    <n v="2016"/>
    <n v="1"/>
    <s v="The repertory grid technique: A Method for the study of cognition in teaching skills assessment  (Article). [La Técnica grilla de repertorio (repertory grid): Un método para el estudio de la cognición en la evaluación de habilidades docentes]"/>
    <s v="Formación Universitaria"/>
    <s v="0718-5006"/>
    <x v="3"/>
    <n v="3"/>
    <n v="3"/>
    <m/>
    <m/>
    <x v="0"/>
    <m/>
    <m/>
    <m/>
    <m/>
    <m/>
    <m/>
    <m/>
    <m/>
    <s v="Article"/>
    <s v="Esc. de Cs. Empresariales"/>
    <n v="0"/>
    <x v="0"/>
    <n v="1200000"/>
    <n v="400000"/>
    <x v="3"/>
    <x v="1"/>
    <x v="0"/>
  </r>
  <r>
    <x v="0"/>
    <n v="2016"/>
    <n v="1"/>
    <m/>
    <n v="0"/>
    <m/>
    <n v="0"/>
    <s v="Rupture Process During the 2015 Illapel, Chile Earthquake: Zigzag-Along-Dip Rupture Episodes"/>
    <s v="PURE AND APPLIED GEOPHYSICS"/>
    <s v="0033-4553 "/>
    <x v="1"/>
    <n v="5"/>
    <n v="2"/>
    <m/>
    <m/>
    <x v="3"/>
    <m/>
    <m/>
    <m/>
    <m/>
    <m/>
    <m/>
    <m/>
    <n v="2"/>
    <s v="Article"/>
    <s v="Cs. Geológicas"/>
    <n v="3"/>
    <x v="0"/>
    <n v="1600000"/>
    <n v="800000"/>
    <x v="1"/>
    <x v="0"/>
    <x v="0"/>
  </r>
  <r>
    <x v="0"/>
    <n v="2016"/>
    <n v="11"/>
    <m/>
    <n v="0"/>
    <m/>
    <n v="0"/>
    <s v="Biomarkers of oxidative stress in antioxidant therapy"/>
    <s v="Journal of Pharmacy &amp; Pharmacognosy Research"/>
    <s v="0719-4250"/>
    <x v="4"/>
    <n v="3"/>
    <n v="1"/>
    <m/>
    <m/>
    <x v="0"/>
    <m/>
    <m/>
    <n v="2"/>
    <m/>
    <m/>
    <m/>
    <m/>
    <m/>
    <s v="Article"/>
    <s v="Cs. Farmacéuticas"/>
    <n v="2"/>
    <x v="0"/>
    <n v="680000"/>
    <n v="680000"/>
    <x v="7"/>
    <x v="0"/>
    <x v="0"/>
  </r>
  <r>
    <x v="0"/>
    <n v="2016"/>
    <n v="1"/>
    <n v="2016"/>
    <n v="11"/>
    <m/>
    <n v="0"/>
    <s v="A Spatial Decomposition of Income Inequality in Chile"/>
    <s v="Regional Studies"/>
    <s v="0034-3404"/>
    <x v="0"/>
    <n v="3"/>
    <n v="3"/>
    <m/>
    <m/>
    <x v="0"/>
    <m/>
    <m/>
    <m/>
    <m/>
    <m/>
    <m/>
    <m/>
    <m/>
    <s v="Article"/>
    <s v="Economía"/>
    <n v="0"/>
    <x v="0"/>
    <n v="2000000"/>
    <n v="666667"/>
    <x v="4"/>
    <x v="0"/>
    <x v="0"/>
  </r>
  <r>
    <x v="0"/>
    <n v="2016"/>
    <n v="1"/>
    <n v="2016"/>
    <n v="11"/>
    <m/>
    <n v="0"/>
    <s v="Abundance ratios of red giants in low-mass ultra-faint dwarf spheroidal galaxies"/>
    <s v="Astronomy &amp; Astrophysics"/>
    <s v="1432-0746"/>
    <x v="0"/>
    <n v="6"/>
    <n v="1"/>
    <m/>
    <m/>
    <x v="2"/>
    <m/>
    <m/>
    <m/>
    <m/>
    <m/>
    <m/>
    <n v="2"/>
    <m/>
    <s v="Article"/>
    <s v="Inst. de Astronomía"/>
    <n v="5"/>
    <x v="0"/>
    <n v="2000000"/>
    <n v="2000000"/>
    <x v="0"/>
    <x v="0"/>
    <x v="0"/>
  </r>
  <r>
    <x v="0"/>
    <n v="2016"/>
    <n v="1"/>
    <n v="2016"/>
    <n v="11"/>
    <m/>
    <n v="0"/>
    <s v="Anatomy of the AGN in NGC 5548 VI. Long-term variability of the warm absorber"/>
    <s v="Astronomy &amp; Astrophysics"/>
    <s v="1432-0746"/>
    <x v="0"/>
    <n v="16"/>
    <n v="1"/>
    <m/>
    <m/>
    <x v="0"/>
    <m/>
    <m/>
    <m/>
    <n v="1"/>
    <m/>
    <m/>
    <n v="13"/>
    <n v="1"/>
    <s v="Article"/>
    <s v="Inst. de Astronomía"/>
    <n v="15"/>
    <x v="0"/>
    <n v="2000000"/>
    <n v="2000000"/>
    <x v="0"/>
    <x v="0"/>
    <x v="0"/>
  </r>
  <r>
    <x v="0"/>
    <n v="2016"/>
    <n v="1"/>
    <n v="2016"/>
    <n v="11"/>
    <m/>
    <n v="0"/>
    <s v="Assessment of global sensitivity analysis methods for project scheduling"/>
    <s v="Computers &amp; Industrial Engineering"/>
    <s v="0360-8352"/>
    <x v="0"/>
    <n v="2"/>
    <n v="1"/>
    <m/>
    <m/>
    <x v="0"/>
    <m/>
    <m/>
    <m/>
    <m/>
    <m/>
    <m/>
    <n v="1"/>
    <m/>
    <s v="Article"/>
    <s v="Cs. Geológicas"/>
    <n v="1"/>
    <x v="0"/>
    <n v="2000000"/>
    <n v="2000000"/>
    <x v="1"/>
    <x v="0"/>
    <x v="0"/>
  </r>
  <r>
    <x v="0"/>
    <m/>
    <n v="0"/>
    <n v="2016"/>
    <n v="11"/>
    <m/>
    <n v="0"/>
    <s v="Automated scheduling and scientific management of copper smelters"/>
    <s v="Transactions of the Institutions of Mining and Metallurgy, Section C: Mineral Processing and Extractive Metallurgy"/>
    <s v="0371-9553"/>
    <x v="2"/>
    <n v="1"/>
    <n v="1"/>
    <m/>
    <m/>
    <x v="0"/>
    <m/>
    <m/>
    <m/>
    <m/>
    <m/>
    <m/>
    <m/>
    <m/>
    <s v="Article"/>
    <s v="Cs. Geológicas"/>
    <n v="0"/>
    <x v="0"/>
    <n v="800000"/>
    <n v="800000"/>
    <x v="1"/>
    <x v="0"/>
    <x v="0"/>
  </r>
  <r>
    <x v="0"/>
    <n v="2016"/>
    <n v="1"/>
    <n v="2016"/>
    <n v="11"/>
    <m/>
    <n v="0"/>
    <s v="Billfish foraging along the northern coast of Chile during the Middle Holocene (7400-5900 cal BP)"/>
    <s v="Journal of Anthropological Archaeology"/>
    <s v="0278-4165"/>
    <x v="0"/>
    <n v="5"/>
    <n v="1"/>
    <m/>
    <m/>
    <x v="5"/>
    <m/>
    <m/>
    <m/>
    <m/>
    <m/>
    <m/>
    <n v="1"/>
    <m/>
    <s v="Article"/>
    <s v="IIAM"/>
    <n v="4"/>
    <x v="0"/>
    <n v="2000000"/>
    <n v="2000000"/>
    <x v="0"/>
    <x v="0"/>
    <x v="0"/>
  </r>
  <r>
    <x v="0"/>
    <n v="2016"/>
    <n v="20"/>
    <n v="2016"/>
    <n v="11"/>
    <m/>
    <n v="0"/>
    <s v="Biological parameters of Pseudocurimata boulengeri (Characiformes: Curimatidae) inhabiting the Chongón dam, Ecuador [Parámetros biológicos de Pseudocurimata boulengeri (Characiformes: Curimatidae) en el embalse Chongón, Ecuador]"/>
    <s v="Revista de Biologia Tropical"/>
    <s v="0034-7744"/>
    <x v="2"/>
    <n v="2"/>
    <n v="2"/>
    <m/>
    <m/>
    <x v="0"/>
    <m/>
    <m/>
    <m/>
    <m/>
    <m/>
    <m/>
    <m/>
    <m/>
    <s v="Article"/>
    <s v="Cs. del Mar"/>
    <n v="0"/>
    <x v="0"/>
    <n v="800000"/>
    <n v="400000"/>
    <x v="2"/>
    <x v="1"/>
    <x v="0"/>
  </r>
  <r>
    <x v="0"/>
    <m/>
    <n v="0"/>
    <n v="2016"/>
    <n v="11"/>
    <m/>
    <n v="0"/>
    <s v="Using continuations and aspects to tame asynchronous programming on the web"/>
    <s v="MODULARITY Companion 2016 - Companion Proceedings of the 15th International Conference on Modularity"/>
    <s v="0034-7745"/>
    <x v="4"/>
    <n v="2"/>
    <n v="1"/>
    <m/>
    <m/>
    <x v="0"/>
    <m/>
    <m/>
    <m/>
    <m/>
    <m/>
    <m/>
    <m/>
    <n v="1"/>
    <s v="Conference Paper"/>
    <s v="Esc. de Cs. Empresariales"/>
    <n v="1"/>
    <x v="0"/>
    <n v="680000"/>
    <n v="680000"/>
    <x v="3"/>
    <x v="1"/>
    <x v="3"/>
  </r>
  <r>
    <x v="0"/>
    <n v="2016"/>
    <n v="20"/>
    <n v="2016"/>
    <n v="11"/>
    <m/>
    <n v="1"/>
    <s v="Biological parameters of Pseudocurimata boulengeri (Characiformes: Curimatidae) inhabiting the Chongón dam, Ecuador [Parámetros biológicos de Pseudocurimata boulengeri (Characiformes: Curimatidae) en el embalse Chongón, Ecuador]"/>
    <s v="Revista de Biologia Tropical"/>
    <s v="0034-7744"/>
    <x v="2"/>
    <n v="2"/>
    <n v="2"/>
    <m/>
    <m/>
    <x v="0"/>
    <m/>
    <m/>
    <m/>
    <m/>
    <m/>
    <m/>
    <m/>
    <m/>
    <s v="Article"/>
    <s v="Acuicultura"/>
    <n v="0"/>
    <x v="0"/>
    <n v="800000"/>
    <n v="400000"/>
    <x v="2"/>
    <x v="1"/>
    <x v="0"/>
  </r>
  <r>
    <x v="0"/>
    <n v="2016"/>
    <n v="1"/>
    <n v="2016"/>
    <n v="11"/>
    <m/>
    <n v="0"/>
    <s v="Characterization of Raw and Decopperized Anode Slimes from a Chilean Refinery"/>
    <s v="Metallurgical and Materials Transactions B: Process Metallurgy and Materials Processing Science"/>
    <s v="1073-5615"/>
    <x v="0"/>
    <n v="4"/>
    <n v="1"/>
    <n v="2"/>
    <m/>
    <x v="0"/>
    <m/>
    <m/>
    <m/>
    <m/>
    <m/>
    <m/>
    <n v="1"/>
    <m/>
    <s v="Article"/>
    <s v="Ing. Metalúrgica y Minas"/>
    <n v="3"/>
    <x v="0"/>
    <n v="2000000"/>
    <n v="2000000"/>
    <x v="1"/>
    <x v="0"/>
    <x v="0"/>
  </r>
  <r>
    <x v="0"/>
    <n v="2016"/>
    <n v="1"/>
    <n v="2016"/>
    <n v="11"/>
    <m/>
    <n v="0"/>
    <s v="Correlation of the seasonal isotopic amplitude of precipitation with annual evaporation and altitude in alpine regions"/>
    <s v="Science of the Total Environment"/>
    <s v="0048-9697"/>
    <x v="0"/>
    <n v="8"/>
    <n v="1"/>
    <m/>
    <m/>
    <x v="0"/>
    <n v="1"/>
    <m/>
    <m/>
    <m/>
    <m/>
    <m/>
    <n v="6"/>
    <m/>
    <s v="Article"/>
    <s v="Cs. Geológicas"/>
    <n v="7"/>
    <x v="0"/>
    <n v="2000000"/>
    <n v="2000000"/>
    <x v="1"/>
    <x v="0"/>
    <x v="0"/>
  </r>
  <r>
    <x v="0"/>
    <n v="2016"/>
    <n v="1"/>
    <n v="2016"/>
    <n v="11"/>
    <m/>
    <n v="0"/>
    <s v="Do Mexicans flee from violence? The effects of drug-related violence on migration decisions in Mexico"/>
    <s v="Journal of Ethnic and Migration Studies"/>
    <s v="1369-183X"/>
    <x v="0"/>
    <n v="2"/>
    <n v="1"/>
    <m/>
    <m/>
    <x v="0"/>
    <m/>
    <m/>
    <n v="1"/>
    <m/>
    <m/>
    <m/>
    <m/>
    <m/>
    <s v="Article"/>
    <s v="Economía"/>
    <n v="1"/>
    <x v="0"/>
    <n v="2000000"/>
    <n v="2000000"/>
    <x v="4"/>
    <x v="0"/>
    <x v="0"/>
  </r>
  <r>
    <x v="0"/>
    <m/>
    <n v="0"/>
    <n v="2016"/>
    <n v="11"/>
    <n v="2016"/>
    <n v="1"/>
    <s v="Gender classification using frequency vectors based on local descriptors [Clasificación de género utilizando vectores de frecuencia basados en descriptores locales]"/>
    <s v="Ingeniare"/>
    <s v="0718-3291"/>
    <x v="3"/>
    <n v="2"/>
    <n v="2"/>
    <m/>
    <m/>
    <x v="0"/>
    <m/>
    <m/>
    <m/>
    <m/>
    <m/>
    <m/>
    <m/>
    <m/>
    <s v="Article"/>
    <s v="Ing. Sistemas y Computación"/>
    <n v="0"/>
    <x v="0"/>
    <n v="1200000"/>
    <n v="600000"/>
    <x v="1"/>
    <x v="0"/>
    <x v="0"/>
  </r>
  <r>
    <x v="0"/>
    <n v="2016"/>
    <n v="1"/>
    <n v="2016"/>
    <n v="11"/>
    <m/>
    <n v="0"/>
    <s v="Graphs with maximum laplacian-energy-like invariant and incidence energy"/>
    <s v="MATCH-COMMUNICATIONS IN MATHEMATICAL AND IN COMPUTER CHEMISTRY"/>
    <s v="0340-6253"/>
    <x v="0"/>
    <n v="3"/>
    <n v="1"/>
    <m/>
    <m/>
    <x v="0"/>
    <n v="1"/>
    <m/>
    <m/>
    <m/>
    <m/>
    <m/>
    <n v="1"/>
    <m/>
    <s v="Article"/>
    <s v="Matemáticas"/>
    <n v="2"/>
    <x v="0"/>
    <n v="2000000"/>
    <n v="2000000"/>
    <x v="7"/>
    <x v="0"/>
    <x v="0"/>
  </r>
  <r>
    <x v="0"/>
    <n v="2016"/>
    <n v="11"/>
    <n v="2016"/>
    <n v="11"/>
    <m/>
    <n v="0"/>
    <s v="Microseismic reflection imaging of the Central Andean crust"/>
    <s v="GEOPHYSICAL JOURNAL INTERNATIONAL"/>
    <s v="0956-540X"/>
    <x v="1"/>
    <n v="6"/>
    <n v="1"/>
    <m/>
    <m/>
    <x v="0"/>
    <m/>
    <m/>
    <m/>
    <m/>
    <m/>
    <m/>
    <n v="5"/>
    <m/>
    <s v="Article"/>
    <s v="Cs. Geológicas"/>
    <n v="5"/>
    <x v="0"/>
    <n v="1600000"/>
    <n v="1600000"/>
    <x v="1"/>
    <x v="0"/>
    <x v="0"/>
  </r>
  <r>
    <x v="0"/>
    <n v="2016"/>
    <n v="1"/>
    <n v="2016"/>
    <n v="11"/>
    <m/>
    <n v="0"/>
    <s v="Objective and subjective burden in relatives of patients with schizophrenia and its influence on care relationships in Chile"/>
    <s v="PSYCHIATRY RESEARCH"/>
    <s v="0165-1781"/>
    <x v="1"/>
    <n v="4"/>
    <n v="1"/>
    <m/>
    <m/>
    <x v="2"/>
    <m/>
    <m/>
    <m/>
    <m/>
    <m/>
    <m/>
    <m/>
    <m/>
    <s v="Article"/>
    <s v="Esc. de Psicología"/>
    <n v="3"/>
    <x v="0"/>
    <n v="1600000"/>
    <n v="1600000"/>
    <x v="8"/>
    <x v="0"/>
    <x v="0"/>
  </r>
  <r>
    <x v="0"/>
    <m/>
    <n v="0"/>
    <n v="2016"/>
    <n v="11"/>
    <n v="2016"/>
    <n v="1"/>
    <s v="Reactive control architecture for autonomous mobile robot navigation [Arquitectura de control reactiva para la navegación autónoma de robots móviles]"/>
    <s v="Ingeniare"/>
    <s v="0718-3291"/>
    <x v="3"/>
    <n v="3"/>
    <n v="2"/>
    <m/>
    <m/>
    <x v="0"/>
    <n v="1"/>
    <m/>
    <m/>
    <m/>
    <m/>
    <m/>
    <m/>
    <m/>
    <s v="Article"/>
    <s v="Ing. Sistemas y Computación"/>
    <n v="1"/>
    <x v="0"/>
    <n v="1200000"/>
    <n v="600000"/>
    <x v="1"/>
    <x v="0"/>
    <x v="0"/>
  </r>
  <r>
    <x v="0"/>
    <n v="2016"/>
    <n v="1"/>
    <n v="2016"/>
    <n v="11"/>
    <m/>
    <n v="0"/>
    <s v="Remarks about the thermodynamics of astrophysical systems in mutual interaction and related notions"/>
    <s v="Journal of Statistical Mechanics-Theory and Experiment"/>
    <s v="1742-5468"/>
    <x v="0"/>
    <n v="1"/>
    <n v="1"/>
    <m/>
    <m/>
    <x v="0"/>
    <m/>
    <m/>
    <m/>
    <m/>
    <m/>
    <m/>
    <m/>
    <m/>
    <s v="Article"/>
    <s v="Física"/>
    <n v="0"/>
    <x v="0"/>
    <n v="2000000"/>
    <n v="2000000"/>
    <x v="7"/>
    <x v="0"/>
    <x v="0"/>
  </r>
  <r>
    <x v="0"/>
    <n v="2016"/>
    <n v="1"/>
    <n v="2016"/>
    <n v="11"/>
    <m/>
    <n v="0"/>
    <s v="Short- and long-term acclimation patterns of the giant kelp Macrocystis pyrifera (Laminariales, Phaeophyceae) along a depth gradient"/>
    <s v="JOURNAL OF PHYCOLOGY"/>
    <s v="0022-3646"/>
    <x v="0"/>
    <n v="9"/>
    <n v="3"/>
    <m/>
    <m/>
    <x v="5"/>
    <m/>
    <m/>
    <m/>
    <m/>
    <m/>
    <m/>
    <n v="4"/>
    <m/>
    <s v="Article"/>
    <s v="Biología Marina"/>
    <n v="6"/>
    <x v="0"/>
    <n v="2000000"/>
    <n v="666667"/>
    <x v="2"/>
    <x v="1"/>
    <x v="0"/>
  </r>
  <r>
    <x v="0"/>
    <n v="2016"/>
    <n v="1"/>
    <n v="2016"/>
    <n v="11"/>
    <m/>
    <n v="0"/>
    <s v="Diapause as escape strategy to exposure to toxicants: response of Brachionus calyciforus to arsenic"/>
    <s v="Ecotoxicology"/>
    <s v="0963-9292 "/>
    <x v="1"/>
    <n v="2"/>
    <n v="1"/>
    <m/>
    <m/>
    <x v="0"/>
    <m/>
    <m/>
    <m/>
    <m/>
    <m/>
    <m/>
    <n v="1"/>
    <m/>
    <s v="Article"/>
    <s v="Química"/>
    <n v="1"/>
    <x v="0"/>
    <n v="1600000"/>
    <n v="1600000"/>
    <x v="7"/>
    <x v="0"/>
    <x v="0"/>
  </r>
  <r>
    <x v="0"/>
    <n v="2016"/>
    <n v="1"/>
    <m/>
    <n v="0"/>
    <m/>
    <n v="0"/>
    <s v="Directional algorithms for the frequency isolation problem in undamped vibrational systems"/>
    <s v="MECHANICAL SYSTEMS AND SIGNAL PROCESSING"/>
    <s v="0888-3270"/>
    <x v="0"/>
    <n v="2"/>
    <n v="1"/>
    <m/>
    <m/>
    <x v="0"/>
    <m/>
    <m/>
    <m/>
    <m/>
    <m/>
    <m/>
    <n v="1"/>
    <m/>
    <s v="Article"/>
    <s v="Matemáticas"/>
    <n v="1"/>
    <x v="0"/>
    <n v="2000000"/>
    <n v="2000000"/>
    <x v="7"/>
    <x v="0"/>
    <x v="0"/>
  </r>
  <r>
    <x v="0"/>
    <n v="2016"/>
    <n v="11"/>
    <m/>
    <n v="0"/>
    <m/>
    <n v="0"/>
    <s v="Cloning of two LIMCH1 isoforms: characterization of their distribution in rat brain and theiragmatinase activity"/>
    <s v="HISTOCHEMISTRY AND CELL BIOLOGY"/>
    <s v="0948-6143"/>
    <x v="0"/>
    <n v="8"/>
    <n v="1"/>
    <m/>
    <m/>
    <x v="6"/>
    <m/>
    <m/>
    <m/>
    <m/>
    <m/>
    <m/>
    <m/>
    <m/>
    <s v="Article"/>
    <s v="Cs. Biomédicas"/>
    <n v="7"/>
    <x v="0"/>
    <n v="2000000"/>
    <n v="2000000"/>
    <x v="5"/>
    <x v="1"/>
    <x v="0"/>
  </r>
  <r>
    <x v="0"/>
    <n v="2016"/>
    <n v="1"/>
    <n v="2016"/>
    <n v="11"/>
    <m/>
    <n v="0"/>
    <s v="The crustal evolution of South America from a zircon Hf-isotope perspective"/>
    <s v="Terra Nova"/>
    <s v="0954-4879 "/>
    <x v="0"/>
    <n v="7"/>
    <n v="1"/>
    <m/>
    <m/>
    <x v="0"/>
    <m/>
    <m/>
    <m/>
    <m/>
    <m/>
    <n v="2"/>
    <n v="4"/>
    <m/>
    <s v="Article"/>
    <s v="Cs. Geológicas"/>
    <n v="6"/>
    <x v="0"/>
    <n v="2000000"/>
    <n v="2000000"/>
    <x v="1"/>
    <x v="0"/>
    <x v="0"/>
  </r>
  <r>
    <x v="0"/>
    <n v="2016"/>
    <n v="1"/>
    <m/>
    <n v="0"/>
    <m/>
    <n v="0"/>
    <s v="Bioeconomic analysis of small-scale cultures of Kappaphycus alvarezii (Doty) Doty in India"/>
    <s v="JOURNAL OF APPLIED PHYCOLOGY"/>
    <s v="0921-8971"/>
    <x v="0"/>
    <n v="2"/>
    <n v="2"/>
    <m/>
    <m/>
    <x v="0"/>
    <m/>
    <m/>
    <m/>
    <m/>
    <m/>
    <m/>
    <m/>
    <m/>
    <s v="Article"/>
    <s v="Esc. de Cs. Empresariales"/>
    <n v="0"/>
    <x v="0"/>
    <n v="2000000"/>
    <n v="1000000"/>
    <x v="3"/>
    <x v="1"/>
    <x v="0"/>
  </r>
  <r>
    <x v="0"/>
    <m/>
    <n v="0"/>
    <n v="2016"/>
    <n v="11"/>
    <m/>
    <n v="0"/>
    <s v="JPI feature models-Exploring a JPI and FOP symbiosis for software modeling "/>
    <s v="34th International Conference of the Chilean Computer Science Society, SCCC 2015"/>
    <s v="0921-8972"/>
    <x v="4"/>
    <n v="6"/>
    <n v="1"/>
    <m/>
    <m/>
    <x v="2"/>
    <m/>
    <m/>
    <m/>
    <m/>
    <m/>
    <m/>
    <n v="2"/>
    <m/>
    <s v="Conference Paper"/>
    <s v="Esc. de Cs. Empresariales"/>
    <n v="5"/>
    <x v="0"/>
    <n v="680000"/>
    <n v="680000"/>
    <x v="3"/>
    <x v="1"/>
    <x v="3"/>
  </r>
  <r>
    <x v="0"/>
    <n v="2016"/>
    <n v="1"/>
    <m/>
    <n v="0"/>
    <m/>
    <n v="0"/>
    <s v="Ascidian fauna (Tunicata, Ascidiacea) of subantarctic and temperate regions of Chile"/>
    <s v="ZOOTAXA"/>
    <s v="1175-5326"/>
    <x v="1"/>
    <n v="5"/>
    <n v="1"/>
    <m/>
    <m/>
    <x v="3"/>
    <n v="1"/>
    <m/>
    <m/>
    <n v="1"/>
    <m/>
    <m/>
    <n v="1"/>
    <m/>
    <s v="Article"/>
    <s v="Biología Marina"/>
    <n v="4"/>
    <x v="0"/>
    <n v="1600000"/>
    <n v="1600000"/>
    <x v="2"/>
    <x v="1"/>
    <x v="0"/>
  </r>
  <r>
    <x v="0"/>
    <n v="2016"/>
    <n v="1"/>
    <n v="2016"/>
    <n v="11"/>
    <m/>
    <n v="0"/>
    <s v="Modeling the transport and fate of euphausiids in the Ross Sea"/>
    <s v="POLAR BIOLOGY"/>
    <s v="0722-4060"/>
    <x v="1"/>
    <n v="4"/>
    <n v="1"/>
    <m/>
    <m/>
    <x v="0"/>
    <m/>
    <m/>
    <m/>
    <n v="3"/>
    <m/>
    <m/>
    <m/>
    <m/>
    <s v="Article"/>
    <s v="CEAZA"/>
    <n v="3"/>
    <x v="0"/>
    <n v="1600000"/>
    <n v="1600000"/>
    <x v="2"/>
    <x v="1"/>
    <x v="0"/>
  </r>
  <r>
    <x v="0"/>
    <n v="2016"/>
    <n v="1"/>
    <m/>
    <n v="0"/>
    <m/>
    <n v="0"/>
    <s v="ON TREES WITH MAXIMUM ALGEBRAIC CONNECTIVITY"/>
    <s v="Applicable Analysis and Discrete Mathematics"/>
    <s v="1452-8630"/>
    <x v="0"/>
    <n v="4"/>
    <n v="1"/>
    <m/>
    <m/>
    <x v="0"/>
    <n v="3"/>
    <m/>
    <m/>
    <m/>
    <m/>
    <m/>
    <m/>
    <m/>
    <s v="Article"/>
    <s v="Matemáticas"/>
    <n v="3"/>
    <x v="0"/>
    <n v="2000000"/>
    <n v="2000000"/>
    <x v="7"/>
    <x v="0"/>
    <x v="0"/>
  </r>
  <r>
    <x v="0"/>
    <n v="2016"/>
    <n v="1"/>
    <m/>
    <n v="0"/>
    <m/>
    <n v="0"/>
    <s v="A ROSE BY ANY OTHER NAME: SYSTEMATICS AND DIVERSITY IN THE CHILEAN GIANT BARNACLE AUSTROMEGABALANUS PSITTACUS (MOLINA, 1782) (CIRRIPEDIA)"/>
    <s v="JOURNAL OF CRUSTACEAN BIOLOGY"/>
    <s v="0278-0372"/>
    <x v="3"/>
    <n v="4"/>
    <n v="1"/>
    <m/>
    <m/>
    <x v="3"/>
    <n v="1"/>
    <m/>
    <m/>
    <n v="2"/>
    <m/>
    <m/>
    <m/>
    <m/>
    <s v="Article"/>
    <s v="Biología Marina"/>
    <n v="3"/>
    <x v="0"/>
    <n v="1200000"/>
    <n v="1200000"/>
    <x v="2"/>
    <x v="1"/>
    <x v="0"/>
  </r>
  <r>
    <x v="0"/>
    <n v="2016"/>
    <n v="1"/>
    <m/>
    <n v="0"/>
    <m/>
    <n v="0"/>
    <s v="Territoriality and Conflict Avoidance Explain Asociality (Solitariness) of the Endosymbiotic Pea Crab Tunicotheres moseri"/>
    <s v="PLOS ONE"/>
    <s v="1932-6203"/>
    <x v="0"/>
    <n v="2"/>
    <n v="1"/>
    <m/>
    <m/>
    <x v="0"/>
    <m/>
    <m/>
    <m/>
    <n v="1"/>
    <m/>
    <m/>
    <m/>
    <m/>
    <s v="Article"/>
    <s v="Biología Marina"/>
    <n v="1"/>
    <x v="0"/>
    <n v="2000000"/>
    <n v="2000000"/>
    <x v="2"/>
    <x v="1"/>
    <x v="0"/>
  </r>
  <r>
    <x v="0"/>
    <n v="2016"/>
    <n v="1"/>
    <m/>
    <n v="0"/>
    <m/>
    <n v="0"/>
    <s v="Collaboration network of knowledge creation and dissemination on Management research: ranking the leading institutions"/>
    <s v="SCIENTOMETRICS"/>
    <s v="0138-9130"/>
    <x v="0"/>
    <n v="2"/>
    <n v="1"/>
    <m/>
    <m/>
    <x v="0"/>
    <m/>
    <m/>
    <m/>
    <m/>
    <m/>
    <m/>
    <n v="1"/>
    <m/>
    <s v="Article"/>
    <s v="Administración"/>
    <n v="1"/>
    <x v="0"/>
    <n v="2000000"/>
    <n v="2000000"/>
    <x v="4"/>
    <x v="0"/>
    <x v="0"/>
  </r>
  <r>
    <x v="0"/>
    <n v="2016"/>
    <n v="1"/>
    <m/>
    <n v="0"/>
    <m/>
    <n v="0"/>
    <s v="The scaling relationship between citation-based performance and international collaboration of Cuban articles in natural sciences"/>
    <s v="SCIENTOMETRICS"/>
    <s v="0138-9130"/>
    <x v="0"/>
    <n v="2"/>
    <n v="1"/>
    <m/>
    <m/>
    <x v="0"/>
    <m/>
    <m/>
    <n v="1"/>
    <m/>
    <m/>
    <m/>
    <n v="1"/>
    <m/>
    <s v="Article"/>
    <s v="Administración"/>
    <n v="1"/>
    <x v="0"/>
    <n v="2000000"/>
    <n v="2000000"/>
    <x v="4"/>
    <x v="0"/>
    <x v="0"/>
  </r>
  <r>
    <x v="0"/>
    <n v="2016"/>
    <n v="1"/>
    <m/>
    <n v="0"/>
    <m/>
    <n v="0"/>
    <s v="Molecular characterization of an inhibitor of NF-kappa B in the scallop Argopecten purpuratus: First insights into its role on antimicrobial peptide regulation in a mollusk"/>
    <s v="FISH &amp; SHELLFISH IMMUNOLOGY"/>
    <s v="1050-4648"/>
    <x v="0"/>
    <n v="7"/>
    <n v="2"/>
    <m/>
    <m/>
    <x v="1"/>
    <n v="1"/>
    <m/>
    <m/>
    <m/>
    <m/>
    <m/>
    <m/>
    <m/>
    <s v="Article"/>
    <s v="CEAZA"/>
    <n v="5"/>
    <x v="0"/>
    <n v="2000000"/>
    <n v="1000000"/>
    <x v="2"/>
    <x v="1"/>
    <x v="0"/>
  </r>
  <r>
    <x v="0"/>
    <n v="2016"/>
    <n v="1"/>
    <m/>
    <n v="0"/>
    <m/>
    <n v="0"/>
    <s v="A Boundary Control Problem for Micropolar Fluids"/>
    <s v="Journal of Optimization Theory and Applications "/>
    <s v="0022-3239 "/>
    <x v="1"/>
    <n v="3"/>
    <n v="2"/>
    <m/>
    <m/>
    <x v="0"/>
    <n v="1"/>
    <m/>
    <m/>
    <m/>
    <m/>
    <m/>
    <m/>
    <m/>
    <s v="Article"/>
    <s v="Matemáticas"/>
    <n v="1"/>
    <x v="0"/>
    <n v="1600000"/>
    <n v="800000"/>
    <x v="7"/>
    <x v="0"/>
    <x v="0"/>
  </r>
  <r>
    <x v="0"/>
    <n v="2016"/>
    <n v="1"/>
    <m/>
    <n v="0"/>
    <m/>
    <n v="0"/>
    <s v="A re-evaluation of the Health Index of Southern Brazil shellmound populations"/>
    <s v="American Journal of Physical Anthropology"/>
    <s v="0002-9483"/>
    <x v="0"/>
    <n v="3"/>
    <n v="1"/>
    <m/>
    <m/>
    <x v="0"/>
    <n v="1"/>
    <m/>
    <m/>
    <n v="1"/>
    <m/>
    <m/>
    <m/>
    <m/>
    <s v="Meeting Abstract"/>
    <s v="IIAM"/>
    <n v="2"/>
    <x v="0"/>
    <n v="2000000"/>
    <n v="2000000"/>
    <x v="0"/>
    <x v="0"/>
    <x v="8"/>
  </r>
  <r>
    <x v="0"/>
    <n v="2016"/>
    <n v="1"/>
    <m/>
    <n v="0"/>
    <n v="2016"/>
    <n v="1"/>
    <s v="Chile and the Instituto Indigenista Interamericano, 1940-1993. An overview"/>
    <s v="Chungara-Revista de Antropología Chilena "/>
    <s v="0717-7356"/>
    <x v="3"/>
    <n v="2"/>
    <n v="1"/>
    <m/>
    <m/>
    <x v="3"/>
    <m/>
    <m/>
    <m/>
    <m/>
    <m/>
    <m/>
    <m/>
    <m/>
    <s v="Article"/>
    <s v="IIAM"/>
    <n v="1"/>
    <x v="0"/>
    <n v="1200000"/>
    <n v="1200000"/>
    <x v="0"/>
    <x v="0"/>
    <x v="0"/>
  </r>
  <r>
    <x v="0"/>
    <n v="2016"/>
    <n v="1"/>
    <m/>
    <n v="0"/>
    <m/>
    <n v="0"/>
    <s v="Coseismic extension from surface cracks reopened by the 2014 Pisagua, northern Chile, earthquake sequence"/>
    <s v="Geology"/>
    <s v="0091-7613"/>
    <x v="0"/>
    <n v="4"/>
    <n v="1"/>
    <m/>
    <m/>
    <x v="0"/>
    <m/>
    <m/>
    <m/>
    <n v="3"/>
    <m/>
    <m/>
    <m/>
    <m/>
    <s v="Article"/>
    <s v="Cs. Geológicas"/>
    <n v="3"/>
    <x v="0"/>
    <n v="2000000"/>
    <n v="2000000"/>
    <x v="1"/>
    <x v="0"/>
    <x v="0"/>
  </r>
  <r>
    <x v="0"/>
    <n v="2016"/>
    <n v="1"/>
    <n v="2016"/>
    <n v="11"/>
    <n v="2016"/>
    <n v="1"/>
    <s v="Distribution and abundance of Engraulis ringens eggs along the north-central Chilean coastline (25.0-31.5 degrees S) during February 2008 to 2014"/>
    <s v="Latin American Journal of Aquatic Research"/>
    <s v="0718-560X"/>
    <x v="2"/>
    <n v="4"/>
    <n v="3"/>
    <m/>
    <n v="1"/>
    <x v="0"/>
    <m/>
    <m/>
    <m/>
    <m/>
    <m/>
    <m/>
    <m/>
    <m/>
    <s v="Article"/>
    <s v="Acuicultura"/>
    <n v="1"/>
    <x v="0"/>
    <n v="800000"/>
    <n v="266667"/>
    <x v="2"/>
    <x v="1"/>
    <x v="0"/>
  </r>
  <r>
    <x v="0"/>
    <n v="2016"/>
    <n v="1"/>
    <n v="2016"/>
    <n v="11"/>
    <n v="2016"/>
    <n v="1"/>
    <s v="Growth, survival and environmental effects on three cohorts of the pearl oyster Pinctada imbricata, under suspended culture at Cariaco Gulf, Venezuela"/>
    <s v="Latin American Journal of Aquatic Research"/>
    <s v="0718-560X"/>
    <x v="2"/>
    <n v="5"/>
    <n v="1"/>
    <m/>
    <m/>
    <x v="0"/>
    <n v="4"/>
    <m/>
    <m/>
    <m/>
    <m/>
    <m/>
    <m/>
    <m/>
    <s v="Article"/>
    <s v="Acuicultura"/>
    <n v="4"/>
    <x v="0"/>
    <n v="800000"/>
    <n v="800000"/>
    <x v="2"/>
    <x v="1"/>
    <x v="0"/>
  </r>
  <r>
    <x v="0"/>
    <n v="2016"/>
    <n v="1"/>
    <m/>
    <n v="0"/>
    <m/>
    <n v="0"/>
    <s v="He II lambda 4686 EMISSION FROM THE MASSIVE BINARY SYSTEM IN eta CAR: CONSTRAINTS TO THE ORBITAL ELEMENTS AND THE NATURE OF THE PERIODIC MINIMA"/>
    <s v="Astrophysical Journal"/>
    <s v="0004-637X"/>
    <x v="0"/>
    <n v="30"/>
    <n v="1"/>
    <m/>
    <m/>
    <x v="0"/>
    <n v="10"/>
    <m/>
    <n v="1"/>
    <n v="9"/>
    <m/>
    <n v="5"/>
    <n v="5"/>
    <m/>
    <s v="Article"/>
    <s v="Inst. de Astronomía"/>
    <n v="29"/>
    <x v="0"/>
    <n v="2000000"/>
    <n v="2000000"/>
    <x v="0"/>
    <x v="0"/>
    <x v="0"/>
  </r>
  <r>
    <x v="0"/>
    <n v="2016"/>
    <n v="1"/>
    <m/>
    <n v="0"/>
    <m/>
    <n v="0"/>
    <s v="LANDFILL LEACHATE TREATMENT USING ADVANCED OXIDATION PROCESSES"/>
    <s v="Oxidation Communications"/>
    <s v="0209-4541"/>
    <x v="2"/>
    <n v="3"/>
    <n v="1"/>
    <m/>
    <m/>
    <x v="0"/>
    <m/>
    <m/>
    <m/>
    <m/>
    <m/>
    <m/>
    <m/>
    <n v="2"/>
    <s v="Article"/>
    <s v="Esc. de Prev. de Riesgo y Med. Ambiente"/>
    <n v="2"/>
    <x v="0"/>
    <n v="800000"/>
    <n v="800000"/>
    <x v="2"/>
    <x v="1"/>
    <x v="0"/>
  </r>
  <r>
    <x v="0"/>
    <n v="2016"/>
    <n v="1"/>
    <m/>
    <n v="0"/>
    <m/>
    <n v="0"/>
    <s v=" Molecular phylogeny of porcelain crabs (Porcellanidae: Petrolisthes and allies) from the south eastern Pacific: the genera Allopetrolisthes and Liopetrolisthes are not natural entities"/>
    <s v="Peerj "/>
    <s v="2167-8359"/>
    <x v="0"/>
    <n v="1"/>
    <n v="1"/>
    <m/>
    <m/>
    <x v="0"/>
    <m/>
    <m/>
    <m/>
    <m/>
    <m/>
    <m/>
    <m/>
    <m/>
    <s v="Article"/>
    <s v="Biología Marina"/>
    <n v="0"/>
    <x v="0"/>
    <n v="2000000"/>
    <n v="2000000"/>
    <x v="2"/>
    <x v="1"/>
    <x v="0"/>
  </r>
  <r>
    <x v="0"/>
    <n v="2016"/>
    <n v="1"/>
    <m/>
    <n v="0"/>
    <n v="2016"/>
    <n v="1"/>
    <s v="OBITUARY: THE PASSIONATE WORK OF DONALD WILLIAM JACKSON SQUELLA And his untimely death (1960-2015)"/>
    <s v="Estudios Atacameños Arqueologia y Antropologia Surandinas"/>
    <s v="0718-1043"/>
    <x v="4"/>
    <n v="1"/>
    <n v="1"/>
    <m/>
    <m/>
    <x v="0"/>
    <m/>
    <m/>
    <m/>
    <m/>
    <m/>
    <m/>
    <m/>
    <m/>
    <m/>
    <s v="IIAM"/>
    <n v="0"/>
    <x v="0"/>
    <n v="680000"/>
    <n v="680000"/>
    <x v="0"/>
    <x v="0"/>
    <x v="2"/>
  </r>
  <r>
    <x v="0"/>
    <n v="2016"/>
    <n v="1"/>
    <m/>
    <n v="0"/>
    <m/>
    <n v="0"/>
    <s v="One-Dimensional TiO2-B Crystals Synthesised by Hydrothermal Process and Their Antibacterial Behaviour on Escherichia coli"/>
    <s v="Journal of Nanomaterials "/>
    <s v="1687-4110 "/>
    <x v="1"/>
    <n v="8"/>
    <n v="6"/>
    <m/>
    <m/>
    <x v="3"/>
    <m/>
    <m/>
    <m/>
    <m/>
    <m/>
    <m/>
    <n v="1"/>
    <m/>
    <s v="Article"/>
    <s v="Física"/>
    <n v="2"/>
    <x v="0"/>
    <n v="1600000"/>
    <n v="266667"/>
    <x v="7"/>
    <x v="0"/>
    <x v="0"/>
  </r>
  <r>
    <x v="0"/>
    <n v="2016"/>
    <n v="1"/>
    <m/>
    <n v="0"/>
    <m/>
    <n v="0"/>
    <s v="One-Dimensional TiO2-B Crystals Synthesised by Hydrothermal Process and Their Antibacterial Behaviour on Escherichia coli"/>
    <s v="Journal of Nanomaterials "/>
    <s v="1687-4110 "/>
    <x v="1"/>
    <n v="8"/>
    <n v="6"/>
    <m/>
    <m/>
    <x v="3"/>
    <m/>
    <m/>
    <m/>
    <m/>
    <m/>
    <m/>
    <n v="1"/>
    <m/>
    <s v="Article"/>
    <s v="Cs. Farmacéuticas"/>
    <n v="2"/>
    <x v="0"/>
    <n v="1600000"/>
    <n v="266667"/>
    <x v="7"/>
    <x v="0"/>
    <x v="0"/>
  </r>
  <r>
    <x v="0"/>
    <n v="2016"/>
    <n v="1"/>
    <m/>
    <n v="0"/>
    <m/>
    <n v="0"/>
    <s v="One-Dimensional TiO2-B Crystals Synthesised by Hydrothermal Process and Their Antibacterial Behaviour on Escherichia coli"/>
    <s v="Journal of Nanomaterials "/>
    <s v="1687-4110 "/>
    <x v="1"/>
    <n v="8"/>
    <n v="6"/>
    <m/>
    <m/>
    <x v="3"/>
    <m/>
    <m/>
    <m/>
    <m/>
    <m/>
    <m/>
    <n v="1"/>
    <m/>
    <s v="Article"/>
    <s v="Centro de Biotecnología"/>
    <n v="2"/>
    <x v="0"/>
    <n v="1600000"/>
    <n v="266667"/>
    <x v="0"/>
    <x v="0"/>
    <x v="0"/>
  </r>
  <r>
    <x v="0"/>
    <n v="2016"/>
    <n v="1"/>
    <m/>
    <n v="0"/>
    <m/>
    <n v="0"/>
    <s v="Paleoamerican cranial variation in global microevolutionary perspective: Implications for the settlement of the Americas"/>
    <s v="American Journal of Physical Anthropology"/>
    <s v="0002-9483"/>
    <x v="0"/>
    <n v="3"/>
    <n v="1"/>
    <m/>
    <m/>
    <x v="0"/>
    <m/>
    <m/>
    <m/>
    <n v="1"/>
    <m/>
    <m/>
    <n v="1"/>
    <m/>
    <s v="Meeting Abstract"/>
    <s v="IIAM"/>
    <n v="2"/>
    <x v="0"/>
    <n v="2000000"/>
    <n v="2000000"/>
    <x v="0"/>
    <x v="0"/>
    <x v="8"/>
  </r>
  <r>
    <x v="0"/>
    <n v="2016"/>
    <n v="1"/>
    <m/>
    <n v="0"/>
    <m/>
    <n v="0"/>
    <s v="Positive interactions by cushion plants in high mountains: fact or artifact? "/>
    <s v="Journal of Plant Ecology "/>
    <s v="1752-9921 "/>
    <x v="1"/>
    <n v="8"/>
    <n v="4"/>
    <m/>
    <m/>
    <x v="1"/>
    <m/>
    <m/>
    <m/>
    <m/>
    <m/>
    <m/>
    <m/>
    <m/>
    <s v="Article"/>
    <s v="CEAZA"/>
    <n v="4"/>
    <x v="0"/>
    <n v="1600000"/>
    <n v="400000"/>
    <x v="2"/>
    <x v="1"/>
    <x v="0"/>
  </r>
  <r>
    <x v="0"/>
    <n v="2016"/>
    <n v="1"/>
    <m/>
    <n v="0"/>
    <m/>
    <n v="0"/>
    <s v="Potentiation of Gamma Aminobutyric Acid Receptors (GABA(A)R) by Ethanol How Are Inhibitory Receptors Affected? "/>
    <s v="Frontiers in Cellular Neuroscience"/>
    <s v="1662-5102"/>
    <x v="0"/>
    <n v="4"/>
    <n v="1"/>
    <m/>
    <m/>
    <x v="5"/>
    <m/>
    <m/>
    <m/>
    <m/>
    <m/>
    <m/>
    <n v="1"/>
    <m/>
    <s v="Review"/>
    <s v="Cs. Biomédicas"/>
    <n v="3"/>
    <x v="0"/>
    <n v="2000000"/>
    <n v="2000000"/>
    <x v="5"/>
    <x v="1"/>
    <x v="4"/>
  </r>
  <r>
    <x v="0"/>
    <n v="2016"/>
    <n v="1"/>
    <m/>
    <n v="0"/>
    <m/>
    <n v="0"/>
    <s v="Religion involvement and quality of life in patients with schizophrenia in Latin America"/>
    <s v="Social Psychiatry and Psychiatric Epidemiology "/>
    <s v="0933-7954 "/>
    <x v="1"/>
    <n v="4"/>
    <n v="1"/>
    <m/>
    <m/>
    <x v="3"/>
    <m/>
    <m/>
    <m/>
    <n v="2"/>
    <m/>
    <m/>
    <n v="1"/>
    <m/>
    <s v="Article"/>
    <s v="Esc. de Psicología"/>
    <n v="3"/>
    <x v="0"/>
    <n v="1600000"/>
    <n v="1600000"/>
    <x v="8"/>
    <x v="0"/>
    <x v="0"/>
  </r>
  <r>
    <x v="0"/>
    <n v="2016"/>
    <n v="1"/>
    <m/>
    <n v="0"/>
    <m/>
    <n v="0"/>
    <s v="South Pacific Integrated Ecosystem Studies meeting: toward conservation and sustainable use of marine resources in the South Pacific"/>
    <s v="Fisheries Oceanography "/>
    <s v="1054-6006 "/>
    <x v="0"/>
    <n v="16"/>
    <n v="1"/>
    <m/>
    <m/>
    <x v="6"/>
    <n v="2"/>
    <m/>
    <m/>
    <n v="1"/>
    <m/>
    <n v="5"/>
    <m/>
    <m/>
    <s v="Editorial Material"/>
    <s v="CEAZA"/>
    <n v="15"/>
    <x v="0"/>
    <n v="2000000"/>
    <n v="2000000"/>
    <x v="2"/>
    <x v="1"/>
    <x v="1"/>
  </r>
  <r>
    <x v="0"/>
    <n v="2016"/>
    <n v="1"/>
    <m/>
    <n v="0"/>
    <m/>
    <n v="0"/>
    <s v="Sub-Regional Population Structure within South America Using MtDNA"/>
    <s v="American Journal of Physical Anthropology"/>
    <s v="0002-9483"/>
    <x v="0"/>
    <n v="2"/>
    <n v="1"/>
    <m/>
    <m/>
    <x v="0"/>
    <m/>
    <m/>
    <m/>
    <n v="1"/>
    <m/>
    <m/>
    <m/>
    <m/>
    <s v="Meeting Abstract"/>
    <s v="IIAM"/>
    <n v="1"/>
    <x v="0"/>
    <n v="2000000"/>
    <n v="2000000"/>
    <x v="0"/>
    <x v="0"/>
    <x v="8"/>
  </r>
  <r>
    <x v="0"/>
    <n v="2016"/>
    <n v="1"/>
    <m/>
    <n v="0"/>
    <m/>
    <n v="0"/>
    <s v="Unusual Coastal Breeding in the Desert-nesting Gray Gull (Leucophaeus modestus) in Northern Chile"/>
    <s v="Waterbirds"/>
    <s v="1524-4695"/>
    <x v="2"/>
    <n v="5"/>
    <n v="1"/>
    <n v="3"/>
    <m/>
    <x v="3"/>
    <m/>
    <m/>
    <m/>
    <m/>
    <m/>
    <m/>
    <m/>
    <m/>
    <s v="Article"/>
    <s v="CEAZA"/>
    <n v="4"/>
    <x v="0"/>
    <n v="800000"/>
    <n v="800000"/>
    <x v="2"/>
    <x v="1"/>
    <x v="0"/>
  </r>
  <r>
    <x v="0"/>
    <n v="2016"/>
    <n v="1"/>
    <m/>
    <n v="0"/>
    <m/>
    <n v="0"/>
    <s v="Water deficit stress-induced changes in carbon and nitrogen partitioning in Chenopodium quinoa Willd"/>
    <s v="Planta "/>
    <s v="0032-0935 "/>
    <x v="0"/>
    <n v="4"/>
    <n v="1"/>
    <m/>
    <m/>
    <x v="0"/>
    <m/>
    <m/>
    <m/>
    <n v="3"/>
    <m/>
    <m/>
    <m/>
    <m/>
    <s v="Article"/>
    <s v="CEAZA"/>
    <n v="3"/>
    <x v="0"/>
    <n v="2000000"/>
    <n v="2000000"/>
    <x v="2"/>
    <x v="1"/>
    <x v="0"/>
  </r>
  <r>
    <x v="0"/>
    <n v="2016"/>
    <n v="1"/>
    <m/>
    <n v="0"/>
    <m/>
    <n v="0"/>
    <s v="Wearing the marks of violence: Unusual trauma patterning at Coyo Oriente, northern Chile (AD 400-1000)"/>
    <s v="AMERICAN JOURNAL OF PHYSICAL ANTHROPOLOGY"/>
    <s v="0002-9483"/>
    <x v="0"/>
    <n v="5"/>
    <n v="2"/>
    <m/>
    <m/>
    <x v="0"/>
    <m/>
    <m/>
    <m/>
    <n v="3"/>
    <m/>
    <m/>
    <m/>
    <m/>
    <s v="Meeting Abstract"/>
    <s v="IIAM"/>
    <n v="3"/>
    <x v="0"/>
    <n v="2000000"/>
    <n v="1000000"/>
    <x v="0"/>
    <x v="0"/>
    <x v="8"/>
  </r>
  <r>
    <x v="0"/>
    <n v="2016"/>
    <n v="1"/>
    <m/>
    <n v="0"/>
    <m/>
    <n v="0"/>
    <s v="Weighing the galactic disc using the Jeans equation: lessons from simulations"/>
    <s v="Monthly Notices of the Royal Astronomical Society"/>
    <s v="0035-8711"/>
    <x v="0"/>
    <n v="4"/>
    <n v="1"/>
    <m/>
    <m/>
    <x v="3"/>
    <m/>
    <m/>
    <m/>
    <m/>
    <m/>
    <m/>
    <n v="1"/>
    <n v="1"/>
    <s v="Article"/>
    <s v="Inst. de Astronomía"/>
    <n v="3"/>
    <x v="0"/>
    <n v="2000000"/>
    <n v="2000000"/>
    <x v="0"/>
    <x v="0"/>
    <x v="0"/>
  </r>
  <r>
    <x v="0"/>
    <n v="2016"/>
    <n v="11"/>
    <m/>
    <n v="0"/>
    <m/>
    <n v="0"/>
    <s v="Hydrothermal alteration, fumarolic deposits and fluids from Lastarria Volcanic Complex: A multidisciplinary study"/>
    <s v="ANDEAN GEOLOGY"/>
    <s v="0718-7106 / 0718-7092"/>
    <x v="0"/>
    <n v="6"/>
    <n v="4"/>
    <m/>
    <n v="1"/>
    <x v="0"/>
    <m/>
    <m/>
    <n v="1"/>
    <m/>
    <m/>
    <m/>
    <m/>
    <m/>
    <s v="Article"/>
    <s v="Cs. Geológicas"/>
    <n v="2"/>
    <x v="0"/>
    <n v="2000000"/>
    <n v="500000"/>
    <x v="1"/>
    <x v="0"/>
    <x v="0"/>
  </r>
  <r>
    <x v="0"/>
    <n v="2016"/>
    <n v="11"/>
    <m/>
    <n v="0"/>
    <m/>
    <n v="0"/>
    <s v="Cryptoperthitic and replacive intergrowths with iridescence in monzonitic rocks from Cerro Colorado, northern Chile"/>
    <s v="EUROPEAN JOURNAL OF MINERALOGY"/>
    <s v="0935-1221 "/>
    <x v="3"/>
    <n v="6"/>
    <n v="1"/>
    <m/>
    <m/>
    <x v="0"/>
    <m/>
    <m/>
    <m/>
    <m/>
    <m/>
    <m/>
    <m/>
    <n v="5"/>
    <s v="Article"/>
    <s v="Cs. Geológicas"/>
    <n v="5"/>
    <x v="0"/>
    <n v="1200000"/>
    <n v="1200000"/>
    <x v="1"/>
    <x v="0"/>
    <x v="0"/>
  </r>
  <r>
    <x v="0"/>
    <n v="2016"/>
    <n v="1"/>
    <m/>
    <n v="0"/>
    <m/>
    <n v="0"/>
    <s v="Evaluation of metal mobility from copper mine tailings in northern Chile"/>
    <s v="Environmental Sciencie and Pollution Research"/>
    <s v="0944-1344 "/>
    <x v="1"/>
    <n v="6"/>
    <n v="5"/>
    <m/>
    <m/>
    <x v="0"/>
    <m/>
    <m/>
    <m/>
    <m/>
    <m/>
    <m/>
    <n v="1"/>
    <m/>
    <s v="Article"/>
    <s v="Ing. Química"/>
    <n v="1"/>
    <x v="0"/>
    <n v="1600000"/>
    <n v="320000"/>
    <x v="1"/>
    <x v="0"/>
    <x v="0"/>
  </r>
  <r>
    <x v="0"/>
    <n v="2016"/>
    <n v="1"/>
    <m/>
    <n v="0"/>
    <m/>
    <n v="0"/>
    <s v="Evaluation of metal mobility from copper mine tailings in northern Chile"/>
    <s v="Environmental Sciencie and Pollution Research"/>
    <s v="0944-1344 "/>
    <x v="1"/>
    <n v="6"/>
    <n v="5"/>
    <m/>
    <m/>
    <x v="0"/>
    <m/>
    <m/>
    <m/>
    <m/>
    <m/>
    <m/>
    <n v="1"/>
    <m/>
    <s v="Article"/>
    <s v="Ing. Metalúrgica y Minas"/>
    <n v="1"/>
    <x v="0"/>
    <n v="1600000"/>
    <n v="320000"/>
    <x v="1"/>
    <x v="0"/>
    <x v="0"/>
  </r>
  <r>
    <x v="0"/>
    <n v="2016"/>
    <n v="1"/>
    <m/>
    <n v="0"/>
    <m/>
    <n v="0"/>
    <s v="Role of the RhoA/ROCK pathway in high-altitude associated neonatal pulmonary hypertension in lambs"/>
    <s v="AMERICAN JOURNAL OF PHYSIOLOGY-REGULATORY INTEGRATIVE AND COMPARATIVE PHYSIOLOGY"/>
    <s v="0363-6119"/>
    <x v="1"/>
    <n v="11"/>
    <n v="1"/>
    <m/>
    <m/>
    <x v="8"/>
    <m/>
    <m/>
    <m/>
    <n v="1"/>
    <m/>
    <m/>
    <m/>
    <m/>
    <s v="Article"/>
    <s v="Cs. Biomédicas"/>
    <n v="10"/>
    <x v="0"/>
    <n v="1600000"/>
    <n v="1600000"/>
    <x v="5"/>
    <x v="1"/>
    <x v="0"/>
  </r>
  <r>
    <x v="0"/>
    <n v="2016"/>
    <n v="1"/>
    <m/>
    <n v="0"/>
    <m/>
    <n v="0"/>
    <s v="Role of NO in arterial vascular function of intertidal fish (Girella laevifrons) and marine fish (Isacia conceptionis)"/>
    <s v="BRAZILIAN JOURNAL OF BIOLOGY"/>
    <s v="1519-6984"/>
    <x v="2"/>
    <n v="2"/>
    <n v="2"/>
    <m/>
    <m/>
    <x v="0"/>
    <m/>
    <m/>
    <m/>
    <m/>
    <m/>
    <m/>
    <m/>
    <m/>
    <s v="Article"/>
    <s v="Cs. Biomédicas"/>
    <n v="0"/>
    <x v="0"/>
    <n v="800000"/>
    <n v="400000"/>
    <x v="5"/>
    <x v="1"/>
    <x v="0"/>
  </r>
  <r>
    <x v="1"/>
    <m/>
    <n v="0"/>
    <m/>
    <n v="0"/>
    <n v="2016"/>
    <n v="1"/>
    <s v="Determinantes sociales de la trayectoria escolar de los universitarios chilenos: El caso de la Universidad Católica del Norte"/>
    <s v="Polis (Santiago)"/>
    <s v="0718-6568"/>
    <x v="4"/>
    <n v="2"/>
    <n v="2"/>
    <m/>
    <m/>
    <x v="0"/>
    <m/>
    <m/>
    <m/>
    <m/>
    <m/>
    <m/>
    <m/>
    <m/>
    <s v="Article"/>
    <s v="Economía"/>
    <n v="0"/>
    <x v="0"/>
    <n v="680000"/>
    <n v="340000"/>
    <x v="4"/>
    <x v="0"/>
    <x v="0"/>
  </r>
  <r>
    <x v="1"/>
    <m/>
    <n v="0"/>
    <m/>
    <n v="0"/>
    <n v="2016"/>
    <n v="1"/>
    <s v="Determinantes sociales de la trayectoria escolar de los universitarios chilenos: El caso de la Universidad Católica del Norte"/>
    <s v="Polis (Santiago)"/>
    <s v="0718-6568"/>
    <x v="4"/>
    <n v="2"/>
    <n v="2"/>
    <m/>
    <m/>
    <x v="0"/>
    <m/>
    <m/>
    <m/>
    <m/>
    <m/>
    <m/>
    <m/>
    <m/>
    <s v="Article"/>
    <s v="Administración"/>
    <n v="0"/>
    <x v="0"/>
    <n v="680000"/>
    <n v="340000"/>
    <x v="4"/>
    <x v="0"/>
    <x v="0"/>
  </r>
  <r>
    <x v="0"/>
    <n v="2016"/>
    <n v="1"/>
    <m/>
    <n v="0"/>
    <m/>
    <n v="0"/>
    <s v="Statistical complexity, virial expansion, and van der Waals equation"/>
    <s v="PHYSICA A-STATISTICAL MECHANICS AND ITS APPLICATIONS"/>
    <s v="0378-4371"/>
    <x v="1"/>
    <n v="2"/>
    <n v="1"/>
    <m/>
    <m/>
    <x v="0"/>
    <n v="1"/>
    <m/>
    <m/>
    <m/>
    <m/>
    <m/>
    <m/>
    <m/>
    <s v="Article"/>
    <s v="Física"/>
    <n v="1"/>
    <x v="0"/>
    <n v="1600000"/>
    <n v="1600000"/>
    <x v="7"/>
    <x v="0"/>
    <x v="0"/>
  </r>
  <r>
    <x v="0"/>
    <n v="2016"/>
    <n v="1"/>
    <m/>
    <n v="0"/>
    <n v="2016"/>
    <n v="1"/>
    <s v="Chilean IPNV isolates: robustness analysis of PCR detection"/>
    <s v="Electronic Journal of Biotechnology"/>
    <s v="0717-3458"/>
    <x v="3"/>
    <n v="8"/>
    <n v="1"/>
    <m/>
    <m/>
    <x v="6"/>
    <m/>
    <m/>
    <m/>
    <m/>
    <m/>
    <m/>
    <m/>
    <m/>
    <s v="Article"/>
    <s v="Cs. del Mar"/>
    <n v="7"/>
    <x v="0"/>
    <n v="1200000"/>
    <n v="1200000"/>
    <x v="2"/>
    <x v="1"/>
    <x v="0"/>
  </r>
  <r>
    <x v="0"/>
    <n v="2016"/>
    <n v="11"/>
    <m/>
    <n v="0"/>
    <m/>
    <n v="0"/>
    <s v="Correlation between a country's centrality measures and the impact of research paper: The case of biotechnology research in Latin America"/>
    <s v="Investigación Bibliotecológica"/>
    <s v="0187-358X"/>
    <x v="2"/>
    <n v="3"/>
    <n v="1"/>
    <m/>
    <m/>
    <x v="0"/>
    <n v="2"/>
    <m/>
    <m/>
    <m/>
    <m/>
    <m/>
    <m/>
    <m/>
    <s v="Article"/>
    <s v="Administración"/>
    <n v="2"/>
    <x v="0"/>
    <n v="800000"/>
    <n v="800000"/>
    <x v="4"/>
    <x v="0"/>
    <x v="0"/>
  </r>
  <r>
    <x v="0"/>
    <n v="2016"/>
    <n v="1"/>
    <m/>
    <n v="0"/>
    <m/>
    <n v="0"/>
    <s v="DETERMINANTS OF ENTREPRENEURIAL INTENTION: NEW EVIDENCE"/>
    <s v="INTERCIENCIA"/>
    <s v="0378-1844"/>
    <x v="2"/>
    <n v="3"/>
    <n v="3"/>
    <m/>
    <m/>
    <x v="0"/>
    <m/>
    <m/>
    <m/>
    <m/>
    <m/>
    <m/>
    <m/>
    <m/>
    <m/>
    <s v="Esc. de Cs. Empresariales"/>
    <n v="0"/>
    <x v="0"/>
    <n v="800000"/>
    <n v="266667"/>
    <x v="3"/>
    <x v="1"/>
    <x v="2"/>
  </r>
  <r>
    <x v="0"/>
    <n v="2016"/>
    <n v="1"/>
    <m/>
    <n v="0"/>
    <m/>
    <n v="0"/>
    <s v="Ionospheric Plasma Response to M (w) 8.3 Chile Illapel Earthquake on September 16, 2015"/>
    <s v="PURE AND APPLIED GEOPHYSICS"/>
    <s v="0033-4553 "/>
    <x v="1"/>
    <n v="5"/>
    <n v="2"/>
    <m/>
    <m/>
    <x v="3"/>
    <m/>
    <m/>
    <m/>
    <m/>
    <m/>
    <m/>
    <m/>
    <n v="2"/>
    <s v="Article"/>
    <s v="Cs. Geológicas"/>
    <n v="3"/>
    <x v="0"/>
    <n v="1600000"/>
    <n v="800000"/>
    <x v="1"/>
    <x v="0"/>
    <x v="0"/>
  </r>
  <r>
    <x v="0"/>
    <m/>
    <n v="0"/>
    <m/>
    <n v="0"/>
    <n v="2016"/>
    <n v="1"/>
    <s v="Dinámica espacial y temporal de las ocupaciones prehispánicas en la cuenca hidrográfica del río Limarí (30 lat s)"/>
    <s v="Chungara-Revista de Antropología Chilena "/>
    <s v="0717-7356"/>
    <x v="3"/>
    <n v="18"/>
    <n v="1"/>
    <m/>
    <m/>
    <x v="9"/>
    <n v="1"/>
    <m/>
    <m/>
    <m/>
    <m/>
    <m/>
    <m/>
    <m/>
    <m/>
    <s v="IIAM"/>
    <n v="17"/>
    <x v="0"/>
    <n v="1200000"/>
    <n v="1200000"/>
    <x v="0"/>
    <x v="0"/>
    <x v="2"/>
  </r>
  <r>
    <x v="0"/>
    <m/>
    <n v="0"/>
    <m/>
    <n v="0"/>
    <n v="2016"/>
    <n v="1"/>
    <s v="San Pedro de Atacama y la cuestión Tiwanaku en el norte de Chile: impresiones a partir de un clásico estudio cerámico y la evidencia bioarqueológica actual (4001000 dc)"/>
    <s v="Chungara-Revista de Antropología Chilena "/>
    <s v="0717-7356"/>
    <x v="3"/>
    <n v="5"/>
    <n v="1"/>
    <m/>
    <m/>
    <x v="2"/>
    <m/>
    <m/>
    <m/>
    <m/>
    <m/>
    <m/>
    <n v="1"/>
    <m/>
    <m/>
    <s v="IIAM"/>
    <n v="4"/>
    <x v="0"/>
    <n v="1200000"/>
    <n v="1200000"/>
    <x v="0"/>
    <x v="0"/>
    <x v="2"/>
  </r>
  <r>
    <x v="0"/>
    <m/>
    <n v="0"/>
    <m/>
    <n v="0"/>
    <n v="2016"/>
    <n v="1"/>
    <s v="El camión en la puna de atacama (19301980): mecánica espacio y saberes en torno a un objeto técnico liminal"/>
    <s v="Estudios Atacameños"/>
    <s v="0718-1043a"/>
    <x v="4"/>
    <n v="3"/>
    <n v="1"/>
    <m/>
    <m/>
    <x v="5"/>
    <m/>
    <m/>
    <m/>
    <m/>
    <m/>
    <m/>
    <m/>
    <m/>
    <m/>
    <s v="IIAM"/>
    <n v="2"/>
    <x v="0"/>
    <n v="680000"/>
    <n v="680000"/>
    <x v="0"/>
    <x v="0"/>
    <x v="2"/>
  </r>
  <r>
    <x v="0"/>
    <m/>
    <n v="0"/>
    <m/>
    <n v="0"/>
    <n v="2016"/>
    <n v="1"/>
    <s v="Industrialización minera urbanización e innovación en las relaciones sociales en el sudoeste del altiplano boliviano: el caso de la compañía Huanchaca de Bolivia (1834-1930)"/>
    <s v="Estudios Atacameños"/>
    <s v="0718-1043a"/>
    <x v="4"/>
    <n v="1"/>
    <n v="1"/>
    <m/>
    <m/>
    <x v="0"/>
    <m/>
    <m/>
    <m/>
    <m/>
    <m/>
    <m/>
    <m/>
    <m/>
    <m/>
    <s v="IIAM"/>
    <n v="0"/>
    <x v="0"/>
    <n v="680000"/>
    <n v="680000"/>
    <x v="0"/>
    <x v="0"/>
    <x v="2"/>
  </r>
  <r>
    <x v="0"/>
    <m/>
    <n v="0"/>
    <m/>
    <n v="0"/>
    <n v="2016"/>
    <n v="1"/>
    <s v="MINERIA INDUSTRIAL Y ESCTRUCTURAS AGRARIAS LOCALES EN EL DESIERTO DE ATACAMA: GENEALOGIA DE UNA CRISIS AGRICOLA (QUILLAGUA S XIX-XXI)"/>
    <s v="Estudios Atacameños"/>
    <s v="0718-1043a"/>
    <x v="4"/>
    <n v="1"/>
    <n v="1"/>
    <m/>
    <m/>
    <x v="0"/>
    <m/>
    <m/>
    <m/>
    <m/>
    <m/>
    <m/>
    <m/>
    <m/>
    <s v="Article"/>
    <s v="IIAM"/>
    <n v="0"/>
    <x v="0"/>
    <n v="680000"/>
    <n v="680000"/>
    <x v="0"/>
    <x v="0"/>
    <x v="0"/>
  </r>
  <r>
    <x v="0"/>
    <m/>
    <n v="0"/>
    <m/>
    <n v="0"/>
    <n v="2016"/>
    <n v="1"/>
    <s v="Project assessment and operational flexibility: VAN and more [Evaluación de proyectos y flexibilidad operativa: El VAN y algo más]"/>
    <s v="Ingeniare"/>
    <s v="0718-3291"/>
    <x v="3"/>
    <n v="2"/>
    <n v="1"/>
    <m/>
    <m/>
    <x v="3"/>
    <m/>
    <m/>
    <m/>
    <m/>
    <m/>
    <m/>
    <m/>
    <m/>
    <s v="Editorial Material"/>
    <s v="Administración"/>
    <n v="1"/>
    <x v="0"/>
    <n v="1200000"/>
    <n v="1200000"/>
    <x v="4"/>
    <x v="0"/>
    <x v="1"/>
  </r>
  <r>
    <x v="0"/>
    <m/>
    <n v="0"/>
    <n v="2016"/>
    <n v="11"/>
    <n v="2016"/>
    <n v="1"/>
    <s v="Autoeficacia prácticas de aprendizaje autorregulado y docencia para fomentar el aprendizaje autorregulado en un curso de ingeniería de software"/>
    <s v="Formación Universitaria"/>
    <s v="0718-5006"/>
    <x v="3"/>
    <n v="1"/>
    <n v="1"/>
    <m/>
    <m/>
    <x v="0"/>
    <m/>
    <m/>
    <m/>
    <m/>
    <m/>
    <m/>
    <m/>
    <m/>
    <s v="Article"/>
    <s v="Esc. de Ingeniería"/>
    <n v="0"/>
    <x v="0"/>
    <n v="1200000"/>
    <n v="1200000"/>
    <x v="3"/>
    <x v="1"/>
    <x v="0"/>
  </r>
  <r>
    <x v="0"/>
    <n v="2016"/>
    <n v="1"/>
    <n v="2016"/>
    <n v="11"/>
    <n v="2016"/>
    <n v="1"/>
    <s v="Functional relationships between temperature and Brody’s coefficient in suspended culture of Argopecten purpuratus"/>
    <s v="Latin American Journal of Aquatic Research"/>
    <s v="0718-560X"/>
    <x v="2"/>
    <n v="2"/>
    <n v="2"/>
    <m/>
    <m/>
    <x v="0"/>
    <m/>
    <m/>
    <m/>
    <m/>
    <m/>
    <m/>
    <m/>
    <m/>
    <s v="Article"/>
    <s v="Biología Marina"/>
    <n v="0"/>
    <x v="0"/>
    <n v="800000"/>
    <n v="400000"/>
    <x v="2"/>
    <x v="1"/>
    <x v="0"/>
  </r>
  <r>
    <x v="1"/>
    <m/>
    <n v="0"/>
    <m/>
    <n v="0"/>
    <n v="2016"/>
    <n v="1"/>
    <s v="Derecho de consumo"/>
    <s v="Revista Chilena de Derecho Privado"/>
    <s v="0718-8072"/>
    <x v="2"/>
    <n v="1"/>
    <n v="1"/>
    <m/>
    <m/>
    <x v="0"/>
    <m/>
    <m/>
    <m/>
    <m/>
    <m/>
    <m/>
    <m/>
    <m/>
    <s v="Article"/>
    <s v="Esc. de Derecho-Antof."/>
    <n v="0"/>
    <x v="0"/>
    <n v="800000"/>
    <n v="800000"/>
    <x v="6"/>
    <x v="0"/>
    <x v="0"/>
  </r>
  <r>
    <x v="0"/>
    <m/>
    <n v="0"/>
    <m/>
    <n v="0"/>
    <n v="2016"/>
    <n v="1"/>
    <s v="Aproximaciones al Monologion de Anselmo"/>
    <s v="Veritas"/>
    <s v="0718-9273"/>
    <x v="4"/>
    <n v="1"/>
    <n v="1"/>
    <m/>
    <m/>
    <x v="0"/>
    <m/>
    <m/>
    <m/>
    <m/>
    <m/>
    <m/>
    <m/>
    <m/>
    <s v="Article"/>
    <s v="Teología Antof."/>
    <n v="0"/>
    <x v="0"/>
    <n v="680000"/>
    <n v="680000"/>
    <x v="9"/>
    <x v="0"/>
    <x v="0"/>
  </r>
  <r>
    <x v="1"/>
    <m/>
    <n v="0"/>
    <m/>
    <n v="0"/>
    <n v="2016"/>
    <n v="1"/>
    <s v="Bellido Rafael (dir) (2014) el recurso de casación civil"/>
    <s v="Revista de Derecho (Coquimbo)"/>
    <s v="0718-9753"/>
    <x v="4"/>
    <n v="1"/>
    <n v="1"/>
    <m/>
    <m/>
    <x v="0"/>
    <m/>
    <m/>
    <m/>
    <m/>
    <m/>
    <m/>
    <m/>
    <m/>
    <m/>
    <s v="Esc. de Derecho-Coq."/>
    <n v="0"/>
    <x v="0"/>
    <n v="680000"/>
    <n v="680000"/>
    <x v="6"/>
    <x v="1"/>
    <x v="2"/>
  </r>
  <r>
    <x v="1"/>
    <m/>
    <n v="0"/>
    <m/>
    <n v="0"/>
    <n v="2016"/>
    <n v="1"/>
    <s v="Sanchez-Stewart Nielson (2014) abogados y prevención del blanqueo de capitales manual básico"/>
    <s v="Revista de Derecho (Coquimbo)"/>
    <s v="0718-9753"/>
    <x v="4"/>
    <n v="1"/>
    <n v="1"/>
    <m/>
    <m/>
    <x v="0"/>
    <m/>
    <m/>
    <m/>
    <m/>
    <m/>
    <m/>
    <m/>
    <m/>
    <s v="Article"/>
    <s v="Esc. de Derecho-Coq."/>
    <n v="0"/>
    <x v="0"/>
    <n v="680000"/>
    <n v="680000"/>
    <x v="6"/>
    <x v="1"/>
    <x v="0"/>
  </r>
  <r>
    <x v="0"/>
    <m/>
    <n v="0"/>
    <m/>
    <n v="0"/>
    <n v="2016"/>
    <n v="1"/>
    <s v="Arqueología y memoria de los caminantes de la precordillera de camarones, Sierra de Arica"/>
    <s v="Diálogo Andino"/>
    <s v="0719-2681"/>
    <x v="4"/>
    <n v="2"/>
    <n v="1"/>
    <m/>
    <m/>
    <x v="3"/>
    <m/>
    <m/>
    <m/>
    <m/>
    <m/>
    <m/>
    <m/>
    <m/>
    <s v="Article"/>
    <s v="IIAM"/>
    <n v="1"/>
    <x v="0"/>
    <n v="680000"/>
    <n v="680000"/>
    <x v="0"/>
    <x v="0"/>
    <x v="0"/>
  </r>
  <r>
    <x v="0"/>
    <m/>
    <n v="0"/>
    <m/>
    <n v="0"/>
    <n v="2016"/>
    <n v="1"/>
    <s v="Cobija y sus vías de conexión con el interior de Atacama: desde la colonia hasta la guerra del salitre"/>
    <s v="Diálogo Andino"/>
    <s v="0719-2681"/>
    <x v="4"/>
    <n v="4"/>
    <n v="1"/>
    <m/>
    <m/>
    <x v="2"/>
    <m/>
    <m/>
    <m/>
    <m/>
    <m/>
    <m/>
    <m/>
    <m/>
    <s v="Article"/>
    <s v="IIAM"/>
    <n v="3"/>
    <x v="0"/>
    <n v="680000"/>
    <n v="680000"/>
    <x v="0"/>
    <x v="0"/>
    <x v="0"/>
  </r>
  <r>
    <x v="0"/>
    <n v="2016"/>
    <n v="1"/>
    <m/>
    <n v="0"/>
    <m/>
    <n v="0"/>
    <s v="Reef Sound as an Orientation Cue for Shoreward Migration by Pueruli of the Rock Lobster, Jasusedwardsii"/>
    <s v="PLOS ONE"/>
    <s v="1932-6203"/>
    <x v="0"/>
    <n v="6"/>
    <n v="1"/>
    <m/>
    <m/>
    <x v="0"/>
    <m/>
    <m/>
    <m/>
    <m/>
    <m/>
    <n v="5"/>
    <m/>
    <m/>
    <s v="Article"/>
    <s v="Biología Marina"/>
    <n v="5"/>
    <x v="0"/>
    <n v="2000000"/>
    <n v="2000000"/>
    <x v="2"/>
    <x v="1"/>
    <x v="0"/>
  </r>
  <r>
    <x v="0"/>
    <n v="2016"/>
    <n v="11"/>
    <m/>
    <n v="0"/>
    <m/>
    <n v="0"/>
    <s v="Comparison of VLT/X-shooter OH and O-2 rotational temperatures with consideration of TIMED/SABER emission and temperature profiles"/>
    <s v="ATMOSPHERIC CHEMISTRY AND PHYSICS"/>
    <s v="1680-7316"/>
    <x v="0"/>
    <n v="5"/>
    <n v="1"/>
    <m/>
    <m/>
    <x v="0"/>
    <m/>
    <m/>
    <m/>
    <m/>
    <m/>
    <m/>
    <n v="4"/>
    <m/>
    <s v="Article"/>
    <s v="Inst. de Astronomía"/>
    <n v="4"/>
    <x v="0"/>
    <n v="2000000"/>
    <n v="2000000"/>
    <x v="0"/>
    <x v="0"/>
    <x v="0"/>
  </r>
  <r>
    <x v="0"/>
    <n v="2016"/>
    <n v="11"/>
    <m/>
    <n v="0"/>
    <m/>
    <n v="0"/>
    <s v="Biogeochemical characteristics of a long-lived anticyclonic eddy in the eastern South Pacific Ocean"/>
    <s v="BIOGEOSCIENCES"/>
    <s v="1726-4170"/>
    <x v="0"/>
    <n v="10"/>
    <n v="2"/>
    <m/>
    <m/>
    <x v="4"/>
    <m/>
    <m/>
    <m/>
    <n v="1"/>
    <m/>
    <m/>
    <n v="1"/>
    <m/>
    <s v="Article"/>
    <s v="CEAZA"/>
    <n v="8"/>
    <x v="0"/>
    <n v="2000000"/>
    <n v="1000000"/>
    <x v="2"/>
    <x v="1"/>
    <x v="0"/>
  </r>
  <r>
    <x v="0"/>
    <n v="2016"/>
    <n v="11"/>
    <m/>
    <n v="0"/>
    <m/>
    <n v="0"/>
    <s v="Biogeochemical characteristics of a long-lived anticyclonic eddy in the eastern South Pacific Ocean"/>
    <s v="BIOGEOSCIENCES"/>
    <s v="1726-4170"/>
    <x v="0"/>
    <n v="10"/>
    <n v="2"/>
    <m/>
    <m/>
    <x v="4"/>
    <m/>
    <m/>
    <m/>
    <n v="1"/>
    <m/>
    <m/>
    <n v="1"/>
    <m/>
    <s v="Article"/>
    <s v="Biología Marina"/>
    <n v="8"/>
    <x v="0"/>
    <n v="2000000"/>
    <n v="1000000"/>
    <x v="2"/>
    <x v="1"/>
    <x v="0"/>
  </r>
  <r>
    <x v="0"/>
    <n v="2016"/>
    <n v="1"/>
    <m/>
    <n v="0"/>
    <m/>
    <n v="0"/>
    <s v="Artificial breakwaters as garbage bins: Structural complexity enhances anthropogenic litter accumulation in marine intertidal habitats"/>
    <s v="ENVIRONMENTAL POLLUTION"/>
    <s v="0269-7491"/>
    <x v="0"/>
    <n v="3"/>
    <n v="2"/>
    <m/>
    <n v="1"/>
    <x v="0"/>
    <m/>
    <m/>
    <m/>
    <m/>
    <m/>
    <m/>
    <m/>
    <m/>
    <s v="Article"/>
    <s v="CEAZA"/>
    <n v="1"/>
    <x v="0"/>
    <n v="2000000"/>
    <n v="1000000"/>
    <x v="2"/>
    <x v="1"/>
    <x v="0"/>
  </r>
  <r>
    <x v="1"/>
    <n v="2016"/>
    <n v="11"/>
    <m/>
    <n v="0"/>
    <m/>
    <n v="0"/>
    <s v="The kitchen: from where the theoretical and methodological food is prepared"/>
    <s v="Revista Estudios Cotidianos"/>
    <s v="0719-1928"/>
    <x v="4"/>
    <n v="3"/>
    <n v="1"/>
    <m/>
    <m/>
    <x v="5"/>
    <m/>
    <m/>
    <m/>
    <m/>
    <m/>
    <m/>
    <m/>
    <m/>
    <s v="Article"/>
    <s v="IIAM"/>
    <n v="2"/>
    <x v="0"/>
    <n v="680000"/>
    <n v="680000"/>
    <x v="0"/>
    <x v="0"/>
    <x v="0"/>
  </r>
  <r>
    <x v="0"/>
    <n v="2016"/>
    <n v="1"/>
    <m/>
    <n v="0"/>
    <m/>
    <n v="0"/>
    <s v="Clumpy dust clouds and extended atmosphere of the AGB star W Hydrae revealed with VLT/SPHERE-ZIMPOL and VLTI/AMBER"/>
    <s v="Astronomy &amp; Astrophysics"/>
    <s v="1432-0746"/>
    <x v="0"/>
    <n v="3"/>
    <n v="1"/>
    <m/>
    <m/>
    <x v="0"/>
    <m/>
    <m/>
    <m/>
    <m/>
    <m/>
    <m/>
    <n v="2"/>
    <m/>
    <s v="Article"/>
    <s v="Inst. de Astronomía"/>
    <n v="2"/>
    <x v="0"/>
    <n v="2000000"/>
    <n v="2000000"/>
    <x v="0"/>
    <x v="0"/>
    <x v="0"/>
  </r>
  <r>
    <x v="0"/>
    <n v="2016"/>
    <n v="1"/>
    <m/>
    <n v="0"/>
    <m/>
    <n v="0"/>
    <s v="In vitro and in vivo evaluation of 2-aminoalkanol and 1,2-alkanediamine derivatives against Strongyloides venezuelensis"/>
    <s v="PARASITES &amp; VECTORS"/>
    <s v="1756-3305"/>
    <x v="0"/>
    <n v="10"/>
    <n v="1"/>
    <m/>
    <m/>
    <x v="0"/>
    <n v="1"/>
    <m/>
    <m/>
    <m/>
    <m/>
    <m/>
    <n v="9"/>
    <m/>
    <s v="Article"/>
    <s v="Cs. Farmacéuticas"/>
    <n v="9"/>
    <x v="0"/>
    <n v="2000000"/>
    <n v="2000000"/>
    <x v="7"/>
    <x v="0"/>
    <x v="0"/>
  </r>
  <r>
    <x v="1"/>
    <m/>
    <n v="0"/>
    <n v="2016"/>
    <n v="11"/>
    <m/>
    <n v="0"/>
    <s v="Energy labelling of residential buildings in Chile: Comparing steady-state evaluations and dynamical simulation results"/>
    <s v="14th International Conference of IBPSA - Building Simulation 2015, BS 2015, Conference Proceedings"/>
    <s v="Cód 121832"/>
    <x v="4"/>
    <n v="2"/>
    <n v="2"/>
    <m/>
    <m/>
    <x v="0"/>
    <m/>
    <m/>
    <m/>
    <m/>
    <m/>
    <m/>
    <m/>
    <m/>
    <s v="Conference Paper"/>
    <s v="Esc. de Arquitectura"/>
    <n v="0"/>
    <x v="0"/>
    <n v="680000"/>
    <n v="340000"/>
    <x v="9"/>
    <x v="0"/>
    <x v="3"/>
  </r>
  <r>
    <x v="0"/>
    <n v="2016"/>
    <n v="1"/>
    <m/>
    <n v="0"/>
    <m/>
    <n v="0"/>
    <s v="Electroosmotic drainage, a pilot application for extracting trapped capillary liquid in copper leaching"/>
    <s v="HYDROMETALLURGY"/>
    <s v="0304-386X"/>
    <x v="0"/>
    <n v="4"/>
    <n v="3"/>
    <m/>
    <m/>
    <x v="3"/>
    <m/>
    <m/>
    <m/>
    <m/>
    <m/>
    <m/>
    <m/>
    <m/>
    <s v="Article"/>
    <s v="CEITSAZA"/>
    <n v="1"/>
    <x v="0"/>
    <n v="2000000"/>
    <n v="666667"/>
    <x v="0"/>
    <x v="0"/>
    <x v="0"/>
  </r>
  <r>
    <x v="0"/>
    <n v="2016"/>
    <n v="1"/>
    <m/>
    <n v="0"/>
    <m/>
    <n v="0"/>
    <s v="Electroosmotic drainage, a pilot application for extracting trapped capillary liquid in copper leaching"/>
    <s v="HYDROMETALLURGY"/>
    <s v="0304-386X"/>
    <x v="0"/>
    <n v="4"/>
    <n v="3"/>
    <m/>
    <m/>
    <x v="3"/>
    <m/>
    <m/>
    <m/>
    <m/>
    <m/>
    <m/>
    <m/>
    <m/>
    <s v="Article"/>
    <s v="Ing. Química"/>
    <n v="1"/>
    <x v="0"/>
    <n v="2000000"/>
    <n v="666667"/>
    <x v="1"/>
    <x v="0"/>
    <x v="0"/>
  </r>
  <r>
    <x v="0"/>
    <n v="2016"/>
    <n v="1"/>
    <m/>
    <n v="0"/>
    <m/>
    <n v="0"/>
    <s v="Electroosmotic drainage, a pilot application for extracting trapped capillary liquid in copper leaching"/>
    <s v="HYDROMETALLURGY"/>
    <s v="0304-386X"/>
    <x v="0"/>
    <n v="4"/>
    <n v="3"/>
    <m/>
    <m/>
    <x v="3"/>
    <m/>
    <m/>
    <m/>
    <m/>
    <m/>
    <m/>
    <m/>
    <m/>
    <s v="Article"/>
    <s v="Ing. Metalúrgica y Minas"/>
    <n v="1"/>
    <x v="0"/>
    <n v="2000000"/>
    <n v="666667"/>
    <x v="1"/>
    <x v="0"/>
    <x v="0"/>
  </r>
  <r>
    <x v="0"/>
    <m/>
    <n v="0"/>
    <n v="2016"/>
    <n v="11"/>
    <m/>
    <n v="0"/>
    <s v="Transformación de los liderazgos en la minería: Gestión estratégica para incorporar mujeres a la industria"/>
    <s v="Innovar-Revista de Ciencias Administrativas y Sociales"/>
    <s v="0121-5051"/>
    <x v="3"/>
    <n v="2"/>
    <n v="2"/>
    <m/>
    <m/>
    <x v="0"/>
    <m/>
    <m/>
    <m/>
    <m/>
    <m/>
    <m/>
    <m/>
    <m/>
    <s v="Article"/>
    <s v="Esc. de Periodismo"/>
    <n v="0"/>
    <x v="0"/>
    <n v="1200000"/>
    <n v="600000"/>
    <x v="8"/>
    <x v="0"/>
    <x v="0"/>
  </r>
  <r>
    <x v="0"/>
    <n v="2016"/>
    <n v="1"/>
    <m/>
    <n v="0"/>
    <m/>
    <n v="0"/>
    <s v="Spatial distribution of phlorotannins and its relationship with photosynthetic UV tolerance and allocation of storage carbohydrates in blades of the kelp Lessonia spicata"/>
    <s v="MARINE BIOLOGY"/>
    <s v="0025-3162"/>
    <x v="0"/>
    <n v="4"/>
    <n v="1"/>
    <m/>
    <m/>
    <x v="2"/>
    <m/>
    <m/>
    <m/>
    <m/>
    <m/>
    <m/>
    <m/>
    <m/>
    <s v="Article"/>
    <s v="Biología Marina"/>
    <n v="3"/>
    <x v="0"/>
    <n v="2000000"/>
    <n v="2000000"/>
    <x v="2"/>
    <x v="1"/>
    <x v="0"/>
  </r>
  <r>
    <x v="0"/>
    <n v="2016"/>
    <n v="1"/>
    <m/>
    <n v="0"/>
    <m/>
    <n v="0"/>
    <s v="Induction Heating Consolidation of TiO2 Sol-Gel Coating on Stainless Steel Support for Photocatalysis Applications"/>
    <s v="PERIODICA POLYTECHNICA-CHEMICAL ENGINEERING"/>
    <s v="0324-5853"/>
    <x v="2"/>
    <n v="7"/>
    <n v="1"/>
    <m/>
    <m/>
    <x v="4"/>
    <m/>
    <m/>
    <m/>
    <m/>
    <m/>
    <m/>
    <m/>
    <m/>
    <s v="Article"/>
    <s v="Ceitsaza"/>
    <n v="6"/>
    <x v="0"/>
    <n v="800000"/>
    <n v="800000"/>
    <x v="0"/>
    <x v="0"/>
    <x v="0"/>
  </r>
  <r>
    <x v="0"/>
    <n v="2016"/>
    <n v="1"/>
    <m/>
    <n v="0"/>
    <m/>
    <n v="0"/>
    <s v="Oxalate formation under the hyperarid conditions of the Atacama desert as a mineral marker to provide clues to the source of organic carbon on Mars"/>
    <s v="Journal of Geophysical Research-Biogeosciences"/>
    <s v="2169-8953 "/>
    <x v="0"/>
    <n v="10"/>
    <n v="1"/>
    <m/>
    <m/>
    <x v="0"/>
    <m/>
    <m/>
    <n v="2"/>
    <n v="1"/>
    <m/>
    <m/>
    <n v="4"/>
    <n v="3"/>
    <s v="Article"/>
    <s v="Cs. Geológicas"/>
    <n v="9"/>
    <x v="0"/>
    <n v="2000000"/>
    <n v="2000000"/>
    <x v="1"/>
    <x v="0"/>
    <x v="0"/>
  </r>
  <r>
    <x v="1"/>
    <m/>
    <n v="0"/>
    <n v="2015"/>
    <n v="1"/>
    <m/>
    <n v="0"/>
    <s v="Gaps in Local eGovernment research: An ontological analysis"/>
    <s v="2015 Americas Conference on Information Systems, AMCIS 2015"/>
    <s v="2169-89534"/>
    <x v="4"/>
    <n v="3"/>
    <n v="1"/>
    <m/>
    <m/>
    <x v="0"/>
    <m/>
    <m/>
    <m/>
    <n v="2"/>
    <m/>
    <m/>
    <m/>
    <m/>
    <s v="Conference Paper"/>
    <s v="Administración"/>
    <n v="2"/>
    <x v="1"/>
    <n v="680000"/>
    <n v="680000"/>
    <x v="4"/>
    <x v="0"/>
    <x v="3"/>
  </r>
  <r>
    <x v="0"/>
    <m/>
    <n v="0"/>
    <n v="2016"/>
    <n v="11"/>
    <m/>
    <n v="0"/>
    <s v="Small oscillations of a 3D electric dipole in the presence of a uniform magnetic field"/>
    <s v="Journal of Physics: Conference Series"/>
    <s v="1742-6588"/>
    <x v="2"/>
    <n v="3"/>
    <n v="3"/>
    <m/>
    <m/>
    <x v="0"/>
    <m/>
    <m/>
    <m/>
    <m/>
    <m/>
    <m/>
    <m/>
    <m/>
    <s v="Conference Paper"/>
    <s v="Física"/>
    <n v="0"/>
    <x v="0"/>
    <n v="800000"/>
    <n v="266667"/>
    <x v="7"/>
    <x v="0"/>
    <x v="3"/>
  </r>
  <r>
    <x v="1"/>
    <n v="2016"/>
    <n v="1"/>
    <m/>
    <n v="0"/>
    <m/>
    <n v="0"/>
    <s v="Isolation of cytotoxic diterpenoids from the Chilean medicinal plant Azorella compacta Phil from the Atacama Desert by high-speed counter-current chromatography"/>
    <s v="Journal of the Science of Food and Agriculture"/>
    <s v="0022-5142 "/>
    <x v="0"/>
    <n v="7"/>
    <n v="1"/>
    <n v="2"/>
    <m/>
    <x v="5"/>
    <m/>
    <m/>
    <m/>
    <m/>
    <m/>
    <m/>
    <n v="2"/>
    <m/>
    <s v="Article"/>
    <s v="Química"/>
    <n v="6"/>
    <x v="0"/>
    <n v="2000000"/>
    <n v="2000000"/>
    <x v="7"/>
    <x v="0"/>
    <x v="0"/>
  </r>
  <r>
    <x v="0"/>
    <n v="2016"/>
    <n v="11"/>
    <m/>
    <n v="0"/>
    <m/>
    <n v="0"/>
    <s v="Geochemistry of fluid discharges from Peteroa volcano (Argentina-Chile) in 2010-2015: Insights into compositional changes related to the fluid source region(s)"/>
    <s v="Chemical Geology"/>
    <s v="0009-2541"/>
    <x v="0"/>
    <n v="12"/>
    <n v="1"/>
    <m/>
    <m/>
    <x v="2"/>
    <n v="2"/>
    <m/>
    <m/>
    <m/>
    <m/>
    <m/>
    <n v="6"/>
    <m/>
    <s v="Article"/>
    <s v="Cs. Geológicas"/>
    <n v="11"/>
    <x v="0"/>
    <n v="2000000"/>
    <n v="2000000"/>
    <x v="1"/>
    <x v="0"/>
    <x v="0"/>
  </r>
  <r>
    <x v="0"/>
    <m/>
    <n v="0"/>
    <n v="2016"/>
    <n v="11"/>
    <n v="2016"/>
    <n v="1"/>
    <s v="Propuesta de evaluación de estrategias de afrontamiento ante la enfermedad crónica en adolescentes"/>
    <s v="Revista Chilena de Pediatría"/>
    <s v="0370-4106"/>
    <x v="2"/>
    <n v="2"/>
    <n v="2"/>
    <m/>
    <m/>
    <x v="0"/>
    <m/>
    <m/>
    <m/>
    <m/>
    <m/>
    <m/>
    <m/>
    <m/>
    <s v="Article"/>
    <s v="Esc. de Psicología"/>
    <n v="0"/>
    <x v="0"/>
    <n v="800000"/>
    <n v="400000"/>
    <x v="8"/>
    <x v="0"/>
    <x v="0"/>
  </r>
  <r>
    <x v="0"/>
    <m/>
    <n v="0"/>
    <m/>
    <n v="0"/>
    <n v="2016"/>
    <n v="1"/>
    <s v="Rafael Calvez Bravo los modus operandi en las operaciones de blanqueo de capitales técnicas clásicas"/>
    <s v="Revista de derecho (Valdivia)"/>
    <s v="0718-0950"/>
    <x v="4"/>
    <n v="1"/>
    <n v="1"/>
    <m/>
    <m/>
    <x v="0"/>
    <m/>
    <m/>
    <m/>
    <m/>
    <m/>
    <m/>
    <m/>
    <m/>
    <m/>
    <s v="Esc. de Derecho-Coq."/>
    <n v="0"/>
    <x v="0"/>
    <n v="680000"/>
    <n v="680000"/>
    <x v="6"/>
    <x v="1"/>
    <x v="2"/>
  </r>
  <r>
    <x v="0"/>
    <n v="2016"/>
    <n v="11"/>
    <m/>
    <n v="0"/>
    <m/>
    <n v="0"/>
    <s v="Spore dispersal in the intertidal kelp Lessonia spicata: macrochallenges for the harvestedLessonia species complex at microscales of space and time"/>
    <s v="Botánica Marina"/>
    <s v="0006-8055"/>
    <x v="3"/>
    <n v="3"/>
    <n v="1"/>
    <m/>
    <m/>
    <x v="5"/>
    <m/>
    <m/>
    <m/>
    <m/>
    <m/>
    <m/>
    <m/>
    <m/>
    <s v="Article"/>
    <s v="CEAZA"/>
    <n v="2"/>
    <x v="0"/>
    <n v="1200000"/>
    <n v="1200000"/>
    <x v="2"/>
    <x v="1"/>
    <x v="0"/>
  </r>
  <r>
    <x v="0"/>
    <n v="2016"/>
    <n v="11"/>
    <n v="2016"/>
    <n v="11"/>
    <m/>
    <n v="0"/>
    <s v="The traveling researchers’ sisterhood: Four female voices from Latin America in a collaborative autoethnography"/>
    <s v="Qualitative Research Journal"/>
    <s v="1448-0980 / 1443-9883"/>
    <x v="4"/>
    <n v="4"/>
    <n v="1"/>
    <m/>
    <m/>
    <x v="5"/>
    <m/>
    <m/>
    <m/>
    <m/>
    <m/>
    <n v="1"/>
    <m/>
    <m/>
    <s v="Article"/>
    <s v="Salud Pública"/>
    <n v="3"/>
    <x v="0"/>
    <n v="680000"/>
    <n v="680000"/>
    <x v="5"/>
    <x v="1"/>
    <x v="0"/>
  </r>
  <r>
    <x v="0"/>
    <m/>
    <n v="0"/>
    <m/>
    <n v="0"/>
    <n v="2016"/>
    <n v="1"/>
    <s v="Sobre el estado cursos en el college france (1989-1992) Pierre Bourdieu"/>
    <s v="Polis (Santiago)"/>
    <s v="0718-6568"/>
    <x v="4"/>
    <n v="1"/>
    <n v="1"/>
    <m/>
    <m/>
    <x v="0"/>
    <m/>
    <m/>
    <m/>
    <m/>
    <m/>
    <m/>
    <m/>
    <m/>
    <s v="COMENTARIOS Y RESEÑAS DE LIBROS"/>
    <s v="IIAM"/>
    <n v="0"/>
    <x v="0"/>
    <n v="680000"/>
    <n v="680000"/>
    <x v="0"/>
    <x v="0"/>
    <x v="9"/>
  </r>
  <r>
    <x v="0"/>
    <n v="2016"/>
    <n v="1"/>
    <m/>
    <n v="0"/>
    <m/>
    <n v="0"/>
    <s v=" Caregivers' perception of patients' cognitive deficit in schizophrenia and its influence on their quality of life"/>
    <s v="Psicothema"/>
    <s v="0214-9915"/>
    <x v="1"/>
    <n v="3"/>
    <n v="1"/>
    <m/>
    <m/>
    <x v="3"/>
    <m/>
    <m/>
    <m/>
    <n v="1"/>
    <m/>
    <m/>
    <n v="1"/>
    <m/>
    <m/>
    <s v="Esc. de Psicología"/>
    <n v="2"/>
    <x v="0"/>
    <n v="1600000"/>
    <n v="1600000"/>
    <x v="8"/>
    <x v="0"/>
    <x v="2"/>
  </r>
  <r>
    <x v="0"/>
    <n v="2016"/>
    <n v="1"/>
    <m/>
    <n v="0"/>
    <m/>
    <n v="0"/>
    <s v=" Characterization of calcium chloride tetrahydrate as a phase change material and thermodynamic analysis of the results"/>
    <s v="RENEWABLE ENERGY"/>
    <s v="0960-1481"/>
    <x v="1"/>
    <n v="6"/>
    <n v="1"/>
    <n v="5"/>
    <m/>
    <x v="0"/>
    <m/>
    <m/>
    <m/>
    <m/>
    <m/>
    <m/>
    <m/>
    <m/>
    <s v="Article"/>
    <s v="CEITSAZA"/>
    <n v="5"/>
    <x v="0"/>
    <n v="1600000"/>
    <n v="1600000"/>
    <x v="0"/>
    <x v="0"/>
    <x v="0"/>
  </r>
  <r>
    <x v="0"/>
    <n v="2016"/>
    <n v="1"/>
    <m/>
    <n v="0"/>
    <m/>
    <n v="0"/>
    <s v=" Consumers' Perceptions of Online and Offline Retailer Deception: A Moderated Mediation Analysis"/>
    <s v="JOURNAL OF INTERACTIVE MARKETING"/>
    <s v="1094-9968 "/>
    <x v="0"/>
    <n v="3"/>
    <n v="1"/>
    <m/>
    <m/>
    <x v="0"/>
    <m/>
    <m/>
    <m/>
    <n v="1"/>
    <m/>
    <m/>
    <n v="1"/>
    <m/>
    <s v="Article"/>
    <s v="Esc. de Ingeniería"/>
    <n v="2"/>
    <x v="0"/>
    <n v="2000000"/>
    <n v="2000000"/>
    <x v="3"/>
    <x v="1"/>
    <x v="0"/>
  </r>
  <r>
    <x v="0"/>
    <n v="2016"/>
    <n v="1"/>
    <m/>
    <n v="0"/>
    <m/>
    <n v="0"/>
    <s v=" Discovery of a companion at the brown dwarf limit to the solar-type star Gliese 29"/>
    <s v="Astronomische Nachrichten"/>
    <s v="0004-6337"/>
    <x v="3"/>
    <n v="7"/>
    <n v="1"/>
    <m/>
    <m/>
    <x v="0"/>
    <m/>
    <m/>
    <m/>
    <n v="1"/>
    <m/>
    <m/>
    <n v="5"/>
    <m/>
    <s v="Article"/>
    <s v="Inst. de Astronomía"/>
    <n v="6"/>
    <x v="0"/>
    <n v="1200000"/>
    <n v="1200000"/>
    <x v="0"/>
    <x v="0"/>
    <x v="0"/>
  </r>
  <r>
    <x v="0"/>
    <n v="2016"/>
    <n v="1"/>
    <m/>
    <n v="0"/>
    <m/>
    <n v="0"/>
    <s v=" Distribution and Trends in Kelp Gull (Larus dominicanus) Coastal Breeding Populations in South America"/>
    <s v="Waterbirds"/>
    <s v="1524-4695"/>
    <x v="2"/>
    <n v="5"/>
    <n v="1"/>
    <m/>
    <m/>
    <x v="0"/>
    <n v="4"/>
    <m/>
    <m/>
    <n v="2"/>
    <m/>
    <m/>
    <m/>
    <m/>
    <s v="Article"/>
    <s v="CEAZA"/>
    <n v="4"/>
    <x v="0"/>
    <n v="800000"/>
    <n v="800000"/>
    <x v="2"/>
    <x v="1"/>
    <x v="0"/>
  </r>
  <r>
    <x v="0"/>
    <n v="2016"/>
    <n v="1"/>
    <m/>
    <n v="0"/>
    <m/>
    <n v="0"/>
    <s v=" Evidence for very nearby hidden white dwarfs"/>
    <s v="MONTHLY NOTICES OF THE ROYAL ASTRONOMICAL SOCIETY"/>
    <s v="0035-8711"/>
    <x v="0"/>
    <n v="5"/>
    <n v="1"/>
    <m/>
    <m/>
    <x v="3"/>
    <m/>
    <m/>
    <m/>
    <m/>
    <m/>
    <m/>
    <n v="4"/>
    <n v="1"/>
    <s v="Article"/>
    <s v="Inst. de Astronomía"/>
    <n v="4"/>
    <x v="0"/>
    <n v="2000000"/>
    <n v="2000000"/>
    <x v="0"/>
    <x v="0"/>
    <x v="0"/>
  </r>
  <r>
    <x v="0"/>
    <n v="2016"/>
    <n v="1"/>
    <m/>
    <n v="0"/>
    <m/>
    <n v="0"/>
    <s v=" First description of clinical presentation of piscine orthoreovirus (PRV) infections in salmonid aquaculture in Chile and identification of a second genotype (Genotype II) of PRV"/>
    <s v="VIROLOGY JOURNAL"/>
    <s v="1743-422X"/>
    <x v="3"/>
    <n v="7"/>
    <n v="1"/>
    <m/>
    <m/>
    <x v="2"/>
    <m/>
    <m/>
    <n v="3"/>
    <m/>
    <m/>
    <m/>
    <m/>
    <m/>
    <s v="Article"/>
    <s v="Acuicultura"/>
    <n v="6"/>
    <x v="0"/>
    <n v="1200000"/>
    <n v="1200000"/>
    <x v="2"/>
    <x v="1"/>
    <x v="0"/>
  </r>
  <r>
    <x v="0"/>
    <n v="2016"/>
    <n v="1"/>
    <m/>
    <n v="0"/>
    <m/>
    <n v="0"/>
    <s v=" Impact of B2C e-commerce codes of conduct on sales volume: lessons from the Spanish perspective"/>
    <s v="JOURNAL OF BUSINESS &amp; INDUSTRIAL MARKETING"/>
    <s v="0885-8624 "/>
    <x v="3"/>
    <n v="3"/>
    <n v="1"/>
    <m/>
    <m/>
    <x v="0"/>
    <m/>
    <m/>
    <m/>
    <m/>
    <m/>
    <m/>
    <n v="2"/>
    <m/>
    <s v="Article"/>
    <s v="Esc. de Derecho-Antof."/>
    <n v="2"/>
    <x v="0"/>
    <n v="1200000"/>
    <n v="1200000"/>
    <x v="6"/>
    <x v="0"/>
    <x v="0"/>
  </r>
  <r>
    <x v="1"/>
    <n v="2016"/>
    <n v="1"/>
    <m/>
    <n v="0"/>
    <m/>
    <n v="0"/>
    <s v=" Mapping the Structure of International Research Collaboration Network and Knowledge Domains on Electronic Commerce in the Journal of Theoretical and Applied Electronic Commerce Research"/>
    <s v="JOURNAL OF THEORETICAL AND APPLIED ELECTRONIC COMMERCE RESEARCH"/>
    <s v="0718-1876"/>
    <x v="4"/>
    <n v="3"/>
    <n v="2"/>
    <m/>
    <m/>
    <x v="3"/>
    <m/>
    <m/>
    <m/>
    <m/>
    <m/>
    <m/>
    <m/>
    <m/>
    <s v="Editorial Material"/>
    <s v="Administración"/>
    <n v="1"/>
    <x v="0"/>
    <n v="680000"/>
    <n v="340000"/>
    <x v="4"/>
    <x v="0"/>
    <x v="1"/>
  </r>
  <r>
    <x v="0"/>
    <n v="2016"/>
    <n v="1"/>
    <m/>
    <n v="0"/>
    <m/>
    <n v="0"/>
    <s v=" Mercury and neuromotor function among children in a rural town in Chile"/>
    <s v="International Journal of Occupational and Environmental Health"/>
    <s v="1077-3525 "/>
    <x v="3"/>
    <n v="11"/>
    <n v="1"/>
    <m/>
    <m/>
    <x v="0"/>
    <m/>
    <m/>
    <m/>
    <n v="1"/>
    <n v="1"/>
    <m/>
    <n v="8"/>
    <m/>
    <s v="Article"/>
    <s v="Medicina"/>
    <n v="10"/>
    <x v="0"/>
    <n v="1200000"/>
    <n v="1200000"/>
    <x v="5"/>
    <x v="1"/>
    <x v="0"/>
  </r>
  <r>
    <x v="0"/>
    <n v="2016"/>
    <n v="1"/>
    <m/>
    <n v="0"/>
    <m/>
    <n v="0"/>
    <s v=" Metadata for Recommending Primary and Secondary Level Learning Resources"/>
    <s v="Journal of Universal Computer Science"/>
    <s v="0948-695X"/>
    <x v="2"/>
    <n v="5"/>
    <n v="1"/>
    <m/>
    <m/>
    <x v="1"/>
    <m/>
    <m/>
    <m/>
    <m/>
    <m/>
    <m/>
    <m/>
    <m/>
    <s v="Article"/>
    <s v="Esc. de Cs. Empresariales"/>
    <n v="4"/>
    <x v="0"/>
    <n v="800000"/>
    <n v="800000"/>
    <x v="3"/>
    <x v="1"/>
    <x v="0"/>
  </r>
  <r>
    <x v="0"/>
    <n v="2016"/>
    <n v="1"/>
    <m/>
    <n v="0"/>
    <m/>
    <n v="0"/>
    <s v=" Modeling of Landslides in Valles Marineris, Mars, and Implications for Initiation Mechanism"/>
    <s v="Earth Moon and Planets"/>
    <s v="0167-9295"/>
    <x v="2"/>
    <n v="4"/>
    <n v="1"/>
    <m/>
    <m/>
    <x v="0"/>
    <m/>
    <m/>
    <m/>
    <m/>
    <m/>
    <m/>
    <n v="3"/>
    <m/>
    <s v="Article"/>
    <s v="Cs. Geológicas"/>
    <n v="3"/>
    <x v="0"/>
    <n v="800000"/>
    <n v="800000"/>
    <x v="1"/>
    <x v="0"/>
    <x v="0"/>
  </r>
  <r>
    <x v="0"/>
    <n v="2016"/>
    <n v="1"/>
    <m/>
    <n v="0"/>
    <m/>
    <n v="0"/>
    <s v=" Molecular characterization of two ferritins of the scallop Argopecten purpuratus and gene expressions in association with early development, immune response and growth rate"/>
    <s v="Comparative Biochemistry and Physiology B-Biochemistry &amp; Molecular Biology"/>
    <s v="1096-4959 "/>
    <x v="1"/>
    <n v="5"/>
    <n v="5"/>
    <m/>
    <m/>
    <x v="0"/>
    <m/>
    <m/>
    <m/>
    <m/>
    <m/>
    <m/>
    <m/>
    <m/>
    <s v="Article"/>
    <s v="CEAZA"/>
    <n v="0"/>
    <x v="0"/>
    <n v="1600000"/>
    <n v="320000"/>
    <x v="2"/>
    <x v="1"/>
    <x v="0"/>
  </r>
  <r>
    <x v="0"/>
    <n v="2016"/>
    <n v="1"/>
    <m/>
    <n v="0"/>
    <m/>
    <n v="0"/>
    <s v=" Molecular characterization of two ferritins of the scallop Argopecten purpuratus and gene expressions in association with early development, immune response and growth rate"/>
    <s v="Comparative Biochemistry and Physiology B-Biochemistry &amp; Molecular Biology"/>
    <s v="1096-4959 "/>
    <x v="1"/>
    <n v="5"/>
    <n v="5"/>
    <m/>
    <m/>
    <x v="0"/>
    <m/>
    <m/>
    <m/>
    <m/>
    <m/>
    <m/>
    <m/>
    <m/>
    <s v="Article"/>
    <s v="Biología Marina"/>
    <n v="0"/>
    <x v="0"/>
    <n v="1600000"/>
    <n v="320000"/>
    <x v="2"/>
    <x v="1"/>
    <x v="0"/>
  </r>
  <r>
    <x v="0"/>
    <n v="2016"/>
    <n v="1"/>
    <m/>
    <n v="0"/>
    <m/>
    <n v="0"/>
    <s v=" MULLU (SPONDYLUS SP) IN THE SAN JOSE DEL ABRA MINING COMPLEX (UPPER LOA BASIN, NORTHERN CHILE)"/>
    <s v="Intersecciones en Antropología"/>
    <s v="1850-373X"/>
    <x v="2"/>
    <n v="2"/>
    <n v="1"/>
    <m/>
    <m/>
    <x v="3"/>
    <m/>
    <m/>
    <m/>
    <m/>
    <m/>
    <m/>
    <m/>
    <m/>
    <s v="Article"/>
    <s v="IIAM"/>
    <n v="1"/>
    <x v="0"/>
    <n v="800000"/>
    <n v="800000"/>
    <x v="0"/>
    <x v="0"/>
    <x v="0"/>
  </r>
  <r>
    <x v="0"/>
    <n v="2016"/>
    <n v="1"/>
    <m/>
    <n v="0"/>
    <m/>
    <n v="0"/>
    <s v=" Proximity to mining industry and respiratory diseases in children in a community in Northern Chile: A cross-sectional study"/>
    <s v="Environmental Health"/>
    <s v="1476-069X"/>
    <x v="0"/>
    <n v="6"/>
    <n v="1"/>
    <m/>
    <m/>
    <x v="0"/>
    <m/>
    <m/>
    <m/>
    <n v="1"/>
    <m/>
    <m/>
    <n v="4"/>
    <m/>
    <m/>
    <s v="Medicina"/>
    <n v="5"/>
    <x v="0"/>
    <n v="2000000"/>
    <n v="2000000"/>
    <x v="5"/>
    <x v="1"/>
    <x v="2"/>
  </r>
  <r>
    <x v="0"/>
    <n v="2016"/>
    <n v="1"/>
    <m/>
    <n v="0"/>
    <m/>
    <n v="0"/>
    <s v=" STAR FORMATION IN 3CR RADIO GALAXIES AND QUASARS AT z &lt; 1"/>
    <s v="ASTRONOMICAL JOURNAL"/>
    <s v="0004-6256"/>
    <x v="0"/>
    <n v="11"/>
    <n v="1"/>
    <m/>
    <m/>
    <x v="0"/>
    <m/>
    <m/>
    <m/>
    <n v="3"/>
    <m/>
    <m/>
    <n v="7"/>
    <m/>
    <s v="Article"/>
    <s v="Inst. de Astronomía"/>
    <n v="10"/>
    <x v="0"/>
    <n v="2000000"/>
    <n v="2000000"/>
    <x v="0"/>
    <x v="0"/>
    <x v="0"/>
  </r>
  <r>
    <x v="0"/>
    <n v="2016"/>
    <n v="1"/>
    <m/>
    <n v="0"/>
    <m/>
    <n v="0"/>
    <s v=" Terral de Vicuna, a Foehnlike Wind in Semiarid Northern Chile: Meteorological Aspects and Implications for the Fulfillment of Chill Requirements in Deciduous Fruit Trees"/>
    <s v="Journal of Applied Meteorology and Climatology"/>
    <s v="1558-8424"/>
    <x v="1"/>
    <n v="5"/>
    <n v="3"/>
    <m/>
    <n v="1"/>
    <x v="0"/>
    <m/>
    <m/>
    <m/>
    <n v="1"/>
    <m/>
    <m/>
    <m/>
    <m/>
    <s v="Article"/>
    <s v="CEAZA"/>
    <n v="2"/>
    <x v="0"/>
    <n v="1600000"/>
    <n v="533333"/>
    <x v="2"/>
    <x v="1"/>
    <x v="0"/>
  </r>
  <r>
    <x v="0"/>
    <n v="2016"/>
    <n v="1"/>
    <m/>
    <n v="0"/>
    <m/>
    <n v="0"/>
    <s v=" THE BERLIN EXOPLANET SEARCH TELESCOPE II CATALOG OF VARIABLE STARS"/>
    <s v="Astronomical Journal"/>
    <s v="0004-6256"/>
    <x v="0"/>
    <n v="13"/>
    <n v="2"/>
    <m/>
    <m/>
    <x v="0"/>
    <m/>
    <m/>
    <m/>
    <m/>
    <m/>
    <m/>
    <n v="11"/>
    <m/>
    <s v="Article"/>
    <s v="Física"/>
    <n v="11"/>
    <x v="0"/>
    <n v="2000000"/>
    <n v="1000000"/>
    <x v="7"/>
    <x v="0"/>
    <x v="0"/>
  </r>
  <r>
    <x v="0"/>
    <n v="2016"/>
    <n v="1"/>
    <m/>
    <n v="0"/>
    <m/>
    <n v="0"/>
    <s v=" The presence of Teredo clappi (Bivalvia: Teredinidae) in Venezuelan coastal waters"/>
    <s v="Revista Mexicana de Biodiversidad"/>
    <s v="1870-3453"/>
    <x v="2"/>
    <n v="2"/>
    <n v="2"/>
    <m/>
    <m/>
    <x v="0"/>
    <m/>
    <m/>
    <m/>
    <m/>
    <m/>
    <m/>
    <m/>
    <m/>
    <s v="Article"/>
    <s v="Cs. del Mar"/>
    <n v="0"/>
    <x v="0"/>
    <n v="800000"/>
    <n v="400000"/>
    <x v="2"/>
    <x v="1"/>
    <x v="0"/>
  </r>
  <r>
    <x v="0"/>
    <n v="2016"/>
    <n v="1"/>
    <m/>
    <n v="0"/>
    <m/>
    <n v="0"/>
    <s v=" Timing of wet episodes in Atacama Desert over the last 15 ka"/>
    <s v="Quaternary Science Reviews"/>
    <s v="0277-3791"/>
    <x v="0"/>
    <n v="5"/>
    <n v="2"/>
    <m/>
    <m/>
    <x v="0"/>
    <m/>
    <m/>
    <m/>
    <n v="1"/>
    <m/>
    <m/>
    <n v="2"/>
    <m/>
    <s v="Article"/>
    <s v="Cs. Geológicas"/>
    <n v="3"/>
    <x v="0"/>
    <n v="2000000"/>
    <n v="1000000"/>
    <x v="1"/>
    <x v="0"/>
    <x v="0"/>
  </r>
  <r>
    <x v="0"/>
    <n v="2016"/>
    <n v="1"/>
    <m/>
    <n v="0"/>
    <m/>
    <n v="0"/>
    <s v=" Transoceanic dispersal and cryptic diversity in a cosmopolitan rafting nudibranch"/>
    <s v="Invertebrate Systematics"/>
    <s v="1445-5226"/>
    <x v="0"/>
    <n v="3"/>
    <n v="1"/>
    <m/>
    <m/>
    <x v="0"/>
    <m/>
    <m/>
    <m/>
    <n v="1"/>
    <m/>
    <n v="1"/>
    <m/>
    <m/>
    <s v="Article"/>
    <s v="Biología Marina"/>
    <n v="2"/>
    <x v="0"/>
    <n v="2000000"/>
    <n v="2000000"/>
    <x v="2"/>
    <x v="1"/>
    <x v="0"/>
  </r>
  <r>
    <x v="0"/>
    <n v="2016"/>
    <n v="1"/>
    <m/>
    <n v="0"/>
    <m/>
    <n v="0"/>
    <s v="Travel Buying Behavior in Social Network Site Users: to Buy Online vs. Offline"/>
    <s v="Journal of Theoretical and Applied Electronic Commerce Research"/>
    <s v="0718-1876"/>
    <x v="4"/>
    <n v="3"/>
    <n v="1"/>
    <m/>
    <m/>
    <x v="0"/>
    <m/>
    <m/>
    <m/>
    <m/>
    <m/>
    <m/>
    <n v="2"/>
    <m/>
    <s v="Article"/>
    <s v="Esc. de Ingeniería"/>
    <n v="2"/>
    <x v="0"/>
    <n v="680000"/>
    <n v="680000"/>
    <x v="3"/>
    <x v="1"/>
    <x v="0"/>
  </r>
  <r>
    <x v="0"/>
    <m/>
    <n v="0"/>
    <n v="2016"/>
    <n v="11"/>
    <m/>
    <n v="0"/>
    <s v="Truncated γ-exponential models for tidal stellar systems"/>
    <s v="Journal of Physics: Conference Series"/>
    <s v="1742-6588"/>
    <x v="2"/>
    <n v="2"/>
    <n v="2"/>
    <m/>
    <m/>
    <x v="0"/>
    <m/>
    <m/>
    <m/>
    <m/>
    <m/>
    <m/>
    <m/>
    <m/>
    <s v="Conference Paper"/>
    <s v="Física"/>
    <n v="0"/>
    <x v="0"/>
    <n v="800000"/>
    <n v="400000"/>
    <x v="7"/>
    <x v="0"/>
    <x v="3"/>
  </r>
  <r>
    <x v="0"/>
    <m/>
    <n v="0"/>
    <n v="2016"/>
    <n v="11"/>
    <m/>
    <n v="0"/>
    <s v="Riemannian geometry of fluctuation theory: An introduction "/>
    <s v="Journal of Physics: Conference Series"/>
    <s v="1742-6588"/>
    <x v="2"/>
    <n v="1"/>
    <n v="1"/>
    <m/>
    <m/>
    <x v="0"/>
    <m/>
    <m/>
    <m/>
    <m/>
    <m/>
    <m/>
    <m/>
    <m/>
    <s v="Conference Paper"/>
    <s v="Física"/>
    <n v="0"/>
    <x v="0"/>
    <n v="800000"/>
    <n v="800000"/>
    <x v="7"/>
    <x v="0"/>
    <x v="3"/>
  </r>
  <r>
    <x v="1"/>
    <m/>
    <n v="0"/>
    <n v="2016"/>
    <n v="11"/>
    <m/>
    <n v="0"/>
    <s v="Relevancia de las Barreras Percibidas en la decisión de adoptar cloud computing "/>
    <s v="2015 Americas Conference on Information Systems, AMCIS 2015"/>
    <s v="1742-6589"/>
    <x v="4"/>
    <n v="2"/>
    <n v="2"/>
    <m/>
    <m/>
    <x v="0"/>
    <m/>
    <m/>
    <m/>
    <m/>
    <m/>
    <m/>
    <m/>
    <m/>
    <s v="Conference Paper"/>
    <s v="Administración"/>
    <n v="0"/>
    <x v="0"/>
    <n v="680000"/>
    <n v="340000"/>
    <x v="4"/>
    <x v="0"/>
    <x v="3"/>
  </r>
  <r>
    <x v="0"/>
    <n v="2016"/>
    <n v="11"/>
    <m/>
    <n v="0"/>
    <m/>
    <n v="0"/>
    <s v="The optimal windows for seismically-enhanced gold precipitation in the epithermal environment"/>
    <s v="ORE GEOLOGY REVIEWS"/>
    <s v="0169-1368 "/>
    <x v="0"/>
    <n v="11"/>
    <n v="1"/>
    <m/>
    <m/>
    <x v="4"/>
    <m/>
    <m/>
    <m/>
    <m/>
    <m/>
    <n v="2"/>
    <n v="3"/>
    <m/>
    <s v="Article"/>
    <s v="Cs. Geológicas"/>
    <n v="10"/>
    <x v="0"/>
    <n v="2000000"/>
    <n v="2000000"/>
    <x v="1"/>
    <x v="0"/>
    <x v="0"/>
  </r>
  <r>
    <x v="1"/>
    <m/>
    <n v="0"/>
    <n v="2015"/>
    <n v="1"/>
    <m/>
    <n v="0"/>
    <s v="An efficient agent location management for wireless sensor network"/>
    <s v=" International Conference on High Performance Computing and Communications"/>
    <s v="0169-13689"/>
    <x v="4"/>
    <n v="2"/>
    <n v="1"/>
    <m/>
    <m/>
    <x v="0"/>
    <m/>
    <m/>
    <m/>
    <m/>
    <m/>
    <m/>
    <m/>
    <n v="1"/>
    <s v="Conference Paper"/>
    <s v="Esc. de Cs. Empresariales"/>
    <n v="1"/>
    <x v="1"/>
    <n v="680000"/>
    <n v="680000"/>
    <x v="3"/>
    <x v="1"/>
    <x v="3"/>
  </r>
  <r>
    <x v="1"/>
    <m/>
    <m/>
    <n v="2015"/>
    <n v="1"/>
    <m/>
    <n v="0"/>
    <s v="Deprecation of black Peru in chilean magazines: Corre-Vuela 1910-1930 [Alterización del Perú negro en magazines chilenos: Corre-Vuela 1910-1930]"/>
    <s v="Interciencia"/>
    <s v="0378-1844"/>
    <x v="2"/>
    <n v="3"/>
    <n v="1"/>
    <m/>
    <m/>
    <x v="5"/>
    <m/>
    <m/>
    <m/>
    <m/>
    <m/>
    <m/>
    <m/>
    <m/>
    <s v="Review"/>
    <s v="UCN"/>
    <n v="2"/>
    <x v="1"/>
    <n v="800000"/>
    <n v="800000"/>
    <x v="0"/>
    <x v="0"/>
    <x v="4"/>
  </r>
  <r>
    <x v="1"/>
    <n v="2015"/>
    <n v="11"/>
    <n v="2015"/>
    <n v="1"/>
    <m/>
    <n v="0"/>
    <s v="Ovariectomy-induced chronic abdominal hypernociception in rats: Relation with brain oxidative stress"/>
    <s v="Journal of Pharmacy &amp; Pharmacognosy Research"/>
    <s v="0719-4250"/>
    <x v="4"/>
    <n v="6"/>
    <n v="1"/>
    <m/>
    <m/>
    <x v="0"/>
    <m/>
    <n v="5"/>
    <m/>
    <m/>
    <m/>
    <m/>
    <m/>
    <m/>
    <s v="Article"/>
    <s v="Cs. Farmacéuticas"/>
    <n v="5"/>
    <x v="1"/>
    <n v="680000"/>
    <n v="680000"/>
    <x v="7"/>
    <x v="0"/>
    <x v="0"/>
  </r>
  <r>
    <x v="1"/>
    <n v="2015"/>
    <n v="11"/>
    <n v="2015"/>
    <n v="1"/>
    <m/>
    <n v="0"/>
    <s v="Pharmaceutical intervention in menopausal patients with hormone replacement therapy in a community pharmacy from Antofagasta [Intervención farmacéutica a pacientes menopáusicas con terapia hormonal de reemplazo en una farmacia comunitaria de Antofagasta]"/>
    <s v="Journal of Pharmacy &amp; Pharmacognosy Research"/>
    <s v="0719-4250"/>
    <x v="4"/>
    <n v="4"/>
    <n v="3"/>
    <n v="1"/>
    <m/>
    <x v="0"/>
    <m/>
    <m/>
    <m/>
    <m/>
    <m/>
    <m/>
    <m/>
    <m/>
    <s v="Article"/>
    <s v="Cs. Farmacéuticas"/>
    <n v="1"/>
    <x v="1"/>
    <n v="680000"/>
    <n v="226667"/>
    <x v="7"/>
    <x v="0"/>
    <x v="0"/>
  </r>
  <r>
    <x v="1"/>
    <n v="2015"/>
    <n v="11"/>
    <n v="2015"/>
    <n v="1"/>
    <m/>
    <n v="0"/>
    <s v="Progress and limitations of dsRNA strategies in the control of viral diseases in aquaculture [Avances y limitaciones en el uso de los dsRNA como estrategias de control y prevención de enfermedades virales en sistemas acuícolas]"/>
    <s v="Latin American Journal of Aquatic Research"/>
    <s v="0718-560X"/>
    <x v="2"/>
    <n v="3"/>
    <n v="1"/>
    <m/>
    <m/>
    <x v="5"/>
    <m/>
    <m/>
    <m/>
    <m/>
    <m/>
    <m/>
    <m/>
    <m/>
    <m/>
    <s v="Acuicultura"/>
    <n v="2"/>
    <x v="1"/>
    <n v="800000"/>
    <n v="800000"/>
    <x v="2"/>
    <x v="1"/>
    <x v="2"/>
  </r>
  <r>
    <x v="1"/>
    <n v="2016"/>
    <n v="11"/>
    <n v="2015"/>
    <n v="1"/>
    <m/>
    <n v="0"/>
    <s v="Regional entrepreneurship and innovation in Chile: a knowledge matching approach"/>
    <s v="Small Business Economics"/>
    <s v="0921-898X"/>
    <x v="0"/>
    <n v="4"/>
    <n v="1"/>
    <m/>
    <m/>
    <x v="3"/>
    <m/>
    <m/>
    <n v="1"/>
    <m/>
    <m/>
    <m/>
    <n v="1"/>
    <m/>
    <s v="Article"/>
    <s v="Economía"/>
    <n v="3"/>
    <x v="0"/>
    <n v="2000000"/>
    <n v="2000000"/>
    <x v="4"/>
    <x v="0"/>
    <x v="0"/>
  </r>
  <r>
    <x v="1"/>
    <m/>
    <n v="0"/>
    <n v="2015"/>
    <n v="1"/>
    <m/>
    <n v="0"/>
    <s v="Relevancia de las Barreras Percibidas en la decisión de adoptar cloud computing"/>
    <s v="2015 Americas Conference on Information Systems, AMCIS 2015"/>
    <s v="0921-888X"/>
    <x v="4"/>
    <n v="2"/>
    <n v="2"/>
    <m/>
    <m/>
    <x v="0"/>
    <m/>
    <m/>
    <m/>
    <m/>
    <m/>
    <m/>
    <m/>
    <m/>
    <s v="Conference Paper"/>
    <s v="Economía"/>
    <n v="0"/>
    <x v="1"/>
    <n v="680000"/>
    <n v="340000"/>
    <x v="4"/>
    <x v="0"/>
    <x v="3"/>
  </r>
  <r>
    <x v="1"/>
    <m/>
    <m/>
    <n v="2015"/>
    <n v="1"/>
    <m/>
    <m/>
    <s v="Desafíos del intraoperatorio"/>
    <s v="Revista Chilena de Anestesia"/>
    <s v="716-4076"/>
    <x v="2"/>
    <n v="2"/>
    <n v="1"/>
    <m/>
    <m/>
    <x v="3"/>
    <m/>
    <m/>
    <m/>
    <m/>
    <m/>
    <m/>
    <m/>
    <m/>
    <s v="Review"/>
    <s v="Clínica"/>
    <n v="1"/>
    <x v="1"/>
    <n v="800000"/>
    <n v="800000"/>
    <x v="5"/>
    <x v="1"/>
    <x v="4"/>
  </r>
  <r>
    <x v="0"/>
    <m/>
    <n v="0"/>
    <n v="2016"/>
    <n v="11"/>
    <m/>
    <n v="0"/>
    <s v="Characteristics of fired bricks with co-combustion fly ashes"/>
    <s v="Journal of Building Engineering"/>
    <s v="2352-7102"/>
    <x v="4"/>
    <n v="7"/>
    <n v="1"/>
    <m/>
    <m/>
    <x v="0"/>
    <m/>
    <m/>
    <m/>
    <m/>
    <m/>
    <m/>
    <n v="6"/>
    <m/>
    <s v="Article"/>
    <s v="Esc. de Prev. de Riesgo y Med. Ambiente"/>
    <n v="6"/>
    <x v="0"/>
    <n v="680000"/>
    <n v="680000"/>
    <x v="2"/>
    <x v="1"/>
    <x v="0"/>
  </r>
  <r>
    <x v="0"/>
    <n v="2016"/>
    <n v="11"/>
    <m/>
    <n v="0"/>
    <m/>
    <n v="0"/>
    <s v="Phylogeny and biogeography of Muusoctopus (Cephalopoda: Enteroctopodidae)"/>
    <s v="Zoologica Scripta"/>
    <s v="0300-3256"/>
    <x v="0"/>
    <n v="6"/>
    <n v="1"/>
    <m/>
    <m/>
    <x v="2"/>
    <m/>
    <m/>
    <m/>
    <m/>
    <m/>
    <m/>
    <n v="1"/>
    <n v="1"/>
    <s v="Article"/>
    <s v="Biología Marina"/>
    <n v="5"/>
    <x v="0"/>
    <n v="2000000"/>
    <n v="2000000"/>
    <x v="2"/>
    <x v="1"/>
    <x v="0"/>
  </r>
  <r>
    <x v="0"/>
    <m/>
    <n v="0"/>
    <n v="2016"/>
    <n v="11"/>
    <m/>
    <n v="0"/>
    <s v="Impact of business competence of IT professionals in professional success perception"/>
    <s v="Espacios"/>
    <s v="0798-1015"/>
    <x v="4"/>
    <n v="2"/>
    <n v="2"/>
    <m/>
    <m/>
    <x v="0"/>
    <m/>
    <m/>
    <m/>
    <m/>
    <m/>
    <m/>
    <m/>
    <m/>
    <s v="Article"/>
    <s v="Esc. de Ingeniería"/>
    <n v="0"/>
    <x v="0"/>
    <n v="680000"/>
    <n v="340000"/>
    <x v="3"/>
    <x v="1"/>
    <x v="0"/>
  </r>
  <r>
    <x v="0"/>
    <m/>
    <n v="0"/>
    <n v="2016"/>
    <n v="11"/>
    <m/>
    <n v="0"/>
    <s v="Hegemonía masculina, freno en equipos mixtos en la mineria chilena"/>
    <s v="Revista Mexicana de Sociologia"/>
    <s v="0188-2503"/>
    <x v="3"/>
    <n v="2"/>
    <n v="2"/>
    <m/>
    <m/>
    <x v="0"/>
    <m/>
    <m/>
    <m/>
    <m/>
    <m/>
    <m/>
    <m/>
    <m/>
    <s v="Article"/>
    <s v="Esc. de Periodismo"/>
    <n v="0"/>
    <x v="0"/>
    <n v="1200000"/>
    <n v="600000"/>
    <x v="8"/>
    <x v="0"/>
    <x v="0"/>
  </r>
  <r>
    <x v="0"/>
    <m/>
    <n v="0"/>
    <n v="2016"/>
    <n v="11"/>
    <m/>
    <n v="0"/>
    <s v="Hegemonía masculina, freno en equipos mixtos en la mineria chilena"/>
    <s v="Revista Mexicana de Sociologia"/>
    <s v="0188-2503"/>
    <x v="3"/>
    <n v="2"/>
    <n v="2"/>
    <m/>
    <m/>
    <x v="0"/>
    <m/>
    <m/>
    <m/>
    <m/>
    <m/>
    <m/>
    <m/>
    <m/>
    <s v="Article"/>
    <s v="Administración"/>
    <n v="0"/>
    <x v="0"/>
    <n v="1200000"/>
    <n v="600000"/>
    <x v="4"/>
    <x v="0"/>
    <x v="0"/>
  </r>
  <r>
    <x v="0"/>
    <n v="2016"/>
    <n v="11"/>
    <n v="2016"/>
    <n v="11"/>
    <m/>
    <n v="0"/>
    <s v="Observational analysis of the well-correlated diffuse bands: 6196 and 6614 angstrom"/>
    <s v="Monthly Notices of the Royal Astronomical Society"/>
    <s v="0035-8711"/>
    <x v="0"/>
    <n v="4"/>
    <n v="1"/>
    <m/>
    <n v="1"/>
    <x v="0"/>
    <m/>
    <m/>
    <m/>
    <m/>
    <m/>
    <m/>
    <n v="2"/>
    <m/>
    <s v="Article"/>
    <s v="Inst. de Astronomía"/>
    <n v="3"/>
    <x v="0"/>
    <n v="2000000"/>
    <n v="2000000"/>
    <x v="0"/>
    <x v="0"/>
    <x v="0"/>
  </r>
  <r>
    <x v="0"/>
    <n v="2016"/>
    <n v="11"/>
    <n v="2016"/>
    <n v="11"/>
    <m/>
    <n v="0"/>
    <s v="An investigation of the 661.3 nm diffuse interstellar band in Cepheid spectra"/>
    <s v="Monthly Notices of the Royal Astronomical Society"/>
    <s v="0035-8711"/>
    <x v="0"/>
    <n v="8"/>
    <n v="1"/>
    <m/>
    <m/>
    <x v="0"/>
    <m/>
    <m/>
    <m/>
    <n v="1"/>
    <m/>
    <m/>
    <n v="6"/>
    <m/>
    <s v="Article"/>
    <s v="Inst. de Astronomía"/>
    <n v="7"/>
    <x v="0"/>
    <n v="2000000"/>
    <n v="2000000"/>
    <x v="0"/>
    <x v="0"/>
    <x v="0"/>
  </r>
  <r>
    <x v="0"/>
    <n v="2016"/>
    <n v="11"/>
    <m/>
    <n v="0"/>
    <m/>
    <n v="0"/>
    <s v="Treatment of seawater for rotifer culture uses applying adsorption and advanced oxidation processes"/>
    <s v="LATIN AMERICAN JOURNAL OF AQUATIC RESEARCH"/>
    <s v="0718-560X"/>
    <x v="2"/>
    <n v="3"/>
    <n v="3"/>
    <m/>
    <m/>
    <x v="0"/>
    <m/>
    <m/>
    <m/>
    <m/>
    <m/>
    <m/>
    <m/>
    <m/>
    <s v="Article"/>
    <s v="Esc. de Prev. de Riesgo y Med. Ambiente"/>
    <n v="0"/>
    <x v="0"/>
    <n v="800000"/>
    <n v="266667"/>
    <x v="2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abla dinámica4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4">
  <location ref="A50:G63" firstHeaderRow="1" firstDataRow="2" firstDataCol="1"/>
  <pivotFields count="3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2">
        <item x="7"/>
        <item x="10"/>
        <item x="2"/>
        <item x="6"/>
        <item x="4"/>
        <item x="8"/>
        <item x="1"/>
        <item x="5"/>
        <item x="9"/>
        <item x="0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0" count="1" selected="0">
              <x v="0"/>
            </reference>
          </references>
        </pivotArea>
      </autoSortScope>
    </pivotField>
    <pivotField showAll="0"/>
    <pivotField showAll="0"/>
  </pivotFields>
  <rowFields count="1">
    <field x="30"/>
  </rowFields>
  <rowItems count="12">
    <i>
      <x v="9"/>
    </i>
    <i>
      <x v="2"/>
    </i>
    <i>
      <x/>
    </i>
    <i>
      <x v="6"/>
    </i>
    <i>
      <x v="4"/>
    </i>
    <i>
      <x v="7"/>
    </i>
    <i>
      <x v="10"/>
    </i>
    <i>
      <x v="3"/>
    </i>
    <i>
      <x v="5"/>
    </i>
    <i>
      <x v="8"/>
    </i>
    <i>
      <x v="1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ISSN" fld="9" subtotal="count" baseField="0" baseItem="0"/>
  </dataFields>
  <chartFormats count="5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la dinámica3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6">
  <location ref="A30:C42" firstHeaderRow="0" firstDataRow="1" firstDataCol="1"/>
  <pivotFields count="3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3"/>
        <item x="2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2">
        <item x="7"/>
        <item x="10"/>
        <item x="2"/>
        <item x="6"/>
        <item x="4"/>
        <item x="8"/>
        <item x="1"/>
        <item x="5"/>
        <item x="9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</pivotFields>
  <rowFields count="1">
    <field x="30"/>
  </rowFields>
  <rowItems count="12">
    <i>
      <x v="2"/>
    </i>
    <i>
      <x v="9"/>
    </i>
    <i>
      <x/>
    </i>
    <i>
      <x v="6"/>
    </i>
    <i>
      <x v="10"/>
    </i>
    <i>
      <x v="5"/>
    </i>
    <i>
      <x v="7"/>
    </i>
    <i>
      <x v="4"/>
    </i>
    <i>
      <x v="3"/>
    </i>
    <i>
      <x v="8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Autores" fld="11" baseField="0" baseItem="0"/>
    <dataField name="Suma de AutoresUCN" fld="12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2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4:B10" firstHeaderRow="1" firstDataRow="1" firstDataCol="1"/>
  <pivotFields count="3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ISSN" fld="9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4:S45"/>
  <sheetViews>
    <sheetView tabSelected="1" zoomScaleNormal="100" workbookViewId="0">
      <selection activeCell="R23" sqref="R23"/>
    </sheetView>
  </sheetViews>
  <sheetFormatPr baseColWidth="10" defaultRowHeight="15" x14ac:dyDescent="0.25"/>
  <cols>
    <col min="11" max="11" width="8.85546875" bestFit="1" customWidth="1"/>
    <col min="12" max="12" width="18.85546875" bestFit="1" customWidth="1"/>
    <col min="14" max="14" width="37.42578125" bestFit="1" customWidth="1"/>
    <col min="15" max="15" width="11.5703125" bestFit="1" customWidth="1"/>
    <col min="16" max="16" width="25" bestFit="1" customWidth="1"/>
    <col min="18" max="18" width="33.7109375" bestFit="1" customWidth="1"/>
    <col min="19" max="19" width="22" bestFit="1" customWidth="1"/>
  </cols>
  <sheetData>
    <row r="4" spans="11:19" ht="18.75" x14ac:dyDescent="0.3">
      <c r="R4" s="11" t="s">
        <v>1391</v>
      </c>
      <c r="S4" s="11"/>
    </row>
    <row r="5" spans="11:19" ht="18.75" x14ac:dyDescent="0.3">
      <c r="R5" s="1" t="s">
        <v>36</v>
      </c>
      <c r="S5" s="1" t="s">
        <v>1392</v>
      </c>
    </row>
    <row r="6" spans="11:19" ht="18.75" x14ac:dyDescent="0.3">
      <c r="N6" s="11" t="s">
        <v>1390</v>
      </c>
      <c r="O6" s="11"/>
      <c r="P6" s="11"/>
      <c r="R6" s="8" t="s">
        <v>44</v>
      </c>
      <c r="S6" s="8" t="s">
        <v>21</v>
      </c>
    </row>
    <row r="7" spans="11:19" ht="18.75" x14ac:dyDescent="0.3">
      <c r="K7" s="11" t="s">
        <v>7</v>
      </c>
      <c r="L7" s="11"/>
      <c r="N7" s="1" t="s">
        <v>38</v>
      </c>
      <c r="O7" s="1" t="s">
        <v>37</v>
      </c>
      <c r="P7" s="1" t="s">
        <v>3</v>
      </c>
      <c r="R7" s="8" t="s">
        <v>87</v>
      </c>
      <c r="S7" s="8" t="s">
        <v>1393</v>
      </c>
    </row>
    <row r="8" spans="11:19" ht="18.75" x14ac:dyDescent="0.3">
      <c r="K8" s="1" t="s">
        <v>8</v>
      </c>
      <c r="L8" s="1" t="s">
        <v>13</v>
      </c>
      <c r="N8" s="9" t="s">
        <v>46</v>
      </c>
      <c r="O8" s="9" t="s">
        <v>26</v>
      </c>
      <c r="P8" s="9" t="s">
        <v>45</v>
      </c>
      <c r="R8" s="8" t="s">
        <v>143</v>
      </c>
      <c r="S8" s="8" t="s">
        <v>1394</v>
      </c>
    </row>
    <row r="9" spans="11:19" x14ac:dyDescent="0.25">
      <c r="K9" s="8" t="s">
        <v>9</v>
      </c>
      <c r="L9" s="8">
        <v>2000000</v>
      </c>
      <c r="N9" s="9" t="s">
        <v>51</v>
      </c>
      <c r="O9" s="9" t="s">
        <v>26</v>
      </c>
      <c r="P9" s="9" t="s">
        <v>50</v>
      </c>
      <c r="R9" s="8" t="s">
        <v>516</v>
      </c>
      <c r="S9" s="8" t="s">
        <v>1395</v>
      </c>
    </row>
    <row r="10" spans="11:19" x14ac:dyDescent="0.25">
      <c r="K10" s="8" t="s">
        <v>10</v>
      </c>
      <c r="L10" s="8">
        <v>1600000</v>
      </c>
      <c r="N10" s="9" t="s">
        <v>56</v>
      </c>
      <c r="O10" s="9" t="s">
        <v>5</v>
      </c>
      <c r="P10" s="9" t="s">
        <v>55</v>
      </c>
      <c r="R10" s="8" t="s">
        <v>927</v>
      </c>
      <c r="S10" s="8" t="s">
        <v>1396</v>
      </c>
    </row>
    <row r="11" spans="11:19" x14ac:dyDescent="0.25">
      <c r="K11" s="8" t="s">
        <v>11</v>
      </c>
      <c r="L11" s="8">
        <v>1200000</v>
      </c>
      <c r="N11" s="9" t="s">
        <v>61</v>
      </c>
      <c r="O11" s="9" t="s">
        <v>5</v>
      </c>
      <c r="P11" s="9" t="s">
        <v>60</v>
      </c>
      <c r="R11" s="8" t="s">
        <v>944</v>
      </c>
      <c r="S11" s="8" t="s">
        <v>1397</v>
      </c>
    </row>
    <row r="12" spans="11:19" x14ac:dyDescent="0.25">
      <c r="K12" s="8" t="s">
        <v>12</v>
      </c>
      <c r="L12" s="8">
        <v>800000</v>
      </c>
      <c r="N12" s="9" t="s">
        <v>69</v>
      </c>
      <c r="O12" s="9" t="s">
        <v>26</v>
      </c>
      <c r="P12" s="9" t="s">
        <v>68</v>
      </c>
      <c r="R12" s="8" t="s">
        <v>1018</v>
      </c>
      <c r="S12" s="8" t="s">
        <v>1398</v>
      </c>
    </row>
    <row r="13" spans="11:19" x14ac:dyDescent="0.25">
      <c r="N13" s="9" t="s">
        <v>50</v>
      </c>
      <c r="O13" s="9" t="s">
        <v>26</v>
      </c>
      <c r="P13" s="9" t="s">
        <v>50</v>
      </c>
      <c r="R13" s="8" t="s">
        <v>1170</v>
      </c>
      <c r="S13" s="8" t="s">
        <v>1399</v>
      </c>
    </row>
    <row r="14" spans="11:19" x14ac:dyDescent="0.25">
      <c r="N14" s="9" t="s">
        <v>76</v>
      </c>
      <c r="O14" s="9" t="s">
        <v>5</v>
      </c>
      <c r="P14" s="9" t="s">
        <v>55</v>
      </c>
      <c r="R14" s="8" t="s">
        <v>1303</v>
      </c>
      <c r="S14" s="8" t="s">
        <v>1400</v>
      </c>
    </row>
    <row r="15" spans="11:19" x14ac:dyDescent="0.25">
      <c r="N15" s="9" t="s">
        <v>80</v>
      </c>
      <c r="O15" s="9" t="s">
        <v>26</v>
      </c>
      <c r="P15" s="9" t="s">
        <v>50</v>
      </c>
    </row>
    <row r="16" spans="11:19" x14ac:dyDescent="0.25">
      <c r="N16" s="9" t="s">
        <v>88</v>
      </c>
      <c r="O16" s="9" t="s">
        <v>26</v>
      </c>
      <c r="P16" s="9" t="s">
        <v>45</v>
      </c>
    </row>
    <row r="17" spans="14:16" x14ac:dyDescent="0.25">
      <c r="N17" s="9" t="s">
        <v>95</v>
      </c>
      <c r="O17" s="9" t="s">
        <v>5</v>
      </c>
      <c r="P17" s="9" t="s">
        <v>55</v>
      </c>
    </row>
    <row r="18" spans="14:16" x14ac:dyDescent="0.25">
      <c r="N18" s="9" t="s">
        <v>102</v>
      </c>
      <c r="O18" s="9" t="s">
        <v>5</v>
      </c>
      <c r="P18" s="9" t="s">
        <v>60</v>
      </c>
    </row>
    <row r="19" spans="14:16" x14ac:dyDescent="0.25">
      <c r="N19" s="9" t="s">
        <v>111</v>
      </c>
      <c r="O19" s="9" t="s">
        <v>5</v>
      </c>
      <c r="P19" s="9" t="s">
        <v>6</v>
      </c>
    </row>
    <row r="20" spans="14:16" x14ac:dyDescent="0.25">
      <c r="N20" s="9" t="s">
        <v>116</v>
      </c>
      <c r="O20" s="9" t="s">
        <v>5</v>
      </c>
      <c r="P20" s="9" t="s">
        <v>115</v>
      </c>
    </row>
    <row r="21" spans="14:16" x14ac:dyDescent="0.25">
      <c r="N21" s="9" t="s">
        <v>121</v>
      </c>
      <c r="O21" s="9" t="s">
        <v>26</v>
      </c>
      <c r="P21" s="9" t="s">
        <v>120</v>
      </c>
    </row>
    <row r="22" spans="14:16" x14ac:dyDescent="0.25">
      <c r="N22" s="9" t="s">
        <v>126</v>
      </c>
      <c r="O22" s="9" t="s">
        <v>26</v>
      </c>
      <c r="P22" s="9" t="s">
        <v>125</v>
      </c>
    </row>
    <row r="23" spans="14:16" x14ac:dyDescent="0.25">
      <c r="N23" s="9" t="s">
        <v>4</v>
      </c>
      <c r="O23" s="9" t="s">
        <v>26</v>
      </c>
      <c r="P23" s="9" t="s">
        <v>68</v>
      </c>
    </row>
    <row r="24" spans="14:16" x14ac:dyDescent="0.25">
      <c r="N24" s="9" t="s">
        <v>150</v>
      </c>
      <c r="O24" s="9" t="s">
        <v>26</v>
      </c>
      <c r="P24" s="9" t="s">
        <v>50</v>
      </c>
    </row>
    <row r="25" spans="14:16" x14ac:dyDescent="0.25">
      <c r="N25" s="9" t="s">
        <v>157</v>
      </c>
      <c r="O25" s="9" t="s">
        <v>26</v>
      </c>
      <c r="P25" s="9" t="s">
        <v>120</v>
      </c>
    </row>
    <row r="26" spans="14:16" x14ac:dyDescent="0.25">
      <c r="N26" s="9" t="s">
        <v>173</v>
      </c>
      <c r="O26" s="9" t="s">
        <v>26</v>
      </c>
      <c r="P26" s="9" t="s">
        <v>120</v>
      </c>
    </row>
    <row r="27" spans="14:16" x14ac:dyDescent="0.25">
      <c r="N27" s="9" t="s">
        <v>6</v>
      </c>
      <c r="O27" s="9" t="s">
        <v>5</v>
      </c>
      <c r="P27" s="9" t="s">
        <v>6</v>
      </c>
    </row>
    <row r="28" spans="14:16" x14ac:dyDescent="0.25">
      <c r="N28" s="9" t="s">
        <v>210</v>
      </c>
      <c r="O28" s="9" t="s">
        <v>5</v>
      </c>
      <c r="P28" s="9" t="s">
        <v>6</v>
      </c>
    </row>
    <row r="29" spans="14:16" x14ac:dyDescent="0.25">
      <c r="N29" s="9" t="s">
        <v>217</v>
      </c>
      <c r="O29" s="9" t="s">
        <v>26</v>
      </c>
      <c r="P29" s="9" t="s">
        <v>50</v>
      </c>
    </row>
    <row r="30" spans="14:16" x14ac:dyDescent="0.25">
      <c r="N30" s="9" t="s">
        <v>237</v>
      </c>
      <c r="O30" s="9" t="s">
        <v>26</v>
      </c>
      <c r="P30" s="9" t="s">
        <v>45</v>
      </c>
    </row>
    <row r="31" spans="14:16" x14ac:dyDescent="0.25">
      <c r="N31" s="9" t="s">
        <v>248</v>
      </c>
      <c r="O31" s="9" t="s">
        <v>26</v>
      </c>
      <c r="P31" s="9" t="s">
        <v>115</v>
      </c>
    </row>
    <row r="32" spans="14:16" x14ac:dyDescent="0.25">
      <c r="N32" s="9" t="s">
        <v>250</v>
      </c>
      <c r="O32" s="9" t="s">
        <v>26</v>
      </c>
      <c r="P32" s="9" t="s">
        <v>249</v>
      </c>
    </row>
    <row r="33" spans="14:16" x14ac:dyDescent="0.25">
      <c r="N33" s="9" t="s">
        <v>302</v>
      </c>
      <c r="O33" s="9" t="s">
        <v>5</v>
      </c>
      <c r="P33" s="9" t="s">
        <v>6</v>
      </c>
    </row>
    <row r="34" spans="14:16" x14ac:dyDescent="0.25">
      <c r="N34" s="9" t="s">
        <v>323</v>
      </c>
      <c r="O34" s="9" t="s">
        <v>26</v>
      </c>
      <c r="P34" s="9" t="s">
        <v>120</v>
      </c>
    </row>
    <row r="35" spans="14:16" x14ac:dyDescent="0.25">
      <c r="N35" s="9" t="s">
        <v>55</v>
      </c>
      <c r="O35" s="9" t="s">
        <v>5</v>
      </c>
      <c r="P35" s="9" t="s">
        <v>55</v>
      </c>
    </row>
    <row r="36" spans="14:16" x14ac:dyDescent="0.25">
      <c r="N36" s="9" t="s">
        <v>416</v>
      </c>
      <c r="O36" s="9" t="s">
        <v>5</v>
      </c>
      <c r="P36" s="9" t="s">
        <v>55</v>
      </c>
    </row>
    <row r="37" spans="14:16" x14ac:dyDescent="0.25">
      <c r="N37" s="9" t="s">
        <v>502</v>
      </c>
      <c r="O37" s="9" t="s">
        <v>26</v>
      </c>
      <c r="P37" s="9" t="s">
        <v>45</v>
      </c>
    </row>
    <row r="38" spans="14:16" x14ac:dyDescent="0.25">
      <c r="N38" s="9" t="s">
        <v>597</v>
      </c>
      <c r="O38" s="9" t="s">
        <v>26</v>
      </c>
      <c r="P38" s="9" t="s">
        <v>50</v>
      </c>
    </row>
    <row r="39" spans="14:16" x14ac:dyDescent="0.25">
      <c r="N39" s="9" t="s">
        <v>760</v>
      </c>
      <c r="O39" s="9" t="s">
        <v>26</v>
      </c>
      <c r="P39" s="9" t="s">
        <v>249</v>
      </c>
    </row>
    <row r="40" spans="14:16" x14ac:dyDescent="0.25">
      <c r="N40" s="9" t="s">
        <v>850</v>
      </c>
      <c r="O40" s="9" t="s">
        <v>26</v>
      </c>
      <c r="P40" s="9" t="s">
        <v>849</v>
      </c>
    </row>
    <row r="41" spans="14:16" x14ac:dyDescent="0.25">
      <c r="N41" s="9" t="s">
        <v>880</v>
      </c>
      <c r="O41" s="9" t="s">
        <v>5</v>
      </c>
      <c r="P41" s="9" t="s">
        <v>60</v>
      </c>
    </row>
    <row r="42" spans="14:16" x14ac:dyDescent="0.25">
      <c r="N42" s="9" t="s">
        <v>1059</v>
      </c>
      <c r="O42" s="9" t="s">
        <v>26</v>
      </c>
      <c r="P42" s="9" t="s">
        <v>249</v>
      </c>
    </row>
    <row r="43" spans="14:16" x14ac:dyDescent="0.25">
      <c r="N43" s="9" t="s">
        <v>1179</v>
      </c>
      <c r="O43" s="9" t="s">
        <v>5</v>
      </c>
      <c r="P43" s="9" t="s">
        <v>55</v>
      </c>
    </row>
    <row r="44" spans="14:16" x14ac:dyDescent="0.25">
      <c r="N44" s="9" t="s">
        <v>1272</v>
      </c>
      <c r="O44" s="9" t="s">
        <v>26</v>
      </c>
      <c r="P44" s="9" t="s">
        <v>125</v>
      </c>
    </row>
    <row r="45" spans="14:16" x14ac:dyDescent="0.25">
      <c r="N45" s="9" t="s">
        <v>1365</v>
      </c>
      <c r="O45" s="9" t="s">
        <v>26</v>
      </c>
      <c r="P45" s="9" t="s">
        <v>45</v>
      </c>
    </row>
  </sheetData>
  <mergeCells count="3">
    <mergeCell ref="K7:L7"/>
    <mergeCell ref="N6:P6"/>
    <mergeCell ref="R4:S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48"/>
  <sheetViews>
    <sheetView zoomScale="70" zoomScaleNormal="70" workbookViewId="0">
      <selection activeCell="D3" sqref="D3"/>
    </sheetView>
  </sheetViews>
  <sheetFormatPr baseColWidth="10" defaultRowHeight="15" x14ac:dyDescent="0.25"/>
  <cols>
    <col min="1" max="1" width="9.5703125" bestFit="1" customWidth="1"/>
    <col min="2" max="2" width="7.42578125" customWidth="1"/>
    <col min="3" max="3" width="5" bestFit="1" customWidth="1"/>
    <col min="4" max="4" width="14" bestFit="1" customWidth="1"/>
    <col min="5" max="5" width="10.140625" bestFit="1" customWidth="1"/>
    <col min="6" max="6" width="11.140625" bestFit="1" customWidth="1"/>
    <col min="7" max="7" width="7.28515625" bestFit="1" customWidth="1"/>
    <col min="8" max="8" width="19.85546875" customWidth="1"/>
    <col min="9" max="9" width="25.85546875" customWidth="1"/>
    <col min="10" max="10" width="23.85546875" bestFit="1" customWidth="1"/>
    <col min="11" max="11" width="7.28515625" bestFit="1" customWidth="1"/>
    <col min="12" max="12" width="13.42578125" bestFit="1" customWidth="1"/>
    <col min="13" max="14" width="13" bestFit="1" customWidth="1"/>
    <col min="15" max="15" width="11" bestFit="1" customWidth="1"/>
    <col min="16" max="16" width="9.7109375" bestFit="1" customWidth="1"/>
    <col min="17" max="17" width="12.42578125" bestFit="1" customWidth="1"/>
    <col min="18" max="18" width="15.85546875" bestFit="1" customWidth="1"/>
    <col min="19" max="19" width="14.28515625" bestFit="1" customWidth="1"/>
    <col min="20" max="20" width="5.7109375" bestFit="1" customWidth="1"/>
    <col min="21" max="21" width="6.85546875" bestFit="1" customWidth="1"/>
    <col min="22" max="22" width="9.5703125" bestFit="1" customWidth="1"/>
    <col min="23" max="23" width="8.140625" bestFit="1" customWidth="1"/>
    <col min="24" max="24" width="5.42578125" bestFit="1" customWidth="1"/>
    <col min="25" max="25" width="40" bestFit="1" customWidth="1"/>
    <col min="26" max="26" width="40.140625" bestFit="1" customWidth="1"/>
    <col min="27" max="27" width="16.85546875" bestFit="1" customWidth="1"/>
    <col min="28" max="28" width="10.28515625" bestFit="1" customWidth="1"/>
    <col min="29" max="29" width="10.7109375" bestFit="1" customWidth="1"/>
    <col min="30" max="30" width="15.85546875" bestFit="1" customWidth="1"/>
    <col min="31" max="31" width="27.140625" bestFit="1" customWidth="1"/>
    <col min="32" max="32" width="13" bestFit="1" customWidth="1"/>
    <col min="33" max="33" width="23.85546875" bestFit="1" customWidth="1"/>
  </cols>
  <sheetData>
    <row r="1" spans="1:3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8</v>
      </c>
      <c r="L1" t="s">
        <v>24</v>
      </c>
      <c r="M1" t="s">
        <v>25</v>
      </c>
      <c r="N1" t="s">
        <v>26</v>
      </c>
      <c r="O1" t="s">
        <v>5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38</v>
      </c>
      <c r="AA1" s="2" t="s">
        <v>39</v>
      </c>
      <c r="AB1" s="2" t="s">
        <v>40</v>
      </c>
      <c r="AC1" s="2" t="s">
        <v>1388</v>
      </c>
      <c r="AD1" s="2" t="s">
        <v>1389</v>
      </c>
      <c r="AE1" s="2" t="s">
        <v>3</v>
      </c>
      <c r="AF1" s="2" t="s">
        <v>37</v>
      </c>
      <c r="AG1" s="2" t="s">
        <v>1392</v>
      </c>
    </row>
    <row r="2" spans="1:33" x14ac:dyDescent="0.25">
      <c r="A2">
        <v>2016</v>
      </c>
      <c r="B2">
        <v>2016</v>
      </c>
      <c r="C2">
        <v>1</v>
      </c>
      <c r="E2">
        <v>0</v>
      </c>
      <c r="G2">
        <v>0</v>
      </c>
      <c r="H2" t="s">
        <v>41</v>
      </c>
      <c r="I2" t="s">
        <v>42</v>
      </c>
      <c r="J2" t="s">
        <v>43</v>
      </c>
      <c r="K2" t="s">
        <v>9</v>
      </c>
      <c r="L2">
        <v>13</v>
      </c>
      <c r="M2">
        <v>2</v>
      </c>
      <c r="W2">
        <v>11</v>
      </c>
      <c r="Y2" t="s">
        <v>44</v>
      </c>
      <c r="Z2" t="s">
        <v>46</v>
      </c>
      <c r="AA2">
        <f t="shared" ref="AA2:AA65" si="0">L2-M2</f>
        <v>11</v>
      </c>
      <c r="AB2">
        <f t="shared" ref="AB2:AB65" si="1">IF(B2&lt;&gt;"",B2,MIN(D2,F2))</f>
        <v>2016</v>
      </c>
      <c r="AC2">
        <f>VLOOKUP(LEFT(K2,2),'Ejercicio 1'!$K$9:$L$12,2,FALSE)*IF(RIGHT(K2,1)="+",1.2,IF(RIGHT(K2,1)="-",0.85,1))</f>
        <v>2000000</v>
      </c>
      <c r="AD2">
        <f t="shared" ref="AD2:AD65" si="2">ROUND(AC2/M2,0)</f>
        <v>1000000</v>
      </c>
      <c r="AE2" t="str">
        <f>VLOOKUP(Z2,'Ejercicio 1'!N:P,3,FALSE)</f>
        <v>V.R.I.D.T.</v>
      </c>
      <c r="AF2" t="str">
        <f>VLOOKUP(Z2,'Ejercicio 1'!N:P,2,FALSE)</f>
        <v>Antofagasta</v>
      </c>
      <c r="AG2" t="str">
        <f>IFERROR(VLOOKUP(Y2,'Ejercicio 1'!R:S,2,FALSE),"Indefinido")</f>
        <v>Artículo</v>
      </c>
    </row>
    <row r="3" spans="1:33" x14ac:dyDescent="0.25">
      <c r="A3">
        <v>2015</v>
      </c>
      <c r="B3">
        <v>2015</v>
      </c>
      <c r="C3">
        <v>1</v>
      </c>
      <c r="D3">
        <v>2015</v>
      </c>
      <c r="E3">
        <v>1</v>
      </c>
      <c r="G3">
        <v>0</v>
      </c>
      <c r="H3" t="s">
        <v>47</v>
      </c>
      <c r="I3" t="s">
        <v>48</v>
      </c>
      <c r="J3" t="s">
        <v>49</v>
      </c>
      <c r="K3" t="s">
        <v>9</v>
      </c>
      <c r="L3">
        <v>7</v>
      </c>
      <c r="M3">
        <v>1</v>
      </c>
      <c r="W3">
        <v>6</v>
      </c>
      <c r="Y3" t="s">
        <v>44</v>
      </c>
      <c r="Z3" t="s">
        <v>51</v>
      </c>
      <c r="AA3">
        <f t="shared" si="0"/>
        <v>6</v>
      </c>
      <c r="AB3">
        <f t="shared" si="1"/>
        <v>2015</v>
      </c>
      <c r="AC3">
        <f>VLOOKUP(LEFT(K3,2),'Ejercicio 1'!$K$9:$L$12,2,FALSE)*IF(RIGHT(K3,1)="+",1.2,IF(RIGHT(K3,1)="-",0.85,1))</f>
        <v>2000000</v>
      </c>
      <c r="AD3">
        <f t="shared" si="2"/>
        <v>2000000</v>
      </c>
      <c r="AE3" t="str">
        <f>VLOOKUP(Z3,'Ejercicio 1'!N:P,3,FALSE)</f>
        <v>Ing. y Cs. Geológicas</v>
      </c>
      <c r="AF3" t="str">
        <f>VLOOKUP(Z3,'Ejercicio 1'!N:P,2,FALSE)</f>
        <v>Antofagasta</v>
      </c>
      <c r="AG3" t="str">
        <f>IFERROR(VLOOKUP(Y3,'Ejercicio 1'!R:S,2,FALSE),"Indefinido")</f>
        <v>Artículo</v>
      </c>
    </row>
    <row r="4" spans="1:33" x14ac:dyDescent="0.25">
      <c r="A4">
        <v>2015</v>
      </c>
      <c r="B4">
        <v>2015</v>
      </c>
      <c r="C4">
        <v>1</v>
      </c>
      <c r="D4">
        <v>2015</v>
      </c>
      <c r="E4">
        <v>1</v>
      </c>
      <c r="G4">
        <v>0</v>
      </c>
      <c r="H4" t="s">
        <v>52</v>
      </c>
      <c r="I4" t="s">
        <v>53</v>
      </c>
      <c r="J4" t="s">
        <v>54</v>
      </c>
      <c r="K4" t="s">
        <v>10</v>
      </c>
      <c r="L4">
        <v>8</v>
      </c>
      <c r="M4">
        <v>1</v>
      </c>
      <c r="O4">
        <v>1</v>
      </c>
      <c r="P4">
        <v>4</v>
      </c>
      <c r="W4">
        <v>4</v>
      </c>
      <c r="Y4" t="s">
        <v>44</v>
      </c>
      <c r="Z4" t="s">
        <v>56</v>
      </c>
      <c r="AA4">
        <f t="shared" si="0"/>
        <v>7</v>
      </c>
      <c r="AB4">
        <f t="shared" si="1"/>
        <v>2015</v>
      </c>
      <c r="AC4">
        <f>VLOOKUP(LEFT(K4,2),'Ejercicio 1'!$K$9:$L$12,2,FALSE)*IF(RIGHT(K4,1)="+",1.2,IF(RIGHT(K4,1)="-",0.85,1))</f>
        <v>1600000</v>
      </c>
      <c r="AD4">
        <f t="shared" si="2"/>
        <v>1600000</v>
      </c>
      <c r="AE4" t="str">
        <f>VLOOKUP(Z4,'Ejercicio 1'!N:P,3,FALSE)</f>
        <v>Cs. del Mar</v>
      </c>
      <c r="AF4" t="str">
        <f>VLOOKUP(Z4,'Ejercicio 1'!N:P,2,FALSE)</f>
        <v>Coquimbo</v>
      </c>
      <c r="AG4" t="str">
        <f>IFERROR(VLOOKUP(Y4,'Ejercicio 1'!R:S,2,FALSE),"Indefinido")</f>
        <v>Artículo</v>
      </c>
    </row>
    <row r="5" spans="1:33" x14ac:dyDescent="0.25">
      <c r="A5">
        <v>2015</v>
      </c>
      <c r="B5">
        <v>2015</v>
      </c>
      <c r="C5">
        <v>1</v>
      </c>
      <c r="E5">
        <v>0</v>
      </c>
      <c r="G5">
        <v>0</v>
      </c>
      <c r="H5" t="s">
        <v>57</v>
      </c>
      <c r="I5" t="s">
        <v>58</v>
      </c>
      <c r="J5" t="s">
        <v>59</v>
      </c>
      <c r="K5" t="s">
        <v>12</v>
      </c>
      <c r="L5">
        <v>3</v>
      </c>
      <c r="M5">
        <v>1</v>
      </c>
      <c r="W5">
        <v>2</v>
      </c>
      <c r="Y5" t="s">
        <v>44</v>
      </c>
      <c r="Z5" t="s">
        <v>61</v>
      </c>
      <c r="AA5">
        <f t="shared" si="0"/>
        <v>2</v>
      </c>
      <c r="AB5">
        <f t="shared" si="1"/>
        <v>2015</v>
      </c>
      <c r="AC5">
        <f>VLOOKUP(LEFT(K5,2),'Ejercicio 1'!$K$9:$L$12,2,FALSE)*IF(RIGHT(K5,1)="+",1.2,IF(RIGHT(K5,1)="-",0.85,1))</f>
        <v>800000</v>
      </c>
      <c r="AD5">
        <f t="shared" si="2"/>
        <v>800000</v>
      </c>
      <c r="AE5" t="str">
        <f>VLOOKUP(Z5,'Ejercicio 1'!N:P,3,FALSE)</f>
        <v>V.R.S.</v>
      </c>
      <c r="AF5" t="str">
        <f>VLOOKUP(Z5,'Ejercicio 1'!N:P,2,FALSE)</f>
        <v>Coquimbo</v>
      </c>
      <c r="AG5" t="str">
        <f>IFERROR(VLOOKUP(Y5,'Ejercicio 1'!R:S,2,FALSE),"Indefinido")</f>
        <v>Artículo</v>
      </c>
    </row>
    <row r="6" spans="1:33" x14ac:dyDescent="0.25">
      <c r="A6">
        <v>2015</v>
      </c>
      <c r="B6">
        <v>2016</v>
      </c>
      <c r="C6">
        <v>1</v>
      </c>
      <c r="D6">
        <v>2015</v>
      </c>
      <c r="E6">
        <v>1</v>
      </c>
      <c r="G6">
        <v>0</v>
      </c>
      <c r="H6" t="s">
        <v>62</v>
      </c>
      <c r="I6" t="s">
        <v>63</v>
      </c>
      <c r="J6" t="s">
        <v>64</v>
      </c>
      <c r="K6" t="s">
        <v>9</v>
      </c>
      <c r="L6">
        <v>7</v>
      </c>
      <c r="M6">
        <v>1</v>
      </c>
      <c r="P6">
        <v>3</v>
      </c>
      <c r="W6">
        <v>3</v>
      </c>
      <c r="Y6" t="s">
        <v>44</v>
      </c>
      <c r="Z6" t="s">
        <v>46</v>
      </c>
      <c r="AA6">
        <f t="shared" si="0"/>
        <v>6</v>
      </c>
      <c r="AB6">
        <f t="shared" si="1"/>
        <v>2016</v>
      </c>
      <c r="AC6">
        <f>VLOOKUP(LEFT(K6,2),'Ejercicio 1'!$K$9:$L$12,2,FALSE)*IF(RIGHT(K6,1)="+",1.2,IF(RIGHT(K6,1)="-",0.85,1))</f>
        <v>2000000</v>
      </c>
      <c r="AD6">
        <f t="shared" si="2"/>
        <v>2000000</v>
      </c>
      <c r="AE6" t="str">
        <f>VLOOKUP(Z6,'Ejercicio 1'!N:P,3,FALSE)</f>
        <v>V.R.I.D.T.</v>
      </c>
      <c r="AF6" t="str">
        <f>VLOOKUP(Z6,'Ejercicio 1'!N:P,2,FALSE)</f>
        <v>Antofagasta</v>
      </c>
      <c r="AG6" t="str">
        <f>IFERROR(VLOOKUP(Y6,'Ejercicio 1'!R:S,2,FALSE),"Indefinido")</f>
        <v>Artículo</v>
      </c>
    </row>
    <row r="7" spans="1:33" x14ac:dyDescent="0.25">
      <c r="A7">
        <v>2015</v>
      </c>
      <c r="B7">
        <v>2015</v>
      </c>
      <c r="C7">
        <v>1</v>
      </c>
      <c r="D7">
        <v>2015</v>
      </c>
      <c r="E7">
        <v>1</v>
      </c>
      <c r="G7">
        <v>0</v>
      </c>
      <c r="H7" t="s">
        <v>65</v>
      </c>
      <c r="I7" t="s">
        <v>66</v>
      </c>
      <c r="J7" t="s">
        <v>67</v>
      </c>
      <c r="K7" t="s">
        <v>9</v>
      </c>
      <c r="L7">
        <v>2</v>
      </c>
      <c r="M7">
        <v>1</v>
      </c>
      <c r="P7">
        <v>1</v>
      </c>
      <c r="Y7" t="s">
        <v>44</v>
      </c>
      <c r="Z7" t="s">
        <v>69</v>
      </c>
      <c r="AA7">
        <f t="shared" si="0"/>
        <v>1</v>
      </c>
      <c r="AB7">
        <f t="shared" si="1"/>
        <v>2015</v>
      </c>
      <c r="AC7">
        <f>VLOOKUP(LEFT(K7,2),'Ejercicio 1'!$K$9:$L$12,2,FALSE)*IF(RIGHT(K7,1)="+",1.2,IF(RIGHT(K7,1)="-",0.85,1))</f>
        <v>2000000</v>
      </c>
      <c r="AD7">
        <f t="shared" si="2"/>
        <v>2000000</v>
      </c>
      <c r="AE7" t="str">
        <f>VLOOKUP(Z7,'Ejercicio 1'!N:P,3,FALSE)</f>
        <v>Economía y Administración</v>
      </c>
      <c r="AF7" t="str">
        <f>VLOOKUP(Z7,'Ejercicio 1'!N:P,2,FALSE)</f>
        <v>Antofagasta</v>
      </c>
      <c r="AG7" t="str">
        <f>IFERROR(VLOOKUP(Y7,'Ejercicio 1'!R:S,2,FALSE),"Indefinido")</f>
        <v>Artículo</v>
      </c>
    </row>
    <row r="8" spans="1:33" x14ac:dyDescent="0.25">
      <c r="A8">
        <v>2015</v>
      </c>
      <c r="C8">
        <v>0</v>
      </c>
      <c r="D8">
        <v>2015</v>
      </c>
      <c r="E8">
        <v>1</v>
      </c>
      <c r="F8">
        <v>2015</v>
      </c>
      <c r="G8">
        <v>1</v>
      </c>
      <c r="H8" t="s">
        <v>70</v>
      </c>
      <c r="I8" t="s">
        <v>71</v>
      </c>
      <c r="J8" t="s">
        <v>72</v>
      </c>
      <c r="K8" t="s">
        <v>12</v>
      </c>
      <c r="L8">
        <v>4</v>
      </c>
      <c r="M8">
        <v>1</v>
      </c>
      <c r="Q8">
        <v>1</v>
      </c>
      <c r="T8">
        <v>2</v>
      </c>
      <c r="Y8" t="s">
        <v>44</v>
      </c>
      <c r="Z8" t="s">
        <v>50</v>
      </c>
      <c r="AA8">
        <f t="shared" si="0"/>
        <v>3</v>
      </c>
      <c r="AB8">
        <f t="shared" si="1"/>
        <v>2015</v>
      </c>
      <c r="AC8">
        <f>VLOOKUP(LEFT(K8,2),'Ejercicio 1'!$K$9:$L$12,2,FALSE)*IF(RIGHT(K8,1)="+",1.2,IF(RIGHT(K8,1)="-",0.85,1))</f>
        <v>800000</v>
      </c>
      <c r="AD8">
        <f t="shared" si="2"/>
        <v>800000</v>
      </c>
      <c r="AE8" t="str">
        <f>VLOOKUP(Z8,'Ejercicio 1'!N:P,3,FALSE)</f>
        <v>Ing. y Cs. Geológicas</v>
      </c>
      <c r="AF8" t="str">
        <f>VLOOKUP(Z8,'Ejercicio 1'!N:P,2,FALSE)</f>
        <v>Antofagasta</v>
      </c>
      <c r="AG8" t="str">
        <f>IFERROR(VLOOKUP(Y8,'Ejercicio 1'!R:S,2,FALSE),"Indefinido")</f>
        <v>Artículo</v>
      </c>
    </row>
    <row r="9" spans="1:33" x14ac:dyDescent="0.25">
      <c r="A9">
        <v>2015</v>
      </c>
      <c r="B9">
        <v>2015</v>
      </c>
      <c r="C9">
        <v>1</v>
      </c>
      <c r="D9">
        <v>2015</v>
      </c>
      <c r="E9">
        <v>1</v>
      </c>
      <c r="G9">
        <v>0</v>
      </c>
      <c r="H9" t="s">
        <v>73</v>
      </c>
      <c r="I9" t="s">
        <v>74</v>
      </c>
      <c r="J9" t="s">
        <v>75</v>
      </c>
      <c r="K9" t="s">
        <v>9</v>
      </c>
      <c r="L9">
        <v>7</v>
      </c>
      <c r="M9">
        <v>1</v>
      </c>
      <c r="P9">
        <v>6</v>
      </c>
      <c r="Y9" t="s">
        <v>44</v>
      </c>
      <c r="Z9" t="s">
        <v>76</v>
      </c>
      <c r="AA9">
        <f t="shared" si="0"/>
        <v>6</v>
      </c>
      <c r="AB9">
        <f t="shared" si="1"/>
        <v>2015</v>
      </c>
      <c r="AC9">
        <f>VLOOKUP(LEFT(K9,2),'Ejercicio 1'!$K$9:$L$12,2,FALSE)*IF(RIGHT(K9,1)="+",1.2,IF(RIGHT(K9,1)="-",0.85,1))</f>
        <v>2000000</v>
      </c>
      <c r="AD9">
        <f t="shared" si="2"/>
        <v>2000000</v>
      </c>
      <c r="AE9" t="str">
        <f>VLOOKUP(Z9,'Ejercicio 1'!N:P,3,FALSE)</f>
        <v>Cs. del Mar</v>
      </c>
      <c r="AF9" t="str">
        <f>VLOOKUP(Z9,'Ejercicio 1'!N:P,2,FALSE)</f>
        <v>Coquimbo</v>
      </c>
      <c r="AG9" t="str">
        <f>IFERROR(VLOOKUP(Y9,'Ejercicio 1'!R:S,2,FALSE),"Indefinido")</f>
        <v>Artículo</v>
      </c>
    </row>
    <row r="10" spans="1:33" x14ac:dyDescent="0.25">
      <c r="A10">
        <v>2015</v>
      </c>
      <c r="B10">
        <v>2015</v>
      </c>
      <c r="C10">
        <v>1</v>
      </c>
      <c r="D10">
        <v>2015</v>
      </c>
      <c r="E10">
        <v>1</v>
      </c>
      <c r="G10">
        <v>0</v>
      </c>
      <c r="H10" t="s">
        <v>77</v>
      </c>
      <c r="I10" t="s">
        <v>78</v>
      </c>
      <c r="J10" t="s">
        <v>79</v>
      </c>
      <c r="K10" t="s">
        <v>9</v>
      </c>
      <c r="L10">
        <v>3</v>
      </c>
      <c r="M10">
        <v>1</v>
      </c>
      <c r="N10">
        <v>2</v>
      </c>
      <c r="Y10" t="s">
        <v>44</v>
      </c>
      <c r="Z10" t="s">
        <v>80</v>
      </c>
      <c r="AA10">
        <f t="shared" si="0"/>
        <v>2</v>
      </c>
      <c r="AB10">
        <f t="shared" si="1"/>
        <v>2015</v>
      </c>
      <c r="AC10">
        <f>VLOOKUP(LEFT(K10,2),'Ejercicio 1'!$K$9:$L$12,2,FALSE)*IF(RIGHT(K10,1)="+",1.2,IF(RIGHT(K10,1)="-",0.85,1))</f>
        <v>2000000</v>
      </c>
      <c r="AD10">
        <f t="shared" si="2"/>
        <v>2000000</v>
      </c>
      <c r="AE10" t="str">
        <f>VLOOKUP(Z10,'Ejercicio 1'!N:P,3,FALSE)</f>
        <v>Ing. y Cs. Geológicas</v>
      </c>
      <c r="AF10" t="str">
        <f>VLOOKUP(Z10,'Ejercicio 1'!N:P,2,FALSE)</f>
        <v>Antofagasta</v>
      </c>
      <c r="AG10" t="str">
        <f>IFERROR(VLOOKUP(Y10,'Ejercicio 1'!R:S,2,FALSE),"Indefinido")</f>
        <v>Artículo</v>
      </c>
    </row>
    <row r="11" spans="1:33" x14ac:dyDescent="0.25">
      <c r="A11">
        <v>2015</v>
      </c>
      <c r="B11">
        <v>2015</v>
      </c>
      <c r="C11">
        <v>1</v>
      </c>
      <c r="D11">
        <v>2015</v>
      </c>
      <c r="E11">
        <v>1</v>
      </c>
      <c r="G11">
        <v>0</v>
      </c>
      <c r="H11" t="s">
        <v>81</v>
      </c>
      <c r="I11" t="s">
        <v>82</v>
      </c>
      <c r="J11" t="s">
        <v>83</v>
      </c>
      <c r="K11" t="s">
        <v>9</v>
      </c>
      <c r="L11">
        <v>7</v>
      </c>
      <c r="M11">
        <v>1</v>
      </c>
      <c r="S11">
        <v>1</v>
      </c>
      <c r="W11">
        <v>6</v>
      </c>
      <c r="Y11" t="s">
        <v>44</v>
      </c>
      <c r="Z11" t="s">
        <v>46</v>
      </c>
      <c r="AA11">
        <f t="shared" si="0"/>
        <v>6</v>
      </c>
      <c r="AB11">
        <f t="shared" si="1"/>
        <v>2015</v>
      </c>
      <c r="AC11">
        <f>VLOOKUP(LEFT(K11,2),'Ejercicio 1'!$K$9:$L$12,2,FALSE)*IF(RIGHT(K11,1)="+",1.2,IF(RIGHT(K11,1)="-",0.85,1))</f>
        <v>2000000</v>
      </c>
      <c r="AD11">
        <f t="shared" si="2"/>
        <v>2000000</v>
      </c>
      <c r="AE11" t="str">
        <f>VLOOKUP(Z11,'Ejercicio 1'!N:P,3,FALSE)</f>
        <v>V.R.I.D.T.</v>
      </c>
      <c r="AF11" t="str">
        <f>VLOOKUP(Z11,'Ejercicio 1'!N:P,2,FALSE)</f>
        <v>Antofagasta</v>
      </c>
      <c r="AG11" t="str">
        <f>IFERROR(VLOOKUP(Y11,'Ejercicio 1'!R:S,2,FALSE),"Indefinido")</f>
        <v>Artículo</v>
      </c>
    </row>
    <row r="12" spans="1:33" x14ac:dyDescent="0.25">
      <c r="A12">
        <v>2015</v>
      </c>
      <c r="B12">
        <v>2015</v>
      </c>
      <c r="C12">
        <v>1</v>
      </c>
      <c r="D12">
        <v>2015</v>
      </c>
      <c r="E12">
        <v>11</v>
      </c>
      <c r="F12">
        <v>2015</v>
      </c>
      <c r="G12">
        <v>1</v>
      </c>
      <c r="H12" t="s">
        <v>84</v>
      </c>
      <c r="I12" t="s">
        <v>85</v>
      </c>
      <c r="J12" t="s">
        <v>86</v>
      </c>
      <c r="K12" t="s">
        <v>11</v>
      </c>
      <c r="L12">
        <v>3</v>
      </c>
      <c r="M12">
        <v>1</v>
      </c>
      <c r="P12">
        <v>1</v>
      </c>
      <c r="Q12">
        <v>1</v>
      </c>
      <c r="Y12" t="s">
        <v>87</v>
      </c>
      <c r="Z12" t="s">
        <v>88</v>
      </c>
      <c r="AA12">
        <f t="shared" si="0"/>
        <v>2</v>
      </c>
      <c r="AB12">
        <f t="shared" si="1"/>
        <v>2015</v>
      </c>
      <c r="AC12">
        <f>VLOOKUP(LEFT(K12,2),'Ejercicio 1'!$K$9:$L$12,2,FALSE)*IF(RIGHT(K12,1)="+",1.2,IF(RIGHT(K12,1)="-",0.85,1))</f>
        <v>1200000</v>
      </c>
      <c r="AD12">
        <f t="shared" si="2"/>
        <v>1200000</v>
      </c>
      <c r="AE12" t="str">
        <f>VLOOKUP(Z12,'Ejercicio 1'!N:P,3,FALSE)</f>
        <v>V.R.I.D.T.</v>
      </c>
      <c r="AF12" t="str">
        <f>VLOOKUP(Z12,'Ejercicio 1'!N:P,2,FALSE)</f>
        <v>Antofagasta</v>
      </c>
      <c r="AG12" t="str">
        <f>IFERROR(VLOOKUP(Y12,'Ejercicio 1'!R:S,2,FALSE),"Indefinido")</f>
        <v>Material Editorial</v>
      </c>
    </row>
    <row r="13" spans="1:33" x14ac:dyDescent="0.25">
      <c r="A13">
        <v>2015</v>
      </c>
      <c r="B13">
        <v>2015</v>
      </c>
      <c r="C13">
        <v>1</v>
      </c>
      <c r="D13">
        <v>2015</v>
      </c>
      <c r="E13">
        <v>1</v>
      </c>
      <c r="G13">
        <v>0</v>
      </c>
      <c r="H13" t="s">
        <v>89</v>
      </c>
      <c r="I13" t="s">
        <v>90</v>
      </c>
      <c r="J13" t="s">
        <v>91</v>
      </c>
      <c r="K13" t="s">
        <v>9</v>
      </c>
      <c r="L13">
        <v>16</v>
      </c>
      <c r="M13">
        <v>1</v>
      </c>
      <c r="Q13">
        <v>3</v>
      </c>
      <c r="T13">
        <v>4</v>
      </c>
      <c r="V13">
        <v>5</v>
      </c>
      <c r="W13">
        <v>4</v>
      </c>
      <c r="Y13" t="s">
        <v>44</v>
      </c>
      <c r="Z13" t="s">
        <v>88</v>
      </c>
      <c r="AA13">
        <f t="shared" si="0"/>
        <v>15</v>
      </c>
      <c r="AB13">
        <f t="shared" si="1"/>
        <v>2015</v>
      </c>
      <c r="AC13">
        <f>VLOOKUP(LEFT(K13,2),'Ejercicio 1'!$K$9:$L$12,2,FALSE)*IF(RIGHT(K13,1)="+",1.2,IF(RIGHT(K13,1)="-",0.85,1))</f>
        <v>2000000</v>
      </c>
      <c r="AD13">
        <f t="shared" si="2"/>
        <v>2000000</v>
      </c>
      <c r="AE13" t="str">
        <f>VLOOKUP(Z13,'Ejercicio 1'!N:P,3,FALSE)</f>
        <v>V.R.I.D.T.</v>
      </c>
      <c r="AF13" t="str">
        <f>VLOOKUP(Z13,'Ejercicio 1'!N:P,2,FALSE)</f>
        <v>Antofagasta</v>
      </c>
      <c r="AG13" t="str">
        <f>IFERROR(VLOOKUP(Y13,'Ejercicio 1'!R:S,2,FALSE),"Indefinido")</f>
        <v>Artículo</v>
      </c>
    </row>
    <row r="14" spans="1:33" x14ac:dyDescent="0.25">
      <c r="A14">
        <v>2015</v>
      </c>
      <c r="B14">
        <v>2015</v>
      </c>
      <c r="C14">
        <v>1</v>
      </c>
      <c r="D14">
        <v>2015</v>
      </c>
      <c r="E14">
        <v>1</v>
      </c>
      <c r="G14">
        <v>0</v>
      </c>
      <c r="H14" t="s">
        <v>92</v>
      </c>
      <c r="I14" t="s">
        <v>93</v>
      </c>
      <c r="J14" t="s">
        <v>94</v>
      </c>
      <c r="K14" t="s">
        <v>10</v>
      </c>
      <c r="L14">
        <v>6</v>
      </c>
      <c r="M14">
        <v>1</v>
      </c>
      <c r="P14">
        <v>4</v>
      </c>
      <c r="W14">
        <v>1</v>
      </c>
      <c r="Y14" t="s">
        <v>44</v>
      </c>
      <c r="Z14" t="s">
        <v>95</v>
      </c>
      <c r="AA14">
        <f t="shared" si="0"/>
        <v>5</v>
      </c>
      <c r="AB14">
        <f t="shared" si="1"/>
        <v>2015</v>
      </c>
      <c r="AC14">
        <f>VLOOKUP(LEFT(K14,2),'Ejercicio 1'!$K$9:$L$12,2,FALSE)*IF(RIGHT(K14,1)="+",1.2,IF(RIGHT(K14,1)="-",0.85,1))</f>
        <v>1600000</v>
      </c>
      <c r="AD14">
        <f t="shared" si="2"/>
        <v>1600000</v>
      </c>
      <c r="AE14" t="str">
        <f>VLOOKUP(Z14,'Ejercicio 1'!N:P,3,FALSE)</f>
        <v>Cs. del Mar</v>
      </c>
      <c r="AF14" t="str">
        <f>VLOOKUP(Z14,'Ejercicio 1'!N:P,2,FALSE)</f>
        <v>Coquimbo</v>
      </c>
      <c r="AG14" t="str">
        <f>IFERROR(VLOOKUP(Y14,'Ejercicio 1'!R:S,2,FALSE),"Indefinido")</f>
        <v>Artículo</v>
      </c>
    </row>
    <row r="15" spans="1:33" x14ac:dyDescent="0.25">
      <c r="A15">
        <v>2015</v>
      </c>
      <c r="B15">
        <v>2015</v>
      </c>
      <c r="C15">
        <v>1</v>
      </c>
      <c r="D15">
        <v>2015</v>
      </c>
      <c r="E15">
        <v>1</v>
      </c>
      <c r="G15">
        <v>0</v>
      </c>
      <c r="H15" t="s">
        <v>96</v>
      </c>
      <c r="I15" t="s">
        <v>97</v>
      </c>
      <c r="J15" t="s">
        <v>98</v>
      </c>
      <c r="K15" t="s">
        <v>11</v>
      </c>
      <c r="L15">
        <v>2</v>
      </c>
      <c r="M15">
        <v>1</v>
      </c>
      <c r="P15">
        <v>1</v>
      </c>
      <c r="Q15">
        <v>1</v>
      </c>
      <c r="Y15" t="s">
        <v>44</v>
      </c>
      <c r="Z15" t="s">
        <v>56</v>
      </c>
      <c r="AA15">
        <f t="shared" si="0"/>
        <v>1</v>
      </c>
      <c r="AB15">
        <f t="shared" si="1"/>
        <v>2015</v>
      </c>
      <c r="AC15">
        <f>VLOOKUP(LEFT(K15,2),'Ejercicio 1'!$K$9:$L$12,2,FALSE)*IF(RIGHT(K15,1)="+",1.2,IF(RIGHT(K15,1)="-",0.85,1))</f>
        <v>1200000</v>
      </c>
      <c r="AD15">
        <f t="shared" si="2"/>
        <v>1200000</v>
      </c>
      <c r="AE15" t="str">
        <f>VLOOKUP(Z15,'Ejercicio 1'!N:P,3,FALSE)</f>
        <v>Cs. del Mar</v>
      </c>
      <c r="AF15" t="str">
        <f>VLOOKUP(Z15,'Ejercicio 1'!N:P,2,FALSE)</f>
        <v>Coquimbo</v>
      </c>
      <c r="AG15" t="str">
        <f>IFERROR(VLOOKUP(Y15,'Ejercicio 1'!R:S,2,FALSE),"Indefinido")</f>
        <v>Artículo</v>
      </c>
    </row>
    <row r="16" spans="1:33" x14ac:dyDescent="0.25">
      <c r="A16">
        <v>2014</v>
      </c>
      <c r="B16">
        <v>2015</v>
      </c>
      <c r="C16">
        <v>1</v>
      </c>
      <c r="D16">
        <v>2014</v>
      </c>
      <c r="E16">
        <v>1</v>
      </c>
      <c r="G16">
        <v>0</v>
      </c>
      <c r="H16" t="s">
        <v>99</v>
      </c>
      <c r="I16" t="s">
        <v>100</v>
      </c>
      <c r="J16" t="s">
        <v>101</v>
      </c>
      <c r="K16" t="s">
        <v>12</v>
      </c>
      <c r="L16">
        <v>3</v>
      </c>
      <c r="M16">
        <v>1</v>
      </c>
      <c r="P16">
        <v>2</v>
      </c>
      <c r="Y16" t="s">
        <v>44</v>
      </c>
      <c r="Z16" t="s">
        <v>102</v>
      </c>
      <c r="AA16">
        <f t="shared" si="0"/>
        <v>2</v>
      </c>
      <c r="AB16">
        <f t="shared" si="1"/>
        <v>2015</v>
      </c>
      <c r="AC16">
        <f>VLOOKUP(LEFT(K16,2),'Ejercicio 1'!$K$9:$L$12,2,FALSE)*IF(RIGHT(K16,1)="+",1.2,IF(RIGHT(K16,1)="-",0.85,1))</f>
        <v>800000</v>
      </c>
      <c r="AD16">
        <f t="shared" si="2"/>
        <v>800000</v>
      </c>
      <c r="AE16" t="str">
        <f>VLOOKUP(Z16,'Ejercicio 1'!N:P,3,FALSE)</f>
        <v>V.R.S.</v>
      </c>
      <c r="AF16" t="str">
        <f>VLOOKUP(Z16,'Ejercicio 1'!N:P,2,FALSE)</f>
        <v>Coquimbo</v>
      </c>
      <c r="AG16" t="str">
        <f>IFERROR(VLOOKUP(Y16,'Ejercicio 1'!R:S,2,FALSE),"Indefinido")</f>
        <v>Artículo</v>
      </c>
    </row>
    <row r="17" spans="1:33" x14ac:dyDescent="0.25">
      <c r="A17">
        <v>2016</v>
      </c>
      <c r="C17">
        <v>0</v>
      </c>
      <c r="D17">
        <v>2016</v>
      </c>
      <c r="E17">
        <v>11</v>
      </c>
      <c r="G17">
        <v>0</v>
      </c>
      <c r="H17" t="s">
        <v>103</v>
      </c>
      <c r="I17" t="s">
        <v>104</v>
      </c>
      <c r="J17" t="s">
        <v>105</v>
      </c>
      <c r="K17" t="s">
        <v>106</v>
      </c>
      <c r="L17">
        <v>3</v>
      </c>
      <c r="M17">
        <v>3</v>
      </c>
      <c r="Y17" t="s">
        <v>44</v>
      </c>
      <c r="Z17" t="s">
        <v>61</v>
      </c>
      <c r="AA17">
        <f t="shared" si="0"/>
        <v>0</v>
      </c>
      <c r="AB17">
        <f t="shared" si="1"/>
        <v>2016</v>
      </c>
      <c r="AC17">
        <f>VLOOKUP(LEFT(K17,2),'Ejercicio 1'!$K$9:$L$12,2,FALSE)*IF(RIGHT(K17,1)="+",1.2,IF(RIGHT(K17,1)="-",0.85,1))</f>
        <v>680000</v>
      </c>
      <c r="AD17">
        <f t="shared" si="2"/>
        <v>226667</v>
      </c>
      <c r="AE17" t="str">
        <f>VLOOKUP(Z17,'Ejercicio 1'!N:P,3,FALSE)</f>
        <v>V.R.S.</v>
      </c>
      <c r="AF17" t="str">
        <f>VLOOKUP(Z17,'Ejercicio 1'!N:P,2,FALSE)</f>
        <v>Coquimbo</v>
      </c>
      <c r="AG17" t="str">
        <f>IFERROR(VLOOKUP(Y17,'Ejercicio 1'!R:S,2,FALSE),"Indefinido")</f>
        <v>Artículo</v>
      </c>
    </row>
    <row r="18" spans="1:33" x14ac:dyDescent="0.25">
      <c r="A18">
        <v>2016</v>
      </c>
      <c r="C18">
        <v>0</v>
      </c>
      <c r="D18">
        <v>2016</v>
      </c>
      <c r="E18">
        <v>11</v>
      </c>
      <c r="G18">
        <v>0</v>
      </c>
      <c r="H18" t="s">
        <v>103</v>
      </c>
      <c r="I18" t="s">
        <v>104</v>
      </c>
      <c r="J18" t="s">
        <v>105</v>
      </c>
      <c r="K18" t="s">
        <v>106</v>
      </c>
      <c r="L18">
        <v>3</v>
      </c>
      <c r="M18">
        <v>3</v>
      </c>
      <c r="Y18" t="s">
        <v>44</v>
      </c>
      <c r="Z18" t="s">
        <v>102</v>
      </c>
      <c r="AA18">
        <f t="shared" si="0"/>
        <v>0</v>
      </c>
      <c r="AB18">
        <f t="shared" si="1"/>
        <v>2016</v>
      </c>
      <c r="AC18">
        <f>VLOOKUP(LEFT(K18,2),'Ejercicio 1'!$K$9:$L$12,2,FALSE)*IF(RIGHT(K18,1)="+",1.2,IF(RIGHT(K18,1)="-",0.85,1))</f>
        <v>680000</v>
      </c>
      <c r="AD18">
        <f t="shared" si="2"/>
        <v>226667</v>
      </c>
      <c r="AE18" t="str">
        <f>VLOOKUP(Z18,'Ejercicio 1'!N:P,3,FALSE)</f>
        <v>V.R.S.</v>
      </c>
      <c r="AF18" t="str">
        <f>VLOOKUP(Z18,'Ejercicio 1'!N:P,2,FALSE)</f>
        <v>Coquimbo</v>
      </c>
      <c r="AG18" t="str">
        <f>IFERROR(VLOOKUP(Y18,'Ejercicio 1'!R:S,2,FALSE),"Indefinido")</f>
        <v>Artículo</v>
      </c>
    </row>
    <row r="19" spans="1:33" x14ac:dyDescent="0.25">
      <c r="A19">
        <v>2015</v>
      </c>
      <c r="C19">
        <v>0</v>
      </c>
      <c r="D19">
        <v>2015</v>
      </c>
      <c r="E19">
        <v>1</v>
      </c>
      <c r="G19">
        <v>0</v>
      </c>
      <c r="H19" t="s">
        <v>107</v>
      </c>
      <c r="I19" t="s">
        <v>104</v>
      </c>
      <c r="J19" t="s">
        <v>105</v>
      </c>
      <c r="K19" t="s">
        <v>12</v>
      </c>
      <c r="L19">
        <v>4</v>
      </c>
      <c r="M19">
        <v>2</v>
      </c>
      <c r="N19">
        <v>1</v>
      </c>
      <c r="Q19">
        <v>2</v>
      </c>
      <c r="W19">
        <v>2</v>
      </c>
      <c r="Z19" t="s">
        <v>61</v>
      </c>
      <c r="AA19">
        <f t="shared" si="0"/>
        <v>2</v>
      </c>
      <c r="AB19">
        <f t="shared" si="1"/>
        <v>2015</v>
      </c>
      <c r="AC19">
        <f>VLOOKUP(LEFT(K19,2),'Ejercicio 1'!$K$9:$L$12,2,FALSE)*IF(RIGHT(K19,1)="+",1.2,IF(RIGHT(K19,1)="-",0.85,1))</f>
        <v>800000</v>
      </c>
      <c r="AD19">
        <f t="shared" si="2"/>
        <v>400000</v>
      </c>
      <c r="AE19" t="str">
        <f>VLOOKUP(Z19,'Ejercicio 1'!N:P,3,FALSE)</f>
        <v>V.R.S.</v>
      </c>
      <c r="AF19" t="str">
        <f>VLOOKUP(Z19,'Ejercicio 1'!N:P,2,FALSE)</f>
        <v>Coquimbo</v>
      </c>
      <c r="AG19" t="str">
        <f>IFERROR(VLOOKUP(Y19,'Ejercicio 1'!R:S,2,FALSE),"Indefinido")</f>
        <v>Indefinido</v>
      </c>
    </row>
    <row r="20" spans="1:33" x14ac:dyDescent="0.25">
      <c r="A20">
        <v>2015</v>
      </c>
      <c r="C20">
        <v>0</v>
      </c>
      <c r="D20">
        <v>2015</v>
      </c>
      <c r="E20">
        <v>1</v>
      </c>
      <c r="G20">
        <v>0</v>
      </c>
      <c r="H20" t="s">
        <v>107</v>
      </c>
      <c r="I20" t="s">
        <v>104</v>
      </c>
      <c r="J20" t="s">
        <v>105</v>
      </c>
      <c r="K20" t="s">
        <v>12</v>
      </c>
      <c r="L20">
        <v>4</v>
      </c>
      <c r="M20">
        <v>2</v>
      </c>
      <c r="N20">
        <v>1</v>
      </c>
      <c r="Q20">
        <v>2</v>
      </c>
      <c r="W20">
        <v>1</v>
      </c>
      <c r="Z20" t="s">
        <v>102</v>
      </c>
      <c r="AA20">
        <f t="shared" si="0"/>
        <v>2</v>
      </c>
      <c r="AB20">
        <f t="shared" si="1"/>
        <v>2015</v>
      </c>
      <c r="AC20">
        <f>VLOOKUP(LEFT(K20,2),'Ejercicio 1'!$K$9:$L$12,2,FALSE)*IF(RIGHT(K20,1)="+",1.2,IF(RIGHT(K20,1)="-",0.85,1))</f>
        <v>800000</v>
      </c>
      <c r="AD20">
        <f t="shared" si="2"/>
        <v>400000</v>
      </c>
      <c r="AE20" t="str">
        <f>VLOOKUP(Z20,'Ejercicio 1'!N:P,3,FALSE)</f>
        <v>V.R.S.</v>
      </c>
      <c r="AF20" t="str">
        <f>VLOOKUP(Z20,'Ejercicio 1'!N:P,2,FALSE)</f>
        <v>Coquimbo</v>
      </c>
      <c r="AG20" t="str">
        <f>IFERROR(VLOOKUP(Y20,'Ejercicio 1'!R:S,2,FALSE),"Indefinido")</f>
        <v>Indefinido</v>
      </c>
    </row>
    <row r="21" spans="1:33" x14ac:dyDescent="0.25">
      <c r="A21">
        <v>2015</v>
      </c>
      <c r="B21">
        <v>2015</v>
      </c>
      <c r="C21">
        <v>1</v>
      </c>
      <c r="D21">
        <v>2015</v>
      </c>
      <c r="E21">
        <v>1</v>
      </c>
      <c r="G21">
        <v>0</v>
      </c>
      <c r="H21" t="s">
        <v>108</v>
      </c>
      <c r="I21" t="s">
        <v>109</v>
      </c>
      <c r="J21" t="s">
        <v>110</v>
      </c>
      <c r="K21" t="s">
        <v>12</v>
      </c>
      <c r="L21">
        <v>2</v>
      </c>
      <c r="M21">
        <v>2</v>
      </c>
      <c r="Y21" t="s">
        <v>44</v>
      </c>
      <c r="Z21" t="s">
        <v>111</v>
      </c>
      <c r="AA21">
        <f t="shared" si="0"/>
        <v>0</v>
      </c>
      <c r="AB21">
        <f t="shared" si="1"/>
        <v>2015</v>
      </c>
      <c r="AC21">
        <f>VLOOKUP(LEFT(K21,2),'Ejercicio 1'!$K$9:$L$12,2,FALSE)*IF(RIGHT(K21,1)="+",1.2,IF(RIGHT(K21,1)="-",0.85,1))</f>
        <v>800000</v>
      </c>
      <c r="AD21">
        <f t="shared" si="2"/>
        <v>400000</v>
      </c>
      <c r="AE21" t="str">
        <f>VLOOKUP(Z21,'Ejercicio 1'!N:P,3,FALSE)</f>
        <v>Medicina</v>
      </c>
      <c r="AF21" t="str">
        <f>VLOOKUP(Z21,'Ejercicio 1'!N:P,2,FALSE)</f>
        <v>Coquimbo</v>
      </c>
      <c r="AG21" t="str">
        <f>IFERROR(VLOOKUP(Y21,'Ejercicio 1'!R:S,2,FALSE),"Indefinido")</f>
        <v>Artículo</v>
      </c>
    </row>
    <row r="22" spans="1:33" x14ac:dyDescent="0.25">
      <c r="A22">
        <v>2015</v>
      </c>
      <c r="C22">
        <v>0</v>
      </c>
      <c r="D22">
        <v>2015</v>
      </c>
      <c r="E22">
        <v>1</v>
      </c>
      <c r="F22">
        <v>2016</v>
      </c>
      <c r="G22">
        <v>1</v>
      </c>
      <c r="H22" t="s">
        <v>112</v>
      </c>
      <c r="I22" t="s">
        <v>113</v>
      </c>
      <c r="J22" t="s">
        <v>114</v>
      </c>
      <c r="K22" t="s">
        <v>11</v>
      </c>
      <c r="L22">
        <v>1</v>
      </c>
      <c r="M22">
        <v>1</v>
      </c>
      <c r="Y22" t="s">
        <v>44</v>
      </c>
      <c r="Z22" t="s">
        <v>116</v>
      </c>
      <c r="AA22">
        <f t="shared" si="0"/>
        <v>0</v>
      </c>
      <c r="AB22">
        <f t="shared" si="1"/>
        <v>2015</v>
      </c>
      <c r="AC22">
        <f>VLOOKUP(LEFT(K22,2),'Ejercicio 1'!$K$9:$L$12,2,FALSE)*IF(RIGHT(K22,1)="+",1.2,IF(RIGHT(K22,1)="-",0.85,1))</f>
        <v>1200000</v>
      </c>
      <c r="AD22">
        <f t="shared" si="2"/>
        <v>1200000</v>
      </c>
      <c r="AE22" t="str">
        <f>VLOOKUP(Z22,'Ejercicio 1'!N:P,3,FALSE)</f>
        <v>Cs. Jurídicas</v>
      </c>
      <c r="AF22" t="str">
        <f>VLOOKUP(Z22,'Ejercicio 1'!N:P,2,FALSE)</f>
        <v>Coquimbo</v>
      </c>
      <c r="AG22" t="str">
        <f>IFERROR(VLOOKUP(Y22,'Ejercicio 1'!R:S,2,FALSE),"Indefinido")</f>
        <v>Artículo</v>
      </c>
    </row>
    <row r="23" spans="1:33" x14ac:dyDescent="0.25">
      <c r="A23">
        <v>2015</v>
      </c>
      <c r="B23">
        <v>2015</v>
      </c>
      <c r="C23">
        <v>1</v>
      </c>
      <c r="D23">
        <v>2015</v>
      </c>
      <c r="E23">
        <v>1</v>
      </c>
      <c r="G23">
        <v>0</v>
      </c>
      <c r="H23" t="s">
        <v>117</v>
      </c>
      <c r="I23" t="s">
        <v>118</v>
      </c>
      <c r="J23" t="s">
        <v>119</v>
      </c>
      <c r="K23" t="s">
        <v>106</v>
      </c>
      <c r="L23">
        <v>10</v>
      </c>
      <c r="M23">
        <v>1</v>
      </c>
      <c r="R23">
        <v>9</v>
      </c>
      <c r="Y23" t="s">
        <v>44</v>
      </c>
      <c r="Z23" t="s">
        <v>121</v>
      </c>
      <c r="AA23">
        <f t="shared" si="0"/>
        <v>9</v>
      </c>
      <c r="AB23">
        <f t="shared" si="1"/>
        <v>2015</v>
      </c>
      <c r="AC23">
        <f>VLOOKUP(LEFT(K23,2),'Ejercicio 1'!$K$9:$L$12,2,FALSE)*IF(RIGHT(K23,1)="+",1.2,IF(RIGHT(K23,1)="-",0.85,1))</f>
        <v>680000</v>
      </c>
      <c r="AD23">
        <f t="shared" si="2"/>
        <v>680000</v>
      </c>
      <c r="AE23" t="str">
        <f>VLOOKUP(Z23,'Ejercicio 1'!N:P,3,FALSE)</f>
        <v>Ciencias</v>
      </c>
      <c r="AF23" t="str">
        <f>VLOOKUP(Z23,'Ejercicio 1'!N:P,2,FALSE)</f>
        <v>Antofagasta</v>
      </c>
      <c r="AG23" t="str">
        <f>IFERROR(VLOOKUP(Y23,'Ejercicio 1'!R:S,2,FALSE),"Indefinido")</f>
        <v>Artículo</v>
      </c>
    </row>
    <row r="24" spans="1:33" x14ac:dyDescent="0.25">
      <c r="A24">
        <v>2015</v>
      </c>
      <c r="B24">
        <v>2016</v>
      </c>
      <c r="C24">
        <v>1</v>
      </c>
      <c r="E24">
        <v>0</v>
      </c>
      <c r="G24">
        <v>0</v>
      </c>
      <c r="H24" t="s">
        <v>122</v>
      </c>
      <c r="I24" t="s">
        <v>123</v>
      </c>
      <c r="J24" t="s">
        <v>124</v>
      </c>
      <c r="K24" t="s">
        <v>11</v>
      </c>
      <c r="L24">
        <v>7</v>
      </c>
      <c r="M24">
        <v>5</v>
      </c>
      <c r="P24">
        <v>2</v>
      </c>
      <c r="Z24" t="s">
        <v>126</v>
      </c>
      <c r="AA24">
        <f t="shared" si="0"/>
        <v>2</v>
      </c>
      <c r="AB24">
        <f t="shared" si="1"/>
        <v>2016</v>
      </c>
      <c r="AC24">
        <f>VLOOKUP(LEFT(K24,2),'Ejercicio 1'!$K$9:$L$12,2,FALSE)*IF(RIGHT(K24,1)="+",1.2,IF(RIGHT(K24,1)="-",0.85,1))</f>
        <v>1200000</v>
      </c>
      <c r="AD24">
        <f t="shared" si="2"/>
        <v>240000</v>
      </c>
      <c r="AE24" t="str">
        <f>VLOOKUP(Z24,'Ejercicio 1'!N:P,3,FALSE)</f>
        <v>Humanidades</v>
      </c>
      <c r="AF24" t="str">
        <f>VLOOKUP(Z24,'Ejercicio 1'!N:P,2,FALSE)</f>
        <v>Antofagasta</v>
      </c>
      <c r="AG24" t="str">
        <f>IFERROR(VLOOKUP(Y24,'Ejercicio 1'!R:S,2,FALSE),"Indefinido")</f>
        <v>Indefinido</v>
      </c>
    </row>
    <row r="25" spans="1:33" x14ac:dyDescent="0.25">
      <c r="A25">
        <v>2016</v>
      </c>
      <c r="B25">
        <v>2016</v>
      </c>
      <c r="C25">
        <v>1</v>
      </c>
      <c r="D25">
        <v>2016</v>
      </c>
      <c r="E25">
        <v>11</v>
      </c>
      <c r="G25">
        <v>0</v>
      </c>
      <c r="H25" t="s">
        <v>127</v>
      </c>
      <c r="I25" t="s">
        <v>128</v>
      </c>
      <c r="J25" t="s">
        <v>129</v>
      </c>
      <c r="K25" t="s">
        <v>10</v>
      </c>
      <c r="L25">
        <v>10</v>
      </c>
      <c r="M25">
        <v>3</v>
      </c>
      <c r="P25">
        <v>7</v>
      </c>
      <c r="Z25" t="s">
        <v>95</v>
      </c>
      <c r="AA25">
        <f t="shared" si="0"/>
        <v>7</v>
      </c>
      <c r="AB25">
        <f t="shared" si="1"/>
        <v>2016</v>
      </c>
      <c r="AC25">
        <f>VLOOKUP(LEFT(K25,2),'Ejercicio 1'!$K$9:$L$12,2,FALSE)*IF(RIGHT(K25,1)="+",1.2,IF(RIGHT(K25,1)="-",0.85,1))</f>
        <v>1600000</v>
      </c>
      <c r="AD25">
        <f t="shared" si="2"/>
        <v>533333</v>
      </c>
      <c r="AE25" t="str">
        <f>VLOOKUP(Z25,'Ejercicio 1'!N:P,3,FALSE)</f>
        <v>Cs. del Mar</v>
      </c>
      <c r="AF25" t="str">
        <f>VLOOKUP(Z25,'Ejercicio 1'!N:P,2,FALSE)</f>
        <v>Coquimbo</v>
      </c>
      <c r="AG25" t="str">
        <f>IFERROR(VLOOKUP(Y25,'Ejercicio 1'!R:S,2,FALSE),"Indefinido")</f>
        <v>Indefinido</v>
      </c>
    </row>
    <row r="26" spans="1:33" x14ac:dyDescent="0.25">
      <c r="A26">
        <v>2014</v>
      </c>
      <c r="B26">
        <v>2015</v>
      </c>
      <c r="C26">
        <v>1</v>
      </c>
      <c r="D26">
        <v>2014</v>
      </c>
      <c r="E26">
        <v>1</v>
      </c>
      <c r="F26">
        <v>2015</v>
      </c>
      <c r="G26">
        <v>1</v>
      </c>
      <c r="H26" t="s">
        <v>130</v>
      </c>
      <c r="I26" t="s">
        <v>131</v>
      </c>
      <c r="J26" t="s">
        <v>132</v>
      </c>
      <c r="K26" t="s">
        <v>106</v>
      </c>
      <c r="L26">
        <v>2</v>
      </c>
      <c r="M26">
        <v>1</v>
      </c>
      <c r="P26">
        <v>1</v>
      </c>
      <c r="Y26" t="s">
        <v>44</v>
      </c>
      <c r="Z26" t="s">
        <v>88</v>
      </c>
      <c r="AA26">
        <f t="shared" si="0"/>
        <v>1</v>
      </c>
      <c r="AB26">
        <f t="shared" si="1"/>
        <v>2015</v>
      </c>
      <c r="AC26">
        <f>VLOOKUP(LEFT(K26,2),'Ejercicio 1'!$K$9:$L$12,2,FALSE)*IF(RIGHT(K26,1)="+",1.2,IF(RIGHT(K26,1)="-",0.85,1))</f>
        <v>680000</v>
      </c>
      <c r="AD26">
        <f t="shared" si="2"/>
        <v>680000</v>
      </c>
      <c r="AE26" t="str">
        <f>VLOOKUP(Z26,'Ejercicio 1'!N:P,3,FALSE)</f>
        <v>V.R.I.D.T.</v>
      </c>
      <c r="AF26" t="str">
        <f>VLOOKUP(Z26,'Ejercicio 1'!N:P,2,FALSE)</f>
        <v>Antofagasta</v>
      </c>
      <c r="AG26" t="str">
        <f>IFERROR(VLOOKUP(Y26,'Ejercicio 1'!R:S,2,FALSE),"Indefinido")</f>
        <v>Artículo</v>
      </c>
    </row>
    <row r="27" spans="1:33" x14ac:dyDescent="0.25">
      <c r="A27">
        <v>2014</v>
      </c>
      <c r="B27">
        <v>2015</v>
      </c>
      <c r="C27">
        <v>1</v>
      </c>
      <c r="D27">
        <v>2014</v>
      </c>
      <c r="E27">
        <v>1</v>
      </c>
      <c r="F27">
        <v>2014</v>
      </c>
      <c r="G27">
        <v>1</v>
      </c>
      <c r="H27" t="s">
        <v>133</v>
      </c>
      <c r="I27" t="s">
        <v>134</v>
      </c>
      <c r="J27" t="s">
        <v>135</v>
      </c>
      <c r="K27" t="s">
        <v>12</v>
      </c>
      <c r="L27">
        <v>1</v>
      </c>
      <c r="M27">
        <v>1</v>
      </c>
      <c r="Y27" t="s">
        <v>44</v>
      </c>
      <c r="Z27" t="s">
        <v>88</v>
      </c>
      <c r="AA27">
        <f t="shared" si="0"/>
        <v>0</v>
      </c>
      <c r="AB27">
        <f t="shared" si="1"/>
        <v>2015</v>
      </c>
      <c r="AC27">
        <f>VLOOKUP(LEFT(K27,2),'Ejercicio 1'!$K$9:$L$12,2,FALSE)*IF(RIGHT(K27,1)="+",1.2,IF(RIGHT(K27,1)="-",0.85,1))</f>
        <v>800000</v>
      </c>
      <c r="AD27">
        <f t="shared" si="2"/>
        <v>800000</v>
      </c>
      <c r="AE27" t="str">
        <f>VLOOKUP(Z27,'Ejercicio 1'!N:P,3,FALSE)</f>
        <v>V.R.I.D.T.</v>
      </c>
      <c r="AF27" t="str">
        <f>VLOOKUP(Z27,'Ejercicio 1'!N:P,2,FALSE)</f>
        <v>Antofagasta</v>
      </c>
      <c r="AG27" t="str">
        <f>IFERROR(VLOOKUP(Y27,'Ejercicio 1'!R:S,2,FALSE),"Indefinido")</f>
        <v>Artículo</v>
      </c>
    </row>
    <row r="28" spans="1:33" x14ac:dyDescent="0.25">
      <c r="A28">
        <v>2015</v>
      </c>
      <c r="C28">
        <v>0</v>
      </c>
      <c r="D28">
        <v>2015</v>
      </c>
      <c r="E28">
        <v>1</v>
      </c>
      <c r="F28">
        <v>2015</v>
      </c>
      <c r="G28">
        <v>1</v>
      </c>
      <c r="H28" t="s">
        <v>136</v>
      </c>
      <c r="I28" t="s">
        <v>71</v>
      </c>
      <c r="J28" t="s">
        <v>72</v>
      </c>
      <c r="K28" t="s">
        <v>12</v>
      </c>
      <c r="L28">
        <v>4</v>
      </c>
      <c r="M28">
        <v>1</v>
      </c>
      <c r="P28">
        <v>1</v>
      </c>
      <c r="R28">
        <v>2</v>
      </c>
      <c r="Y28" t="s">
        <v>44</v>
      </c>
      <c r="Z28" t="s">
        <v>4</v>
      </c>
      <c r="AA28">
        <f t="shared" si="0"/>
        <v>3</v>
      </c>
      <c r="AB28">
        <f t="shared" si="1"/>
        <v>2015</v>
      </c>
      <c r="AC28">
        <f>VLOOKUP(LEFT(K28,2),'Ejercicio 1'!$K$9:$L$12,2,FALSE)*IF(RIGHT(K28,1)="+",1.2,IF(RIGHT(K28,1)="-",0.85,1))</f>
        <v>800000</v>
      </c>
      <c r="AD28">
        <f t="shared" si="2"/>
        <v>800000</v>
      </c>
      <c r="AE28" t="str">
        <f>VLOOKUP(Z28,'Ejercicio 1'!N:P,3,FALSE)</f>
        <v>Economía y Administración</v>
      </c>
      <c r="AF28" t="str">
        <f>VLOOKUP(Z28,'Ejercicio 1'!N:P,2,FALSE)</f>
        <v>Antofagasta</v>
      </c>
      <c r="AG28" t="str">
        <f>IFERROR(VLOOKUP(Y28,'Ejercicio 1'!R:S,2,FALSE),"Indefinido")</f>
        <v>Artículo</v>
      </c>
    </row>
    <row r="29" spans="1:33" x14ac:dyDescent="0.25">
      <c r="A29">
        <v>2015</v>
      </c>
      <c r="B29">
        <v>2015</v>
      </c>
      <c r="C29">
        <v>1</v>
      </c>
      <c r="D29">
        <v>2015</v>
      </c>
      <c r="E29">
        <v>1</v>
      </c>
      <c r="G29">
        <v>0</v>
      </c>
      <c r="H29" t="s">
        <v>137</v>
      </c>
      <c r="I29" t="s">
        <v>82</v>
      </c>
      <c r="J29" t="s">
        <v>83</v>
      </c>
      <c r="K29" t="s">
        <v>9</v>
      </c>
      <c r="L29">
        <v>4</v>
      </c>
      <c r="M29">
        <v>1</v>
      </c>
      <c r="W29">
        <v>3</v>
      </c>
      <c r="Y29" t="s">
        <v>44</v>
      </c>
      <c r="Z29" t="s">
        <v>46</v>
      </c>
      <c r="AA29">
        <f t="shared" si="0"/>
        <v>3</v>
      </c>
      <c r="AB29">
        <f t="shared" si="1"/>
        <v>2015</v>
      </c>
      <c r="AC29">
        <f>VLOOKUP(LEFT(K29,2),'Ejercicio 1'!$K$9:$L$12,2,FALSE)*IF(RIGHT(K29,1)="+",1.2,IF(RIGHT(K29,1)="-",0.85,1))</f>
        <v>2000000</v>
      </c>
      <c r="AD29">
        <f t="shared" si="2"/>
        <v>2000000</v>
      </c>
      <c r="AE29" t="str">
        <f>VLOOKUP(Z29,'Ejercicio 1'!N:P,3,FALSE)</f>
        <v>V.R.I.D.T.</v>
      </c>
      <c r="AF29" t="str">
        <f>VLOOKUP(Z29,'Ejercicio 1'!N:P,2,FALSE)</f>
        <v>Antofagasta</v>
      </c>
      <c r="AG29" t="str">
        <f>IFERROR(VLOOKUP(Y29,'Ejercicio 1'!R:S,2,FALSE),"Indefinido")</f>
        <v>Artículo</v>
      </c>
    </row>
    <row r="30" spans="1:33" x14ac:dyDescent="0.25">
      <c r="A30">
        <v>2015</v>
      </c>
      <c r="B30">
        <v>2015</v>
      </c>
      <c r="C30">
        <v>1</v>
      </c>
      <c r="D30">
        <v>2015</v>
      </c>
      <c r="E30">
        <v>1</v>
      </c>
      <c r="G30">
        <v>0</v>
      </c>
      <c r="H30" t="s">
        <v>138</v>
      </c>
      <c r="I30" t="s">
        <v>139</v>
      </c>
      <c r="J30" t="s">
        <v>140</v>
      </c>
      <c r="K30" t="s">
        <v>11</v>
      </c>
      <c r="L30">
        <v>3</v>
      </c>
      <c r="M30">
        <v>2</v>
      </c>
      <c r="W30">
        <v>1</v>
      </c>
      <c r="Y30" t="s">
        <v>44</v>
      </c>
      <c r="Z30" t="s">
        <v>69</v>
      </c>
      <c r="AA30">
        <f t="shared" si="0"/>
        <v>1</v>
      </c>
      <c r="AB30">
        <f t="shared" si="1"/>
        <v>2015</v>
      </c>
      <c r="AC30">
        <f>VLOOKUP(LEFT(K30,2),'Ejercicio 1'!$K$9:$L$12,2,FALSE)*IF(RIGHT(K30,1)="+",1.2,IF(RIGHT(K30,1)="-",0.85,1))</f>
        <v>1200000</v>
      </c>
      <c r="AD30">
        <f t="shared" si="2"/>
        <v>600000</v>
      </c>
      <c r="AE30" t="str">
        <f>VLOOKUP(Z30,'Ejercicio 1'!N:P,3,FALSE)</f>
        <v>Economía y Administración</v>
      </c>
      <c r="AF30" t="str">
        <f>VLOOKUP(Z30,'Ejercicio 1'!N:P,2,FALSE)</f>
        <v>Antofagasta</v>
      </c>
      <c r="AG30" t="str">
        <f>IFERROR(VLOOKUP(Y30,'Ejercicio 1'!R:S,2,FALSE),"Indefinido")</f>
        <v>Artículo</v>
      </c>
    </row>
    <row r="31" spans="1:33" x14ac:dyDescent="0.25">
      <c r="A31">
        <v>2015</v>
      </c>
      <c r="C31">
        <v>0</v>
      </c>
      <c r="D31">
        <v>2015</v>
      </c>
      <c r="E31">
        <v>1</v>
      </c>
      <c r="G31">
        <v>0</v>
      </c>
      <c r="H31" t="s">
        <v>141</v>
      </c>
      <c r="I31" t="s">
        <v>142</v>
      </c>
      <c r="J31" t="s">
        <v>1402</v>
      </c>
      <c r="K31" t="s">
        <v>106</v>
      </c>
      <c r="L31">
        <v>2</v>
      </c>
      <c r="M31">
        <v>1</v>
      </c>
      <c r="X31">
        <v>1</v>
      </c>
      <c r="Y31" t="s">
        <v>143</v>
      </c>
      <c r="Z31" t="s">
        <v>61</v>
      </c>
      <c r="AA31">
        <f t="shared" si="0"/>
        <v>1</v>
      </c>
      <c r="AB31">
        <f t="shared" si="1"/>
        <v>2015</v>
      </c>
      <c r="AC31">
        <f>VLOOKUP(LEFT(K31,2),'Ejercicio 1'!$K$9:$L$12,2,FALSE)*IF(RIGHT(K31,1)="+",1.2,IF(RIGHT(K31,1)="-",0.85,1))</f>
        <v>680000</v>
      </c>
      <c r="AD31">
        <f t="shared" si="2"/>
        <v>680000</v>
      </c>
      <c r="AE31" t="str">
        <f>VLOOKUP(Z31,'Ejercicio 1'!N:P,3,FALSE)</f>
        <v>V.R.S.</v>
      </c>
      <c r="AF31" t="str">
        <f>VLOOKUP(Z31,'Ejercicio 1'!N:P,2,FALSE)</f>
        <v>Coquimbo</v>
      </c>
      <c r="AG31" t="str">
        <f>IFERROR(VLOOKUP(Y31,'Ejercicio 1'!R:S,2,FALSE),"Indefinido")</f>
        <v>Artículo de Conferencia</v>
      </c>
    </row>
    <row r="32" spans="1:33" x14ac:dyDescent="0.25">
      <c r="A32">
        <v>2014</v>
      </c>
      <c r="B32">
        <v>2015</v>
      </c>
      <c r="C32">
        <v>1</v>
      </c>
      <c r="E32">
        <v>0</v>
      </c>
      <c r="G32">
        <v>0</v>
      </c>
      <c r="H32" t="s">
        <v>144</v>
      </c>
      <c r="I32" t="s">
        <v>145</v>
      </c>
      <c r="J32" t="s">
        <v>146</v>
      </c>
      <c r="K32" t="s">
        <v>11</v>
      </c>
      <c r="L32">
        <v>3</v>
      </c>
      <c r="M32">
        <v>1</v>
      </c>
      <c r="W32">
        <v>2</v>
      </c>
      <c r="Y32" t="s">
        <v>44</v>
      </c>
      <c r="Z32" t="s">
        <v>61</v>
      </c>
      <c r="AA32">
        <f t="shared" si="0"/>
        <v>2</v>
      </c>
      <c r="AB32">
        <f t="shared" si="1"/>
        <v>2015</v>
      </c>
      <c r="AC32">
        <f>VLOOKUP(LEFT(K32,2),'Ejercicio 1'!$K$9:$L$12,2,FALSE)*IF(RIGHT(K32,1)="+",1.2,IF(RIGHT(K32,1)="-",0.85,1))</f>
        <v>1200000</v>
      </c>
      <c r="AD32">
        <f t="shared" si="2"/>
        <v>1200000</v>
      </c>
      <c r="AE32" t="str">
        <f>VLOOKUP(Z32,'Ejercicio 1'!N:P,3,FALSE)</f>
        <v>V.R.S.</v>
      </c>
      <c r="AF32" t="str">
        <f>VLOOKUP(Z32,'Ejercicio 1'!N:P,2,FALSE)</f>
        <v>Coquimbo</v>
      </c>
      <c r="AG32" t="str">
        <f>IFERROR(VLOOKUP(Y32,'Ejercicio 1'!R:S,2,FALSE),"Indefinido")</f>
        <v>Artículo</v>
      </c>
    </row>
    <row r="33" spans="1:33" x14ac:dyDescent="0.25">
      <c r="A33">
        <v>2015</v>
      </c>
      <c r="B33">
        <v>2015</v>
      </c>
      <c r="C33">
        <v>1</v>
      </c>
      <c r="D33">
        <v>2015</v>
      </c>
      <c r="E33">
        <v>1</v>
      </c>
      <c r="G33">
        <v>0</v>
      </c>
      <c r="H33" t="s">
        <v>147</v>
      </c>
      <c r="I33" t="s">
        <v>148</v>
      </c>
      <c r="J33" t="s">
        <v>149</v>
      </c>
      <c r="K33" t="s">
        <v>10</v>
      </c>
      <c r="L33">
        <v>2</v>
      </c>
      <c r="M33">
        <v>1</v>
      </c>
      <c r="W33">
        <v>1</v>
      </c>
      <c r="Y33" t="s">
        <v>44</v>
      </c>
      <c r="Z33" t="s">
        <v>150</v>
      </c>
      <c r="AA33">
        <f t="shared" si="0"/>
        <v>1</v>
      </c>
      <c r="AB33">
        <f t="shared" si="1"/>
        <v>2015</v>
      </c>
      <c r="AC33">
        <f>VLOOKUP(LEFT(K33,2),'Ejercicio 1'!$K$9:$L$12,2,FALSE)*IF(RIGHT(K33,1)="+",1.2,IF(RIGHT(K33,1)="-",0.85,1))</f>
        <v>1600000</v>
      </c>
      <c r="AD33">
        <f t="shared" si="2"/>
        <v>1600000</v>
      </c>
      <c r="AE33" t="str">
        <f>VLOOKUP(Z33,'Ejercicio 1'!N:P,3,FALSE)</f>
        <v>Ing. y Cs. Geológicas</v>
      </c>
      <c r="AF33" t="str">
        <f>VLOOKUP(Z33,'Ejercicio 1'!N:P,2,FALSE)</f>
        <v>Antofagasta</v>
      </c>
      <c r="AG33" t="str">
        <f>IFERROR(VLOOKUP(Y33,'Ejercicio 1'!R:S,2,FALSE),"Indefinido")</f>
        <v>Artículo</v>
      </c>
    </row>
    <row r="34" spans="1:33" x14ac:dyDescent="0.25">
      <c r="A34">
        <v>2015</v>
      </c>
      <c r="B34">
        <v>2015</v>
      </c>
      <c r="C34">
        <v>1</v>
      </c>
      <c r="D34">
        <v>2015</v>
      </c>
      <c r="E34">
        <v>1</v>
      </c>
      <c r="G34">
        <v>0</v>
      </c>
      <c r="H34" t="s">
        <v>151</v>
      </c>
      <c r="I34" t="s">
        <v>152</v>
      </c>
      <c r="J34" t="s">
        <v>153</v>
      </c>
      <c r="K34" t="s">
        <v>11</v>
      </c>
      <c r="L34">
        <v>3</v>
      </c>
      <c r="M34">
        <v>1</v>
      </c>
      <c r="P34">
        <v>1</v>
      </c>
      <c r="X34">
        <v>1</v>
      </c>
      <c r="Y34" t="s">
        <v>44</v>
      </c>
      <c r="Z34" t="s">
        <v>61</v>
      </c>
      <c r="AA34">
        <f t="shared" si="0"/>
        <v>2</v>
      </c>
      <c r="AB34">
        <f t="shared" si="1"/>
        <v>2015</v>
      </c>
      <c r="AC34">
        <f>VLOOKUP(LEFT(K34,2),'Ejercicio 1'!$K$9:$L$12,2,FALSE)*IF(RIGHT(K34,1)="+",1.2,IF(RIGHT(K34,1)="-",0.85,1))</f>
        <v>1200000</v>
      </c>
      <c r="AD34">
        <f t="shared" si="2"/>
        <v>1200000</v>
      </c>
      <c r="AE34" t="str">
        <f>VLOOKUP(Z34,'Ejercicio 1'!N:P,3,FALSE)</f>
        <v>V.R.S.</v>
      </c>
      <c r="AF34" t="str">
        <f>VLOOKUP(Z34,'Ejercicio 1'!N:P,2,FALSE)</f>
        <v>Coquimbo</v>
      </c>
      <c r="AG34" t="str">
        <f>IFERROR(VLOOKUP(Y34,'Ejercicio 1'!R:S,2,FALSE),"Indefinido")</f>
        <v>Artículo</v>
      </c>
    </row>
    <row r="35" spans="1:33" x14ac:dyDescent="0.25">
      <c r="A35">
        <v>2015</v>
      </c>
      <c r="B35">
        <v>2015</v>
      </c>
      <c r="C35">
        <v>1</v>
      </c>
      <c r="D35">
        <v>2015</v>
      </c>
      <c r="E35">
        <v>1</v>
      </c>
      <c r="G35">
        <v>0</v>
      </c>
      <c r="H35" t="s">
        <v>154</v>
      </c>
      <c r="I35" t="s">
        <v>155</v>
      </c>
      <c r="J35" t="s">
        <v>156</v>
      </c>
      <c r="K35" t="s">
        <v>10</v>
      </c>
      <c r="L35">
        <v>3</v>
      </c>
      <c r="M35">
        <v>1</v>
      </c>
      <c r="P35">
        <v>2</v>
      </c>
      <c r="Y35" t="s">
        <v>44</v>
      </c>
      <c r="Z35" t="s">
        <v>157</v>
      </c>
      <c r="AA35">
        <f t="shared" si="0"/>
        <v>2</v>
      </c>
      <c r="AB35">
        <f t="shared" si="1"/>
        <v>2015</v>
      </c>
      <c r="AC35">
        <f>VLOOKUP(LEFT(K35,2),'Ejercicio 1'!$K$9:$L$12,2,FALSE)*IF(RIGHT(K35,1)="+",1.2,IF(RIGHT(K35,1)="-",0.85,1))</f>
        <v>1600000</v>
      </c>
      <c r="AD35">
        <f t="shared" si="2"/>
        <v>1600000</v>
      </c>
      <c r="AE35" t="str">
        <f>VLOOKUP(Z35,'Ejercicio 1'!N:P,3,FALSE)</f>
        <v>Ciencias</v>
      </c>
      <c r="AF35" t="str">
        <f>VLOOKUP(Z35,'Ejercicio 1'!N:P,2,FALSE)</f>
        <v>Antofagasta</v>
      </c>
      <c r="AG35" t="str">
        <f>IFERROR(VLOOKUP(Y35,'Ejercicio 1'!R:S,2,FALSE),"Indefinido")</f>
        <v>Artículo</v>
      </c>
    </row>
    <row r="36" spans="1:33" x14ac:dyDescent="0.25">
      <c r="A36">
        <v>2015</v>
      </c>
      <c r="B36">
        <v>2015</v>
      </c>
      <c r="C36">
        <v>1</v>
      </c>
      <c r="D36">
        <v>2015</v>
      </c>
      <c r="E36">
        <v>1</v>
      </c>
      <c r="G36">
        <v>0</v>
      </c>
      <c r="H36" t="s">
        <v>158</v>
      </c>
      <c r="I36" t="s">
        <v>159</v>
      </c>
      <c r="J36" t="s">
        <v>160</v>
      </c>
      <c r="K36" t="s">
        <v>9</v>
      </c>
      <c r="L36">
        <v>7</v>
      </c>
      <c r="M36">
        <v>1</v>
      </c>
      <c r="P36">
        <v>1</v>
      </c>
      <c r="T36">
        <v>3</v>
      </c>
      <c r="V36">
        <v>2</v>
      </c>
      <c r="Y36" t="s">
        <v>44</v>
      </c>
      <c r="Z36" t="s">
        <v>51</v>
      </c>
      <c r="AA36">
        <f t="shared" si="0"/>
        <v>6</v>
      </c>
      <c r="AB36">
        <f t="shared" si="1"/>
        <v>2015</v>
      </c>
      <c r="AC36">
        <f>VLOOKUP(LEFT(K36,2),'Ejercicio 1'!$K$9:$L$12,2,FALSE)*IF(RIGHT(K36,1)="+",1.2,IF(RIGHT(K36,1)="-",0.85,1))</f>
        <v>2000000</v>
      </c>
      <c r="AD36">
        <f t="shared" si="2"/>
        <v>2000000</v>
      </c>
      <c r="AE36" t="str">
        <f>VLOOKUP(Z36,'Ejercicio 1'!N:P,3,FALSE)</f>
        <v>Ing. y Cs. Geológicas</v>
      </c>
      <c r="AF36" t="str">
        <f>VLOOKUP(Z36,'Ejercicio 1'!N:P,2,FALSE)</f>
        <v>Antofagasta</v>
      </c>
      <c r="AG36" t="str">
        <f>IFERROR(VLOOKUP(Y36,'Ejercicio 1'!R:S,2,FALSE),"Indefinido")</f>
        <v>Artículo</v>
      </c>
    </row>
    <row r="37" spans="1:33" x14ac:dyDescent="0.25">
      <c r="A37">
        <v>2015</v>
      </c>
      <c r="B37">
        <v>2015</v>
      </c>
      <c r="C37">
        <v>1</v>
      </c>
      <c r="D37">
        <v>2015</v>
      </c>
      <c r="E37">
        <v>1</v>
      </c>
      <c r="G37">
        <v>0</v>
      </c>
      <c r="H37" t="s">
        <v>161</v>
      </c>
      <c r="I37" t="s">
        <v>162</v>
      </c>
      <c r="J37" t="s">
        <v>163</v>
      </c>
      <c r="K37" t="s">
        <v>10</v>
      </c>
      <c r="L37">
        <v>4</v>
      </c>
      <c r="M37">
        <v>1</v>
      </c>
      <c r="T37">
        <v>1</v>
      </c>
      <c r="X37">
        <v>2</v>
      </c>
      <c r="Y37" t="s">
        <v>44</v>
      </c>
      <c r="Z37" t="s">
        <v>56</v>
      </c>
      <c r="AA37">
        <f t="shared" si="0"/>
        <v>3</v>
      </c>
      <c r="AB37">
        <f t="shared" si="1"/>
        <v>2015</v>
      </c>
      <c r="AC37">
        <f>VLOOKUP(LEFT(K37,2),'Ejercicio 1'!$K$9:$L$12,2,FALSE)*IF(RIGHT(K37,1)="+",1.2,IF(RIGHT(K37,1)="-",0.85,1))</f>
        <v>1600000</v>
      </c>
      <c r="AD37">
        <f t="shared" si="2"/>
        <v>1600000</v>
      </c>
      <c r="AE37" t="str">
        <f>VLOOKUP(Z37,'Ejercicio 1'!N:P,3,FALSE)</f>
        <v>Cs. del Mar</v>
      </c>
      <c r="AF37" t="str">
        <f>VLOOKUP(Z37,'Ejercicio 1'!N:P,2,FALSE)</f>
        <v>Coquimbo</v>
      </c>
      <c r="AG37" t="str">
        <f>IFERROR(VLOOKUP(Y37,'Ejercicio 1'!R:S,2,FALSE),"Indefinido")</f>
        <v>Artículo</v>
      </c>
    </row>
    <row r="38" spans="1:33" x14ac:dyDescent="0.25">
      <c r="A38">
        <v>2015</v>
      </c>
      <c r="B38">
        <v>2015</v>
      </c>
      <c r="C38">
        <v>1</v>
      </c>
      <c r="D38">
        <v>2015</v>
      </c>
      <c r="E38">
        <v>1</v>
      </c>
      <c r="G38">
        <v>0</v>
      </c>
      <c r="H38" t="s">
        <v>164</v>
      </c>
      <c r="I38" t="s">
        <v>165</v>
      </c>
      <c r="J38" t="s">
        <v>166</v>
      </c>
      <c r="K38" t="s">
        <v>9</v>
      </c>
      <c r="L38">
        <v>4</v>
      </c>
      <c r="M38">
        <v>1</v>
      </c>
      <c r="T38">
        <v>3</v>
      </c>
      <c r="Y38" t="s">
        <v>44</v>
      </c>
      <c r="Z38" t="s">
        <v>46</v>
      </c>
      <c r="AA38">
        <f t="shared" si="0"/>
        <v>3</v>
      </c>
      <c r="AB38">
        <f t="shared" si="1"/>
        <v>2015</v>
      </c>
      <c r="AC38">
        <f>VLOOKUP(LEFT(K38,2),'Ejercicio 1'!$K$9:$L$12,2,FALSE)*IF(RIGHT(K38,1)="+",1.2,IF(RIGHT(K38,1)="-",0.85,1))</f>
        <v>2000000</v>
      </c>
      <c r="AD38">
        <f t="shared" si="2"/>
        <v>2000000</v>
      </c>
      <c r="AE38" t="str">
        <f>VLOOKUP(Z38,'Ejercicio 1'!N:P,3,FALSE)</f>
        <v>V.R.I.D.T.</v>
      </c>
      <c r="AF38" t="str">
        <f>VLOOKUP(Z38,'Ejercicio 1'!N:P,2,FALSE)</f>
        <v>Antofagasta</v>
      </c>
      <c r="AG38" t="str">
        <f>IFERROR(VLOOKUP(Y38,'Ejercicio 1'!R:S,2,FALSE),"Indefinido")</f>
        <v>Artículo</v>
      </c>
    </row>
    <row r="39" spans="1:33" x14ac:dyDescent="0.25">
      <c r="A39">
        <v>2016</v>
      </c>
      <c r="C39">
        <v>0</v>
      </c>
      <c r="E39">
        <v>0</v>
      </c>
      <c r="F39">
        <v>2016</v>
      </c>
      <c r="G39">
        <v>1</v>
      </c>
      <c r="H39" t="s">
        <v>167</v>
      </c>
      <c r="I39" t="s">
        <v>131</v>
      </c>
      <c r="J39" t="s">
        <v>132</v>
      </c>
      <c r="K39" t="s">
        <v>106</v>
      </c>
      <c r="L39">
        <v>1</v>
      </c>
      <c r="M39">
        <v>1</v>
      </c>
      <c r="Z39" t="s">
        <v>88</v>
      </c>
      <c r="AA39">
        <f t="shared" si="0"/>
        <v>0</v>
      </c>
      <c r="AB39">
        <f t="shared" si="1"/>
        <v>2016</v>
      </c>
      <c r="AC39">
        <f>VLOOKUP(LEFT(K39,2),'Ejercicio 1'!$K$9:$L$12,2,FALSE)*IF(RIGHT(K39,1)="+",1.2,IF(RIGHT(K39,1)="-",0.85,1))</f>
        <v>680000</v>
      </c>
      <c r="AD39">
        <f t="shared" si="2"/>
        <v>680000</v>
      </c>
      <c r="AE39" t="str">
        <f>VLOOKUP(Z39,'Ejercicio 1'!N:P,3,FALSE)</f>
        <v>V.R.I.D.T.</v>
      </c>
      <c r="AF39" t="str">
        <f>VLOOKUP(Z39,'Ejercicio 1'!N:P,2,FALSE)</f>
        <v>Antofagasta</v>
      </c>
      <c r="AG39" t="str">
        <f>IFERROR(VLOOKUP(Y39,'Ejercicio 1'!R:S,2,FALSE),"Indefinido")</f>
        <v>Indefinido</v>
      </c>
    </row>
    <row r="40" spans="1:33" x14ac:dyDescent="0.25">
      <c r="A40">
        <v>2015</v>
      </c>
      <c r="D40">
        <v>2015</v>
      </c>
      <c r="E40">
        <v>1</v>
      </c>
      <c r="H40" t="s">
        <v>168</v>
      </c>
      <c r="I40" t="s">
        <v>169</v>
      </c>
      <c r="J40" t="s">
        <v>1403</v>
      </c>
      <c r="K40" t="s">
        <v>106</v>
      </c>
      <c r="L40">
        <v>3</v>
      </c>
      <c r="M40">
        <v>1</v>
      </c>
      <c r="W40">
        <v>2</v>
      </c>
      <c r="Y40" t="s">
        <v>44</v>
      </c>
      <c r="Z40" t="s">
        <v>80</v>
      </c>
      <c r="AA40">
        <f t="shared" si="0"/>
        <v>2</v>
      </c>
      <c r="AB40">
        <f t="shared" si="1"/>
        <v>2015</v>
      </c>
      <c r="AC40">
        <f>VLOOKUP(LEFT(K40,2),'Ejercicio 1'!$K$9:$L$12,2,FALSE)*IF(RIGHT(K40,1)="+",1.2,IF(RIGHT(K40,1)="-",0.85,1))</f>
        <v>680000</v>
      </c>
      <c r="AD40">
        <f t="shared" si="2"/>
        <v>680000</v>
      </c>
      <c r="AE40" t="str">
        <f>VLOOKUP(Z40,'Ejercicio 1'!N:P,3,FALSE)</f>
        <v>Ing. y Cs. Geológicas</v>
      </c>
      <c r="AF40" t="str">
        <f>VLOOKUP(Z40,'Ejercicio 1'!N:P,2,FALSE)</f>
        <v>Antofagasta</v>
      </c>
      <c r="AG40" t="str">
        <f>IFERROR(VLOOKUP(Y40,'Ejercicio 1'!R:S,2,FALSE),"Indefinido")</f>
        <v>Artículo</v>
      </c>
    </row>
    <row r="41" spans="1:33" x14ac:dyDescent="0.25">
      <c r="A41">
        <v>2015</v>
      </c>
      <c r="C41">
        <v>0</v>
      </c>
      <c r="D41">
        <v>2015</v>
      </c>
      <c r="E41">
        <v>1</v>
      </c>
      <c r="G41">
        <v>0</v>
      </c>
      <c r="H41" t="s">
        <v>170</v>
      </c>
      <c r="I41" t="s">
        <v>171</v>
      </c>
      <c r="J41" t="s">
        <v>172</v>
      </c>
      <c r="K41" t="s">
        <v>12</v>
      </c>
      <c r="L41">
        <v>2</v>
      </c>
      <c r="M41">
        <v>2</v>
      </c>
      <c r="Y41" t="s">
        <v>143</v>
      </c>
      <c r="Z41" t="s">
        <v>173</v>
      </c>
      <c r="AA41">
        <f t="shared" si="0"/>
        <v>0</v>
      </c>
      <c r="AB41">
        <f t="shared" si="1"/>
        <v>2015</v>
      </c>
      <c r="AC41">
        <f>VLOOKUP(LEFT(K41,2),'Ejercicio 1'!$K$9:$L$12,2,FALSE)*IF(RIGHT(K41,1)="+",1.2,IF(RIGHT(K41,1)="-",0.85,1))</f>
        <v>800000</v>
      </c>
      <c r="AD41">
        <f t="shared" si="2"/>
        <v>400000</v>
      </c>
      <c r="AE41" t="str">
        <f>VLOOKUP(Z41,'Ejercicio 1'!N:P,3,FALSE)</f>
        <v>Ciencias</v>
      </c>
      <c r="AF41" t="str">
        <f>VLOOKUP(Z41,'Ejercicio 1'!N:P,2,FALSE)</f>
        <v>Antofagasta</v>
      </c>
      <c r="AG41" t="str">
        <f>IFERROR(VLOOKUP(Y41,'Ejercicio 1'!R:S,2,FALSE),"Indefinido")</f>
        <v>Artículo de Conferencia</v>
      </c>
    </row>
    <row r="42" spans="1:33" x14ac:dyDescent="0.25">
      <c r="A42">
        <v>2014</v>
      </c>
      <c r="B42">
        <v>2015</v>
      </c>
      <c r="C42">
        <v>1</v>
      </c>
      <c r="D42">
        <v>2014</v>
      </c>
      <c r="E42">
        <v>1</v>
      </c>
      <c r="G42">
        <v>0</v>
      </c>
      <c r="H42" t="s">
        <v>174</v>
      </c>
      <c r="I42" t="s">
        <v>175</v>
      </c>
      <c r="J42" t="s">
        <v>176</v>
      </c>
      <c r="K42" t="s">
        <v>10</v>
      </c>
      <c r="L42">
        <v>3</v>
      </c>
      <c r="M42">
        <v>3</v>
      </c>
      <c r="Y42" t="s">
        <v>44</v>
      </c>
      <c r="Z42" t="s">
        <v>173</v>
      </c>
      <c r="AA42">
        <f t="shared" si="0"/>
        <v>0</v>
      </c>
      <c r="AB42">
        <f t="shared" si="1"/>
        <v>2015</v>
      </c>
      <c r="AC42">
        <f>VLOOKUP(LEFT(K42,2),'Ejercicio 1'!$K$9:$L$12,2,FALSE)*IF(RIGHT(K42,1)="+",1.2,IF(RIGHT(K42,1)="-",0.85,1))</f>
        <v>1600000</v>
      </c>
      <c r="AD42">
        <f t="shared" si="2"/>
        <v>533333</v>
      </c>
      <c r="AE42" t="str">
        <f>VLOOKUP(Z42,'Ejercicio 1'!N:P,3,FALSE)</f>
        <v>Ciencias</v>
      </c>
      <c r="AF42" t="str">
        <f>VLOOKUP(Z42,'Ejercicio 1'!N:P,2,FALSE)</f>
        <v>Antofagasta</v>
      </c>
      <c r="AG42" t="str">
        <f>IFERROR(VLOOKUP(Y42,'Ejercicio 1'!R:S,2,FALSE),"Indefinido")</f>
        <v>Artículo</v>
      </c>
    </row>
    <row r="43" spans="1:33" x14ac:dyDescent="0.25">
      <c r="A43">
        <v>2015</v>
      </c>
      <c r="B43">
        <v>2015</v>
      </c>
      <c r="C43">
        <v>1</v>
      </c>
      <c r="D43">
        <v>2015</v>
      </c>
      <c r="E43">
        <v>1</v>
      </c>
      <c r="G43">
        <v>0</v>
      </c>
      <c r="H43" t="s">
        <v>177</v>
      </c>
      <c r="I43" t="s">
        <v>82</v>
      </c>
      <c r="J43" t="s">
        <v>83</v>
      </c>
      <c r="K43" t="s">
        <v>9</v>
      </c>
      <c r="L43">
        <v>19</v>
      </c>
      <c r="M43">
        <v>1</v>
      </c>
      <c r="T43">
        <v>1</v>
      </c>
      <c r="W43">
        <v>16</v>
      </c>
      <c r="X43">
        <v>1</v>
      </c>
      <c r="Y43" t="s">
        <v>44</v>
      </c>
      <c r="Z43" t="s">
        <v>46</v>
      </c>
      <c r="AA43">
        <f t="shared" si="0"/>
        <v>18</v>
      </c>
      <c r="AB43">
        <f t="shared" si="1"/>
        <v>2015</v>
      </c>
      <c r="AC43">
        <f>VLOOKUP(LEFT(K43,2),'Ejercicio 1'!$K$9:$L$12,2,FALSE)*IF(RIGHT(K43,1)="+",1.2,IF(RIGHT(K43,1)="-",0.85,1))</f>
        <v>2000000</v>
      </c>
      <c r="AD43">
        <f t="shared" si="2"/>
        <v>2000000</v>
      </c>
      <c r="AE43" t="str">
        <f>VLOOKUP(Z43,'Ejercicio 1'!N:P,3,FALSE)</f>
        <v>V.R.I.D.T.</v>
      </c>
      <c r="AF43" t="str">
        <f>VLOOKUP(Z43,'Ejercicio 1'!N:P,2,FALSE)</f>
        <v>Antofagasta</v>
      </c>
      <c r="AG43" t="str">
        <f>IFERROR(VLOOKUP(Y43,'Ejercicio 1'!R:S,2,FALSE),"Indefinido")</f>
        <v>Artículo</v>
      </c>
    </row>
    <row r="44" spans="1:33" x14ac:dyDescent="0.25">
      <c r="A44">
        <v>2015</v>
      </c>
      <c r="B44">
        <v>2015</v>
      </c>
      <c r="C44">
        <v>1</v>
      </c>
      <c r="D44">
        <v>2015</v>
      </c>
      <c r="E44">
        <v>1</v>
      </c>
      <c r="G44">
        <v>0</v>
      </c>
      <c r="H44" t="s">
        <v>178</v>
      </c>
      <c r="I44" t="s">
        <v>82</v>
      </c>
      <c r="J44" t="s">
        <v>83</v>
      </c>
      <c r="K44" t="s">
        <v>9</v>
      </c>
      <c r="L44">
        <v>18</v>
      </c>
      <c r="M44">
        <v>1</v>
      </c>
      <c r="T44">
        <v>2</v>
      </c>
      <c r="W44">
        <v>15</v>
      </c>
      <c r="X44">
        <v>1</v>
      </c>
      <c r="Y44" t="s">
        <v>44</v>
      </c>
      <c r="Z44" t="s">
        <v>46</v>
      </c>
      <c r="AA44">
        <f t="shared" si="0"/>
        <v>17</v>
      </c>
      <c r="AB44">
        <f t="shared" si="1"/>
        <v>2015</v>
      </c>
      <c r="AC44">
        <f>VLOOKUP(LEFT(K44,2),'Ejercicio 1'!$K$9:$L$12,2,FALSE)*IF(RIGHT(K44,1)="+",1.2,IF(RIGHT(K44,1)="-",0.85,1))</f>
        <v>2000000</v>
      </c>
      <c r="AD44">
        <f t="shared" si="2"/>
        <v>2000000</v>
      </c>
      <c r="AE44" t="str">
        <f>VLOOKUP(Z44,'Ejercicio 1'!N:P,3,FALSE)</f>
        <v>V.R.I.D.T.</v>
      </c>
      <c r="AF44" t="str">
        <f>VLOOKUP(Z44,'Ejercicio 1'!N:P,2,FALSE)</f>
        <v>Antofagasta</v>
      </c>
      <c r="AG44" t="str">
        <f>IFERROR(VLOOKUP(Y44,'Ejercicio 1'!R:S,2,FALSE),"Indefinido")</f>
        <v>Artículo</v>
      </c>
    </row>
    <row r="45" spans="1:33" x14ac:dyDescent="0.25">
      <c r="A45">
        <v>2015</v>
      </c>
      <c r="B45">
        <v>2015</v>
      </c>
      <c r="C45">
        <v>1</v>
      </c>
      <c r="D45">
        <v>2015</v>
      </c>
      <c r="E45">
        <v>1</v>
      </c>
      <c r="G45">
        <v>0</v>
      </c>
      <c r="H45" t="s">
        <v>179</v>
      </c>
      <c r="I45" t="s">
        <v>82</v>
      </c>
      <c r="J45" t="s">
        <v>83</v>
      </c>
      <c r="K45" t="s">
        <v>9</v>
      </c>
      <c r="L45">
        <v>33</v>
      </c>
      <c r="M45">
        <v>1</v>
      </c>
      <c r="T45">
        <v>6</v>
      </c>
      <c r="W45">
        <v>24</v>
      </c>
      <c r="X45">
        <v>2</v>
      </c>
      <c r="Y45" t="s">
        <v>44</v>
      </c>
      <c r="Z45" t="s">
        <v>46</v>
      </c>
      <c r="AA45">
        <f t="shared" si="0"/>
        <v>32</v>
      </c>
      <c r="AB45">
        <f t="shared" si="1"/>
        <v>2015</v>
      </c>
      <c r="AC45">
        <f>VLOOKUP(LEFT(K45,2),'Ejercicio 1'!$K$9:$L$12,2,FALSE)*IF(RIGHT(K45,1)="+",1.2,IF(RIGHT(K45,1)="-",0.85,1))</f>
        <v>2000000</v>
      </c>
      <c r="AD45">
        <f t="shared" si="2"/>
        <v>2000000</v>
      </c>
      <c r="AE45" t="str">
        <f>VLOOKUP(Z45,'Ejercicio 1'!N:P,3,FALSE)</f>
        <v>V.R.I.D.T.</v>
      </c>
      <c r="AF45" t="str">
        <f>VLOOKUP(Z45,'Ejercicio 1'!N:P,2,FALSE)</f>
        <v>Antofagasta</v>
      </c>
      <c r="AG45" t="str">
        <f>IFERROR(VLOOKUP(Y45,'Ejercicio 1'!R:S,2,FALSE),"Indefinido")</f>
        <v>Artículo</v>
      </c>
    </row>
    <row r="46" spans="1:33" x14ac:dyDescent="0.25">
      <c r="A46">
        <v>2015</v>
      </c>
      <c r="B46">
        <v>2015</v>
      </c>
      <c r="C46">
        <v>1</v>
      </c>
      <c r="D46">
        <v>2015</v>
      </c>
      <c r="E46">
        <v>1</v>
      </c>
      <c r="G46">
        <v>0</v>
      </c>
      <c r="H46" t="s">
        <v>180</v>
      </c>
      <c r="I46" t="s">
        <v>82</v>
      </c>
      <c r="J46" t="s">
        <v>83</v>
      </c>
      <c r="K46" t="s">
        <v>9</v>
      </c>
      <c r="L46">
        <v>27</v>
      </c>
      <c r="M46">
        <v>1</v>
      </c>
      <c r="T46">
        <v>5</v>
      </c>
      <c r="W46">
        <v>21</v>
      </c>
      <c r="X46">
        <v>1</v>
      </c>
      <c r="Y46" t="s">
        <v>44</v>
      </c>
      <c r="Z46" t="s">
        <v>46</v>
      </c>
      <c r="AA46">
        <f t="shared" si="0"/>
        <v>26</v>
      </c>
      <c r="AB46">
        <f t="shared" si="1"/>
        <v>2015</v>
      </c>
      <c r="AC46">
        <f>VLOOKUP(LEFT(K46,2),'Ejercicio 1'!$K$9:$L$12,2,FALSE)*IF(RIGHT(K46,1)="+",1.2,IF(RIGHT(K46,1)="-",0.85,1))</f>
        <v>2000000</v>
      </c>
      <c r="AD46">
        <f t="shared" si="2"/>
        <v>2000000</v>
      </c>
      <c r="AE46" t="str">
        <f>VLOOKUP(Z46,'Ejercicio 1'!N:P,3,FALSE)</f>
        <v>V.R.I.D.T.</v>
      </c>
      <c r="AF46" t="str">
        <f>VLOOKUP(Z46,'Ejercicio 1'!N:P,2,FALSE)</f>
        <v>Antofagasta</v>
      </c>
      <c r="AG46" t="str">
        <f>IFERROR(VLOOKUP(Y46,'Ejercicio 1'!R:S,2,FALSE),"Indefinido")</f>
        <v>Artículo</v>
      </c>
    </row>
    <row r="47" spans="1:33" x14ac:dyDescent="0.25">
      <c r="A47">
        <v>2015</v>
      </c>
      <c r="B47">
        <v>2015</v>
      </c>
      <c r="C47">
        <v>1</v>
      </c>
      <c r="D47">
        <v>2015</v>
      </c>
      <c r="E47">
        <v>1</v>
      </c>
      <c r="G47">
        <v>0</v>
      </c>
      <c r="H47" t="s">
        <v>181</v>
      </c>
      <c r="I47" t="s">
        <v>82</v>
      </c>
      <c r="J47" t="s">
        <v>83</v>
      </c>
      <c r="K47" t="s">
        <v>9</v>
      </c>
      <c r="L47">
        <v>18</v>
      </c>
      <c r="M47">
        <v>1</v>
      </c>
      <c r="T47">
        <v>4</v>
      </c>
      <c r="W47">
        <v>13</v>
      </c>
      <c r="Y47" t="s">
        <v>44</v>
      </c>
      <c r="Z47" t="s">
        <v>46</v>
      </c>
      <c r="AA47">
        <f t="shared" si="0"/>
        <v>17</v>
      </c>
      <c r="AB47">
        <f t="shared" si="1"/>
        <v>2015</v>
      </c>
      <c r="AC47">
        <f>VLOOKUP(LEFT(K47,2),'Ejercicio 1'!$K$9:$L$12,2,FALSE)*IF(RIGHT(K47,1)="+",1.2,IF(RIGHT(K47,1)="-",0.85,1))</f>
        <v>2000000</v>
      </c>
      <c r="AD47">
        <f t="shared" si="2"/>
        <v>2000000</v>
      </c>
      <c r="AE47" t="str">
        <f>VLOOKUP(Z47,'Ejercicio 1'!N:P,3,FALSE)</f>
        <v>V.R.I.D.T.</v>
      </c>
      <c r="AF47" t="str">
        <f>VLOOKUP(Z47,'Ejercicio 1'!N:P,2,FALSE)</f>
        <v>Antofagasta</v>
      </c>
      <c r="AG47" t="str">
        <f>IFERROR(VLOOKUP(Y47,'Ejercicio 1'!R:S,2,FALSE),"Indefinido")</f>
        <v>Artículo</v>
      </c>
    </row>
    <row r="48" spans="1:33" x14ac:dyDescent="0.25">
      <c r="A48">
        <v>2015</v>
      </c>
      <c r="C48">
        <v>0</v>
      </c>
      <c r="D48">
        <v>2015</v>
      </c>
      <c r="E48">
        <v>1</v>
      </c>
      <c r="G48">
        <v>0</v>
      </c>
      <c r="H48" t="s">
        <v>182</v>
      </c>
      <c r="I48" t="s">
        <v>171</v>
      </c>
      <c r="J48" t="s">
        <v>172</v>
      </c>
      <c r="K48" t="s">
        <v>12</v>
      </c>
      <c r="L48">
        <v>3</v>
      </c>
      <c r="M48">
        <v>3</v>
      </c>
      <c r="Y48" t="s">
        <v>143</v>
      </c>
      <c r="Z48" t="s">
        <v>173</v>
      </c>
      <c r="AA48">
        <f t="shared" si="0"/>
        <v>0</v>
      </c>
      <c r="AB48">
        <f t="shared" si="1"/>
        <v>2015</v>
      </c>
      <c r="AC48">
        <f>VLOOKUP(LEFT(K48,2),'Ejercicio 1'!$K$9:$L$12,2,FALSE)*IF(RIGHT(K48,1)="+",1.2,IF(RIGHT(K48,1)="-",0.85,1))</f>
        <v>800000</v>
      </c>
      <c r="AD48">
        <f t="shared" si="2"/>
        <v>266667</v>
      </c>
      <c r="AE48" t="str">
        <f>VLOOKUP(Z48,'Ejercicio 1'!N:P,3,FALSE)</f>
        <v>Ciencias</v>
      </c>
      <c r="AF48" t="str">
        <f>VLOOKUP(Z48,'Ejercicio 1'!N:P,2,FALSE)</f>
        <v>Antofagasta</v>
      </c>
      <c r="AG48" t="str">
        <f>IFERROR(VLOOKUP(Y48,'Ejercicio 1'!R:S,2,FALSE),"Indefinido")</f>
        <v>Artículo de Conferencia</v>
      </c>
    </row>
    <row r="49" spans="1:33" x14ac:dyDescent="0.25">
      <c r="A49">
        <v>2015</v>
      </c>
      <c r="C49">
        <v>0</v>
      </c>
      <c r="D49">
        <v>2015</v>
      </c>
      <c r="E49">
        <v>1</v>
      </c>
      <c r="G49">
        <v>0</v>
      </c>
      <c r="H49" t="s">
        <v>182</v>
      </c>
      <c r="I49" t="s">
        <v>171</v>
      </c>
      <c r="J49" t="s">
        <v>172</v>
      </c>
      <c r="K49" t="s">
        <v>12</v>
      </c>
      <c r="L49">
        <v>3</v>
      </c>
      <c r="M49">
        <v>3</v>
      </c>
      <c r="Y49" t="s">
        <v>44</v>
      </c>
      <c r="Z49" t="s">
        <v>173</v>
      </c>
      <c r="AA49">
        <f t="shared" si="0"/>
        <v>0</v>
      </c>
      <c r="AB49">
        <f t="shared" si="1"/>
        <v>2015</v>
      </c>
      <c r="AC49">
        <f>VLOOKUP(LEFT(K49,2),'Ejercicio 1'!$K$9:$L$12,2,FALSE)*IF(RIGHT(K49,1)="+",1.2,IF(RIGHT(K49,1)="-",0.85,1))</f>
        <v>800000</v>
      </c>
      <c r="AD49">
        <f t="shared" si="2"/>
        <v>266667</v>
      </c>
      <c r="AE49" t="str">
        <f>VLOOKUP(Z49,'Ejercicio 1'!N:P,3,FALSE)</f>
        <v>Ciencias</v>
      </c>
      <c r="AF49" t="str">
        <f>VLOOKUP(Z49,'Ejercicio 1'!N:P,2,FALSE)</f>
        <v>Antofagasta</v>
      </c>
      <c r="AG49" t="str">
        <f>IFERROR(VLOOKUP(Y49,'Ejercicio 1'!R:S,2,FALSE),"Indefinido")</f>
        <v>Artículo</v>
      </c>
    </row>
    <row r="50" spans="1:33" x14ac:dyDescent="0.25">
      <c r="A50">
        <v>2015</v>
      </c>
      <c r="B50">
        <v>2015</v>
      </c>
      <c r="C50">
        <v>11</v>
      </c>
      <c r="E50">
        <v>0</v>
      </c>
      <c r="G50">
        <v>0</v>
      </c>
      <c r="H50" t="s">
        <v>183</v>
      </c>
      <c r="I50" t="s">
        <v>184</v>
      </c>
      <c r="J50" t="s">
        <v>185</v>
      </c>
      <c r="K50" t="s">
        <v>10</v>
      </c>
      <c r="L50">
        <v>6</v>
      </c>
      <c r="M50">
        <v>1</v>
      </c>
      <c r="P50">
        <v>1</v>
      </c>
      <c r="Q50">
        <v>4</v>
      </c>
      <c r="Y50" t="s">
        <v>44</v>
      </c>
      <c r="Z50" t="s">
        <v>173</v>
      </c>
      <c r="AA50">
        <f t="shared" si="0"/>
        <v>5</v>
      </c>
      <c r="AB50">
        <f t="shared" si="1"/>
        <v>2015</v>
      </c>
      <c r="AC50">
        <f>VLOOKUP(LEFT(K50,2),'Ejercicio 1'!$K$9:$L$12,2,FALSE)*IF(RIGHT(K50,1)="+",1.2,IF(RIGHT(K50,1)="-",0.85,1))</f>
        <v>1600000</v>
      </c>
      <c r="AD50">
        <f t="shared" si="2"/>
        <v>1600000</v>
      </c>
      <c r="AE50" t="str">
        <f>VLOOKUP(Z50,'Ejercicio 1'!N:P,3,FALSE)</f>
        <v>Ciencias</v>
      </c>
      <c r="AF50" t="str">
        <f>VLOOKUP(Z50,'Ejercicio 1'!N:P,2,FALSE)</f>
        <v>Antofagasta</v>
      </c>
      <c r="AG50" t="str">
        <f>IFERROR(VLOOKUP(Y50,'Ejercicio 1'!R:S,2,FALSE),"Indefinido")</f>
        <v>Artículo</v>
      </c>
    </row>
    <row r="51" spans="1:33" x14ac:dyDescent="0.25">
      <c r="A51">
        <v>2015</v>
      </c>
      <c r="B51">
        <v>2015</v>
      </c>
      <c r="C51">
        <v>1</v>
      </c>
      <c r="D51">
        <v>2015</v>
      </c>
      <c r="E51">
        <v>1</v>
      </c>
      <c r="G51">
        <v>0</v>
      </c>
      <c r="H51" t="s">
        <v>186</v>
      </c>
      <c r="I51" t="s">
        <v>187</v>
      </c>
      <c r="J51" t="s">
        <v>188</v>
      </c>
      <c r="K51" t="s">
        <v>11</v>
      </c>
      <c r="L51">
        <v>11</v>
      </c>
      <c r="M51">
        <v>1</v>
      </c>
      <c r="P51">
        <v>3</v>
      </c>
      <c r="W51">
        <v>7</v>
      </c>
      <c r="Y51" t="s">
        <v>44</v>
      </c>
      <c r="Z51" t="s">
        <v>76</v>
      </c>
      <c r="AA51">
        <f t="shared" si="0"/>
        <v>10</v>
      </c>
      <c r="AB51">
        <f t="shared" si="1"/>
        <v>2015</v>
      </c>
      <c r="AC51">
        <f>VLOOKUP(LEFT(K51,2),'Ejercicio 1'!$K$9:$L$12,2,FALSE)*IF(RIGHT(K51,1)="+",1.2,IF(RIGHT(K51,1)="-",0.85,1))</f>
        <v>1200000</v>
      </c>
      <c r="AD51">
        <f t="shared" si="2"/>
        <v>1200000</v>
      </c>
      <c r="AE51" t="str">
        <f>VLOOKUP(Z51,'Ejercicio 1'!N:P,3,FALSE)</f>
        <v>Cs. del Mar</v>
      </c>
      <c r="AF51" t="str">
        <f>VLOOKUP(Z51,'Ejercicio 1'!N:P,2,FALSE)</f>
        <v>Coquimbo</v>
      </c>
      <c r="AG51" t="str">
        <f>IFERROR(VLOOKUP(Y51,'Ejercicio 1'!R:S,2,FALSE),"Indefinido")</f>
        <v>Artículo</v>
      </c>
    </row>
    <row r="52" spans="1:33" x14ac:dyDescent="0.25">
      <c r="A52">
        <v>2015</v>
      </c>
      <c r="D52">
        <v>2015</v>
      </c>
      <c r="E52">
        <v>1</v>
      </c>
      <c r="F52">
        <v>2016</v>
      </c>
      <c r="G52">
        <v>1</v>
      </c>
      <c r="H52" t="s">
        <v>189</v>
      </c>
      <c r="I52" t="s">
        <v>190</v>
      </c>
      <c r="J52" t="s">
        <v>191</v>
      </c>
      <c r="K52" t="s">
        <v>12</v>
      </c>
      <c r="L52">
        <v>7</v>
      </c>
      <c r="M52">
        <v>1</v>
      </c>
      <c r="O52">
        <v>6</v>
      </c>
      <c r="Y52" t="s">
        <v>44</v>
      </c>
      <c r="Z52" t="s">
        <v>6</v>
      </c>
      <c r="AA52">
        <f t="shared" si="0"/>
        <v>6</v>
      </c>
      <c r="AB52">
        <f t="shared" si="1"/>
        <v>2015</v>
      </c>
      <c r="AC52">
        <f>VLOOKUP(LEFT(K52,2),'Ejercicio 1'!$K$9:$L$12,2,FALSE)*IF(RIGHT(K52,1)="+",1.2,IF(RIGHT(K52,1)="-",0.85,1))</f>
        <v>800000</v>
      </c>
      <c r="AD52">
        <f t="shared" si="2"/>
        <v>800000</v>
      </c>
      <c r="AE52" t="str">
        <f>VLOOKUP(Z52,'Ejercicio 1'!N:P,3,FALSE)</f>
        <v>Medicina</v>
      </c>
      <c r="AF52" t="str">
        <f>VLOOKUP(Z52,'Ejercicio 1'!N:P,2,FALSE)</f>
        <v>Coquimbo</v>
      </c>
      <c r="AG52" t="str">
        <f>IFERROR(VLOOKUP(Y52,'Ejercicio 1'!R:S,2,FALSE),"Indefinido")</f>
        <v>Artículo</v>
      </c>
    </row>
    <row r="53" spans="1:33" x14ac:dyDescent="0.25">
      <c r="A53">
        <v>2015</v>
      </c>
      <c r="B53">
        <v>2014</v>
      </c>
      <c r="C53">
        <v>1</v>
      </c>
      <c r="D53">
        <v>2015</v>
      </c>
      <c r="E53">
        <v>1</v>
      </c>
      <c r="G53">
        <v>0</v>
      </c>
      <c r="H53" t="s">
        <v>192</v>
      </c>
      <c r="I53" t="s">
        <v>193</v>
      </c>
      <c r="J53" t="s">
        <v>194</v>
      </c>
      <c r="K53" t="s">
        <v>11</v>
      </c>
      <c r="L53">
        <v>2</v>
      </c>
      <c r="M53">
        <v>1</v>
      </c>
      <c r="P53">
        <v>1</v>
      </c>
      <c r="Y53" t="s">
        <v>44</v>
      </c>
      <c r="Z53" t="s">
        <v>102</v>
      </c>
      <c r="AA53">
        <f t="shared" si="0"/>
        <v>1</v>
      </c>
      <c r="AB53">
        <f t="shared" si="1"/>
        <v>2014</v>
      </c>
      <c r="AC53">
        <f>VLOOKUP(LEFT(K53,2),'Ejercicio 1'!$K$9:$L$12,2,FALSE)*IF(RIGHT(K53,1)="+",1.2,IF(RIGHT(K53,1)="-",0.85,1))</f>
        <v>1200000</v>
      </c>
      <c r="AD53">
        <f t="shared" si="2"/>
        <v>1200000</v>
      </c>
      <c r="AE53" t="str">
        <f>VLOOKUP(Z53,'Ejercicio 1'!N:P,3,FALSE)</f>
        <v>V.R.S.</v>
      </c>
      <c r="AF53" t="str">
        <f>VLOOKUP(Z53,'Ejercicio 1'!N:P,2,FALSE)</f>
        <v>Coquimbo</v>
      </c>
      <c r="AG53" t="str">
        <f>IFERROR(VLOOKUP(Y53,'Ejercicio 1'!R:S,2,FALSE),"Indefinido")</f>
        <v>Artículo</v>
      </c>
    </row>
    <row r="54" spans="1:33" x14ac:dyDescent="0.25">
      <c r="A54">
        <v>2015</v>
      </c>
      <c r="B54">
        <v>2015</v>
      </c>
      <c r="C54">
        <v>1</v>
      </c>
      <c r="H54" t="s">
        <v>192</v>
      </c>
      <c r="I54" t="s">
        <v>193</v>
      </c>
      <c r="J54" t="s">
        <v>194</v>
      </c>
      <c r="K54" t="s">
        <v>11</v>
      </c>
      <c r="L54">
        <v>1</v>
      </c>
      <c r="M54">
        <v>1</v>
      </c>
      <c r="P54">
        <v>1</v>
      </c>
      <c r="Y54" t="s">
        <v>44</v>
      </c>
      <c r="Z54" t="s">
        <v>102</v>
      </c>
      <c r="AA54">
        <f t="shared" si="0"/>
        <v>0</v>
      </c>
      <c r="AB54">
        <f t="shared" si="1"/>
        <v>2015</v>
      </c>
      <c r="AC54">
        <f>VLOOKUP(LEFT(K54,2),'Ejercicio 1'!$K$9:$L$12,2,FALSE)*IF(RIGHT(K54,1)="+",1.2,IF(RIGHT(K54,1)="-",0.85,1))</f>
        <v>1200000</v>
      </c>
      <c r="AD54">
        <f t="shared" si="2"/>
        <v>1200000</v>
      </c>
      <c r="AE54" t="str">
        <f>VLOOKUP(Z54,'Ejercicio 1'!N:P,3,FALSE)</f>
        <v>V.R.S.</v>
      </c>
      <c r="AF54" t="str">
        <f>VLOOKUP(Z54,'Ejercicio 1'!N:P,2,FALSE)</f>
        <v>Coquimbo</v>
      </c>
      <c r="AG54" t="str">
        <f>IFERROR(VLOOKUP(Y54,'Ejercicio 1'!R:S,2,FALSE),"Indefinido")</f>
        <v>Artículo</v>
      </c>
    </row>
    <row r="55" spans="1:33" x14ac:dyDescent="0.25">
      <c r="A55">
        <v>2015</v>
      </c>
      <c r="B55">
        <v>2015</v>
      </c>
      <c r="C55">
        <v>1</v>
      </c>
      <c r="D55">
        <v>2015</v>
      </c>
      <c r="E55">
        <v>1</v>
      </c>
      <c r="G55">
        <v>0</v>
      </c>
      <c r="H55" t="s">
        <v>195</v>
      </c>
      <c r="I55" t="s">
        <v>196</v>
      </c>
      <c r="J55" t="s">
        <v>197</v>
      </c>
      <c r="K55" t="s">
        <v>9</v>
      </c>
      <c r="L55">
        <v>3</v>
      </c>
      <c r="M55">
        <v>1</v>
      </c>
      <c r="N55">
        <v>2</v>
      </c>
      <c r="Y55" t="s">
        <v>44</v>
      </c>
      <c r="Z55" t="s">
        <v>80</v>
      </c>
      <c r="AA55">
        <f t="shared" si="0"/>
        <v>2</v>
      </c>
      <c r="AB55">
        <f t="shared" si="1"/>
        <v>2015</v>
      </c>
      <c r="AC55">
        <f>VLOOKUP(LEFT(K55,2),'Ejercicio 1'!$K$9:$L$12,2,FALSE)*IF(RIGHT(K55,1)="+",1.2,IF(RIGHT(K55,1)="-",0.85,1))</f>
        <v>2000000</v>
      </c>
      <c r="AD55">
        <f t="shared" si="2"/>
        <v>2000000</v>
      </c>
      <c r="AE55" t="str">
        <f>VLOOKUP(Z55,'Ejercicio 1'!N:P,3,FALSE)</f>
        <v>Ing. y Cs. Geológicas</v>
      </c>
      <c r="AF55" t="str">
        <f>VLOOKUP(Z55,'Ejercicio 1'!N:P,2,FALSE)</f>
        <v>Antofagasta</v>
      </c>
      <c r="AG55" t="str">
        <f>IFERROR(VLOOKUP(Y55,'Ejercicio 1'!R:S,2,FALSE),"Indefinido")</f>
        <v>Artículo</v>
      </c>
    </row>
    <row r="56" spans="1:33" x14ac:dyDescent="0.25">
      <c r="A56">
        <v>2015</v>
      </c>
      <c r="B56">
        <v>2015</v>
      </c>
      <c r="C56">
        <v>1</v>
      </c>
      <c r="D56">
        <v>2015</v>
      </c>
      <c r="E56">
        <v>1</v>
      </c>
      <c r="G56">
        <v>0</v>
      </c>
      <c r="H56" t="s">
        <v>198</v>
      </c>
      <c r="I56" t="s">
        <v>199</v>
      </c>
      <c r="J56" t="s">
        <v>200</v>
      </c>
      <c r="K56" t="s">
        <v>10</v>
      </c>
      <c r="L56">
        <v>4</v>
      </c>
      <c r="M56">
        <v>1</v>
      </c>
      <c r="T56">
        <v>3</v>
      </c>
      <c r="Y56" t="s">
        <v>44</v>
      </c>
      <c r="Z56" t="s">
        <v>51</v>
      </c>
      <c r="AA56">
        <f t="shared" si="0"/>
        <v>3</v>
      </c>
      <c r="AB56">
        <f t="shared" si="1"/>
        <v>2015</v>
      </c>
      <c r="AC56">
        <f>VLOOKUP(LEFT(K56,2),'Ejercicio 1'!$K$9:$L$12,2,FALSE)*IF(RIGHT(K56,1)="+",1.2,IF(RIGHT(K56,1)="-",0.85,1))</f>
        <v>1600000</v>
      </c>
      <c r="AD56">
        <f t="shared" si="2"/>
        <v>1600000</v>
      </c>
      <c r="AE56" t="str">
        <f>VLOOKUP(Z56,'Ejercicio 1'!N:P,3,FALSE)</f>
        <v>Ing. y Cs. Geológicas</v>
      </c>
      <c r="AF56" t="str">
        <f>VLOOKUP(Z56,'Ejercicio 1'!N:P,2,FALSE)</f>
        <v>Antofagasta</v>
      </c>
      <c r="AG56" t="str">
        <f>IFERROR(VLOOKUP(Y56,'Ejercicio 1'!R:S,2,FALSE),"Indefinido")</f>
        <v>Artículo</v>
      </c>
    </row>
    <row r="57" spans="1:33" x14ac:dyDescent="0.25">
      <c r="A57">
        <v>2015</v>
      </c>
      <c r="B57">
        <v>2016</v>
      </c>
      <c r="C57">
        <v>1</v>
      </c>
      <c r="E57">
        <v>0</v>
      </c>
      <c r="H57" t="s">
        <v>201</v>
      </c>
      <c r="I57" t="s">
        <v>202</v>
      </c>
      <c r="J57" t="s">
        <v>203</v>
      </c>
      <c r="K57" t="s">
        <v>9</v>
      </c>
      <c r="L57">
        <v>4</v>
      </c>
      <c r="M57">
        <v>1</v>
      </c>
      <c r="P57">
        <v>1</v>
      </c>
      <c r="T57">
        <v>1</v>
      </c>
      <c r="V57">
        <v>1</v>
      </c>
      <c r="Y57" t="s">
        <v>44</v>
      </c>
      <c r="Z57" t="s">
        <v>69</v>
      </c>
      <c r="AA57">
        <f t="shared" si="0"/>
        <v>3</v>
      </c>
      <c r="AB57">
        <f t="shared" si="1"/>
        <v>2016</v>
      </c>
      <c r="AC57">
        <f>VLOOKUP(LEFT(K57,2),'Ejercicio 1'!$K$9:$L$12,2,FALSE)*IF(RIGHT(K57,1)="+",1.2,IF(RIGHT(K57,1)="-",0.85,1))</f>
        <v>2000000</v>
      </c>
      <c r="AD57">
        <f t="shared" si="2"/>
        <v>2000000</v>
      </c>
      <c r="AE57" t="str">
        <f>VLOOKUP(Z57,'Ejercicio 1'!N:P,3,FALSE)</f>
        <v>Economía y Administración</v>
      </c>
      <c r="AF57" t="str">
        <f>VLOOKUP(Z57,'Ejercicio 1'!N:P,2,FALSE)</f>
        <v>Antofagasta</v>
      </c>
      <c r="AG57" t="str">
        <f>IFERROR(VLOOKUP(Y57,'Ejercicio 1'!R:S,2,FALSE),"Indefinido")</f>
        <v>Artículo</v>
      </c>
    </row>
    <row r="58" spans="1:33" x14ac:dyDescent="0.25">
      <c r="A58">
        <v>2015</v>
      </c>
      <c r="B58">
        <v>2015</v>
      </c>
      <c r="C58">
        <v>1</v>
      </c>
      <c r="D58">
        <v>2015</v>
      </c>
      <c r="E58">
        <v>1</v>
      </c>
      <c r="G58">
        <v>0</v>
      </c>
      <c r="H58" t="s">
        <v>204</v>
      </c>
      <c r="I58" t="s">
        <v>205</v>
      </c>
      <c r="J58" t="s">
        <v>206</v>
      </c>
      <c r="K58" t="s">
        <v>10</v>
      </c>
      <c r="L58">
        <v>8</v>
      </c>
      <c r="M58">
        <v>5</v>
      </c>
      <c r="W58">
        <v>3</v>
      </c>
      <c r="Y58" t="s">
        <v>44</v>
      </c>
      <c r="Z58" t="s">
        <v>111</v>
      </c>
      <c r="AA58">
        <f t="shared" si="0"/>
        <v>3</v>
      </c>
      <c r="AB58">
        <f t="shared" si="1"/>
        <v>2015</v>
      </c>
      <c r="AC58">
        <f>VLOOKUP(LEFT(K58,2),'Ejercicio 1'!$K$9:$L$12,2,FALSE)*IF(RIGHT(K58,1)="+",1.2,IF(RIGHT(K58,1)="-",0.85,1))</f>
        <v>1600000</v>
      </c>
      <c r="AD58">
        <f t="shared" si="2"/>
        <v>320000</v>
      </c>
      <c r="AE58" t="str">
        <f>VLOOKUP(Z58,'Ejercicio 1'!N:P,3,FALSE)</f>
        <v>Medicina</v>
      </c>
      <c r="AF58" t="str">
        <f>VLOOKUP(Z58,'Ejercicio 1'!N:P,2,FALSE)</f>
        <v>Coquimbo</v>
      </c>
      <c r="AG58" t="str">
        <f>IFERROR(VLOOKUP(Y58,'Ejercicio 1'!R:S,2,FALSE),"Indefinido")</f>
        <v>Artículo</v>
      </c>
    </row>
    <row r="59" spans="1:33" x14ac:dyDescent="0.25">
      <c r="A59">
        <v>2015</v>
      </c>
      <c r="B59">
        <v>2016</v>
      </c>
      <c r="C59">
        <v>1</v>
      </c>
      <c r="D59">
        <v>2015</v>
      </c>
      <c r="E59">
        <v>1</v>
      </c>
      <c r="H59" t="s">
        <v>207</v>
      </c>
      <c r="I59" t="s">
        <v>208</v>
      </c>
      <c r="J59" t="s">
        <v>209</v>
      </c>
      <c r="K59" t="s">
        <v>12</v>
      </c>
      <c r="L59">
        <v>1</v>
      </c>
      <c r="M59">
        <v>1</v>
      </c>
      <c r="Y59" t="s">
        <v>44</v>
      </c>
      <c r="Z59" t="s">
        <v>69</v>
      </c>
      <c r="AA59">
        <f t="shared" si="0"/>
        <v>0</v>
      </c>
      <c r="AB59">
        <f t="shared" si="1"/>
        <v>2016</v>
      </c>
      <c r="AC59">
        <f>VLOOKUP(LEFT(K59,2),'Ejercicio 1'!$K$9:$L$12,2,FALSE)*IF(RIGHT(K59,1)="+",1.2,IF(RIGHT(K59,1)="-",0.85,1))</f>
        <v>800000</v>
      </c>
      <c r="AD59">
        <f t="shared" si="2"/>
        <v>800000</v>
      </c>
      <c r="AE59" t="str">
        <f>VLOOKUP(Z59,'Ejercicio 1'!N:P,3,FALSE)</f>
        <v>Economía y Administración</v>
      </c>
      <c r="AF59" t="str">
        <f>VLOOKUP(Z59,'Ejercicio 1'!N:P,2,FALSE)</f>
        <v>Antofagasta</v>
      </c>
      <c r="AG59" t="str">
        <f>IFERROR(VLOOKUP(Y59,'Ejercicio 1'!R:S,2,FALSE),"Indefinido")</f>
        <v>Artículo</v>
      </c>
    </row>
    <row r="60" spans="1:33" x14ac:dyDescent="0.25">
      <c r="A60">
        <v>2015</v>
      </c>
      <c r="B60">
        <v>2015</v>
      </c>
      <c r="C60">
        <v>1</v>
      </c>
      <c r="D60">
        <v>2015</v>
      </c>
      <c r="E60">
        <v>1</v>
      </c>
      <c r="G60">
        <v>0</v>
      </c>
      <c r="H60" t="s">
        <v>204</v>
      </c>
      <c r="I60" t="s">
        <v>205</v>
      </c>
      <c r="J60" t="s">
        <v>206</v>
      </c>
      <c r="K60" t="s">
        <v>10</v>
      </c>
      <c r="L60">
        <v>8</v>
      </c>
      <c r="M60">
        <v>5</v>
      </c>
      <c r="W60">
        <v>3</v>
      </c>
      <c r="Y60" t="s">
        <v>44</v>
      </c>
      <c r="Z60" t="s">
        <v>210</v>
      </c>
      <c r="AA60">
        <f t="shared" si="0"/>
        <v>3</v>
      </c>
      <c r="AB60">
        <f t="shared" si="1"/>
        <v>2015</v>
      </c>
      <c r="AC60">
        <f>VLOOKUP(LEFT(K60,2),'Ejercicio 1'!$K$9:$L$12,2,FALSE)*IF(RIGHT(K60,1)="+",1.2,IF(RIGHT(K60,1)="-",0.85,1))</f>
        <v>1600000</v>
      </c>
      <c r="AD60">
        <f t="shared" si="2"/>
        <v>320000</v>
      </c>
      <c r="AE60" t="str">
        <f>VLOOKUP(Z60,'Ejercicio 1'!N:P,3,FALSE)</f>
        <v>Medicina</v>
      </c>
      <c r="AF60" t="str">
        <f>VLOOKUP(Z60,'Ejercicio 1'!N:P,2,FALSE)</f>
        <v>Coquimbo</v>
      </c>
      <c r="AG60" t="str">
        <f>IFERROR(VLOOKUP(Y60,'Ejercicio 1'!R:S,2,FALSE),"Indefinido")</f>
        <v>Artículo</v>
      </c>
    </row>
    <row r="61" spans="1:33" x14ac:dyDescent="0.25">
      <c r="A61">
        <v>2015</v>
      </c>
      <c r="B61">
        <v>2015</v>
      </c>
      <c r="C61">
        <v>1</v>
      </c>
      <c r="D61">
        <v>2015</v>
      </c>
      <c r="E61">
        <v>1</v>
      </c>
      <c r="F61">
        <v>2015</v>
      </c>
      <c r="G61">
        <v>1</v>
      </c>
      <c r="H61" t="s">
        <v>211</v>
      </c>
      <c r="I61" t="s">
        <v>212</v>
      </c>
      <c r="J61" t="s">
        <v>213</v>
      </c>
      <c r="K61" t="s">
        <v>12</v>
      </c>
      <c r="L61">
        <v>3</v>
      </c>
      <c r="M61">
        <v>2</v>
      </c>
      <c r="P61">
        <v>1</v>
      </c>
      <c r="Y61" t="s">
        <v>44</v>
      </c>
      <c r="Z61" t="s">
        <v>126</v>
      </c>
      <c r="AA61">
        <f t="shared" si="0"/>
        <v>1</v>
      </c>
      <c r="AB61">
        <f t="shared" si="1"/>
        <v>2015</v>
      </c>
      <c r="AC61">
        <f>VLOOKUP(LEFT(K61,2),'Ejercicio 1'!$K$9:$L$12,2,FALSE)*IF(RIGHT(K61,1)="+",1.2,IF(RIGHT(K61,1)="-",0.85,1))</f>
        <v>800000</v>
      </c>
      <c r="AD61">
        <f t="shared" si="2"/>
        <v>400000</v>
      </c>
      <c r="AE61" t="str">
        <f>VLOOKUP(Z61,'Ejercicio 1'!N:P,3,FALSE)</f>
        <v>Humanidades</v>
      </c>
      <c r="AF61" t="str">
        <f>VLOOKUP(Z61,'Ejercicio 1'!N:P,2,FALSE)</f>
        <v>Antofagasta</v>
      </c>
      <c r="AG61" t="str">
        <f>IFERROR(VLOOKUP(Y61,'Ejercicio 1'!R:S,2,FALSE),"Indefinido")</f>
        <v>Artículo</v>
      </c>
    </row>
    <row r="62" spans="1:33" x14ac:dyDescent="0.25">
      <c r="A62">
        <v>2015</v>
      </c>
      <c r="C62">
        <v>0</v>
      </c>
      <c r="D62">
        <v>2016</v>
      </c>
      <c r="E62">
        <v>11</v>
      </c>
      <c r="G62">
        <v>0</v>
      </c>
      <c r="H62" t="s">
        <v>214</v>
      </c>
      <c r="I62" t="s">
        <v>215</v>
      </c>
      <c r="J62" t="s">
        <v>216</v>
      </c>
      <c r="K62" t="s">
        <v>106</v>
      </c>
      <c r="L62">
        <v>3</v>
      </c>
      <c r="M62">
        <v>1</v>
      </c>
      <c r="P62">
        <v>2</v>
      </c>
      <c r="Y62" t="s">
        <v>143</v>
      </c>
      <c r="Z62" t="s">
        <v>217</v>
      </c>
      <c r="AA62">
        <f t="shared" si="0"/>
        <v>2</v>
      </c>
      <c r="AB62">
        <f t="shared" si="1"/>
        <v>2016</v>
      </c>
      <c r="AC62">
        <f>VLOOKUP(LEFT(K62,2),'Ejercicio 1'!$K$9:$L$12,2,FALSE)*IF(RIGHT(K62,1)="+",1.2,IF(RIGHT(K62,1)="-",0.85,1))</f>
        <v>680000</v>
      </c>
      <c r="AD62">
        <f t="shared" si="2"/>
        <v>680000</v>
      </c>
      <c r="AE62" t="str">
        <f>VLOOKUP(Z62,'Ejercicio 1'!N:P,3,FALSE)</f>
        <v>Ing. y Cs. Geológicas</v>
      </c>
      <c r="AF62" t="str">
        <f>VLOOKUP(Z62,'Ejercicio 1'!N:P,2,FALSE)</f>
        <v>Antofagasta</v>
      </c>
      <c r="AG62" t="str">
        <f>IFERROR(VLOOKUP(Y62,'Ejercicio 1'!R:S,2,FALSE),"Indefinido")</f>
        <v>Artículo de Conferencia</v>
      </c>
    </row>
    <row r="63" spans="1:33" x14ac:dyDescent="0.25">
      <c r="A63">
        <v>2015</v>
      </c>
      <c r="B63">
        <v>2015</v>
      </c>
      <c r="C63">
        <v>1</v>
      </c>
      <c r="D63">
        <v>2015</v>
      </c>
      <c r="E63">
        <v>1</v>
      </c>
      <c r="F63">
        <v>2015</v>
      </c>
      <c r="G63">
        <v>1</v>
      </c>
      <c r="H63" t="s">
        <v>218</v>
      </c>
      <c r="I63" t="s">
        <v>219</v>
      </c>
      <c r="J63" t="s">
        <v>220</v>
      </c>
      <c r="K63" t="s">
        <v>11</v>
      </c>
      <c r="L63">
        <v>3</v>
      </c>
      <c r="M63">
        <v>1</v>
      </c>
      <c r="P63">
        <v>2</v>
      </c>
      <c r="Y63" t="s">
        <v>44</v>
      </c>
      <c r="Z63" t="s">
        <v>76</v>
      </c>
      <c r="AA63">
        <f t="shared" si="0"/>
        <v>2</v>
      </c>
      <c r="AB63">
        <f t="shared" si="1"/>
        <v>2015</v>
      </c>
      <c r="AC63">
        <f>VLOOKUP(LEFT(K63,2),'Ejercicio 1'!$K$9:$L$12,2,FALSE)*IF(RIGHT(K63,1)="+",1.2,IF(RIGHT(K63,1)="-",0.85,1))</f>
        <v>1200000</v>
      </c>
      <c r="AD63">
        <f t="shared" si="2"/>
        <v>1200000</v>
      </c>
      <c r="AE63" t="str">
        <f>VLOOKUP(Z63,'Ejercicio 1'!N:P,3,FALSE)</f>
        <v>Cs. del Mar</v>
      </c>
      <c r="AF63" t="str">
        <f>VLOOKUP(Z63,'Ejercicio 1'!N:P,2,FALSE)</f>
        <v>Coquimbo</v>
      </c>
      <c r="AG63" t="str">
        <f>IFERROR(VLOOKUP(Y63,'Ejercicio 1'!R:S,2,FALSE),"Indefinido")</f>
        <v>Artículo</v>
      </c>
    </row>
    <row r="64" spans="1:33" x14ac:dyDescent="0.25">
      <c r="A64">
        <v>2015</v>
      </c>
      <c r="B64">
        <v>2015</v>
      </c>
      <c r="C64">
        <v>1</v>
      </c>
      <c r="D64">
        <v>2015</v>
      </c>
      <c r="E64">
        <v>1</v>
      </c>
      <c r="F64">
        <v>2015</v>
      </c>
      <c r="G64">
        <v>1</v>
      </c>
      <c r="H64" t="s">
        <v>221</v>
      </c>
      <c r="I64" t="s">
        <v>85</v>
      </c>
      <c r="J64" t="s">
        <v>86</v>
      </c>
      <c r="K64" t="s">
        <v>11</v>
      </c>
      <c r="L64">
        <v>1</v>
      </c>
      <c r="M64">
        <v>1</v>
      </c>
      <c r="Y64" t="s">
        <v>44</v>
      </c>
      <c r="Z64" t="s">
        <v>88</v>
      </c>
      <c r="AA64">
        <f t="shared" si="0"/>
        <v>0</v>
      </c>
      <c r="AB64">
        <f t="shared" si="1"/>
        <v>2015</v>
      </c>
      <c r="AC64">
        <f>VLOOKUP(LEFT(K64,2),'Ejercicio 1'!$K$9:$L$12,2,FALSE)*IF(RIGHT(K64,1)="+",1.2,IF(RIGHT(K64,1)="-",0.85,1))</f>
        <v>1200000</v>
      </c>
      <c r="AD64">
        <f t="shared" si="2"/>
        <v>1200000</v>
      </c>
      <c r="AE64" t="str">
        <f>VLOOKUP(Z64,'Ejercicio 1'!N:P,3,FALSE)</f>
        <v>V.R.I.D.T.</v>
      </c>
      <c r="AF64" t="str">
        <f>VLOOKUP(Z64,'Ejercicio 1'!N:P,2,FALSE)</f>
        <v>Antofagasta</v>
      </c>
      <c r="AG64" t="str">
        <f>IFERROR(VLOOKUP(Y64,'Ejercicio 1'!R:S,2,FALSE),"Indefinido")</f>
        <v>Artículo</v>
      </c>
    </row>
    <row r="65" spans="1:33" x14ac:dyDescent="0.25">
      <c r="A65">
        <v>2014</v>
      </c>
      <c r="B65">
        <v>2015</v>
      </c>
      <c r="C65">
        <v>1</v>
      </c>
      <c r="D65">
        <v>2014</v>
      </c>
      <c r="E65">
        <v>1</v>
      </c>
      <c r="G65">
        <v>0</v>
      </c>
      <c r="H65" t="s">
        <v>222</v>
      </c>
      <c r="I65" t="s">
        <v>223</v>
      </c>
      <c r="J65" t="s">
        <v>224</v>
      </c>
      <c r="K65" t="s">
        <v>9</v>
      </c>
      <c r="L65">
        <v>4</v>
      </c>
      <c r="M65">
        <v>3</v>
      </c>
      <c r="W65">
        <v>1</v>
      </c>
      <c r="Y65" t="s">
        <v>44</v>
      </c>
      <c r="Z65" t="s">
        <v>56</v>
      </c>
      <c r="AA65">
        <f t="shared" si="0"/>
        <v>1</v>
      </c>
      <c r="AB65">
        <f t="shared" si="1"/>
        <v>2015</v>
      </c>
      <c r="AC65">
        <f>VLOOKUP(LEFT(K65,2),'Ejercicio 1'!$K$9:$L$12,2,FALSE)*IF(RIGHT(K65,1)="+",1.2,IF(RIGHT(K65,1)="-",0.85,1))</f>
        <v>2000000</v>
      </c>
      <c r="AD65">
        <f t="shared" si="2"/>
        <v>666667</v>
      </c>
      <c r="AE65" t="str">
        <f>VLOOKUP(Z65,'Ejercicio 1'!N:P,3,FALSE)</f>
        <v>Cs. del Mar</v>
      </c>
      <c r="AF65" t="str">
        <f>VLOOKUP(Z65,'Ejercicio 1'!N:P,2,FALSE)</f>
        <v>Coquimbo</v>
      </c>
      <c r="AG65" t="str">
        <f>IFERROR(VLOOKUP(Y65,'Ejercicio 1'!R:S,2,FALSE),"Indefinido")</f>
        <v>Artículo</v>
      </c>
    </row>
    <row r="66" spans="1:33" x14ac:dyDescent="0.25">
      <c r="A66">
        <v>2016</v>
      </c>
      <c r="B66">
        <v>2016</v>
      </c>
      <c r="C66">
        <v>1</v>
      </c>
      <c r="D66">
        <v>2016</v>
      </c>
      <c r="E66">
        <v>11</v>
      </c>
      <c r="G66">
        <v>0</v>
      </c>
      <c r="H66" t="s">
        <v>225</v>
      </c>
      <c r="I66" t="s">
        <v>226</v>
      </c>
      <c r="J66" t="s">
        <v>227</v>
      </c>
      <c r="K66" t="s">
        <v>9</v>
      </c>
      <c r="L66">
        <v>3</v>
      </c>
      <c r="M66">
        <v>2</v>
      </c>
      <c r="P66">
        <v>1</v>
      </c>
      <c r="Y66" t="s">
        <v>44</v>
      </c>
      <c r="Z66" t="s">
        <v>61</v>
      </c>
      <c r="AA66">
        <f t="shared" ref="AA66:AA129" si="3">L66-M66</f>
        <v>1</v>
      </c>
      <c r="AB66">
        <f t="shared" ref="AB66:AB129" si="4">IF(B66&lt;&gt;"",B66,MIN(D66,F66))</f>
        <v>2016</v>
      </c>
      <c r="AC66">
        <f>VLOOKUP(LEFT(K66,2),'Ejercicio 1'!$K$9:$L$12,2,FALSE)*IF(RIGHT(K66,1)="+",1.2,IF(RIGHT(K66,1)="-",0.85,1))</f>
        <v>2000000</v>
      </c>
      <c r="AD66">
        <f t="shared" ref="AD66:AD129" si="5">ROUND(AC66/M66,0)</f>
        <v>1000000</v>
      </c>
      <c r="AE66" t="str">
        <f>VLOOKUP(Z66,'Ejercicio 1'!N:P,3,FALSE)</f>
        <v>V.R.S.</v>
      </c>
      <c r="AF66" t="str">
        <f>VLOOKUP(Z66,'Ejercicio 1'!N:P,2,FALSE)</f>
        <v>Coquimbo</v>
      </c>
      <c r="AG66" t="str">
        <f>IFERROR(VLOOKUP(Y66,'Ejercicio 1'!R:S,2,FALSE),"Indefinido")</f>
        <v>Artículo</v>
      </c>
    </row>
    <row r="67" spans="1:33" x14ac:dyDescent="0.25">
      <c r="A67">
        <v>2015</v>
      </c>
      <c r="B67">
        <v>2015</v>
      </c>
      <c r="C67">
        <v>1</v>
      </c>
      <c r="D67">
        <v>2015</v>
      </c>
      <c r="E67">
        <v>1</v>
      </c>
      <c r="G67">
        <v>0</v>
      </c>
      <c r="H67" t="s">
        <v>228</v>
      </c>
      <c r="I67" t="s">
        <v>229</v>
      </c>
      <c r="J67" t="s">
        <v>230</v>
      </c>
      <c r="K67" t="s">
        <v>9</v>
      </c>
      <c r="L67">
        <v>4</v>
      </c>
      <c r="M67">
        <v>1</v>
      </c>
      <c r="T67">
        <v>2</v>
      </c>
      <c r="W67">
        <v>1</v>
      </c>
      <c r="Y67" t="s">
        <v>44</v>
      </c>
      <c r="Z67" t="s">
        <v>95</v>
      </c>
      <c r="AA67">
        <f t="shared" si="3"/>
        <v>3</v>
      </c>
      <c r="AB67">
        <f t="shared" si="4"/>
        <v>2015</v>
      </c>
      <c r="AC67">
        <f>VLOOKUP(LEFT(K67,2),'Ejercicio 1'!$K$9:$L$12,2,FALSE)*IF(RIGHT(K67,1)="+",1.2,IF(RIGHT(K67,1)="-",0.85,1))</f>
        <v>2000000</v>
      </c>
      <c r="AD67">
        <f t="shared" si="5"/>
        <v>2000000</v>
      </c>
      <c r="AE67" t="str">
        <f>VLOOKUP(Z67,'Ejercicio 1'!N:P,3,FALSE)</f>
        <v>Cs. del Mar</v>
      </c>
      <c r="AF67" t="str">
        <f>VLOOKUP(Z67,'Ejercicio 1'!N:P,2,FALSE)</f>
        <v>Coquimbo</v>
      </c>
      <c r="AG67" t="str">
        <f>IFERROR(VLOOKUP(Y67,'Ejercicio 1'!R:S,2,FALSE),"Indefinido")</f>
        <v>Artículo</v>
      </c>
    </row>
    <row r="68" spans="1:33" x14ac:dyDescent="0.25">
      <c r="A68">
        <v>2015</v>
      </c>
      <c r="B68">
        <v>2015</v>
      </c>
      <c r="C68">
        <v>1</v>
      </c>
      <c r="D68">
        <v>2015</v>
      </c>
      <c r="E68">
        <v>1</v>
      </c>
      <c r="G68">
        <v>0</v>
      </c>
      <c r="H68" t="s">
        <v>231</v>
      </c>
      <c r="I68" t="s">
        <v>232</v>
      </c>
      <c r="J68" t="s">
        <v>233</v>
      </c>
      <c r="K68" t="s">
        <v>11</v>
      </c>
      <c r="L68">
        <v>3</v>
      </c>
      <c r="M68">
        <v>2</v>
      </c>
      <c r="R68">
        <v>1</v>
      </c>
      <c r="Y68" t="s">
        <v>44</v>
      </c>
      <c r="Z68" t="s">
        <v>56</v>
      </c>
      <c r="AA68">
        <f t="shared" si="3"/>
        <v>1</v>
      </c>
      <c r="AB68">
        <f t="shared" si="4"/>
        <v>2015</v>
      </c>
      <c r="AC68">
        <f>VLOOKUP(LEFT(K68,2),'Ejercicio 1'!$K$9:$L$12,2,FALSE)*IF(RIGHT(K68,1)="+",1.2,IF(RIGHT(K68,1)="-",0.85,1))</f>
        <v>1200000</v>
      </c>
      <c r="AD68">
        <f t="shared" si="5"/>
        <v>600000</v>
      </c>
      <c r="AE68" t="str">
        <f>VLOOKUP(Z68,'Ejercicio 1'!N:P,3,FALSE)</f>
        <v>Cs. del Mar</v>
      </c>
      <c r="AF68" t="str">
        <f>VLOOKUP(Z68,'Ejercicio 1'!N:P,2,FALSE)</f>
        <v>Coquimbo</v>
      </c>
      <c r="AG68" t="str">
        <f>IFERROR(VLOOKUP(Y68,'Ejercicio 1'!R:S,2,FALSE),"Indefinido")</f>
        <v>Artículo</v>
      </c>
    </row>
    <row r="69" spans="1:33" x14ac:dyDescent="0.25">
      <c r="A69">
        <v>2014</v>
      </c>
      <c r="B69">
        <v>2015</v>
      </c>
      <c r="C69">
        <v>1</v>
      </c>
      <c r="D69">
        <v>2015</v>
      </c>
      <c r="E69">
        <v>1</v>
      </c>
      <c r="G69">
        <v>0</v>
      </c>
      <c r="H69" t="s">
        <v>234</v>
      </c>
      <c r="I69" t="s">
        <v>235</v>
      </c>
      <c r="J69" t="s">
        <v>236</v>
      </c>
      <c r="K69" t="s">
        <v>9</v>
      </c>
      <c r="L69">
        <v>4</v>
      </c>
      <c r="M69">
        <v>2</v>
      </c>
      <c r="P69">
        <v>2</v>
      </c>
      <c r="Y69" t="s">
        <v>44</v>
      </c>
      <c r="Z69" t="s">
        <v>237</v>
      </c>
      <c r="AA69">
        <f t="shared" si="3"/>
        <v>2</v>
      </c>
      <c r="AB69">
        <f t="shared" si="4"/>
        <v>2015</v>
      </c>
      <c r="AC69">
        <f>VLOOKUP(LEFT(K69,2),'Ejercicio 1'!$K$9:$L$12,2,FALSE)*IF(RIGHT(K69,1)="+",1.2,IF(RIGHT(K69,1)="-",0.85,1))</f>
        <v>2000000</v>
      </c>
      <c r="AD69">
        <f t="shared" si="5"/>
        <v>1000000</v>
      </c>
      <c r="AE69" t="str">
        <f>VLOOKUP(Z69,'Ejercicio 1'!N:P,3,FALSE)</f>
        <v>V.R.I.D.T.</v>
      </c>
      <c r="AF69" t="str">
        <f>VLOOKUP(Z69,'Ejercicio 1'!N:P,2,FALSE)</f>
        <v>Antofagasta</v>
      </c>
      <c r="AG69" t="str">
        <f>IFERROR(VLOOKUP(Y69,'Ejercicio 1'!R:S,2,FALSE),"Indefinido")</f>
        <v>Artículo</v>
      </c>
    </row>
    <row r="70" spans="1:33" x14ac:dyDescent="0.25">
      <c r="A70">
        <v>2015</v>
      </c>
      <c r="B70">
        <v>2015</v>
      </c>
      <c r="C70">
        <v>1</v>
      </c>
      <c r="D70">
        <v>2015</v>
      </c>
      <c r="E70">
        <v>1</v>
      </c>
      <c r="G70">
        <v>0</v>
      </c>
      <c r="H70" t="s">
        <v>238</v>
      </c>
      <c r="I70" t="s">
        <v>239</v>
      </c>
      <c r="J70" t="s">
        <v>240</v>
      </c>
      <c r="K70" t="s">
        <v>10</v>
      </c>
      <c r="L70">
        <v>4</v>
      </c>
      <c r="M70">
        <v>1</v>
      </c>
      <c r="W70">
        <v>3</v>
      </c>
      <c r="Y70" t="s">
        <v>44</v>
      </c>
      <c r="Z70" t="s">
        <v>95</v>
      </c>
      <c r="AA70">
        <f t="shared" si="3"/>
        <v>3</v>
      </c>
      <c r="AB70">
        <f t="shared" si="4"/>
        <v>2015</v>
      </c>
      <c r="AC70">
        <f>VLOOKUP(LEFT(K70,2),'Ejercicio 1'!$K$9:$L$12,2,FALSE)*IF(RIGHT(K70,1)="+",1.2,IF(RIGHT(K70,1)="-",0.85,1))</f>
        <v>1600000</v>
      </c>
      <c r="AD70">
        <f t="shared" si="5"/>
        <v>1600000</v>
      </c>
      <c r="AE70" t="str">
        <f>VLOOKUP(Z70,'Ejercicio 1'!N:P,3,FALSE)</f>
        <v>Cs. del Mar</v>
      </c>
      <c r="AF70" t="str">
        <f>VLOOKUP(Z70,'Ejercicio 1'!N:P,2,FALSE)</f>
        <v>Coquimbo</v>
      </c>
      <c r="AG70" t="str">
        <f>IFERROR(VLOOKUP(Y70,'Ejercicio 1'!R:S,2,FALSE),"Indefinido")</f>
        <v>Artículo</v>
      </c>
    </row>
    <row r="71" spans="1:33" x14ac:dyDescent="0.25">
      <c r="A71">
        <v>2014</v>
      </c>
      <c r="B71">
        <v>2015</v>
      </c>
      <c r="C71">
        <v>1</v>
      </c>
      <c r="D71">
        <v>2014</v>
      </c>
      <c r="E71">
        <v>1</v>
      </c>
      <c r="G71">
        <v>0</v>
      </c>
      <c r="H71" t="s">
        <v>241</v>
      </c>
      <c r="I71" t="s">
        <v>242</v>
      </c>
      <c r="J71" t="s">
        <v>243</v>
      </c>
      <c r="K71" t="s">
        <v>9</v>
      </c>
      <c r="L71">
        <v>5</v>
      </c>
      <c r="M71">
        <v>1</v>
      </c>
      <c r="P71">
        <v>3</v>
      </c>
      <c r="W71">
        <v>1</v>
      </c>
      <c r="Y71" t="s">
        <v>44</v>
      </c>
      <c r="Z71" t="s">
        <v>173</v>
      </c>
      <c r="AA71">
        <f t="shared" si="3"/>
        <v>4</v>
      </c>
      <c r="AB71">
        <f t="shared" si="4"/>
        <v>2015</v>
      </c>
      <c r="AC71">
        <f>VLOOKUP(LEFT(K71,2),'Ejercicio 1'!$K$9:$L$12,2,FALSE)*IF(RIGHT(K71,1)="+",1.2,IF(RIGHT(K71,1)="-",0.85,1))</f>
        <v>2000000</v>
      </c>
      <c r="AD71">
        <f t="shared" si="5"/>
        <v>2000000</v>
      </c>
      <c r="AE71" t="str">
        <f>VLOOKUP(Z71,'Ejercicio 1'!N:P,3,FALSE)</f>
        <v>Ciencias</v>
      </c>
      <c r="AF71" t="str">
        <f>VLOOKUP(Z71,'Ejercicio 1'!N:P,2,FALSE)</f>
        <v>Antofagasta</v>
      </c>
      <c r="AG71" t="str">
        <f>IFERROR(VLOOKUP(Y71,'Ejercicio 1'!R:S,2,FALSE),"Indefinido")</f>
        <v>Artículo</v>
      </c>
    </row>
    <row r="72" spans="1:33" x14ac:dyDescent="0.25">
      <c r="A72">
        <v>2015</v>
      </c>
      <c r="B72">
        <v>2016</v>
      </c>
      <c r="C72">
        <v>1</v>
      </c>
      <c r="D72">
        <v>2016</v>
      </c>
      <c r="E72">
        <v>11</v>
      </c>
      <c r="G72">
        <v>0</v>
      </c>
      <c r="H72" t="s">
        <v>244</v>
      </c>
      <c r="I72" t="s">
        <v>245</v>
      </c>
      <c r="J72" t="s">
        <v>246</v>
      </c>
      <c r="K72" t="s">
        <v>11</v>
      </c>
      <c r="L72">
        <v>1</v>
      </c>
      <c r="M72">
        <v>1</v>
      </c>
      <c r="Y72" t="s">
        <v>44</v>
      </c>
      <c r="Z72" t="s">
        <v>88</v>
      </c>
      <c r="AA72">
        <f t="shared" si="3"/>
        <v>0</v>
      </c>
      <c r="AB72">
        <f t="shared" si="4"/>
        <v>2016</v>
      </c>
      <c r="AC72">
        <f>VLOOKUP(LEFT(K72,2),'Ejercicio 1'!$K$9:$L$12,2,FALSE)*IF(RIGHT(K72,1)="+",1.2,IF(RIGHT(K72,1)="-",0.85,1))</f>
        <v>1200000</v>
      </c>
      <c r="AD72">
        <f t="shared" si="5"/>
        <v>1200000</v>
      </c>
      <c r="AE72" t="str">
        <f>VLOOKUP(Z72,'Ejercicio 1'!N:P,3,FALSE)</f>
        <v>V.R.I.D.T.</v>
      </c>
      <c r="AF72" t="str">
        <f>VLOOKUP(Z72,'Ejercicio 1'!N:P,2,FALSE)</f>
        <v>Antofagasta</v>
      </c>
      <c r="AG72" t="str">
        <f>IFERROR(VLOOKUP(Y72,'Ejercicio 1'!R:S,2,FALSE),"Indefinido")</f>
        <v>Artículo</v>
      </c>
    </row>
    <row r="73" spans="1:33" x14ac:dyDescent="0.25">
      <c r="A73">
        <v>2014</v>
      </c>
      <c r="B73">
        <v>2015</v>
      </c>
      <c r="C73">
        <v>1</v>
      </c>
      <c r="D73">
        <v>2014</v>
      </c>
      <c r="E73">
        <v>1</v>
      </c>
      <c r="F73">
        <v>2014</v>
      </c>
      <c r="G73">
        <v>1</v>
      </c>
      <c r="H73" t="s">
        <v>247</v>
      </c>
      <c r="I73" t="s">
        <v>131</v>
      </c>
      <c r="J73" t="s">
        <v>132</v>
      </c>
      <c r="K73" t="s">
        <v>106</v>
      </c>
      <c r="L73">
        <v>3</v>
      </c>
      <c r="M73">
        <v>3</v>
      </c>
      <c r="Y73" t="s">
        <v>44</v>
      </c>
      <c r="Z73" t="s">
        <v>248</v>
      </c>
      <c r="AA73">
        <f t="shared" si="3"/>
        <v>0</v>
      </c>
      <c r="AB73">
        <f t="shared" si="4"/>
        <v>2015</v>
      </c>
      <c r="AC73">
        <f>VLOOKUP(LEFT(K73,2),'Ejercicio 1'!$K$9:$L$12,2,FALSE)*IF(RIGHT(K73,1)="+",1.2,IF(RIGHT(K73,1)="-",0.85,1))</f>
        <v>680000</v>
      </c>
      <c r="AD73">
        <f t="shared" si="5"/>
        <v>226667</v>
      </c>
      <c r="AE73" t="str">
        <f>VLOOKUP(Z73,'Ejercicio 1'!N:P,3,FALSE)</f>
        <v>Cs. Jurídicas</v>
      </c>
      <c r="AF73" t="str">
        <f>VLOOKUP(Z73,'Ejercicio 1'!N:P,2,FALSE)</f>
        <v>Antofagasta</v>
      </c>
      <c r="AG73" t="str">
        <f>IFERROR(VLOOKUP(Y73,'Ejercicio 1'!R:S,2,FALSE),"Indefinido")</f>
        <v>Artículo</v>
      </c>
    </row>
    <row r="74" spans="1:33" x14ac:dyDescent="0.25">
      <c r="A74">
        <v>2014</v>
      </c>
      <c r="B74">
        <v>2015</v>
      </c>
      <c r="C74">
        <v>1</v>
      </c>
      <c r="D74">
        <v>2014</v>
      </c>
      <c r="E74">
        <v>1</v>
      </c>
      <c r="F74">
        <v>2014</v>
      </c>
      <c r="G74">
        <v>1</v>
      </c>
      <c r="H74" t="s">
        <v>247</v>
      </c>
      <c r="I74" t="s">
        <v>131</v>
      </c>
      <c r="J74" t="s">
        <v>132</v>
      </c>
      <c r="K74" t="s">
        <v>106</v>
      </c>
      <c r="L74">
        <v>3</v>
      </c>
      <c r="M74">
        <v>3</v>
      </c>
      <c r="Y74" t="s">
        <v>44</v>
      </c>
      <c r="Z74" t="s">
        <v>69</v>
      </c>
      <c r="AA74">
        <f t="shared" si="3"/>
        <v>0</v>
      </c>
      <c r="AB74">
        <f t="shared" si="4"/>
        <v>2015</v>
      </c>
      <c r="AC74">
        <f>VLOOKUP(LEFT(K74,2),'Ejercicio 1'!$K$9:$L$12,2,FALSE)*IF(RIGHT(K74,1)="+",1.2,IF(RIGHT(K74,1)="-",0.85,1))</f>
        <v>680000</v>
      </c>
      <c r="AD74">
        <f t="shared" si="5"/>
        <v>226667</v>
      </c>
      <c r="AE74" t="str">
        <f>VLOOKUP(Z74,'Ejercicio 1'!N:P,3,FALSE)</f>
        <v>Economía y Administración</v>
      </c>
      <c r="AF74" t="str">
        <f>VLOOKUP(Z74,'Ejercicio 1'!N:P,2,FALSE)</f>
        <v>Antofagasta</v>
      </c>
      <c r="AG74" t="str">
        <f>IFERROR(VLOOKUP(Y74,'Ejercicio 1'!R:S,2,FALSE),"Indefinido")</f>
        <v>Artículo</v>
      </c>
    </row>
    <row r="75" spans="1:33" x14ac:dyDescent="0.25">
      <c r="A75">
        <v>2014</v>
      </c>
      <c r="B75">
        <v>2015</v>
      </c>
      <c r="C75">
        <v>1</v>
      </c>
      <c r="D75">
        <v>2014</v>
      </c>
      <c r="E75">
        <v>1</v>
      </c>
      <c r="F75">
        <v>2014</v>
      </c>
      <c r="G75">
        <v>1</v>
      </c>
      <c r="H75" t="s">
        <v>247</v>
      </c>
      <c r="I75" t="s">
        <v>131</v>
      </c>
      <c r="J75" t="s">
        <v>132</v>
      </c>
      <c r="K75" t="s">
        <v>106</v>
      </c>
      <c r="L75">
        <v>3</v>
      </c>
      <c r="M75">
        <v>3</v>
      </c>
      <c r="Y75" t="s">
        <v>44</v>
      </c>
      <c r="Z75" t="s">
        <v>250</v>
      </c>
      <c r="AA75">
        <f t="shared" si="3"/>
        <v>0</v>
      </c>
      <c r="AB75">
        <f t="shared" si="4"/>
        <v>2015</v>
      </c>
      <c r="AC75">
        <f>VLOOKUP(LEFT(K75,2),'Ejercicio 1'!$K$9:$L$12,2,FALSE)*IF(RIGHT(K75,1)="+",1.2,IF(RIGHT(K75,1)="-",0.85,1))</f>
        <v>680000</v>
      </c>
      <c r="AD75">
        <f t="shared" si="5"/>
        <v>226667</v>
      </c>
      <c r="AE75" t="str">
        <f>VLOOKUP(Z75,'Ejercicio 1'!N:P,3,FALSE)</f>
        <v>V.R.A.</v>
      </c>
      <c r="AF75" t="str">
        <f>VLOOKUP(Z75,'Ejercicio 1'!N:P,2,FALSE)</f>
        <v>Antofagasta</v>
      </c>
      <c r="AG75" t="str">
        <f>IFERROR(VLOOKUP(Y75,'Ejercicio 1'!R:S,2,FALSE),"Indefinido")</f>
        <v>Artículo</v>
      </c>
    </row>
    <row r="76" spans="1:33" x14ac:dyDescent="0.25">
      <c r="A76">
        <v>2015</v>
      </c>
      <c r="B76">
        <v>2016</v>
      </c>
      <c r="C76">
        <v>1</v>
      </c>
      <c r="E76">
        <v>0</v>
      </c>
      <c r="G76">
        <v>0</v>
      </c>
      <c r="H76" t="s">
        <v>251</v>
      </c>
      <c r="I76" t="s">
        <v>252</v>
      </c>
      <c r="J76" t="s">
        <v>253</v>
      </c>
      <c r="K76" t="s">
        <v>10</v>
      </c>
      <c r="L76">
        <v>4</v>
      </c>
      <c r="M76">
        <v>1</v>
      </c>
      <c r="O76">
        <v>2</v>
      </c>
      <c r="P76">
        <v>2</v>
      </c>
      <c r="Y76" t="s">
        <v>44</v>
      </c>
      <c r="Z76" t="s">
        <v>56</v>
      </c>
      <c r="AA76">
        <f t="shared" si="3"/>
        <v>3</v>
      </c>
      <c r="AB76">
        <f t="shared" si="4"/>
        <v>2016</v>
      </c>
      <c r="AC76">
        <f>VLOOKUP(LEFT(K76,2),'Ejercicio 1'!$K$9:$L$12,2,FALSE)*IF(RIGHT(K76,1)="+",1.2,IF(RIGHT(K76,1)="-",0.85,1))</f>
        <v>1600000</v>
      </c>
      <c r="AD76">
        <f t="shared" si="5"/>
        <v>1600000</v>
      </c>
      <c r="AE76" t="str">
        <f>VLOOKUP(Z76,'Ejercicio 1'!N:P,3,FALSE)</f>
        <v>Cs. del Mar</v>
      </c>
      <c r="AF76" t="str">
        <f>VLOOKUP(Z76,'Ejercicio 1'!N:P,2,FALSE)</f>
        <v>Coquimbo</v>
      </c>
      <c r="AG76" t="str">
        <f>IFERROR(VLOOKUP(Y76,'Ejercicio 1'!R:S,2,FALSE),"Indefinido")</f>
        <v>Artículo</v>
      </c>
    </row>
    <row r="77" spans="1:33" x14ac:dyDescent="0.25">
      <c r="A77">
        <v>2015</v>
      </c>
      <c r="B77">
        <v>2015</v>
      </c>
      <c r="C77">
        <v>11</v>
      </c>
      <c r="E77">
        <v>0</v>
      </c>
      <c r="F77">
        <v>2015</v>
      </c>
      <c r="G77">
        <v>11</v>
      </c>
      <c r="H77" t="s">
        <v>254</v>
      </c>
      <c r="I77" t="s">
        <v>212</v>
      </c>
      <c r="J77" t="s">
        <v>213</v>
      </c>
      <c r="K77" t="s">
        <v>12</v>
      </c>
      <c r="L77">
        <v>6</v>
      </c>
      <c r="M77">
        <v>5</v>
      </c>
      <c r="P77">
        <v>1</v>
      </c>
      <c r="Y77" t="s">
        <v>44</v>
      </c>
      <c r="Z77" t="s">
        <v>126</v>
      </c>
      <c r="AA77">
        <f t="shared" si="3"/>
        <v>1</v>
      </c>
      <c r="AB77">
        <f t="shared" si="4"/>
        <v>2015</v>
      </c>
      <c r="AC77">
        <f>VLOOKUP(LEFT(K77,2),'Ejercicio 1'!$K$9:$L$12,2,FALSE)*IF(RIGHT(K77,1)="+",1.2,IF(RIGHT(K77,1)="-",0.85,1))</f>
        <v>800000</v>
      </c>
      <c r="AD77">
        <f t="shared" si="5"/>
        <v>160000</v>
      </c>
      <c r="AE77" t="str">
        <f>VLOOKUP(Z77,'Ejercicio 1'!N:P,3,FALSE)</f>
        <v>Humanidades</v>
      </c>
      <c r="AF77" t="str">
        <f>VLOOKUP(Z77,'Ejercicio 1'!N:P,2,FALSE)</f>
        <v>Antofagasta</v>
      </c>
      <c r="AG77" t="str">
        <f>IFERROR(VLOOKUP(Y77,'Ejercicio 1'!R:S,2,FALSE),"Indefinido")</f>
        <v>Artículo</v>
      </c>
    </row>
    <row r="78" spans="1:33" x14ac:dyDescent="0.25">
      <c r="A78">
        <v>2015</v>
      </c>
      <c r="B78">
        <v>2015</v>
      </c>
      <c r="C78">
        <v>1</v>
      </c>
      <c r="D78">
        <v>2015</v>
      </c>
      <c r="E78">
        <v>1</v>
      </c>
      <c r="G78">
        <v>0</v>
      </c>
      <c r="H78" t="s">
        <v>255</v>
      </c>
      <c r="I78" t="s">
        <v>256</v>
      </c>
      <c r="J78" t="s">
        <v>257</v>
      </c>
      <c r="K78" t="s">
        <v>10</v>
      </c>
      <c r="L78">
        <v>1</v>
      </c>
      <c r="M78">
        <v>1</v>
      </c>
      <c r="Y78" t="s">
        <v>44</v>
      </c>
      <c r="Z78" t="s">
        <v>69</v>
      </c>
      <c r="AA78">
        <f t="shared" si="3"/>
        <v>0</v>
      </c>
      <c r="AB78">
        <f t="shared" si="4"/>
        <v>2015</v>
      </c>
      <c r="AC78">
        <f>VLOOKUP(LEFT(K78,2),'Ejercicio 1'!$K$9:$L$12,2,FALSE)*IF(RIGHT(K78,1)="+",1.2,IF(RIGHT(K78,1)="-",0.85,1))</f>
        <v>1600000</v>
      </c>
      <c r="AD78">
        <f t="shared" si="5"/>
        <v>1600000</v>
      </c>
      <c r="AE78" t="str">
        <f>VLOOKUP(Z78,'Ejercicio 1'!N:P,3,FALSE)</f>
        <v>Economía y Administración</v>
      </c>
      <c r="AF78" t="str">
        <f>VLOOKUP(Z78,'Ejercicio 1'!N:P,2,FALSE)</f>
        <v>Antofagasta</v>
      </c>
      <c r="AG78" t="str">
        <f>IFERROR(VLOOKUP(Y78,'Ejercicio 1'!R:S,2,FALSE),"Indefinido")</f>
        <v>Artículo</v>
      </c>
    </row>
    <row r="79" spans="1:33" x14ac:dyDescent="0.25">
      <c r="A79">
        <v>2014</v>
      </c>
      <c r="B79">
        <v>2015</v>
      </c>
      <c r="C79">
        <v>1</v>
      </c>
      <c r="E79">
        <v>0</v>
      </c>
      <c r="G79">
        <v>0</v>
      </c>
      <c r="H79" t="s">
        <v>258</v>
      </c>
      <c r="I79" t="s">
        <v>259</v>
      </c>
      <c r="J79" t="s">
        <v>260</v>
      </c>
      <c r="K79" t="s">
        <v>10</v>
      </c>
      <c r="L79">
        <v>6</v>
      </c>
      <c r="M79">
        <v>1</v>
      </c>
      <c r="W79">
        <v>5</v>
      </c>
      <c r="Y79" t="s">
        <v>44</v>
      </c>
      <c r="Z79" t="s">
        <v>46</v>
      </c>
      <c r="AA79">
        <f t="shared" si="3"/>
        <v>5</v>
      </c>
      <c r="AB79">
        <f t="shared" si="4"/>
        <v>2015</v>
      </c>
      <c r="AC79">
        <f>VLOOKUP(LEFT(K79,2),'Ejercicio 1'!$K$9:$L$12,2,FALSE)*IF(RIGHT(K79,1)="+",1.2,IF(RIGHT(K79,1)="-",0.85,1))</f>
        <v>1600000</v>
      </c>
      <c r="AD79">
        <f t="shared" si="5"/>
        <v>1600000</v>
      </c>
      <c r="AE79" t="str">
        <f>VLOOKUP(Z79,'Ejercicio 1'!N:P,3,FALSE)</f>
        <v>V.R.I.D.T.</v>
      </c>
      <c r="AF79" t="str">
        <f>VLOOKUP(Z79,'Ejercicio 1'!N:P,2,FALSE)</f>
        <v>Antofagasta</v>
      </c>
      <c r="AG79" t="str">
        <f>IFERROR(VLOOKUP(Y79,'Ejercicio 1'!R:S,2,FALSE),"Indefinido")</f>
        <v>Artículo</v>
      </c>
    </row>
    <row r="80" spans="1:33" x14ac:dyDescent="0.25">
      <c r="A80">
        <v>2015</v>
      </c>
      <c r="B80">
        <v>2015</v>
      </c>
      <c r="C80">
        <v>1</v>
      </c>
      <c r="D80">
        <v>2015</v>
      </c>
      <c r="E80">
        <v>1</v>
      </c>
      <c r="G80">
        <v>0</v>
      </c>
      <c r="H80" t="s">
        <v>261</v>
      </c>
      <c r="I80" t="s">
        <v>262</v>
      </c>
      <c r="J80" t="s">
        <v>263</v>
      </c>
      <c r="K80" t="s">
        <v>10</v>
      </c>
      <c r="L80">
        <v>5</v>
      </c>
      <c r="M80">
        <v>2</v>
      </c>
      <c r="W80">
        <v>3</v>
      </c>
      <c r="Y80" t="s">
        <v>44</v>
      </c>
      <c r="Z80" t="s">
        <v>56</v>
      </c>
      <c r="AA80">
        <f t="shared" si="3"/>
        <v>3</v>
      </c>
      <c r="AB80">
        <f t="shared" si="4"/>
        <v>2015</v>
      </c>
      <c r="AC80">
        <f>VLOOKUP(LEFT(K80,2),'Ejercicio 1'!$K$9:$L$12,2,FALSE)*IF(RIGHT(K80,1)="+",1.2,IF(RIGHT(K80,1)="-",0.85,1))</f>
        <v>1600000</v>
      </c>
      <c r="AD80">
        <f t="shared" si="5"/>
        <v>800000</v>
      </c>
      <c r="AE80" t="str">
        <f>VLOOKUP(Z80,'Ejercicio 1'!N:P,3,FALSE)</f>
        <v>Cs. del Mar</v>
      </c>
      <c r="AF80" t="str">
        <f>VLOOKUP(Z80,'Ejercicio 1'!N:P,2,FALSE)</f>
        <v>Coquimbo</v>
      </c>
      <c r="AG80" t="str">
        <f>IFERROR(VLOOKUP(Y80,'Ejercicio 1'!R:S,2,FALSE),"Indefinido")</f>
        <v>Artículo</v>
      </c>
    </row>
    <row r="81" spans="1:33" x14ac:dyDescent="0.25">
      <c r="A81">
        <v>2015</v>
      </c>
      <c r="B81">
        <v>2015</v>
      </c>
      <c r="C81">
        <v>1</v>
      </c>
      <c r="D81">
        <v>2015</v>
      </c>
      <c r="E81">
        <v>1</v>
      </c>
      <c r="G81">
        <v>0</v>
      </c>
      <c r="H81" t="s">
        <v>261</v>
      </c>
      <c r="I81" t="s">
        <v>262</v>
      </c>
      <c r="J81" t="s">
        <v>263</v>
      </c>
      <c r="K81" t="s">
        <v>10</v>
      </c>
      <c r="L81">
        <v>5</v>
      </c>
      <c r="M81">
        <v>2</v>
      </c>
      <c r="W81">
        <v>3</v>
      </c>
      <c r="Y81" t="s">
        <v>44</v>
      </c>
      <c r="Z81" t="s">
        <v>95</v>
      </c>
      <c r="AA81">
        <f t="shared" si="3"/>
        <v>3</v>
      </c>
      <c r="AB81">
        <f t="shared" si="4"/>
        <v>2015</v>
      </c>
      <c r="AC81">
        <f>VLOOKUP(LEFT(K81,2),'Ejercicio 1'!$K$9:$L$12,2,FALSE)*IF(RIGHT(K81,1)="+",1.2,IF(RIGHT(K81,1)="-",0.85,1))</f>
        <v>1600000</v>
      </c>
      <c r="AD81">
        <f t="shared" si="5"/>
        <v>800000</v>
      </c>
      <c r="AE81" t="str">
        <f>VLOOKUP(Z81,'Ejercicio 1'!N:P,3,FALSE)</f>
        <v>Cs. del Mar</v>
      </c>
      <c r="AF81" t="str">
        <f>VLOOKUP(Z81,'Ejercicio 1'!N:P,2,FALSE)</f>
        <v>Coquimbo</v>
      </c>
      <c r="AG81" t="str">
        <f>IFERROR(VLOOKUP(Y81,'Ejercicio 1'!R:S,2,FALSE),"Indefinido")</f>
        <v>Artículo</v>
      </c>
    </row>
    <row r="82" spans="1:33" x14ac:dyDescent="0.25">
      <c r="A82">
        <v>2015</v>
      </c>
      <c r="B82">
        <v>2015</v>
      </c>
      <c r="C82">
        <v>1</v>
      </c>
      <c r="D82">
        <v>2015</v>
      </c>
      <c r="E82">
        <v>1</v>
      </c>
      <c r="G82">
        <v>0</v>
      </c>
      <c r="H82" t="s">
        <v>264</v>
      </c>
      <c r="I82" t="s">
        <v>265</v>
      </c>
      <c r="J82" t="s">
        <v>266</v>
      </c>
      <c r="K82" t="s">
        <v>11</v>
      </c>
      <c r="L82">
        <v>10</v>
      </c>
      <c r="M82">
        <v>4</v>
      </c>
      <c r="P82">
        <v>4</v>
      </c>
      <c r="T82">
        <v>2</v>
      </c>
      <c r="Y82" t="s">
        <v>44</v>
      </c>
      <c r="Z82" t="s">
        <v>111</v>
      </c>
      <c r="AA82">
        <f t="shared" si="3"/>
        <v>6</v>
      </c>
      <c r="AB82">
        <f t="shared" si="4"/>
        <v>2015</v>
      </c>
      <c r="AC82">
        <f>VLOOKUP(LEFT(K82,2),'Ejercicio 1'!$K$9:$L$12,2,FALSE)*IF(RIGHT(K82,1)="+",1.2,IF(RIGHT(K82,1)="-",0.85,1))</f>
        <v>1200000</v>
      </c>
      <c r="AD82">
        <f t="shared" si="5"/>
        <v>300000</v>
      </c>
      <c r="AE82" t="str">
        <f>VLOOKUP(Z82,'Ejercicio 1'!N:P,3,FALSE)</f>
        <v>Medicina</v>
      </c>
      <c r="AF82" t="str">
        <f>VLOOKUP(Z82,'Ejercicio 1'!N:P,2,FALSE)</f>
        <v>Coquimbo</v>
      </c>
      <c r="AG82" t="str">
        <f>IFERROR(VLOOKUP(Y82,'Ejercicio 1'!R:S,2,FALSE),"Indefinido")</f>
        <v>Artículo</v>
      </c>
    </row>
    <row r="83" spans="1:33" x14ac:dyDescent="0.25">
      <c r="A83">
        <v>2015</v>
      </c>
      <c r="B83">
        <v>2015</v>
      </c>
      <c r="C83">
        <v>1</v>
      </c>
      <c r="D83">
        <v>2015</v>
      </c>
      <c r="E83">
        <v>1</v>
      </c>
      <c r="H83" t="s">
        <v>267</v>
      </c>
      <c r="I83" t="s">
        <v>268</v>
      </c>
      <c r="J83" t="s">
        <v>269</v>
      </c>
      <c r="K83" t="s">
        <v>10</v>
      </c>
      <c r="L83">
        <v>7</v>
      </c>
      <c r="M83">
        <v>4</v>
      </c>
      <c r="O83">
        <v>1</v>
      </c>
      <c r="S83">
        <v>2</v>
      </c>
      <c r="Y83" t="s">
        <v>44</v>
      </c>
      <c r="Z83" t="s">
        <v>56</v>
      </c>
      <c r="AA83">
        <f t="shared" si="3"/>
        <v>3</v>
      </c>
      <c r="AB83">
        <f t="shared" si="4"/>
        <v>2015</v>
      </c>
      <c r="AC83">
        <f>VLOOKUP(LEFT(K83,2),'Ejercicio 1'!$K$9:$L$12,2,FALSE)*IF(RIGHT(K83,1)="+",1.2,IF(RIGHT(K83,1)="-",0.85,1))</f>
        <v>1600000</v>
      </c>
      <c r="AD83">
        <f t="shared" si="5"/>
        <v>400000</v>
      </c>
      <c r="AE83" t="str">
        <f>VLOOKUP(Z83,'Ejercicio 1'!N:P,3,FALSE)</f>
        <v>Cs. del Mar</v>
      </c>
      <c r="AF83" t="str">
        <f>VLOOKUP(Z83,'Ejercicio 1'!N:P,2,FALSE)</f>
        <v>Coquimbo</v>
      </c>
      <c r="AG83" t="str">
        <f>IFERROR(VLOOKUP(Y83,'Ejercicio 1'!R:S,2,FALSE),"Indefinido")</f>
        <v>Artículo</v>
      </c>
    </row>
    <row r="84" spans="1:33" x14ac:dyDescent="0.25">
      <c r="A84">
        <v>2015</v>
      </c>
      <c r="B84">
        <v>2015</v>
      </c>
      <c r="C84">
        <v>1</v>
      </c>
      <c r="D84">
        <v>2015</v>
      </c>
      <c r="E84">
        <v>1</v>
      </c>
      <c r="G84">
        <v>0</v>
      </c>
      <c r="H84" t="s">
        <v>270</v>
      </c>
      <c r="I84" t="s">
        <v>118</v>
      </c>
      <c r="J84" t="s">
        <v>119</v>
      </c>
      <c r="K84" t="s">
        <v>106</v>
      </c>
      <c r="L84">
        <v>1</v>
      </c>
      <c r="M84">
        <v>1</v>
      </c>
      <c r="Y84" t="s">
        <v>87</v>
      </c>
      <c r="Z84" t="s">
        <v>121</v>
      </c>
      <c r="AA84">
        <f t="shared" si="3"/>
        <v>0</v>
      </c>
      <c r="AB84">
        <f t="shared" si="4"/>
        <v>2015</v>
      </c>
      <c r="AC84">
        <f>VLOOKUP(LEFT(K84,2),'Ejercicio 1'!$K$9:$L$12,2,FALSE)*IF(RIGHT(K84,1)="+",1.2,IF(RIGHT(K84,1)="-",0.85,1))</f>
        <v>680000</v>
      </c>
      <c r="AD84">
        <f t="shared" si="5"/>
        <v>680000</v>
      </c>
      <c r="AE84" t="str">
        <f>VLOOKUP(Z84,'Ejercicio 1'!N:P,3,FALSE)</f>
        <v>Ciencias</v>
      </c>
      <c r="AF84" t="str">
        <f>VLOOKUP(Z84,'Ejercicio 1'!N:P,2,FALSE)</f>
        <v>Antofagasta</v>
      </c>
      <c r="AG84" t="str">
        <f>IFERROR(VLOOKUP(Y84,'Ejercicio 1'!R:S,2,FALSE),"Indefinido")</f>
        <v>Material Editorial</v>
      </c>
    </row>
    <row r="85" spans="1:33" x14ac:dyDescent="0.25">
      <c r="A85">
        <v>2015</v>
      </c>
      <c r="B85">
        <v>2015</v>
      </c>
      <c r="C85">
        <v>1</v>
      </c>
      <c r="D85">
        <v>2015</v>
      </c>
      <c r="E85">
        <v>1</v>
      </c>
      <c r="G85">
        <v>0</v>
      </c>
      <c r="H85" t="s">
        <v>271</v>
      </c>
      <c r="I85" t="s">
        <v>272</v>
      </c>
      <c r="J85" t="s">
        <v>273</v>
      </c>
      <c r="K85" t="s">
        <v>9</v>
      </c>
      <c r="L85">
        <v>4</v>
      </c>
      <c r="M85">
        <v>2</v>
      </c>
      <c r="P85">
        <v>2</v>
      </c>
      <c r="Y85" t="s">
        <v>44</v>
      </c>
      <c r="Z85" t="s">
        <v>76</v>
      </c>
      <c r="AA85">
        <f t="shared" si="3"/>
        <v>2</v>
      </c>
      <c r="AB85">
        <f t="shared" si="4"/>
        <v>2015</v>
      </c>
      <c r="AC85">
        <f>VLOOKUP(LEFT(K85,2),'Ejercicio 1'!$K$9:$L$12,2,FALSE)*IF(RIGHT(K85,1)="+",1.2,IF(RIGHT(K85,1)="-",0.85,1))</f>
        <v>2000000</v>
      </c>
      <c r="AD85">
        <f t="shared" si="5"/>
        <v>1000000</v>
      </c>
      <c r="AE85" t="str">
        <f>VLOOKUP(Z85,'Ejercicio 1'!N:P,3,FALSE)</f>
        <v>Cs. del Mar</v>
      </c>
      <c r="AF85" t="str">
        <f>VLOOKUP(Z85,'Ejercicio 1'!N:P,2,FALSE)</f>
        <v>Coquimbo</v>
      </c>
      <c r="AG85" t="str">
        <f>IFERROR(VLOOKUP(Y85,'Ejercicio 1'!R:S,2,FALSE),"Indefinido")</f>
        <v>Artículo</v>
      </c>
    </row>
    <row r="86" spans="1:33" x14ac:dyDescent="0.25">
      <c r="A86">
        <v>2015</v>
      </c>
      <c r="B86">
        <v>2015</v>
      </c>
      <c r="C86">
        <v>1</v>
      </c>
      <c r="D86">
        <v>2015</v>
      </c>
      <c r="E86">
        <v>1</v>
      </c>
      <c r="G86">
        <v>0</v>
      </c>
      <c r="H86" t="s">
        <v>274</v>
      </c>
      <c r="I86" t="s">
        <v>82</v>
      </c>
      <c r="J86" t="s">
        <v>83</v>
      </c>
      <c r="K86" t="s">
        <v>9</v>
      </c>
      <c r="L86">
        <v>11</v>
      </c>
      <c r="M86">
        <v>1</v>
      </c>
      <c r="P86">
        <v>5</v>
      </c>
      <c r="W86">
        <v>4</v>
      </c>
      <c r="X86">
        <v>1</v>
      </c>
      <c r="Y86" t="s">
        <v>44</v>
      </c>
      <c r="Z86" t="s">
        <v>46</v>
      </c>
      <c r="AA86">
        <f t="shared" si="3"/>
        <v>10</v>
      </c>
      <c r="AB86">
        <f t="shared" si="4"/>
        <v>2015</v>
      </c>
      <c r="AC86">
        <f>VLOOKUP(LEFT(K86,2),'Ejercicio 1'!$K$9:$L$12,2,FALSE)*IF(RIGHT(K86,1)="+",1.2,IF(RIGHT(K86,1)="-",0.85,1))</f>
        <v>2000000</v>
      </c>
      <c r="AD86">
        <f t="shared" si="5"/>
        <v>2000000</v>
      </c>
      <c r="AE86" t="str">
        <f>VLOOKUP(Z86,'Ejercicio 1'!N:P,3,FALSE)</f>
        <v>V.R.I.D.T.</v>
      </c>
      <c r="AF86" t="str">
        <f>VLOOKUP(Z86,'Ejercicio 1'!N:P,2,FALSE)</f>
        <v>Antofagasta</v>
      </c>
      <c r="AG86" t="str">
        <f>IFERROR(VLOOKUP(Y86,'Ejercicio 1'!R:S,2,FALSE),"Indefinido")</f>
        <v>Artículo</v>
      </c>
    </row>
    <row r="87" spans="1:33" x14ac:dyDescent="0.25">
      <c r="A87">
        <v>2015</v>
      </c>
      <c r="B87">
        <v>2015</v>
      </c>
      <c r="C87">
        <v>1</v>
      </c>
      <c r="D87">
        <v>2015</v>
      </c>
      <c r="E87">
        <v>1</v>
      </c>
      <c r="F87">
        <v>2015</v>
      </c>
      <c r="G87">
        <v>1</v>
      </c>
      <c r="H87" t="s">
        <v>275</v>
      </c>
      <c r="I87" t="s">
        <v>276</v>
      </c>
      <c r="J87" t="s">
        <v>277</v>
      </c>
      <c r="K87" t="s">
        <v>12</v>
      </c>
      <c r="L87">
        <v>5</v>
      </c>
      <c r="M87">
        <v>5</v>
      </c>
      <c r="Y87" t="s">
        <v>44</v>
      </c>
      <c r="Z87" t="s">
        <v>76</v>
      </c>
      <c r="AA87">
        <f t="shared" si="3"/>
        <v>0</v>
      </c>
      <c r="AB87">
        <f t="shared" si="4"/>
        <v>2015</v>
      </c>
      <c r="AC87">
        <f>VLOOKUP(LEFT(K87,2),'Ejercicio 1'!$K$9:$L$12,2,FALSE)*IF(RIGHT(K87,1)="+",1.2,IF(RIGHT(K87,1)="-",0.85,1))</f>
        <v>800000</v>
      </c>
      <c r="AD87">
        <f t="shared" si="5"/>
        <v>160000</v>
      </c>
      <c r="AE87" t="str">
        <f>VLOOKUP(Z87,'Ejercicio 1'!N:P,3,FALSE)</f>
        <v>Cs. del Mar</v>
      </c>
      <c r="AF87" t="str">
        <f>VLOOKUP(Z87,'Ejercicio 1'!N:P,2,FALSE)</f>
        <v>Coquimbo</v>
      </c>
      <c r="AG87" t="str">
        <f>IFERROR(VLOOKUP(Y87,'Ejercicio 1'!R:S,2,FALSE),"Indefinido")</f>
        <v>Artículo</v>
      </c>
    </row>
    <row r="88" spans="1:33" x14ac:dyDescent="0.25">
      <c r="A88">
        <v>2014</v>
      </c>
      <c r="B88">
        <v>2015</v>
      </c>
      <c r="C88">
        <v>1</v>
      </c>
      <c r="D88">
        <v>2014</v>
      </c>
      <c r="E88">
        <v>1</v>
      </c>
      <c r="F88">
        <v>2015</v>
      </c>
      <c r="G88">
        <v>1</v>
      </c>
      <c r="H88" t="s">
        <v>278</v>
      </c>
      <c r="I88" t="s">
        <v>279</v>
      </c>
      <c r="J88" t="s">
        <v>280</v>
      </c>
      <c r="K88" t="s">
        <v>12</v>
      </c>
      <c r="L88">
        <v>4</v>
      </c>
      <c r="M88">
        <v>1</v>
      </c>
      <c r="O88">
        <v>1</v>
      </c>
      <c r="P88">
        <v>2</v>
      </c>
      <c r="Y88" t="s">
        <v>44</v>
      </c>
      <c r="Z88" t="s">
        <v>56</v>
      </c>
      <c r="AA88">
        <f t="shared" si="3"/>
        <v>3</v>
      </c>
      <c r="AB88">
        <f t="shared" si="4"/>
        <v>2015</v>
      </c>
      <c r="AC88">
        <f>VLOOKUP(LEFT(K88,2),'Ejercicio 1'!$K$9:$L$12,2,FALSE)*IF(RIGHT(K88,1)="+",1.2,IF(RIGHT(K88,1)="-",0.85,1))</f>
        <v>800000</v>
      </c>
      <c r="AD88">
        <f t="shared" si="5"/>
        <v>800000</v>
      </c>
      <c r="AE88" t="str">
        <f>VLOOKUP(Z88,'Ejercicio 1'!N:P,3,FALSE)</f>
        <v>Cs. del Mar</v>
      </c>
      <c r="AF88" t="str">
        <f>VLOOKUP(Z88,'Ejercicio 1'!N:P,2,FALSE)</f>
        <v>Coquimbo</v>
      </c>
      <c r="AG88" t="str">
        <f>IFERROR(VLOOKUP(Y88,'Ejercicio 1'!R:S,2,FALSE),"Indefinido")</f>
        <v>Artículo</v>
      </c>
    </row>
    <row r="89" spans="1:33" x14ac:dyDescent="0.25">
      <c r="A89">
        <v>2015</v>
      </c>
      <c r="B89">
        <v>2016</v>
      </c>
      <c r="C89">
        <v>1</v>
      </c>
      <c r="E89">
        <v>0</v>
      </c>
      <c r="G89">
        <v>0</v>
      </c>
      <c r="H89" t="s">
        <v>281</v>
      </c>
      <c r="I89" t="s">
        <v>131</v>
      </c>
      <c r="J89" t="s">
        <v>132</v>
      </c>
      <c r="K89" t="s">
        <v>106</v>
      </c>
      <c r="L89">
        <v>10</v>
      </c>
      <c r="M89">
        <v>3</v>
      </c>
      <c r="P89">
        <v>7</v>
      </c>
      <c r="Y89" t="s">
        <v>44</v>
      </c>
      <c r="Z89" t="s">
        <v>88</v>
      </c>
      <c r="AA89">
        <f t="shared" si="3"/>
        <v>7</v>
      </c>
      <c r="AB89">
        <f t="shared" si="4"/>
        <v>2016</v>
      </c>
      <c r="AC89">
        <f>VLOOKUP(LEFT(K89,2),'Ejercicio 1'!$K$9:$L$12,2,FALSE)*IF(RIGHT(K89,1)="+",1.2,IF(RIGHT(K89,1)="-",0.85,1))</f>
        <v>680000</v>
      </c>
      <c r="AD89">
        <f t="shared" si="5"/>
        <v>226667</v>
      </c>
      <c r="AE89" t="str">
        <f>VLOOKUP(Z89,'Ejercicio 1'!N:P,3,FALSE)</f>
        <v>V.R.I.D.T.</v>
      </c>
      <c r="AF89" t="str">
        <f>VLOOKUP(Z89,'Ejercicio 1'!N:P,2,FALSE)</f>
        <v>Antofagasta</v>
      </c>
      <c r="AG89" t="str">
        <f>IFERROR(VLOOKUP(Y89,'Ejercicio 1'!R:S,2,FALSE),"Indefinido")</f>
        <v>Artículo</v>
      </c>
    </row>
    <row r="90" spans="1:33" x14ac:dyDescent="0.25">
      <c r="A90">
        <v>2015</v>
      </c>
      <c r="B90">
        <v>2015</v>
      </c>
      <c r="C90">
        <v>1</v>
      </c>
      <c r="D90">
        <v>2015</v>
      </c>
      <c r="E90">
        <v>1</v>
      </c>
      <c r="G90">
        <v>0</v>
      </c>
      <c r="H90" t="s">
        <v>282</v>
      </c>
      <c r="I90" t="s">
        <v>82</v>
      </c>
      <c r="J90" t="s">
        <v>83</v>
      </c>
      <c r="K90" t="s">
        <v>9</v>
      </c>
      <c r="L90">
        <v>6</v>
      </c>
      <c r="M90">
        <v>1</v>
      </c>
      <c r="T90">
        <v>1</v>
      </c>
      <c r="W90">
        <v>4</v>
      </c>
      <c r="Y90" t="s">
        <v>44</v>
      </c>
      <c r="Z90" t="s">
        <v>46</v>
      </c>
      <c r="AA90">
        <f t="shared" si="3"/>
        <v>5</v>
      </c>
      <c r="AB90">
        <f t="shared" si="4"/>
        <v>2015</v>
      </c>
      <c r="AC90">
        <f>VLOOKUP(LEFT(K90,2),'Ejercicio 1'!$K$9:$L$12,2,FALSE)*IF(RIGHT(K90,1)="+",1.2,IF(RIGHT(K90,1)="-",0.85,1))</f>
        <v>2000000</v>
      </c>
      <c r="AD90">
        <f t="shared" si="5"/>
        <v>2000000</v>
      </c>
      <c r="AE90" t="str">
        <f>VLOOKUP(Z90,'Ejercicio 1'!N:P,3,FALSE)</f>
        <v>V.R.I.D.T.</v>
      </c>
      <c r="AF90" t="str">
        <f>VLOOKUP(Z90,'Ejercicio 1'!N:P,2,FALSE)</f>
        <v>Antofagasta</v>
      </c>
      <c r="AG90" t="str">
        <f>IFERROR(VLOOKUP(Y90,'Ejercicio 1'!R:S,2,FALSE),"Indefinido")</f>
        <v>Artículo</v>
      </c>
    </row>
    <row r="91" spans="1:33" x14ac:dyDescent="0.25">
      <c r="A91">
        <v>2015</v>
      </c>
      <c r="B91">
        <v>2015</v>
      </c>
      <c r="C91">
        <v>1</v>
      </c>
      <c r="D91">
        <v>2015</v>
      </c>
      <c r="E91">
        <v>1</v>
      </c>
      <c r="G91">
        <v>0</v>
      </c>
      <c r="H91" t="s">
        <v>283</v>
      </c>
      <c r="I91" t="s">
        <v>66</v>
      </c>
      <c r="J91" t="s">
        <v>67</v>
      </c>
      <c r="K91" t="s">
        <v>9</v>
      </c>
      <c r="L91">
        <v>5</v>
      </c>
      <c r="M91">
        <v>1</v>
      </c>
      <c r="P91">
        <v>1</v>
      </c>
      <c r="Q91">
        <v>1</v>
      </c>
      <c r="S91">
        <v>1</v>
      </c>
      <c r="T91">
        <v>1</v>
      </c>
      <c r="Y91" t="s">
        <v>44</v>
      </c>
      <c r="Z91" t="s">
        <v>69</v>
      </c>
      <c r="AA91">
        <f t="shared" si="3"/>
        <v>4</v>
      </c>
      <c r="AB91">
        <f t="shared" si="4"/>
        <v>2015</v>
      </c>
      <c r="AC91">
        <f>VLOOKUP(LEFT(K91,2),'Ejercicio 1'!$K$9:$L$12,2,FALSE)*IF(RIGHT(K91,1)="+",1.2,IF(RIGHT(K91,1)="-",0.85,1))</f>
        <v>2000000</v>
      </c>
      <c r="AD91">
        <f t="shared" si="5"/>
        <v>2000000</v>
      </c>
      <c r="AE91" t="str">
        <f>VLOOKUP(Z91,'Ejercicio 1'!N:P,3,FALSE)</f>
        <v>Economía y Administración</v>
      </c>
      <c r="AF91" t="str">
        <f>VLOOKUP(Z91,'Ejercicio 1'!N:P,2,FALSE)</f>
        <v>Antofagasta</v>
      </c>
      <c r="AG91" t="str">
        <f>IFERROR(VLOOKUP(Y91,'Ejercicio 1'!R:S,2,FALSE),"Indefinido")</f>
        <v>Artículo</v>
      </c>
    </row>
    <row r="92" spans="1:33" x14ac:dyDescent="0.25">
      <c r="A92">
        <v>2014</v>
      </c>
      <c r="B92">
        <v>2015</v>
      </c>
      <c r="C92">
        <v>1</v>
      </c>
      <c r="E92">
        <v>0</v>
      </c>
      <c r="G92">
        <v>0</v>
      </c>
      <c r="H92" t="s">
        <v>284</v>
      </c>
      <c r="I92" t="s">
        <v>285</v>
      </c>
      <c r="J92" t="s">
        <v>286</v>
      </c>
      <c r="K92" t="s">
        <v>9</v>
      </c>
      <c r="L92">
        <v>6</v>
      </c>
      <c r="M92">
        <v>5</v>
      </c>
      <c r="O92">
        <v>1</v>
      </c>
      <c r="Y92" t="s">
        <v>44</v>
      </c>
      <c r="Z92" t="s">
        <v>56</v>
      </c>
      <c r="AA92">
        <f t="shared" si="3"/>
        <v>1</v>
      </c>
      <c r="AB92">
        <f t="shared" si="4"/>
        <v>2015</v>
      </c>
      <c r="AC92">
        <f>VLOOKUP(LEFT(K92,2),'Ejercicio 1'!$K$9:$L$12,2,FALSE)*IF(RIGHT(K92,1)="+",1.2,IF(RIGHT(K92,1)="-",0.85,1))</f>
        <v>2000000</v>
      </c>
      <c r="AD92">
        <f t="shared" si="5"/>
        <v>400000</v>
      </c>
      <c r="AE92" t="str">
        <f>VLOOKUP(Z92,'Ejercicio 1'!N:P,3,FALSE)</f>
        <v>Cs. del Mar</v>
      </c>
      <c r="AF92" t="str">
        <f>VLOOKUP(Z92,'Ejercicio 1'!N:P,2,FALSE)</f>
        <v>Coquimbo</v>
      </c>
      <c r="AG92" t="str">
        <f>IFERROR(VLOOKUP(Y92,'Ejercicio 1'!R:S,2,FALSE),"Indefinido")</f>
        <v>Artículo</v>
      </c>
    </row>
    <row r="93" spans="1:33" x14ac:dyDescent="0.25">
      <c r="A93">
        <v>2015</v>
      </c>
      <c r="B93">
        <v>2015</v>
      </c>
      <c r="C93">
        <v>1</v>
      </c>
      <c r="D93">
        <v>2015</v>
      </c>
      <c r="E93">
        <v>1</v>
      </c>
      <c r="F93">
        <v>2015</v>
      </c>
      <c r="G93">
        <v>1</v>
      </c>
      <c r="H93" t="s">
        <v>287</v>
      </c>
      <c r="I93" t="s">
        <v>288</v>
      </c>
      <c r="J93" t="s">
        <v>289</v>
      </c>
      <c r="K93" t="s">
        <v>12</v>
      </c>
      <c r="L93">
        <v>1</v>
      </c>
      <c r="M93">
        <v>1</v>
      </c>
      <c r="Y93" t="s">
        <v>44</v>
      </c>
      <c r="Z93" t="s">
        <v>116</v>
      </c>
      <c r="AA93">
        <f t="shared" si="3"/>
        <v>0</v>
      </c>
      <c r="AB93">
        <f t="shared" si="4"/>
        <v>2015</v>
      </c>
      <c r="AC93">
        <f>VLOOKUP(LEFT(K93,2),'Ejercicio 1'!$K$9:$L$12,2,FALSE)*IF(RIGHT(K93,1)="+",1.2,IF(RIGHT(K93,1)="-",0.85,1))</f>
        <v>800000</v>
      </c>
      <c r="AD93">
        <f t="shared" si="5"/>
        <v>800000</v>
      </c>
      <c r="AE93" t="str">
        <f>VLOOKUP(Z93,'Ejercicio 1'!N:P,3,FALSE)</f>
        <v>Cs. Jurídicas</v>
      </c>
      <c r="AF93" t="str">
        <f>VLOOKUP(Z93,'Ejercicio 1'!N:P,2,FALSE)</f>
        <v>Coquimbo</v>
      </c>
      <c r="AG93" t="str">
        <f>IFERROR(VLOOKUP(Y93,'Ejercicio 1'!R:S,2,FALSE),"Indefinido")</f>
        <v>Artículo</v>
      </c>
    </row>
    <row r="94" spans="1:33" x14ac:dyDescent="0.25">
      <c r="A94">
        <v>2016</v>
      </c>
      <c r="B94">
        <v>2016</v>
      </c>
      <c r="C94">
        <v>1</v>
      </c>
      <c r="D94">
        <v>2016</v>
      </c>
      <c r="E94">
        <v>11</v>
      </c>
      <c r="G94">
        <v>0</v>
      </c>
      <c r="H94" t="s">
        <v>290</v>
      </c>
      <c r="I94" t="s">
        <v>291</v>
      </c>
      <c r="J94" t="s">
        <v>292</v>
      </c>
      <c r="K94" t="s">
        <v>12</v>
      </c>
      <c r="L94">
        <v>3</v>
      </c>
      <c r="M94">
        <v>1</v>
      </c>
      <c r="Q94">
        <v>2</v>
      </c>
      <c r="Y94" t="s">
        <v>44</v>
      </c>
      <c r="Z94" t="s">
        <v>173</v>
      </c>
      <c r="AA94">
        <f t="shared" si="3"/>
        <v>2</v>
      </c>
      <c r="AB94">
        <f t="shared" si="4"/>
        <v>2016</v>
      </c>
      <c r="AC94">
        <f>VLOOKUP(LEFT(K94,2),'Ejercicio 1'!$K$9:$L$12,2,FALSE)*IF(RIGHT(K94,1)="+",1.2,IF(RIGHT(K94,1)="-",0.85,1))</f>
        <v>800000</v>
      </c>
      <c r="AD94">
        <f t="shared" si="5"/>
        <v>800000</v>
      </c>
      <c r="AE94" t="str">
        <f>VLOOKUP(Z94,'Ejercicio 1'!N:P,3,FALSE)</f>
        <v>Ciencias</v>
      </c>
      <c r="AF94" t="str">
        <f>VLOOKUP(Z94,'Ejercicio 1'!N:P,2,FALSE)</f>
        <v>Antofagasta</v>
      </c>
      <c r="AG94" t="str">
        <f>IFERROR(VLOOKUP(Y94,'Ejercicio 1'!R:S,2,FALSE),"Indefinido")</f>
        <v>Artículo</v>
      </c>
    </row>
    <row r="95" spans="1:33" x14ac:dyDescent="0.25">
      <c r="A95">
        <v>2016</v>
      </c>
      <c r="B95">
        <v>2016</v>
      </c>
      <c r="C95">
        <v>1</v>
      </c>
      <c r="D95">
        <v>2016</v>
      </c>
      <c r="E95">
        <v>11</v>
      </c>
      <c r="G95">
        <v>0</v>
      </c>
      <c r="H95" t="s">
        <v>293</v>
      </c>
      <c r="I95" t="s">
        <v>294</v>
      </c>
      <c r="J95" t="s">
        <v>295</v>
      </c>
      <c r="K95" t="s">
        <v>9</v>
      </c>
      <c r="L95">
        <v>8</v>
      </c>
      <c r="M95">
        <v>1</v>
      </c>
      <c r="P95">
        <v>7</v>
      </c>
      <c r="Y95" t="s">
        <v>44</v>
      </c>
      <c r="Z95" t="s">
        <v>111</v>
      </c>
      <c r="AA95">
        <f t="shared" si="3"/>
        <v>7</v>
      </c>
      <c r="AB95">
        <f t="shared" si="4"/>
        <v>2016</v>
      </c>
      <c r="AC95">
        <f>VLOOKUP(LEFT(K95,2),'Ejercicio 1'!$K$9:$L$12,2,FALSE)*IF(RIGHT(K95,1)="+",1.2,IF(RIGHT(K95,1)="-",0.85,1))</f>
        <v>2000000</v>
      </c>
      <c r="AD95">
        <f t="shared" si="5"/>
        <v>2000000</v>
      </c>
      <c r="AE95" t="str">
        <f>VLOOKUP(Z95,'Ejercicio 1'!N:P,3,FALSE)</f>
        <v>Medicina</v>
      </c>
      <c r="AF95" t="str">
        <f>VLOOKUP(Z95,'Ejercicio 1'!N:P,2,FALSE)</f>
        <v>Coquimbo</v>
      </c>
      <c r="AG95" t="str">
        <f>IFERROR(VLOOKUP(Y95,'Ejercicio 1'!R:S,2,FALSE),"Indefinido")</f>
        <v>Artículo</v>
      </c>
    </row>
    <row r="96" spans="1:33" x14ac:dyDescent="0.25">
      <c r="A96">
        <v>2015</v>
      </c>
      <c r="B96">
        <v>2015</v>
      </c>
      <c r="C96">
        <v>1</v>
      </c>
      <c r="D96">
        <v>2015</v>
      </c>
      <c r="E96">
        <v>1</v>
      </c>
      <c r="G96">
        <v>0</v>
      </c>
      <c r="H96" t="s">
        <v>296</v>
      </c>
      <c r="I96" t="s">
        <v>297</v>
      </c>
      <c r="J96" t="s">
        <v>298</v>
      </c>
      <c r="K96" t="s">
        <v>10</v>
      </c>
      <c r="L96">
        <v>5</v>
      </c>
      <c r="M96">
        <v>1</v>
      </c>
      <c r="S96">
        <v>1</v>
      </c>
      <c r="W96">
        <v>3</v>
      </c>
      <c r="Y96" t="s">
        <v>44</v>
      </c>
      <c r="Z96" t="s">
        <v>51</v>
      </c>
      <c r="AA96">
        <f t="shared" si="3"/>
        <v>4</v>
      </c>
      <c r="AB96">
        <f t="shared" si="4"/>
        <v>2015</v>
      </c>
      <c r="AC96">
        <f>VLOOKUP(LEFT(K96,2),'Ejercicio 1'!$K$9:$L$12,2,FALSE)*IF(RIGHT(K96,1)="+",1.2,IF(RIGHT(K96,1)="-",0.85,1))</f>
        <v>1600000</v>
      </c>
      <c r="AD96">
        <f t="shared" si="5"/>
        <v>1600000</v>
      </c>
      <c r="AE96" t="str">
        <f>VLOOKUP(Z96,'Ejercicio 1'!N:P,3,FALSE)</f>
        <v>Ing. y Cs. Geológicas</v>
      </c>
      <c r="AF96" t="str">
        <f>VLOOKUP(Z96,'Ejercicio 1'!N:P,2,FALSE)</f>
        <v>Antofagasta</v>
      </c>
      <c r="AG96" t="str">
        <f>IFERROR(VLOOKUP(Y96,'Ejercicio 1'!R:S,2,FALSE),"Indefinido")</f>
        <v>Artículo</v>
      </c>
    </row>
    <row r="97" spans="1:33" x14ac:dyDescent="0.25">
      <c r="A97">
        <v>2015</v>
      </c>
      <c r="C97">
        <v>0</v>
      </c>
      <c r="D97">
        <v>2015</v>
      </c>
      <c r="E97">
        <v>1</v>
      </c>
      <c r="F97">
        <v>2015</v>
      </c>
      <c r="G97">
        <v>1</v>
      </c>
      <c r="H97" t="s">
        <v>299</v>
      </c>
      <c r="I97" t="s">
        <v>300</v>
      </c>
      <c r="J97" t="s">
        <v>301</v>
      </c>
      <c r="K97" t="s">
        <v>106</v>
      </c>
      <c r="L97">
        <v>5</v>
      </c>
      <c r="M97">
        <v>3</v>
      </c>
      <c r="O97">
        <v>2</v>
      </c>
      <c r="Y97" t="s">
        <v>44</v>
      </c>
      <c r="Z97" t="s">
        <v>302</v>
      </c>
      <c r="AA97">
        <f t="shared" si="3"/>
        <v>2</v>
      </c>
      <c r="AB97">
        <f t="shared" si="4"/>
        <v>2015</v>
      </c>
      <c r="AC97">
        <f>VLOOKUP(LEFT(K97,2),'Ejercicio 1'!$K$9:$L$12,2,FALSE)*IF(RIGHT(K97,1)="+",1.2,IF(RIGHT(K97,1)="-",0.85,1))</f>
        <v>680000</v>
      </c>
      <c r="AD97">
        <f t="shared" si="5"/>
        <v>226667</v>
      </c>
      <c r="AE97" t="str">
        <f>VLOOKUP(Z97,'Ejercicio 1'!N:P,3,FALSE)</f>
        <v>Medicina</v>
      </c>
      <c r="AF97" t="str">
        <f>VLOOKUP(Z97,'Ejercicio 1'!N:P,2,FALSE)</f>
        <v>Coquimbo</v>
      </c>
      <c r="AG97" t="str">
        <f>IFERROR(VLOOKUP(Y97,'Ejercicio 1'!R:S,2,FALSE),"Indefinido")</f>
        <v>Artículo</v>
      </c>
    </row>
    <row r="98" spans="1:33" x14ac:dyDescent="0.25">
      <c r="A98">
        <v>2015</v>
      </c>
      <c r="C98">
        <v>0</v>
      </c>
      <c r="D98">
        <v>2015</v>
      </c>
      <c r="E98">
        <v>1</v>
      </c>
      <c r="F98">
        <v>2015</v>
      </c>
      <c r="G98">
        <v>1</v>
      </c>
      <c r="H98" t="s">
        <v>303</v>
      </c>
      <c r="I98" t="s">
        <v>71</v>
      </c>
      <c r="J98" t="s">
        <v>72</v>
      </c>
      <c r="K98" t="s">
        <v>12</v>
      </c>
      <c r="L98">
        <v>3</v>
      </c>
      <c r="M98">
        <v>3</v>
      </c>
      <c r="Y98" t="s">
        <v>44</v>
      </c>
      <c r="Z98" t="s">
        <v>217</v>
      </c>
      <c r="AA98">
        <f t="shared" si="3"/>
        <v>0</v>
      </c>
      <c r="AB98">
        <f t="shared" si="4"/>
        <v>2015</v>
      </c>
      <c r="AC98">
        <f>VLOOKUP(LEFT(K98,2),'Ejercicio 1'!$K$9:$L$12,2,FALSE)*IF(RIGHT(K98,1)="+",1.2,IF(RIGHT(K98,1)="-",0.85,1))</f>
        <v>800000</v>
      </c>
      <c r="AD98">
        <f t="shared" si="5"/>
        <v>266667</v>
      </c>
      <c r="AE98" t="str">
        <f>VLOOKUP(Z98,'Ejercicio 1'!N:P,3,FALSE)</f>
        <v>Ing. y Cs. Geológicas</v>
      </c>
      <c r="AF98" t="str">
        <f>VLOOKUP(Z98,'Ejercicio 1'!N:P,2,FALSE)</f>
        <v>Antofagasta</v>
      </c>
      <c r="AG98" t="str">
        <f>IFERROR(VLOOKUP(Y98,'Ejercicio 1'!R:S,2,FALSE),"Indefinido")</f>
        <v>Artículo</v>
      </c>
    </row>
    <row r="99" spans="1:33" x14ac:dyDescent="0.25">
      <c r="A99">
        <v>2016</v>
      </c>
      <c r="C99">
        <v>0</v>
      </c>
      <c r="D99">
        <v>2016</v>
      </c>
      <c r="E99">
        <v>11</v>
      </c>
      <c r="F99">
        <v>2016</v>
      </c>
      <c r="G99">
        <v>1</v>
      </c>
      <c r="H99" t="s">
        <v>304</v>
      </c>
      <c r="I99" t="s">
        <v>71</v>
      </c>
      <c r="J99" t="s">
        <v>72</v>
      </c>
      <c r="K99" t="s">
        <v>12</v>
      </c>
      <c r="L99">
        <v>4</v>
      </c>
      <c r="M99">
        <v>3</v>
      </c>
      <c r="Q99">
        <v>1</v>
      </c>
      <c r="Y99" t="s">
        <v>44</v>
      </c>
      <c r="Z99" t="s">
        <v>217</v>
      </c>
      <c r="AA99">
        <f t="shared" si="3"/>
        <v>1</v>
      </c>
      <c r="AB99">
        <f t="shared" si="4"/>
        <v>2016</v>
      </c>
      <c r="AC99">
        <f>VLOOKUP(LEFT(K99,2),'Ejercicio 1'!$K$9:$L$12,2,FALSE)*IF(RIGHT(K99,1)="+",1.2,IF(RIGHT(K99,1)="-",0.85,1))</f>
        <v>800000</v>
      </c>
      <c r="AD99">
        <f t="shared" si="5"/>
        <v>266667</v>
      </c>
      <c r="AE99" t="str">
        <f>VLOOKUP(Z99,'Ejercicio 1'!N:P,3,FALSE)</f>
        <v>Ing. y Cs. Geológicas</v>
      </c>
      <c r="AF99" t="str">
        <f>VLOOKUP(Z99,'Ejercicio 1'!N:P,2,FALSE)</f>
        <v>Antofagasta</v>
      </c>
      <c r="AG99" t="str">
        <f>IFERROR(VLOOKUP(Y99,'Ejercicio 1'!R:S,2,FALSE),"Indefinido")</f>
        <v>Artículo</v>
      </c>
    </row>
    <row r="100" spans="1:33" x14ac:dyDescent="0.25">
      <c r="A100">
        <v>2015</v>
      </c>
      <c r="B100">
        <v>2015</v>
      </c>
      <c r="C100">
        <v>1</v>
      </c>
      <c r="D100">
        <v>2015</v>
      </c>
      <c r="E100">
        <v>1</v>
      </c>
      <c r="G100">
        <v>0</v>
      </c>
      <c r="H100" t="s">
        <v>305</v>
      </c>
      <c r="I100" t="s">
        <v>306</v>
      </c>
      <c r="J100" t="s">
        <v>307</v>
      </c>
      <c r="K100" t="s">
        <v>12</v>
      </c>
      <c r="L100">
        <v>7</v>
      </c>
      <c r="M100">
        <v>1</v>
      </c>
      <c r="P100">
        <v>5</v>
      </c>
      <c r="V100">
        <v>1</v>
      </c>
      <c r="Y100" t="s">
        <v>44</v>
      </c>
      <c r="Z100" t="s">
        <v>126</v>
      </c>
      <c r="AA100">
        <f t="shared" si="3"/>
        <v>6</v>
      </c>
      <c r="AB100">
        <f t="shared" si="4"/>
        <v>2015</v>
      </c>
      <c r="AC100">
        <f>VLOOKUP(LEFT(K100,2),'Ejercicio 1'!$K$9:$L$12,2,FALSE)*IF(RIGHT(K100,1)="+",1.2,IF(RIGHT(K100,1)="-",0.85,1))</f>
        <v>800000</v>
      </c>
      <c r="AD100">
        <f t="shared" si="5"/>
        <v>800000</v>
      </c>
      <c r="AE100" t="str">
        <f>VLOOKUP(Z100,'Ejercicio 1'!N:P,3,FALSE)</f>
        <v>Humanidades</v>
      </c>
      <c r="AF100" t="str">
        <f>VLOOKUP(Z100,'Ejercicio 1'!N:P,2,FALSE)</f>
        <v>Antofagasta</v>
      </c>
      <c r="AG100" t="str">
        <f>IFERROR(VLOOKUP(Y100,'Ejercicio 1'!R:S,2,FALSE),"Indefinido")</f>
        <v>Artículo</v>
      </c>
    </row>
    <row r="101" spans="1:33" x14ac:dyDescent="0.25">
      <c r="A101">
        <v>2015</v>
      </c>
      <c r="C101">
        <v>0</v>
      </c>
      <c r="D101">
        <v>2015</v>
      </c>
      <c r="E101">
        <v>1</v>
      </c>
      <c r="H101" t="s">
        <v>308</v>
      </c>
      <c r="I101" t="s">
        <v>309</v>
      </c>
      <c r="J101" t="s">
        <v>310</v>
      </c>
      <c r="K101" t="s">
        <v>11</v>
      </c>
      <c r="L101">
        <v>3</v>
      </c>
      <c r="M101">
        <v>2</v>
      </c>
      <c r="O101">
        <v>1</v>
      </c>
      <c r="Y101" t="s">
        <v>44</v>
      </c>
      <c r="Z101" t="s">
        <v>210</v>
      </c>
      <c r="AA101">
        <f t="shared" si="3"/>
        <v>1</v>
      </c>
      <c r="AB101">
        <f t="shared" si="4"/>
        <v>2015</v>
      </c>
      <c r="AC101">
        <f>VLOOKUP(LEFT(K101,2),'Ejercicio 1'!$K$9:$L$12,2,FALSE)*IF(RIGHT(K101,1)="+",1.2,IF(RIGHT(K101,1)="-",0.85,1))</f>
        <v>1200000</v>
      </c>
      <c r="AD101">
        <f t="shared" si="5"/>
        <v>600000</v>
      </c>
      <c r="AE101" t="str">
        <f>VLOOKUP(Z101,'Ejercicio 1'!N:P,3,FALSE)</f>
        <v>Medicina</v>
      </c>
      <c r="AF101" t="str">
        <f>VLOOKUP(Z101,'Ejercicio 1'!N:P,2,FALSE)</f>
        <v>Coquimbo</v>
      </c>
      <c r="AG101" t="str">
        <f>IFERROR(VLOOKUP(Y101,'Ejercicio 1'!R:S,2,FALSE),"Indefinido")</f>
        <v>Artículo</v>
      </c>
    </row>
    <row r="102" spans="1:33" x14ac:dyDescent="0.25">
      <c r="A102">
        <v>2015</v>
      </c>
      <c r="B102">
        <v>2015</v>
      </c>
      <c r="C102">
        <v>1</v>
      </c>
      <c r="D102">
        <v>2015</v>
      </c>
      <c r="E102">
        <v>1</v>
      </c>
      <c r="G102">
        <v>0</v>
      </c>
      <c r="H102" t="s">
        <v>311</v>
      </c>
      <c r="I102" t="s">
        <v>312</v>
      </c>
      <c r="J102" t="s">
        <v>313</v>
      </c>
      <c r="K102" t="s">
        <v>12</v>
      </c>
      <c r="L102">
        <v>5</v>
      </c>
      <c r="M102">
        <v>1</v>
      </c>
      <c r="O102">
        <v>4</v>
      </c>
      <c r="P102">
        <v>1</v>
      </c>
      <c r="Y102" t="s">
        <v>44</v>
      </c>
      <c r="Z102" t="s">
        <v>95</v>
      </c>
      <c r="AA102">
        <f t="shared" si="3"/>
        <v>4</v>
      </c>
      <c r="AB102">
        <f t="shared" si="4"/>
        <v>2015</v>
      </c>
      <c r="AC102">
        <f>VLOOKUP(LEFT(K102,2),'Ejercicio 1'!$K$9:$L$12,2,FALSE)*IF(RIGHT(K102,1)="+",1.2,IF(RIGHT(K102,1)="-",0.85,1))</f>
        <v>800000</v>
      </c>
      <c r="AD102">
        <f t="shared" si="5"/>
        <v>800000</v>
      </c>
      <c r="AE102" t="str">
        <f>VLOOKUP(Z102,'Ejercicio 1'!N:P,3,FALSE)</f>
        <v>Cs. del Mar</v>
      </c>
      <c r="AF102" t="str">
        <f>VLOOKUP(Z102,'Ejercicio 1'!N:P,2,FALSE)</f>
        <v>Coquimbo</v>
      </c>
      <c r="AG102" t="str">
        <f>IFERROR(VLOOKUP(Y102,'Ejercicio 1'!R:S,2,FALSE),"Indefinido")</f>
        <v>Artículo</v>
      </c>
    </row>
    <row r="103" spans="1:33" x14ac:dyDescent="0.25">
      <c r="A103">
        <v>2015</v>
      </c>
      <c r="B103">
        <v>2016</v>
      </c>
      <c r="C103">
        <v>1</v>
      </c>
      <c r="E103">
        <v>0</v>
      </c>
      <c r="G103">
        <v>0</v>
      </c>
      <c r="H103" t="s">
        <v>314</v>
      </c>
      <c r="I103" t="s">
        <v>315</v>
      </c>
      <c r="J103" t="s">
        <v>316</v>
      </c>
      <c r="K103" t="s">
        <v>12</v>
      </c>
      <c r="L103">
        <v>1</v>
      </c>
      <c r="M103">
        <v>1</v>
      </c>
      <c r="Y103" t="s">
        <v>44</v>
      </c>
      <c r="Z103" t="s">
        <v>88</v>
      </c>
      <c r="AA103">
        <f t="shared" si="3"/>
        <v>0</v>
      </c>
      <c r="AB103">
        <f t="shared" si="4"/>
        <v>2016</v>
      </c>
      <c r="AC103">
        <f>VLOOKUP(LEFT(K103,2),'Ejercicio 1'!$K$9:$L$12,2,FALSE)*IF(RIGHT(K103,1)="+",1.2,IF(RIGHT(K103,1)="-",0.85,1))</f>
        <v>800000</v>
      </c>
      <c r="AD103">
        <f t="shared" si="5"/>
        <v>800000</v>
      </c>
      <c r="AE103" t="str">
        <f>VLOOKUP(Z103,'Ejercicio 1'!N:P,3,FALSE)</f>
        <v>V.R.I.D.T.</v>
      </c>
      <c r="AF103" t="str">
        <f>VLOOKUP(Z103,'Ejercicio 1'!N:P,2,FALSE)</f>
        <v>Antofagasta</v>
      </c>
      <c r="AG103" t="str">
        <f>IFERROR(VLOOKUP(Y103,'Ejercicio 1'!R:S,2,FALSE),"Indefinido")</f>
        <v>Artículo</v>
      </c>
    </row>
    <row r="104" spans="1:33" x14ac:dyDescent="0.25">
      <c r="A104">
        <v>2015</v>
      </c>
      <c r="C104">
        <v>0</v>
      </c>
      <c r="E104">
        <v>0</v>
      </c>
      <c r="F104">
        <v>2015</v>
      </c>
      <c r="G104">
        <v>1</v>
      </c>
      <c r="H104" t="s">
        <v>317</v>
      </c>
      <c r="I104" t="s">
        <v>318</v>
      </c>
      <c r="J104" t="s">
        <v>319</v>
      </c>
      <c r="K104" t="s">
        <v>12</v>
      </c>
      <c r="L104">
        <v>3</v>
      </c>
      <c r="M104">
        <v>1</v>
      </c>
      <c r="Q104">
        <v>2</v>
      </c>
      <c r="Y104" t="s">
        <v>44</v>
      </c>
      <c r="Z104" t="s">
        <v>157</v>
      </c>
      <c r="AA104">
        <f t="shared" si="3"/>
        <v>2</v>
      </c>
      <c r="AB104">
        <f t="shared" si="4"/>
        <v>2015</v>
      </c>
      <c r="AC104">
        <f>VLOOKUP(LEFT(K104,2),'Ejercicio 1'!$K$9:$L$12,2,FALSE)*IF(RIGHT(K104,1)="+",1.2,IF(RIGHT(K104,1)="-",0.85,1))</f>
        <v>800000</v>
      </c>
      <c r="AD104">
        <f t="shared" si="5"/>
        <v>800000</v>
      </c>
      <c r="AE104" t="str">
        <f>VLOOKUP(Z104,'Ejercicio 1'!N:P,3,FALSE)</f>
        <v>Ciencias</v>
      </c>
      <c r="AF104" t="str">
        <f>VLOOKUP(Z104,'Ejercicio 1'!N:P,2,FALSE)</f>
        <v>Antofagasta</v>
      </c>
      <c r="AG104" t="str">
        <f>IFERROR(VLOOKUP(Y104,'Ejercicio 1'!R:S,2,FALSE),"Indefinido")</f>
        <v>Artículo</v>
      </c>
    </row>
    <row r="105" spans="1:33" x14ac:dyDescent="0.25">
      <c r="A105">
        <v>2014</v>
      </c>
      <c r="B105">
        <v>2015</v>
      </c>
      <c r="C105">
        <v>1</v>
      </c>
      <c r="D105">
        <v>2014</v>
      </c>
      <c r="E105">
        <v>1</v>
      </c>
      <c r="G105">
        <v>0</v>
      </c>
      <c r="H105" t="s">
        <v>320</v>
      </c>
      <c r="I105" t="s">
        <v>321</v>
      </c>
      <c r="J105" t="s">
        <v>322</v>
      </c>
      <c r="K105" t="s">
        <v>11</v>
      </c>
      <c r="L105">
        <v>4</v>
      </c>
      <c r="M105">
        <v>1</v>
      </c>
      <c r="N105">
        <v>2</v>
      </c>
      <c r="P105">
        <v>1</v>
      </c>
      <c r="Y105" t="s">
        <v>44</v>
      </c>
      <c r="Z105" t="s">
        <v>323</v>
      </c>
      <c r="AA105">
        <f t="shared" si="3"/>
        <v>3</v>
      </c>
      <c r="AB105">
        <f t="shared" si="4"/>
        <v>2015</v>
      </c>
      <c r="AC105">
        <f>VLOOKUP(LEFT(K105,2),'Ejercicio 1'!$K$9:$L$12,2,FALSE)*IF(RIGHT(K105,1)="+",1.2,IF(RIGHT(K105,1)="-",0.85,1))</f>
        <v>1200000</v>
      </c>
      <c r="AD105">
        <f t="shared" si="5"/>
        <v>1200000</v>
      </c>
      <c r="AE105" t="str">
        <f>VLOOKUP(Z105,'Ejercicio 1'!N:P,3,FALSE)</f>
        <v>Ciencias</v>
      </c>
      <c r="AF105" t="str">
        <f>VLOOKUP(Z105,'Ejercicio 1'!N:P,2,FALSE)</f>
        <v>Antofagasta</v>
      </c>
      <c r="AG105" t="str">
        <f>IFERROR(VLOOKUP(Y105,'Ejercicio 1'!R:S,2,FALSE),"Indefinido")</f>
        <v>Artículo</v>
      </c>
    </row>
    <row r="106" spans="1:33" x14ac:dyDescent="0.25">
      <c r="A106">
        <v>2015</v>
      </c>
      <c r="B106">
        <v>2015</v>
      </c>
      <c r="C106">
        <v>1</v>
      </c>
      <c r="D106">
        <v>2015</v>
      </c>
      <c r="E106">
        <v>1</v>
      </c>
      <c r="G106">
        <v>0</v>
      </c>
      <c r="H106" t="s">
        <v>324</v>
      </c>
      <c r="I106" t="s">
        <v>325</v>
      </c>
      <c r="J106" t="s">
        <v>326</v>
      </c>
      <c r="K106" t="s">
        <v>9</v>
      </c>
      <c r="L106">
        <v>5</v>
      </c>
      <c r="M106">
        <v>1</v>
      </c>
      <c r="P106">
        <v>2</v>
      </c>
      <c r="T106">
        <v>2</v>
      </c>
      <c r="Y106" t="s">
        <v>44</v>
      </c>
      <c r="Z106" t="s">
        <v>51</v>
      </c>
      <c r="AA106">
        <f t="shared" si="3"/>
        <v>4</v>
      </c>
      <c r="AB106">
        <f t="shared" si="4"/>
        <v>2015</v>
      </c>
      <c r="AC106">
        <f>VLOOKUP(LEFT(K106,2),'Ejercicio 1'!$K$9:$L$12,2,FALSE)*IF(RIGHT(K106,1)="+",1.2,IF(RIGHT(K106,1)="-",0.85,1))</f>
        <v>2000000</v>
      </c>
      <c r="AD106">
        <f t="shared" si="5"/>
        <v>2000000</v>
      </c>
      <c r="AE106" t="str">
        <f>VLOOKUP(Z106,'Ejercicio 1'!N:P,3,FALSE)</f>
        <v>Ing. y Cs. Geológicas</v>
      </c>
      <c r="AF106" t="str">
        <f>VLOOKUP(Z106,'Ejercicio 1'!N:P,2,FALSE)</f>
        <v>Antofagasta</v>
      </c>
      <c r="AG106" t="str">
        <f>IFERROR(VLOOKUP(Y106,'Ejercicio 1'!R:S,2,FALSE),"Indefinido")</f>
        <v>Artículo</v>
      </c>
    </row>
    <row r="107" spans="1:33" x14ac:dyDescent="0.25">
      <c r="A107">
        <v>2015</v>
      </c>
      <c r="B107">
        <v>2015</v>
      </c>
      <c r="C107">
        <v>1</v>
      </c>
      <c r="D107">
        <v>2015</v>
      </c>
      <c r="E107">
        <v>1</v>
      </c>
      <c r="G107">
        <v>0</v>
      </c>
      <c r="H107" t="s">
        <v>327</v>
      </c>
      <c r="I107" t="s">
        <v>328</v>
      </c>
      <c r="J107" t="s">
        <v>329</v>
      </c>
      <c r="K107" t="s">
        <v>9</v>
      </c>
      <c r="L107">
        <v>8</v>
      </c>
      <c r="M107">
        <v>1</v>
      </c>
      <c r="P107">
        <v>7</v>
      </c>
      <c r="Y107" t="s">
        <v>44</v>
      </c>
      <c r="Z107" t="s">
        <v>88</v>
      </c>
      <c r="AA107">
        <f t="shared" si="3"/>
        <v>7</v>
      </c>
      <c r="AB107">
        <f t="shared" si="4"/>
        <v>2015</v>
      </c>
      <c r="AC107">
        <f>VLOOKUP(LEFT(K107,2),'Ejercicio 1'!$K$9:$L$12,2,FALSE)*IF(RIGHT(K107,1)="+",1.2,IF(RIGHT(K107,1)="-",0.85,1))</f>
        <v>2000000</v>
      </c>
      <c r="AD107">
        <f t="shared" si="5"/>
        <v>2000000</v>
      </c>
      <c r="AE107" t="str">
        <f>VLOOKUP(Z107,'Ejercicio 1'!N:P,3,FALSE)</f>
        <v>V.R.I.D.T.</v>
      </c>
      <c r="AF107" t="str">
        <f>VLOOKUP(Z107,'Ejercicio 1'!N:P,2,FALSE)</f>
        <v>Antofagasta</v>
      </c>
      <c r="AG107" t="str">
        <f>IFERROR(VLOOKUP(Y107,'Ejercicio 1'!R:S,2,FALSE),"Indefinido")</f>
        <v>Artículo</v>
      </c>
    </row>
    <row r="108" spans="1:33" x14ac:dyDescent="0.25">
      <c r="A108">
        <v>2015</v>
      </c>
      <c r="C108">
        <v>0</v>
      </c>
      <c r="D108">
        <v>2015</v>
      </c>
      <c r="E108">
        <v>1</v>
      </c>
      <c r="G108">
        <v>0</v>
      </c>
      <c r="H108" t="s">
        <v>330</v>
      </c>
      <c r="I108" t="s">
        <v>331</v>
      </c>
      <c r="J108" t="s">
        <v>332</v>
      </c>
      <c r="K108" t="s">
        <v>12</v>
      </c>
      <c r="L108">
        <v>3</v>
      </c>
      <c r="M108">
        <v>1</v>
      </c>
      <c r="P108">
        <v>2</v>
      </c>
      <c r="Y108" t="s">
        <v>44</v>
      </c>
      <c r="Z108" t="s">
        <v>302</v>
      </c>
      <c r="AA108">
        <f t="shared" si="3"/>
        <v>2</v>
      </c>
      <c r="AB108">
        <f t="shared" si="4"/>
        <v>2015</v>
      </c>
      <c r="AC108">
        <f>VLOOKUP(LEFT(K108,2),'Ejercicio 1'!$K$9:$L$12,2,FALSE)*IF(RIGHT(K108,1)="+",1.2,IF(RIGHT(K108,1)="-",0.85,1))</f>
        <v>800000</v>
      </c>
      <c r="AD108">
        <f t="shared" si="5"/>
        <v>800000</v>
      </c>
      <c r="AE108" t="str">
        <f>VLOOKUP(Z108,'Ejercicio 1'!N:P,3,FALSE)</f>
        <v>Medicina</v>
      </c>
      <c r="AF108" t="str">
        <f>VLOOKUP(Z108,'Ejercicio 1'!N:P,2,FALSE)</f>
        <v>Coquimbo</v>
      </c>
      <c r="AG108" t="str">
        <f>IFERROR(VLOOKUP(Y108,'Ejercicio 1'!R:S,2,FALSE),"Indefinido")</f>
        <v>Artículo</v>
      </c>
    </row>
    <row r="109" spans="1:33" x14ac:dyDescent="0.25">
      <c r="A109">
        <v>2015</v>
      </c>
      <c r="B109">
        <v>2015</v>
      </c>
      <c r="C109">
        <v>1</v>
      </c>
      <c r="D109">
        <v>2015</v>
      </c>
      <c r="E109">
        <v>1</v>
      </c>
      <c r="G109">
        <v>0</v>
      </c>
      <c r="H109" t="s">
        <v>333</v>
      </c>
      <c r="I109" t="s">
        <v>334</v>
      </c>
      <c r="J109" t="s">
        <v>335</v>
      </c>
      <c r="K109" t="s">
        <v>12</v>
      </c>
      <c r="L109">
        <v>6</v>
      </c>
      <c r="M109">
        <v>1</v>
      </c>
      <c r="W109">
        <v>5</v>
      </c>
      <c r="Y109" t="s">
        <v>44</v>
      </c>
      <c r="Z109" t="s">
        <v>46</v>
      </c>
      <c r="AA109">
        <f t="shared" si="3"/>
        <v>5</v>
      </c>
      <c r="AB109">
        <f t="shared" si="4"/>
        <v>2015</v>
      </c>
      <c r="AC109">
        <f>VLOOKUP(LEFT(K109,2),'Ejercicio 1'!$K$9:$L$12,2,FALSE)*IF(RIGHT(K109,1)="+",1.2,IF(RIGHT(K109,1)="-",0.85,1))</f>
        <v>800000</v>
      </c>
      <c r="AD109">
        <f t="shared" si="5"/>
        <v>800000</v>
      </c>
      <c r="AE109" t="str">
        <f>VLOOKUP(Z109,'Ejercicio 1'!N:P,3,FALSE)</f>
        <v>V.R.I.D.T.</v>
      </c>
      <c r="AF109" t="str">
        <f>VLOOKUP(Z109,'Ejercicio 1'!N:P,2,FALSE)</f>
        <v>Antofagasta</v>
      </c>
      <c r="AG109" t="str">
        <f>IFERROR(VLOOKUP(Y109,'Ejercicio 1'!R:S,2,FALSE),"Indefinido")</f>
        <v>Artículo</v>
      </c>
    </row>
    <row r="110" spans="1:33" x14ac:dyDescent="0.25">
      <c r="A110">
        <v>2014</v>
      </c>
      <c r="B110">
        <v>2015</v>
      </c>
      <c r="C110">
        <v>1</v>
      </c>
      <c r="D110">
        <v>2014</v>
      </c>
      <c r="E110">
        <v>1</v>
      </c>
      <c r="F110">
        <v>2014</v>
      </c>
      <c r="G110">
        <v>1</v>
      </c>
      <c r="H110" t="s">
        <v>336</v>
      </c>
      <c r="I110" t="s">
        <v>212</v>
      </c>
      <c r="J110" t="s">
        <v>213</v>
      </c>
      <c r="K110" t="s">
        <v>12</v>
      </c>
      <c r="L110">
        <v>6</v>
      </c>
      <c r="M110">
        <v>1</v>
      </c>
      <c r="P110">
        <v>4</v>
      </c>
      <c r="T110">
        <v>1</v>
      </c>
      <c r="W110">
        <v>1</v>
      </c>
      <c r="Y110" t="s">
        <v>44</v>
      </c>
      <c r="Z110" t="s">
        <v>126</v>
      </c>
      <c r="AA110">
        <f t="shared" si="3"/>
        <v>5</v>
      </c>
      <c r="AB110">
        <f t="shared" si="4"/>
        <v>2015</v>
      </c>
      <c r="AC110">
        <f>VLOOKUP(LEFT(K110,2),'Ejercicio 1'!$K$9:$L$12,2,FALSE)*IF(RIGHT(K110,1)="+",1.2,IF(RIGHT(K110,1)="-",0.85,1))</f>
        <v>800000</v>
      </c>
      <c r="AD110">
        <f t="shared" si="5"/>
        <v>800000</v>
      </c>
      <c r="AE110" t="str">
        <f>VLOOKUP(Z110,'Ejercicio 1'!N:P,3,FALSE)</f>
        <v>Humanidades</v>
      </c>
      <c r="AF110" t="str">
        <f>VLOOKUP(Z110,'Ejercicio 1'!N:P,2,FALSE)</f>
        <v>Antofagasta</v>
      </c>
      <c r="AG110" t="str">
        <f>IFERROR(VLOOKUP(Y110,'Ejercicio 1'!R:S,2,FALSE),"Indefinido")</f>
        <v>Artículo</v>
      </c>
    </row>
    <row r="111" spans="1:33" x14ac:dyDescent="0.25">
      <c r="A111">
        <v>2015</v>
      </c>
      <c r="B111">
        <v>2015</v>
      </c>
      <c r="C111">
        <v>1</v>
      </c>
      <c r="D111">
        <v>2015</v>
      </c>
      <c r="E111">
        <v>1</v>
      </c>
      <c r="G111">
        <v>0</v>
      </c>
      <c r="H111" t="s">
        <v>337</v>
      </c>
      <c r="I111" t="s">
        <v>100</v>
      </c>
      <c r="J111" t="s">
        <v>101</v>
      </c>
      <c r="K111" t="s">
        <v>12</v>
      </c>
      <c r="L111">
        <v>5</v>
      </c>
      <c r="M111">
        <v>1</v>
      </c>
      <c r="P111">
        <v>4</v>
      </c>
      <c r="Y111" t="s">
        <v>44</v>
      </c>
      <c r="Z111" t="s">
        <v>102</v>
      </c>
      <c r="AA111">
        <f t="shared" si="3"/>
        <v>4</v>
      </c>
      <c r="AB111">
        <f t="shared" si="4"/>
        <v>2015</v>
      </c>
      <c r="AC111">
        <f>VLOOKUP(LEFT(K111,2),'Ejercicio 1'!$K$9:$L$12,2,FALSE)*IF(RIGHT(K111,1)="+",1.2,IF(RIGHT(K111,1)="-",0.85,1))</f>
        <v>800000</v>
      </c>
      <c r="AD111">
        <f t="shared" si="5"/>
        <v>800000</v>
      </c>
      <c r="AE111" t="str">
        <f>VLOOKUP(Z111,'Ejercicio 1'!N:P,3,FALSE)</f>
        <v>V.R.S.</v>
      </c>
      <c r="AF111" t="str">
        <f>VLOOKUP(Z111,'Ejercicio 1'!N:P,2,FALSE)</f>
        <v>Coquimbo</v>
      </c>
      <c r="AG111" t="str">
        <f>IFERROR(VLOOKUP(Y111,'Ejercicio 1'!R:S,2,FALSE),"Indefinido")</f>
        <v>Artículo</v>
      </c>
    </row>
    <row r="112" spans="1:33" x14ac:dyDescent="0.25">
      <c r="A112">
        <v>2015</v>
      </c>
      <c r="B112">
        <v>2015</v>
      </c>
      <c r="C112">
        <v>1</v>
      </c>
      <c r="D112">
        <v>2015</v>
      </c>
      <c r="E112">
        <v>1</v>
      </c>
      <c r="G112">
        <v>0</v>
      </c>
      <c r="H112" t="s">
        <v>338</v>
      </c>
      <c r="I112" t="s">
        <v>235</v>
      </c>
      <c r="J112" t="s">
        <v>236</v>
      </c>
      <c r="K112" t="s">
        <v>9</v>
      </c>
      <c r="L112">
        <v>2</v>
      </c>
      <c r="M112">
        <v>2</v>
      </c>
      <c r="Y112" t="s">
        <v>44</v>
      </c>
      <c r="Z112" t="s">
        <v>237</v>
      </c>
      <c r="AA112">
        <f t="shared" si="3"/>
        <v>0</v>
      </c>
      <c r="AB112">
        <f t="shared" si="4"/>
        <v>2015</v>
      </c>
      <c r="AC112">
        <f>VLOOKUP(LEFT(K112,2),'Ejercicio 1'!$K$9:$L$12,2,FALSE)*IF(RIGHT(K112,1)="+",1.2,IF(RIGHT(K112,1)="-",0.85,1))</f>
        <v>2000000</v>
      </c>
      <c r="AD112">
        <f t="shared" si="5"/>
        <v>1000000</v>
      </c>
      <c r="AE112" t="str">
        <f>VLOOKUP(Z112,'Ejercicio 1'!N:P,3,FALSE)</f>
        <v>V.R.I.D.T.</v>
      </c>
      <c r="AF112" t="str">
        <f>VLOOKUP(Z112,'Ejercicio 1'!N:P,2,FALSE)</f>
        <v>Antofagasta</v>
      </c>
      <c r="AG112" t="str">
        <f>IFERROR(VLOOKUP(Y112,'Ejercicio 1'!R:S,2,FALSE),"Indefinido")</f>
        <v>Artículo</v>
      </c>
    </row>
    <row r="113" spans="1:33" x14ac:dyDescent="0.25">
      <c r="A113">
        <v>2015</v>
      </c>
      <c r="B113">
        <v>2015</v>
      </c>
      <c r="C113">
        <v>1</v>
      </c>
      <c r="E113">
        <v>0</v>
      </c>
      <c r="G113">
        <v>0</v>
      </c>
      <c r="H113" t="s">
        <v>339</v>
      </c>
      <c r="I113" t="s">
        <v>340</v>
      </c>
      <c r="J113" t="s">
        <v>341</v>
      </c>
      <c r="K113" t="s">
        <v>9</v>
      </c>
      <c r="L113">
        <v>4</v>
      </c>
      <c r="M113">
        <v>1</v>
      </c>
      <c r="P113">
        <v>2</v>
      </c>
      <c r="W113">
        <v>1</v>
      </c>
      <c r="Y113" t="s">
        <v>44</v>
      </c>
      <c r="Z113" t="s">
        <v>88</v>
      </c>
      <c r="AA113">
        <f t="shared" si="3"/>
        <v>3</v>
      </c>
      <c r="AB113">
        <f t="shared" si="4"/>
        <v>2015</v>
      </c>
      <c r="AC113">
        <f>VLOOKUP(LEFT(K113,2),'Ejercicio 1'!$K$9:$L$12,2,FALSE)*IF(RIGHT(K113,1)="+",1.2,IF(RIGHT(K113,1)="-",0.85,1))</f>
        <v>2000000</v>
      </c>
      <c r="AD113">
        <f t="shared" si="5"/>
        <v>2000000</v>
      </c>
      <c r="AE113" t="str">
        <f>VLOOKUP(Z113,'Ejercicio 1'!N:P,3,FALSE)</f>
        <v>V.R.I.D.T.</v>
      </c>
      <c r="AF113" t="str">
        <f>VLOOKUP(Z113,'Ejercicio 1'!N:P,2,FALSE)</f>
        <v>Antofagasta</v>
      </c>
      <c r="AG113" t="str">
        <f>IFERROR(VLOOKUP(Y113,'Ejercicio 1'!R:S,2,FALSE),"Indefinido")</f>
        <v>Artículo</v>
      </c>
    </row>
    <row r="114" spans="1:33" x14ac:dyDescent="0.25">
      <c r="A114">
        <v>2015</v>
      </c>
      <c r="B114">
        <v>2016</v>
      </c>
      <c r="C114">
        <v>1</v>
      </c>
      <c r="D114">
        <v>2015</v>
      </c>
      <c r="E114">
        <v>1</v>
      </c>
      <c r="F114">
        <v>2015</v>
      </c>
      <c r="G114">
        <v>1</v>
      </c>
      <c r="H114" t="s">
        <v>342</v>
      </c>
      <c r="I114" t="s">
        <v>85</v>
      </c>
      <c r="J114" t="s">
        <v>86</v>
      </c>
      <c r="K114" t="s">
        <v>11</v>
      </c>
      <c r="L114">
        <v>4</v>
      </c>
      <c r="M114">
        <v>1</v>
      </c>
      <c r="P114">
        <v>3</v>
      </c>
      <c r="Y114" t="s">
        <v>44</v>
      </c>
      <c r="Z114" t="s">
        <v>88</v>
      </c>
      <c r="AA114">
        <f t="shared" si="3"/>
        <v>3</v>
      </c>
      <c r="AB114">
        <f t="shared" si="4"/>
        <v>2016</v>
      </c>
      <c r="AC114">
        <f>VLOOKUP(LEFT(K114,2),'Ejercicio 1'!$K$9:$L$12,2,FALSE)*IF(RIGHT(K114,1)="+",1.2,IF(RIGHT(K114,1)="-",0.85,1))</f>
        <v>1200000</v>
      </c>
      <c r="AD114">
        <f t="shared" si="5"/>
        <v>1200000</v>
      </c>
      <c r="AE114" t="str">
        <f>VLOOKUP(Z114,'Ejercicio 1'!N:P,3,FALSE)</f>
        <v>V.R.I.D.T.</v>
      </c>
      <c r="AF114" t="str">
        <f>VLOOKUP(Z114,'Ejercicio 1'!N:P,2,FALSE)</f>
        <v>Antofagasta</v>
      </c>
      <c r="AG114" t="str">
        <f>IFERROR(VLOOKUP(Y114,'Ejercicio 1'!R:S,2,FALSE),"Indefinido")</f>
        <v>Artículo</v>
      </c>
    </row>
    <row r="115" spans="1:33" x14ac:dyDescent="0.25">
      <c r="A115">
        <v>2014</v>
      </c>
      <c r="B115">
        <v>2015</v>
      </c>
      <c r="C115">
        <v>1</v>
      </c>
      <c r="D115">
        <v>2014</v>
      </c>
      <c r="E115">
        <v>1</v>
      </c>
      <c r="F115">
        <v>2014</v>
      </c>
      <c r="G115">
        <v>1</v>
      </c>
      <c r="H115" t="s">
        <v>343</v>
      </c>
      <c r="I115" t="s">
        <v>344</v>
      </c>
      <c r="J115" t="s">
        <v>277</v>
      </c>
      <c r="K115" t="s">
        <v>12</v>
      </c>
      <c r="L115">
        <v>3</v>
      </c>
      <c r="M115">
        <v>3</v>
      </c>
      <c r="Y115" t="s">
        <v>44</v>
      </c>
      <c r="Z115" t="s">
        <v>76</v>
      </c>
      <c r="AA115">
        <f t="shared" si="3"/>
        <v>0</v>
      </c>
      <c r="AB115">
        <f t="shared" si="4"/>
        <v>2015</v>
      </c>
      <c r="AC115">
        <f>VLOOKUP(LEFT(K115,2),'Ejercicio 1'!$K$9:$L$12,2,FALSE)*IF(RIGHT(K115,1)="+",1.2,IF(RIGHT(K115,1)="-",0.85,1))</f>
        <v>800000</v>
      </c>
      <c r="AD115">
        <f t="shared" si="5"/>
        <v>266667</v>
      </c>
      <c r="AE115" t="str">
        <f>VLOOKUP(Z115,'Ejercicio 1'!N:P,3,FALSE)</f>
        <v>Cs. del Mar</v>
      </c>
      <c r="AF115" t="str">
        <f>VLOOKUP(Z115,'Ejercicio 1'!N:P,2,FALSE)</f>
        <v>Coquimbo</v>
      </c>
      <c r="AG115" t="str">
        <f>IFERROR(VLOOKUP(Y115,'Ejercicio 1'!R:S,2,FALSE),"Indefinido")</f>
        <v>Artículo</v>
      </c>
    </row>
    <row r="116" spans="1:33" x14ac:dyDescent="0.25">
      <c r="A116">
        <v>2015</v>
      </c>
      <c r="C116">
        <v>0</v>
      </c>
      <c r="E116">
        <v>0</v>
      </c>
      <c r="F116">
        <v>2016</v>
      </c>
      <c r="G116">
        <v>1</v>
      </c>
      <c r="H116" t="s">
        <v>345</v>
      </c>
      <c r="I116" t="s">
        <v>346</v>
      </c>
      <c r="J116" t="s">
        <v>347</v>
      </c>
      <c r="K116" t="s">
        <v>106</v>
      </c>
      <c r="L116">
        <v>1</v>
      </c>
      <c r="M116">
        <v>1</v>
      </c>
      <c r="Y116" t="s">
        <v>44</v>
      </c>
      <c r="Z116" t="s">
        <v>116</v>
      </c>
      <c r="AA116">
        <f t="shared" si="3"/>
        <v>0</v>
      </c>
      <c r="AB116">
        <f t="shared" si="4"/>
        <v>2016</v>
      </c>
      <c r="AC116">
        <f>VLOOKUP(LEFT(K116,2),'Ejercicio 1'!$K$9:$L$12,2,FALSE)*IF(RIGHT(K116,1)="+",1.2,IF(RIGHT(K116,1)="-",0.85,1))</f>
        <v>680000</v>
      </c>
      <c r="AD116">
        <f t="shared" si="5"/>
        <v>680000</v>
      </c>
      <c r="AE116" t="str">
        <f>VLOOKUP(Z116,'Ejercicio 1'!N:P,3,FALSE)</f>
        <v>Cs. Jurídicas</v>
      </c>
      <c r="AF116" t="str">
        <f>VLOOKUP(Z116,'Ejercicio 1'!N:P,2,FALSE)</f>
        <v>Coquimbo</v>
      </c>
      <c r="AG116" t="str">
        <f>IFERROR(VLOOKUP(Y116,'Ejercicio 1'!R:S,2,FALSE),"Indefinido")</f>
        <v>Artículo</v>
      </c>
    </row>
    <row r="117" spans="1:33" x14ac:dyDescent="0.25">
      <c r="A117">
        <v>2014</v>
      </c>
      <c r="B117">
        <v>2015</v>
      </c>
      <c r="C117">
        <v>1</v>
      </c>
      <c r="D117">
        <v>2015</v>
      </c>
      <c r="E117">
        <v>1</v>
      </c>
      <c r="G117">
        <v>0</v>
      </c>
      <c r="H117" t="s">
        <v>348</v>
      </c>
      <c r="I117" t="s">
        <v>349</v>
      </c>
      <c r="J117" t="s">
        <v>350</v>
      </c>
      <c r="K117" t="s">
        <v>11</v>
      </c>
      <c r="L117">
        <v>2</v>
      </c>
      <c r="M117">
        <v>1</v>
      </c>
      <c r="V117">
        <v>1</v>
      </c>
      <c r="Y117" t="s">
        <v>44</v>
      </c>
      <c r="Z117" t="s">
        <v>56</v>
      </c>
      <c r="AA117">
        <f t="shared" si="3"/>
        <v>1</v>
      </c>
      <c r="AB117">
        <f t="shared" si="4"/>
        <v>2015</v>
      </c>
      <c r="AC117">
        <f>VLOOKUP(LEFT(K117,2),'Ejercicio 1'!$K$9:$L$12,2,FALSE)*IF(RIGHT(K117,1)="+",1.2,IF(RIGHT(K117,1)="-",0.85,1))</f>
        <v>1200000</v>
      </c>
      <c r="AD117">
        <f t="shared" si="5"/>
        <v>1200000</v>
      </c>
      <c r="AE117" t="str">
        <f>VLOOKUP(Z117,'Ejercicio 1'!N:P,3,FALSE)</f>
        <v>Cs. del Mar</v>
      </c>
      <c r="AF117" t="str">
        <f>VLOOKUP(Z117,'Ejercicio 1'!N:P,2,FALSE)</f>
        <v>Coquimbo</v>
      </c>
      <c r="AG117" t="str">
        <f>IFERROR(VLOOKUP(Y117,'Ejercicio 1'!R:S,2,FALSE),"Indefinido")</f>
        <v>Artículo</v>
      </c>
    </row>
    <row r="118" spans="1:33" x14ac:dyDescent="0.25">
      <c r="A118">
        <v>2015</v>
      </c>
      <c r="C118">
        <v>0</v>
      </c>
      <c r="D118">
        <v>2015</v>
      </c>
      <c r="E118">
        <v>1</v>
      </c>
      <c r="F118">
        <v>2015</v>
      </c>
      <c r="G118">
        <v>1</v>
      </c>
      <c r="H118" t="s">
        <v>351</v>
      </c>
      <c r="I118" t="s">
        <v>131</v>
      </c>
      <c r="J118" t="s">
        <v>132</v>
      </c>
      <c r="K118" t="s">
        <v>106</v>
      </c>
      <c r="L118">
        <v>10</v>
      </c>
      <c r="M118">
        <v>4</v>
      </c>
      <c r="P118">
        <v>6</v>
      </c>
      <c r="Y118" t="s">
        <v>44</v>
      </c>
      <c r="Z118" t="s">
        <v>88</v>
      </c>
      <c r="AA118">
        <f t="shared" si="3"/>
        <v>6</v>
      </c>
      <c r="AB118">
        <f t="shared" si="4"/>
        <v>2015</v>
      </c>
      <c r="AC118">
        <f>VLOOKUP(LEFT(K118,2),'Ejercicio 1'!$K$9:$L$12,2,FALSE)*IF(RIGHT(K118,1)="+",1.2,IF(RIGHT(K118,1)="-",0.85,1))</f>
        <v>680000</v>
      </c>
      <c r="AD118">
        <f t="shared" si="5"/>
        <v>170000</v>
      </c>
      <c r="AE118" t="str">
        <f>VLOOKUP(Z118,'Ejercicio 1'!N:P,3,FALSE)</f>
        <v>V.R.I.D.T.</v>
      </c>
      <c r="AF118" t="str">
        <f>VLOOKUP(Z118,'Ejercicio 1'!N:P,2,FALSE)</f>
        <v>Antofagasta</v>
      </c>
      <c r="AG118" t="str">
        <f>IFERROR(VLOOKUP(Y118,'Ejercicio 1'!R:S,2,FALSE),"Indefinido")</f>
        <v>Artículo</v>
      </c>
    </row>
    <row r="119" spans="1:33" x14ac:dyDescent="0.25">
      <c r="A119">
        <v>2014</v>
      </c>
      <c r="B119">
        <v>2015</v>
      </c>
      <c r="C119">
        <v>1</v>
      </c>
      <c r="D119">
        <v>2014</v>
      </c>
      <c r="E119">
        <v>1</v>
      </c>
      <c r="G119">
        <v>0</v>
      </c>
      <c r="H119" t="s">
        <v>352</v>
      </c>
      <c r="I119" t="s">
        <v>353</v>
      </c>
      <c r="J119" t="s">
        <v>354</v>
      </c>
      <c r="K119" t="s">
        <v>12</v>
      </c>
      <c r="L119">
        <v>7</v>
      </c>
      <c r="M119">
        <v>4</v>
      </c>
      <c r="N119">
        <v>2</v>
      </c>
      <c r="P119">
        <v>1</v>
      </c>
      <c r="Y119" t="s">
        <v>44</v>
      </c>
      <c r="Z119" t="s">
        <v>323</v>
      </c>
      <c r="AA119">
        <f t="shared" si="3"/>
        <v>3</v>
      </c>
      <c r="AB119">
        <f t="shared" si="4"/>
        <v>2015</v>
      </c>
      <c r="AC119">
        <f>VLOOKUP(LEFT(K119,2),'Ejercicio 1'!$K$9:$L$12,2,FALSE)*IF(RIGHT(K119,1)="+",1.2,IF(RIGHT(K119,1)="-",0.85,1))</f>
        <v>800000</v>
      </c>
      <c r="AD119">
        <f t="shared" si="5"/>
        <v>200000</v>
      </c>
      <c r="AE119" t="str">
        <f>VLOOKUP(Z119,'Ejercicio 1'!N:P,3,FALSE)</f>
        <v>Ciencias</v>
      </c>
      <c r="AF119" t="str">
        <f>VLOOKUP(Z119,'Ejercicio 1'!N:P,2,FALSE)</f>
        <v>Antofagasta</v>
      </c>
      <c r="AG119" t="str">
        <f>IFERROR(VLOOKUP(Y119,'Ejercicio 1'!R:S,2,FALSE),"Indefinido")</f>
        <v>Artículo</v>
      </c>
    </row>
    <row r="120" spans="1:33" x14ac:dyDescent="0.25">
      <c r="A120">
        <v>2014</v>
      </c>
      <c r="B120">
        <v>2015</v>
      </c>
      <c r="C120">
        <v>1</v>
      </c>
      <c r="D120">
        <v>2014</v>
      </c>
      <c r="E120">
        <v>1</v>
      </c>
      <c r="G120">
        <v>0</v>
      </c>
      <c r="H120" t="s">
        <v>355</v>
      </c>
      <c r="I120" t="s">
        <v>353</v>
      </c>
      <c r="J120" t="s">
        <v>354</v>
      </c>
      <c r="K120" t="s">
        <v>12</v>
      </c>
      <c r="L120">
        <v>7</v>
      </c>
      <c r="M120">
        <v>4</v>
      </c>
      <c r="N120">
        <v>2</v>
      </c>
      <c r="W120">
        <v>1</v>
      </c>
      <c r="Y120" t="s">
        <v>44</v>
      </c>
      <c r="Z120" t="s">
        <v>323</v>
      </c>
      <c r="AA120">
        <f t="shared" si="3"/>
        <v>3</v>
      </c>
      <c r="AB120">
        <f t="shared" si="4"/>
        <v>2015</v>
      </c>
      <c r="AC120">
        <f>VLOOKUP(LEFT(K120,2),'Ejercicio 1'!$K$9:$L$12,2,FALSE)*IF(RIGHT(K120,1)="+",1.2,IF(RIGHT(K120,1)="-",0.85,1))</f>
        <v>800000</v>
      </c>
      <c r="AD120">
        <f t="shared" si="5"/>
        <v>200000</v>
      </c>
      <c r="AE120" t="str">
        <f>VLOOKUP(Z120,'Ejercicio 1'!N:P,3,FALSE)</f>
        <v>Ciencias</v>
      </c>
      <c r="AF120" t="str">
        <f>VLOOKUP(Z120,'Ejercicio 1'!N:P,2,FALSE)</f>
        <v>Antofagasta</v>
      </c>
      <c r="AG120" t="str">
        <f>IFERROR(VLOOKUP(Y120,'Ejercicio 1'!R:S,2,FALSE),"Indefinido")</f>
        <v>Artículo</v>
      </c>
    </row>
    <row r="121" spans="1:33" x14ac:dyDescent="0.25">
      <c r="A121">
        <v>2016</v>
      </c>
      <c r="C121">
        <v>0</v>
      </c>
      <c r="E121">
        <v>0</v>
      </c>
      <c r="F121">
        <v>2016</v>
      </c>
      <c r="G121">
        <v>1</v>
      </c>
      <c r="H121" t="s">
        <v>356</v>
      </c>
      <c r="I121" t="s">
        <v>131</v>
      </c>
      <c r="J121" t="s">
        <v>132</v>
      </c>
      <c r="K121" t="s">
        <v>106</v>
      </c>
      <c r="L121">
        <v>4</v>
      </c>
      <c r="M121">
        <v>1</v>
      </c>
      <c r="P121">
        <v>2</v>
      </c>
      <c r="W121">
        <v>1</v>
      </c>
      <c r="Z121" t="s">
        <v>88</v>
      </c>
      <c r="AA121">
        <f t="shared" si="3"/>
        <v>3</v>
      </c>
      <c r="AB121">
        <f t="shared" si="4"/>
        <v>2016</v>
      </c>
      <c r="AC121">
        <f>VLOOKUP(LEFT(K121,2),'Ejercicio 1'!$K$9:$L$12,2,FALSE)*IF(RIGHT(K121,1)="+",1.2,IF(RIGHT(K121,1)="-",0.85,1))</f>
        <v>680000</v>
      </c>
      <c r="AD121">
        <f t="shared" si="5"/>
        <v>680000</v>
      </c>
      <c r="AE121" t="str">
        <f>VLOOKUP(Z121,'Ejercicio 1'!N:P,3,FALSE)</f>
        <v>V.R.I.D.T.</v>
      </c>
      <c r="AF121" t="str">
        <f>VLOOKUP(Z121,'Ejercicio 1'!N:P,2,FALSE)</f>
        <v>Antofagasta</v>
      </c>
      <c r="AG121" t="str">
        <f>IFERROR(VLOOKUP(Y121,'Ejercicio 1'!R:S,2,FALSE),"Indefinido")</f>
        <v>Indefinido</v>
      </c>
    </row>
    <row r="122" spans="1:33" x14ac:dyDescent="0.25">
      <c r="A122">
        <v>2014</v>
      </c>
      <c r="B122">
        <v>2015</v>
      </c>
      <c r="C122">
        <v>1</v>
      </c>
      <c r="D122">
        <v>2014</v>
      </c>
      <c r="E122">
        <v>1</v>
      </c>
      <c r="G122">
        <v>0</v>
      </c>
      <c r="H122" t="s">
        <v>357</v>
      </c>
      <c r="I122" t="s">
        <v>353</v>
      </c>
      <c r="J122" t="s">
        <v>354</v>
      </c>
      <c r="K122" t="s">
        <v>12</v>
      </c>
      <c r="L122">
        <v>7</v>
      </c>
      <c r="M122">
        <v>4</v>
      </c>
      <c r="N122">
        <v>2</v>
      </c>
      <c r="W122">
        <v>1</v>
      </c>
      <c r="Y122" t="s">
        <v>44</v>
      </c>
      <c r="Z122" t="s">
        <v>323</v>
      </c>
      <c r="AA122">
        <f t="shared" si="3"/>
        <v>3</v>
      </c>
      <c r="AB122">
        <f t="shared" si="4"/>
        <v>2015</v>
      </c>
      <c r="AC122">
        <f>VLOOKUP(LEFT(K122,2),'Ejercicio 1'!$K$9:$L$12,2,FALSE)*IF(RIGHT(K122,1)="+",1.2,IF(RIGHT(K122,1)="-",0.85,1))</f>
        <v>800000</v>
      </c>
      <c r="AD122">
        <f t="shared" si="5"/>
        <v>200000</v>
      </c>
      <c r="AE122" t="str">
        <f>VLOOKUP(Z122,'Ejercicio 1'!N:P,3,FALSE)</f>
        <v>Ciencias</v>
      </c>
      <c r="AF122" t="str">
        <f>VLOOKUP(Z122,'Ejercicio 1'!N:P,2,FALSE)</f>
        <v>Antofagasta</v>
      </c>
      <c r="AG122" t="str">
        <f>IFERROR(VLOOKUP(Y122,'Ejercicio 1'!R:S,2,FALSE),"Indefinido")</f>
        <v>Artículo</v>
      </c>
    </row>
    <row r="123" spans="1:33" x14ac:dyDescent="0.25">
      <c r="A123">
        <v>2014</v>
      </c>
      <c r="B123">
        <v>2015</v>
      </c>
      <c r="C123">
        <v>1</v>
      </c>
      <c r="D123">
        <v>2014</v>
      </c>
      <c r="E123">
        <v>1</v>
      </c>
      <c r="G123">
        <v>0</v>
      </c>
      <c r="H123" t="s">
        <v>358</v>
      </c>
      <c r="I123" t="s">
        <v>353</v>
      </c>
      <c r="J123" t="s">
        <v>354</v>
      </c>
      <c r="K123" t="s">
        <v>12</v>
      </c>
      <c r="L123">
        <v>7</v>
      </c>
      <c r="M123">
        <v>4</v>
      </c>
      <c r="N123">
        <v>2</v>
      </c>
      <c r="W123">
        <v>1</v>
      </c>
      <c r="Y123" t="s">
        <v>44</v>
      </c>
      <c r="Z123" t="s">
        <v>323</v>
      </c>
      <c r="AA123">
        <f t="shared" si="3"/>
        <v>3</v>
      </c>
      <c r="AB123">
        <f t="shared" si="4"/>
        <v>2015</v>
      </c>
      <c r="AC123">
        <f>VLOOKUP(LEFT(K123,2),'Ejercicio 1'!$K$9:$L$12,2,FALSE)*IF(RIGHT(K123,1)="+",1.2,IF(RIGHT(K123,1)="-",0.85,1))</f>
        <v>800000</v>
      </c>
      <c r="AD123">
        <f t="shared" si="5"/>
        <v>200000</v>
      </c>
      <c r="AE123" t="str">
        <f>VLOOKUP(Z123,'Ejercicio 1'!N:P,3,FALSE)</f>
        <v>Ciencias</v>
      </c>
      <c r="AF123" t="str">
        <f>VLOOKUP(Z123,'Ejercicio 1'!N:P,2,FALSE)</f>
        <v>Antofagasta</v>
      </c>
      <c r="AG123" t="str">
        <f>IFERROR(VLOOKUP(Y123,'Ejercicio 1'!R:S,2,FALSE),"Indefinido")</f>
        <v>Artículo</v>
      </c>
    </row>
    <row r="124" spans="1:33" x14ac:dyDescent="0.25">
      <c r="A124">
        <v>2014</v>
      </c>
      <c r="B124">
        <v>2015</v>
      </c>
      <c r="C124">
        <v>1</v>
      </c>
      <c r="E124">
        <v>0</v>
      </c>
      <c r="G124">
        <v>0</v>
      </c>
      <c r="H124" t="s">
        <v>359</v>
      </c>
      <c r="I124" t="s">
        <v>340</v>
      </c>
      <c r="J124" t="s">
        <v>341</v>
      </c>
      <c r="K124" t="s">
        <v>106</v>
      </c>
      <c r="L124">
        <v>2</v>
      </c>
      <c r="M124">
        <v>1</v>
      </c>
      <c r="T124">
        <v>1</v>
      </c>
      <c r="Y124" t="s">
        <v>44</v>
      </c>
      <c r="Z124" t="s">
        <v>88</v>
      </c>
      <c r="AA124">
        <f t="shared" si="3"/>
        <v>1</v>
      </c>
      <c r="AB124">
        <f t="shared" si="4"/>
        <v>2015</v>
      </c>
      <c r="AC124">
        <f>VLOOKUP(LEFT(K124,2),'Ejercicio 1'!$K$9:$L$12,2,FALSE)*IF(RIGHT(K124,1)="+",1.2,IF(RIGHT(K124,1)="-",0.85,1))</f>
        <v>680000</v>
      </c>
      <c r="AD124">
        <f t="shared" si="5"/>
        <v>680000</v>
      </c>
      <c r="AE124" t="str">
        <f>VLOOKUP(Z124,'Ejercicio 1'!N:P,3,FALSE)</f>
        <v>V.R.I.D.T.</v>
      </c>
      <c r="AF124" t="str">
        <f>VLOOKUP(Z124,'Ejercicio 1'!N:P,2,FALSE)</f>
        <v>Antofagasta</v>
      </c>
      <c r="AG124" t="str">
        <f>IFERROR(VLOOKUP(Y124,'Ejercicio 1'!R:S,2,FALSE),"Indefinido")</f>
        <v>Artículo</v>
      </c>
    </row>
    <row r="125" spans="1:33" x14ac:dyDescent="0.25">
      <c r="A125">
        <v>2015</v>
      </c>
      <c r="B125">
        <v>2015</v>
      </c>
      <c r="C125">
        <v>1</v>
      </c>
      <c r="D125">
        <v>2015</v>
      </c>
      <c r="E125">
        <v>1</v>
      </c>
      <c r="F125">
        <v>2015</v>
      </c>
      <c r="G125">
        <v>1</v>
      </c>
      <c r="H125" t="s">
        <v>360</v>
      </c>
      <c r="I125" t="s">
        <v>361</v>
      </c>
      <c r="J125" t="s">
        <v>362</v>
      </c>
      <c r="K125" t="s">
        <v>12</v>
      </c>
      <c r="L125">
        <v>3</v>
      </c>
      <c r="M125">
        <v>1</v>
      </c>
      <c r="P125">
        <v>1</v>
      </c>
      <c r="Q125">
        <v>2</v>
      </c>
      <c r="Y125" t="s">
        <v>44</v>
      </c>
      <c r="Z125" t="s">
        <v>173</v>
      </c>
      <c r="AA125">
        <f t="shared" si="3"/>
        <v>2</v>
      </c>
      <c r="AB125">
        <f t="shared" si="4"/>
        <v>2015</v>
      </c>
      <c r="AC125">
        <f>VLOOKUP(LEFT(K125,2),'Ejercicio 1'!$K$9:$L$12,2,FALSE)*IF(RIGHT(K125,1)="+",1.2,IF(RIGHT(K125,1)="-",0.85,1))</f>
        <v>800000</v>
      </c>
      <c r="AD125">
        <f t="shared" si="5"/>
        <v>800000</v>
      </c>
      <c r="AE125" t="str">
        <f>VLOOKUP(Z125,'Ejercicio 1'!N:P,3,FALSE)</f>
        <v>Ciencias</v>
      </c>
      <c r="AF125" t="str">
        <f>VLOOKUP(Z125,'Ejercicio 1'!N:P,2,FALSE)</f>
        <v>Antofagasta</v>
      </c>
      <c r="AG125" t="str">
        <f>IFERROR(VLOOKUP(Y125,'Ejercicio 1'!R:S,2,FALSE),"Indefinido")</f>
        <v>Artículo</v>
      </c>
    </row>
    <row r="126" spans="1:33" x14ac:dyDescent="0.25">
      <c r="A126">
        <v>2015</v>
      </c>
      <c r="B126">
        <v>2015</v>
      </c>
      <c r="C126">
        <v>1</v>
      </c>
      <c r="D126">
        <v>2015</v>
      </c>
      <c r="E126">
        <v>1</v>
      </c>
      <c r="G126">
        <v>0</v>
      </c>
      <c r="H126" t="s">
        <v>363</v>
      </c>
      <c r="I126" t="s">
        <v>364</v>
      </c>
      <c r="J126" t="s">
        <v>365</v>
      </c>
      <c r="K126" t="s">
        <v>10</v>
      </c>
      <c r="L126">
        <v>3</v>
      </c>
      <c r="M126">
        <v>1</v>
      </c>
      <c r="P126">
        <v>2</v>
      </c>
      <c r="Y126" t="s">
        <v>44</v>
      </c>
      <c r="Z126" t="s">
        <v>55</v>
      </c>
      <c r="AA126">
        <f t="shared" si="3"/>
        <v>2</v>
      </c>
      <c r="AB126">
        <f t="shared" si="4"/>
        <v>2015</v>
      </c>
      <c r="AC126">
        <f>VLOOKUP(LEFT(K126,2),'Ejercicio 1'!$K$9:$L$12,2,FALSE)*IF(RIGHT(K126,1)="+",1.2,IF(RIGHT(K126,1)="-",0.85,1))</f>
        <v>1600000</v>
      </c>
      <c r="AD126">
        <f t="shared" si="5"/>
        <v>1600000</v>
      </c>
      <c r="AE126" t="str">
        <f>VLOOKUP(Z126,'Ejercicio 1'!N:P,3,FALSE)</f>
        <v>Cs. del Mar</v>
      </c>
      <c r="AF126" t="str">
        <f>VLOOKUP(Z126,'Ejercicio 1'!N:P,2,FALSE)</f>
        <v>Coquimbo</v>
      </c>
      <c r="AG126" t="str">
        <f>IFERROR(VLOOKUP(Y126,'Ejercicio 1'!R:S,2,FALSE),"Indefinido")</f>
        <v>Artículo</v>
      </c>
    </row>
    <row r="127" spans="1:33" x14ac:dyDescent="0.25">
      <c r="A127">
        <v>2016</v>
      </c>
      <c r="B127">
        <v>2016</v>
      </c>
      <c r="C127">
        <v>1</v>
      </c>
      <c r="E127">
        <v>0</v>
      </c>
      <c r="G127">
        <v>0</v>
      </c>
      <c r="H127" t="s">
        <v>366</v>
      </c>
      <c r="I127" t="s">
        <v>367</v>
      </c>
      <c r="J127" t="s">
        <v>368</v>
      </c>
      <c r="K127" t="s">
        <v>11</v>
      </c>
      <c r="L127">
        <v>6</v>
      </c>
      <c r="M127">
        <v>1</v>
      </c>
      <c r="P127">
        <v>5</v>
      </c>
      <c r="Y127" t="s">
        <v>44</v>
      </c>
      <c r="Z127" t="s">
        <v>95</v>
      </c>
      <c r="AA127">
        <f t="shared" si="3"/>
        <v>5</v>
      </c>
      <c r="AB127">
        <f t="shared" si="4"/>
        <v>2016</v>
      </c>
      <c r="AC127">
        <f>VLOOKUP(LEFT(K127,2),'Ejercicio 1'!$K$9:$L$12,2,FALSE)*IF(RIGHT(K127,1)="+",1.2,IF(RIGHT(K127,1)="-",0.85,1))</f>
        <v>1200000</v>
      </c>
      <c r="AD127">
        <f t="shared" si="5"/>
        <v>1200000</v>
      </c>
      <c r="AE127" t="str">
        <f>VLOOKUP(Z127,'Ejercicio 1'!N:P,3,FALSE)</f>
        <v>Cs. del Mar</v>
      </c>
      <c r="AF127" t="str">
        <f>VLOOKUP(Z127,'Ejercicio 1'!N:P,2,FALSE)</f>
        <v>Coquimbo</v>
      </c>
      <c r="AG127" t="str">
        <f>IFERROR(VLOOKUP(Y127,'Ejercicio 1'!R:S,2,FALSE),"Indefinido")</f>
        <v>Artículo</v>
      </c>
    </row>
    <row r="128" spans="1:33" x14ac:dyDescent="0.25">
      <c r="A128">
        <v>2015</v>
      </c>
      <c r="B128">
        <v>2015</v>
      </c>
      <c r="C128">
        <v>1</v>
      </c>
      <c r="D128">
        <v>2015</v>
      </c>
      <c r="E128">
        <v>1</v>
      </c>
      <c r="G128">
        <v>0</v>
      </c>
      <c r="H128" t="s">
        <v>369</v>
      </c>
      <c r="I128" t="s">
        <v>370</v>
      </c>
      <c r="J128" t="s">
        <v>371</v>
      </c>
      <c r="K128" t="s">
        <v>9</v>
      </c>
      <c r="L128">
        <v>7</v>
      </c>
      <c r="M128">
        <v>1</v>
      </c>
      <c r="V128">
        <v>6</v>
      </c>
      <c r="Y128" t="s">
        <v>44</v>
      </c>
      <c r="Z128" t="s">
        <v>56</v>
      </c>
      <c r="AA128">
        <f t="shared" si="3"/>
        <v>6</v>
      </c>
      <c r="AB128">
        <f t="shared" si="4"/>
        <v>2015</v>
      </c>
      <c r="AC128">
        <f>VLOOKUP(LEFT(K128,2),'Ejercicio 1'!$K$9:$L$12,2,FALSE)*IF(RIGHT(K128,1)="+",1.2,IF(RIGHT(K128,1)="-",0.85,1))</f>
        <v>2000000</v>
      </c>
      <c r="AD128">
        <f t="shared" si="5"/>
        <v>2000000</v>
      </c>
      <c r="AE128" t="str">
        <f>VLOOKUP(Z128,'Ejercicio 1'!N:P,3,FALSE)</f>
        <v>Cs. del Mar</v>
      </c>
      <c r="AF128" t="str">
        <f>VLOOKUP(Z128,'Ejercicio 1'!N:P,2,FALSE)</f>
        <v>Coquimbo</v>
      </c>
      <c r="AG128" t="str">
        <f>IFERROR(VLOOKUP(Y128,'Ejercicio 1'!R:S,2,FALSE),"Indefinido")</f>
        <v>Artículo</v>
      </c>
    </row>
    <row r="129" spans="1:33" x14ac:dyDescent="0.25">
      <c r="A129">
        <v>2015</v>
      </c>
      <c r="B129">
        <v>2015</v>
      </c>
      <c r="C129">
        <v>1</v>
      </c>
      <c r="D129">
        <v>2015</v>
      </c>
      <c r="E129">
        <v>1</v>
      </c>
      <c r="G129">
        <v>0</v>
      </c>
      <c r="H129" t="s">
        <v>372</v>
      </c>
      <c r="I129" t="s">
        <v>373</v>
      </c>
      <c r="J129" t="s">
        <v>374</v>
      </c>
      <c r="K129" t="s">
        <v>10</v>
      </c>
      <c r="L129">
        <v>7</v>
      </c>
      <c r="M129">
        <v>2</v>
      </c>
      <c r="O129">
        <v>2</v>
      </c>
      <c r="W129">
        <v>3</v>
      </c>
      <c r="Y129" t="s">
        <v>44</v>
      </c>
      <c r="Z129" t="s">
        <v>76</v>
      </c>
      <c r="AA129">
        <f t="shared" si="3"/>
        <v>5</v>
      </c>
      <c r="AB129">
        <f t="shared" si="4"/>
        <v>2015</v>
      </c>
      <c r="AC129">
        <f>VLOOKUP(LEFT(K129,2),'Ejercicio 1'!$K$9:$L$12,2,FALSE)*IF(RIGHT(K129,1)="+",1.2,IF(RIGHT(K129,1)="-",0.85,1))</f>
        <v>1600000</v>
      </c>
      <c r="AD129">
        <f t="shared" si="5"/>
        <v>800000</v>
      </c>
      <c r="AE129" t="str">
        <f>VLOOKUP(Z129,'Ejercicio 1'!N:P,3,FALSE)</f>
        <v>Cs. del Mar</v>
      </c>
      <c r="AF129" t="str">
        <f>VLOOKUP(Z129,'Ejercicio 1'!N:P,2,FALSE)</f>
        <v>Coquimbo</v>
      </c>
      <c r="AG129" t="str">
        <f>IFERROR(VLOOKUP(Y129,'Ejercicio 1'!R:S,2,FALSE),"Indefinido")</f>
        <v>Artículo</v>
      </c>
    </row>
    <row r="130" spans="1:33" x14ac:dyDescent="0.25">
      <c r="A130">
        <v>2015</v>
      </c>
      <c r="C130">
        <v>0</v>
      </c>
      <c r="E130">
        <v>0</v>
      </c>
      <c r="F130">
        <v>2015</v>
      </c>
      <c r="G130">
        <v>1</v>
      </c>
      <c r="H130" t="s">
        <v>375</v>
      </c>
      <c r="I130" t="s">
        <v>376</v>
      </c>
      <c r="J130" t="s">
        <v>1404</v>
      </c>
      <c r="K130" t="s">
        <v>106</v>
      </c>
      <c r="L130">
        <v>5</v>
      </c>
      <c r="M130">
        <v>1</v>
      </c>
      <c r="P130">
        <v>2</v>
      </c>
      <c r="T130">
        <v>2</v>
      </c>
      <c r="Y130" t="s">
        <v>44</v>
      </c>
      <c r="Z130" t="s">
        <v>61</v>
      </c>
      <c r="AA130">
        <f t="shared" ref="AA130:AA193" si="6">L130-M130</f>
        <v>4</v>
      </c>
      <c r="AB130">
        <f t="shared" ref="AB130:AB193" si="7">IF(B130&lt;&gt;"",B130,MIN(D130,F130))</f>
        <v>2015</v>
      </c>
      <c r="AC130">
        <f>VLOOKUP(LEFT(K130,2),'Ejercicio 1'!$K$9:$L$12,2,FALSE)*IF(RIGHT(K130,1)="+",1.2,IF(RIGHT(K130,1)="-",0.85,1))</f>
        <v>680000</v>
      </c>
      <c r="AD130">
        <f t="shared" ref="AD130:AD193" si="8">ROUND(AC130/M130,0)</f>
        <v>680000</v>
      </c>
      <c r="AE130" t="str">
        <f>VLOOKUP(Z130,'Ejercicio 1'!N:P,3,FALSE)</f>
        <v>V.R.S.</v>
      </c>
      <c r="AF130" t="str">
        <f>VLOOKUP(Z130,'Ejercicio 1'!N:P,2,FALSE)</f>
        <v>Coquimbo</v>
      </c>
      <c r="AG130" t="str">
        <f>IFERROR(VLOOKUP(Y130,'Ejercicio 1'!R:S,2,FALSE),"Indefinido")</f>
        <v>Artículo</v>
      </c>
    </row>
    <row r="131" spans="1:33" x14ac:dyDescent="0.25">
      <c r="A131">
        <v>2015</v>
      </c>
      <c r="B131">
        <v>2015</v>
      </c>
      <c r="C131">
        <v>1</v>
      </c>
      <c r="D131">
        <v>2015</v>
      </c>
      <c r="E131">
        <v>1</v>
      </c>
      <c r="F131">
        <v>2015</v>
      </c>
      <c r="G131">
        <v>1</v>
      </c>
      <c r="H131" t="s">
        <v>377</v>
      </c>
      <c r="I131" t="s">
        <v>344</v>
      </c>
      <c r="J131" t="s">
        <v>277</v>
      </c>
      <c r="K131" t="s">
        <v>12</v>
      </c>
      <c r="L131">
        <v>3</v>
      </c>
      <c r="M131">
        <v>3</v>
      </c>
      <c r="Y131" t="s">
        <v>44</v>
      </c>
      <c r="Z131" t="s">
        <v>76</v>
      </c>
      <c r="AA131">
        <f t="shared" si="6"/>
        <v>0</v>
      </c>
      <c r="AB131">
        <f t="shared" si="7"/>
        <v>2015</v>
      </c>
      <c r="AC131">
        <f>VLOOKUP(LEFT(K131,2),'Ejercicio 1'!$K$9:$L$12,2,FALSE)*IF(RIGHT(K131,1)="+",1.2,IF(RIGHT(K131,1)="-",0.85,1))</f>
        <v>800000</v>
      </c>
      <c r="AD131">
        <f t="shared" si="8"/>
        <v>266667</v>
      </c>
      <c r="AE131" t="str">
        <f>VLOOKUP(Z131,'Ejercicio 1'!N:P,3,FALSE)</f>
        <v>Cs. del Mar</v>
      </c>
      <c r="AF131" t="str">
        <f>VLOOKUP(Z131,'Ejercicio 1'!N:P,2,FALSE)</f>
        <v>Coquimbo</v>
      </c>
      <c r="AG131" t="str">
        <f>IFERROR(VLOOKUP(Y131,'Ejercicio 1'!R:S,2,FALSE),"Indefinido")</f>
        <v>Artículo</v>
      </c>
    </row>
    <row r="132" spans="1:33" x14ac:dyDescent="0.25">
      <c r="A132">
        <v>2015</v>
      </c>
      <c r="B132">
        <v>2015</v>
      </c>
      <c r="C132">
        <v>1</v>
      </c>
      <c r="D132">
        <v>2015</v>
      </c>
      <c r="E132">
        <v>1</v>
      </c>
      <c r="G132">
        <v>0</v>
      </c>
      <c r="H132" t="s">
        <v>378</v>
      </c>
      <c r="I132" t="s">
        <v>334</v>
      </c>
      <c r="J132" t="s">
        <v>335</v>
      </c>
      <c r="K132" t="s">
        <v>12</v>
      </c>
      <c r="L132">
        <v>18</v>
      </c>
      <c r="M132">
        <v>1</v>
      </c>
      <c r="W132">
        <v>17</v>
      </c>
      <c r="Y132" t="s">
        <v>44</v>
      </c>
      <c r="Z132" t="s">
        <v>46</v>
      </c>
      <c r="AA132">
        <f t="shared" si="6"/>
        <v>17</v>
      </c>
      <c r="AB132">
        <f t="shared" si="7"/>
        <v>2015</v>
      </c>
      <c r="AC132">
        <f>VLOOKUP(LEFT(K132,2),'Ejercicio 1'!$K$9:$L$12,2,FALSE)*IF(RIGHT(K132,1)="+",1.2,IF(RIGHT(K132,1)="-",0.85,1))</f>
        <v>800000</v>
      </c>
      <c r="AD132">
        <f t="shared" si="8"/>
        <v>800000</v>
      </c>
      <c r="AE132" t="str">
        <f>VLOOKUP(Z132,'Ejercicio 1'!N:P,3,FALSE)</f>
        <v>V.R.I.D.T.</v>
      </c>
      <c r="AF132" t="str">
        <f>VLOOKUP(Z132,'Ejercicio 1'!N:P,2,FALSE)</f>
        <v>Antofagasta</v>
      </c>
      <c r="AG132" t="str">
        <f>IFERROR(VLOOKUP(Y132,'Ejercicio 1'!R:S,2,FALSE),"Indefinido")</f>
        <v>Artículo</v>
      </c>
    </row>
    <row r="133" spans="1:33" x14ac:dyDescent="0.25">
      <c r="A133">
        <v>2015</v>
      </c>
      <c r="B133">
        <v>2015</v>
      </c>
      <c r="C133">
        <v>1</v>
      </c>
      <c r="D133">
        <v>2015</v>
      </c>
      <c r="E133">
        <v>1</v>
      </c>
      <c r="G133">
        <v>0</v>
      </c>
      <c r="H133" t="s">
        <v>379</v>
      </c>
      <c r="I133" t="s">
        <v>63</v>
      </c>
      <c r="J133" t="s">
        <v>64</v>
      </c>
      <c r="K133" t="s">
        <v>9</v>
      </c>
      <c r="L133">
        <v>4</v>
      </c>
      <c r="M133">
        <v>1</v>
      </c>
      <c r="W133">
        <v>3</v>
      </c>
      <c r="Y133" t="s">
        <v>44</v>
      </c>
      <c r="Z133" t="s">
        <v>46</v>
      </c>
      <c r="AA133">
        <f t="shared" si="6"/>
        <v>3</v>
      </c>
      <c r="AB133">
        <f t="shared" si="7"/>
        <v>2015</v>
      </c>
      <c r="AC133">
        <f>VLOOKUP(LEFT(K133,2),'Ejercicio 1'!$K$9:$L$12,2,FALSE)*IF(RIGHT(K133,1)="+",1.2,IF(RIGHT(K133,1)="-",0.85,1))</f>
        <v>2000000</v>
      </c>
      <c r="AD133">
        <f t="shared" si="8"/>
        <v>2000000</v>
      </c>
      <c r="AE133" t="str">
        <f>VLOOKUP(Z133,'Ejercicio 1'!N:P,3,FALSE)</f>
        <v>V.R.I.D.T.</v>
      </c>
      <c r="AF133" t="str">
        <f>VLOOKUP(Z133,'Ejercicio 1'!N:P,2,FALSE)</f>
        <v>Antofagasta</v>
      </c>
      <c r="AG133" t="str">
        <f>IFERROR(VLOOKUP(Y133,'Ejercicio 1'!R:S,2,FALSE),"Indefinido")</f>
        <v>Artículo</v>
      </c>
    </row>
    <row r="134" spans="1:33" x14ac:dyDescent="0.25">
      <c r="A134">
        <v>2014</v>
      </c>
      <c r="B134">
        <v>2016</v>
      </c>
      <c r="C134">
        <v>1</v>
      </c>
      <c r="D134">
        <v>2016</v>
      </c>
      <c r="E134">
        <v>11</v>
      </c>
      <c r="H134" t="s">
        <v>380</v>
      </c>
      <c r="I134" t="s">
        <v>381</v>
      </c>
      <c r="J134" t="s">
        <v>382</v>
      </c>
      <c r="K134" t="s">
        <v>106</v>
      </c>
      <c r="L134">
        <v>3</v>
      </c>
      <c r="M134">
        <v>1</v>
      </c>
      <c r="P134">
        <v>1</v>
      </c>
      <c r="W134">
        <v>1</v>
      </c>
      <c r="Y134" t="s">
        <v>44</v>
      </c>
      <c r="Z134" t="s">
        <v>4</v>
      </c>
      <c r="AA134">
        <f t="shared" si="6"/>
        <v>2</v>
      </c>
      <c r="AB134">
        <f t="shared" si="7"/>
        <v>2016</v>
      </c>
      <c r="AC134">
        <f>VLOOKUP(LEFT(K134,2),'Ejercicio 1'!$K$9:$L$12,2,FALSE)*IF(RIGHT(K134,1)="+",1.2,IF(RIGHT(K134,1)="-",0.85,1))</f>
        <v>680000</v>
      </c>
      <c r="AD134">
        <f t="shared" si="8"/>
        <v>680000</v>
      </c>
      <c r="AE134" t="str">
        <f>VLOOKUP(Z134,'Ejercicio 1'!N:P,3,FALSE)</f>
        <v>Economía y Administración</v>
      </c>
      <c r="AF134" t="str">
        <f>VLOOKUP(Z134,'Ejercicio 1'!N:P,2,FALSE)</f>
        <v>Antofagasta</v>
      </c>
      <c r="AG134" t="str">
        <f>IFERROR(VLOOKUP(Y134,'Ejercicio 1'!R:S,2,FALSE),"Indefinido")</f>
        <v>Artículo</v>
      </c>
    </row>
    <row r="135" spans="1:33" x14ac:dyDescent="0.25">
      <c r="A135">
        <v>2015</v>
      </c>
      <c r="B135">
        <v>2015</v>
      </c>
      <c r="C135">
        <v>1</v>
      </c>
      <c r="E135">
        <v>0</v>
      </c>
      <c r="G135">
        <v>0</v>
      </c>
      <c r="H135" t="s">
        <v>383</v>
      </c>
      <c r="I135" t="s">
        <v>384</v>
      </c>
      <c r="J135" t="s">
        <v>385</v>
      </c>
      <c r="K135" t="s">
        <v>10</v>
      </c>
      <c r="L135">
        <v>5</v>
      </c>
      <c r="M135">
        <v>5</v>
      </c>
      <c r="Y135" t="s">
        <v>44</v>
      </c>
      <c r="Z135" t="s">
        <v>111</v>
      </c>
      <c r="AA135">
        <f t="shared" si="6"/>
        <v>0</v>
      </c>
      <c r="AB135">
        <f t="shared" si="7"/>
        <v>2015</v>
      </c>
      <c r="AC135">
        <f>VLOOKUP(LEFT(K135,2),'Ejercicio 1'!$K$9:$L$12,2,FALSE)*IF(RIGHT(K135,1)="+",1.2,IF(RIGHT(K135,1)="-",0.85,1))</f>
        <v>1600000</v>
      </c>
      <c r="AD135">
        <f t="shared" si="8"/>
        <v>320000</v>
      </c>
      <c r="AE135" t="str">
        <f>VLOOKUP(Z135,'Ejercicio 1'!N:P,3,FALSE)</f>
        <v>Medicina</v>
      </c>
      <c r="AF135" t="str">
        <f>VLOOKUP(Z135,'Ejercicio 1'!N:P,2,FALSE)</f>
        <v>Coquimbo</v>
      </c>
      <c r="AG135" t="str">
        <f>IFERROR(VLOOKUP(Y135,'Ejercicio 1'!R:S,2,FALSE),"Indefinido")</f>
        <v>Artículo</v>
      </c>
    </row>
    <row r="136" spans="1:33" x14ac:dyDescent="0.25">
      <c r="A136">
        <v>2015</v>
      </c>
      <c r="B136">
        <v>2015</v>
      </c>
      <c r="C136">
        <v>1</v>
      </c>
      <c r="D136">
        <v>2015</v>
      </c>
      <c r="E136">
        <v>1</v>
      </c>
      <c r="G136">
        <v>0</v>
      </c>
      <c r="H136" t="s">
        <v>386</v>
      </c>
      <c r="I136" t="s">
        <v>387</v>
      </c>
      <c r="J136" t="s">
        <v>388</v>
      </c>
      <c r="K136" t="s">
        <v>9</v>
      </c>
      <c r="L136">
        <v>12</v>
      </c>
      <c r="M136">
        <v>1</v>
      </c>
      <c r="P136">
        <v>3</v>
      </c>
      <c r="W136">
        <v>9</v>
      </c>
      <c r="Y136" t="s">
        <v>44</v>
      </c>
      <c r="Z136" t="s">
        <v>51</v>
      </c>
      <c r="AA136">
        <f t="shared" si="6"/>
        <v>11</v>
      </c>
      <c r="AB136">
        <f t="shared" si="7"/>
        <v>2015</v>
      </c>
      <c r="AC136">
        <f>VLOOKUP(LEFT(K136,2),'Ejercicio 1'!$K$9:$L$12,2,FALSE)*IF(RIGHT(K136,1)="+",1.2,IF(RIGHT(K136,1)="-",0.85,1))</f>
        <v>2000000</v>
      </c>
      <c r="AD136">
        <f t="shared" si="8"/>
        <v>2000000</v>
      </c>
      <c r="AE136" t="str">
        <f>VLOOKUP(Z136,'Ejercicio 1'!N:P,3,FALSE)</f>
        <v>Ing. y Cs. Geológicas</v>
      </c>
      <c r="AF136" t="str">
        <f>VLOOKUP(Z136,'Ejercicio 1'!N:P,2,FALSE)</f>
        <v>Antofagasta</v>
      </c>
      <c r="AG136" t="str">
        <f>IFERROR(VLOOKUP(Y136,'Ejercicio 1'!R:S,2,FALSE),"Indefinido")</f>
        <v>Artículo</v>
      </c>
    </row>
    <row r="137" spans="1:33" x14ac:dyDescent="0.25">
      <c r="A137">
        <v>2015</v>
      </c>
      <c r="B137">
        <v>2015</v>
      </c>
      <c r="C137">
        <v>1</v>
      </c>
      <c r="D137">
        <v>2015</v>
      </c>
      <c r="E137">
        <v>1</v>
      </c>
      <c r="G137">
        <v>0</v>
      </c>
      <c r="H137" t="s">
        <v>389</v>
      </c>
      <c r="I137" t="s">
        <v>390</v>
      </c>
      <c r="J137" t="s">
        <v>371</v>
      </c>
      <c r="K137" t="s">
        <v>9</v>
      </c>
      <c r="L137">
        <v>2</v>
      </c>
      <c r="M137">
        <v>1</v>
      </c>
      <c r="S137">
        <v>1</v>
      </c>
      <c r="U137">
        <v>1</v>
      </c>
      <c r="Y137" t="s">
        <v>44</v>
      </c>
      <c r="Z137" t="s">
        <v>56</v>
      </c>
      <c r="AA137">
        <f t="shared" si="6"/>
        <v>1</v>
      </c>
      <c r="AB137">
        <f t="shared" si="7"/>
        <v>2015</v>
      </c>
      <c r="AC137">
        <f>VLOOKUP(LEFT(K137,2),'Ejercicio 1'!$K$9:$L$12,2,FALSE)*IF(RIGHT(K137,1)="+",1.2,IF(RIGHT(K137,1)="-",0.85,1))</f>
        <v>2000000</v>
      </c>
      <c r="AD137">
        <f t="shared" si="8"/>
        <v>2000000</v>
      </c>
      <c r="AE137" t="str">
        <f>VLOOKUP(Z137,'Ejercicio 1'!N:P,3,FALSE)</f>
        <v>Cs. del Mar</v>
      </c>
      <c r="AF137" t="str">
        <f>VLOOKUP(Z137,'Ejercicio 1'!N:P,2,FALSE)</f>
        <v>Coquimbo</v>
      </c>
      <c r="AG137" t="str">
        <f>IFERROR(VLOOKUP(Y137,'Ejercicio 1'!R:S,2,FALSE),"Indefinido")</f>
        <v>Artículo</v>
      </c>
    </row>
    <row r="138" spans="1:33" x14ac:dyDescent="0.25">
      <c r="A138">
        <v>2015</v>
      </c>
      <c r="B138">
        <v>2016</v>
      </c>
      <c r="C138">
        <v>1</v>
      </c>
      <c r="D138">
        <v>2015</v>
      </c>
      <c r="E138">
        <v>1</v>
      </c>
      <c r="G138">
        <v>0</v>
      </c>
      <c r="H138" t="s">
        <v>391</v>
      </c>
      <c r="I138" t="s">
        <v>392</v>
      </c>
      <c r="J138" t="s">
        <v>393</v>
      </c>
      <c r="K138" t="s">
        <v>12</v>
      </c>
      <c r="L138">
        <v>1</v>
      </c>
      <c r="M138">
        <v>1</v>
      </c>
      <c r="Y138" t="s">
        <v>44</v>
      </c>
      <c r="Z138" t="s">
        <v>126</v>
      </c>
      <c r="AA138">
        <f t="shared" si="6"/>
        <v>0</v>
      </c>
      <c r="AB138">
        <f t="shared" si="7"/>
        <v>2016</v>
      </c>
      <c r="AC138">
        <f>VLOOKUP(LEFT(K138,2),'Ejercicio 1'!$K$9:$L$12,2,FALSE)*IF(RIGHT(K138,1)="+",1.2,IF(RIGHT(K138,1)="-",0.85,1))</f>
        <v>800000</v>
      </c>
      <c r="AD138">
        <f t="shared" si="8"/>
        <v>800000</v>
      </c>
      <c r="AE138" t="str">
        <f>VLOOKUP(Z138,'Ejercicio 1'!N:P,3,FALSE)</f>
        <v>Humanidades</v>
      </c>
      <c r="AF138" t="str">
        <f>VLOOKUP(Z138,'Ejercicio 1'!N:P,2,FALSE)</f>
        <v>Antofagasta</v>
      </c>
      <c r="AG138" t="str">
        <f>IFERROR(VLOOKUP(Y138,'Ejercicio 1'!R:S,2,FALSE),"Indefinido")</f>
        <v>Artículo</v>
      </c>
    </row>
    <row r="139" spans="1:33" x14ac:dyDescent="0.25">
      <c r="A139">
        <v>2015</v>
      </c>
      <c r="B139">
        <v>2015</v>
      </c>
      <c r="C139">
        <v>1</v>
      </c>
      <c r="D139">
        <v>2015</v>
      </c>
      <c r="E139">
        <v>1</v>
      </c>
      <c r="G139">
        <v>0</v>
      </c>
      <c r="H139" t="s">
        <v>394</v>
      </c>
      <c r="I139" t="s">
        <v>392</v>
      </c>
      <c r="J139" t="s">
        <v>393</v>
      </c>
      <c r="K139" t="s">
        <v>12</v>
      </c>
      <c r="L139">
        <v>3</v>
      </c>
      <c r="M139">
        <v>2</v>
      </c>
      <c r="N139">
        <v>1</v>
      </c>
      <c r="Y139" t="s">
        <v>44</v>
      </c>
      <c r="Z139" t="s">
        <v>126</v>
      </c>
      <c r="AA139">
        <f t="shared" si="6"/>
        <v>1</v>
      </c>
      <c r="AB139">
        <f t="shared" si="7"/>
        <v>2015</v>
      </c>
      <c r="AC139">
        <f>VLOOKUP(LEFT(K139,2),'Ejercicio 1'!$K$9:$L$12,2,FALSE)*IF(RIGHT(K139,1)="+",1.2,IF(RIGHT(K139,1)="-",0.85,1))</f>
        <v>800000</v>
      </c>
      <c r="AD139">
        <f t="shared" si="8"/>
        <v>400000</v>
      </c>
      <c r="AE139" t="str">
        <f>VLOOKUP(Z139,'Ejercicio 1'!N:P,3,FALSE)</f>
        <v>Humanidades</v>
      </c>
      <c r="AF139" t="str">
        <f>VLOOKUP(Z139,'Ejercicio 1'!N:P,2,FALSE)</f>
        <v>Antofagasta</v>
      </c>
      <c r="AG139" t="str">
        <f>IFERROR(VLOOKUP(Y139,'Ejercicio 1'!R:S,2,FALSE),"Indefinido")</f>
        <v>Artículo</v>
      </c>
    </row>
    <row r="140" spans="1:33" x14ac:dyDescent="0.25">
      <c r="A140">
        <v>2015</v>
      </c>
      <c r="B140">
        <v>2015</v>
      </c>
      <c r="C140">
        <v>1</v>
      </c>
      <c r="D140">
        <v>2014</v>
      </c>
      <c r="E140">
        <v>1</v>
      </c>
      <c r="G140">
        <v>0</v>
      </c>
      <c r="H140" t="s">
        <v>395</v>
      </c>
      <c r="I140" t="s">
        <v>396</v>
      </c>
      <c r="J140" t="s">
        <v>397</v>
      </c>
      <c r="K140" t="s">
        <v>9</v>
      </c>
      <c r="L140">
        <v>15</v>
      </c>
      <c r="M140">
        <v>1</v>
      </c>
      <c r="P140">
        <v>2</v>
      </c>
      <c r="V140">
        <v>1</v>
      </c>
      <c r="W140">
        <v>10</v>
      </c>
      <c r="X140">
        <v>1</v>
      </c>
      <c r="Y140" t="s">
        <v>44</v>
      </c>
      <c r="Z140" t="s">
        <v>46</v>
      </c>
      <c r="AA140">
        <f t="shared" si="6"/>
        <v>14</v>
      </c>
      <c r="AB140">
        <f t="shared" si="7"/>
        <v>2015</v>
      </c>
      <c r="AC140">
        <f>VLOOKUP(LEFT(K140,2),'Ejercicio 1'!$K$9:$L$12,2,FALSE)*IF(RIGHT(K140,1)="+",1.2,IF(RIGHT(K140,1)="-",0.85,1))</f>
        <v>2000000</v>
      </c>
      <c r="AD140">
        <f t="shared" si="8"/>
        <v>2000000</v>
      </c>
      <c r="AE140" t="str">
        <f>VLOOKUP(Z140,'Ejercicio 1'!N:P,3,FALSE)</f>
        <v>V.R.I.D.T.</v>
      </c>
      <c r="AF140" t="str">
        <f>VLOOKUP(Z140,'Ejercicio 1'!N:P,2,FALSE)</f>
        <v>Antofagasta</v>
      </c>
      <c r="AG140" t="str">
        <f>IFERROR(VLOOKUP(Y140,'Ejercicio 1'!R:S,2,FALSE),"Indefinido")</f>
        <v>Artículo</v>
      </c>
    </row>
    <row r="141" spans="1:33" x14ac:dyDescent="0.25">
      <c r="A141">
        <v>2015</v>
      </c>
      <c r="B141">
        <v>2015</v>
      </c>
      <c r="C141">
        <v>1</v>
      </c>
      <c r="D141">
        <v>2015</v>
      </c>
      <c r="E141">
        <v>1</v>
      </c>
      <c r="G141">
        <v>0</v>
      </c>
      <c r="H141" t="s">
        <v>398</v>
      </c>
      <c r="I141" t="s">
        <v>399</v>
      </c>
      <c r="J141" t="s">
        <v>400</v>
      </c>
      <c r="K141" t="s">
        <v>9</v>
      </c>
      <c r="L141">
        <v>4</v>
      </c>
      <c r="M141">
        <v>2</v>
      </c>
      <c r="P141">
        <v>2</v>
      </c>
      <c r="Y141" t="s">
        <v>44</v>
      </c>
      <c r="Z141" t="s">
        <v>95</v>
      </c>
      <c r="AA141">
        <f t="shared" si="6"/>
        <v>2</v>
      </c>
      <c r="AB141">
        <f t="shared" si="7"/>
        <v>2015</v>
      </c>
      <c r="AC141">
        <f>VLOOKUP(LEFT(K141,2),'Ejercicio 1'!$K$9:$L$12,2,FALSE)*IF(RIGHT(K141,1)="+",1.2,IF(RIGHT(K141,1)="-",0.85,1))</f>
        <v>2000000</v>
      </c>
      <c r="AD141">
        <f t="shared" si="8"/>
        <v>1000000</v>
      </c>
      <c r="AE141" t="str">
        <f>VLOOKUP(Z141,'Ejercicio 1'!N:P,3,FALSE)</f>
        <v>Cs. del Mar</v>
      </c>
      <c r="AF141" t="str">
        <f>VLOOKUP(Z141,'Ejercicio 1'!N:P,2,FALSE)</f>
        <v>Coquimbo</v>
      </c>
      <c r="AG141" t="str">
        <f>IFERROR(VLOOKUP(Y141,'Ejercicio 1'!R:S,2,FALSE),"Indefinido")</f>
        <v>Artículo</v>
      </c>
    </row>
    <row r="142" spans="1:33" x14ac:dyDescent="0.25">
      <c r="A142">
        <v>2014</v>
      </c>
      <c r="B142">
        <v>2015</v>
      </c>
      <c r="C142">
        <v>1</v>
      </c>
      <c r="D142">
        <v>2015</v>
      </c>
      <c r="E142">
        <v>11</v>
      </c>
      <c r="G142">
        <v>0</v>
      </c>
      <c r="H142" t="s">
        <v>401</v>
      </c>
      <c r="I142" t="s">
        <v>402</v>
      </c>
      <c r="J142" t="s">
        <v>403</v>
      </c>
      <c r="K142" t="s">
        <v>12</v>
      </c>
      <c r="L142">
        <v>3</v>
      </c>
      <c r="M142">
        <v>1</v>
      </c>
      <c r="T142">
        <v>1</v>
      </c>
      <c r="W142">
        <v>1</v>
      </c>
      <c r="Y142" t="s">
        <v>44</v>
      </c>
      <c r="Z142" t="s">
        <v>95</v>
      </c>
      <c r="AA142">
        <f t="shared" si="6"/>
        <v>2</v>
      </c>
      <c r="AB142">
        <f t="shared" si="7"/>
        <v>2015</v>
      </c>
      <c r="AC142">
        <f>VLOOKUP(LEFT(K142,2),'Ejercicio 1'!$K$9:$L$12,2,FALSE)*IF(RIGHT(K142,1)="+",1.2,IF(RIGHT(K142,1)="-",0.85,1))</f>
        <v>800000</v>
      </c>
      <c r="AD142">
        <f t="shared" si="8"/>
        <v>800000</v>
      </c>
      <c r="AE142" t="str">
        <f>VLOOKUP(Z142,'Ejercicio 1'!N:P,3,FALSE)</f>
        <v>Cs. del Mar</v>
      </c>
      <c r="AF142" t="str">
        <f>VLOOKUP(Z142,'Ejercicio 1'!N:P,2,FALSE)</f>
        <v>Coquimbo</v>
      </c>
      <c r="AG142" t="str">
        <f>IFERROR(VLOOKUP(Y142,'Ejercicio 1'!R:S,2,FALSE),"Indefinido")</f>
        <v>Artículo</v>
      </c>
    </row>
    <row r="143" spans="1:33" x14ac:dyDescent="0.25">
      <c r="A143">
        <v>2015</v>
      </c>
      <c r="B143">
        <v>2015</v>
      </c>
      <c r="C143">
        <v>1</v>
      </c>
      <c r="D143">
        <v>2015</v>
      </c>
      <c r="E143">
        <v>1</v>
      </c>
      <c r="G143">
        <v>0</v>
      </c>
      <c r="H143" t="s">
        <v>404</v>
      </c>
      <c r="I143" t="s">
        <v>306</v>
      </c>
      <c r="J143" t="s">
        <v>307</v>
      </c>
      <c r="K143" t="s">
        <v>12</v>
      </c>
      <c r="L143">
        <v>5</v>
      </c>
      <c r="M143">
        <v>2</v>
      </c>
      <c r="P143">
        <v>1</v>
      </c>
      <c r="Q143">
        <v>1</v>
      </c>
      <c r="X143">
        <v>1</v>
      </c>
      <c r="Y143" t="s">
        <v>44</v>
      </c>
      <c r="Z143" t="s">
        <v>126</v>
      </c>
      <c r="AA143">
        <f t="shared" si="6"/>
        <v>3</v>
      </c>
      <c r="AB143">
        <f t="shared" si="7"/>
        <v>2015</v>
      </c>
      <c r="AC143">
        <f>VLOOKUP(LEFT(K143,2),'Ejercicio 1'!$K$9:$L$12,2,FALSE)*IF(RIGHT(K143,1)="+",1.2,IF(RIGHT(K143,1)="-",0.85,1))</f>
        <v>800000</v>
      </c>
      <c r="AD143">
        <f t="shared" si="8"/>
        <v>400000</v>
      </c>
      <c r="AE143" t="str">
        <f>VLOOKUP(Z143,'Ejercicio 1'!N:P,3,FALSE)</f>
        <v>Humanidades</v>
      </c>
      <c r="AF143" t="str">
        <f>VLOOKUP(Z143,'Ejercicio 1'!N:P,2,FALSE)</f>
        <v>Antofagasta</v>
      </c>
      <c r="AG143" t="str">
        <f>IFERROR(VLOOKUP(Y143,'Ejercicio 1'!R:S,2,FALSE),"Indefinido")</f>
        <v>Artículo</v>
      </c>
    </row>
    <row r="144" spans="1:33" x14ac:dyDescent="0.25">
      <c r="A144">
        <v>2015</v>
      </c>
      <c r="B144">
        <v>2015</v>
      </c>
      <c r="C144">
        <v>1</v>
      </c>
      <c r="D144">
        <v>2015</v>
      </c>
      <c r="E144">
        <v>1</v>
      </c>
      <c r="G144">
        <v>0</v>
      </c>
      <c r="H144" t="s">
        <v>405</v>
      </c>
      <c r="I144" t="s">
        <v>406</v>
      </c>
      <c r="J144" t="s">
        <v>407</v>
      </c>
      <c r="K144" t="s">
        <v>12</v>
      </c>
      <c r="L144">
        <v>4</v>
      </c>
      <c r="M144">
        <v>2</v>
      </c>
      <c r="P144">
        <v>2</v>
      </c>
      <c r="Y144" t="s">
        <v>44</v>
      </c>
      <c r="Z144" t="s">
        <v>126</v>
      </c>
      <c r="AA144">
        <f t="shared" si="6"/>
        <v>2</v>
      </c>
      <c r="AB144">
        <f t="shared" si="7"/>
        <v>2015</v>
      </c>
      <c r="AC144">
        <f>VLOOKUP(LEFT(K144,2),'Ejercicio 1'!$K$9:$L$12,2,FALSE)*IF(RIGHT(K144,1)="+",1.2,IF(RIGHT(K144,1)="-",0.85,1))</f>
        <v>800000</v>
      </c>
      <c r="AD144">
        <f t="shared" si="8"/>
        <v>400000</v>
      </c>
      <c r="AE144" t="str">
        <f>VLOOKUP(Z144,'Ejercicio 1'!N:P,3,FALSE)</f>
        <v>Humanidades</v>
      </c>
      <c r="AF144" t="str">
        <f>VLOOKUP(Z144,'Ejercicio 1'!N:P,2,FALSE)</f>
        <v>Antofagasta</v>
      </c>
      <c r="AG144" t="str">
        <f>IFERROR(VLOOKUP(Y144,'Ejercicio 1'!R:S,2,FALSE),"Indefinido")</f>
        <v>Artículo</v>
      </c>
    </row>
    <row r="145" spans="1:33" x14ac:dyDescent="0.25">
      <c r="A145">
        <v>2015</v>
      </c>
      <c r="B145">
        <v>2015</v>
      </c>
      <c r="C145">
        <v>1</v>
      </c>
      <c r="D145">
        <v>2015</v>
      </c>
      <c r="E145">
        <v>1</v>
      </c>
      <c r="G145">
        <v>0</v>
      </c>
      <c r="H145" t="s">
        <v>408</v>
      </c>
      <c r="I145" t="s">
        <v>409</v>
      </c>
      <c r="J145" t="s">
        <v>410</v>
      </c>
      <c r="K145" t="s">
        <v>9</v>
      </c>
      <c r="L145">
        <v>2</v>
      </c>
      <c r="M145">
        <v>1</v>
      </c>
      <c r="P145">
        <v>1</v>
      </c>
      <c r="Y145" t="s">
        <v>44</v>
      </c>
      <c r="Z145" t="s">
        <v>88</v>
      </c>
      <c r="AA145">
        <f t="shared" si="6"/>
        <v>1</v>
      </c>
      <c r="AB145">
        <f t="shared" si="7"/>
        <v>2015</v>
      </c>
      <c r="AC145">
        <f>VLOOKUP(LEFT(K145,2),'Ejercicio 1'!$K$9:$L$12,2,FALSE)*IF(RIGHT(K145,1)="+",1.2,IF(RIGHT(K145,1)="-",0.85,1))</f>
        <v>2000000</v>
      </c>
      <c r="AD145">
        <f t="shared" si="8"/>
        <v>2000000</v>
      </c>
      <c r="AE145" t="str">
        <f>VLOOKUP(Z145,'Ejercicio 1'!N:P,3,FALSE)</f>
        <v>V.R.I.D.T.</v>
      </c>
      <c r="AF145" t="str">
        <f>VLOOKUP(Z145,'Ejercicio 1'!N:P,2,FALSE)</f>
        <v>Antofagasta</v>
      </c>
      <c r="AG145" t="str">
        <f>IFERROR(VLOOKUP(Y145,'Ejercicio 1'!R:S,2,FALSE),"Indefinido")</f>
        <v>Artículo</v>
      </c>
    </row>
    <row r="146" spans="1:33" x14ac:dyDescent="0.25">
      <c r="A146">
        <v>2015</v>
      </c>
      <c r="B146">
        <v>2015</v>
      </c>
      <c r="C146">
        <v>1</v>
      </c>
      <c r="D146">
        <v>2015</v>
      </c>
      <c r="E146">
        <v>1</v>
      </c>
      <c r="G146">
        <v>0</v>
      </c>
      <c r="H146" t="s">
        <v>411</v>
      </c>
      <c r="I146" t="s">
        <v>90</v>
      </c>
      <c r="J146" t="s">
        <v>91</v>
      </c>
      <c r="K146" t="s">
        <v>9</v>
      </c>
      <c r="L146">
        <v>4</v>
      </c>
      <c r="M146">
        <v>1</v>
      </c>
      <c r="Q146">
        <v>2</v>
      </c>
      <c r="W146">
        <v>1</v>
      </c>
      <c r="Y146" t="s">
        <v>44</v>
      </c>
      <c r="Z146" t="s">
        <v>88</v>
      </c>
      <c r="AA146">
        <f t="shared" si="6"/>
        <v>3</v>
      </c>
      <c r="AB146">
        <f t="shared" si="7"/>
        <v>2015</v>
      </c>
      <c r="AC146">
        <f>VLOOKUP(LEFT(K146,2),'Ejercicio 1'!$K$9:$L$12,2,FALSE)*IF(RIGHT(K146,1)="+",1.2,IF(RIGHT(K146,1)="-",0.85,1))</f>
        <v>2000000</v>
      </c>
      <c r="AD146">
        <f t="shared" si="8"/>
        <v>2000000</v>
      </c>
      <c r="AE146" t="str">
        <f>VLOOKUP(Z146,'Ejercicio 1'!N:P,3,FALSE)</f>
        <v>V.R.I.D.T.</v>
      </c>
      <c r="AF146" t="str">
        <f>VLOOKUP(Z146,'Ejercicio 1'!N:P,2,FALSE)</f>
        <v>Antofagasta</v>
      </c>
      <c r="AG146" t="str">
        <f>IFERROR(VLOOKUP(Y146,'Ejercicio 1'!R:S,2,FALSE),"Indefinido")</f>
        <v>Artículo</v>
      </c>
    </row>
    <row r="147" spans="1:33" x14ac:dyDescent="0.25">
      <c r="A147">
        <v>2015</v>
      </c>
      <c r="B147">
        <v>2016</v>
      </c>
      <c r="C147">
        <v>1</v>
      </c>
      <c r="D147">
        <v>2016</v>
      </c>
      <c r="E147">
        <v>11</v>
      </c>
      <c r="G147">
        <v>0</v>
      </c>
      <c r="H147" t="s">
        <v>412</v>
      </c>
      <c r="I147" t="s">
        <v>413</v>
      </c>
      <c r="J147" t="s">
        <v>414</v>
      </c>
      <c r="K147" t="s">
        <v>9</v>
      </c>
      <c r="L147">
        <v>6</v>
      </c>
      <c r="M147">
        <v>1</v>
      </c>
      <c r="T147">
        <v>5</v>
      </c>
      <c r="Y147" t="s">
        <v>44</v>
      </c>
      <c r="Z147" t="s">
        <v>51</v>
      </c>
      <c r="AA147">
        <f t="shared" si="6"/>
        <v>5</v>
      </c>
      <c r="AB147">
        <f t="shared" si="7"/>
        <v>2016</v>
      </c>
      <c r="AC147">
        <f>VLOOKUP(LEFT(K147,2),'Ejercicio 1'!$K$9:$L$12,2,FALSE)*IF(RIGHT(K147,1)="+",1.2,IF(RIGHT(K147,1)="-",0.85,1))</f>
        <v>2000000</v>
      </c>
      <c r="AD147">
        <f t="shared" si="8"/>
        <v>2000000</v>
      </c>
      <c r="AE147" t="str">
        <f>VLOOKUP(Z147,'Ejercicio 1'!N:P,3,FALSE)</f>
        <v>Ing. y Cs. Geológicas</v>
      </c>
      <c r="AF147" t="str">
        <f>VLOOKUP(Z147,'Ejercicio 1'!N:P,2,FALSE)</f>
        <v>Antofagasta</v>
      </c>
      <c r="AG147" t="str">
        <f>IFERROR(VLOOKUP(Y147,'Ejercicio 1'!R:S,2,FALSE),"Indefinido")</f>
        <v>Artículo</v>
      </c>
    </row>
    <row r="148" spans="1:33" x14ac:dyDescent="0.25">
      <c r="A148">
        <v>2015</v>
      </c>
      <c r="B148">
        <v>2016</v>
      </c>
      <c r="C148">
        <v>1</v>
      </c>
      <c r="D148">
        <v>2015</v>
      </c>
      <c r="E148">
        <v>1</v>
      </c>
      <c r="F148">
        <v>2016</v>
      </c>
      <c r="G148">
        <v>1</v>
      </c>
      <c r="H148" t="s">
        <v>415</v>
      </c>
      <c r="I148" t="s">
        <v>279</v>
      </c>
      <c r="J148" t="s">
        <v>280</v>
      </c>
      <c r="K148" t="s">
        <v>12</v>
      </c>
      <c r="L148">
        <v>6</v>
      </c>
      <c r="M148">
        <v>3</v>
      </c>
      <c r="O148">
        <v>2</v>
      </c>
      <c r="P148">
        <v>1</v>
      </c>
      <c r="Z148" t="s">
        <v>416</v>
      </c>
      <c r="AA148">
        <f t="shared" si="6"/>
        <v>3</v>
      </c>
      <c r="AB148">
        <f t="shared" si="7"/>
        <v>2016</v>
      </c>
      <c r="AC148">
        <f>VLOOKUP(LEFT(K148,2),'Ejercicio 1'!$K$9:$L$12,2,FALSE)*IF(RIGHT(K148,1)="+",1.2,IF(RIGHT(K148,1)="-",0.85,1))</f>
        <v>800000</v>
      </c>
      <c r="AD148">
        <f t="shared" si="8"/>
        <v>266667</v>
      </c>
      <c r="AE148" t="str">
        <f>VLOOKUP(Z148,'Ejercicio 1'!N:P,3,FALSE)</f>
        <v>Cs. del Mar</v>
      </c>
      <c r="AF148" t="str">
        <f>VLOOKUP(Z148,'Ejercicio 1'!N:P,2,FALSE)</f>
        <v>Coquimbo</v>
      </c>
      <c r="AG148" t="str">
        <f>IFERROR(VLOOKUP(Y148,'Ejercicio 1'!R:S,2,FALSE),"Indefinido")</f>
        <v>Indefinido</v>
      </c>
    </row>
    <row r="149" spans="1:33" x14ac:dyDescent="0.25">
      <c r="A149">
        <v>2015</v>
      </c>
      <c r="B149">
        <v>2016</v>
      </c>
      <c r="C149">
        <v>1</v>
      </c>
      <c r="D149">
        <v>2015</v>
      </c>
      <c r="E149">
        <v>1</v>
      </c>
      <c r="F149">
        <v>2016</v>
      </c>
      <c r="G149">
        <v>1</v>
      </c>
      <c r="H149" t="s">
        <v>415</v>
      </c>
      <c r="I149" t="s">
        <v>279</v>
      </c>
      <c r="J149" t="s">
        <v>280</v>
      </c>
      <c r="K149" t="s">
        <v>12</v>
      </c>
      <c r="L149">
        <v>6</v>
      </c>
      <c r="M149">
        <v>3</v>
      </c>
      <c r="O149">
        <v>2</v>
      </c>
      <c r="P149">
        <v>1</v>
      </c>
      <c r="Z149" t="s">
        <v>56</v>
      </c>
      <c r="AA149">
        <f t="shared" si="6"/>
        <v>3</v>
      </c>
      <c r="AB149">
        <f t="shared" si="7"/>
        <v>2016</v>
      </c>
      <c r="AC149">
        <f>VLOOKUP(LEFT(K149,2),'Ejercicio 1'!$K$9:$L$12,2,FALSE)*IF(RIGHT(K149,1)="+",1.2,IF(RIGHT(K149,1)="-",0.85,1))</f>
        <v>800000</v>
      </c>
      <c r="AD149">
        <f t="shared" si="8"/>
        <v>266667</v>
      </c>
      <c r="AE149" t="str">
        <f>VLOOKUP(Z149,'Ejercicio 1'!N:P,3,FALSE)</f>
        <v>Cs. del Mar</v>
      </c>
      <c r="AF149" t="str">
        <f>VLOOKUP(Z149,'Ejercicio 1'!N:P,2,FALSE)</f>
        <v>Coquimbo</v>
      </c>
      <c r="AG149" t="str">
        <f>IFERROR(VLOOKUP(Y149,'Ejercicio 1'!R:S,2,FALSE),"Indefinido")</f>
        <v>Indefinido</v>
      </c>
    </row>
    <row r="150" spans="1:33" x14ac:dyDescent="0.25">
      <c r="A150">
        <v>2014</v>
      </c>
      <c r="B150">
        <v>2015</v>
      </c>
      <c r="C150">
        <v>1</v>
      </c>
      <c r="E150">
        <v>0</v>
      </c>
      <c r="F150">
        <v>2014</v>
      </c>
      <c r="G150">
        <v>1</v>
      </c>
      <c r="H150" t="s">
        <v>417</v>
      </c>
      <c r="I150" t="s">
        <v>131</v>
      </c>
      <c r="J150" t="s">
        <v>132</v>
      </c>
      <c r="K150" t="s">
        <v>106</v>
      </c>
      <c r="L150">
        <v>1</v>
      </c>
      <c r="M150">
        <v>1</v>
      </c>
      <c r="Z150" t="s">
        <v>88</v>
      </c>
      <c r="AA150">
        <f t="shared" si="6"/>
        <v>0</v>
      </c>
      <c r="AB150">
        <f t="shared" si="7"/>
        <v>2015</v>
      </c>
      <c r="AC150">
        <f>VLOOKUP(LEFT(K150,2),'Ejercicio 1'!$K$9:$L$12,2,FALSE)*IF(RIGHT(K150,1)="+",1.2,IF(RIGHT(K150,1)="-",0.85,1))</f>
        <v>680000</v>
      </c>
      <c r="AD150">
        <f t="shared" si="8"/>
        <v>680000</v>
      </c>
      <c r="AE150" t="str">
        <f>VLOOKUP(Z150,'Ejercicio 1'!N:P,3,FALSE)</f>
        <v>V.R.I.D.T.</v>
      </c>
      <c r="AF150" t="str">
        <f>VLOOKUP(Z150,'Ejercicio 1'!N:P,2,FALSE)</f>
        <v>Antofagasta</v>
      </c>
      <c r="AG150" t="str">
        <f>IFERROR(VLOOKUP(Y150,'Ejercicio 1'!R:S,2,FALSE),"Indefinido")</f>
        <v>Indefinido</v>
      </c>
    </row>
    <row r="151" spans="1:33" x14ac:dyDescent="0.25">
      <c r="A151">
        <v>2014</v>
      </c>
      <c r="C151">
        <v>0</v>
      </c>
      <c r="E151">
        <v>0</v>
      </c>
      <c r="F151">
        <v>2015</v>
      </c>
      <c r="G151">
        <v>1</v>
      </c>
      <c r="H151" t="s">
        <v>418</v>
      </c>
      <c r="I151" t="s">
        <v>131</v>
      </c>
      <c r="J151" t="s">
        <v>132</v>
      </c>
      <c r="K151" t="s">
        <v>106</v>
      </c>
      <c r="L151">
        <v>1</v>
      </c>
      <c r="M151">
        <v>1</v>
      </c>
      <c r="Y151" t="s">
        <v>44</v>
      </c>
      <c r="Z151" t="s">
        <v>88</v>
      </c>
      <c r="AA151">
        <f t="shared" si="6"/>
        <v>0</v>
      </c>
      <c r="AB151">
        <f t="shared" si="7"/>
        <v>2015</v>
      </c>
      <c r="AC151">
        <f>VLOOKUP(LEFT(K151,2),'Ejercicio 1'!$K$9:$L$12,2,FALSE)*IF(RIGHT(K151,1)="+",1.2,IF(RIGHT(K151,1)="-",0.85,1))</f>
        <v>680000</v>
      </c>
      <c r="AD151">
        <f t="shared" si="8"/>
        <v>680000</v>
      </c>
      <c r="AE151" t="str">
        <f>VLOOKUP(Z151,'Ejercicio 1'!N:P,3,FALSE)</f>
        <v>V.R.I.D.T.</v>
      </c>
      <c r="AF151" t="str">
        <f>VLOOKUP(Z151,'Ejercicio 1'!N:P,2,FALSE)</f>
        <v>Antofagasta</v>
      </c>
      <c r="AG151" t="str">
        <f>IFERROR(VLOOKUP(Y151,'Ejercicio 1'!R:S,2,FALSE),"Indefinido")</f>
        <v>Artículo</v>
      </c>
    </row>
    <row r="152" spans="1:33" x14ac:dyDescent="0.25">
      <c r="A152">
        <v>2015</v>
      </c>
      <c r="B152">
        <v>2016</v>
      </c>
      <c r="C152">
        <v>1</v>
      </c>
      <c r="E152">
        <v>0</v>
      </c>
      <c r="F152">
        <v>2015</v>
      </c>
      <c r="G152">
        <v>1</v>
      </c>
      <c r="H152" t="s">
        <v>419</v>
      </c>
      <c r="I152" t="s">
        <v>131</v>
      </c>
      <c r="J152" t="s">
        <v>132</v>
      </c>
      <c r="K152" t="s">
        <v>106</v>
      </c>
      <c r="L152">
        <v>1</v>
      </c>
      <c r="M152">
        <v>1</v>
      </c>
      <c r="Y152" t="s">
        <v>87</v>
      </c>
      <c r="Z152" t="s">
        <v>88</v>
      </c>
      <c r="AA152">
        <f t="shared" si="6"/>
        <v>0</v>
      </c>
      <c r="AB152">
        <f t="shared" si="7"/>
        <v>2016</v>
      </c>
      <c r="AC152">
        <f>VLOOKUP(LEFT(K152,2),'Ejercicio 1'!$K$9:$L$12,2,FALSE)*IF(RIGHT(K152,1)="+",1.2,IF(RIGHT(K152,1)="-",0.85,1))</f>
        <v>680000</v>
      </c>
      <c r="AD152">
        <f t="shared" si="8"/>
        <v>680000</v>
      </c>
      <c r="AE152" t="str">
        <f>VLOOKUP(Z152,'Ejercicio 1'!N:P,3,FALSE)</f>
        <v>V.R.I.D.T.</v>
      </c>
      <c r="AF152" t="str">
        <f>VLOOKUP(Z152,'Ejercicio 1'!N:P,2,FALSE)</f>
        <v>Antofagasta</v>
      </c>
      <c r="AG152" t="str">
        <f>IFERROR(VLOOKUP(Y152,'Ejercicio 1'!R:S,2,FALSE),"Indefinido")</f>
        <v>Material Editorial</v>
      </c>
    </row>
    <row r="153" spans="1:33" x14ac:dyDescent="0.25">
      <c r="A153">
        <v>2014</v>
      </c>
      <c r="B153">
        <v>2014</v>
      </c>
      <c r="C153">
        <v>1</v>
      </c>
      <c r="D153">
        <v>2014</v>
      </c>
      <c r="E153">
        <v>1</v>
      </c>
      <c r="F153">
        <v>2015</v>
      </c>
      <c r="G153">
        <v>1</v>
      </c>
      <c r="H153" t="s">
        <v>420</v>
      </c>
      <c r="I153" t="s">
        <v>421</v>
      </c>
      <c r="J153" t="s">
        <v>1403</v>
      </c>
      <c r="K153" t="s">
        <v>12</v>
      </c>
      <c r="L153">
        <v>6</v>
      </c>
      <c r="M153">
        <v>1</v>
      </c>
      <c r="P153">
        <v>5</v>
      </c>
      <c r="Y153" t="s">
        <v>44</v>
      </c>
      <c r="Z153" t="s">
        <v>76</v>
      </c>
      <c r="AA153">
        <f t="shared" si="6"/>
        <v>5</v>
      </c>
      <c r="AB153">
        <f t="shared" si="7"/>
        <v>2014</v>
      </c>
      <c r="AC153">
        <f>VLOOKUP(LEFT(K153,2),'Ejercicio 1'!$K$9:$L$12,2,FALSE)*IF(RIGHT(K153,1)="+",1.2,IF(RIGHT(K153,1)="-",0.85,1))</f>
        <v>800000</v>
      </c>
      <c r="AD153">
        <f t="shared" si="8"/>
        <v>800000</v>
      </c>
      <c r="AE153" t="str">
        <f>VLOOKUP(Z153,'Ejercicio 1'!N:P,3,FALSE)</f>
        <v>Cs. del Mar</v>
      </c>
      <c r="AF153" t="str">
        <f>VLOOKUP(Z153,'Ejercicio 1'!N:P,2,FALSE)</f>
        <v>Coquimbo</v>
      </c>
      <c r="AG153" t="str">
        <f>IFERROR(VLOOKUP(Y153,'Ejercicio 1'!R:S,2,FALSE),"Indefinido")</f>
        <v>Artículo</v>
      </c>
    </row>
    <row r="154" spans="1:33" x14ac:dyDescent="0.25">
      <c r="A154">
        <v>2015</v>
      </c>
      <c r="B154">
        <v>2015</v>
      </c>
      <c r="C154">
        <v>1</v>
      </c>
      <c r="D154">
        <v>2015</v>
      </c>
      <c r="E154">
        <v>1</v>
      </c>
      <c r="G154">
        <v>0</v>
      </c>
      <c r="H154" t="s">
        <v>422</v>
      </c>
      <c r="I154" t="s">
        <v>423</v>
      </c>
      <c r="J154" t="s">
        <v>424</v>
      </c>
      <c r="K154" t="s">
        <v>9</v>
      </c>
      <c r="L154">
        <v>6</v>
      </c>
      <c r="M154">
        <v>1</v>
      </c>
      <c r="S154">
        <v>5</v>
      </c>
      <c r="Y154" t="s">
        <v>44</v>
      </c>
      <c r="Z154" t="s">
        <v>95</v>
      </c>
      <c r="AA154">
        <f t="shared" si="6"/>
        <v>5</v>
      </c>
      <c r="AB154">
        <f t="shared" si="7"/>
        <v>2015</v>
      </c>
      <c r="AC154">
        <f>VLOOKUP(LEFT(K154,2),'Ejercicio 1'!$K$9:$L$12,2,FALSE)*IF(RIGHT(K154,1)="+",1.2,IF(RIGHT(K154,1)="-",0.85,1))</f>
        <v>2000000</v>
      </c>
      <c r="AD154">
        <f t="shared" si="8"/>
        <v>2000000</v>
      </c>
      <c r="AE154" t="str">
        <f>VLOOKUP(Z154,'Ejercicio 1'!N:P,3,FALSE)</f>
        <v>Cs. del Mar</v>
      </c>
      <c r="AF154" t="str">
        <f>VLOOKUP(Z154,'Ejercicio 1'!N:P,2,FALSE)</f>
        <v>Coquimbo</v>
      </c>
      <c r="AG154" t="str">
        <f>IFERROR(VLOOKUP(Y154,'Ejercicio 1'!R:S,2,FALSE),"Indefinido")</f>
        <v>Artículo</v>
      </c>
    </row>
    <row r="155" spans="1:33" x14ac:dyDescent="0.25">
      <c r="A155">
        <v>2015</v>
      </c>
      <c r="B155">
        <v>2015</v>
      </c>
      <c r="C155">
        <v>1</v>
      </c>
      <c r="D155">
        <v>2015</v>
      </c>
      <c r="E155">
        <v>1</v>
      </c>
      <c r="G155">
        <v>0</v>
      </c>
      <c r="H155" t="s">
        <v>425</v>
      </c>
      <c r="I155" t="s">
        <v>426</v>
      </c>
      <c r="J155" t="s">
        <v>427</v>
      </c>
      <c r="K155" t="s">
        <v>10</v>
      </c>
      <c r="L155">
        <v>9</v>
      </c>
      <c r="M155">
        <v>1</v>
      </c>
      <c r="Q155">
        <v>6</v>
      </c>
      <c r="T155">
        <v>2</v>
      </c>
      <c r="Y155" t="s">
        <v>44</v>
      </c>
      <c r="Z155" t="s">
        <v>69</v>
      </c>
      <c r="AA155">
        <f t="shared" si="6"/>
        <v>8</v>
      </c>
      <c r="AB155">
        <f t="shared" si="7"/>
        <v>2015</v>
      </c>
      <c r="AC155">
        <f>VLOOKUP(LEFT(K155,2),'Ejercicio 1'!$K$9:$L$12,2,FALSE)*IF(RIGHT(K155,1)="+",1.2,IF(RIGHT(K155,1)="-",0.85,1))</f>
        <v>1600000</v>
      </c>
      <c r="AD155">
        <f t="shared" si="8"/>
        <v>1600000</v>
      </c>
      <c r="AE155" t="str">
        <f>VLOOKUP(Z155,'Ejercicio 1'!N:P,3,FALSE)</f>
        <v>Economía y Administración</v>
      </c>
      <c r="AF155" t="str">
        <f>VLOOKUP(Z155,'Ejercicio 1'!N:P,2,FALSE)</f>
        <v>Antofagasta</v>
      </c>
      <c r="AG155" t="str">
        <f>IFERROR(VLOOKUP(Y155,'Ejercicio 1'!R:S,2,FALSE),"Indefinido")</f>
        <v>Artículo</v>
      </c>
    </row>
    <row r="156" spans="1:33" x14ac:dyDescent="0.25">
      <c r="A156">
        <v>2015</v>
      </c>
      <c r="B156">
        <v>2016</v>
      </c>
      <c r="C156">
        <v>1</v>
      </c>
      <c r="D156">
        <v>2015</v>
      </c>
      <c r="E156">
        <v>1</v>
      </c>
      <c r="G156">
        <v>0</v>
      </c>
      <c r="H156" t="s">
        <v>428</v>
      </c>
      <c r="I156" t="s">
        <v>429</v>
      </c>
      <c r="J156" t="s">
        <v>430</v>
      </c>
      <c r="K156" t="s">
        <v>9</v>
      </c>
      <c r="L156">
        <v>4</v>
      </c>
      <c r="M156">
        <v>1</v>
      </c>
      <c r="P156">
        <v>3</v>
      </c>
      <c r="W156">
        <v>1</v>
      </c>
      <c r="Y156" t="s">
        <v>44</v>
      </c>
      <c r="Z156" t="s">
        <v>56</v>
      </c>
      <c r="AA156">
        <f t="shared" si="6"/>
        <v>3</v>
      </c>
      <c r="AB156">
        <f t="shared" si="7"/>
        <v>2016</v>
      </c>
      <c r="AC156">
        <f>VLOOKUP(LEFT(K156,2),'Ejercicio 1'!$K$9:$L$12,2,FALSE)*IF(RIGHT(K156,1)="+",1.2,IF(RIGHT(K156,1)="-",0.85,1))</f>
        <v>2000000</v>
      </c>
      <c r="AD156">
        <f t="shared" si="8"/>
        <v>2000000</v>
      </c>
      <c r="AE156" t="str">
        <f>VLOOKUP(Z156,'Ejercicio 1'!N:P,3,FALSE)</f>
        <v>Cs. del Mar</v>
      </c>
      <c r="AF156" t="str">
        <f>VLOOKUP(Z156,'Ejercicio 1'!N:P,2,FALSE)</f>
        <v>Coquimbo</v>
      </c>
      <c r="AG156" t="str">
        <f>IFERROR(VLOOKUP(Y156,'Ejercicio 1'!R:S,2,FALSE),"Indefinido")</f>
        <v>Artículo</v>
      </c>
    </row>
    <row r="157" spans="1:33" x14ac:dyDescent="0.25">
      <c r="A157">
        <v>2015</v>
      </c>
      <c r="B157">
        <v>2015</v>
      </c>
      <c r="C157">
        <v>1</v>
      </c>
      <c r="D157">
        <v>2015</v>
      </c>
      <c r="E157">
        <v>1</v>
      </c>
      <c r="F157">
        <v>2015</v>
      </c>
      <c r="G157">
        <v>1</v>
      </c>
      <c r="H157" t="s">
        <v>431</v>
      </c>
      <c r="I157" t="s">
        <v>421</v>
      </c>
      <c r="J157" t="s">
        <v>1405</v>
      </c>
      <c r="K157" t="s">
        <v>12</v>
      </c>
      <c r="L157">
        <v>2</v>
      </c>
      <c r="M157">
        <v>2</v>
      </c>
      <c r="Y157" t="s">
        <v>44</v>
      </c>
      <c r="Z157" t="s">
        <v>56</v>
      </c>
      <c r="AA157">
        <f t="shared" si="6"/>
        <v>0</v>
      </c>
      <c r="AB157">
        <f t="shared" si="7"/>
        <v>2015</v>
      </c>
      <c r="AC157">
        <f>VLOOKUP(LEFT(K157,2),'Ejercicio 1'!$K$9:$L$12,2,FALSE)*IF(RIGHT(K157,1)="+",1.2,IF(RIGHT(K157,1)="-",0.85,1))</f>
        <v>800000</v>
      </c>
      <c r="AD157">
        <f t="shared" si="8"/>
        <v>400000</v>
      </c>
      <c r="AE157" t="str">
        <f>VLOOKUP(Z157,'Ejercicio 1'!N:P,3,FALSE)</f>
        <v>Cs. del Mar</v>
      </c>
      <c r="AF157" t="str">
        <f>VLOOKUP(Z157,'Ejercicio 1'!N:P,2,FALSE)</f>
        <v>Coquimbo</v>
      </c>
      <c r="AG157" t="str">
        <f>IFERROR(VLOOKUP(Y157,'Ejercicio 1'!R:S,2,FALSE),"Indefinido")</f>
        <v>Artículo</v>
      </c>
    </row>
    <row r="158" spans="1:33" x14ac:dyDescent="0.25">
      <c r="A158">
        <v>2015</v>
      </c>
      <c r="B158">
        <v>2015</v>
      </c>
      <c r="C158">
        <v>1</v>
      </c>
      <c r="D158">
        <v>2015</v>
      </c>
      <c r="E158">
        <v>1</v>
      </c>
      <c r="G158">
        <v>0</v>
      </c>
      <c r="H158" t="s">
        <v>432</v>
      </c>
      <c r="I158" t="s">
        <v>155</v>
      </c>
      <c r="J158" t="s">
        <v>156</v>
      </c>
      <c r="K158" t="s">
        <v>10</v>
      </c>
      <c r="L158">
        <v>1</v>
      </c>
      <c r="M158">
        <v>1</v>
      </c>
      <c r="Y158" t="s">
        <v>44</v>
      </c>
      <c r="Z158" t="s">
        <v>157</v>
      </c>
      <c r="AA158">
        <f t="shared" si="6"/>
        <v>0</v>
      </c>
      <c r="AB158">
        <f t="shared" si="7"/>
        <v>2015</v>
      </c>
      <c r="AC158">
        <f>VLOOKUP(LEFT(K158,2),'Ejercicio 1'!$K$9:$L$12,2,FALSE)*IF(RIGHT(K158,1)="+",1.2,IF(RIGHT(K158,1)="-",0.85,1))</f>
        <v>1600000</v>
      </c>
      <c r="AD158">
        <f t="shared" si="8"/>
        <v>1600000</v>
      </c>
      <c r="AE158" t="str">
        <f>VLOOKUP(Z158,'Ejercicio 1'!N:P,3,FALSE)</f>
        <v>Ciencias</v>
      </c>
      <c r="AF158" t="str">
        <f>VLOOKUP(Z158,'Ejercicio 1'!N:P,2,FALSE)</f>
        <v>Antofagasta</v>
      </c>
      <c r="AG158" t="str">
        <f>IFERROR(VLOOKUP(Y158,'Ejercicio 1'!R:S,2,FALSE),"Indefinido")</f>
        <v>Artículo</v>
      </c>
    </row>
    <row r="159" spans="1:33" x14ac:dyDescent="0.25">
      <c r="A159">
        <v>2015</v>
      </c>
      <c r="B159">
        <v>2015</v>
      </c>
      <c r="C159">
        <v>1</v>
      </c>
      <c r="D159">
        <v>2015</v>
      </c>
      <c r="E159">
        <v>1</v>
      </c>
      <c r="G159">
        <v>0</v>
      </c>
      <c r="H159" t="s">
        <v>433</v>
      </c>
      <c r="I159" t="s">
        <v>434</v>
      </c>
      <c r="J159" t="s">
        <v>435</v>
      </c>
      <c r="K159" t="s">
        <v>9</v>
      </c>
      <c r="L159">
        <v>8</v>
      </c>
      <c r="M159">
        <v>1</v>
      </c>
      <c r="O159">
        <v>4</v>
      </c>
      <c r="W159">
        <v>3</v>
      </c>
      <c r="Y159" t="s">
        <v>44</v>
      </c>
      <c r="Z159" t="s">
        <v>95</v>
      </c>
      <c r="AA159">
        <f t="shared" si="6"/>
        <v>7</v>
      </c>
      <c r="AB159">
        <f t="shared" si="7"/>
        <v>2015</v>
      </c>
      <c r="AC159">
        <f>VLOOKUP(LEFT(K159,2),'Ejercicio 1'!$K$9:$L$12,2,FALSE)*IF(RIGHT(K159,1)="+",1.2,IF(RIGHT(K159,1)="-",0.85,1))</f>
        <v>2000000</v>
      </c>
      <c r="AD159">
        <f t="shared" si="8"/>
        <v>2000000</v>
      </c>
      <c r="AE159" t="str">
        <f>VLOOKUP(Z159,'Ejercicio 1'!N:P,3,FALSE)</f>
        <v>Cs. del Mar</v>
      </c>
      <c r="AF159" t="str">
        <f>VLOOKUP(Z159,'Ejercicio 1'!N:P,2,FALSE)</f>
        <v>Coquimbo</v>
      </c>
      <c r="AG159" t="str">
        <f>IFERROR(VLOOKUP(Y159,'Ejercicio 1'!R:S,2,FALSE),"Indefinido")</f>
        <v>Artículo</v>
      </c>
    </row>
    <row r="160" spans="1:33" x14ac:dyDescent="0.25">
      <c r="A160">
        <v>2015</v>
      </c>
      <c r="C160">
        <v>0</v>
      </c>
      <c r="E160">
        <v>0</v>
      </c>
      <c r="F160">
        <v>2015</v>
      </c>
      <c r="G160">
        <v>1</v>
      </c>
      <c r="H160" t="s">
        <v>436</v>
      </c>
      <c r="I160" t="s">
        <v>437</v>
      </c>
      <c r="J160" t="s">
        <v>438</v>
      </c>
      <c r="K160" t="s">
        <v>106</v>
      </c>
      <c r="L160">
        <v>2</v>
      </c>
      <c r="M160">
        <v>2</v>
      </c>
      <c r="Y160" t="s">
        <v>44</v>
      </c>
      <c r="Z160" t="s">
        <v>61</v>
      </c>
      <c r="AA160">
        <f t="shared" si="6"/>
        <v>0</v>
      </c>
      <c r="AB160">
        <f t="shared" si="7"/>
        <v>2015</v>
      </c>
      <c r="AC160">
        <f>VLOOKUP(LEFT(K160,2),'Ejercicio 1'!$K$9:$L$12,2,FALSE)*IF(RIGHT(K160,1)="+",1.2,IF(RIGHT(K160,1)="-",0.85,1))</f>
        <v>680000</v>
      </c>
      <c r="AD160">
        <f t="shared" si="8"/>
        <v>340000</v>
      </c>
      <c r="AE160" t="str">
        <f>VLOOKUP(Z160,'Ejercicio 1'!N:P,3,FALSE)</f>
        <v>V.R.S.</v>
      </c>
      <c r="AF160" t="str">
        <f>VLOOKUP(Z160,'Ejercicio 1'!N:P,2,FALSE)</f>
        <v>Coquimbo</v>
      </c>
      <c r="AG160" t="str">
        <f>IFERROR(VLOOKUP(Y160,'Ejercicio 1'!R:S,2,FALSE),"Indefinido")</f>
        <v>Artículo</v>
      </c>
    </row>
    <row r="161" spans="1:33" x14ac:dyDescent="0.25">
      <c r="A161">
        <v>2015</v>
      </c>
      <c r="B161">
        <v>2015</v>
      </c>
      <c r="C161">
        <v>1</v>
      </c>
      <c r="D161">
        <v>2015</v>
      </c>
      <c r="E161">
        <v>1</v>
      </c>
      <c r="G161">
        <v>0</v>
      </c>
      <c r="H161" t="s">
        <v>439</v>
      </c>
      <c r="I161" t="s">
        <v>440</v>
      </c>
      <c r="J161" t="s">
        <v>441</v>
      </c>
      <c r="K161" t="s">
        <v>9</v>
      </c>
      <c r="L161">
        <v>6</v>
      </c>
      <c r="M161">
        <v>2</v>
      </c>
      <c r="W161">
        <v>4</v>
      </c>
      <c r="Y161" t="s">
        <v>44</v>
      </c>
      <c r="Z161" t="s">
        <v>323</v>
      </c>
      <c r="AA161">
        <f t="shared" si="6"/>
        <v>4</v>
      </c>
      <c r="AB161">
        <f t="shared" si="7"/>
        <v>2015</v>
      </c>
      <c r="AC161">
        <f>VLOOKUP(LEFT(K161,2),'Ejercicio 1'!$K$9:$L$12,2,FALSE)*IF(RIGHT(K161,1)="+",1.2,IF(RIGHT(K161,1)="-",0.85,1))</f>
        <v>2000000</v>
      </c>
      <c r="AD161">
        <f t="shared" si="8"/>
        <v>1000000</v>
      </c>
      <c r="AE161" t="str">
        <f>VLOOKUP(Z161,'Ejercicio 1'!N:P,3,FALSE)</f>
        <v>Ciencias</v>
      </c>
      <c r="AF161" t="str">
        <f>VLOOKUP(Z161,'Ejercicio 1'!N:P,2,FALSE)</f>
        <v>Antofagasta</v>
      </c>
      <c r="AG161" t="str">
        <f>IFERROR(VLOOKUP(Y161,'Ejercicio 1'!R:S,2,FALSE),"Indefinido")</f>
        <v>Artículo</v>
      </c>
    </row>
    <row r="162" spans="1:33" x14ac:dyDescent="0.25">
      <c r="A162">
        <v>2015</v>
      </c>
      <c r="B162">
        <v>2015</v>
      </c>
      <c r="C162">
        <v>1</v>
      </c>
      <c r="D162">
        <v>2015</v>
      </c>
      <c r="E162">
        <v>1</v>
      </c>
      <c r="G162">
        <v>0</v>
      </c>
      <c r="H162" t="s">
        <v>442</v>
      </c>
      <c r="I162" t="s">
        <v>148</v>
      </c>
      <c r="J162" t="s">
        <v>149</v>
      </c>
      <c r="K162" t="s">
        <v>10</v>
      </c>
      <c r="L162">
        <v>1</v>
      </c>
      <c r="M162">
        <v>1</v>
      </c>
      <c r="Y162" t="s">
        <v>44</v>
      </c>
      <c r="Z162" t="s">
        <v>150</v>
      </c>
      <c r="AA162">
        <f t="shared" si="6"/>
        <v>0</v>
      </c>
      <c r="AB162">
        <f t="shared" si="7"/>
        <v>2015</v>
      </c>
      <c r="AC162">
        <f>VLOOKUP(LEFT(K162,2),'Ejercicio 1'!$K$9:$L$12,2,FALSE)*IF(RIGHT(K162,1)="+",1.2,IF(RIGHT(K162,1)="-",0.85,1))</f>
        <v>1600000</v>
      </c>
      <c r="AD162">
        <f t="shared" si="8"/>
        <v>1600000</v>
      </c>
      <c r="AE162" t="str">
        <f>VLOOKUP(Z162,'Ejercicio 1'!N:P,3,FALSE)</f>
        <v>Ing. y Cs. Geológicas</v>
      </c>
      <c r="AF162" t="str">
        <f>VLOOKUP(Z162,'Ejercicio 1'!N:P,2,FALSE)</f>
        <v>Antofagasta</v>
      </c>
      <c r="AG162" t="str">
        <f>IFERROR(VLOOKUP(Y162,'Ejercicio 1'!R:S,2,FALSE),"Indefinido")</f>
        <v>Artículo</v>
      </c>
    </row>
    <row r="163" spans="1:33" x14ac:dyDescent="0.25">
      <c r="A163">
        <v>2015</v>
      </c>
      <c r="B163">
        <v>2015</v>
      </c>
      <c r="C163">
        <v>1</v>
      </c>
      <c r="D163">
        <v>2015</v>
      </c>
      <c r="E163">
        <v>1</v>
      </c>
      <c r="G163">
        <v>0</v>
      </c>
      <c r="H163" t="s">
        <v>443</v>
      </c>
      <c r="I163" t="s">
        <v>444</v>
      </c>
      <c r="J163" t="s">
        <v>445</v>
      </c>
      <c r="K163" t="s">
        <v>9</v>
      </c>
      <c r="L163">
        <v>3</v>
      </c>
      <c r="M163">
        <v>1</v>
      </c>
      <c r="W163">
        <v>2</v>
      </c>
      <c r="Y163" t="s">
        <v>44</v>
      </c>
      <c r="Z163" t="s">
        <v>69</v>
      </c>
      <c r="AA163">
        <f t="shared" si="6"/>
        <v>2</v>
      </c>
      <c r="AB163">
        <f t="shared" si="7"/>
        <v>2015</v>
      </c>
      <c r="AC163">
        <f>VLOOKUP(LEFT(K163,2),'Ejercicio 1'!$K$9:$L$12,2,FALSE)*IF(RIGHT(K163,1)="+",1.2,IF(RIGHT(K163,1)="-",0.85,1))</f>
        <v>2000000</v>
      </c>
      <c r="AD163">
        <f t="shared" si="8"/>
        <v>2000000</v>
      </c>
      <c r="AE163" t="str">
        <f>VLOOKUP(Z163,'Ejercicio 1'!N:P,3,FALSE)</f>
        <v>Economía y Administración</v>
      </c>
      <c r="AF163" t="str">
        <f>VLOOKUP(Z163,'Ejercicio 1'!N:P,2,FALSE)</f>
        <v>Antofagasta</v>
      </c>
      <c r="AG163" t="str">
        <f>IFERROR(VLOOKUP(Y163,'Ejercicio 1'!R:S,2,FALSE),"Indefinido")</f>
        <v>Artículo</v>
      </c>
    </row>
    <row r="164" spans="1:33" x14ac:dyDescent="0.25">
      <c r="A164">
        <v>2015</v>
      </c>
      <c r="B164">
        <v>2015</v>
      </c>
      <c r="C164">
        <v>1</v>
      </c>
      <c r="D164">
        <v>2015</v>
      </c>
      <c r="E164">
        <v>1</v>
      </c>
      <c r="G164">
        <v>0</v>
      </c>
      <c r="H164" t="s">
        <v>446</v>
      </c>
      <c r="I164" t="s">
        <v>447</v>
      </c>
      <c r="J164" t="s">
        <v>448</v>
      </c>
      <c r="K164" t="s">
        <v>9</v>
      </c>
      <c r="L164">
        <v>3</v>
      </c>
      <c r="M164">
        <v>2</v>
      </c>
      <c r="Q164">
        <v>1</v>
      </c>
      <c r="Y164" t="s">
        <v>44</v>
      </c>
      <c r="Z164" t="s">
        <v>173</v>
      </c>
      <c r="AA164">
        <f t="shared" si="6"/>
        <v>1</v>
      </c>
      <c r="AB164">
        <f t="shared" si="7"/>
        <v>2015</v>
      </c>
      <c r="AC164">
        <f>VLOOKUP(LEFT(K164,2),'Ejercicio 1'!$K$9:$L$12,2,FALSE)*IF(RIGHT(K164,1)="+",1.2,IF(RIGHT(K164,1)="-",0.85,1))</f>
        <v>2000000</v>
      </c>
      <c r="AD164">
        <f t="shared" si="8"/>
        <v>1000000</v>
      </c>
      <c r="AE164" t="str">
        <f>VLOOKUP(Z164,'Ejercicio 1'!N:P,3,FALSE)</f>
        <v>Ciencias</v>
      </c>
      <c r="AF164" t="str">
        <f>VLOOKUP(Z164,'Ejercicio 1'!N:P,2,FALSE)</f>
        <v>Antofagasta</v>
      </c>
      <c r="AG164" t="str">
        <f>IFERROR(VLOOKUP(Y164,'Ejercicio 1'!R:S,2,FALSE),"Indefinido")</f>
        <v>Artículo</v>
      </c>
    </row>
    <row r="165" spans="1:33" x14ac:dyDescent="0.25">
      <c r="A165">
        <v>2016</v>
      </c>
      <c r="C165">
        <v>0</v>
      </c>
      <c r="D165">
        <v>2016</v>
      </c>
      <c r="E165">
        <v>11</v>
      </c>
      <c r="F165">
        <v>2016</v>
      </c>
      <c r="G165">
        <v>1</v>
      </c>
      <c r="H165" t="s">
        <v>449</v>
      </c>
      <c r="I165" t="s">
        <v>450</v>
      </c>
      <c r="J165" t="s">
        <v>451</v>
      </c>
      <c r="K165" t="s">
        <v>11</v>
      </c>
      <c r="L165">
        <v>3</v>
      </c>
      <c r="M165">
        <v>3</v>
      </c>
      <c r="Y165" t="s">
        <v>44</v>
      </c>
      <c r="Z165" t="s">
        <v>61</v>
      </c>
      <c r="AA165">
        <f t="shared" si="6"/>
        <v>0</v>
      </c>
      <c r="AB165">
        <f t="shared" si="7"/>
        <v>2016</v>
      </c>
      <c r="AC165">
        <f>VLOOKUP(LEFT(K165,2),'Ejercicio 1'!$K$9:$L$12,2,FALSE)*IF(RIGHT(K165,1)="+",1.2,IF(RIGHT(K165,1)="-",0.85,1))</f>
        <v>1200000</v>
      </c>
      <c r="AD165">
        <f t="shared" si="8"/>
        <v>400000</v>
      </c>
      <c r="AE165" t="str">
        <f>VLOOKUP(Z165,'Ejercicio 1'!N:P,3,FALSE)</f>
        <v>V.R.S.</v>
      </c>
      <c r="AF165" t="str">
        <f>VLOOKUP(Z165,'Ejercicio 1'!N:P,2,FALSE)</f>
        <v>Coquimbo</v>
      </c>
      <c r="AG165" t="str">
        <f>IFERROR(VLOOKUP(Y165,'Ejercicio 1'!R:S,2,FALSE),"Indefinido")</f>
        <v>Artículo</v>
      </c>
    </row>
    <row r="166" spans="1:33" x14ac:dyDescent="0.25">
      <c r="A166">
        <v>2015</v>
      </c>
      <c r="B166">
        <v>2016</v>
      </c>
      <c r="C166">
        <v>1</v>
      </c>
      <c r="D166">
        <v>2015</v>
      </c>
      <c r="E166">
        <v>1</v>
      </c>
      <c r="F166">
        <v>2015</v>
      </c>
      <c r="G166">
        <v>1</v>
      </c>
      <c r="H166" t="s">
        <v>452</v>
      </c>
      <c r="I166" t="s">
        <v>453</v>
      </c>
      <c r="J166" t="s">
        <v>454</v>
      </c>
      <c r="K166" t="s">
        <v>12</v>
      </c>
      <c r="L166">
        <v>3</v>
      </c>
      <c r="M166">
        <v>2</v>
      </c>
      <c r="P166">
        <v>1</v>
      </c>
      <c r="Y166" t="s">
        <v>44</v>
      </c>
      <c r="Z166" t="s">
        <v>61</v>
      </c>
      <c r="AA166">
        <f t="shared" si="6"/>
        <v>1</v>
      </c>
      <c r="AB166">
        <f t="shared" si="7"/>
        <v>2016</v>
      </c>
      <c r="AC166">
        <f>VLOOKUP(LEFT(K166,2),'Ejercicio 1'!$K$9:$L$12,2,FALSE)*IF(RIGHT(K166,1)="+",1.2,IF(RIGHT(K166,1)="-",0.85,1))</f>
        <v>800000</v>
      </c>
      <c r="AD166">
        <f t="shared" si="8"/>
        <v>400000</v>
      </c>
      <c r="AE166" t="str">
        <f>VLOOKUP(Z166,'Ejercicio 1'!N:P,3,FALSE)</f>
        <v>V.R.S.</v>
      </c>
      <c r="AF166" t="str">
        <f>VLOOKUP(Z166,'Ejercicio 1'!N:P,2,FALSE)</f>
        <v>Coquimbo</v>
      </c>
      <c r="AG166" t="str">
        <f>IFERROR(VLOOKUP(Y166,'Ejercicio 1'!R:S,2,FALSE),"Indefinido")</f>
        <v>Artículo</v>
      </c>
    </row>
    <row r="167" spans="1:33" x14ac:dyDescent="0.25">
      <c r="A167">
        <v>2015</v>
      </c>
      <c r="D167">
        <v>2015</v>
      </c>
      <c r="E167">
        <v>1</v>
      </c>
      <c r="G167">
        <v>0</v>
      </c>
      <c r="H167" t="s">
        <v>455</v>
      </c>
      <c r="I167" t="s">
        <v>456</v>
      </c>
      <c r="J167" t="s">
        <v>457</v>
      </c>
      <c r="K167" t="s">
        <v>9</v>
      </c>
      <c r="L167">
        <v>15</v>
      </c>
      <c r="M167">
        <v>1</v>
      </c>
      <c r="P167">
        <v>6</v>
      </c>
      <c r="W167">
        <v>8</v>
      </c>
      <c r="Y167" t="s">
        <v>44</v>
      </c>
      <c r="Z167" t="s">
        <v>51</v>
      </c>
      <c r="AA167">
        <f t="shared" si="6"/>
        <v>14</v>
      </c>
      <c r="AB167">
        <f t="shared" si="7"/>
        <v>2015</v>
      </c>
      <c r="AC167">
        <f>VLOOKUP(LEFT(K167,2),'Ejercicio 1'!$K$9:$L$12,2,FALSE)*IF(RIGHT(K167,1)="+",1.2,IF(RIGHT(K167,1)="-",0.85,1))</f>
        <v>2000000</v>
      </c>
      <c r="AD167">
        <f t="shared" si="8"/>
        <v>2000000</v>
      </c>
      <c r="AE167" t="str">
        <f>VLOOKUP(Z167,'Ejercicio 1'!N:P,3,FALSE)</f>
        <v>Ing. y Cs. Geológicas</v>
      </c>
      <c r="AF167" t="str">
        <f>VLOOKUP(Z167,'Ejercicio 1'!N:P,2,FALSE)</f>
        <v>Antofagasta</v>
      </c>
      <c r="AG167" t="str">
        <f>IFERROR(VLOOKUP(Y167,'Ejercicio 1'!R:S,2,FALSE),"Indefinido")</f>
        <v>Artículo</v>
      </c>
    </row>
    <row r="168" spans="1:33" x14ac:dyDescent="0.25">
      <c r="A168">
        <v>2016</v>
      </c>
      <c r="B168">
        <v>2016</v>
      </c>
      <c r="C168">
        <v>1</v>
      </c>
      <c r="E168">
        <v>0</v>
      </c>
      <c r="F168">
        <v>2016</v>
      </c>
      <c r="G168">
        <v>1</v>
      </c>
      <c r="H168" t="s">
        <v>458</v>
      </c>
      <c r="I168" t="s">
        <v>459</v>
      </c>
      <c r="J168" t="s">
        <v>460</v>
      </c>
      <c r="K168" t="s">
        <v>10</v>
      </c>
      <c r="L168">
        <v>9</v>
      </c>
      <c r="M168">
        <v>2</v>
      </c>
      <c r="P168">
        <v>5</v>
      </c>
      <c r="Q168">
        <v>2</v>
      </c>
      <c r="Y168" t="s">
        <v>44</v>
      </c>
      <c r="Z168" t="s">
        <v>51</v>
      </c>
      <c r="AA168">
        <f t="shared" si="6"/>
        <v>7</v>
      </c>
      <c r="AB168">
        <f t="shared" si="7"/>
        <v>2016</v>
      </c>
      <c r="AC168">
        <f>VLOOKUP(LEFT(K168,2),'Ejercicio 1'!$K$9:$L$12,2,FALSE)*IF(RIGHT(K168,1)="+",1.2,IF(RIGHT(K168,1)="-",0.85,1))</f>
        <v>1600000</v>
      </c>
      <c r="AD168">
        <f t="shared" si="8"/>
        <v>800000</v>
      </c>
      <c r="AE168" t="str">
        <f>VLOOKUP(Z168,'Ejercicio 1'!N:P,3,FALSE)</f>
        <v>Ing. y Cs. Geológicas</v>
      </c>
      <c r="AF168" t="str">
        <f>VLOOKUP(Z168,'Ejercicio 1'!N:P,2,FALSE)</f>
        <v>Antofagasta</v>
      </c>
      <c r="AG168" t="str">
        <f>IFERROR(VLOOKUP(Y168,'Ejercicio 1'!R:S,2,FALSE),"Indefinido")</f>
        <v>Artículo</v>
      </c>
    </row>
    <row r="169" spans="1:33" x14ac:dyDescent="0.25">
      <c r="A169">
        <v>2014</v>
      </c>
      <c r="C169">
        <v>0</v>
      </c>
      <c r="E169">
        <v>0</v>
      </c>
      <c r="F169">
        <v>2015</v>
      </c>
      <c r="G169">
        <v>1</v>
      </c>
      <c r="H169" t="s">
        <v>461</v>
      </c>
      <c r="I169" t="s">
        <v>462</v>
      </c>
      <c r="J169" t="s">
        <v>463</v>
      </c>
      <c r="K169" t="s">
        <v>106</v>
      </c>
      <c r="L169">
        <v>1</v>
      </c>
      <c r="M169">
        <v>1</v>
      </c>
      <c r="Y169" t="s">
        <v>44</v>
      </c>
      <c r="Z169" t="s">
        <v>116</v>
      </c>
      <c r="AA169">
        <f t="shared" si="6"/>
        <v>0</v>
      </c>
      <c r="AB169">
        <f t="shared" si="7"/>
        <v>2015</v>
      </c>
      <c r="AC169">
        <f>VLOOKUP(LEFT(K169,2),'Ejercicio 1'!$K$9:$L$12,2,FALSE)*IF(RIGHT(K169,1)="+",1.2,IF(RIGHT(K169,1)="-",0.85,1))</f>
        <v>680000</v>
      </c>
      <c r="AD169">
        <f t="shared" si="8"/>
        <v>680000</v>
      </c>
      <c r="AE169" t="str">
        <f>VLOOKUP(Z169,'Ejercicio 1'!N:P,3,FALSE)</f>
        <v>Cs. Jurídicas</v>
      </c>
      <c r="AF169" t="str">
        <f>VLOOKUP(Z169,'Ejercicio 1'!N:P,2,FALSE)</f>
        <v>Coquimbo</v>
      </c>
      <c r="AG169" t="str">
        <f>IFERROR(VLOOKUP(Y169,'Ejercicio 1'!R:S,2,FALSE),"Indefinido")</f>
        <v>Artículo</v>
      </c>
    </row>
    <row r="170" spans="1:33" x14ac:dyDescent="0.25">
      <c r="A170">
        <v>2015</v>
      </c>
      <c r="B170">
        <v>2016</v>
      </c>
      <c r="C170">
        <v>1</v>
      </c>
      <c r="D170">
        <v>2015</v>
      </c>
      <c r="E170">
        <v>1</v>
      </c>
      <c r="F170">
        <v>2016</v>
      </c>
      <c r="G170">
        <v>1</v>
      </c>
      <c r="H170" t="s">
        <v>464</v>
      </c>
      <c r="I170" t="s">
        <v>131</v>
      </c>
      <c r="J170" t="s">
        <v>132</v>
      </c>
      <c r="K170" t="s">
        <v>106</v>
      </c>
      <c r="L170">
        <v>2</v>
      </c>
      <c r="M170">
        <v>1</v>
      </c>
      <c r="P170">
        <v>1</v>
      </c>
      <c r="Y170" t="s">
        <v>44</v>
      </c>
      <c r="Z170" t="s">
        <v>88</v>
      </c>
      <c r="AA170">
        <f t="shared" si="6"/>
        <v>1</v>
      </c>
      <c r="AB170">
        <f t="shared" si="7"/>
        <v>2016</v>
      </c>
      <c r="AC170">
        <f>VLOOKUP(LEFT(K170,2),'Ejercicio 1'!$K$9:$L$12,2,FALSE)*IF(RIGHT(K170,1)="+",1.2,IF(RIGHT(K170,1)="-",0.85,1))</f>
        <v>680000</v>
      </c>
      <c r="AD170">
        <f t="shared" si="8"/>
        <v>680000</v>
      </c>
      <c r="AE170" t="str">
        <f>VLOOKUP(Z170,'Ejercicio 1'!N:P,3,FALSE)</f>
        <v>V.R.I.D.T.</v>
      </c>
      <c r="AF170" t="str">
        <f>VLOOKUP(Z170,'Ejercicio 1'!N:P,2,FALSE)</f>
        <v>Antofagasta</v>
      </c>
      <c r="AG170" t="str">
        <f>IFERROR(VLOOKUP(Y170,'Ejercicio 1'!R:S,2,FALSE),"Indefinido")</f>
        <v>Artículo</v>
      </c>
    </row>
    <row r="171" spans="1:33" x14ac:dyDescent="0.25">
      <c r="A171">
        <v>2015</v>
      </c>
      <c r="B171">
        <v>2015</v>
      </c>
      <c r="C171">
        <v>1</v>
      </c>
      <c r="E171">
        <v>0</v>
      </c>
      <c r="F171">
        <v>2015</v>
      </c>
      <c r="G171">
        <v>1</v>
      </c>
      <c r="H171" t="s">
        <v>465</v>
      </c>
      <c r="I171" t="s">
        <v>466</v>
      </c>
      <c r="J171" t="s">
        <v>467</v>
      </c>
      <c r="K171" t="s">
        <v>12</v>
      </c>
      <c r="L171">
        <v>3</v>
      </c>
      <c r="M171">
        <v>1</v>
      </c>
      <c r="W171">
        <v>2</v>
      </c>
      <c r="Y171" t="s">
        <v>44</v>
      </c>
      <c r="Z171" t="s">
        <v>80</v>
      </c>
      <c r="AA171">
        <f t="shared" si="6"/>
        <v>2</v>
      </c>
      <c r="AB171">
        <f t="shared" si="7"/>
        <v>2015</v>
      </c>
      <c r="AC171">
        <f>VLOOKUP(LEFT(K171,2),'Ejercicio 1'!$K$9:$L$12,2,FALSE)*IF(RIGHT(K171,1)="+",1.2,IF(RIGHT(K171,1)="-",0.85,1))</f>
        <v>800000</v>
      </c>
      <c r="AD171">
        <f t="shared" si="8"/>
        <v>800000</v>
      </c>
      <c r="AE171" t="str">
        <f>VLOOKUP(Z171,'Ejercicio 1'!N:P,3,FALSE)</f>
        <v>Ing. y Cs. Geológicas</v>
      </c>
      <c r="AF171" t="str">
        <f>VLOOKUP(Z171,'Ejercicio 1'!N:P,2,FALSE)</f>
        <v>Antofagasta</v>
      </c>
      <c r="AG171" t="str">
        <f>IFERROR(VLOOKUP(Y171,'Ejercicio 1'!R:S,2,FALSE),"Indefinido")</f>
        <v>Artículo</v>
      </c>
    </row>
    <row r="172" spans="1:33" x14ac:dyDescent="0.25">
      <c r="A172">
        <v>2015</v>
      </c>
      <c r="B172">
        <v>2015</v>
      </c>
      <c r="C172">
        <v>1</v>
      </c>
      <c r="D172">
        <v>2015</v>
      </c>
      <c r="E172">
        <v>1</v>
      </c>
      <c r="G172">
        <v>0</v>
      </c>
      <c r="H172" t="s">
        <v>468</v>
      </c>
      <c r="I172" t="s">
        <v>469</v>
      </c>
      <c r="J172" t="s">
        <v>470</v>
      </c>
      <c r="K172" t="s">
        <v>11</v>
      </c>
      <c r="L172">
        <v>6</v>
      </c>
      <c r="M172">
        <v>2</v>
      </c>
      <c r="P172">
        <v>2</v>
      </c>
      <c r="W172">
        <v>2</v>
      </c>
      <c r="Y172" t="s">
        <v>44</v>
      </c>
      <c r="Z172" t="s">
        <v>51</v>
      </c>
      <c r="AA172">
        <f t="shared" si="6"/>
        <v>4</v>
      </c>
      <c r="AB172">
        <f t="shared" si="7"/>
        <v>2015</v>
      </c>
      <c r="AC172">
        <f>VLOOKUP(LEFT(K172,2),'Ejercicio 1'!$K$9:$L$12,2,FALSE)*IF(RIGHT(K172,1)="+",1.2,IF(RIGHT(K172,1)="-",0.85,1))</f>
        <v>1200000</v>
      </c>
      <c r="AD172">
        <f t="shared" si="8"/>
        <v>600000</v>
      </c>
      <c r="AE172" t="str">
        <f>VLOOKUP(Z172,'Ejercicio 1'!N:P,3,FALSE)</f>
        <v>Ing. y Cs. Geológicas</v>
      </c>
      <c r="AF172" t="str">
        <f>VLOOKUP(Z172,'Ejercicio 1'!N:P,2,FALSE)</f>
        <v>Antofagasta</v>
      </c>
      <c r="AG172" t="str">
        <f>IFERROR(VLOOKUP(Y172,'Ejercicio 1'!R:S,2,FALSE),"Indefinido")</f>
        <v>Artículo</v>
      </c>
    </row>
    <row r="173" spans="1:33" x14ac:dyDescent="0.25">
      <c r="A173">
        <v>2015</v>
      </c>
      <c r="B173">
        <v>2015</v>
      </c>
      <c r="C173">
        <v>1</v>
      </c>
      <c r="D173">
        <v>2015</v>
      </c>
      <c r="E173">
        <v>1</v>
      </c>
      <c r="G173">
        <v>0</v>
      </c>
      <c r="H173" t="s">
        <v>471</v>
      </c>
      <c r="I173" t="s">
        <v>472</v>
      </c>
      <c r="J173" t="s">
        <v>473</v>
      </c>
      <c r="K173" t="s">
        <v>10</v>
      </c>
      <c r="L173">
        <v>6</v>
      </c>
      <c r="M173">
        <v>1</v>
      </c>
      <c r="P173">
        <v>4</v>
      </c>
      <c r="W173">
        <v>1</v>
      </c>
      <c r="Y173" t="s">
        <v>44</v>
      </c>
      <c r="Z173" t="s">
        <v>88</v>
      </c>
      <c r="AA173">
        <f t="shared" si="6"/>
        <v>5</v>
      </c>
      <c r="AB173">
        <f t="shared" si="7"/>
        <v>2015</v>
      </c>
      <c r="AC173">
        <f>VLOOKUP(LEFT(K173,2),'Ejercicio 1'!$K$9:$L$12,2,FALSE)*IF(RIGHT(K173,1)="+",1.2,IF(RIGHT(K173,1)="-",0.85,1))</f>
        <v>1600000</v>
      </c>
      <c r="AD173">
        <f t="shared" si="8"/>
        <v>1600000</v>
      </c>
      <c r="AE173" t="str">
        <f>VLOOKUP(Z173,'Ejercicio 1'!N:P,3,FALSE)</f>
        <v>V.R.I.D.T.</v>
      </c>
      <c r="AF173" t="str">
        <f>VLOOKUP(Z173,'Ejercicio 1'!N:P,2,FALSE)</f>
        <v>Antofagasta</v>
      </c>
      <c r="AG173" t="str">
        <f>IFERROR(VLOOKUP(Y173,'Ejercicio 1'!R:S,2,FALSE),"Indefinido")</f>
        <v>Artículo</v>
      </c>
    </row>
    <row r="174" spans="1:33" x14ac:dyDescent="0.25">
      <c r="A174">
        <v>2015</v>
      </c>
      <c r="B174">
        <v>2015</v>
      </c>
      <c r="C174">
        <v>1</v>
      </c>
      <c r="E174">
        <v>0</v>
      </c>
      <c r="G174">
        <v>0</v>
      </c>
      <c r="H174" t="s">
        <v>474</v>
      </c>
      <c r="I174" t="s">
        <v>475</v>
      </c>
      <c r="J174" t="s">
        <v>476</v>
      </c>
      <c r="K174" t="s">
        <v>9</v>
      </c>
      <c r="L174">
        <v>2</v>
      </c>
      <c r="M174">
        <v>1</v>
      </c>
      <c r="W174">
        <v>1</v>
      </c>
      <c r="Y174" t="s">
        <v>44</v>
      </c>
      <c r="Z174" t="s">
        <v>173</v>
      </c>
      <c r="AA174">
        <f t="shared" si="6"/>
        <v>1</v>
      </c>
      <c r="AB174">
        <f t="shared" si="7"/>
        <v>2015</v>
      </c>
      <c r="AC174">
        <f>VLOOKUP(LEFT(K174,2),'Ejercicio 1'!$K$9:$L$12,2,FALSE)*IF(RIGHT(K174,1)="+",1.2,IF(RIGHT(K174,1)="-",0.85,1))</f>
        <v>2000000</v>
      </c>
      <c r="AD174">
        <f t="shared" si="8"/>
        <v>2000000</v>
      </c>
      <c r="AE174" t="str">
        <f>VLOOKUP(Z174,'Ejercicio 1'!N:P,3,FALSE)</f>
        <v>Ciencias</v>
      </c>
      <c r="AF174" t="str">
        <f>VLOOKUP(Z174,'Ejercicio 1'!N:P,2,FALSE)</f>
        <v>Antofagasta</v>
      </c>
      <c r="AG174" t="str">
        <f>IFERROR(VLOOKUP(Y174,'Ejercicio 1'!R:S,2,FALSE),"Indefinido")</f>
        <v>Artículo</v>
      </c>
    </row>
    <row r="175" spans="1:33" x14ac:dyDescent="0.25">
      <c r="A175">
        <v>2016</v>
      </c>
      <c r="B175">
        <v>2016</v>
      </c>
      <c r="C175">
        <v>1</v>
      </c>
      <c r="D175">
        <v>2016</v>
      </c>
      <c r="E175">
        <v>11</v>
      </c>
      <c r="G175">
        <v>0</v>
      </c>
      <c r="H175" t="s">
        <v>477</v>
      </c>
      <c r="I175" t="s">
        <v>478</v>
      </c>
      <c r="J175" t="s">
        <v>479</v>
      </c>
      <c r="K175" t="s">
        <v>9</v>
      </c>
      <c r="L175">
        <v>3</v>
      </c>
      <c r="M175">
        <v>3</v>
      </c>
      <c r="Y175" t="s">
        <v>44</v>
      </c>
      <c r="Z175" t="s">
        <v>157</v>
      </c>
      <c r="AA175">
        <f t="shared" si="6"/>
        <v>0</v>
      </c>
      <c r="AB175">
        <f t="shared" si="7"/>
        <v>2016</v>
      </c>
      <c r="AC175">
        <f>VLOOKUP(LEFT(K175,2),'Ejercicio 1'!$K$9:$L$12,2,FALSE)*IF(RIGHT(K175,1)="+",1.2,IF(RIGHT(K175,1)="-",0.85,1))</f>
        <v>2000000</v>
      </c>
      <c r="AD175">
        <f t="shared" si="8"/>
        <v>666667</v>
      </c>
      <c r="AE175" t="str">
        <f>VLOOKUP(Z175,'Ejercicio 1'!N:P,3,FALSE)</f>
        <v>Ciencias</v>
      </c>
      <c r="AF175" t="str">
        <f>VLOOKUP(Z175,'Ejercicio 1'!N:P,2,FALSE)</f>
        <v>Antofagasta</v>
      </c>
      <c r="AG175" t="str">
        <f>IFERROR(VLOOKUP(Y175,'Ejercicio 1'!R:S,2,FALSE),"Indefinido")</f>
        <v>Artículo</v>
      </c>
    </row>
    <row r="176" spans="1:33" x14ac:dyDescent="0.25">
      <c r="A176">
        <v>2015</v>
      </c>
      <c r="B176">
        <v>2016</v>
      </c>
      <c r="C176">
        <v>1</v>
      </c>
      <c r="D176">
        <v>2015</v>
      </c>
      <c r="E176">
        <v>1</v>
      </c>
      <c r="H176" t="s">
        <v>480</v>
      </c>
      <c r="I176" t="s">
        <v>90</v>
      </c>
      <c r="J176" t="s">
        <v>91</v>
      </c>
      <c r="K176" t="s">
        <v>9</v>
      </c>
      <c r="L176">
        <v>3</v>
      </c>
      <c r="M176">
        <v>2</v>
      </c>
      <c r="P176">
        <v>1</v>
      </c>
      <c r="Y176" t="s">
        <v>44</v>
      </c>
      <c r="Z176" t="s">
        <v>95</v>
      </c>
      <c r="AA176">
        <f t="shared" si="6"/>
        <v>1</v>
      </c>
      <c r="AB176">
        <f t="shared" si="7"/>
        <v>2016</v>
      </c>
      <c r="AC176">
        <f>VLOOKUP(LEFT(K176,2),'Ejercicio 1'!$K$9:$L$12,2,FALSE)*IF(RIGHT(K176,1)="+",1.2,IF(RIGHT(K176,1)="-",0.85,1))</f>
        <v>2000000</v>
      </c>
      <c r="AD176">
        <f t="shared" si="8"/>
        <v>1000000</v>
      </c>
      <c r="AE176" t="str">
        <f>VLOOKUP(Z176,'Ejercicio 1'!N:P,3,FALSE)</f>
        <v>Cs. del Mar</v>
      </c>
      <c r="AF176" t="str">
        <f>VLOOKUP(Z176,'Ejercicio 1'!N:P,2,FALSE)</f>
        <v>Coquimbo</v>
      </c>
      <c r="AG176" t="str">
        <f>IFERROR(VLOOKUP(Y176,'Ejercicio 1'!R:S,2,FALSE),"Indefinido")</f>
        <v>Artículo</v>
      </c>
    </row>
    <row r="177" spans="1:33" x14ac:dyDescent="0.25">
      <c r="A177">
        <v>2015</v>
      </c>
      <c r="C177">
        <v>0</v>
      </c>
      <c r="D177">
        <v>2015</v>
      </c>
      <c r="E177">
        <v>1</v>
      </c>
      <c r="F177">
        <v>2015</v>
      </c>
      <c r="G177">
        <v>1</v>
      </c>
      <c r="H177" t="s">
        <v>481</v>
      </c>
      <c r="I177" t="s">
        <v>71</v>
      </c>
      <c r="J177" t="s">
        <v>72</v>
      </c>
      <c r="K177" t="s">
        <v>12</v>
      </c>
      <c r="L177">
        <v>2</v>
      </c>
      <c r="M177">
        <v>2</v>
      </c>
      <c r="Y177" t="s">
        <v>44</v>
      </c>
      <c r="Z177" t="s">
        <v>61</v>
      </c>
      <c r="AA177">
        <f t="shared" si="6"/>
        <v>0</v>
      </c>
      <c r="AB177">
        <f t="shared" si="7"/>
        <v>2015</v>
      </c>
      <c r="AC177">
        <f>VLOOKUP(LEFT(K177,2),'Ejercicio 1'!$K$9:$L$12,2,FALSE)*IF(RIGHT(K177,1)="+",1.2,IF(RIGHT(K177,1)="-",0.85,1))</f>
        <v>800000</v>
      </c>
      <c r="AD177">
        <f t="shared" si="8"/>
        <v>400000</v>
      </c>
      <c r="AE177" t="str">
        <f>VLOOKUP(Z177,'Ejercicio 1'!N:P,3,FALSE)</f>
        <v>V.R.S.</v>
      </c>
      <c r="AF177" t="str">
        <f>VLOOKUP(Z177,'Ejercicio 1'!N:P,2,FALSE)</f>
        <v>Coquimbo</v>
      </c>
      <c r="AG177" t="str">
        <f>IFERROR(VLOOKUP(Y177,'Ejercicio 1'!R:S,2,FALSE),"Indefinido")</f>
        <v>Artículo</v>
      </c>
    </row>
    <row r="178" spans="1:33" x14ac:dyDescent="0.25">
      <c r="A178">
        <v>2016</v>
      </c>
      <c r="C178">
        <v>0</v>
      </c>
      <c r="D178">
        <v>2016</v>
      </c>
      <c r="E178">
        <v>11</v>
      </c>
      <c r="G178">
        <v>0</v>
      </c>
      <c r="H178" t="s">
        <v>482</v>
      </c>
      <c r="I178" t="s">
        <v>104</v>
      </c>
      <c r="J178" t="s">
        <v>105</v>
      </c>
      <c r="K178" t="s">
        <v>12</v>
      </c>
      <c r="L178">
        <v>3</v>
      </c>
      <c r="M178">
        <v>1</v>
      </c>
      <c r="S178">
        <v>1</v>
      </c>
      <c r="W178">
        <v>1</v>
      </c>
      <c r="Y178" t="s">
        <v>44</v>
      </c>
      <c r="Z178" t="s">
        <v>102</v>
      </c>
      <c r="AA178">
        <f t="shared" si="6"/>
        <v>2</v>
      </c>
      <c r="AB178">
        <f t="shared" si="7"/>
        <v>2016</v>
      </c>
      <c r="AC178">
        <f>VLOOKUP(LEFT(K178,2),'Ejercicio 1'!$K$9:$L$12,2,FALSE)*IF(RIGHT(K178,1)="+",1.2,IF(RIGHT(K178,1)="-",0.85,1))</f>
        <v>800000</v>
      </c>
      <c r="AD178">
        <f t="shared" si="8"/>
        <v>800000</v>
      </c>
      <c r="AE178" t="str">
        <f>VLOOKUP(Z178,'Ejercicio 1'!N:P,3,FALSE)</f>
        <v>V.R.S.</v>
      </c>
      <c r="AF178" t="str">
        <f>VLOOKUP(Z178,'Ejercicio 1'!N:P,2,FALSE)</f>
        <v>Coquimbo</v>
      </c>
      <c r="AG178" t="str">
        <f>IFERROR(VLOOKUP(Y178,'Ejercicio 1'!R:S,2,FALSE),"Indefinido")</f>
        <v>Artículo</v>
      </c>
    </row>
    <row r="179" spans="1:33" x14ac:dyDescent="0.25">
      <c r="A179">
        <v>2015</v>
      </c>
      <c r="B179">
        <v>2015</v>
      </c>
      <c r="C179">
        <v>1</v>
      </c>
      <c r="E179">
        <v>0</v>
      </c>
      <c r="G179">
        <v>0</v>
      </c>
      <c r="H179" t="s">
        <v>483</v>
      </c>
      <c r="I179" t="s">
        <v>484</v>
      </c>
      <c r="J179" t="s">
        <v>485</v>
      </c>
      <c r="K179" t="s">
        <v>12</v>
      </c>
      <c r="L179">
        <v>5</v>
      </c>
      <c r="M179">
        <v>1</v>
      </c>
      <c r="W179">
        <v>3</v>
      </c>
      <c r="X179">
        <v>1</v>
      </c>
      <c r="Y179" t="s">
        <v>44</v>
      </c>
      <c r="Z179" t="s">
        <v>61</v>
      </c>
      <c r="AA179">
        <f t="shared" si="6"/>
        <v>4</v>
      </c>
      <c r="AB179">
        <f t="shared" si="7"/>
        <v>2015</v>
      </c>
      <c r="AC179">
        <f>VLOOKUP(LEFT(K179,2),'Ejercicio 1'!$K$9:$L$12,2,FALSE)*IF(RIGHT(K179,1)="+",1.2,IF(RIGHT(K179,1)="-",0.85,1))</f>
        <v>800000</v>
      </c>
      <c r="AD179">
        <f t="shared" si="8"/>
        <v>800000</v>
      </c>
      <c r="AE179" t="str">
        <f>VLOOKUP(Z179,'Ejercicio 1'!N:P,3,FALSE)</f>
        <v>V.R.S.</v>
      </c>
      <c r="AF179" t="str">
        <f>VLOOKUP(Z179,'Ejercicio 1'!N:P,2,FALSE)</f>
        <v>Coquimbo</v>
      </c>
      <c r="AG179" t="str">
        <f>IFERROR(VLOOKUP(Y179,'Ejercicio 1'!R:S,2,FALSE),"Indefinido")</f>
        <v>Artículo</v>
      </c>
    </row>
    <row r="180" spans="1:33" x14ac:dyDescent="0.25">
      <c r="A180">
        <v>2015</v>
      </c>
      <c r="B180">
        <v>2015</v>
      </c>
      <c r="C180">
        <v>1</v>
      </c>
      <c r="D180">
        <v>2015</v>
      </c>
      <c r="E180">
        <v>1</v>
      </c>
      <c r="G180">
        <v>0</v>
      </c>
      <c r="H180" t="s">
        <v>486</v>
      </c>
      <c r="I180" t="s">
        <v>90</v>
      </c>
      <c r="J180" t="s">
        <v>91</v>
      </c>
      <c r="K180" t="s">
        <v>9</v>
      </c>
      <c r="L180">
        <v>6</v>
      </c>
      <c r="M180">
        <v>1</v>
      </c>
      <c r="W180">
        <v>5</v>
      </c>
      <c r="Y180" t="s">
        <v>44</v>
      </c>
      <c r="Z180" t="s">
        <v>248</v>
      </c>
      <c r="AA180">
        <f t="shared" si="6"/>
        <v>5</v>
      </c>
      <c r="AB180">
        <f t="shared" si="7"/>
        <v>2015</v>
      </c>
      <c r="AC180">
        <f>VLOOKUP(LEFT(K180,2),'Ejercicio 1'!$K$9:$L$12,2,FALSE)*IF(RIGHT(K180,1)="+",1.2,IF(RIGHT(K180,1)="-",0.85,1))</f>
        <v>2000000</v>
      </c>
      <c r="AD180">
        <f t="shared" si="8"/>
        <v>2000000</v>
      </c>
      <c r="AE180" t="str">
        <f>VLOOKUP(Z180,'Ejercicio 1'!N:P,3,FALSE)</f>
        <v>Cs. Jurídicas</v>
      </c>
      <c r="AF180" t="str">
        <f>VLOOKUP(Z180,'Ejercicio 1'!N:P,2,FALSE)</f>
        <v>Antofagasta</v>
      </c>
      <c r="AG180" t="str">
        <f>IFERROR(VLOOKUP(Y180,'Ejercicio 1'!R:S,2,FALSE),"Indefinido")</f>
        <v>Artículo</v>
      </c>
    </row>
    <row r="181" spans="1:33" x14ac:dyDescent="0.25">
      <c r="A181">
        <v>2015</v>
      </c>
      <c r="B181">
        <v>2014</v>
      </c>
      <c r="C181">
        <v>1</v>
      </c>
      <c r="D181">
        <v>2015</v>
      </c>
      <c r="E181">
        <v>11</v>
      </c>
      <c r="G181">
        <v>0</v>
      </c>
      <c r="H181" t="s">
        <v>487</v>
      </c>
      <c r="I181" t="s">
        <v>488</v>
      </c>
      <c r="J181" t="s">
        <v>479</v>
      </c>
      <c r="K181" t="s">
        <v>9</v>
      </c>
      <c r="L181">
        <v>2</v>
      </c>
      <c r="M181">
        <v>1</v>
      </c>
      <c r="W181">
        <v>1</v>
      </c>
      <c r="Z181" t="s">
        <v>157</v>
      </c>
      <c r="AA181">
        <f t="shared" si="6"/>
        <v>1</v>
      </c>
      <c r="AB181">
        <f t="shared" si="7"/>
        <v>2014</v>
      </c>
      <c r="AC181">
        <f>VLOOKUP(LEFT(K181,2),'Ejercicio 1'!$K$9:$L$12,2,FALSE)*IF(RIGHT(K181,1)="+",1.2,IF(RIGHT(K181,1)="-",0.85,1))</f>
        <v>2000000</v>
      </c>
      <c r="AD181">
        <f t="shared" si="8"/>
        <v>2000000</v>
      </c>
      <c r="AE181" t="str">
        <f>VLOOKUP(Z181,'Ejercicio 1'!N:P,3,FALSE)</f>
        <v>Ciencias</v>
      </c>
      <c r="AF181" t="str">
        <f>VLOOKUP(Z181,'Ejercicio 1'!N:P,2,FALSE)</f>
        <v>Antofagasta</v>
      </c>
      <c r="AG181" t="str">
        <f>IFERROR(VLOOKUP(Y181,'Ejercicio 1'!R:S,2,FALSE),"Indefinido")</f>
        <v>Indefinido</v>
      </c>
    </row>
    <row r="182" spans="1:33" x14ac:dyDescent="0.25">
      <c r="A182">
        <v>2015</v>
      </c>
      <c r="B182">
        <v>2015</v>
      </c>
      <c r="C182">
        <v>1</v>
      </c>
      <c r="D182">
        <v>2015</v>
      </c>
      <c r="E182">
        <v>1</v>
      </c>
      <c r="G182">
        <v>0</v>
      </c>
      <c r="H182" t="s">
        <v>489</v>
      </c>
      <c r="I182" t="s">
        <v>490</v>
      </c>
      <c r="J182" t="s">
        <v>491</v>
      </c>
      <c r="K182" t="s">
        <v>12</v>
      </c>
      <c r="L182">
        <v>2</v>
      </c>
      <c r="M182">
        <v>2</v>
      </c>
      <c r="Y182" t="s">
        <v>44</v>
      </c>
      <c r="Z182" t="s">
        <v>55</v>
      </c>
      <c r="AA182">
        <f t="shared" si="6"/>
        <v>0</v>
      </c>
      <c r="AB182">
        <f t="shared" si="7"/>
        <v>2015</v>
      </c>
      <c r="AC182">
        <f>VLOOKUP(LEFT(K182,2),'Ejercicio 1'!$K$9:$L$12,2,FALSE)*IF(RIGHT(K182,1)="+",1.2,IF(RIGHT(K182,1)="-",0.85,1))</f>
        <v>800000</v>
      </c>
      <c r="AD182">
        <f t="shared" si="8"/>
        <v>400000</v>
      </c>
      <c r="AE182" t="str">
        <f>VLOOKUP(Z182,'Ejercicio 1'!N:P,3,FALSE)</f>
        <v>Cs. del Mar</v>
      </c>
      <c r="AF182" t="str">
        <f>VLOOKUP(Z182,'Ejercicio 1'!N:P,2,FALSE)</f>
        <v>Coquimbo</v>
      </c>
      <c r="AG182" t="str">
        <f>IFERROR(VLOOKUP(Y182,'Ejercicio 1'!R:S,2,FALSE),"Indefinido")</f>
        <v>Artículo</v>
      </c>
    </row>
    <row r="183" spans="1:33" x14ac:dyDescent="0.25">
      <c r="A183">
        <v>2015</v>
      </c>
      <c r="B183">
        <v>2015</v>
      </c>
      <c r="C183">
        <v>1</v>
      </c>
      <c r="D183">
        <v>2015</v>
      </c>
      <c r="E183">
        <v>1</v>
      </c>
      <c r="G183">
        <v>0</v>
      </c>
      <c r="H183" t="s">
        <v>492</v>
      </c>
      <c r="I183" t="s">
        <v>493</v>
      </c>
      <c r="J183" t="s">
        <v>494</v>
      </c>
      <c r="K183" t="s">
        <v>11</v>
      </c>
      <c r="L183">
        <v>4</v>
      </c>
      <c r="M183">
        <v>2</v>
      </c>
      <c r="O183">
        <v>1</v>
      </c>
      <c r="P183">
        <v>1</v>
      </c>
      <c r="T183">
        <v>1</v>
      </c>
      <c r="Y183" t="s">
        <v>44</v>
      </c>
      <c r="Z183" t="s">
        <v>56</v>
      </c>
      <c r="AA183">
        <f t="shared" si="6"/>
        <v>2</v>
      </c>
      <c r="AB183">
        <f t="shared" si="7"/>
        <v>2015</v>
      </c>
      <c r="AC183">
        <f>VLOOKUP(LEFT(K183,2),'Ejercicio 1'!$K$9:$L$12,2,FALSE)*IF(RIGHT(K183,1)="+",1.2,IF(RIGHT(K183,1)="-",0.85,1))</f>
        <v>1200000</v>
      </c>
      <c r="AD183">
        <f t="shared" si="8"/>
        <v>600000</v>
      </c>
      <c r="AE183" t="str">
        <f>VLOOKUP(Z183,'Ejercicio 1'!N:P,3,FALSE)</f>
        <v>Cs. del Mar</v>
      </c>
      <c r="AF183" t="str">
        <f>VLOOKUP(Z183,'Ejercicio 1'!N:P,2,FALSE)</f>
        <v>Coquimbo</v>
      </c>
      <c r="AG183" t="str">
        <f>IFERROR(VLOOKUP(Y183,'Ejercicio 1'!R:S,2,FALSE),"Indefinido")</f>
        <v>Artículo</v>
      </c>
    </row>
    <row r="184" spans="1:33" x14ac:dyDescent="0.25">
      <c r="A184">
        <v>2015</v>
      </c>
      <c r="B184">
        <v>2015</v>
      </c>
      <c r="C184">
        <v>1</v>
      </c>
      <c r="D184">
        <v>2015</v>
      </c>
      <c r="E184">
        <v>1</v>
      </c>
      <c r="F184">
        <v>2015</v>
      </c>
      <c r="G184">
        <v>1</v>
      </c>
      <c r="H184" t="s">
        <v>495</v>
      </c>
      <c r="I184" t="s">
        <v>344</v>
      </c>
      <c r="J184" t="s">
        <v>277</v>
      </c>
      <c r="K184" t="s">
        <v>12</v>
      </c>
      <c r="L184">
        <v>2</v>
      </c>
      <c r="M184">
        <v>2</v>
      </c>
      <c r="Y184" t="s">
        <v>44</v>
      </c>
      <c r="Z184" t="s">
        <v>76</v>
      </c>
      <c r="AA184">
        <f t="shared" si="6"/>
        <v>0</v>
      </c>
      <c r="AB184">
        <f t="shared" si="7"/>
        <v>2015</v>
      </c>
      <c r="AC184">
        <f>VLOOKUP(LEFT(K184,2),'Ejercicio 1'!$K$9:$L$12,2,FALSE)*IF(RIGHT(K184,1)="+",1.2,IF(RIGHT(K184,1)="-",0.85,1))</f>
        <v>800000</v>
      </c>
      <c r="AD184">
        <f t="shared" si="8"/>
        <v>400000</v>
      </c>
      <c r="AE184" t="str">
        <f>VLOOKUP(Z184,'Ejercicio 1'!N:P,3,FALSE)</f>
        <v>Cs. del Mar</v>
      </c>
      <c r="AF184" t="str">
        <f>VLOOKUP(Z184,'Ejercicio 1'!N:P,2,FALSE)</f>
        <v>Coquimbo</v>
      </c>
      <c r="AG184" t="str">
        <f>IFERROR(VLOOKUP(Y184,'Ejercicio 1'!R:S,2,FALSE),"Indefinido")</f>
        <v>Artículo</v>
      </c>
    </row>
    <row r="185" spans="1:33" x14ac:dyDescent="0.25">
      <c r="A185">
        <v>2015</v>
      </c>
      <c r="B185">
        <v>2015</v>
      </c>
      <c r="C185">
        <v>1</v>
      </c>
      <c r="D185">
        <v>2015</v>
      </c>
      <c r="E185">
        <v>1</v>
      </c>
      <c r="F185">
        <v>2015</v>
      </c>
      <c r="G185">
        <v>1</v>
      </c>
      <c r="H185" t="s">
        <v>495</v>
      </c>
      <c r="I185" t="s">
        <v>344</v>
      </c>
      <c r="J185" t="s">
        <v>277</v>
      </c>
      <c r="K185" t="s">
        <v>12</v>
      </c>
      <c r="L185">
        <v>2</v>
      </c>
      <c r="M185">
        <v>2</v>
      </c>
      <c r="Y185" t="s">
        <v>44</v>
      </c>
      <c r="Z185" t="s">
        <v>56</v>
      </c>
      <c r="AA185">
        <f t="shared" si="6"/>
        <v>0</v>
      </c>
      <c r="AB185">
        <f t="shared" si="7"/>
        <v>2015</v>
      </c>
      <c r="AC185">
        <f>VLOOKUP(LEFT(K185,2),'Ejercicio 1'!$K$9:$L$12,2,FALSE)*IF(RIGHT(K185,1)="+",1.2,IF(RIGHT(K185,1)="-",0.85,1))</f>
        <v>800000</v>
      </c>
      <c r="AD185">
        <f t="shared" si="8"/>
        <v>400000</v>
      </c>
      <c r="AE185" t="str">
        <f>VLOOKUP(Z185,'Ejercicio 1'!N:P,3,FALSE)</f>
        <v>Cs. del Mar</v>
      </c>
      <c r="AF185" t="str">
        <f>VLOOKUP(Z185,'Ejercicio 1'!N:P,2,FALSE)</f>
        <v>Coquimbo</v>
      </c>
      <c r="AG185" t="str">
        <f>IFERROR(VLOOKUP(Y185,'Ejercicio 1'!R:S,2,FALSE),"Indefinido")</f>
        <v>Artículo</v>
      </c>
    </row>
    <row r="186" spans="1:33" x14ac:dyDescent="0.25">
      <c r="A186">
        <v>2015</v>
      </c>
      <c r="B186">
        <v>2015</v>
      </c>
      <c r="C186">
        <v>1</v>
      </c>
      <c r="D186">
        <v>2015</v>
      </c>
      <c r="E186">
        <v>1</v>
      </c>
      <c r="G186">
        <v>0</v>
      </c>
      <c r="H186" t="s">
        <v>496</v>
      </c>
      <c r="I186" t="s">
        <v>497</v>
      </c>
      <c r="J186" t="s">
        <v>498</v>
      </c>
      <c r="K186" t="s">
        <v>12</v>
      </c>
      <c r="L186">
        <v>4</v>
      </c>
      <c r="M186">
        <v>2</v>
      </c>
      <c r="P186">
        <v>2</v>
      </c>
      <c r="Y186" t="s">
        <v>44</v>
      </c>
      <c r="Z186" t="s">
        <v>56</v>
      </c>
      <c r="AA186">
        <f t="shared" si="6"/>
        <v>2</v>
      </c>
      <c r="AB186">
        <f t="shared" si="7"/>
        <v>2015</v>
      </c>
      <c r="AC186">
        <f>VLOOKUP(LEFT(K186,2),'Ejercicio 1'!$K$9:$L$12,2,FALSE)*IF(RIGHT(K186,1)="+",1.2,IF(RIGHT(K186,1)="-",0.85,1))</f>
        <v>800000</v>
      </c>
      <c r="AD186">
        <f t="shared" si="8"/>
        <v>400000</v>
      </c>
      <c r="AE186" t="str">
        <f>VLOOKUP(Z186,'Ejercicio 1'!N:P,3,FALSE)</f>
        <v>Cs. del Mar</v>
      </c>
      <c r="AF186" t="str">
        <f>VLOOKUP(Z186,'Ejercicio 1'!N:P,2,FALSE)</f>
        <v>Coquimbo</v>
      </c>
      <c r="AG186" t="str">
        <f>IFERROR(VLOOKUP(Y186,'Ejercicio 1'!R:S,2,FALSE),"Indefinido")</f>
        <v>Artículo</v>
      </c>
    </row>
    <row r="187" spans="1:33" x14ac:dyDescent="0.25">
      <c r="A187">
        <v>2015</v>
      </c>
      <c r="B187">
        <v>2015</v>
      </c>
      <c r="C187">
        <v>1</v>
      </c>
      <c r="D187">
        <v>2015</v>
      </c>
      <c r="E187">
        <v>1</v>
      </c>
      <c r="G187">
        <v>0</v>
      </c>
      <c r="H187" t="s">
        <v>499</v>
      </c>
      <c r="I187" t="s">
        <v>500</v>
      </c>
      <c r="J187" t="s">
        <v>501</v>
      </c>
      <c r="K187" t="s">
        <v>10</v>
      </c>
      <c r="L187">
        <v>7</v>
      </c>
      <c r="M187">
        <v>2</v>
      </c>
      <c r="Q187">
        <v>5</v>
      </c>
      <c r="Y187" t="s">
        <v>44</v>
      </c>
      <c r="Z187" t="s">
        <v>502</v>
      </c>
      <c r="AA187">
        <f t="shared" si="6"/>
        <v>5</v>
      </c>
      <c r="AB187">
        <f t="shared" si="7"/>
        <v>2015</v>
      </c>
      <c r="AC187">
        <f>VLOOKUP(LEFT(K187,2),'Ejercicio 1'!$K$9:$L$12,2,FALSE)*IF(RIGHT(K187,1)="+",1.2,IF(RIGHT(K187,1)="-",0.85,1))</f>
        <v>1600000</v>
      </c>
      <c r="AD187">
        <f t="shared" si="8"/>
        <v>800000</v>
      </c>
      <c r="AE187" t="str">
        <f>VLOOKUP(Z187,'Ejercicio 1'!N:P,3,FALSE)</f>
        <v>V.R.I.D.T.</v>
      </c>
      <c r="AF187" t="str">
        <f>VLOOKUP(Z187,'Ejercicio 1'!N:P,2,FALSE)</f>
        <v>Antofagasta</v>
      </c>
      <c r="AG187" t="str">
        <f>IFERROR(VLOOKUP(Y187,'Ejercicio 1'!R:S,2,FALSE),"Indefinido")</f>
        <v>Artículo</v>
      </c>
    </row>
    <row r="188" spans="1:33" x14ac:dyDescent="0.25">
      <c r="A188">
        <v>2014</v>
      </c>
      <c r="B188">
        <v>2015</v>
      </c>
      <c r="C188">
        <v>1</v>
      </c>
      <c r="D188">
        <v>2014</v>
      </c>
      <c r="E188">
        <v>1</v>
      </c>
      <c r="G188">
        <v>0</v>
      </c>
      <c r="H188" t="s">
        <v>503</v>
      </c>
      <c r="I188" t="s">
        <v>504</v>
      </c>
      <c r="J188" t="s">
        <v>1406</v>
      </c>
      <c r="K188" t="s">
        <v>106</v>
      </c>
      <c r="L188">
        <v>2</v>
      </c>
      <c r="M188">
        <v>1</v>
      </c>
      <c r="Q188">
        <v>1</v>
      </c>
      <c r="Y188" t="s">
        <v>143</v>
      </c>
      <c r="Z188" t="s">
        <v>217</v>
      </c>
      <c r="AA188">
        <f t="shared" si="6"/>
        <v>1</v>
      </c>
      <c r="AB188">
        <f t="shared" si="7"/>
        <v>2015</v>
      </c>
      <c r="AC188">
        <f>VLOOKUP(LEFT(K188,2),'Ejercicio 1'!$K$9:$L$12,2,FALSE)*IF(RIGHT(K188,1)="+",1.2,IF(RIGHT(K188,1)="-",0.85,1))</f>
        <v>680000</v>
      </c>
      <c r="AD188">
        <f t="shared" si="8"/>
        <v>680000</v>
      </c>
      <c r="AE188" t="str">
        <f>VLOOKUP(Z188,'Ejercicio 1'!N:P,3,FALSE)</f>
        <v>Ing. y Cs. Geológicas</v>
      </c>
      <c r="AF188" t="str">
        <f>VLOOKUP(Z188,'Ejercicio 1'!N:P,2,FALSE)</f>
        <v>Antofagasta</v>
      </c>
      <c r="AG188" t="str">
        <f>IFERROR(VLOOKUP(Y188,'Ejercicio 1'!R:S,2,FALSE),"Indefinido")</f>
        <v>Artículo de Conferencia</v>
      </c>
    </row>
    <row r="189" spans="1:33" x14ac:dyDescent="0.25">
      <c r="A189">
        <v>2015</v>
      </c>
      <c r="B189">
        <v>2015</v>
      </c>
      <c r="C189">
        <v>1</v>
      </c>
      <c r="D189">
        <v>2015</v>
      </c>
      <c r="E189">
        <v>1</v>
      </c>
      <c r="G189">
        <v>0</v>
      </c>
      <c r="H189" t="s">
        <v>505</v>
      </c>
      <c r="I189" t="s">
        <v>506</v>
      </c>
      <c r="J189" t="s">
        <v>507</v>
      </c>
      <c r="K189" t="s">
        <v>9</v>
      </c>
      <c r="L189">
        <v>6</v>
      </c>
      <c r="M189">
        <v>2</v>
      </c>
      <c r="O189">
        <v>1</v>
      </c>
      <c r="P189">
        <v>2</v>
      </c>
      <c r="Q189">
        <v>1</v>
      </c>
      <c r="Y189" t="s">
        <v>44</v>
      </c>
      <c r="Z189" t="s">
        <v>95</v>
      </c>
      <c r="AA189">
        <f t="shared" si="6"/>
        <v>4</v>
      </c>
      <c r="AB189">
        <f t="shared" si="7"/>
        <v>2015</v>
      </c>
      <c r="AC189">
        <f>VLOOKUP(LEFT(K189,2),'Ejercicio 1'!$K$9:$L$12,2,FALSE)*IF(RIGHT(K189,1)="+",1.2,IF(RIGHT(K189,1)="-",0.85,1))</f>
        <v>2000000</v>
      </c>
      <c r="AD189">
        <f t="shared" si="8"/>
        <v>1000000</v>
      </c>
      <c r="AE189" t="str">
        <f>VLOOKUP(Z189,'Ejercicio 1'!N:P,3,FALSE)</f>
        <v>Cs. del Mar</v>
      </c>
      <c r="AF189" t="str">
        <f>VLOOKUP(Z189,'Ejercicio 1'!N:P,2,FALSE)</f>
        <v>Coquimbo</v>
      </c>
      <c r="AG189" t="str">
        <f>IFERROR(VLOOKUP(Y189,'Ejercicio 1'!R:S,2,FALSE),"Indefinido")</f>
        <v>Artículo</v>
      </c>
    </row>
    <row r="190" spans="1:33" x14ac:dyDescent="0.25">
      <c r="A190">
        <v>2014</v>
      </c>
      <c r="B190">
        <v>2015</v>
      </c>
      <c r="C190">
        <v>1</v>
      </c>
      <c r="D190">
        <v>2014</v>
      </c>
      <c r="E190">
        <v>1</v>
      </c>
      <c r="G190">
        <v>0</v>
      </c>
      <c r="H190" t="s">
        <v>508</v>
      </c>
      <c r="I190" t="s">
        <v>509</v>
      </c>
      <c r="J190" t="s">
        <v>510</v>
      </c>
      <c r="K190" t="s">
        <v>9</v>
      </c>
      <c r="L190">
        <v>7</v>
      </c>
      <c r="M190">
        <v>1</v>
      </c>
      <c r="P190">
        <v>1</v>
      </c>
      <c r="W190">
        <v>5</v>
      </c>
      <c r="Y190" t="s">
        <v>44</v>
      </c>
      <c r="Z190" t="s">
        <v>51</v>
      </c>
      <c r="AA190">
        <f t="shared" si="6"/>
        <v>6</v>
      </c>
      <c r="AB190">
        <f t="shared" si="7"/>
        <v>2015</v>
      </c>
      <c r="AC190">
        <f>VLOOKUP(LEFT(K190,2),'Ejercicio 1'!$K$9:$L$12,2,FALSE)*IF(RIGHT(K190,1)="+",1.2,IF(RIGHT(K190,1)="-",0.85,1))</f>
        <v>2000000</v>
      </c>
      <c r="AD190">
        <f t="shared" si="8"/>
        <v>2000000</v>
      </c>
      <c r="AE190" t="str">
        <f>VLOOKUP(Z190,'Ejercicio 1'!N:P,3,FALSE)</f>
        <v>Ing. y Cs. Geológicas</v>
      </c>
      <c r="AF190" t="str">
        <f>VLOOKUP(Z190,'Ejercicio 1'!N:P,2,FALSE)</f>
        <v>Antofagasta</v>
      </c>
      <c r="AG190" t="str">
        <f>IFERROR(VLOOKUP(Y190,'Ejercicio 1'!R:S,2,FALSE),"Indefinido")</f>
        <v>Artículo</v>
      </c>
    </row>
    <row r="191" spans="1:33" x14ac:dyDescent="0.25">
      <c r="A191">
        <v>2015</v>
      </c>
      <c r="B191">
        <v>2015</v>
      </c>
      <c r="C191">
        <v>1</v>
      </c>
      <c r="D191">
        <v>2015</v>
      </c>
      <c r="E191">
        <v>1</v>
      </c>
      <c r="G191">
        <v>0</v>
      </c>
      <c r="H191" t="s">
        <v>511</v>
      </c>
      <c r="I191" t="s">
        <v>165</v>
      </c>
      <c r="J191" t="s">
        <v>166</v>
      </c>
      <c r="K191" t="s">
        <v>9</v>
      </c>
      <c r="L191">
        <v>10</v>
      </c>
      <c r="M191">
        <v>1</v>
      </c>
      <c r="P191">
        <v>3</v>
      </c>
      <c r="W191">
        <v>6</v>
      </c>
      <c r="Y191" t="s">
        <v>44</v>
      </c>
      <c r="Z191" t="s">
        <v>46</v>
      </c>
      <c r="AA191">
        <f t="shared" si="6"/>
        <v>9</v>
      </c>
      <c r="AB191">
        <f t="shared" si="7"/>
        <v>2015</v>
      </c>
      <c r="AC191">
        <f>VLOOKUP(LEFT(K191,2),'Ejercicio 1'!$K$9:$L$12,2,FALSE)*IF(RIGHT(K191,1)="+",1.2,IF(RIGHT(K191,1)="-",0.85,1))</f>
        <v>2000000</v>
      </c>
      <c r="AD191">
        <f t="shared" si="8"/>
        <v>2000000</v>
      </c>
      <c r="AE191" t="str">
        <f>VLOOKUP(Z191,'Ejercicio 1'!N:P,3,FALSE)</f>
        <v>V.R.I.D.T.</v>
      </c>
      <c r="AF191" t="str">
        <f>VLOOKUP(Z191,'Ejercicio 1'!N:P,2,FALSE)</f>
        <v>Antofagasta</v>
      </c>
      <c r="AG191" t="str">
        <f>IFERROR(VLOOKUP(Y191,'Ejercicio 1'!R:S,2,FALSE),"Indefinido")</f>
        <v>Artículo</v>
      </c>
    </row>
    <row r="192" spans="1:33" x14ac:dyDescent="0.25">
      <c r="A192">
        <v>2015</v>
      </c>
      <c r="B192">
        <v>2015</v>
      </c>
      <c r="C192">
        <v>1</v>
      </c>
      <c r="D192">
        <v>2015</v>
      </c>
      <c r="E192">
        <v>1</v>
      </c>
      <c r="G192">
        <v>0</v>
      </c>
      <c r="H192" t="s">
        <v>512</v>
      </c>
      <c r="I192" t="s">
        <v>90</v>
      </c>
      <c r="J192" t="s">
        <v>91</v>
      </c>
      <c r="K192" t="s">
        <v>9</v>
      </c>
      <c r="L192">
        <v>3</v>
      </c>
      <c r="M192">
        <v>1</v>
      </c>
      <c r="W192">
        <v>2</v>
      </c>
      <c r="Y192" t="s">
        <v>44</v>
      </c>
      <c r="Z192" t="s">
        <v>102</v>
      </c>
      <c r="AA192">
        <f t="shared" si="6"/>
        <v>2</v>
      </c>
      <c r="AB192">
        <f t="shared" si="7"/>
        <v>2015</v>
      </c>
      <c r="AC192">
        <f>VLOOKUP(LEFT(K192,2),'Ejercicio 1'!$K$9:$L$12,2,FALSE)*IF(RIGHT(K192,1)="+",1.2,IF(RIGHT(K192,1)="-",0.85,1))</f>
        <v>2000000</v>
      </c>
      <c r="AD192">
        <f t="shared" si="8"/>
        <v>2000000</v>
      </c>
      <c r="AE192" t="str">
        <f>VLOOKUP(Z192,'Ejercicio 1'!N:P,3,FALSE)</f>
        <v>V.R.S.</v>
      </c>
      <c r="AF192" t="str">
        <f>VLOOKUP(Z192,'Ejercicio 1'!N:P,2,FALSE)</f>
        <v>Coquimbo</v>
      </c>
      <c r="AG192" t="str">
        <f>IFERROR(VLOOKUP(Y192,'Ejercicio 1'!R:S,2,FALSE),"Indefinido")</f>
        <v>Artículo</v>
      </c>
    </row>
    <row r="193" spans="1:33" x14ac:dyDescent="0.25">
      <c r="A193">
        <v>2015</v>
      </c>
      <c r="B193">
        <v>2015</v>
      </c>
      <c r="C193">
        <v>1</v>
      </c>
      <c r="D193">
        <v>2015</v>
      </c>
      <c r="E193">
        <v>1</v>
      </c>
      <c r="F193">
        <v>2015</v>
      </c>
      <c r="G193">
        <v>1</v>
      </c>
      <c r="H193" t="s">
        <v>513</v>
      </c>
      <c r="I193" t="s">
        <v>344</v>
      </c>
      <c r="J193" t="s">
        <v>277</v>
      </c>
      <c r="K193" t="s">
        <v>12</v>
      </c>
      <c r="L193">
        <v>3</v>
      </c>
      <c r="M193">
        <v>2</v>
      </c>
      <c r="P193">
        <v>1</v>
      </c>
      <c r="Y193" t="s">
        <v>44</v>
      </c>
      <c r="Z193" t="s">
        <v>56</v>
      </c>
      <c r="AA193">
        <f t="shared" si="6"/>
        <v>1</v>
      </c>
      <c r="AB193">
        <f t="shared" si="7"/>
        <v>2015</v>
      </c>
      <c r="AC193">
        <f>VLOOKUP(LEFT(K193,2),'Ejercicio 1'!$K$9:$L$12,2,FALSE)*IF(RIGHT(K193,1)="+",1.2,IF(RIGHT(K193,1)="-",0.85,1))</f>
        <v>800000</v>
      </c>
      <c r="AD193">
        <f t="shared" si="8"/>
        <v>400000</v>
      </c>
      <c r="AE193" t="str">
        <f>VLOOKUP(Z193,'Ejercicio 1'!N:P,3,FALSE)</f>
        <v>Cs. del Mar</v>
      </c>
      <c r="AF193" t="str">
        <f>VLOOKUP(Z193,'Ejercicio 1'!N:P,2,FALSE)</f>
        <v>Coquimbo</v>
      </c>
      <c r="AG193" t="str">
        <f>IFERROR(VLOOKUP(Y193,'Ejercicio 1'!R:S,2,FALSE),"Indefinido")</f>
        <v>Artículo</v>
      </c>
    </row>
    <row r="194" spans="1:33" x14ac:dyDescent="0.25">
      <c r="A194">
        <v>2014</v>
      </c>
      <c r="B194">
        <v>2015</v>
      </c>
      <c r="C194">
        <v>1</v>
      </c>
      <c r="D194">
        <v>2014</v>
      </c>
      <c r="E194">
        <v>1</v>
      </c>
      <c r="G194">
        <v>0</v>
      </c>
      <c r="H194" t="s">
        <v>514</v>
      </c>
      <c r="I194" t="s">
        <v>515</v>
      </c>
      <c r="J194" t="s">
        <v>224</v>
      </c>
      <c r="K194" t="s">
        <v>9</v>
      </c>
      <c r="L194">
        <v>6</v>
      </c>
      <c r="M194">
        <v>5</v>
      </c>
      <c r="W194">
        <v>1</v>
      </c>
      <c r="Y194" t="s">
        <v>516</v>
      </c>
      <c r="Z194" t="s">
        <v>56</v>
      </c>
      <c r="AA194">
        <f t="shared" ref="AA194:AA257" si="9">L194-M194</f>
        <v>1</v>
      </c>
      <c r="AB194">
        <f t="shared" ref="AB194:AB257" si="10">IF(B194&lt;&gt;"",B194,MIN(D194,F194))</f>
        <v>2015</v>
      </c>
      <c r="AC194">
        <f>VLOOKUP(LEFT(K194,2),'Ejercicio 1'!$K$9:$L$12,2,FALSE)*IF(RIGHT(K194,1)="+",1.2,IF(RIGHT(K194,1)="-",0.85,1))</f>
        <v>2000000</v>
      </c>
      <c r="AD194">
        <f t="shared" ref="AD194:AD257" si="11">ROUND(AC194/M194,0)</f>
        <v>400000</v>
      </c>
      <c r="AE194" t="str">
        <f>VLOOKUP(Z194,'Ejercicio 1'!N:P,3,FALSE)</f>
        <v>Cs. del Mar</v>
      </c>
      <c r="AF194" t="str">
        <f>VLOOKUP(Z194,'Ejercicio 1'!N:P,2,FALSE)</f>
        <v>Coquimbo</v>
      </c>
      <c r="AG194" t="str">
        <f>IFERROR(VLOOKUP(Y194,'Ejercicio 1'!R:S,2,FALSE),"Indefinido")</f>
        <v>Revisión</v>
      </c>
    </row>
    <row r="195" spans="1:33" x14ac:dyDescent="0.25">
      <c r="A195">
        <v>2015</v>
      </c>
      <c r="B195">
        <v>2015</v>
      </c>
      <c r="C195">
        <v>1</v>
      </c>
      <c r="D195">
        <v>2015</v>
      </c>
      <c r="E195">
        <v>1</v>
      </c>
      <c r="G195">
        <v>0</v>
      </c>
      <c r="H195" t="s">
        <v>517</v>
      </c>
      <c r="I195" t="s">
        <v>518</v>
      </c>
      <c r="J195" t="s">
        <v>519</v>
      </c>
      <c r="K195" t="s">
        <v>9</v>
      </c>
      <c r="L195">
        <v>6</v>
      </c>
      <c r="M195">
        <v>3</v>
      </c>
      <c r="T195">
        <v>2</v>
      </c>
      <c r="W195">
        <v>1</v>
      </c>
      <c r="Y195" t="s">
        <v>44</v>
      </c>
      <c r="Z195" t="s">
        <v>56</v>
      </c>
      <c r="AA195">
        <f t="shared" si="9"/>
        <v>3</v>
      </c>
      <c r="AB195">
        <f t="shared" si="10"/>
        <v>2015</v>
      </c>
      <c r="AC195">
        <f>VLOOKUP(LEFT(K195,2),'Ejercicio 1'!$K$9:$L$12,2,FALSE)*IF(RIGHT(K195,1)="+",1.2,IF(RIGHT(K195,1)="-",0.85,1))</f>
        <v>2000000</v>
      </c>
      <c r="AD195">
        <f t="shared" si="11"/>
        <v>666667</v>
      </c>
      <c r="AE195" t="str">
        <f>VLOOKUP(Z195,'Ejercicio 1'!N:P,3,FALSE)</f>
        <v>Cs. del Mar</v>
      </c>
      <c r="AF195" t="str">
        <f>VLOOKUP(Z195,'Ejercicio 1'!N:P,2,FALSE)</f>
        <v>Coquimbo</v>
      </c>
      <c r="AG195" t="str">
        <f>IFERROR(VLOOKUP(Y195,'Ejercicio 1'!R:S,2,FALSE),"Indefinido")</f>
        <v>Artículo</v>
      </c>
    </row>
    <row r="196" spans="1:33" x14ac:dyDescent="0.25">
      <c r="A196">
        <v>2014</v>
      </c>
      <c r="B196">
        <v>2015</v>
      </c>
      <c r="C196">
        <v>1</v>
      </c>
      <c r="D196">
        <v>2014</v>
      </c>
      <c r="E196">
        <v>1</v>
      </c>
      <c r="G196">
        <v>0</v>
      </c>
      <c r="H196" t="s">
        <v>520</v>
      </c>
      <c r="I196" t="s">
        <v>162</v>
      </c>
      <c r="J196" t="s">
        <v>163</v>
      </c>
      <c r="K196" t="s">
        <v>10</v>
      </c>
      <c r="L196">
        <v>4</v>
      </c>
      <c r="M196">
        <v>1</v>
      </c>
      <c r="N196">
        <v>2</v>
      </c>
      <c r="P196">
        <v>1</v>
      </c>
      <c r="Y196" t="s">
        <v>44</v>
      </c>
      <c r="Z196" t="s">
        <v>95</v>
      </c>
      <c r="AA196">
        <f t="shared" si="9"/>
        <v>3</v>
      </c>
      <c r="AB196">
        <f t="shared" si="10"/>
        <v>2015</v>
      </c>
      <c r="AC196">
        <f>VLOOKUP(LEFT(K196,2),'Ejercicio 1'!$K$9:$L$12,2,FALSE)*IF(RIGHT(K196,1)="+",1.2,IF(RIGHT(K196,1)="-",0.85,1))</f>
        <v>1600000</v>
      </c>
      <c r="AD196">
        <f t="shared" si="11"/>
        <v>1600000</v>
      </c>
      <c r="AE196" t="str">
        <f>VLOOKUP(Z196,'Ejercicio 1'!N:P,3,FALSE)</f>
        <v>Cs. del Mar</v>
      </c>
      <c r="AF196" t="str">
        <f>VLOOKUP(Z196,'Ejercicio 1'!N:P,2,FALSE)</f>
        <v>Coquimbo</v>
      </c>
      <c r="AG196" t="str">
        <f>IFERROR(VLOOKUP(Y196,'Ejercicio 1'!R:S,2,FALSE),"Indefinido")</f>
        <v>Artículo</v>
      </c>
    </row>
    <row r="197" spans="1:33" x14ac:dyDescent="0.25">
      <c r="A197">
        <v>2015</v>
      </c>
      <c r="B197">
        <v>2015</v>
      </c>
      <c r="C197">
        <v>1</v>
      </c>
      <c r="D197">
        <v>2015</v>
      </c>
      <c r="E197">
        <v>1</v>
      </c>
      <c r="H197" t="s">
        <v>521</v>
      </c>
      <c r="I197" t="s">
        <v>522</v>
      </c>
      <c r="J197" t="s">
        <v>523</v>
      </c>
      <c r="K197" t="s">
        <v>106</v>
      </c>
      <c r="L197">
        <v>3</v>
      </c>
      <c r="M197">
        <v>1</v>
      </c>
      <c r="P197">
        <v>2</v>
      </c>
      <c r="Y197" t="s">
        <v>44</v>
      </c>
      <c r="Z197" t="s">
        <v>248</v>
      </c>
      <c r="AA197">
        <f t="shared" si="9"/>
        <v>2</v>
      </c>
      <c r="AB197">
        <f t="shared" si="10"/>
        <v>2015</v>
      </c>
      <c r="AC197">
        <f>VLOOKUP(LEFT(K197,2),'Ejercicio 1'!$K$9:$L$12,2,FALSE)*IF(RIGHT(K197,1)="+",1.2,IF(RIGHT(K197,1)="-",0.85,1))</f>
        <v>680000</v>
      </c>
      <c r="AD197">
        <f t="shared" si="11"/>
        <v>680000</v>
      </c>
      <c r="AE197" t="str">
        <f>VLOOKUP(Z197,'Ejercicio 1'!N:P,3,FALSE)</f>
        <v>Cs. Jurídicas</v>
      </c>
      <c r="AF197" t="str">
        <f>VLOOKUP(Z197,'Ejercicio 1'!N:P,2,FALSE)</f>
        <v>Antofagasta</v>
      </c>
      <c r="AG197" t="str">
        <f>IFERROR(VLOOKUP(Y197,'Ejercicio 1'!R:S,2,FALSE),"Indefinido")</f>
        <v>Artículo</v>
      </c>
    </row>
    <row r="198" spans="1:33" x14ac:dyDescent="0.25">
      <c r="A198">
        <v>2015</v>
      </c>
      <c r="B198">
        <v>2015</v>
      </c>
      <c r="C198">
        <v>1</v>
      </c>
      <c r="D198">
        <v>2015</v>
      </c>
      <c r="E198">
        <v>1</v>
      </c>
      <c r="G198">
        <v>0</v>
      </c>
      <c r="H198" t="s">
        <v>524</v>
      </c>
      <c r="I198" t="s">
        <v>82</v>
      </c>
      <c r="J198" t="s">
        <v>83</v>
      </c>
      <c r="K198" t="s">
        <v>9</v>
      </c>
      <c r="L198">
        <v>5</v>
      </c>
      <c r="M198">
        <v>1</v>
      </c>
      <c r="P198">
        <v>1</v>
      </c>
      <c r="W198">
        <v>4</v>
      </c>
      <c r="Y198" t="s">
        <v>44</v>
      </c>
      <c r="Z198" t="s">
        <v>46</v>
      </c>
      <c r="AA198">
        <f t="shared" si="9"/>
        <v>4</v>
      </c>
      <c r="AB198">
        <f t="shared" si="10"/>
        <v>2015</v>
      </c>
      <c r="AC198">
        <f>VLOOKUP(LEFT(K198,2),'Ejercicio 1'!$K$9:$L$12,2,FALSE)*IF(RIGHT(K198,1)="+",1.2,IF(RIGHT(K198,1)="-",0.85,1))</f>
        <v>2000000</v>
      </c>
      <c r="AD198">
        <f t="shared" si="11"/>
        <v>2000000</v>
      </c>
      <c r="AE198" t="str">
        <f>VLOOKUP(Z198,'Ejercicio 1'!N:P,3,FALSE)</f>
        <v>V.R.I.D.T.</v>
      </c>
      <c r="AF198" t="str">
        <f>VLOOKUP(Z198,'Ejercicio 1'!N:P,2,FALSE)</f>
        <v>Antofagasta</v>
      </c>
      <c r="AG198" t="str">
        <f>IFERROR(VLOOKUP(Y198,'Ejercicio 1'!R:S,2,FALSE),"Indefinido")</f>
        <v>Artículo</v>
      </c>
    </row>
    <row r="199" spans="1:33" x14ac:dyDescent="0.25">
      <c r="A199">
        <v>2015</v>
      </c>
      <c r="B199">
        <v>2016</v>
      </c>
      <c r="C199">
        <v>1</v>
      </c>
      <c r="D199">
        <v>2015</v>
      </c>
      <c r="E199">
        <v>1</v>
      </c>
      <c r="H199" t="s">
        <v>525</v>
      </c>
      <c r="I199" t="s">
        <v>526</v>
      </c>
      <c r="J199" t="s">
        <v>527</v>
      </c>
      <c r="K199" t="s">
        <v>10</v>
      </c>
      <c r="L199">
        <v>3</v>
      </c>
      <c r="M199">
        <v>1</v>
      </c>
      <c r="N199">
        <v>2</v>
      </c>
      <c r="Y199" t="s">
        <v>44</v>
      </c>
      <c r="Z199" t="s">
        <v>80</v>
      </c>
      <c r="AA199">
        <f t="shared" si="9"/>
        <v>2</v>
      </c>
      <c r="AB199">
        <f t="shared" si="10"/>
        <v>2016</v>
      </c>
      <c r="AC199">
        <f>VLOOKUP(LEFT(K199,2),'Ejercicio 1'!$K$9:$L$12,2,FALSE)*IF(RIGHT(K199,1)="+",1.2,IF(RIGHT(K199,1)="-",0.85,1))</f>
        <v>1600000</v>
      </c>
      <c r="AD199">
        <f t="shared" si="11"/>
        <v>1600000</v>
      </c>
      <c r="AE199" t="str">
        <f>VLOOKUP(Z199,'Ejercicio 1'!N:P,3,FALSE)</f>
        <v>Ing. y Cs. Geológicas</v>
      </c>
      <c r="AF199" t="str">
        <f>VLOOKUP(Z199,'Ejercicio 1'!N:P,2,FALSE)</f>
        <v>Antofagasta</v>
      </c>
      <c r="AG199" t="str">
        <f>IFERROR(VLOOKUP(Y199,'Ejercicio 1'!R:S,2,FALSE),"Indefinido")</f>
        <v>Artículo</v>
      </c>
    </row>
    <row r="200" spans="1:33" x14ac:dyDescent="0.25">
      <c r="A200">
        <v>2015</v>
      </c>
      <c r="C200">
        <v>0</v>
      </c>
      <c r="D200">
        <v>2015</v>
      </c>
      <c r="E200">
        <v>1</v>
      </c>
      <c r="G200">
        <v>0</v>
      </c>
      <c r="H200" t="s">
        <v>528</v>
      </c>
      <c r="I200" t="s">
        <v>529</v>
      </c>
      <c r="J200" t="s">
        <v>530</v>
      </c>
      <c r="K200" t="s">
        <v>12</v>
      </c>
      <c r="L200">
        <v>3</v>
      </c>
      <c r="M200">
        <v>3</v>
      </c>
      <c r="Y200" t="s">
        <v>44</v>
      </c>
      <c r="Z200" t="s">
        <v>217</v>
      </c>
      <c r="AA200">
        <f t="shared" si="9"/>
        <v>0</v>
      </c>
      <c r="AB200">
        <f t="shared" si="10"/>
        <v>2015</v>
      </c>
      <c r="AC200">
        <f>VLOOKUP(LEFT(K200,2),'Ejercicio 1'!$K$9:$L$12,2,FALSE)*IF(RIGHT(K200,1)="+",1.2,IF(RIGHT(K200,1)="-",0.85,1))</f>
        <v>800000</v>
      </c>
      <c r="AD200">
        <f t="shared" si="11"/>
        <v>266667</v>
      </c>
      <c r="AE200" t="str">
        <f>VLOOKUP(Z200,'Ejercicio 1'!N:P,3,FALSE)</f>
        <v>Ing. y Cs. Geológicas</v>
      </c>
      <c r="AF200" t="str">
        <f>VLOOKUP(Z200,'Ejercicio 1'!N:P,2,FALSE)</f>
        <v>Antofagasta</v>
      </c>
      <c r="AG200" t="str">
        <f>IFERROR(VLOOKUP(Y200,'Ejercicio 1'!R:S,2,FALSE),"Indefinido")</f>
        <v>Artículo</v>
      </c>
    </row>
    <row r="201" spans="1:33" x14ac:dyDescent="0.25">
      <c r="A201">
        <v>2015</v>
      </c>
      <c r="B201">
        <v>2015</v>
      </c>
      <c r="C201">
        <v>1</v>
      </c>
      <c r="D201">
        <v>2015</v>
      </c>
      <c r="E201">
        <v>1</v>
      </c>
      <c r="G201">
        <v>0</v>
      </c>
      <c r="H201" t="s">
        <v>531</v>
      </c>
      <c r="I201" t="s">
        <v>532</v>
      </c>
      <c r="J201" t="s">
        <v>397</v>
      </c>
      <c r="K201" t="s">
        <v>9</v>
      </c>
      <c r="L201">
        <v>49</v>
      </c>
      <c r="M201">
        <v>1</v>
      </c>
      <c r="T201">
        <v>3</v>
      </c>
      <c r="V201">
        <v>1</v>
      </c>
      <c r="W201">
        <v>35</v>
      </c>
      <c r="X201">
        <v>10</v>
      </c>
      <c r="Y201" t="s">
        <v>44</v>
      </c>
      <c r="Z201" t="s">
        <v>46</v>
      </c>
      <c r="AA201">
        <f t="shared" si="9"/>
        <v>48</v>
      </c>
      <c r="AB201">
        <f t="shared" si="10"/>
        <v>2015</v>
      </c>
      <c r="AC201">
        <f>VLOOKUP(LEFT(K201,2),'Ejercicio 1'!$K$9:$L$12,2,FALSE)*IF(RIGHT(K201,1)="+",1.2,IF(RIGHT(K201,1)="-",0.85,1))</f>
        <v>2000000</v>
      </c>
      <c r="AD201">
        <f t="shared" si="11"/>
        <v>2000000</v>
      </c>
      <c r="AE201" t="str">
        <f>VLOOKUP(Z201,'Ejercicio 1'!N:P,3,FALSE)</f>
        <v>V.R.I.D.T.</v>
      </c>
      <c r="AF201" t="str">
        <f>VLOOKUP(Z201,'Ejercicio 1'!N:P,2,FALSE)</f>
        <v>Antofagasta</v>
      </c>
      <c r="AG201" t="str">
        <f>IFERROR(VLOOKUP(Y201,'Ejercicio 1'!R:S,2,FALSE),"Indefinido")</f>
        <v>Artículo</v>
      </c>
    </row>
    <row r="202" spans="1:33" x14ac:dyDescent="0.25">
      <c r="A202">
        <v>2015</v>
      </c>
      <c r="B202">
        <v>2015</v>
      </c>
      <c r="C202">
        <v>1</v>
      </c>
      <c r="D202">
        <v>2016</v>
      </c>
      <c r="E202">
        <v>11</v>
      </c>
      <c r="H202" t="s">
        <v>533</v>
      </c>
      <c r="I202" t="s">
        <v>534</v>
      </c>
      <c r="J202" t="s">
        <v>535</v>
      </c>
      <c r="K202" t="s">
        <v>9</v>
      </c>
      <c r="L202">
        <v>12</v>
      </c>
      <c r="M202">
        <v>8</v>
      </c>
      <c r="P202">
        <v>1</v>
      </c>
      <c r="W202">
        <v>3</v>
      </c>
      <c r="Y202" t="s">
        <v>44</v>
      </c>
      <c r="Z202" t="s">
        <v>51</v>
      </c>
      <c r="AA202">
        <f t="shared" si="9"/>
        <v>4</v>
      </c>
      <c r="AB202">
        <f t="shared" si="10"/>
        <v>2015</v>
      </c>
      <c r="AC202">
        <f>VLOOKUP(LEFT(K202,2),'Ejercicio 1'!$K$9:$L$12,2,FALSE)*IF(RIGHT(K202,1)="+",1.2,IF(RIGHT(K202,1)="-",0.85,1))</f>
        <v>2000000</v>
      </c>
      <c r="AD202">
        <f t="shared" si="11"/>
        <v>250000</v>
      </c>
      <c r="AE202" t="str">
        <f>VLOOKUP(Z202,'Ejercicio 1'!N:P,3,FALSE)</f>
        <v>Ing. y Cs. Geológicas</v>
      </c>
      <c r="AF202" t="str">
        <f>VLOOKUP(Z202,'Ejercicio 1'!N:P,2,FALSE)</f>
        <v>Antofagasta</v>
      </c>
      <c r="AG202" t="str">
        <f>IFERROR(VLOOKUP(Y202,'Ejercicio 1'!R:S,2,FALSE),"Indefinido")</f>
        <v>Artículo</v>
      </c>
    </row>
    <row r="203" spans="1:33" x14ac:dyDescent="0.25">
      <c r="A203">
        <v>2015</v>
      </c>
      <c r="B203">
        <v>2015</v>
      </c>
      <c r="C203">
        <v>1</v>
      </c>
      <c r="D203">
        <v>2015</v>
      </c>
      <c r="E203">
        <v>1</v>
      </c>
      <c r="G203">
        <v>0</v>
      </c>
      <c r="H203" t="s">
        <v>536</v>
      </c>
      <c r="I203" t="s">
        <v>537</v>
      </c>
      <c r="J203" t="s">
        <v>538</v>
      </c>
      <c r="K203" t="s">
        <v>10</v>
      </c>
      <c r="L203">
        <v>7</v>
      </c>
      <c r="M203">
        <v>1</v>
      </c>
      <c r="P203">
        <v>6</v>
      </c>
      <c r="Y203" t="s">
        <v>44</v>
      </c>
      <c r="Z203" t="s">
        <v>76</v>
      </c>
      <c r="AA203">
        <f t="shared" si="9"/>
        <v>6</v>
      </c>
      <c r="AB203">
        <f t="shared" si="10"/>
        <v>2015</v>
      </c>
      <c r="AC203">
        <f>VLOOKUP(LEFT(K203,2),'Ejercicio 1'!$K$9:$L$12,2,FALSE)*IF(RIGHT(K203,1)="+",1.2,IF(RIGHT(K203,1)="-",0.85,1))</f>
        <v>1600000</v>
      </c>
      <c r="AD203">
        <f t="shared" si="11"/>
        <v>1600000</v>
      </c>
      <c r="AE203" t="str">
        <f>VLOOKUP(Z203,'Ejercicio 1'!N:P,3,FALSE)</f>
        <v>Cs. del Mar</v>
      </c>
      <c r="AF203" t="str">
        <f>VLOOKUP(Z203,'Ejercicio 1'!N:P,2,FALSE)</f>
        <v>Coquimbo</v>
      </c>
      <c r="AG203" t="str">
        <f>IFERROR(VLOOKUP(Y203,'Ejercicio 1'!R:S,2,FALSE),"Indefinido")</f>
        <v>Artículo</v>
      </c>
    </row>
    <row r="204" spans="1:33" x14ac:dyDescent="0.25">
      <c r="A204">
        <v>2015</v>
      </c>
      <c r="B204">
        <v>2015</v>
      </c>
      <c r="C204">
        <v>1</v>
      </c>
      <c r="D204">
        <v>2015</v>
      </c>
      <c r="E204">
        <v>1</v>
      </c>
      <c r="F204">
        <v>2015</v>
      </c>
      <c r="G204">
        <v>1</v>
      </c>
      <c r="H204" t="s">
        <v>539</v>
      </c>
      <c r="I204" t="s">
        <v>219</v>
      </c>
      <c r="J204" t="s">
        <v>220</v>
      </c>
      <c r="K204" t="s">
        <v>12</v>
      </c>
      <c r="L204">
        <v>5</v>
      </c>
      <c r="M204">
        <v>1</v>
      </c>
      <c r="P204">
        <v>1</v>
      </c>
      <c r="Q204">
        <v>3</v>
      </c>
      <c r="Y204" t="s">
        <v>44</v>
      </c>
      <c r="Z204" t="s">
        <v>56</v>
      </c>
      <c r="AA204">
        <f t="shared" si="9"/>
        <v>4</v>
      </c>
      <c r="AB204">
        <f t="shared" si="10"/>
        <v>2015</v>
      </c>
      <c r="AC204">
        <f>VLOOKUP(LEFT(K204,2),'Ejercicio 1'!$K$9:$L$12,2,FALSE)*IF(RIGHT(K204,1)="+",1.2,IF(RIGHT(K204,1)="-",0.85,1))</f>
        <v>800000</v>
      </c>
      <c r="AD204">
        <f t="shared" si="11"/>
        <v>800000</v>
      </c>
      <c r="AE204" t="str">
        <f>VLOOKUP(Z204,'Ejercicio 1'!N:P,3,FALSE)</f>
        <v>Cs. del Mar</v>
      </c>
      <c r="AF204" t="str">
        <f>VLOOKUP(Z204,'Ejercicio 1'!N:P,2,FALSE)</f>
        <v>Coquimbo</v>
      </c>
      <c r="AG204" t="str">
        <f>IFERROR(VLOOKUP(Y204,'Ejercicio 1'!R:S,2,FALSE),"Indefinido")</f>
        <v>Artículo</v>
      </c>
    </row>
    <row r="205" spans="1:33" x14ac:dyDescent="0.25">
      <c r="A205">
        <v>2015</v>
      </c>
      <c r="B205">
        <v>2015</v>
      </c>
      <c r="C205">
        <v>1</v>
      </c>
      <c r="D205">
        <v>2015</v>
      </c>
      <c r="E205">
        <v>1</v>
      </c>
      <c r="G205">
        <v>0</v>
      </c>
      <c r="H205" t="s">
        <v>540</v>
      </c>
      <c r="I205" t="s">
        <v>509</v>
      </c>
      <c r="J205" t="s">
        <v>510</v>
      </c>
      <c r="K205" t="s">
        <v>10</v>
      </c>
      <c r="L205">
        <v>6</v>
      </c>
      <c r="M205">
        <v>2</v>
      </c>
      <c r="P205">
        <v>3</v>
      </c>
      <c r="Q205">
        <v>1</v>
      </c>
      <c r="Y205" t="s">
        <v>44</v>
      </c>
      <c r="Z205" t="s">
        <v>51</v>
      </c>
      <c r="AA205">
        <f t="shared" si="9"/>
        <v>4</v>
      </c>
      <c r="AB205">
        <f t="shared" si="10"/>
        <v>2015</v>
      </c>
      <c r="AC205">
        <f>VLOOKUP(LEFT(K205,2),'Ejercicio 1'!$K$9:$L$12,2,FALSE)*IF(RIGHT(K205,1)="+",1.2,IF(RIGHT(K205,1)="-",0.85,1))</f>
        <v>1600000</v>
      </c>
      <c r="AD205">
        <f t="shared" si="11"/>
        <v>800000</v>
      </c>
      <c r="AE205" t="str">
        <f>VLOOKUP(Z205,'Ejercicio 1'!N:P,3,FALSE)</f>
        <v>Ing. y Cs. Geológicas</v>
      </c>
      <c r="AF205" t="str">
        <f>VLOOKUP(Z205,'Ejercicio 1'!N:P,2,FALSE)</f>
        <v>Antofagasta</v>
      </c>
      <c r="AG205" t="str">
        <f>IFERROR(VLOOKUP(Y205,'Ejercicio 1'!R:S,2,FALSE),"Indefinido")</f>
        <v>Artículo</v>
      </c>
    </row>
    <row r="206" spans="1:33" x14ac:dyDescent="0.25">
      <c r="A206">
        <v>2015</v>
      </c>
      <c r="B206">
        <v>2015</v>
      </c>
      <c r="C206">
        <v>1</v>
      </c>
      <c r="D206">
        <v>2015</v>
      </c>
      <c r="E206">
        <v>1</v>
      </c>
      <c r="G206">
        <v>0</v>
      </c>
      <c r="H206" t="s">
        <v>541</v>
      </c>
      <c r="I206" t="s">
        <v>90</v>
      </c>
      <c r="J206" t="s">
        <v>91</v>
      </c>
      <c r="K206" t="s">
        <v>9</v>
      </c>
      <c r="L206">
        <v>3</v>
      </c>
      <c r="M206">
        <v>2</v>
      </c>
      <c r="P206">
        <v>1</v>
      </c>
      <c r="Y206" t="s">
        <v>44</v>
      </c>
      <c r="Z206" t="s">
        <v>95</v>
      </c>
      <c r="AA206">
        <f t="shared" si="9"/>
        <v>1</v>
      </c>
      <c r="AB206">
        <f t="shared" si="10"/>
        <v>2015</v>
      </c>
      <c r="AC206">
        <f>VLOOKUP(LEFT(K206,2),'Ejercicio 1'!$K$9:$L$12,2,FALSE)*IF(RIGHT(K206,1)="+",1.2,IF(RIGHT(K206,1)="-",0.85,1))</f>
        <v>2000000</v>
      </c>
      <c r="AD206">
        <f t="shared" si="11"/>
        <v>1000000</v>
      </c>
      <c r="AE206" t="str">
        <f>VLOOKUP(Z206,'Ejercicio 1'!N:P,3,FALSE)</f>
        <v>Cs. del Mar</v>
      </c>
      <c r="AF206" t="str">
        <f>VLOOKUP(Z206,'Ejercicio 1'!N:P,2,FALSE)</f>
        <v>Coquimbo</v>
      </c>
      <c r="AG206" t="str">
        <f>IFERROR(VLOOKUP(Y206,'Ejercicio 1'!R:S,2,FALSE),"Indefinido")</f>
        <v>Artículo</v>
      </c>
    </row>
    <row r="207" spans="1:33" x14ac:dyDescent="0.25">
      <c r="A207">
        <v>2015</v>
      </c>
      <c r="B207">
        <v>2015</v>
      </c>
      <c r="C207">
        <v>1</v>
      </c>
      <c r="D207">
        <v>2015</v>
      </c>
      <c r="E207">
        <v>1</v>
      </c>
      <c r="G207">
        <v>0</v>
      </c>
      <c r="H207" t="s">
        <v>542</v>
      </c>
      <c r="I207" t="s">
        <v>543</v>
      </c>
      <c r="J207" t="s">
        <v>544</v>
      </c>
      <c r="K207" t="s">
        <v>10</v>
      </c>
      <c r="L207">
        <v>4</v>
      </c>
      <c r="M207">
        <v>1</v>
      </c>
      <c r="Q207">
        <v>1</v>
      </c>
      <c r="T207">
        <v>2</v>
      </c>
      <c r="W207">
        <v>1</v>
      </c>
      <c r="Y207" t="s">
        <v>44</v>
      </c>
      <c r="Z207" t="s">
        <v>69</v>
      </c>
      <c r="AA207">
        <f t="shared" si="9"/>
        <v>3</v>
      </c>
      <c r="AB207">
        <f t="shared" si="10"/>
        <v>2015</v>
      </c>
      <c r="AC207">
        <f>VLOOKUP(LEFT(K207,2),'Ejercicio 1'!$K$9:$L$12,2,FALSE)*IF(RIGHT(K207,1)="+",1.2,IF(RIGHT(K207,1)="-",0.85,1))</f>
        <v>1600000</v>
      </c>
      <c r="AD207">
        <f t="shared" si="11"/>
        <v>1600000</v>
      </c>
      <c r="AE207" t="str">
        <f>VLOOKUP(Z207,'Ejercicio 1'!N:P,3,FALSE)</f>
        <v>Economía y Administración</v>
      </c>
      <c r="AF207" t="str">
        <f>VLOOKUP(Z207,'Ejercicio 1'!N:P,2,FALSE)</f>
        <v>Antofagasta</v>
      </c>
      <c r="AG207" t="str">
        <f>IFERROR(VLOOKUP(Y207,'Ejercicio 1'!R:S,2,FALSE),"Indefinido")</f>
        <v>Artículo</v>
      </c>
    </row>
    <row r="208" spans="1:33" x14ac:dyDescent="0.25">
      <c r="A208">
        <v>2015</v>
      </c>
      <c r="B208">
        <v>2015</v>
      </c>
      <c r="C208">
        <v>1</v>
      </c>
      <c r="D208">
        <v>2015</v>
      </c>
      <c r="E208">
        <v>1</v>
      </c>
      <c r="G208">
        <v>0</v>
      </c>
      <c r="H208" t="s">
        <v>545</v>
      </c>
      <c r="I208" t="s">
        <v>546</v>
      </c>
      <c r="J208" t="s">
        <v>547</v>
      </c>
      <c r="K208" t="s">
        <v>12</v>
      </c>
      <c r="L208">
        <v>5</v>
      </c>
      <c r="M208">
        <v>1</v>
      </c>
      <c r="P208">
        <v>4</v>
      </c>
      <c r="Y208" t="s">
        <v>44</v>
      </c>
      <c r="Z208" t="s">
        <v>76</v>
      </c>
      <c r="AA208">
        <f t="shared" si="9"/>
        <v>4</v>
      </c>
      <c r="AB208">
        <f t="shared" si="10"/>
        <v>2015</v>
      </c>
      <c r="AC208">
        <f>VLOOKUP(LEFT(K208,2),'Ejercicio 1'!$K$9:$L$12,2,FALSE)*IF(RIGHT(K208,1)="+",1.2,IF(RIGHT(K208,1)="-",0.85,1))</f>
        <v>800000</v>
      </c>
      <c r="AD208">
        <f t="shared" si="11"/>
        <v>800000</v>
      </c>
      <c r="AE208" t="str">
        <f>VLOOKUP(Z208,'Ejercicio 1'!N:P,3,FALSE)</f>
        <v>Cs. del Mar</v>
      </c>
      <c r="AF208" t="str">
        <f>VLOOKUP(Z208,'Ejercicio 1'!N:P,2,FALSE)</f>
        <v>Coquimbo</v>
      </c>
      <c r="AG208" t="str">
        <f>IFERROR(VLOOKUP(Y208,'Ejercicio 1'!R:S,2,FALSE),"Indefinido")</f>
        <v>Artículo</v>
      </c>
    </row>
    <row r="209" spans="1:33" x14ac:dyDescent="0.25">
      <c r="A209">
        <v>2015</v>
      </c>
      <c r="B209">
        <v>2015</v>
      </c>
      <c r="C209">
        <v>1</v>
      </c>
      <c r="D209">
        <v>2015</v>
      </c>
      <c r="E209">
        <v>1</v>
      </c>
      <c r="G209">
        <v>0</v>
      </c>
      <c r="H209" t="s">
        <v>548</v>
      </c>
      <c r="I209" t="s">
        <v>549</v>
      </c>
      <c r="J209" t="s">
        <v>550</v>
      </c>
      <c r="K209" t="s">
        <v>11</v>
      </c>
      <c r="L209">
        <v>2</v>
      </c>
      <c r="M209">
        <v>2</v>
      </c>
      <c r="Y209" t="s">
        <v>44</v>
      </c>
      <c r="Z209" t="s">
        <v>56</v>
      </c>
      <c r="AA209">
        <f t="shared" si="9"/>
        <v>0</v>
      </c>
      <c r="AB209">
        <f t="shared" si="10"/>
        <v>2015</v>
      </c>
      <c r="AC209">
        <f>VLOOKUP(LEFT(K209,2),'Ejercicio 1'!$K$9:$L$12,2,FALSE)*IF(RIGHT(K209,1)="+",1.2,IF(RIGHT(K209,1)="-",0.85,1))</f>
        <v>1200000</v>
      </c>
      <c r="AD209">
        <f t="shared" si="11"/>
        <v>600000</v>
      </c>
      <c r="AE209" t="str">
        <f>VLOOKUP(Z209,'Ejercicio 1'!N:P,3,FALSE)</f>
        <v>Cs. del Mar</v>
      </c>
      <c r="AF209" t="str">
        <f>VLOOKUP(Z209,'Ejercicio 1'!N:P,2,FALSE)</f>
        <v>Coquimbo</v>
      </c>
      <c r="AG209" t="str">
        <f>IFERROR(VLOOKUP(Y209,'Ejercicio 1'!R:S,2,FALSE),"Indefinido")</f>
        <v>Artículo</v>
      </c>
    </row>
    <row r="210" spans="1:33" x14ac:dyDescent="0.25">
      <c r="A210">
        <v>2015</v>
      </c>
      <c r="B210">
        <v>2015</v>
      </c>
      <c r="C210">
        <v>1</v>
      </c>
      <c r="D210">
        <v>2015</v>
      </c>
      <c r="E210">
        <v>1</v>
      </c>
      <c r="G210">
        <v>0</v>
      </c>
      <c r="H210" t="s">
        <v>551</v>
      </c>
      <c r="I210" t="s">
        <v>552</v>
      </c>
      <c r="J210" t="s">
        <v>553</v>
      </c>
      <c r="K210" t="s">
        <v>12</v>
      </c>
      <c r="L210">
        <v>2</v>
      </c>
      <c r="M210">
        <v>2</v>
      </c>
      <c r="Y210" t="s">
        <v>44</v>
      </c>
      <c r="Z210" t="s">
        <v>56</v>
      </c>
      <c r="AA210">
        <f t="shared" si="9"/>
        <v>0</v>
      </c>
      <c r="AB210">
        <f t="shared" si="10"/>
        <v>2015</v>
      </c>
      <c r="AC210">
        <f>VLOOKUP(LEFT(K210,2),'Ejercicio 1'!$K$9:$L$12,2,FALSE)*IF(RIGHT(K210,1)="+",1.2,IF(RIGHT(K210,1)="-",0.85,1))</f>
        <v>800000</v>
      </c>
      <c r="AD210">
        <f t="shared" si="11"/>
        <v>400000</v>
      </c>
      <c r="AE210" t="str">
        <f>VLOOKUP(Z210,'Ejercicio 1'!N:P,3,FALSE)</f>
        <v>Cs. del Mar</v>
      </c>
      <c r="AF210" t="str">
        <f>VLOOKUP(Z210,'Ejercicio 1'!N:P,2,FALSE)</f>
        <v>Coquimbo</v>
      </c>
      <c r="AG210" t="str">
        <f>IFERROR(VLOOKUP(Y210,'Ejercicio 1'!R:S,2,FALSE),"Indefinido")</f>
        <v>Artículo</v>
      </c>
    </row>
    <row r="211" spans="1:33" x14ac:dyDescent="0.25">
      <c r="A211">
        <v>2015</v>
      </c>
      <c r="B211">
        <v>2015</v>
      </c>
      <c r="C211">
        <v>1</v>
      </c>
      <c r="E211">
        <v>0</v>
      </c>
      <c r="G211">
        <v>0</v>
      </c>
      <c r="H211" t="s">
        <v>554</v>
      </c>
      <c r="I211" t="s">
        <v>555</v>
      </c>
      <c r="J211" t="s">
        <v>556</v>
      </c>
      <c r="K211" t="s">
        <v>9</v>
      </c>
      <c r="L211">
        <v>3</v>
      </c>
      <c r="M211">
        <v>1</v>
      </c>
      <c r="T211">
        <v>1</v>
      </c>
      <c r="U211">
        <v>1</v>
      </c>
      <c r="Y211" t="s">
        <v>44</v>
      </c>
      <c r="Z211" t="s">
        <v>95</v>
      </c>
      <c r="AA211">
        <f t="shared" si="9"/>
        <v>2</v>
      </c>
      <c r="AB211">
        <f t="shared" si="10"/>
        <v>2015</v>
      </c>
      <c r="AC211">
        <f>VLOOKUP(LEFT(K211,2),'Ejercicio 1'!$K$9:$L$12,2,FALSE)*IF(RIGHT(K211,1)="+",1.2,IF(RIGHT(K211,1)="-",0.85,1))</f>
        <v>2000000</v>
      </c>
      <c r="AD211">
        <f t="shared" si="11"/>
        <v>2000000</v>
      </c>
      <c r="AE211" t="str">
        <f>VLOOKUP(Z211,'Ejercicio 1'!N:P,3,FALSE)</f>
        <v>Cs. del Mar</v>
      </c>
      <c r="AF211" t="str">
        <f>VLOOKUP(Z211,'Ejercicio 1'!N:P,2,FALSE)</f>
        <v>Coquimbo</v>
      </c>
      <c r="AG211" t="str">
        <f>IFERROR(VLOOKUP(Y211,'Ejercicio 1'!R:S,2,FALSE),"Indefinido")</f>
        <v>Artículo</v>
      </c>
    </row>
    <row r="212" spans="1:33" x14ac:dyDescent="0.25">
      <c r="A212">
        <v>2015</v>
      </c>
      <c r="B212">
        <v>2015</v>
      </c>
      <c r="C212">
        <v>1</v>
      </c>
      <c r="D212">
        <v>2015</v>
      </c>
      <c r="E212">
        <v>11</v>
      </c>
      <c r="G212">
        <v>0</v>
      </c>
      <c r="H212" t="s">
        <v>557</v>
      </c>
      <c r="I212" t="s">
        <v>558</v>
      </c>
      <c r="J212" t="s">
        <v>559</v>
      </c>
      <c r="K212" t="s">
        <v>10</v>
      </c>
      <c r="L212">
        <v>5</v>
      </c>
      <c r="M212">
        <v>4</v>
      </c>
      <c r="P212">
        <v>1</v>
      </c>
      <c r="Y212" t="s">
        <v>44</v>
      </c>
      <c r="Z212" t="s">
        <v>121</v>
      </c>
      <c r="AA212">
        <f t="shared" si="9"/>
        <v>1</v>
      </c>
      <c r="AB212">
        <f t="shared" si="10"/>
        <v>2015</v>
      </c>
      <c r="AC212">
        <f>VLOOKUP(LEFT(K212,2),'Ejercicio 1'!$K$9:$L$12,2,FALSE)*IF(RIGHT(K212,1)="+",1.2,IF(RIGHT(K212,1)="-",0.85,1))</f>
        <v>1600000</v>
      </c>
      <c r="AD212">
        <f t="shared" si="11"/>
        <v>400000</v>
      </c>
      <c r="AE212" t="str">
        <f>VLOOKUP(Z212,'Ejercicio 1'!N:P,3,FALSE)</f>
        <v>Ciencias</v>
      </c>
      <c r="AF212" t="str">
        <f>VLOOKUP(Z212,'Ejercicio 1'!N:P,2,FALSE)</f>
        <v>Antofagasta</v>
      </c>
      <c r="AG212" t="str">
        <f>IFERROR(VLOOKUP(Y212,'Ejercicio 1'!R:S,2,FALSE),"Indefinido")</f>
        <v>Artículo</v>
      </c>
    </row>
    <row r="213" spans="1:33" x14ac:dyDescent="0.25">
      <c r="A213">
        <v>2015</v>
      </c>
      <c r="B213">
        <v>2015</v>
      </c>
      <c r="C213">
        <v>1</v>
      </c>
      <c r="D213">
        <v>2015</v>
      </c>
      <c r="E213">
        <v>11</v>
      </c>
      <c r="G213">
        <v>0</v>
      </c>
      <c r="H213" t="s">
        <v>557</v>
      </c>
      <c r="I213" t="s">
        <v>558</v>
      </c>
      <c r="J213" t="s">
        <v>559</v>
      </c>
      <c r="K213" t="s">
        <v>10</v>
      </c>
      <c r="L213">
        <v>5</v>
      </c>
      <c r="M213">
        <v>4</v>
      </c>
      <c r="P213">
        <v>1</v>
      </c>
      <c r="Y213" t="s">
        <v>44</v>
      </c>
      <c r="Z213" t="s">
        <v>173</v>
      </c>
      <c r="AA213">
        <f t="shared" si="9"/>
        <v>1</v>
      </c>
      <c r="AB213">
        <f t="shared" si="10"/>
        <v>2015</v>
      </c>
      <c r="AC213">
        <f>VLOOKUP(LEFT(K213,2),'Ejercicio 1'!$K$9:$L$12,2,FALSE)*IF(RIGHT(K213,1)="+",1.2,IF(RIGHT(K213,1)="-",0.85,1))</f>
        <v>1600000</v>
      </c>
      <c r="AD213">
        <f t="shared" si="11"/>
        <v>400000</v>
      </c>
      <c r="AE213" t="str">
        <f>VLOOKUP(Z213,'Ejercicio 1'!N:P,3,FALSE)</f>
        <v>Ciencias</v>
      </c>
      <c r="AF213" t="str">
        <f>VLOOKUP(Z213,'Ejercicio 1'!N:P,2,FALSE)</f>
        <v>Antofagasta</v>
      </c>
      <c r="AG213" t="str">
        <f>IFERROR(VLOOKUP(Y213,'Ejercicio 1'!R:S,2,FALSE),"Indefinido")</f>
        <v>Artículo</v>
      </c>
    </row>
    <row r="214" spans="1:33" x14ac:dyDescent="0.25">
      <c r="A214">
        <v>2015</v>
      </c>
      <c r="B214">
        <v>2015</v>
      </c>
      <c r="C214">
        <v>1</v>
      </c>
      <c r="D214">
        <v>2015</v>
      </c>
      <c r="E214">
        <v>11</v>
      </c>
      <c r="G214">
        <v>0</v>
      </c>
      <c r="H214" t="s">
        <v>557</v>
      </c>
      <c r="I214" t="s">
        <v>558</v>
      </c>
      <c r="J214" t="s">
        <v>559</v>
      </c>
      <c r="K214" t="s">
        <v>10</v>
      </c>
      <c r="L214">
        <v>5</v>
      </c>
      <c r="M214">
        <v>4</v>
      </c>
      <c r="P214">
        <v>1</v>
      </c>
      <c r="Y214" t="s">
        <v>44</v>
      </c>
      <c r="Z214" t="s">
        <v>51</v>
      </c>
      <c r="AA214">
        <f t="shared" si="9"/>
        <v>1</v>
      </c>
      <c r="AB214">
        <f t="shared" si="10"/>
        <v>2015</v>
      </c>
      <c r="AC214">
        <f>VLOOKUP(LEFT(K214,2),'Ejercicio 1'!$K$9:$L$12,2,FALSE)*IF(RIGHT(K214,1)="+",1.2,IF(RIGHT(K214,1)="-",0.85,1))</f>
        <v>1600000</v>
      </c>
      <c r="AD214">
        <f t="shared" si="11"/>
        <v>400000</v>
      </c>
      <c r="AE214" t="str">
        <f>VLOOKUP(Z214,'Ejercicio 1'!N:P,3,FALSE)</f>
        <v>Ing. y Cs. Geológicas</v>
      </c>
      <c r="AF214" t="str">
        <f>VLOOKUP(Z214,'Ejercicio 1'!N:P,2,FALSE)</f>
        <v>Antofagasta</v>
      </c>
      <c r="AG214" t="str">
        <f>IFERROR(VLOOKUP(Y214,'Ejercicio 1'!R:S,2,FALSE),"Indefinido")</f>
        <v>Artículo</v>
      </c>
    </row>
    <row r="215" spans="1:33" x14ac:dyDescent="0.25">
      <c r="A215">
        <v>2016</v>
      </c>
      <c r="B215">
        <v>2016</v>
      </c>
      <c r="C215">
        <v>1</v>
      </c>
      <c r="E215">
        <v>0</v>
      </c>
      <c r="G215">
        <v>0</v>
      </c>
      <c r="H215" t="s">
        <v>560</v>
      </c>
      <c r="I215" t="s">
        <v>561</v>
      </c>
      <c r="J215" t="s">
        <v>562</v>
      </c>
      <c r="K215" t="s">
        <v>9</v>
      </c>
      <c r="L215">
        <v>5</v>
      </c>
      <c r="M215">
        <v>1</v>
      </c>
      <c r="P215">
        <v>4</v>
      </c>
      <c r="Z215" t="s">
        <v>121</v>
      </c>
      <c r="AA215">
        <f t="shared" si="9"/>
        <v>4</v>
      </c>
      <c r="AB215">
        <f t="shared" si="10"/>
        <v>2016</v>
      </c>
      <c r="AC215">
        <f>VLOOKUP(LEFT(K215,2),'Ejercicio 1'!$K$9:$L$12,2,FALSE)*IF(RIGHT(K215,1)="+",1.2,IF(RIGHT(K215,1)="-",0.85,1))</f>
        <v>2000000</v>
      </c>
      <c r="AD215">
        <f t="shared" si="11"/>
        <v>2000000</v>
      </c>
      <c r="AE215" t="str">
        <f>VLOOKUP(Z215,'Ejercicio 1'!N:P,3,FALSE)</f>
        <v>Ciencias</v>
      </c>
      <c r="AF215" t="str">
        <f>VLOOKUP(Z215,'Ejercicio 1'!N:P,2,FALSE)</f>
        <v>Antofagasta</v>
      </c>
      <c r="AG215" t="str">
        <f>IFERROR(VLOOKUP(Y215,'Ejercicio 1'!R:S,2,FALSE),"Indefinido")</f>
        <v>Indefinido</v>
      </c>
    </row>
    <row r="216" spans="1:33" x14ac:dyDescent="0.25">
      <c r="A216">
        <v>2014</v>
      </c>
      <c r="B216">
        <v>2015</v>
      </c>
      <c r="C216">
        <v>1</v>
      </c>
      <c r="D216">
        <v>2014</v>
      </c>
      <c r="E216">
        <v>1</v>
      </c>
      <c r="G216">
        <v>0</v>
      </c>
      <c r="H216" t="s">
        <v>563</v>
      </c>
      <c r="I216" t="s">
        <v>564</v>
      </c>
      <c r="J216" t="s">
        <v>565</v>
      </c>
      <c r="K216" t="s">
        <v>11</v>
      </c>
      <c r="L216">
        <v>7</v>
      </c>
      <c r="M216">
        <v>1</v>
      </c>
      <c r="P216">
        <v>5</v>
      </c>
      <c r="V216">
        <v>1</v>
      </c>
      <c r="Y216" t="s">
        <v>44</v>
      </c>
      <c r="Z216" t="s">
        <v>56</v>
      </c>
      <c r="AA216">
        <f t="shared" si="9"/>
        <v>6</v>
      </c>
      <c r="AB216">
        <f t="shared" si="10"/>
        <v>2015</v>
      </c>
      <c r="AC216">
        <f>VLOOKUP(LEFT(K216,2),'Ejercicio 1'!$K$9:$L$12,2,FALSE)*IF(RIGHT(K216,1)="+",1.2,IF(RIGHT(K216,1)="-",0.85,1))</f>
        <v>1200000</v>
      </c>
      <c r="AD216">
        <f t="shared" si="11"/>
        <v>1200000</v>
      </c>
      <c r="AE216" t="str">
        <f>VLOOKUP(Z216,'Ejercicio 1'!N:P,3,FALSE)</f>
        <v>Cs. del Mar</v>
      </c>
      <c r="AF216" t="str">
        <f>VLOOKUP(Z216,'Ejercicio 1'!N:P,2,FALSE)</f>
        <v>Coquimbo</v>
      </c>
      <c r="AG216" t="str">
        <f>IFERROR(VLOOKUP(Y216,'Ejercicio 1'!R:S,2,FALSE),"Indefinido")</f>
        <v>Artículo</v>
      </c>
    </row>
    <row r="217" spans="1:33" x14ac:dyDescent="0.25">
      <c r="A217">
        <v>2015</v>
      </c>
      <c r="B217">
        <v>2015</v>
      </c>
      <c r="C217">
        <v>1</v>
      </c>
      <c r="D217">
        <v>2015</v>
      </c>
      <c r="E217">
        <v>1</v>
      </c>
      <c r="F217">
        <v>2015</v>
      </c>
      <c r="G217">
        <v>1</v>
      </c>
      <c r="H217" t="s">
        <v>566</v>
      </c>
      <c r="I217" t="s">
        <v>361</v>
      </c>
      <c r="J217" t="s">
        <v>362</v>
      </c>
      <c r="K217" t="s">
        <v>12</v>
      </c>
      <c r="L217">
        <v>7</v>
      </c>
      <c r="M217">
        <v>1</v>
      </c>
      <c r="P217">
        <v>6</v>
      </c>
      <c r="Y217" t="s">
        <v>44</v>
      </c>
      <c r="Z217" t="s">
        <v>88</v>
      </c>
      <c r="AA217">
        <f t="shared" si="9"/>
        <v>6</v>
      </c>
      <c r="AB217">
        <f t="shared" si="10"/>
        <v>2015</v>
      </c>
      <c r="AC217">
        <f>VLOOKUP(LEFT(K217,2),'Ejercicio 1'!$K$9:$L$12,2,FALSE)*IF(RIGHT(K217,1)="+",1.2,IF(RIGHT(K217,1)="-",0.85,1))</f>
        <v>800000</v>
      </c>
      <c r="AD217">
        <f t="shared" si="11"/>
        <v>800000</v>
      </c>
      <c r="AE217" t="str">
        <f>VLOOKUP(Z217,'Ejercicio 1'!N:P,3,FALSE)</f>
        <v>V.R.I.D.T.</v>
      </c>
      <c r="AF217" t="str">
        <f>VLOOKUP(Z217,'Ejercicio 1'!N:P,2,FALSE)</f>
        <v>Antofagasta</v>
      </c>
      <c r="AG217" t="str">
        <f>IFERROR(VLOOKUP(Y217,'Ejercicio 1'!R:S,2,FALSE),"Indefinido")</f>
        <v>Artículo</v>
      </c>
    </row>
    <row r="218" spans="1:33" x14ac:dyDescent="0.25">
      <c r="A218">
        <v>2015</v>
      </c>
      <c r="B218">
        <v>2015</v>
      </c>
      <c r="C218">
        <v>1</v>
      </c>
      <c r="D218">
        <v>2015</v>
      </c>
      <c r="E218">
        <v>1</v>
      </c>
      <c r="G218">
        <v>0</v>
      </c>
      <c r="H218" t="s">
        <v>567</v>
      </c>
      <c r="I218" t="s">
        <v>568</v>
      </c>
      <c r="J218" t="s">
        <v>569</v>
      </c>
      <c r="K218" t="s">
        <v>9</v>
      </c>
      <c r="L218">
        <v>3</v>
      </c>
      <c r="M218">
        <v>1</v>
      </c>
      <c r="T218">
        <v>2</v>
      </c>
      <c r="Y218" t="s">
        <v>44</v>
      </c>
      <c r="Z218" t="s">
        <v>69</v>
      </c>
      <c r="AA218">
        <f t="shared" si="9"/>
        <v>2</v>
      </c>
      <c r="AB218">
        <f t="shared" si="10"/>
        <v>2015</v>
      </c>
      <c r="AC218">
        <f>VLOOKUP(LEFT(K218,2),'Ejercicio 1'!$K$9:$L$12,2,FALSE)*IF(RIGHT(K218,1)="+",1.2,IF(RIGHT(K218,1)="-",0.85,1))</f>
        <v>2000000</v>
      </c>
      <c r="AD218">
        <f t="shared" si="11"/>
        <v>2000000</v>
      </c>
      <c r="AE218" t="str">
        <f>VLOOKUP(Z218,'Ejercicio 1'!N:P,3,FALSE)</f>
        <v>Economía y Administración</v>
      </c>
      <c r="AF218" t="str">
        <f>VLOOKUP(Z218,'Ejercicio 1'!N:P,2,FALSE)</f>
        <v>Antofagasta</v>
      </c>
      <c r="AG218" t="str">
        <f>IFERROR(VLOOKUP(Y218,'Ejercicio 1'!R:S,2,FALSE),"Indefinido")</f>
        <v>Artículo</v>
      </c>
    </row>
    <row r="219" spans="1:33" x14ac:dyDescent="0.25">
      <c r="A219">
        <v>2014</v>
      </c>
      <c r="B219">
        <v>2015</v>
      </c>
      <c r="C219">
        <v>1</v>
      </c>
      <c r="D219">
        <v>2014</v>
      </c>
      <c r="E219">
        <v>1</v>
      </c>
      <c r="F219">
        <v>2015</v>
      </c>
      <c r="G219">
        <v>1</v>
      </c>
      <c r="H219" t="s">
        <v>570</v>
      </c>
      <c r="I219" t="s">
        <v>279</v>
      </c>
      <c r="J219" t="s">
        <v>280</v>
      </c>
      <c r="K219" t="s">
        <v>12</v>
      </c>
      <c r="L219">
        <v>3</v>
      </c>
      <c r="M219">
        <v>1</v>
      </c>
      <c r="P219">
        <v>2</v>
      </c>
      <c r="Y219" t="s">
        <v>44</v>
      </c>
      <c r="Z219" t="s">
        <v>95</v>
      </c>
      <c r="AA219">
        <f t="shared" si="9"/>
        <v>2</v>
      </c>
      <c r="AB219">
        <f t="shared" si="10"/>
        <v>2015</v>
      </c>
      <c r="AC219">
        <f>VLOOKUP(LEFT(K219,2),'Ejercicio 1'!$K$9:$L$12,2,FALSE)*IF(RIGHT(K219,1)="+",1.2,IF(RIGHT(K219,1)="-",0.85,1))</f>
        <v>800000</v>
      </c>
      <c r="AD219">
        <f t="shared" si="11"/>
        <v>800000</v>
      </c>
      <c r="AE219" t="str">
        <f>VLOOKUP(Z219,'Ejercicio 1'!N:P,3,FALSE)</f>
        <v>Cs. del Mar</v>
      </c>
      <c r="AF219" t="str">
        <f>VLOOKUP(Z219,'Ejercicio 1'!N:P,2,FALSE)</f>
        <v>Coquimbo</v>
      </c>
      <c r="AG219" t="str">
        <f>IFERROR(VLOOKUP(Y219,'Ejercicio 1'!R:S,2,FALSE),"Indefinido")</f>
        <v>Artículo</v>
      </c>
    </row>
    <row r="220" spans="1:33" x14ac:dyDescent="0.25">
      <c r="A220">
        <v>2014</v>
      </c>
      <c r="B220">
        <v>2015</v>
      </c>
      <c r="C220">
        <v>1</v>
      </c>
      <c r="D220">
        <v>2014</v>
      </c>
      <c r="E220">
        <v>1</v>
      </c>
      <c r="G220">
        <v>0</v>
      </c>
      <c r="H220" t="s">
        <v>571</v>
      </c>
      <c r="I220" t="s">
        <v>572</v>
      </c>
      <c r="J220" t="s">
        <v>573</v>
      </c>
      <c r="K220" t="s">
        <v>11</v>
      </c>
      <c r="L220">
        <v>3</v>
      </c>
      <c r="M220">
        <v>1</v>
      </c>
      <c r="T220">
        <v>1</v>
      </c>
      <c r="X220">
        <v>1</v>
      </c>
      <c r="Y220" t="s">
        <v>44</v>
      </c>
      <c r="Z220" t="s">
        <v>56</v>
      </c>
      <c r="AA220">
        <f t="shared" si="9"/>
        <v>2</v>
      </c>
      <c r="AB220">
        <f t="shared" si="10"/>
        <v>2015</v>
      </c>
      <c r="AC220">
        <f>VLOOKUP(LEFT(K220,2),'Ejercicio 1'!$K$9:$L$12,2,FALSE)*IF(RIGHT(K220,1)="+",1.2,IF(RIGHT(K220,1)="-",0.85,1))</f>
        <v>1200000</v>
      </c>
      <c r="AD220">
        <f t="shared" si="11"/>
        <v>1200000</v>
      </c>
      <c r="AE220" t="str">
        <f>VLOOKUP(Z220,'Ejercicio 1'!N:P,3,FALSE)</f>
        <v>Cs. del Mar</v>
      </c>
      <c r="AF220" t="str">
        <f>VLOOKUP(Z220,'Ejercicio 1'!N:P,2,FALSE)</f>
        <v>Coquimbo</v>
      </c>
      <c r="AG220" t="str">
        <f>IFERROR(VLOOKUP(Y220,'Ejercicio 1'!R:S,2,FALSE),"Indefinido")</f>
        <v>Artículo</v>
      </c>
    </row>
    <row r="221" spans="1:33" x14ac:dyDescent="0.25">
      <c r="A221">
        <v>2016</v>
      </c>
      <c r="B221">
        <v>2016</v>
      </c>
      <c r="C221">
        <v>1</v>
      </c>
      <c r="D221">
        <v>2016</v>
      </c>
      <c r="E221">
        <v>11</v>
      </c>
      <c r="H221" t="s">
        <v>574</v>
      </c>
      <c r="I221" t="s">
        <v>90</v>
      </c>
      <c r="J221" t="s">
        <v>91</v>
      </c>
      <c r="K221" t="s">
        <v>9</v>
      </c>
      <c r="L221">
        <v>6</v>
      </c>
      <c r="M221">
        <v>1</v>
      </c>
      <c r="Q221">
        <v>1</v>
      </c>
      <c r="Y221" t="s">
        <v>44</v>
      </c>
      <c r="Z221" t="s">
        <v>55</v>
      </c>
      <c r="AA221">
        <f t="shared" si="9"/>
        <v>5</v>
      </c>
      <c r="AB221">
        <f t="shared" si="10"/>
        <v>2016</v>
      </c>
      <c r="AC221">
        <f>VLOOKUP(LEFT(K221,2),'Ejercicio 1'!$K$9:$L$12,2,FALSE)*IF(RIGHT(K221,1)="+",1.2,IF(RIGHT(K221,1)="-",0.85,1))</f>
        <v>2000000</v>
      </c>
      <c r="AD221">
        <f t="shared" si="11"/>
        <v>2000000</v>
      </c>
      <c r="AE221" t="str">
        <f>VLOOKUP(Z221,'Ejercicio 1'!N:P,3,FALSE)</f>
        <v>Cs. del Mar</v>
      </c>
      <c r="AF221" t="str">
        <f>VLOOKUP(Z221,'Ejercicio 1'!N:P,2,FALSE)</f>
        <v>Coquimbo</v>
      </c>
      <c r="AG221" t="str">
        <f>IFERROR(VLOOKUP(Y221,'Ejercicio 1'!R:S,2,FALSE),"Indefinido")</f>
        <v>Artículo</v>
      </c>
    </row>
    <row r="222" spans="1:33" x14ac:dyDescent="0.25">
      <c r="A222">
        <v>2015</v>
      </c>
      <c r="B222">
        <v>2015</v>
      </c>
      <c r="C222">
        <v>1</v>
      </c>
      <c r="D222">
        <v>2015</v>
      </c>
      <c r="E222">
        <v>1</v>
      </c>
      <c r="G222">
        <v>0</v>
      </c>
      <c r="H222" t="s">
        <v>575</v>
      </c>
      <c r="I222" t="s">
        <v>576</v>
      </c>
      <c r="J222" t="s">
        <v>577</v>
      </c>
      <c r="K222" t="s">
        <v>9</v>
      </c>
      <c r="L222">
        <v>11</v>
      </c>
      <c r="M222">
        <v>1</v>
      </c>
      <c r="P222">
        <v>9</v>
      </c>
      <c r="V222">
        <v>1</v>
      </c>
      <c r="Y222" t="s">
        <v>44</v>
      </c>
      <c r="Z222" t="s">
        <v>111</v>
      </c>
      <c r="AA222">
        <f t="shared" si="9"/>
        <v>10</v>
      </c>
      <c r="AB222">
        <f t="shared" si="10"/>
        <v>2015</v>
      </c>
      <c r="AC222">
        <f>VLOOKUP(LEFT(K222,2),'Ejercicio 1'!$K$9:$L$12,2,FALSE)*IF(RIGHT(K222,1)="+",1.2,IF(RIGHT(K222,1)="-",0.85,1))</f>
        <v>2000000</v>
      </c>
      <c r="AD222">
        <f t="shared" si="11"/>
        <v>2000000</v>
      </c>
      <c r="AE222" t="str">
        <f>VLOOKUP(Z222,'Ejercicio 1'!N:P,3,FALSE)</f>
        <v>Medicina</v>
      </c>
      <c r="AF222" t="str">
        <f>VLOOKUP(Z222,'Ejercicio 1'!N:P,2,FALSE)</f>
        <v>Coquimbo</v>
      </c>
      <c r="AG222" t="str">
        <f>IFERROR(VLOOKUP(Y222,'Ejercicio 1'!R:S,2,FALSE),"Indefinido")</f>
        <v>Artículo</v>
      </c>
    </row>
    <row r="223" spans="1:33" x14ac:dyDescent="0.25">
      <c r="A223">
        <v>2016</v>
      </c>
      <c r="B223">
        <v>2016</v>
      </c>
      <c r="C223">
        <v>1</v>
      </c>
      <c r="D223">
        <v>2016</v>
      </c>
      <c r="E223">
        <v>11</v>
      </c>
      <c r="G223">
        <v>0</v>
      </c>
      <c r="H223" t="s">
        <v>578</v>
      </c>
      <c r="I223" t="s">
        <v>579</v>
      </c>
      <c r="J223" t="s">
        <v>580</v>
      </c>
      <c r="K223" t="s">
        <v>10</v>
      </c>
      <c r="L223">
        <v>5</v>
      </c>
      <c r="M223">
        <v>2</v>
      </c>
      <c r="P223">
        <v>2</v>
      </c>
      <c r="T223">
        <v>1</v>
      </c>
      <c r="Y223" t="s">
        <v>44</v>
      </c>
      <c r="Z223" t="s">
        <v>56</v>
      </c>
      <c r="AA223">
        <f t="shared" si="9"/>
        <v>3</v>
      </c>
      <c r="AB223">
        <f t="shared" si="10"/>
        <v>2016</v>
      </c>
      <c r="AC223">
        <f>VLOOKUP(LEFT(K223,2),'Ejercicio 1'!$K$9:$L$12,2,FALSE)*IF(RIGHT(K223,1)="+",1.2,IF(RIGHT(K223,1)="-",0.85,1))</f>
        <v>1600000</v>
      </c>
      <c r="AD223">
        <f t="shared" si="11"/>
        <v>800000</v>
      </c>
      <c r="AE223" t="str">
        <f>VLOOKUP(Z223,'Ejercicio 1'!N:P,3,FALSE)</f>
        <v>Cs. del Mar</v>
      </c>
      <c r="AF223" t="str">
        <f>VLOOKUP(Z223,'Ejercicio 1'!N:P,2,FALSE)</f>
        <v>Coquimbo</v>
      </c>
      <c r="AG223" t="str">
        <f>IFERROR(VLOOKUP(Y223,'Ejercicio 1'!R:S,2,FALSE),"Indefinido")</f>
        <v>Artículo</v>
      </c>
    </row>
    <row r="224" spans="1:33" x14ac:dyDescent="0.25">
      <c r="A224">
        <v>2015</v>
      </c>
      <c r="B224">
        <v>2015</v>
      </c>
      <c r="C224">
        <v>1</v>
      </c>
      <c r="D224">
        <v>2015</v>
      </c>
      <c r="E224">
        <v>1</v>
      </c>
      <c r="G224">
        <v>0</v>
      </c>
      <c r="H224" t="s">
        <v>581</v>
      </c>
      <c r="I224" t="s">
        <v>582</v>
      </c>
      <c r="J224" t="s">
        <v>583</v>
      </c>
      <c r="K224" t="s">
        <v>9</v>
      </c>
      <c r="L224">
        <v>8</v>
      </c>
      <c r="M224">
        <v>1</v>
      </c>
      <c r="P224">
        <v>4</v>
      </c>
      <c r="T224">
        <v>3</v>
      </c>
      <c r="Y224" t="s">
        <v>44</v>
      </c>
      <c r="Z224" t="s">
        <v>56</v>
      </c>
      <c r="AA224">
        <f t="shared" si="9"/>
        <v>7</v>
      </c>
      <c r="AB224">
        <f t="shared" si="10"/>
        <v>2015</v>
      </c>
      <c r="AC224">
        <f>VLOOKUP(LEFT(K224,2),'Ejercicio 1'!$K$9:$L$12,2,FALSE)*IF(RIGHT(K224,1)="+",1.2,IF(RIGHT(K224,1)="-",0.85,1))</f>
        <v>2000000</v>
      </c>
      <c r="AD224">
        <f t="shared" si="11"/>
        <v>2000000</v>
      </c>
      <c r="AE224" t="str">
        <f>VLOOKUP(Z224,'Ejercicio 1'!N:P,3,FALSE)</f>
        <v>Cs. del Mar</v>
      </c>
      <c r="AF224" t="str">
        <f>VLOOKUP(Z224,'Ejercicio 1'!N:P,2,FALSE)</f>
        <v>Coquimbo</v>
      </c>
      <c r="AG224" t="str">
        <f>IFERROR(VLOOKUP(Y224,'Ejercicio 1'!R:S,2,FALSE),"Indefinido")</f>
        <v>Artículo</v>
      </c>
    </row>
    <row r="225" spans="1:33" x14ac:dyDescent="0.25">
      <c r="A225">
        <v>2015</v>
      </c>
      <c r="C225">
        <v>0</v>
      </c>
      <c r="E225">
        <v>0</v>
      </c>
      <c r="F225">
        <v>2015</v>
      </c>
      <c r="G225">
        <v>1</v>
      </c>
      <c r="H225" t="s">
        <v>584</v>
      </c>
      <c r="I225" t="s">
        <v>300</v>
      </c>
      <c r="J225" t="s">
        <v>301</v>
      </c>
      <c r="K225" t="s">
        <v>106</v>
      </c>
      <c r="L225">
        <v>3</v>
      </c>
      <c r="M225">
        <v>1</v>
      </c>
      <c r="O225">
        <v>2</v>
      </c>
      <c r="Y225" t="s">
        <v>44</v>
      </c>
      <c r="Z225" t="s">
        <v>302</v>
      </c>
      <c r="AA225">
        <f t="shared" si="9"/>
        <v>2</v>
      </c>
      <c r="AB225">
        <f t="shared" si="10"/>
        <v>2015</v>
      </c>
      <c r="AC225">
        <f>VLOOKUP(LEFT(K225,2),'Ejercicio 1'!$K$9:$L$12,2,FALSE)*IF(RIGHT(K225,1)="+",1.2,IF(RIGHT(K225,1)="-",0.85,1))</f>
        <v>680000</v>
      </c>
      <c r="AD225">
        <f t="shared" si="11"/>
        <v>680000</v>
      </c>
      <c r="AE225" t="str">
        <f>VLOOKUP(Z225,'Ejercicio 1'!N:P,3,FALSE)</f>
        <v>Medicina</v>
      </c>
      <c r="AF225" t="str">
        <f>VLOOKUP(Z225,'Ejercicio 1'!N:P,2,FALSE)</f>
        <v>Coquimbo</v>
      </c>
      <c r="AG225" t="str">
        <f>IFERROR(VLOOKUP(Y225,'Ejercicio 1'!R:S,2,FALSE),"Indefinido")</f>
        <v>Artículo</v>
      </c>
    </row>
    <row r="226" spans="1:33" x14ac:dyDescent="0.25">
      <c r="A226">
        <v>2015</v>
      </c>
      <c r="B226">
        <v>2015</v>
      </c>
      <c r="C226">
        <v>1</v>
      </c>
      <c r="D226">
        <v>2015</v>
      </c>
      <c r="E226">
        <v>1</v>
      </c>
      <c r="G226">
        <v>0</v>
      </c>
      <c r="H226" t="s">
        <v>585</v>
      </c>
      <c r="I226" t="s">
        <v>586</v>
      </c>
      <c r="J226" t="s">
        <v>587</v>
      </c>
      <c r="K226" t="s">
        <v>10</v>
      </c>
      <c r="L226">
        <v>4</v>
      </c>
      <c r="M226">
        <v>1</v>
      </c>
      <c r="T226">
        <v>3</v>
      </c>
      <c r="Y226" t="s">
        <v>44</v>
      </c>
      <c r="Z226" t="s">
        <v>88</v>
      </c>
      <c r="AA226">
        <f t="shared" si="9"/>
        <v>3</v>
      </c>
      <c r="AB226">
        <f t="shared" si="10"/>
        <v>2015</v>
      </c>
      <c r="AC226">
        <f>VLOOKUP(LEFT(K226,2),'Ejercicio 1'!$K$9:$L$12,2,FALSE)*IF(RIGHT(K226,1)="+",1.2,IF(RIGHT(K226,1)="-",0.85,1))</f>
        <v>1600000</v>
      </c>
      <c r="AD226">
        <f t="shared" si="11"/>
        <v>1600000</v>
      </c>
      <c r="AE226" t="str">
        <f>VLOOKUP(Z226,'Ejercicio 1'!N:P,3,FALSE)</f>
        <v>V.R.I.D.T.</v>
      </c>
      <c r="AF226" t="str">
        <f>VLOOKUP(Z226,'Ejercicio 1'!N:P,2,FALSE)</f>
        <v>Antofagasta</v>
      </c>
      <c r="AG226" t="str">
        <f>IFERROR(VLOOKUP(Y226,'Ejercicio 1'!R:S,2,FALSE),"Indefinido")</f>
        <v>Artículo</v>
      </c>
    </row>
    <row r="227" spans="1:33" x14ac:dyDescent="0.25">
      <c r="A227">
        <v>2015</v>
      </c>
      <c r="C227">
        <v>0</v>
      </c>
      <c r="D227">
        <v>2015</v>
      </c>
      <c r="E227">
        <v>1</v>
      </c>
      <c r="F227">
        <v>2015</v>
      </c>
      <c r="G227">
        <v>1</v>
      </c>
      <c r="H227" t="s">
        <v>588</v>
      </c>
      <c r="I227" t="s">
        <v>589</v>
      </c>
      <c r="J227" t="s">
        <v>590</v>
      </c>
      <c r="K227" t="s">
        <v>10</v>
      </c>
      <c r="L227">
        <v>3</v>
      </c>
      <c r="M227">
        <v>1</v>
      </c>
      <c r="O227">
        <v>2</v>
      </c>
      <c r="Y227" t="s">
        <v>44</v>
      </c>
      <c r="Z227" t="s">
        <v>76</v>
      </c>
      <c r="AA227">
        <f t="shared" si="9"/>
        <v>2</v>
      </c>
      <c r="AB227">
        <f t="shared" si="10"/>
        <v>2015</v>
      </c>
      <c r="AC227">
        <f>VLOOKUP(LEFT(K227,2),'Ejercicio 1'!$K$9:$L$12,2,FALSE)*IF(RIGHT(K227,1)="+",1.2,IF(RIGHT(K227,1)="-",0.85,1))</f>
        <v>1600000</v>
      </c>
      <c r="AD227">
        <f t="shared" si="11"/>
        <v>1600000</v>
      </c>
      <c r="AE227" t="str">
        <f>VLOOKUP(Z227,'Ejercicio 1'!N:P,3,FALSE)</f>
        <v>Cs. del Mar</v>
      </c>
      <c r="AF227" t="str">
        <f>VLOOKUP(Z227,'Ejercicio 1'!N:P,2,FALSE)</f>
        <v>Coquimbo</v>
      </c>
      <c r="AG227" t="str">
        <f>IFERROR(VLOOKUP(Y227,'Ejercicio 1'!R:S,2,FALSE),"Indefinido")</f>
        <v>Artículo</v>
      </c>
    </row>
    <row r="228" spans="1:33" x14ac:dyDescent="0.25">
      <c r="A228">
        <v>2015</v>
      </c>
      <c r="B228">
        <v>2015</v>
      </c>
      <c r="C228">
        <v>1</v>
      </c>
      <c r="D228">
        <v>2016</v>
      </c>
      <c r="E228">
        <v>11</v>
      </c>
      <c r="G228">
        <v>0</v>
      </c>
      <c r="H228" t="s">
        <v>591</v>
      </c>
      <c r="I228" t="s">
        <v>592</v>
      </c>
      <c r="J228" t="s">
        <v>593</v>
      </c>
      <c r="K228" t="s">
        <v>9</v>
      </c>
      <c r="L228">
        <v>3</v>
      </c>
      <c r="M228">
        <v>1</v>
      </c>
      <c r="T228">
        <v>2</v>
      </c>
      <c r="Y228" t="s">
        <v>44</v>
      </c>
      <c r="Z228" t="s">
        <v>88</v>
      </c>
      <c r="AA228">
        <f t="shared" si="9"/>
        <v>2</v>
      </c>
      <c r="AB228">
        <f t="shared" si="10"/>
        <v>2015</v>
      </c>
      <c r="AC228">
        <f>VLOOKUP(LEFT(K228,2),'Ejercicio 1'!$K$9:$L$12,2,FALSE)*IF(RIGHT(K228,1)="+",1.2,IF(RIGHT(K228,1)="-",0.85,1))</f>
        <v>2000000</v>
      </c>
      <c r="AD228">
        <f t="shared" si="11"/>
        <v>2000000</v>
      </c>
      <c r="AE228" t="str">
        <f>VLOOKUP(Z228,'Ejercicio 1'!N:P,3,FALSE)</f>
        <v>V.R.I.D.T.</v>
      </c>
      <c r="AF228" t="str">
        <f>VLOOKUP(Z228,'Ejercicio 1'!N:P,2,FALSE)</f>
        <v>Antofagasta</v>
      </c>
      <c r="AG228" t="str">
        <f>IFERROR(VLOOKUP(Y228,'Ejercicio 1'!R:S,2,FALSE),"Indefinido")</f>
        <v>Artículo</v>
      </c>
    </row>
    <row r="229" spans="1:33" x14ac:dyDescent="0.25">
      <c r="A229">
        <v>2014</v>
      </c>
      <c r="B229">
        <v>2015</v>
      </c>
      <c r="C229">
        <v>1</v>
      </c>
      <c r="D229">
        <v>2014</v>
      </c>
      <c r="E229">
        <v>1</v>
      </c>
      <c r="G229">
        <v>0</v>
      </c>
      <c r="H229" t="s">
        <v>594</v>
      </c>
      <c r="I229" t="s">
        <v>595</v>
      </c>
      <c r="J229" t="s">
        <v>596</v>
      </c>
      <c r="K229" t="s">
        <v>10</v>
      </c>
      <c r="L229">
        <v>7</v>
      </c>
      <c r="M229">
        <v>3</v>
      </c>
      <c r="N229">
        <v>1</v>
      </c>
      <c r="W229">
        <v>3</v>
      </c>
      <c r="Y229" t="s">
        <v>44</v>
      </c>
      <c r="Z229" t="s">
        <v>597</v>
      </c>
      <c r="AA229">
        <f t="shared" si="9"/>
        <v>4</v>
      </c>
      <c r="AB229">
        <f t="shared" si="10"/>
        <v>2015</v>
      </c>
      <c r="AC229">
        <f>VLOOKUP(LEFT(K229,2),'Ejercicio 1'!$K$9:$L$12,2,FALSE)*IF(RIGHT(K229,1)="+",1.2,IF(RIGHT(K229,1)="-",0.85,1))</f>
        <v>1600000</v>
      </c>
      <c r="AD229">
        <f t="shared" si="11"/>
        <v>533333</v>
      </c>
      <c r="AE229" t="str">
        <f>VLOOKUP(Z229,'Ejercicio 1'!N:P,3,FALSE)</f>
        <v>Ing. y Cs. Geológicas</v>
      </c>
      <c r="AF229" t="str">
        <f>VLOOKUP(Z229,'Ejercicio 1'!N:P,2,FALSE)</f>
        <v>Antofagasta</v>
      </c>
      <c r="AG229" t="str">
        <f>IFERROR(VLOOKUP(Y229,'Ejercicio 1'!R:S,2,FALSE),"Indefinido")</f>
        <v>Artículo</v>
      </c>
    </row>
    <row r="230" spans="1:33" x14ac:dyDescent="0.25">
      <c r="A230">
        <v>2014</v>
      </c>
      <c r="C230">
        <v>0</v>
      </c>
      <c r="E230">
        <v>0</v>
      </c>
      <c r="F230">
        <v>2015</v>
      </c>
      <c r="G230">
        <v>1</v>
      </c>
      <c r="H230" t="s">
        <v>598</v>
      </c>
      <c r="I230" t="s">
        <v>599</v>
      </c>
      <c r="J230" t="s">
        <v>600</v>
      </c>
      <c r="K230" t="s">
        <v>12</v>
      </c>
      <c r="L230">
        <v>1</v>
      </c>
      <c r="M230">
        <v>1</v>
      </c>
      <c r="Y230" t="s">
        <v>44</v>
      </c>
      <c r="Z230" t="s">
        <v>248</v>
      </c>
      <c r="AA230">
        <f t="shared" si="9"/>
        <v>0</v>
      </c>
      <c r="AB230">
        <f t="shared" si="10"/>
        <v>2015</v>
      </c>
      <c r="AC230">
        <f>VLOOKUP(LEFT(K230,2),'Ejercicio 1'!$K$9:$L$12,2,FALSE)*IF(RIGHT(K230,1)="+",1.2,IF(RIGHT(K230,1)="-",0.85,1))</f>
        <v>800000</v>
      </c>
      <c r="AD230">
        <f t="shared" si="11"/>
        <v>800000</v>
      </c>
      <c r="AE230" t="str">
        <f>VLOOKUP(Z230,'Ejercicio 1'!N:P,3,FALSE)</f>
        <v>Cs. Jurídicas</v>
      </c>
      <c r="AF230" t="str">
        <f>VLOOKUP(Z230,'Ejercicio 1'!N:P,2,FALSE)</f>
        <v>Antofagasta</v>
      </c>
      <c r="AG230" t="str">
        <f>IFERROR(VLOOKUP(Y230,'Ejercicio 1'!R:S,2,FALSE),"Indefinido")</f>
        <v>Artículo</v>
      </c>
    </row>
    <row r="231" spans="1:33" x14ac:dyDescent="0.25">
      <c r="A231">
        <v>2015</v>
      </c>
      <c r="B231">
        <v>2016</v>
      </c>
      <c r="C231">
        <v>1</v>
      </c>
      <c r="D231">
        <v>2016</v>
      </c>
      <c r="E231">
        <v>11</v>
      </c>
      <c r="H231" t="s">
        <v>601</v>
      </c>
      <c r="I231" t="s">
        <v>602</v>
      </c>
      <c r="J231" t="s">
        <v>603</v>
      </c>
      <c r="K231" t="s">
        <v>11</v>
      </c>
      <c r="L231">
        <v>1</v>
      </c>
      <c r="M231">
        <v>1</v>
      </c>
      <c r="Y231" t="s">
        <v>44</v>
      </c>
      <c r="Z231" t="s">
        <v>4</v>
      </c>
      <c r="AA231">
        <f t="shared" si="9"/>
        <v>0</v>
      </c>
      <c r="AB231">
        <f t="shared" si="10"/>
        <v>2016</v>
      </c>
      <c r="AC231">
        <f>VLOOKUP(LEFT(K231,2),'Ejercicio 1'!$K$9:$L$12,2,FALSE)*IF(RIGHT(K231,1)="+",1.2,IF(RIGHT(K231,1)="-",0.85,1))</f>
        <v>1200000</v>
      </c>
      <c r="AD231">
        <f t="shared" si="11"/>
        <v>1200000</v>
      </c>
      <c r="AE231" t="str">
        <f>VLOOKUP(Z231,'Ejercicio 1'!N:P,3,FALSE)</f>
        <v>Economía y Administración</v>
      </c>
      <c r="AF231" t="str">
        <f>VLOOKUP(Z231,'Ejercicio 1'!N:P,2,FALSE)</f>
        <v>Antofagasta</v>
      </c>
      <c r="AG231" t="str">
        <f>IFERROR(VLOOKUP(Y231,'Ejercicio 1'!R:S,2,FALSE),"Indefinido")</f>
        <v>Artículo</v>
      </c>
    </row>
    <row r="232" spans="1:33" x14ac:dyDescent="0.25">
      <c r="A232">
        <v>2015</v>
      </c>
      <c r="C232">
        <v>0</v>
      </c>
      <c r="D232">
        <v>2015</v>
      </c>
      <c r="E232">
        <v>1</v>
      </c>
      <c r="F232">
        <v>2015</v>
      </c>
      <c r="G232">
        <v>1</v>
      </c>
      <c r="H232" t="s">
        <v>604</v>
      </c>
      <c r="I232" t="s">
        <v>605</v>
      </c>
      <c r="J232" t="s">
        <v>606</v>
      </c>
      <c r="K232" t="s">
        <v>106</v>
      </c>
      <c r="L232">
        <v>1</v>
      </c>
      <c r="M232">
        <v>1</v>
      </c>
      <c r="Y232" t="s">
        <v>44</v>
      </c>
      <c r="Z232" t="s">
        <v>248</v>
      </c>
      <c r="AA232">
        <f t="shared" si="9"/>
        <v>0</v>
      </c>
      <c r="AB232">
        <f t="shared" si="10"/>
        <v>2015</v>
      </c>
      <c r="AC232">
        <f>VLOOKUP(LEFT(K232,2),'Ejercicio 1'!$K$9:$L$12,2,FALSE)*IF(RIGHT(K232,1)="+",1.2,IF(RIGHT(K232,1)="-",0.85,1))</f>
        <v>680000</v>
      </c>
      <c r="AD232">
        <f t="shared" si="11"/>
        <v>680000</v>
      </c>
      <c r="AE232" t="str">
        <f>VLOOKUP(Z232,'Ejercicio 1'!N:P,3,FALSE)</f>
        <v>Cs. Jurídicas</v>
      </c>
      <c r="AF232" t="str">
        <f>VLOOKUP(Z232,'Ejercicio 1'!N:P,2,FALSE)</f>
        <v>Antofagasta</v>
      </c>
      <c r="AG232" t="str">
        <f>IFERROR(VLOOKUP(Y232,'Ejercicio 1'!R:S,2,FALSE),"Indefinido")</f>
        <v>Artículo</v>
      </c>
    </row>
    <row r="233" spans="1:33" x14ac:dyDescent="0.25">
      <c r="A233">
        <v>2015</v>
      </c>
      <c r="C233">
        <v>0</v>
      </c>
      <c r="D233">
        <v>2015</v>
      </c>
      <c r="E233">
        <v>1</v>
      </c>
      <c r="F233">
        <v>2016</v>
      </c>
      <c r="G233">
        <v>1</v>
      </c>
      <c r="H233" t="s">
        <v>607</v>
      </c>
      <c r="I233" t="s">
        <v>608</v>
      </c>
      <c r="J233" t="s">
        <v>609</v>
      </c>
      <c r="K233" t="s">
        <v>11</v>
      </c>
      <c r="L233">
        <v>3</v>
      </c>
      <c r="M233">
        <v>1</v>
      </c>
      <c r="W233">
        <v>2</v>
      </c>
      <c r="Y233" t="s">
        <v>44</v>
      </c>
      <c r="Z233" t="s">
        <v>61</v>
      </c>
      <c r="AA233">
        <f t="shared" si="9"/>
        <v>2</v>
      </c>
      <c r="AB233">
        <f t="shared" si="10"/>
        <v>2015</v>
      </c>
      <c r="AC233">
        <f>VLOOKUP(LEFT(K233,2),'Ejercicio 1'!$K$9:$L$12,2,FALSE)*IF(RIGHT(K233,1)="+",1.2,IF(RIGHT(K233,1)="-",0.85,1))</f>
        <v>1200000</v>
      </c>
      <c r="AD233">
        <f t="shared" si="11"/>
        <v>1200000</v>
      </c>
      <c r="AE233" t="str">
        <f>VLOOKUP(Z233,'Ejercicio 1'!N:P,3,FALSE)</f>
        <v>V.R.S.</v>
      </c>
      <c r="AF233" t="str">
        <f>VLOOKUP(Z233,'Ejercicio 1'!N:P,2,FALSE)</f>
        <v>Coquimbo</v>
      </c>
      <c r="AG233" t="str">
        <f>IFERROR(VLOOKUP(Y233,'Ejercicio 1'!R:S,2,FALSE),"Indefinido")</f>
        <v>Artículo</v>
      </c>
    </row>
    <row r="234" spans="1:33" x14ac:dyDescent="0.25">
      <c r="A234">
        <v>2015</v>
      </c>
      <c r="C234">
        <v>0</v>
      </c>
      <c r="E234">
        <v>0</v>
      </c>
      <c r="F234">
        <v>2015</v>
      </c>
      <c r="G234">
        <v>1</v>
      </c>
      <c r="H234" t="s">
        <v>610</v>
      </c>
      <c r="I234" t="s">
        <v>611</v>
      </c>
      <c r="J234" t="s">
        <v>612</v>
      </c>
      <c r="K234" t="s">
        <v>106</v>
      </c>
      <c r="L234">
        <v>3</v>
      </c>
      <c r="M234">
        <v>3</v>
      </c>
      <c r="Y234" t="s">
        <v>44</v>
      </c>
      <c r="Z234" t="s">
        <v>248</v>
      </c>
      <c r="AA234">
        <f t="shared" si="9"/>
        <v>0</v>
      </c>
      <c r="AB234">
        <f t="shared" si="10"/>
        <v>2015</v>
      </c>
      <c r="AC234">
        <f>VLOOKUP(LEFT(K234,2),'Ejercicio 1'!$K$9:$L$12,2,FALSE)*IF(RIGHT(K234,1)="+",1.2,IF(RIGHT(K234,1)="-",0.85,1))</f>
        <v>680000</v>
      </c>
      <c r="AD234">
        <f t="shared" si="11"/>
        <v>226667</v>
      </c>
      <c r="AE234" t="str">
        <f>VLOOKUP(Z234,'Ejercicio 1'!N:P,3,FALSE)</f>
        <v>Cs. Jurídicas</v>
      </c>
      <c r="AF234" t="str">
        <f>VLOOKUP(Z234,'Ejercicio 1'!N:P,2,FALSE)</f>
        <v>Antofagasta</v>
      </c>
      <c r="AG234" t="str">
        <f>IFERROR(VLOOKUP(Y234,'Ejercicio 1'!R:S,2,FALSE),"Indefinido")</f>
        <v>Artículo</v>
      </c>
    </row>
    <row r="235" spans="1:33" x14ac:dyDescent="0.25">
      <c r="A235">
        <v>2015</v>
      </c>
      <c r="C235">
        <v>0</v>
      </c>
      <c r="E235">
        <v>0</v>
      </c>
      <c r="F235">
        <v>2015</v>
      </c>
      <c r="G235">
        <v>1</v>
      </c>
      <c r="H235" t="s">
        <v>610</v>
      </c>
      <c r="I235" t="s">
        <v>611</v>
      </c>
      <c r="J235" t="s">
        <v>612</v>
      </c>
      <c r="K235" t="s">
        <v>106</v>
      </c>
      <c r="L235">
        <v>3</v>
      </c>
      <c r="M235">
        <v>3</v>
      </c>
      <c r="Y235" t="s">
        <v>44</v>
      </c>
      <c r="Z235" t="s">
        <v>69</v>
      </c>
      <c r="AA235">
        <f t="shared" si="9"/>
        <v>0</v>
      </c>
      <c r="AB235">
        <f t="shared" si="10"/>
        <v>2015</v>
      </c>
      <c r="AC235">
        <f>VLOOKUP(LEFT(K235,2),'Ejercicio 1'!$K$9:$L$12,2,FALSE)*IF(RIGHT(K235,1)="+",1.2,IF(RIGHT(K235,1)="-",0.85,1))</f>
        <v>680000</v>
      </c>
      <c r="AD235">
        <f t="shared" si="11"/>
        <v>226667</v>
      </c>
      <c r="AE235" t="str">
        <f>VLOOKUP(Z235,'Ejercicio 1'!N:P,3,FALSE)</f>
        <v>Economía y Administración</v>
      </c>
      <c r="AF235" t="str">
        <f>VLOOKUP(Z235,'Ejercicio 1'!N:P,2,FALSE)</f>
        <v>Antofagasta</v>
      </c>
      <c r="AG235" t="str">
        <f>IFERROR(VLOOKUP(Y235,'Ejercicio 1'!R:S,2,FALSE),"Indefinido")</f>
        <v>Artículo</v>
      </c>
    </row>
    <row r="236" spans="1:33" x14ac:dyDescent="0.25">
      <c r="A236">
        <v>2015</v>
      </c>
      <c r="C236">
        <v>0</v>
      </c>
      <c r="E236">
        <v>0</v>
      </c>
      <c r="F236">
        <v>2015</v>
      </c>
      <c r="G236">
        <v>1</v>
      </c>
      <c r="H236" t="s">
        <v>610</v>
      </c>
      <c r="I236" t="s">
        <v>611</v>
      </c>
      <c r="J236" t="s">
        <v>612</v>
      </c>
      <c r="K236" t="s">
        <v>106</v>
      </c>
      <c r="L236">
        <v>3</v>
      </c>
      <c r="M236">
        <v>3</v>
      </c>
      <c r="Y236" t="s">
        <v>44</v>
      </c>
      <c r="Z236" t="s">
        <v>250</v>
      </c>
      <c r="AA236">
        <f t="shared" si="9"/>
        <v>0</v>
      </c>
      <c r="AB236">
        <f t="shared" si="10"/>
        <v>2015</v>
      </c>
      <c r="AC236">
        <f>VLOOKUP(LEFT(K236,2),'Ejercicio 1'!$K$9:$L$12,2,FALSE)*IF(RIGHT(K236,1)="+",1.2,IF(RIGHT(K236,1)="-",0.85,1))</f>
        <v>680000</v>
      </c>
      <c r="AD236">
        <f t="shared" si="11"/>
        <v>226667</v>
      </c>
      <c r="AE236" t="str">
        <f>VLOOKUP(Z236,'Ejercicio 1'!N:P,3,FALSE)</f>
        <v>V.R.A.</v>
      </c>
      <c r="AF236" t="str">
        <f>VLOOKUP(Z236,'Ejercicio 1'!N:P,2,FALSE)</f>
        <v>Antofagasta</v>
      </c>
      <c r="AG236" t="str">
        <f>IFERROR(VLOOKUP(Y236,'Ejercicio 1'!R:S,2,FALSE),"Indefinido")</f>
        <v>Artículo</v>
      </c>
    </row>
    <row r="237" spans="1:33" x14ac:dyDescent="0.25">
      <c r="A237">
        <v>2015</v>
      </c>
      <c r="C237">
        <v>0</v>
      </c>
      <c r="E237">
        <v>0</v>
      </c>
      <c r="F237">
        <v>2015</v>
      </c>
      <c r="G237">
        <v>1</v>
      </c>
      <c r="H237" t="s">
        <v>613</v>
      </c>
      <c r="I237" t="s">
        <v>614</v>
      </c>
      <c r="J237" t="s">
        <v>615</v>
      </c>
      <c r="K237" t="s">
        <v>106</v>
      </c>
      <c r="L237">
        <v>1</v>
      </c>
      <c r="M237">
        <v>1</v>
      </c>
      <c r="Y237" t="s">
        <v>44</v>
      </c>
      <c r="Z237" t="s">
        <v>248</v>
      </c>
      <c r="AA237">
        <f t="shared" si="9"/>
        <v>0</v>
      </c>
      <c r="AB237">
        <f t="shared" si="10"/>
        <v>2015</v>
      </c>
      <c r="AC237">
        <f>VLOOKUP(LEFT(K237,2),'Ejercicio 1'!$K$9:$L$12,2,FALSE)*IF(RIGHT(K237,1)="+",1.2,IF(RIGHT(K237,1)="-",0.85,1))</f>
        <v>680000</v>
      </c>
      <c r="AD237">
        <f t="shared" si="11"/>
        <v>680000</v>
      </c>
      <c r="AE237" t="str">
        <f>VLOOKUP(Z237,'Ejercicio 1'!N:P,3,FALSE)</f>
        <v>Cs. Jurídicas</v>
      </c>
      <c r="AF237" t="str">
        <f>VLOOKUP(Z237,'Ejercicio 1'!N:P,2,FALSE)</f>
        <v>Antofagasta</v>
      </c>
      <c r="AG237" t="str">
        <f>IFERROR(VLOOKUP(Y237,'Ejercicio 1'!R:S,2,FALSE),"Indefinido")</f>
        <v>Artículo</v>
      </c>
    </row>
    <row r="238" spans="1:33" x14ac:dyDescent="0.25">
      <c r="A238">
        <v>2015</v>
      </c>
      <c r="B238">
        <v>2015</v>
      </c>
      <c r="C238">
        <v>1</v>
      </c>
      <c r="D238">
        <v>2015</v>
      </c>
      <c r="E238">
        <v>1</v>
      </c>
      <c r="G238">
        <v>0</v>
      </c>
      <c r="H238" t="s">
        <v>616</v>
      </c>
      <c r="I238" t="s">
        <v>478</v>
      </c>
      <c r="J238" t="s">
        <v>479</v>
      </c>
      <c r="K238" t="s">
        <v>9</v>
      </c>
      <c r="L238">
        <v>4</v>
      </c>
      <c r="M238">
        <v>2</v>
      </c>
      <c r="W238">
        <v>2</v>
      </c>
      <c r="Y238" t="s">
        <v>44</v>
      </c>
      <c r="Z238" t="s">
        <v>157</v>
      </c>
      <c r="AA238">
        <f t="shared" si="9"/>
        <v>2</v>
      </c>
      <c r="AB238">
        <f t="shared" si="10"/>
        <v>2015</v>
      </c>
      <c r="AC238">
        <f>VLOOKUP(LEFT(K238,2),'Ejercicio 1'!$K$9:$L$12,2,FALSE)*IF(RIGHT(K238,1)="+",1.2,IF(RIGHT(K238,1)="-",0.85,1))</f>
        <v>2000000</v>
      </c>
      <c r="AD238">
        <f t="shared" si="11"/>
        <v>1000000</v>
      </c>
      <c r="AE238" t="str">
        <f>VLOOKUP(Z238,'Ejercicio 1'!N:P,3,FALSE)</f>
        <v>Ciencias</v>
      </c>
      <c r="AF238" t="str">
        <f>VLOOKUP(Z238,'Ejercicio 1'!N:P,2,FALSE)</f>
        <v>Antofagasta</v>
      </c>
      <c r="AG238" t="str">
        <f>IFERROR(VLOOKUP(Y238,'Ejercicio 1'!R:S,2,FALSE),"Indefinido")</f>
        <v>Artículo</v>
      </c>
    </row>
    <row r="239" spans="1:33" x14ac:dyDescent="0.25">
      <c r="A239">
        <v>2015</v>
      </c>
      <c r="B239">
        <v>2015</v>
      </c>
      <c r="C239">
        <v>1</v>
      </c>
      <c r="D239">
        <v>2015</v>
      </c>
      <c r="E239">
        <v>1</v>
      </c>
      <c r="G239">
        <v>0</v>
      </c>
      <c r="H239" t="s">
        <v>617</v>
      </c>
      <c r="I239" t="s">
        <v>155</v>
      </c>
      <c r="J239" t="s">
        <v>156</v>
      </c>
      <c r="K239" t="s">
        <v>9</v>
      </c>
      <c r="L239">
        <v>2</v>
      </c>
      <c r="M239">
        <v>2</v>
      </c>
      <c r="Y239" t="s">
        <v>44</v>
      </c>
      <c r="Z239" t="s">
        <v>157</v>
      </c>
      <c r="AA239">
        <f t="shared" si="9"/>
        <v>0</v>
      </c>
      <c r="AB239">
        <f t="shared" si="10"/>
        <v>2015</v>
      </c>
      <c r="AC239">
        <f>VLOOKUP(LEFT(K239,2),'Ejercicio 1'!$K$9:$L$12,2,FALSE)*IF(RIGHT(K239,1)="+",1.2,IF(RIGHT(K239,1)="-",0.85,1))</f>
        <v>2000000</v>
      </c>
      <c r="AD239">
        <f t="shared" si="11"/>
        <v>1000000</v>
      </c>
      <c r="AE239" t="str">
        <f>VLOOKUP(Z239,'Ejercicio 1'!N:P,3,FALSE)</f>
        <v>Ciencias</v>
      </c>
      <c r="AF239" t="str">
        <f>VLOOKUP(Z239,'Ejercicio 1'!N:P,2,FALSE)</f>
        <v>Antofagasta</v>
      </c>
      <c r="AG239" t="str">
        <f>IFERROR(VLOOKUP(Y239,'Ejercicio 1'!R:S,2,FALSE),"Indefinido")</f>
        <v>Artículo</v>
      </c>
    </row>
    <row r="240" spans="1:33" x14ac:dyDescent="0.25">
      <c r="A240">
        <v>2015</v>
      </c>
      <c r="B240">
        <v>2015</v>
      </c>
      <c r="C240">
        <v>1</v>
      </c>
      <c r="D240">
        <v>2015</v>
      </c>
      <c r="E240">
        <v>1</v>
      </c>
      <c r="G240">
        <v>0</v>
      </c>
      <c r="H240" t="s">
        <v>618</v>
      </c>
      <c r="I240" t="s">
        <v>619</v>
      </c>
      <c r="J240" t="s">
        <v>620</v>
      </c>
      <c r="K240" t="s">
        <v>11</v>
      </c>
      <c r="L240">
        <v>4</v>
      </c>
      <c r="M240">
        <v>1</v>
      </c>
      <c r="P240">
        <v>3</v>
      </c>
      <c r="Y240" t="s">
        <v>44</v>
      </c>
      <c r="Z240" t="s">
        <v>76</v>
      </c>
      <c r="AA240">
        <f t="shared" si="9"/>
        <v>3</v>
      </c>
      <c r="AB240">
        <f t="shared" si="10"/>
        <v>2015</v>
      </c>
      <c r="AC240">
        <f>VLOOKUP(LEFT(K240,2),'Ejercicio 1'!$K$9:$L$12,2,FALSE)*IF(RIGHT(K240,1)="+",1.2,IF(RIGHT(K240,1)="-",0.85,1))</f>
        <v>1200000</v>
      </c>
      <c r="AD240">
        <f t="shared" si="11"/>
        <v>1200000</v>
      </c>
      <c r="AE240" t="str">
        <f>VLOOKUP(Z240,'Ejercicio 1'!N:P,3,FALSE)</f>
        <v>Cs. del Mar</v>
      </c>
      <c r="AF240" t="str">
        <f>VLOOKUP(Z240,'Ejercicio 1'!N:P,2,FALSE)</f>
        <v>Coquimbo</v>
      </c>
      <c r="AG240" t="str">
        <f>IFERROR(VLOOKUP(Y240,'Ejercicio 1'!R:S,2,FALSE),"Indefinido")</f>
        <v>Artículo</v>
      </c>
    </row>
    <row r="241" spans="1:33" x14ac:dyDescent="0.25">
      <c r="A241">
        <v>2015</v>
      </c>
      <c r="B241">
        <v>2015</v>
      </c>
      <c r="C241">
        <v>1</v>
      </c>
      <c r="D241">
        <v>2015</v>
      </c>
      <c r="E241">
        <v>1</v>
      </c>
      <c r="G241">
        <v>0</v>
      </c>
      <c r="H241" t="s">
        <v>621</v>
      </c>
      <c r="I241" t="s">
        <v>252</v>
      </c>
      <c r="J241" t="s">
        <v>253</v>
      </c>
      <c r="K241" t="s">
        <v>10</v>
      </c>
      <c r="L241">
        <v>10</v>
      </c>
      <c r="M241">
        <v>1</v>
      </c>
      <c r="P241">
        <v>7</v>
      </c>
      <c r="W241">
        <v>2</v>
      </c>
      <c r="Y241" t="s">
        <v>44</v>
      </c>
      <c r="Z241" t="s">
        <v>56</v>
      </c>
      <c r="AA241">
        <f t="shared" si="9"/>
        <v>9</v>
      </c>
      <c r="AB241">
        <f t="shared" si="10"/>
        <v>2015</v>
      </c>
      <c r="AC241">
        <f>VLOOKUP(LEFT(K241,2),'Ejercicio 1'!$K$9:$L$12,2,FALSE)*IF(RIGHT(K241,1)="+",1.2,IF(RIGHT(K241,1)="-",0.85,1))</f>
        <v>1600000</v>
      </c>
      <c r="AD241">
        <f t="shared" si="11"/>
        <v>1600000</v>
      </c>
      <c r="AE241" t="str">
        <f>VLOOKUP(Z241,'Ejercicio 1'!N:P,3,FALSE)</f>
        <v>Cs. del Mar</v>
      </c>
      <c r="AF241" t="str">
        <f>VLOOKUP(Z241,'Ejercicio 1'!N:P,2,FALSE)</f>
        <v>Coquimbo</v>
      </c>
      <c r="AG241" t="str">
        <f>IFERROR(VLOOKUP(Y241,'Ejercicio 1'!R:S,2,FALSE),"Indefinido")</f>
        <v>Artículo</v>
      </c>
    </row>
    <row r="242" spans="1:33" x14ac:dyDescent="0.25">
      <c r="A242">
        <v>2015</v>
      </c>
      <c r="B242">
        <v>2015</v>
      </c>
      <c r="C242">
        <v>1</v>
      </c>
      <c r="D242">
        <v>2015</v>
      </c>
      <c r="E242">
        <v>1</v>
      </c>
      <c r="H242" t="s">
        <v>622</v>
      </c>
      <c r="I242" t="s">
        <v>623</v>
      </c>
      <c r="J242" t="s">
        <v>624</v>
      </c>
      <c r="K242" t="s">
        <v>12</v>
      </c>
      <c r="L242">
        <v>7</v>
      </c>
      <c r="M242">
        <v>2</v>
      </c>
      <c r="O242">
        <v>1</v>
      </c>
      <c r="P242">
        <v>2</v>
      </c>
      <c r="T242">
        <v>1</v>
      </c>
      <c r="W242">
        <v>1</v>
      </c>
      <c r="Y242" t="s">
        <v>44</v>
      </c>
      <c r="Z242" t="s">
        <v>56</v>
      </c>
      <c r="AA242">
        <f t="shared" si="9"/>
        <v>5</v>
      </c>
      <c r="AB242">
        <f t="shared" si="10"/>
        <v>2015</v>
      </c>
      <c r="AC242">
        <f>VLOOKUP(LEFT(K242,2),'Ejercicio 1'!$K$9:$L$12,2,FALSE)*IF(RIGHT(K242,1)="+",1.2,IF(RIGHT(K242,1)="-",0.85,1))</f>
        <v>800000</v>
      </c>
      <c r="AD242">
        <f t="shared" si="11"/>
        <v>400000</v>
      </c>
      <c r="AE242" t="str">
        <f>VLOOKUP(Z242,'Ejercicio 1'!N:P,3,FALSE)</f>
        <v>Cs. del Mar</v>
      </c>
      <c r="AF242" t="str">
        <f>VLOOKUP(Z242,'Ejercicio 1'!N:P,2,FALSE)</f>
        <v>Coquimbo</v>
      </c>
      <c r="AG242" t="str">
        <f>IFERROR(VLOOKUP(Y242,'Ejercicio 1'!R:S,2,FALSE),"Indefinido")</f>
        <v>Artículo</v>
      </c>
    </row>
    <row r="243" spans="1:33" x14ac:dyDescent="0.25">
      <c r="A243">
        <v>2015</v>
      </c>
      <c r="B243">
        <v>2015</v>
      </c>
      <c r="C243">
        <v>1</v>
      </c>
      <c r="D243">
        <v>2015</v>
      </c>
      <c r="E243">
        <v>1</v>
      </c>
      <c r="G243">
        <v>0</v>
      </c>
      <c r="H243" t="s">
        <v>625</v>
      </c>
      <c r="I243" t="s">
        <v>626</v>
      </c>
      <c r="J243" t="s">
        <v>627</v>
      </c>
      <c r="K243" t="s">
        <v>9</v>
      </c>
      <c r="L243">
        <v>7</v>
      </c>
      <c r="M243">
        <v>1</v>
      </c>
      <c r="O243">
        <v>1</v>
      </c>
      <c r="P243">
        <v>5</v>
      </c>
      <c r="Y243" t="s">
        <v>44</v>
      </c>
      <c r="Z243" t="s">
        <v>95</v>
      </c>
      <c r="AA243">
        <f t="shared" si="9"/>
        <v>6</v>
      </c>
      <c r="AB243">
        <f t="shared" si="10"/>
        <v>2015</v>
      </c>
      <c r="AC243">
        <f>VLOOKUP(LEFT(K243,2),'Ejercicio 1'!$K$9:$L$12,2,FALSE)*IF(RIGHT(K243,1)="+",1.2,IF(RIGHT(K243,1)="-",0.85,1))</f>
        <v>2000000</v>
      </c>
      <c r="AD243">
        <f t="shared" si="11"/>
        <v>2000000</v>
      </c>
      <c r="AE243" t="str">
        <f>VLOOKUP(Z243,'Ejercicio 1'!N:P,3,FALSE)</f>
        <v>Cs. del Mar</v>
      </c>
      <c r="AF243" t="str">
        <f>VLOOKUP(Z243,'Ejercicio 1'!N:P,2,FALSE)</f>
        <v>Coquimbo</v>
      </c>
      <c r="AG243" t="str">
        <f>IFERROR(VLOOKUP(Y243,'Ejercicio 1'!R:S,2,FALSE),"Indefinido")</f>
        <v>Artículo</v>
      </c>
    </row>
    <row r="244" spans="1:33" x14ac:dyDescent="0.25">
      <c r="A244">
        <v>2016</v>
      </c>
      <c r="B244">
        <v>2016</v>
      </c>
      <c r="C244">
        <v>1</v>
      </c>
      <c r="D244">
        <v>2016</v>
      </c>
      <c r="E244">
        <v>11</v>
      </c>
      <c r="G244">
        <v>0</v>
      </c>
      <c r="H244" t="s">
        <v>628</v>
      </c>
      <c r="I244" t="s">
        <v>629</v>
      </c>
      <c r="J244" t="s">
        <v>630</v>
      </c>
      <c r="K244" t="s">
        <v>10</v>
      </c>
      <c r="L244">
        <v>3</v>
      </c>
      <c r="M244">
        <v>2</v>
      </c>
      <c r="P244">
        <v>1</v>
      </c>
      <c r="Y244" t="s">
        <v>44</v>
      </c>
      <c r="Z244" t="s">
        <v>56</v>
      </c>
      <c r="AA244">
        <f t="shared" si="9"/>
        <v>1</v>
      </c>
      <c r="AB244">
        <f t="shared" si="10"/>
        <v>2016</v>
      </c>
      <c r="AC244">
        <f>VLOOKUP(LEFT(K244,2),'Ejercicio 1'!$K$9:$L$12,2,FALSE)*IF(RIGHT(K244,1)="+",1.2,IF(RIGHT(K244,1)="-",0.85,1))</f>
        <v>1600000</v>
      </c>
      <c r="AD244">
        <f t="shared" si="11"/>
        <v>800000</v>
      </c>
      <c r="AE244" t="str">
        <f>VLOOKUP(Z244,'Ejercicio 1'!N:P,3,FALSE)</f>
        <v>Cs. del Mar</v>
      </c>
      <c r="AF244" t="str">
        <f>VLOOKUP(Z244,'Ejercicio 1'!N:P,2,FALSE)</f>
        <v>Coquimbo</v>
      </c>
      <c r="AG244" t="str">
        <f>IFERROR(VLOOKUP(Y244,'Ejercicio 1'!R:S,2,FALSE),"Indefinido")</f>
        <v>Artículo</v>
      </c>
    </row>
    <row r="245" spans="1:33" x14ac:dyDescent="0.25">
      <c r="A245">
        <v>2015</v>
      </c>
      <c r="B245">
        <v>2015</v>
      </c>
      <c r="C245">
        <v>1</v>
      </c>
      <c r="D245">
        <v>2015</v>
      </c>
      <c r="E245">
        <v>1</v>
      </c>
      <c r="G245">
        <v>0</v>
      </c>
      <c r="H245" t="s">
        <v>631</v>
      </c>
      <c r="I245" t="s">
        <v>82</v>
      </c>
      <c r="J245" t="s">
        <v>83</v>
      </c>
      <c r="K245" t="s">
        <v>9</v>
      </c>
      <c r="L245">
        <v>14</v>
      </c>
      <c r="M245">
        <v>1</v>
      </c>
      <c r="T245">
        <v>1</v>
      </c>
      <c r="W245">
        <v>12</v>
      </c>
      <c r="Y245" t="s">
        <v>44</v>
      </c>
      <c r="Z245" t="s">
        <v>46</v>
      </c>
      <c r="AA245">
        <f t="shared" si="9"/>
        <v>13</v>
      </c>
      <c r="AB245">
        <f t="shared" si="10"/>
        <v>2015</v>
      </c>
      <c r="AC245">
        <f>VLOOKUP(LEFT(K245,2),'Ejercicio 1'!$K$9:$L$12,2,FALSE)*IF(RIGHT(K245,1)="+",1.2,IF(RIGHT(K245,1)="-",0.85,1))</f>
        <v>2000000</v>
      </c>
      <c r="AD245">
        <f t="shared" si="11"/>
        <v>2000000</v>
      </c>
      <c r="AE245" t="str">
        <f>VLOOKUP(Z245,'Ejercicio 1'!N:P,3,FALSE)</f>
        <v>V.R.I.D.T.</v>
      </c>
      <c r="AF245" t="str">
        <f>VLOOKUP(Z245,'Ejercicio 1'!N:P,2,FALSE)</f>
        <v>Antofagasta</v>
      </c>
      <c r="AG245" t="str">
        <f>IFERROR(VLOOKUP(Y245,'Ejercicio 1'!R:S,2,FALSE),"Indefinido")</f>
        <v>Artículo</v>
      </c>
    </row>
    <row r="246" spans="1:33" x14ac:dyDescent="0.25">
      <c r="A246">
        <v>2015</v>
      </c>
      <c r="B246">
        <v>2015</v>
      </c>
      <c r="C246">
        <v>1</v>
      </c>
      <c r="D246">
        <v>2015</v>
      </c>
      <c r="E246">
        <v>1</v>
      </c>
      <c r="G246">
        <v>0</v>
      </c>
      <c r="H246" t="s">
        <v>632</v>
      </c>
      <c r="I246" t="s">
        <v>633</v>
      </c>
      <c r="J246" t="s">
        <v>634</v>
      </c>
      <c r="K246" t="s">
        <v>9</v>
      </c>
      <c r="L246">
        <v>3</v>
      </c>
      <c r="M246">
        <v>3</v>
      </c>
      <c r="Y246" t="s">
        <v>44</v>
      </c>
      <c r="Z246" t="s">
        <v>56</v>
      </c>
      <c r="AA246">
        <f t="shared" si="9"/>
        <v>0</v>
      </c>
      <c r="AB246">
        <f t="shared" si="10"/>
        <v>2015</v>
      </c>
      <c r="AC246">
        <f>VLOOKUP(LEFT(K246,2),'Ejercicio 1'!$K$9:$L$12,2,FALSE)*IF(RIGHT(K246,1)="+",1.2,IF(RIGHT(K246,1)="-",0.85,1))</f>
        <v>2000000</v>
      </c>
      <c r="AD246">
        <f t="shared" si="11"/>
        <v>666667</v>
      </c>
      <c r="AE246" t="str">
        <f>VLOOKUP(Z246,'Ejercicio 1'!N:P,3,FALSE)</f>
        <v>Cs. del Mar</v>
      </c>
      <c r="AF246" t="str">
        <f>VLOOKUP(Z246,'Ejercicio 1'!N:P,2,FALSE)</f>
        <v>Coquimbo</v>
      </c>
      <c r="AG246" t="str">
        <f>IFERROR(VLOOKUP(Y246,'Ejercicio 1'!R:S,2,FALSE),"Indefinido")</f>
        <v>Artículo</v>
      </c>
    </row>
    <row r="247" spans="1:33" x14ac:dyDescent="0.25">
      <c r="A247">
        <v>2015</v>
      </c>
      <c r="B247">
        <v>2015</v>
      </c>
      <c r="C247">
        <v>1</v>
      </c>
      <c r="D247">
        <v>2015</v>
      </c>
      <c r="E247">
        <v>1</v>
      </c>
      <c r="G247">
        <v>0</v>
      </c>
      <c r="H247" t="s">
        <v>632</v>
      </c>
      <c r="I247" t="s">
        <v>633</v>
      </c>
      <c r="J247" t="s">
        <v>634</v>
      </c>
      <c r="K247" t="s">
        <v>9</v>
      </c>
      <c r="L247">
        <v>3</v>
      </c>
      <c r="M247">
        <v>3</v>
      </c>
      <c r="Y247" t="s">
        <v>44</v>
      </c>
      <c r="Z247" t="s">
        <v>95</v>
      </c>
      <c r="AA247">
        <f t="shared" si="9"/>
        <v>0</v>
      </c>
      <c r="AB247">
        <f t="shared" si="10"/>
        <v>2015</v>
      </c>
      <c r="AC247">
        <f>VLOOKUP(LEFT(K247,2),'Ejercicio 1'!$K$9:$L$12,2,FALSE)*IF(RIGHT(K247,1)="+",1.2,IF(RIGHT(K247,1)="-",0.85,1))</f>
        <v>2000000</v>
      </c>
      <c r="AD247">
        <f t="shared" si="11"/>
        <v>666667</v>
      </c>
      <c r="AE247" t="str">
        <f>VLOOKUP(Z247,'Ejercicio 1'!N:P,3,FALSE)</f>
        <v>Cs. del Mar</v>
      </c>
      <c r="AF247" t="str">
        <f>VLOOKUP(Z247,'Ejercicio 1'!N:P,2,FALSE)</f>
        <v>Coquimbo</v>
      </c>
      <c r="AG247" t="str">
        <f>IFERROR(VLOOKUP(Y247,'Ejercicio 1'!R:S,2,FALSE),"Indefinido")</f>
        <v>Artículo</v>
      </c>
    </row>
    <row r="248" spans="1:33" x14ac:dyDescent="0.25">
      <c r="A248">
        <v>2014</v>
      </c>
      <c r="B248">
        <v>2015</v>
      </c>
      <c r="C248">
        <v>1</v>
      </c>
      <c r="D248">
        <v>2014</v>
      </c>
      <c r="E248">
        <v>1</v>
      </c>
      <c r="F248">
        <v>2015</v>
      </c>
      <c r="G248">
        <v>1</v>
      </c>
      <c r="H248" t="s">
        <v>635</v>
      </c>
      <c r="I248" t="s">
        <v>85</v>
      </c>
      <c r="J248" t="s">
        <v>86</v>
      </c>
      <c r="K248" t="s">
        <v>11</v>
      </c>
      <c r="L248">
        <v>1</v>
      </c>
      <c r="M248">
        <v>1</v>
      </c>
      <c r="Y248" t="s">
        <v>44</v>
      </c>
      <c r="Z248" t="s">
        <v>88</v>
      </c>
      <c r="AA248">
        <f t="shared" si="9"/>
        <v>0</v>
      </c>
      <c r="AB248">
        <f t="shared" si="10"/>
        <v>2015</v>
      </c>
      <c r="AC248">
        <f>VLOOKUP(LEFT(K248,2),'Ejercicio 1'!$K$9:$L$12,2,FALSE)*IF(RIGHT(K248,1)="+",1.2,IF(RIGHT(K248,1)="-",0.85,1))</f>
        <v>1200000</v>
      </c>
      <c r="AD248">
        <f t="shared" si="11"/>
        <v>1200000</v>
      </c>
      <c r="AE248" t="str">
        <f>VLOOKUP(Z248,'Ejercicio 1'!N:P,3,FALSE)</f>
        <v>V.R.I.D.T.</v>
      </c>
      <c r="AF248" t="str">
        <f>VLOOKUP(Z248,'Ejercicio 1'!N:P,2,FALSE)</f>
        <v>Antofagasta</v>
      </c>
      <c r="AG248" t="str">
        <f>IFERROR(VLOOKUP(Y248,'Ejercicio 1'!R:S,2,FALSE),"Indefinido")</f>
        <v>Artículo</v>
      </c>
    </row>
    <row r="249" spans="1:33" x14ac:dyDescent="0.25">
      <c r="A249">
        <v>2015</v>
      </c>
      <c r="B249">
        <v>2015</v>
      </c>
      <c r="C249">
        <v>1</v>
      </c>
      <c r="D249">
        <v>2015</v>
      </c>
      <c r="E249">
        <v>1</v>
      </c>
      <c r="G249">
        <v>0</v>
      </c>
      <c r="H249" t="s">
        <v>636</v>
      </c>
      <c r="I249" t="s">
        <v>637</v>
      </c>
      <c r="J249" t="s">
        <v>638</v>
      </c>
      <c r="K249" t="s">
        <v>9</v>
      </c>
      <c r="L249">
        <v>2</v>
      </c>
      <c r="M249">
        <v>2</v>
      </c>
      <c r="Y249" t="s">
        <v>44</v>
      </c>
      <c r="Z249" t="s">
        <v>173</v>
      </c>
      <c r="AA249">
        <f t="shared" si="9"/>
        <v>0</v>
      </c>
      <c r="AB249">
        <f t="shared" si="10"/>
        <v>2015</v>
      </c>
      <c r="AC249">
        <f>VLOOKUP(LEFT(K249,2),'Ejercicio 1'!$K$9:$L$12,2,FALSE)*IF(RIGHT(K249,1)="+",1.2,IF(RIGHT(K249,1)="-",0.85,1))</f>
        <v>2000000</v>
      </c>
      <c r="AD249">
        <f t="shared" si="11"/>
        <v>1000000</v>
      </c>
      <c r="AE249" t="str">
        <f>VLOOKUP(Z249,'Ejercicio 1'!N:P,3,FALSE)</f>
        <v>Ciencias</v>
      </c>
      <c r="AF249" t="str">
        <f>VLOOKUP(Z249,'Ejercicio 1'!N:P,2,FALSE)</f>
        <v>Antofagasta</v>
      </c>
      <c r="AG249" t="str">
        <f>IFERROR(VLOOKUP(Y249,'Ejercicio 1'!R:S,2,FALSE),"Indefinido")</f>
        <v>Artículo</v>
      </c>
    </row>
    <row r="250" spans="1:33" x14ac:dyDescent="0.25">
      <c r="A250">
        <v>2014</v>
      </c>
      <c r="C250">
        <v>0</v>
      </c>
      <c r="E250">
        <v>0</v>
      </c>
      <c r="F250">
        <v>2015</v>
      </c>
      <c r="G250">
        <v>1</v>
      </c>
      <c r="H250" t="s">
        <v>639</v>
      </c>
      <c r="I250" t="s">
        <v>599</v>
      </c>
      <c r="J250" t="s">
        <v>600</v>
      </c>
      <c r="K250" t="s">
        <v>12</v>
      </c>
      <c r="L250">
        <v>1</v>
      </c>
      <c r="M250">
        <v>1</v>
      </c>
      <c r="Y250" t="s">
        <v>44</v>
      </c>
      <c r="Z250" t="s">
        <v>116</v>
      </c>
      <c r="AA250">
        <f t="shared" si="9"/>
        <v>0</v>
      </c>
      <c r="AB250">
        <f t="shared" si="10"/>
        <v>2015</v>
      </c>
      <c r="AC250">
        <f>VLOOKUP(LEFT(K250,2),'Ejercicio 1'!$K$9:$L$12,2,FALSE)*IF(RIGHT(K250,1)="+",1.2,IF(RIGHT(K250,1)="-",0.85,1))</f>
        <v>800000</v>
      </c>
      <c r="AD250">
        <f t="shared" si="11"/>
        <v>800000</v>
      </c>
      <c r="AE250" t="str">
        <f>VLOOKUP(Z250,'Ejercicio 1'!N:P,3,FALSE)</f>
        <v>Cs. Jurídicas</v>
      </c>
      <c r="AF250" t="str">
        <f>VLOOKUP(Z250,'Ejercicio 1'!N:P,2,FALSE)</f>
        <v>Coquimbo</v>
      </c>
      <c r="AG250" t="str">
        <f>IFERROR(VLOOKUP(Y250,'Ejercicio 1'!R:S,2,FALSE),"Indefinido")</f>
        <v>Artículo</v>
      </c>
    </row>
    <row r="251" spans="1:33" x14ac:dyDescent="0.25">
      <c r="A251">
        <v>2015</v>
      </c>
      <c r="B251">
        <v>2015</v>
      </c>
      <c r="C251">
        <v>1</v>
      </c>
      <c r="D251">
        <v>2015</v>
      </c>
      <c r="E251">
        <v>1</v>
      </c>
      <c r="G251">
        <v>0</v>
      </c>
      <c r="H251" t="s">
        <v>640</v>
      </c>
      <c r="I251" t="s">
        <v>641</v>
      </c>
      <c r="J251" t="s">
        <v>642</v>
      </c>
      <c r="K251" t="s">
        <v>10</v>
      </c>
      <c r="L251">
        <v>4</v>
      </c>
      <c r="M251">
        <v>2</v>
      </c>
      <c r="P251">
        <v>2</v>
      </c>
      <c r="Y251" t="s">
        <v>44</v>
      </c>
      <c r="Z251" t="s">
        <v>56</v>
      </c>
      <c r="AA251">
        <f t="shared" si="9"/>
        <v>2</v>
      </c>
      <c r="AB251">
        <f t="shared" si="10"/>
        <v>2015</v>
      </c>
      <c r="AC251">
        <f>VLOOKUP(LEFT(K251,2),'Ejercicio 1'!$K$9:$L$12,2,FALSE)*IF(RIGHT(K251,1)="+",1.2,IF(RIGHT(K251,1)="-",0.85,1))</f>
        <v>1600000</v>
      </c>
      <c r="AD251">
        <f t="shared" si="11"/>
        <v>800000</v>
      </c>
      <c r="AE251" t="str">
        <f>VLOOKUP(Z251,'Ejercicio 1'!N:P,3,FALSE)</f>
        <v>Cs. del Mar</v>
      </c>
      <c r="AF251" t="str">
        <f>VLOOKUP(Z251,'Ejercicio 1'!N:P,2,FALSE)</f>
        <v>Coquimbo</v>
      </c>
      <c r="AG251" t="str">
        <f>IFERROR(VLOOKUP(Y251,'Ejercicio 1'!R:S,2,FALSE),"Indefinido")</f>
        <v>Artículo</v>
      </c>
    </row>
    <row r="252" spans="1:33" x14ac:dyDescent="0.25">
      <c r="A252">
        <v>2015</v>
      </c>
      <c r="C252">
        <v>0</v>
      </c>
      <c r="D252">
        <v>2016</v>
      </c>
      <c r="E252">
        <v>11</v>
      </c>
      <c r="F252">
        <v>2015</v>
      </c>
      <c r="G252">
        <v>1</v>
      </c>
      <c r="H252" t="s">
        <v>643</v>
      </c>
      <c r="I252" t="s">
        <v>644</v>
      </c>
      <c r="J252" t="s">
        <v>645</v>
      </c>
      <c r="K252" t="s">
        <v>106</v>
      </c>
      <c r="L252">
        <v>3</v>
      </c>
      <c r="M252">
        <v>2</v>
      </c>
      <c r="P252">
        <v>1</v>
      </c>
      <c r="Y252" t="s">
        <v>44</v>
      </c>
      <c r="Z252" t="s">
        <v>4</v>
      </c>
      <c r="AA252">
        <f t="shared" si="9"/>
        <v>1</v>
      </c>
      <c r="AB252">
        <f t="shared" si="10"/>
        <v>2015</v>
      </c>
      <c r="AC252">
        <f>VLOOKUP(LEFT(K252,2),'Ejercicio 1'!$K$9:$L$12,2,FALSE)*IF(RIGHT(K252,1)="+",1.2,IF(RIGHT(K252,1)="-",0.85,1))</f>
        <v>680000</v>
      </c>
      <c r="AD252">
        <f t="shared" si="11"/>
        <v>340000</v>
      </c>
      <c r="AE252" t="str">
        <f>VLOOKUP(Z252,'Ejercicio 1'!N:P,3,FALSE)</f>
        <v>Economía y Administración</v>
      </c>
      <c r="AF252" t="str">
        <f>VLOOKUP(Z252,'Ejercicio 1'!N:P,2,FALSE)</f>
        <v>Antofagasta</v>
      </c>
      <c r="AG252" t="str">
        <f>IFERROR(VLOOKUP(Y252,'Ejercicio 1'!R:S,2,FALSE),"Indefinido")</f>
        <v>Artículo</v>
      </c>
    </row>
    <row r="253" spans="1:33" x14ac:dyDescent="0.25">
      <c r="A253">
        <v>2016</v>
      </c>
      <c r="B253">
        <v>2016</v>
      </c>
      <c r="C253">
        <v>1</v>
      </c>
      <c r="D253">
        <v>2016</v>
      </c>
      <c r="E253">
        <v>11</v>
      </c>
      <c r="G253">
        <v>0</v>
      </c>
      <c r="H253" t="s">
        <v>646</v>
      </c>
      <c r="I253" t="s">
        <v>90</v>
      </c>
      <c r="J253" t="s">
        <v>91</v>
      </c>
      <c r="K253" t="s">
        <v>9</v>
      </c>
      <c r="L253">
        <v>9</v>
      </c>
      <c r="M253">
        <v>2</v>
      </c>
      <c r="P253">
        <v>4</v>
      </c>
      <c r="T253">
        <v>3</v>
      </c>
      <c r="W253">
        <v>1</v>
      </c>
      <c r="Y253" t="s">
        <v>44</v>
      </c>
      <c r="Z253" t="s">
        <v>56</v>
      </c>
      <c r="AA253">
        <f t="shared" si="9"/>
        <v>7</v>
      </c>
      <c r="AB253">
        <f t="shared" si="10"/>
        <v>2016</v>
      </c>
      <c r="AC253">
        <f>VLOOKUP(LEFT(K253,2),'Ejercicio 1'!$K$9:$L$12,2,FALSE)*IF(RIGHT(K253,1)="+",1.2,IF(RIGHT(K253,1)="-",0.85,1))</f>
        <v>2000000</v>
      </c>
      <c r="AD253">
        <f t="shared" si="11"/>
        <v>1000000</v>
      </c>
      <c r="AE253" t="str">
        <f>VLOOKUP(Z253,'Ejercicio 1'!N:P,3,FALSE)</f>
        <v>Cs. del Mar</v>
      </c>
      <c r="AF253" t="str">
        <f>VLOOKUP(Z253,'Ejercicio 1'!N:P,2,FALSE)</f>
        <v>Coquimbo</v>
      </c>
      <c r="AG253" t="str">
        <f>IFERROR(VLOOKUP(Y253,'Ejercicio 1'!R:S,2,FALSE),"Indefinido")</f>
        <v>Artículo</v>
      </c>
    </row>
    <row r="254" spans="1:33" x14ac:dyDescent="0.25">
      <c r="A254">
        <v>2016</v>
      </c>
      <c r="B254">
        <v>2016</v>
      </c>
      <c r="C254">
        <v>1</v>
      </c>
      <c r="D254">
        <v>2016</v>
      </c>
      <c r="E254">
        <v>11</v>
      </c>
      <c r="G254">
        <v>0</v>
      </c>
      <c r="H254" t="s">
        <v>647</v>
      </c>
      <c r="I254" t="s">
        <v>472</v>
      </c>
      <c r="J254" t="s">
        <v>473</v>
      </c>
      <c r="K254" t="s">
        <v>10</v>
      </c>
      <c r="L254">
        <v>4</v>
      </c>
      <c r="M254">
        <v>1</v>
      </c>
      <c r="P254">
        <v>1</v>
      </c>
      <c r="W254">
        <v>2</v>
      </c>
      <c r="Y254" t="s">
        <v>44</v>
      </c>
      <c r="Z254" t="s">
        <v>88</v>
      </c>
      <c r="AA254">
        <f t="shared" si="9"/>
        <v>3</v>
      </c>
      <c r="AB254">
        <f t="shared" si="10"/>
        <v>2016</v>
      </c>
      <c r="AC254">
        <f>VLOOKUP(LEFT(K254,2),'Ejercicio 1'!$K$9:$L$12,2,FALSE)*IF(RIGHT(K254,1)="+",1.2,IF(RIGHT(K254,1)="-",0.85,1))</f>
        <v>1600000</v>
      </c>
      <c r="AD254">
        <f t="shared" si="11"/>
        <v>1600000</v>
      </c>
      <c r="AE254" t="str">
        <f>VLOOKUP(Z254,'Ejercicio 1'!N:P,3,FALSE)</f>
        <v>V.R.I.D.T.</v>
      </c>
      <c r="AF254" t="str">
        <f>VLOOKUP(Z254,'Ejercicio 1'!N:P,2,FALSE)</f>
        <v>Antofagasta</v>
      </c>
      <c r="AG254" t="str">
        <f>IFERROR(VLOOKUP(Y254,'Ejercicio 1'!R:S,2,FALSE),"Indefinido")</f>
        <v>Artículo</v>
      </c>
    </row>
    <row r="255" spans="1:33" x14ac:dyDescent="0.25">
      <c r="A255">
        <v>2015</v>
      </c>
      <c r="C255">
        <v>0</v>
      </c>
      <c r="D255">
        <v>2015</v>
      </c>
      <c r="E255">
        <v>1</v>
      </c>
      <c r="G255">
        <v>0</v>
      </c>
      <c r="H255" t="s">
        <v>648</v>
      </c>
      <c r="I255" t="s">
        <v>104</v>
      </c>
      <c r="J255" t="s">
        <v>105</v>
      </c>
      <c r="K255" t="s">
        <v>12</v>
      </c>
      <c r="L255">
        <v>4</v>
      </c>
      <c r="M255">
        <v>2</v>
      </c>
      <c r="Q255">
        <v>2</v>
      </c>
      <c r="Z255" t="s">
        <v>61</v>
      </c>
      <c r="AA255">
        <f t="shared" si="9"/>
        <v>2</v>
      </c>
      <c r="AB255">
        <f t="shared" si="10"/>
        <v>2015</v>
      </c>
      <c r="AC255">
        <f>VLOOKUP(LEFT(K255,2),'Ejercicio 1'!$K$9:$L$12,2,FALSE)*IF(RIGHT(K255,1)="+",1.2,IF(RIGHT(K255,1)="-",0.85,1))</f>
        <v>800000</v>
      </c>
      <c r="AD255">
        <f t="shared" si="11"/>
        <v>400000</v>
      </c>
      <c r="AE255" t="str">
        <f>VLOOKUP(Z255,'Ejercicio 1'!N:P,3,FALSE)</f>
        <v>V.R.S.</v>
      </c>
      <c r="AF255" t="str">
        <f>VLOOKUP(Z255,'Ejercicio 1'!N:P,2,FALSE)</f>
        <v>Coquimbo</v>
      </c>
      <c r="AG255" t="str">
        <f>IFERROR(VLOOKUP(Y255,'Ejercicio 1'!R:S,2,FALSE),"Indefinido")</f>
        <v>Indefinido</v>
      </c>
    </row>
    <row r="256" spans="1:33" x14ac:dyDescent="0.25">
      <c r="A256">
        <v>2015</v>
      </c>
      <c r="C256">
        <v>0</v>
      </c>
      <c r="D256">
        <v>2015</v>
      </c>
      <c r="E256">
        <v>1</v>
      </c>
      <c r="G256">
        <v>0</v>
      </c>
      <c r="H256" t="s">
        <v>648</v>
      </c>
      <c r="I256" t="s">
        <v>104</v>
      </c>
      <c r="J256" t="s">
        <v>105</v>
      </c>
      <c r="K256" t="s">
        <v>12</v>
      </c>
      <c r="L256">
        <v>4</v>
      </c>
      <c r="M256">
        <v>2</v>
      </c>
      <c r="Q256">
        <v>2</v>
      </c>
      <c r="Z256" t="s">
        <v>102</v>
      </c>
      <c r="AA256">
        <f t="shared" si="9"/>
        <v>2</v>
      </c>
      <c r="AB256">
        <f t="shared" si="10"/>
        <v>2015</v>
      </c>
      <c r="AC256">
        <f>VLOOKUP(LEFT(K256,2),'Ejercicio 1'!$K$9:$L$12,2,FALSE)*IF(RIGHT(K256,1)="+",1.2,IF(RIGHT(K256,1)="-",0.85,1))</f>
        <v>800000</v>
      </c>
      <c r="AD256">
        <f t="shared" si="11"/>
        <v>400000</v>
      </c>
      <c r="AE256" t="str">
        <f>VLOOKUP(Z256,'Ejercicio 1'!N:P,3,FALSE)</f>
        <v>V.R.S.</v>
      </c>
      <c r="AF256" t="str">
        <f>VLOOKUP(Z256,'Ejercicio 1'!N:P,2,FALSE)</f>
        <v>Coquimbo</v>
      </c>
      <c r="AG256" t="str">
        <f>IFERROR(VLOOKUP(Y256,'Ejercicio 1'!R:S,2,FALSE),"Indefinido")</f>
        <v>Indefinido</v>
      </c>
    </row>
    <row r="257" spans="1:33" x14ac:dyDescent="0.25">
      <c r="A257">
        <v>2015</v>
      </c>
      <c r="B257">
        <v>2015</v>
      </c>
      <c r="C257">
        <v>1</v>
      </c>
      <c r="D257">
        <v>2015</v>
      </c>
      <c r="E257">
        <v>1</v>
      </c>
      <c r="H257" t="s">
        <v>649</v>
      </c>
      <c r="I257" t="s">
        <v>90</v>
      </c>
      <c r="J257" t="s">
        <v>91</v>
      </c>
      <c r="K257" t="s">
        <v>9</v>
      </c>
      <c r="L257">
        <v>4</v>
      </c>
      <c r="M257">
        <v>4</v>
      </c>
      <c r="Y257" t="s">
        <v>44</v>
      </c>
      <c r="Z257" t="s">
        <v>56</v>
      </c>
      <c r="AA257">
        <f t="shared" si="9"/>
        <v>0</v>
      </c>
      <c r="AB257">
        <f t="shared" si="10"/>
        <v>2015</v>
      </c>
      <c r="AC257">
        <f>VLOOKUP(LEFT(K257,2),'Ejercicio 1'!$K$9:$L$12,2,FALSE)*IF(RIGHT(K257,1)="+",1.2,IF(RIGHT(K257,1)="-",0.85,1))</f>
        <v>2000000</v>
      </c>
      <c r="AD257">
        <f t="shared" si="11"/>
        <v>500000</v>
      </c>
      <c r="AE257" t="str">
        <f>VLOOKUP(Z257,'Ejercicio 1'!N:P,3,FALSE)</f>
        <v>Cs. del Mar</v>
      </c>
      <c r="AF257" t="str">
        <f>VLOOKUP(Z257,'Ejercicio 1'!N:P,2,FALSE)</f>
        <v>Coquimbo</v>
      </c>
      <c r="AG257" t="str">
        <f>IFERROR(VLOOKUP(Y257,'Ejercicio 1'!R:S,2,FALSE),"Indefinido")</f>
        <v>Artículo</v>
      </c>
    </row>
    <row r="258" spans="1:33" x14ac:dyDescent="0.25">
      <c r="A258">
        <v>2015</v>
      </c>
      <c r="B258">
        <v>2015</v>
      </c>
      <c r="C258">
        <v>1</v>
      </c>
      <c r="D258">
        <v>2015</v>
      </c>
      <c r="E258">
        <v>1</v>
      </c>
      <c r="G258">
        <v>0</v>
      </c>
      <c r="H258" t="s">
        <v>650</v>
      </c>
      <c r="I258" t="s">
        <v>651</v>
      </c>
      <c r="J258" t="s">
        <v>652</v>
      </c>
      <c r="K258" t="s">
        <v>9</v>
      </c>
      <c r="L258">
        <v>3</v>
      </c>
      <c r="M258">
        <v>3</v>
      </c>
      <c r="Y258" t="s">
        <v>44</v>
      </c>
      <c r="Z258" t="s">
        <v>55</v>
      </c>
      <c r="AA258">
        <f t="shared" ref="AA258:AA321" si="12">L258-M258</f>
        <v>0</v>
      </c>
      <c r="AB258">
        <f t="shared" ref="AB258:AB321" si="13">IF(B258&lt;&gt;"",B258,MIN(D258,F258))</f>
        <v>2015</v>
      </c>
      <c r="AC258">
        <f>VLOOKUP(LEFT(K258,2),'Ejercicio 1'!$K$9:$L$12,2,FALSE)*IF(RIGHT(K258,1)="+",1.2,IF(RIGHT(K258,1)="-",0.85,1))</f>
        <v>2000000</v>
      </c>
      <c r="AD258">
        <f t="shared" ref="AD258:AD321" si="14">ROUND(AC258/M258,0)</f>
        <v>666667</v>
      </c>
      <c r="AE258" t="str">
        <f>VLOOKUP(Z258,'Ejercicio 1'!N:P,3,FALSE)</f>
        <v>Cs. del Mar</v>
      </c>
      <c r="AF258" t="str">
        <f>VLOOKUP(Z258,'Ejercicio 1'!N:P,2,FALSE)</f>
        <v>Coquimbo</v>
      </c>
      <c r="AG258" t="str">
        <f>IFERROR(VLOOKUP(Y258,'Ejercicio 1'!R:S,2,FALSE),"Indefinido")</f>
        <v>Artículo</v>
      </c>
    </row>
    <row r="259" spans="1:33" x14ac:dyDescent="0.25">
      <c r="A259">
        <v>2015</v>
      </c>
      <c r="B259">
        <v>2015</v>
      </c>
      <c r="C259">
        <v>1</v>
      </c>
      <c r="D259">
        <v>2015</v>
      </c>
      <c r="E259">
        <v>1</v>
      </c>
      <c r="G259">
        <v>0</v>
      </c>
      <c r="H259" t="s">
        <v>653</v>
      </c>
      <c r="I259" t="s">
        <v>654</v>
      </c>
      <c r="J259" t="s">
        <v>655</v>
      </c>
      <c r="K259" t="s">
        <v>9</v>
      </c>
      <c r="L259">
        <v>10</v>
      </c>
      <c r="M259">
        <v>1</v>
      </c>
      <c r="W259">
        <v>9</v>
      </c>
      <c r="Y259" t="s">
        <v>44</v>
      </c>
      <c r="Z259" t="s">
        <v>121</v>
      </c>
      <c r="AA259">
        <f t="shared" si="12"/>
        <v>9</v>
      </c>
      <c r="AB259">
        <f t="shared" si="13"/>
        <v>2015</v>
      </c>
      <c r="AC259">
        <f>VLOOKUP(LEFT(K259,2),'Ejercicio 1'!$K$9:$L$12,2,FALSE)*IF(RIGHT(K259,1)="+",1.2,IF(RIGHT(K259,1)="-",0.85,1))</f>
        <v>2000000</v>
      </c>
      <c r="AD259">
        <f t="shared" si="14"/>
        <v>2000000</v>
      </c>
      <c r="AE259" t="str">
        <f>VLOOKUP(Z259,'Ejercicio 1'!N:P,3,FALSE)</f>
        <v>Ciencias</v>
      </c>
      <c r="AF259" t="str">
        <f>VLOOKUP(Z259,'Ejercicio 1'!N:P,2,FALSE)</f>
        <v>Antofagasta</v>
      </c>
      <c r="AG259" t="str">
        <f>IFERROR(VLOOKUP(Y259,'Ejercicio 1'!R:S,2,FALSE),"Indefinido")</f>
        <v>Artículo</v>
      </c>
    </row>
    <row r="260" spans="1:33" x14ac:dyDescent="0.25">
      <c r="A260">
        <v>2015</v>
      </c>
      <c r="B260">
        <v>2015</v>
      </c>
      <c r="C260">
        <v>1</v>
      </c>
      <c r="D260">
        <v>2015</v>
      </c>
      <c r="E260">
        <v>1</v>
      </c>
      <c r="G260">
        <v>0</v>
      </c>
      <c r="H260" t="s">
        <v>656</v>
      </c>
      <c r="I260" t="s">
        <v>82</v>
      </c>
      <c r="J260" t="s">
        <v>83</v>
      </c>
      <c r="K260" t="s">
        <v>9</v>
      </c>
      <c r="L260">
        <v>4</v>
      </c>
      <c r="M260">
        <v>1</v>
      </c>
      <c r="W260">
        <v>3</v>
      </c>
      <c r="Y260" t="s">
        <v>44</v>
      </c>
      <c r="Z260" t="s">
        <v>46</v>
      </c>
      <c r="AA260">
        <f t="shared" si="12"/>
        <v>3</v>
      </c>
      <c r="AB260">
        <f t="shared" si="13"/>
        <v>2015</v>
      </c>
      <c r="AC260">
        <f>VLOOKUP(LEFT(K260,2),'Ejercicio 1'!$K$9:$L$12,2,FALSE)*IF(RIGHT(K260,1)="+",1.2,IF(RIGHT(K260,1)="-",0.85,1))</f>
        <v>2000000</v>
      </c>
      <c r="AD260">
        <f t="shared" si="14"/>
        <v>2000000</v>
      </c>
      <c r="AE260" t="str">
        <f>VLOOKUP(Z260,'Ejercicio 1'!N:P,3,FALSE)</f>
        <v>V.R.I.D.T.</v>
      </c>
      <c r="AF260" t="str">
        <f>VLOOKUP(Z260,'Ejercicio 1'!N:P,2,FALSE)</f>
        <v>Antofagasta</v>
      </c>
      <c r="AG260" t="str">
        <f>IFERROR(VLOOKUP(Y260,'Ejercicio 1'!R:S,2,FALSE),"Indefinido")</f>
        <v>Artículo</v>
      </c>
    </row>
    <row r="261" spans="1:33" x14ac:dyDescent="0.25">
      <c r="A261">
        <v>2015</v>
      </c>
      <c r="B261">
        <v>2015</v>
      </c>
      <c r="C261">
        <v>1</v>
      </c>
      <c r="D261">
        <v>2015</v>
      </c>
      <c r="E261">
        <v>1</v>
      </c>
      <c r="G261">
        <v>0</v>
      </c>
      <c r="H261" t="s">
        <v>657</v>
      </c>
      <c r="I261" t="s">
        <v>658</v>
      </c>
      <c r="J261" t="s">
        <v>659</v>
      </c>
      <c r="K261" t="s">
        <v>10</v>
      </c>
      <c r="L261">
        <v>6</v>
      </c>
      <c r="M261">
        <v>2</v>
      </c>
      <c r="N261">
        <v>2</v>
      </c>
      <c r="W261">
        <v>2</v>
      </c>
      <c r="Y261" t="s">
        <v>44</v>
      </c>
      <c r="Z261" t="s">
        <v>323</v>
      </c>
      <c r="AA261">
        <f t="shared" si="12"/>
        <v>4</v>
      </c>
      <c r="AB261">
        <f t="shared" si="13"/>
        <v>2015</v>
      </c>
      <c r="AC261">
        <f>VLOOKUP(LEFT(K261,2),'Ejercicio 1'!$K$9:$L$12,2,FALSE)*IF(RIGHT(K261,1)="+",1.2,IF(RIGHT(K261,1)="-",0.85,1))</f>
        <v>1600000</v>
      </c>
      <c r="AD261">
        <f t="shared" si="14"/>
        <v>800000</v>
      </c>
      <c r="AE261" t="str">
        <f>VLOOKUP(Z261,'Ejercicio 1'!N:P,3,FALSE)</f>
        <v>Ciencias</v>
      </c>
      <c r="AF261" t="str">
        <f>VLOOKUP(Z261,'Ejercicio 1'!N:P,2,FALSE)</f>
        <v>Antofagasta</v>
      </c>
      <c r="AG261" t="str">
        <f>IFERROR(VLOOKUP(Y261,'Ejercicio 1'!R:S,2,FALSE),"Indefinido")</f>
        <v>Artículo</v>
      </c>
    </row>
    <row r="262" spans="1:33" x14ac:dyDescent="0.25">
      <c r="A262">
        <v>2015</v>
      </c>
      <c r="C262">
        <v>0</v>
      </c>
      <c r="D262">
        <v>2015</v>
      </c>
      <c r="E262">
        <v>1</v>
      </c>
      <c r="G262">
        <v>0</v>
      </c>
      <c r="H262" t="s">
        <v>660</v>
      </c>
      <c r="I262" t="s">
        <v>104</v>
      </c>
      <c r="J262" t="s">
        <v>105</v>
      </c>
      <c r="K262" t="s">
        <v>12</v>
      </c>
      <c r="L262">
        <v>3</v>
      </c>
      <c r="M262">
        <v>2</v>
      </c>
      <c r="W262">
        <v>1</v>
      </c>
      <c r="Y262" t="s">
        <v>44</v>
      </c>
      <c r="Z262" t="s">
        <v>61</v>
      </c>
      <c r="AA262">
        <f t="shared" si="12"/>
        <v>1</v>
      </c>
      <c r="AB262">
        <f t="shared" si="13"/>
        <v>2015</v>
      </c>
      <c r="AC262">
        <f>VLOOKUP(LEFT(K262,2),'Ejercicio 1'!$K$9:$L$12,2,FALSE)*IF(RIGHT(K262,1)="+",1.2,IF(RIGHT(K262,1)="-",0.85,1))</f>
        <v>800000</v>
      </c>
      <c r="AD262">
        <f t="shared" si="14"/>
        <v>400000</v>
      </c>
      <c r="AE262" t="str">
        <f>VLOOKUP(Z262,'Ejercicio 1'!N:P,3,FALSE)</f>
        <v>V.R.S.</v>
      </c>
      <c r="AF262" t="str">
        <f>VLOOKUP(Z262,'Ejercicio 1'!N:P,2,FALSE)</f>
        <v>Coquimbo</v>
      </c>
      <c r="AG262" t="str">
        <f>IFERROR(VLOOKUP(Y262,'Ejercicio 1'!R:S,2,FALSE),"Indefinido")</f>
        <v>Artículo</v>
      </c>
    </row>
    <row r="263" spans="1:33" x14ac:dyDescent="0.25">
      <c r="A263">
        <v>2015</v>
      </c>
      <c r="C263">
        <v>0</v>
      </c>
      <c r="D263">
        <v>2015</v>
      </c>
      <c r="E263">
        <v>1</v>
      </c>
      <c r="G263">
        <v>0</v>
      </c>
      <c r="H263" t="s">
        <v>660</v>
      </c>
      <c r="I263" t="s">
        <v>104</v>
      </c>
      <c r="J263" t="s">
        <v>105</v>
      </c>
      <c r="K263" t="s">
        <v>12</v>
      </c>
      <c r="L263">
        <v>3</v>
      </c>
      <c r="M263">
        <v>2</v>
      </c>
      <c r="W263">
        <v>1</v>
      </c>
      <c r="Y263" t="s">
        <v>44</v>
      </c>
      <c r="Z263" t="s">
        <v>102</v>
      </c>
      <c r="AA263">
        <f t="shared" si="12"/>
        <v>1</v>
      </c>
      <c r="AB263">
        <f t="shared" si="13"/>
        <v>2015</v>
      </c>
      <c r="AC263">
        <f>VLOOKUP(LEFT(K263,2),'Ejercicio 1'!$K$9:$L$12,2,FALSE)*IF(RIGHT(K263,1)="+",1.2,IF(RIGHT(K263,1)="-",0.85,1))</f>
        <v>800000</v>
      </c>
      <c r="AD263">
        <f t="shared" si="14"/>
        <v>400000</v>
      </c>
      <c r="AE263" t="str">
        <f>VLOOKUP(Z263,'Ejercicio 1'!N:P,3,FALSE)</f>
        <v>V.R.S.</v>
      </c>
      <c r="AF263" t="str">
        <f>VLOOKUP(Z263,'Ejercicio 1'!N:P,2,FALSE)</f>
        <v>Coquimbo</v>
      </c>
      <c r="AG263" t="str">
        <f>IFERROR(VLOOKUP(Y263,'Ejercicio 1'!R:S,2,FALSE),"Indefinido")</f>
        <v>Artículo</v>
      </c>
    </row>
    <row r="264" spans="1:33" x14ac:dyDescent="0.25">
      <c r="A264">
        <v>2015</v>
      </c>
      <c r="B264">
        <v>2015</v>
      </c>
      <c r="C264">
        <v>1</v>
      </c>
      <c r="D264">
        <v>2015</v>
      </c>
      <c r="E264">
        <v>1</v>
      </c>
      <c r="G264">
        <v>0</v>
      </c>
      <c r="H264" t="s">
        <v>661</v>
      </c>
      <c r="I264" t="s">
        <v>662</v>
      </c>
      <c r="J264" t="s">
        <v>663</v>
      </c>
      <c r="K264" t="s">
        <v>11</v>
      </c>
      <c r="L264">
        <v>4</v>
      </c>
      <c r="M264">
        <v>1</v>
      </c>
      <c r="P264">
        <v>2</v>
      </c>
      <c r="W264">
        <v>1</v>
      </c>
      <c r="Y264" t="s">
        <v>44</v>
      </c>
      <c r="Z264" t="s">
        <v>88</v>
      </c>
      <c r="AA264">
        <f t="shared" si="12"/>
        <v>3</v>
      </c>
      <c r="AB264">
        <f t="shared" si="13"/>
        <v>2015</v>
      </c>
      <c r="AC264">
        <f>VLOOKUP(LEFT(K264,2),'Ejercicio 1'!$K$9:$L$12,2,FALSE)*IF(RIGHT(K264,1)="+",1.2,IF(RIGHT(K264,1)="-",0.85,1))</f>
        <v>1200000</v>
      </c>
      <c r="AD264">
        <f t="shared" si="14"/>
        <v>1200000</v>
      </c>
      <c r="AE264" t="str">
        <f>VLOOKUP(Z264,'Ejercicio 1'!N:P,3,FALSE)</f>
        <v>V.R.I.D.T.</v>
      </c>
      <c r="AF264" t="str">
        <f>VLOOKUP(Z264,'Ejercicio 1'!N:P,2,FALSE)</f>
        <v>Antofagasta</v>
      </c>
      <c r="AG264" t="str">
        <f>IFERROR(VLOOKUP(Y264,'Ejercicio 1'!R:S,2,FALSE),"Indefinido")</f>
        <v>Artículo</v>
      </c>
    </row>
    <row r="265" spans="1:33" x14ac:dyDescent="0.25">
      <c r="A265">
        <v>2015</v>
      </c>
      <c r="B265">
        <v>2015</v>
      </c>
      <c r="C265">
        <v>1</v>
      </c>
      <c r="D265">
        <v>2015</v>
      </c>
      <c r="E265">
        <v>1</v>
      </c>
      <c r="F265">
        <v>2015</v>
      </c>
      <c r="G265">
        <v>1</v>
      </c>
      <c r="H265" t="s">
        <v>664</v>
      </c>
      <c r="I265" t="s">
        <v>665</v>
      </c>
      <c r="J265" t="s">
        <v>460</v>
      </c>
      <c r="K265" t="s">
        <v>10</v>
      </c>
      <c r="L265">
        <v>4</v>
      </c>
      <c r="M265">
        <v>1</v>
      </c>
      <c r="W265">
        <v>3</v>
      </c>
      <c r="Y265" t="s">
        <v>44</v>
      </c>
      <c r="Z265" t="s">
        <v>51</v>
      </c>
      <c r="AA265">
        <f t="shared" si="12"/>
        <v>3</v>
      </c>
      <c r="AB265">
        <f t="shared" si="13"/>
        <v>2015</v>
      </c>
      <c r="AC265">
        <f>VLOOKUP(LEFT(K265,2),'Ejercicio 1'!$K$9:$L$12,2,FALSE)*IF(RIGHT(K265,1)="+",1.2,IF(RIGHT(K265,1)="-",0.85,1))</f>
        <v>1600000</v>
      </c>
      <c r="AD265">
        <f t="shared" si="14"/>
        <v>1600000</v>
      </c>
      <c r="AE265" t="str">
        <f>VLOOKUP(Z265,'Ejercicio 1'!N:P,3,FALSE)</f>
        <v>Ing. y Cs. Geológicas</v>
      </c>
      <c r="AF265" t="str">
        <f>VLOOKUP(Z265,'Ejercicio 1'!N:P,2,FALSE)</f>
        <v>Antofagasta</v>
      </c>
      <c r="AG265" t="str">
        <f>IFERROR(VLOOKUP(Y265,'Ejercicio 1'!R:S,2,FALSE),"Indefinido")</f>
        <v>Artículo</v>
      </c>
    </row>
    <row r="266" spans="1:33" x14ac:dyDescent="0.25">
      <c r="A266">
        <v>2015</v>
      </c>
      <c r="C266">
        <v>0</v>
      </c>
      <c r="E266">
        <v>0</v>
      </c>
      <c r="F266">
        <v>2015</v>
      </c>
      <c r="G266">
        <v>1</v>
      </c>
      <c r="H266" t="s">
        <v>666</v>
      </c>
      <c r="I266" t="s">
        <v>667</v>
      </c>
      <c r="J266" t="s">
        <v>347</v>
      </c>
      <c r="K266" t="s">
        <v>106</v>
      </c>
      <c r="L266">
        <v>1</v>
      </c>
      <c r="M266">
        <v>1</v>
      </c>
      <c r="Y266" t="s">
        <v>44</v>
      </c>
      <c r="Z266" t="s">
        <v>248</v>
      </c>
      <c r="AA266">
        <f t="shared" si="12"/>
        <v>0</v>
      </c>
      <c r="AB266">
        <f t="shared" si="13"/>
        <v>2015</v>
      </c>
      <c r="AC266">
        <f>VLOOKUP(LEFT(K266,2),'Ejercicio 1'!$K$9:$L$12,2,FALSE)*IF(RIGHT(K266,1)="+",1.2,IF(RIGHT(K266,1)="-",0.85,1))</f>
        <v>680000</v>
      </c>
      <c r="AD266">
        <f t="shared" si="14"/>
        <v>680000</v>
      </c>
      <c r="AE266" t="str">
        <f>VLOOKUP(Z266,'Ejercicio 1'!N:P,3,FALSE)</f>
        <v>Cs. Jurídicas</v>
      </c>
      <c r="AF266" t="str">
        <f>VLOOKUP(Z266,'Ejercicio 1'!N:P,2,FALSE)</f>
        <v>Antofagasta</v>
      </c>
      <c r="AG266" t="str">
        <f>IFERROR(VLOOKUP(Y266,'Ejercicio 1'!R:S,2,FALSE),"Indefinido")</f>
        <v>Artículo</v>
      </c>
    </row>
    <row r="267" spans="1:33" x14ac:dyDescent="0.25">
      <c r="A267">
        <v>2015</v>
      </c>
      <c r="B267">
        <v>2015</v>
      </c>
      <c r="C267">
        <v>1</v>
      </c>
      <c r="D267">
        <v>2015</v>
      </c>
      <c r="E267">
        <v>1</v>
      </c>
      <c r="G267">
        <v>0</v>
      </c>
      <c r="H267" t="s">
        <v>668</v>
      </c>
      <c r="I267" t="s">
        <v>312</v>
      </c>
      <c r="J267" t="s">
        <v>313</v>
      </c>
      <c r="K267" t="s">
        <v>12</v>
      </c>
      <c r="L267">
        <v>3</v>
      </c>
      <c r="M267">
        <v>1</v>
      </c>
      <c r="P267">
        <v>2</v>
      </c>
      <c r="Y267" t="s">
        <v>44</v>
      </c>
      <c r="Z267" t="s">
        <v>95</v>
      </c>
      <c r="AA267">
        <f t="shared" si="12"/>
        <v>2</v>
      </c>
      <c r="AB267">
        <f t="shared" si="13"/>
        <v>2015</v>
      </c>
      <c r="AC267">
        <f>VLOOKUP(LEFT(K267,2),'Ejercicio 1'!$K$9:$L$12,2,FALSE)*IF(RIGHT(K267,1)="+",1.2,IF(RIGHT(K267,1)="-",0.85,1))</f>
        <v>800000</v>
      </c>
      <c r="AD267">
        <f t="shared" si="14"/>
        <v>800000</v>
      </c>
      <c r="AE267" t="str">
        <f>VLOOKUP(Z267,'Ejercicio 1'!N:P,3,FALSE)</f>
        <v>Cs. del Mar</v>
      </c>
      <c r="AF267" t="str">
        <f>VLOOKUP(Z267,'Ejercicio 1'!N:P,2,FALSE)</f>
        <v>Coquimbo</v>
      </c>
      <c r="AG267" t="str">
        <f>IFERROR(VLOOKUP(Y267,'Ejercicio 1'!R:S,2,FALSE),"Indefinido")</f>
        <v>Artículo</v>
      </c>
    </row>
    <row r="268" spans="1:33" x14ac:dyDescent="0.25">
      <c r="A268">
        <v>2015</v>
      </c>
      <c r="B268">
        <v>2015</v>
      </c>
      <c r="C268">
        <v>1</v>
      </c>
      <c r="D268">
        <v>2015</v>
      </c>
      <c r="E268">
        <v>1</v>
      </c>
      <c r="G268">
        <v>0</v>
      </c>
      <c r="H268" t="s">
        <v>669</v>
      </c>
      <c r="I268" t="s">
        <v>670</v>
      </c>
      <c r="J268" t="s">
        <v>671</v>
      </c>
      <c r="K268" t="s">
        <v>9</v>
      </c>
      <c r="L268">
        <v>15</v>
      </c>
      <c r="M268">
        <v>1</v>
      </c>
      <c r="P268">
        <v>2</v>
      </c>
      <c r="Q268">
        <v>1</v>
      </c>
      <c r="W268">
        <v>11</v>
      </c>
      <c r="Y268" t="s">
        <v>44</v>
      </c>
      <c r="Z268" t="s">
        <v>88</v>
      </c>
      <c r="AA268">
        <f t="shared" si="12"/>
        <v>14</v>
      </c>
      <c r="AB268">
        <f t="shared" si="13"/>
        <v>2015</v>
      </c>
      <c r="AC268">
        <f>VLOOKUP(LEFT(K268,2),'Ejercicio 1'!$K$9:$L$12,2,FALSE)*IF(RIGHT(K268,1)="+",1.2,IF(RIGHT(K268,1)="-",0.85,1))</f>
        <v>2000000</v>
      </c>
      <c r="AD268">
        <f t="shared" si="14"/>
        <v>2000000</v>
      </c>
      <c r="AE268" t="str">
        <f>VLOOKUP(Z268,'Ejercicio 1'!N:P,3,FALSE)</f>
        <v>V.R.I.D.T.</v>
      </c>
      <c r="AF268" t="str">
        <f>VLOOKUP(Z268,'Ejercicio 1'!N:P,2,FALSE)</f>
        <v>Antofagasta</v>
      </c>
      <c r="AG268" t="str">
        <f>IFERROR(VLOOKUP(Y268,'Ejercicio 1'!R:S,2,FALSE),"Indefinido")</f>
        <v>Artículo</v>
      </c>
    </row>
    <row r="269" spans="1:33" x14ac:dyDescent="0.25">
      <c r="A269">
        <v>2015</v>
      </c>
      <c r="B269">
        <v>2015</v>
      </c>
      <c r="C269">
        <v>1</v>
      </c>
      <c r="D269">
        <v>2015</v>
      </c>
      <c r="E269">
        <v>1</v>
      </c>
      <c r="G269">
        <v>0</v>
      </c>
      <c r="H269" t="s">
        <v>672</v>
      </c>
      <c r="I269" t="s">
        <v>100</v>
      </c>
      <c r="J269" t="s">
        <v>101</v>
      </c>
      <c r="K269" t="s">
        <v>12</v>
      </c>
      <c r="L269">
        <v>4</v>
      </c>
      <c r="M269">
        <v>1</v>
      </c>
      <c r="P269">
        <v>2</v>
      </c>
      <c r="S269">
        <v>1</v>
      </c>
      <c r="Y269" t="s">
        <v>44</v>
      </c>
      <c r="Z269" t="s">
        <v>102</v>
      </c>
      <c r="AA269">
        <f t="shared" si="12"/>
        <v>3</v>
      </c>
      <c r="AB269">
        <f t="shared" si="13"/>
        <v>2015</v>
      </c>
      <c r="AC269">
        <f>VLOOKUP(LEFT(K269,2),'Ejercicio 1'!$K$9:$L$12,2,FALSE)*IF(RIGHT(K269,1)="+",1.2,IF(RIGHT(K269,1)="-",0.85,1))</f>
        <v>800000</v>
      </c>
      <c r="AD269">
        <f t="shared" si="14"/>
        <v>800000</v>
      </c>
      <c r="AE269" t="str">
        <f>VLOOKUP(Z269,'Ejercicio 1'!N:P,3,FALSE)</f>
        <v>V.R.S.</v>
      </c>
      <c r="AF269" t="str">
        <f>VLOOKUP(Z269,'Ejercicio 1'!N:P,2,FALSE)</f>
        <v>Coquimbo</v>
      </c>
      <c r="AG269" t="str">
        <f>IFERROR(VLOOKUP(Y269,'Ejercicio 1'!R:S,2,FALSE),"Indefinido")</f>
        <v>Artículo</v>
      </c>
    </row>
    <row r="270" spans="1:33" x14ac:dyDescent="0.25">
      <c r="A270">
        <v>2015</v>
      </c>
      <c r="B270">
        <v>2015</v>
      </c>
      <c r="C270">
        <v>1</v>
      </c>
      <c r="E270">
        <v>0</v>
      </c>
      <c r="G270">
        <v>0</v>
      </c>
      <c r="H270" t="s">
        <v>673</v>
      </c>
      <c r="I270" t="s">
        <v>674</v>
      </c>
      <c r="J270" t="s">
        <v>675</v>
      </c>
      <c r="K270" t="s">
        <v>9</v>
      </c>
      <c r="L270">
        <v>5</v>
      </c>
      <c r="M270">
        <v>1</v>
      </c>
      <c r="P270">
        <v>2</v>
      </c>
      <c r="T270">
        <v>2</v>
      </c>
      <c r="Y270" t="s">
        <v>44</v>
      </c>
      <c r="Z270" t="s">
        <v>88</v>
      </c>
      <c r="AA270">
        <f t="shared" si="12"/>
        <v>4</v>
      </c>
      <c r="AB270">
        <f t="shared" si="13"/>
        <v>2015</v>
      </c>
      <c r="AC270">
        <f>VLOOKUP(LEFT(K270,2),'Ejercicio 1'!$K$9:$L$12,2,FALSE)*IF(RIGHT(K270,1)="+",1.2,IF(RIGHT(K270,1)="-",0.85,1))</f>
        <v>2000000</v>
      </c>
      <c r="AD270">
        <f t="shared" si="14"/>
        <v>2000000</v>
      </c>
      <c r="AE270" t="str">
        <f>VLOOKUP(Z270,'Ejercicio 1'!N:P,3,FALSE)</f>
        <v>V.R.I.D.T.</v>
      </c>
      <c r="AF270" t="str">
        <f>VLOOKUP(Z270,'Ejercicio 1'!N:P,2,FALSE)</f>
        <v>Antofagasta</v>
      </c>
      <c r="AG270" t="str">
        <f>IFERROR(VLOOKUP(Y270,'Ejercicio 1'!R:S,2,FALSE),"Indefinido")</f>
        <v>Artículo</v>
      </c>
    </row>
    <row r="271" spans="1:33" x14ac:dyDescent="0.25">
      <c r="A271">
        <v>2015</v>
      </c>
      <c r="B271">
        <v>2015</v>
      </c>
      <c r="C271">
        <v>1</v>
      </c>
      <c r="D271">
        <v>2015</v>
      </c>
      <c r="E271">
        <v>1</v>
      </c>
      <c r="G271">
        <v>0</v>
      </c>
      <c r="H271" t="s">
        <v>676</v>
      </c>
      <c r="I271" t="s">
        <v>82</v>
      </c>
      <c r="J271" t="s">
        <v>83</v>
      </c>
      <c r="K271" t="s">
        <v>9</v>
      </c>
      <c r="L271">
        <v>13</v>
      </c>
      <c r="M271">
        <v>1</v>
      </c>
      <c r="P271">
        <v>4</v>
      </c>
      <c r="W271">
        <v>8</v>
      </c>
      <c r="Y271" t="s">
        <v>44</v>
      </c>
      <c r="Z271" t="s">
        <v>46</v>
      </c>
      <c r="AA271">
        <f t="shared" si="12"/>
        <v>12</v>
      </c>
      <c r="AB271">
        <f t="shared" si="13"/>
        <v>2015</v>
      </c>
      <c r="AC271">
        <f>VLOOKUP(LEFT(K271,2),'Ejercicio 1'!$K$9:$L$12,2,FALSE)*IF(RIGHT(K271,1)="+",1.2,IF(RIGHT(K271,1)="-",0.85,1))</f>
        <v>2000000</v>
      </c>
      <c r="AD271">
        <f t="shared" si="14"/>
        <v>2000000</v>
      </c>
      <c r="AE271" t="str">
        <f>VLOOKUP(Z271,'Ejercicio 1'!N:P,3,FALSE)</f>
        <v>V.R.I.D.T.</v>
      </c>
      <c r="AF271" t="str">
        <f>VLOOKUP(Z271,'Ejercicio 1'!N:P,2,FALSE)</f>
        <v>Antofagasta</v>
      </c>
      <c r="AG271" t="str">
        <f>IFERROR(VLOOKUP(Y271,'Ejercicio 1'!R:S,2,FALSE),"Indefinido")</f>
        <v>Artículo</v>
      </c>
    </row>
    <row r="272" spans="1:33" x14ac:dyDescent="0.25">
      <c r="A272">
        <v>2015</v>
      </c>
      <c r="B272">
        <v>2015</v>
      </c>
      <c r="C272">
        <v>1</v>
      </c>
      <c r="D272">
        <v>2015</v>
      </c>
      <c r="E272">
        <v>1</v>
      </c>
      <c r="G272">
        <v>0</v>
      </c>
      <c r="H272" t="s">
        <v>677</v>
      </c>
      <c r="I272" t="s">
        <v>82</v>
      </c>
      <c r="J272" t="s">
        <v>83</v>
      </c>
      <c r="K272" t="s">
        <v>9</v>
      </c>
      <c r="L272">
        <v>10</v>
      </c>
      <c r="M272">
        <v>1</v>
      </c>
      <c r="P272">
        <v>1</v>
      </c>
      <c r="T272">
        <v>1</v>
      </c>
      <c r="W272">
        <v>8</v>
      </c>
      <c r="Y272" t="s">
        <v>44</v>
      </c>
      <c r="Z272" t="s">
        <v>46</v>
      </c>
      <c r="AA272">
        <f t="shared" si="12"/>
        <v>9</v>
      </c>
      <c r="AB272">
        <f t="shared" si="13"/>
        <v>2015</v>
      </c>
      <c r="AC272">
        <f>VLOOKUP(LEFT(K272,2),'Ejercicio 1'!$K$9:$L$12,2,FALSE)*IF(RIGHT(K272,1)="+",1.2,IF(RIGHT(K272,1)="-",0.85,1))</f>
        <v>2000000</v>
      </c>
      <c r="AD272">
        <f t="shared" si="14"/>
        <v>2000000</v>
      </c>
      <c r="AE272" t="str">
        <f>VLOOKUP(Z272,'Ejercicio 1'!N:P,3,FALSE)</f>
        <v>V.R.I.D.T.</v>
      </c>
      <c r="AF272" t="str">
        <f>VLOOKUP(Z272,'Ejercicio 1'!N:P,2,FALSE)</f>
        <v>Antofagasta</v>
      </c>
      <c r="AG272" t="str">
        <f>IFERROR(VLOOKUP(Y272,'Ejercicio 1'!R:S,2,FALSE),"Indefinido")</f>
        <v>Artículo</v>
      </c>
    </row>
    <row r="273" spans="1:33" x14ac:dyDescent="0.25">
      <c r="A273">
        <v>2014</v>
      </c>
      <c r="B273">
        <v>2015</v>
      </c>
      <c r="C273">
        <v>1</v>
      </c>
      <c r="D273">
        <v>2015</v>
      </c>
      <c r="E273">
        <v>1</v>
      </c>
      <c r="G273">
        <v>0</v>
      </c>
      <c r="H273" t="s">
        <v>678</v>
      </c>
      <c r="I273" t="s">
        <v>679</v>
      </c>
      <c r="J273" t="s">
        <v>680</v>
      </c>
      <c r="K273" t="s">
        <v>10</v>
      </c>
      <c r="L273">
        <v>9</v>
      </c>
      <c r="M273">
        <v>1</v>
      </c>
      <c r="P273">
        <v>5</v>
      </c>
      <c r="Q273">
        <v>3</v>
      </c>
      <c r="Y273" t="s">
        <v>44</v>
      </c>
      <c r="Z273" t="s">
        <v>56</v>
      </c>
      <c r="AA273">
        <f t="shared" si="12"/>
        <v>8</v>
      </c>
      <c r="AB273">
        <f t="shared" si="13"/>
        <v>2015</v>
      </c>
      <c r="AC273">
        <f>VLOOKUP(LEFT(K273,2),'Ejercicio 1'!$K$9:$L$12,2,FALSE)*IF(RIGHT(K273,1)="+",1.2,IF(RIGHT(K273,1)="-",0.85,1))</f>
        <v>1600000</v>
      </c>
      <c r="AD273">
        <f t="shared" si="14"/>
        <v>1600000</v>
      </c>
      <c r="AE273" t="str">
        <f>VLOOKUP(Z273,'Ejercicio 1'!N:P,3,FALSE)</f>
        <v>Cs. del Mar</v>
      </c>
      <c r="AF273" t="str">
        <f>VLOOKUP(Z273,'Ejercicio 1'!N:P,2,FALSE)</f>
        <v>Coquimbo</v>
      </c>
      <c r="AG273" t="str">
        <f>IFERROR(VLOOKUP(Y273,'Ejercicio 1'!R:S,2,FALSE),"Indefinido")</f>
        <v>Artículo</v>
      </c>
    </row>
    <row r="274" spans="1:33" x14ac:dyDescent="0.25">
      <c r="A274">
        <v>2016</v>
      </c>
      <c r="B274">
        <v>2016</v>
      </c>
      <c r="C274">
        <v>1</v>
      </c>
      <c r="D274">
        <v>2016</v>
      </c>
      <c r="E274">
        <v>11</v>
      </c>
      <c r="G274">
        <v>0</v>
      </c>
      <c r="H274" t="s">
        <v>681</v>
      </c>
      <c r="I274" t="s">
        <v>90</v>
      </c>
      <c r="J274" t="s">
        <v>91</v>
      </c>
      <c r="K274" t="s">
        <v>9</v>
      </c>
      <c r="L274">
        <v>5</v>
      </c>
      <c r="M274">
        <v>1</v>
      </c>
      <c r="Q274">
        <v>2</v>
      </c>
      <c r="T274">
        <v>2</v>
      </c>
      <c r="Y274" t="s">
        <v>44</v>
      </c>
      <c r="Z274" t="s">
        <v>56</v>
      </c>
      <c r="AA274">
        <f t="shared" si="12"/>
        <v>4</v>
      </c>
      <c r="AB274">
        <f t="shared" si="13"/>
        <v>2016</v>
      </c>
      <c r="AC274">
        <f>VLOOKUP(LEFT(K274,2),'Ejercicio 1'!$K$9:$L$12,2,FALSE)*IF(RIGHT(K274,1)="+",1.2,IF(RIGHT(K274,1)="-",0.85,1))</f>
        <v>2000000</v>
      </c>
      <c r="AD274">
        <f t="shared" si="14"/>
        <v>2000000</v>
      </c>
      <c r="AE274" t="str">
        <f>VLOOKUP(Z274,'Ejercicio 1'!N:P,3,FALSE)</f>
        <v>Cs. del Mar</v>
      </c>
      <c r="AF274" t="str">
        <f>VLOOKUP(Z274,'Ejercicio 1'!N:P,2,FALSE)</f>
        <v>Coquimbo</v>
      </c>
      <c r="AG274" t="str">
        <f>IFERROR(VLOOKUP(Y274,'Ejercicio 1'!R:S,2,FALSE),"Indefinido")</f>
        <v>Artículo</v>
      </c>
    </row>
    <row r="275" spans="1:33" x14ac:dyDescent="0.25">
      <c r="A275">
        <v>2015</v>
      </c>
      <c r="C275">
        <v>0</v>
      </c>
      <c r="E275">
        <v>0</v>
      </c>
      <c r="F275">
        <v>2015</v>
      </c>
      <c r="G275">
        <v>1</v>
      </c>
      <c r="H275" t="s">
        <v>682</v>
      </c>
      <c r="I275" t="s">
        <v>667</v>
      </c>
      <c r="J275" t="s">
        <v>347</v>
      </c>
      <c r="K275" t="s">
        <v>106</v>
      </c>
      <c r="L275">
        <v>1</v>
      </c>
      <c r="M275">
        <v>1</v>
      </c>
      <c r="Y275" t="s">
        <v>44</v>
      </c>
      <c r="Z275" t="s">
        <v>248</v>
      </c>
      <c r="AA275">
        <f t="shared" si="12"/>
        <v>0</v>
      </c>
      <c r="AB275">
        <f t="shared" si="13"/>
        <v>2015</v>
      </c>
      <c r="AC275">
        <f>VLOOKUP(LEFT(K275,2),'Ejercicio 1'!$K$9:$L$12,2,FALSE)*IF(RIGHT(K275,1)="+",1.2,IF(RIGHT(K275,1)="-",0.85,1))</f>
        <v>680000</v>
      </c>
      <c r="AD275">
        <f t="shared" si="14"/>
        <v>680000</v>
      </c>
      <c r="AE275" t="str">
        <f>VLOOKUP(Z275,'Ejercicio 1'!N:P,3,FALSE)</f>
        <v>Cs. Jurídicas</v>
      </c>
      <c r="AF275" t="str">
        <f>VLOOKUP(Z275,'Ejercicio 1'!N:P,2,FALSE)</f>
        <v>Antofagasta</v>
      </c>
      <c r="AG275" t="str">
        <f>IFERROR(VLOOKUP(Y275,'Ejercicio 1'!R:S,2,FALSE),"Indefinido")</f>
        <v>Artículo</v>
      </c>
    </row>
    <row r="276" spans="1:33" x14ac:dyDescent="0.25">
      <c r="A276">
        <v>2015</v>
      </c>
      <c r="B276">
        <v>2015</v>
      </c>
      <c r="C276">
        <v>1</v>
      </c>
      <c r="D276">
        <v>2015</v>
      </c>
      <c r="E276">
        <v>1</v>
      </c>
      <c r="G276">
        <v>0</v>
      </c>
      <c r="H276" t="s">
        <v>683</v>
      </c>
      <c r="I276" t="s">
        <v>165</v>
      </c>
      <c r="J276" t="s">
        <v>166</v>
      </c>
      <c r="K276" t="s">
        <v>9</v>
      </c>
      <c r="L276">
        <v>2</v>
      </c>
      <c r="M276">
        <v>1</v>
      </c>
      <c r="W276">
        <v>1</v>
      </c>
      <c r="Y276" t="s">
        <v>44</v>
      </c>
      <c r="Z276" t="s">
        <v>46</v>
      </c>
      <c r="AA276">
        <f t="shared" si="12"/>
        <v>1</v>
      </c>
      <c r="AB276">
        <f t="shared" si="13"/>
        <v>2015</v>
      </c>
      <c r="AC276">
        <f>VLOOKUP(LEFT(K276,2),'Ejercicio 1'!$K$9:$L$12,2,FALSE)*IF(RIGHT(K276,1)="+",1.2,IF(RIGHT(K276,1)="-",0.85,1))</f>
        <v>2000000</v>
      </c>
      <c r="AD276">
        <f t="shared" si="14"/>
        <v>2000000</v>
      </c>
      <c r="AE276" t="str">
        <f>VLOOKUP(Z276,'Ejercicio 1'!N:P,3,FALSE)</f>
        <v>V.R.I.D.T.</v>
      </c>
      <c r="AF276" t="str">
        <f>VLOOKUP(Z276,'Ejercicio 1'!N:P,2,FALSE)</f>
        <v>Antofagasta</v>
      </c>
      <c r="AG276" t="str">
        <f>IFERROR(VLOOKUP(Y276,'Ejercicio 1'!R:S,2,FALSE),"Indefinido")</f>
        <v>Artículo</v>
      </c>
    </row>
    <row r="277" spans="1:33" x14ac:dyDescent="0.25">
      <c r="A277">
        <v>2015</v>
      </c>
      <c r="B277">
        <v>2015</v>
      </c>
      <c r="C277">
        <v>1</v>
      </c>
      <c r="D277">
        <v>2015</v>
      </c>
      <c r="E277">
        <v>1</v>
      </c>
      <c r="G277">
        <v>0</v>
      </c>
      <c r="H277" t="s">
        <v>684</v>
      </c>
      <c r="I277" t="s">
        <v>82</v>
      </c>
      <c r="J277" t="s">
        <v>83</v>
      </c>
      <c r="K277" t="s">
        <v>9</v>
      </c>
      <c r="L277">
        <v>3</v>
      </c>
      <c r="M277">
        <v>2</v>
      </c>
      <c r="W277">
        <v>1</v>
      </c>
      <c r="Y277" t="s">
        <v>44</v>
      </c>
      <c r="Z277" t="s">
        <v>46</v>
      </c>
      <c r="AA277">
        <f t="shared" si="12"/>
        <v>1</v>
      </c>
      <c r="AB277">
        <f t="shared" si="13"/>
        <v>2015</v>
      </c>
      <c r="AC277">
        <f>VLOOKUP(LEFT(K277,2),'Ejercicio 1'!$K$9:$L$12,2,FALSE)*IF(RIGHT(K277,1)="+",1.2,IF(RIGHT(K277,1)="-",0.85,1))</f>
        <v>2000000</v>
      </c>
      <c r="AD277">
        <f t="shared" si="14"/>
        <v>1000000</v>
      </c>
      <c r="AE277" t="str">
        <f>VLOOKUP(Z277,'Ejercicio 1'!N:P,3,FALSE)</f>
        <v>V.R.I.D.T.</v>
      </c>
      <c r="AF277" t="str">
        <f>VLOOKUP(Z277,'Ejercicio 1'!N:P,2,FALSE)</f>
        <v>Antofagasta</v>
      </c>
      <c r="AG277" t="str">
        <f>IFERROR(VLOOKUP(Y277,'Ejercicio 1'!R:S,2,FALSE),"Indefinido")</f>
        <v>Artículo</v>
      </c>
    </row>
    <row r="278" spans="1:33" x14ac:dyDescent="0.25">
      <c r="A278">
        <v>2016</v>
      </c>
      <c r="B278">
        <v>2016</v>
      </c>
      <c r="C278">
        <v>1</v>
      </c>
      <c r="D278">
        <v>2016</v>
      </c>
      <c r="E278">
        <v>11</v>
      </c>
      <c r="G278">
        <v>0</v>
      </c>
      <c r="H278" t="s">
        <v>685</v>
      </c>
      <c r="I278" t="s">
        <v>686</v>
      </c>
      <c r="J278" t="s">
        <v>687</v>
      </c>
      <c r="K278" t="s">
        <v>11</v>
      </c>
      <c r="L278">
        <v>6</v>
      </c>
      <c r="M278">
        <v>2</v>
      </c>
      <c r="P278">
        <v>4</v>
      </c>
      <c r="Y278" t="s">
        <v>44</v>
      </c>
      <c r="Z278" t="s">
        <v>95</v>
      </c>
      <c r="AA278">
        <f t="shared" si="12"/>
        <v>4</v>
      </c>
      <c r="AB278">
        <f t="shared" si="13"/>
        <v>2016</v>
      </c>
      <c r="AC278">
        <f>VLOOKUP(LEFT(K278,2),'Ejercicio 1'!$K$9:$L$12,2,FALSE)*IF(RIGHT(K278,1)="+",1.2,IF(RIGHT(K278,1)="-",0.85,1))</f>
        <v>1200000</v>
      </c>
      <c r="AD278">
        <f t="shared" si="14"/>
        <v>600000</v>
      </c>
      <c r="AE278" t="str">
        <f>VLOOKUP(Z278,'Ejercicio 1'!N:P,3,FALSE)</f>
        <v>Cs. del Mar</v>
      </c>
      <c r="AF278" t="str">
        <f>VLOOKUP(Z278,'Ejercicio 1'!N:P,2,FALSE)</f>
        <v>Coquimbo</v>
      </c>
      <c r="AG278" t="str">
        <f>IFERROR(VLOOKUP(Y278,'Ejercicio 1'!R:S,2,FALSE),"Indefinido")</f>
        <v>Artículo</v>
      </c>
    </row>
    <row r="279" spans="1:33" x14ac:dyDescent="0.25">
      <c r="A279">
        <v>2015</v>
      </c>
      <c r="B279">
        <v>2015</v>
      </c>
      <c r="C279">
        <v>1</v>
      </c>
      <c r="D279">
        <v>2015</v>
      </c>
      <c r="E279">
        <v>1</v>
      </c>
      <c r="G279">
        <v>0</v>
      </c>
      <c r="H279" t="s">
        <v>688</v>
      </c>
      <c r="I279" t="s">
        <v>689</v>
      </c>
      <c r="J279" t="s">
        <v>690</v>
      </c>
      <c r="K279" t="s">
        <v>11</v>
      </c>
      <c r="L279">
        <v>5</v>
      </c>
      <c r="M279">
        <v>1</v>
      </c>
      <c r="P279">
        <v>1</v>
      </c>
      <c r="W279">
        <v>1</v>
      </c>
      <c r="X279">
        <v>2</v>
      </c>
      <c r="Y279" t="s">
        <v>44</v>
      </c>
      <c r="Z279" t="s">
        <v>51</v>
      </c>
      <c r="AA279">
        <f t="shared" si="12"/>
        <v>4</v>
      </c>
      <c r="AB279">
        <f t="shared" si="13"/>
        <v>2015</v>
      </c>
      <c r="AC279">
        <f>VLOOKUP(LEFT(K279,2),'Ejercicio 1'!$K$9:$L$12,2,FALSE)*IF(RIGHT(K279,1)="+",1.2,IF(RIGHT(K279,1)="-",0.85,1))</f>
        <v>1200000</v>
      </c>
      <c r="AD279">
        <f t="shared" si="14"/>
        <v>1200000</v>
      </c>
      <c r="AE279" t="str">
        <f>VLOOKUP(Z279,'Ejercicio 1'!N:P,3,FALSE)</f>
        <v>Ing. y Cs. Geológicas</v>
      </c>
      <c r="AF279" t="str">
        <f>VLOOKUP(Z279,'Ejercicio 1'!N:P,2,FALSE)</f>
        <v>Antofagasta</v>
      </c>
      <c r="AG279" t="str">
        <f>IFERROR(VLOOKUP(Y279,'Ejercicio 1'!R:S,2,FALSE),"Indefinido")</f>
        <v>Artículo</v>
      </c>
    </row>
    <row r="280" spans="1:33" x14ac:dyDescent="0.25">
      <c r="A280">
        <v>2014</v>
      </c>
      <c r="B280">
        <v>2015</v>
      </c>
      <c r="C280">
        <v>1</v>
      </c>
      <c r="D280">
        <v>2014</v>
      </c>
      <c r="E280">
        <v>11</v>
      </c>
      <c r="F280">
        <v>2015</v>
      </c>
      <c r="G280">
        <v>1</v>
      </c>
      <c r="H280" t="s">
        <v>691</v>
      </c>
      <c r="I280" t="s">
        <v>692</v>
      </c>
      <c r="J280" t="s">
        <v>693</v>
      </c>
      <c r="K280" t="s">
        <v>11</v>
      </c>
      <c r="L280">
        <v>4</v>
      </c>
      <c r="M280">
        <v>1</v>
      </c>
      <c r="P280">
        <v>3</v>
      </c>
      <c r="Y280" t="s">
        <v>44</v>
      </c>
      <c r="Z280" t="s">
        <v>76</v>
      </c>
      <c r="AA280">
        <f t="shared" si="12"/>
        <v>3</v>
      </c>
      <c r="AB280">
        <f t="shared" si="13"/>
        <v>2015</v>
      </c>
      <c r="AC280">
        <f>VLOOKUP(LEFT(K280,2),'Ejercicio 1'!$K$9:$L$12,2,FALSE)*IF(RIGHT(K280,1)="+",1.2,IF(RIGHT(K280,1)="-",0.85,1))</f>
        <v>1200000</v>
      </c>
      <c r="AD280">
        <f t="shared" si="14"/>
        <v>1200000</v>
      </c>
      <c r="AE280" t="str">
        <f>VLOOKUP(Z280,'Ejercicio 1'!N:P,3,FALSE)</f>
        <v>Cs. del Mar</v>
      </c>
      <c r="AF280" t="str">
        <f>VLOOKUP(Z280,'Ejercicio 1'!N:P,2,FALSE)</f>
        <v>Coquimbo</v>
      </c>
      <c r="AG280" t="str">
        <f>IFERROR(VLOOKUP(Y280,'Ejercicio 1'!R:S,2,FALSE),"Indefinido")</f>
        <v>Artículo</v>
      </c>
    </row>
    <row r="281" spans="1:33" x14ac:dyDescent="0.25">
      <c r="A281">
        <v>2015</v>
      </c>
      <c r="B281">
        <v>2015</v>
      </c>
      <c r="C281">
        <v>1</v>
      </c>
      <c r="D281">
        <v>2015</v>
      </c>
      <c r="E281">
        <v>1</v>
      </c>
      <c r="G281">
        <v>0</v>
      </c>
      <c r="H281" t="s">
        <v>694</v>
      </c>
      <c r="I281" t="s">
        <v>695</v>
      </c>
      <c r="J281" t="s">
        <v>696</v>
      </c>
      <c r="K281" t="s">
        <v>9</v>
      </c>
      <c r="L281">
        <v>2</v>
      </c>
      <c r="M281">
        <v>1</v>
      </c>
      <c r="S281">
        <v>1</v>
      </c>
      <c r="Y281" t="s">
        <v>44</v>
      </c>
      <c r="Z281" t="s">
        <v>150</v>
      </c>
      <c r="AA281">
        <f t="shared" si="12"/>
        <v>1</v>
      </c>
      <c r="AB281">
        <f t="shared" si="13"/>
        <v>2015</v>
      </c>
      <c r="AC281">
        <f>VLOOKUP(LEFT(K281,2),'Ejercicio 1'!$K$9:$L$12,2,FALSE)*IF(RIGHT(K281,1)="+",1.2,IF(RIGHT(K281,1)="-",0.85,1))</f>
        <v>2000000</v>
      </c>
      <c r="AD281">
        <f t="shared" si="14"/>
        <v>2000000</v>
      </c>
      <c r="AE281" t="str">
        <f>VLOOKUP(Z281,'Ejercicio 1'!N:P,3,FALSE)</f>
        <v>Ing. y Cs. Geológicas</v>
      </c>
      <c r="AF281" t="str">
        <f>VLOOKUP(Z281,'Ejercicio 1'!N:P,2,FALSE)</f>
        <v>Antofagasta</v>
      </c>
      <c r="AG281" t="str">
        <f>IFERROR(VLOOKUP(Y281,'Ejercicio 1'!R:S,2,FALSE),"Indefinido")</f>
        <v>Artículo</v>
      </c>
    </row>
    <row r="282" spans="1:33" x14ac:dyDescent="0.25">
      <c r="A282">
        <v>2015</v>
      </c>
      <c r="B282">
        <v>2015</v>
      </c>
      <c r="C282">
        <v>1</v>
      </c>
      <c r="E282">
        <v>0</v>
      </c>
      <c r="G282">
        <v>0</v>
      </c>
      <c r="H282" t="s">
        <v>697</v>
      </c>
      <c r="I282" t="s">
        <v>698</v>
      </c>
      <c r="J282" t="s">
        <v>341</v>
      </c>
      <c r="K282" t="s">
        <v>106</v>
      </c>
      <c r="L282">
        <v>4</v>
      </c>
      <c r="M282">
        <v>1</v>
      </c>
      <c r="P282">
        <v>3</v>
      </c>
      <c r="Y282" t="s">
        <v>44</v>
      </c>
      <c r="Z282" t="s">
        <v>88</v>
      </c>
      <c r="AA282">
        <f t="shared" si="12"/>
        <v>3</v>
      </c>
      <c r="AB282">
        <f t="shared" si="13"/>
        <v>2015</v>
      </c>
      <c r="AC282">
        <f>VLOOKUP(LEFT(K282,2),'Ejercicio 1'!$K$9:$L$12,2,FALSE)*IF(RIGHT(K282,1)="+",1.2,IF(RIGHT(K282,1)="-",0.85,1))</f>
        <v>680000</v>
      </c>
      <c r="AD282">
        <f t="shared" si="14"/>
        <v>680000</v>
      </c>
      <c r="AE282" t="str">
        <f>VLOOKUP(Z282,'Ejercicio 1'!N:P,3,FALSE)</f>
        <v>V.R.I.D.T.</v>
      </c>
      <c r="AF282" t="str">
        <f>VLOOKUP(Z282,'Ejercicio 1'!N:P,2,FALSE)</f>
        <v>Antofagasta</v>
      </c>
      <c r="AG282" t="str">
        <f>IFERROR(VLOOKUP(Y282,'Ejercicio 1'!R:S,2,FALSE),"Indefinido")</f>
        <v>Artículo</v>
      </c>
    </row>
    <row r="283" spans="1:33" x14ac:dyDescent="0.25">
      <c r="A283">
        <v>2016</v>
      </c>
      <c r="B283">
        <v>2016</v>
      </c>
      <c r="C283">
        <v>1</v>
      </c>
      <c r="D283">
        <v>2016</v>
      </c>
      <c r="E283">
        <v>11</v>
      </c>
      <c r="G283">
        <v>0</v>
      </c>
      <c r="H283" t="s">
        <v>699</v>
      </c>
      <c r="I283" t="s">
        <v>700</v>
      </c>
      <c r="J283" t="s">
        <v>1407</v>
      </c>
      <c r="K283" t="s">
        <v>10</v>
      </c>
      <c r="L283">
        <v>4</v>
      </c>
      <c r="M283">
        <v>4</v>
      </c>
      <c r="Y283" t="s">
        <v>44</v>
      </c>
      <c r="Z283" t="s">
        <v>56</v>
      </c>
      <c r="AA283">
        <f t="shared" si="12"/>
        <v>0</v>
      </c>
      <c r="AB283">
        <f t="shared" si="13"/>
        <v>2016</v>
      </c>
      <c r="AC283">
        <f>VLOOKUP(LEFT(K283,2),'Ejercicio 1'!$K$9:$L$12,2,FALSE)*IF(RIGHT(K283,1)="+",1.2,IF(RIGHT(K283,1)="-",0.85,1))</f>
        <v>1600000</v>
      </c>
      <c r="AD283">
        <f t="shared" si="14"/>
        <v>400000</v>
      </c>
      <c r="AE283" t="str">
        <f>VLOOKUP(Z283,'Ejercicio 1'!N:P,3,FALSE)</f>
        <v>Cs. del Mar</v>
      </c>
      <c r="AF283" t="str">
        <f>VLOOKUP(Z283,'Ejercicio 1'!N:P,2,FALSE)</f>
        <v>Coquimbo</v>
      </c>
      <c r="AG283" t="str">
        <f>IFERROR(VLOOKUP(Y283,'Ejercicio 1'!R:S,2,FALSE),"Indefinido")</f>
        <v>Artículo</v>
      </c>
    </row>
    <row r="284" spans="1:33" x14ac:dyDescent="0.25">
      <c r="A284">
        <v>2015</v>
      </c>
      <c r="B284">
        <v>2016</v>
      </c>
      <c r="C284">
        <v>1</v>
      </c>
      <c r="E284">
        <v>0</v>
      </c>
      <c r="H284" t="s">
        <v>701</v>
      </c>
      <c r="I284" t="s">
        <v>702</v>
      </c>
      <c r="J284" t="s">
        <v>703</v>
      </c>
      <c r="K284" t="s">
        <v>10</v>
      </c>
      <c r="L284">
        <v>2</v>
      </c>
      <c r="M284">
        <v>2</v>
      </c>
      <c r="Y284" t="s">
        <v>44</v>
      </c>
      <c r="Z284" t="s">
        <v>157</v>
      </c>
      <c r="AA284">
        <f t="shared" si="12"/>
        <v>0</v>
      </c>
      <c r="AB284">
        <f t="shared" si="13"/>
        <v>2016</v>
      </c>
      <c r="AC284">
        <f>VLOOKUP(LEFT(K284,2),'Ejercicio 1'!$K$9:$L$12,2,FALSE)*IF(RIGHT(K284,1)="+",1.2,IF(RIGHT(K284,1)="-",0.85,1))</f>
        <v>1600000</v>
      </c>
      <c r="AD284">
        <f t="shared" si="14"/>
        <v>800000</v>
      </c>
      <c r="AE284" t="str">
        <f>VLOOKUP(Z284,'Ejercicio 1'!N:P,3,FALSE)</f>
        <v>Ciencias</v>
      </c>
      <c r="AF284" t="str">
        <f>VLOOKUP(Z284,'Ejercicio 1'!N:P,2,FALSE)</f>
        <v>Antofagasta</v>
      </c>
      <c r="AG284" t="str">
        <f>IFERROR(VLOOKUP(Y284,'Ejercicio 1'!R:S,2,FALSE),"Indefinido")</f>
        <v>Artículo</v>
      </c>
    </row>
    <row r="285" spans="1:33" x14ac:dyDescent="0.25">
      <c r="A285">
        <v>2015</v>
      </c>
      <c r="B285">
        <v>2016</v>
      </c>
      <c r="C285">
        <v>1</v>
      </c>
      <c r="D285">
        <v>0</v>
      </c>
      <c r="E285">
        <v>0</v>
      </c>
      <c r="G285">
        <v>0</v>
      </c>
      <c r="H285" t="s">
        <v>701</v>
      </c>
      <c r="I285" t="s">
        <v>702</v>
      </c>
      <c r="J285" t="s">
        <v>703</v>
      </c>
      <c r="K285" t="s">
        <v>10</v>
      </c>
      <c r="L285">
        <v>2</v>
      </c>
      <c r="M285">
        <v>2</v>
      </c>
      <c r="Y285" t="s">
        <v>44</v>
      </c>
      <c r="Z285" t="s">
        <v>157</v>
      </c>
      <c r="AA285">
        <f t="shared" si="12"/>
        <v>0</v>
      </c>
      <c r="AB285">
        <f t="shared" si="13"/>
        <v>2016</v>
      </c>
      <c r="AC285">
        <f>VLOOKUP(LEFT(K285,2),'Ejercicio 1'!$K$9:$L$12,2,FALSE)*IF(RIGHT(K285,1)="+",1.2,IF(RIGHT(K285,1)="-",0.85,1))</f>
        <v>1600000</v>
      </c>
      <c r="AD285">
        <f t="shared" si="14"/>
        <v>800000</v>
      </c>
      <c r="AE285" t="str">
        <f>VLOOKUP(Z285,'Ejercicio 1'!N:P,3,FALSE)</f>
        <v>Ciencias</v>
      </c>
      <c r="AF285" t="str">
        <f>VLOOKUP(Z285,'Ejercicio 1'!N:P,2,FALSE)</f>
        <v>Antofagasta</v>
      </c>
      <c r="AG285" t="str">
        <f>IFERROR(VLOOKUP(Y285,'Ejercicio 1'!R:S,2,FALSE),"Indefinido")</f>
        <v>Artículo</v>
      </c>
    </row>
    <row r="286" spans="1:33" x14ac:dyDescent="0.25">
      <c r="A286">
        <v>2015</v>
      </c>
      <c r="B286">
        <v>2015</v>
      </c>
      <c r="C286">
        <v>1</v>
      </c>
      <c r="D286">
        <v>2015</v>
      </c>
      <c r="E286">
        <v>1</v>
      </c>
      <c r="G286">
        <v>0</v>
      </c>
      <c r="H286" t="s">
        <v>704</v>
      </c>
      <c r="I286" t="s">
        <v>705</v>
      </c>
      <c r="J286" t="s">
        <v>479</v>
      </c>
      <c r="K286" t="s">
        <v>9</v>
      </c>
      <c r="L286">
        <v>3</v>
      </c>
      <c r="M286">
        <v>3</v>
      </c>
      <c r="Y286" t="s">
        <v>44</v>
      </c>
      <c r="Z286" t="s">
        <v>157</v>
      </c>
      <c r="AA286">
        <f t="shared" si="12"/>
        <v>0</v>
      </c>
      <c r="AB286">
        <f t="shared" si="13"/>
        <v>2015</v>
      </c>
      <c r="AC286">
        <f>VLOOKUP(LEFT(K286,2),'Ejercicio 1'!$K$9:$L$12,2,FALSE)*IF(RIGHT(K286,1)="+",1.2,IF(RIGHT(K286,1)="-",0.85,1))</f>
        <v>2000000</v>
      </c>
      <c r="AD286">
        <f t="shared" si="14"/>
        <v>666667</v>
      </c>
      <c r="AE286" t="str">
        <f>VLOOKUP(Z286,'Ejercicio 1'!N:P,3,FALSE)</f>
        <v>Ciencias</v>
      </c>
      <c r="AF286" t="str">
        <f>VLOOKUP(Z286,'Ejercicio 1'!N:P,2,FALSE)</f>
        <v>Antofagasta</v>
      </c>
      <c r="AG286" t="str">
        <f>IFERROR(VLOOKUP(Y286,'Ejercicio 1'!R:S,2,FALSE),"Indefinido")</f>
        <v>Artículo</v>
      </c>
    </row>
    <row r="287" spans="1:33" x14ac:dyDescent="0.25">
      <c r="A287">
        <v>2015</v>
      </c>
      <c r="B287">
        <v>2015</v>
      </c>
      <c r="C287">
        <v>1</v>
      </c>
      <c r="D287">
        <v>2015</v>
      </c>
      <c r="E287">
        <v>1</v>
      </c>
      <c r="G287">
        <v>0</v>
      </c>
      <c r="H287" t="s">
        <v>706</v>
      </c>
      <c r="I287" t="s">
        <v>707</v>
      </c>
      <c r="J287" t="s">
        <v>708</v>
      </c>
      <c r="K287" t="s">
        <v>12</v>
      </c>
      <c r="L287">
        <v>4</v>
      </c>
      <c r="M287">
        <v>3</v>
      </c>
      <c r="Q287">
        <v>1</v>
      </c>
      <c r="Y287" t="s">
        <v>44</v>
      </c>
      <c r="Z287" t="s">
        <v>157</v>
      </c>
      <c r="AA287">
        <f t="shared" si="12"/>
        <v>1</v>
      </c>
      <c r="AB287">
        <f t="shared" si="13"/>
        <v>2015</v>
      </c>
      <c r="AC287">
        <f>VLOOKUP(LEFT(K287,2),'Ejercicio 1'!$K$9:$L$12,2,FALSE)*IF(RIGHT(K287,1)="+",1.2,IF(RIGHT(K287,1)="-",0.85,1))</f>
        <v>800000</v>
      </c>
      <c r="AD287">
        <f t="shared" si="14"/>
        <v>266667</v>
      </c>
      <c r="AE287" t="str">
        <f>VLOOKUP(Z287,'Ejercicio 1'!N:P,3,FALSE)</f>
        <v>Ciencias</v>
      </c>
      <c r="AF287" t="str">
        <f>VLOOKUP(Z287,'Ejercicio 1'!N:P,2,FALSE)</f>
        <v>Antofagasta</v>
      </c>
      <c r="AG287" t="str">
        <f>IFERROR(VLOOKUP(Y287,'Ejercicio 1'!R:S,2,FALSE),"Indefinido")</f>
        <v>Artículo</v>
      </c>
    </row>
    <row r="288" spans="1:33" x14ac:dyDescent="0.25">
      <c r="A288">
        <v>2014</v>
      </c>
      <c r="B288">
        <v>2015</v>
      </c>
      <c r="C288">
        <v>1</v>
      </c>
      <c r="D288">
        <v>2015</v>
      </c>
      <c r="E288">
        <v>1</v>
      </c>
      <c r="G288">
        <v>0</v>
      </c>
      <c r="H288" t="s">
        <v>709</v>
      </c>
      <c r="I288" t="s">
        <v>702</v>
      </c>
      <c r="J288" t="s">
        <v>703</v>
      </c>
      <c r="K288" t="s">
        <v>10</v>
      </c>
      <c r="L288">
        <v>3</v>
      </c>
      <c r="M288">
        <v>3</v>
      </c>
      <c r="Y288" t="s">
        <v>44</v>
      </c>
      <c r="Z288" t="s">
        <v>157</v>
      </c>
      <c r="AA288">
        <f t="shared" si="12"/>
        <v>0</v>
      </c>
      <c r="AB288">
        <f t="shared" si="13"/>
        <v>2015</v>
      </c>
      <c r="AC288">
        <f>VLOOKUP(LEFT(K288,2),'Ejercicio 1'!$K$9:$L$12,2,FALSE)*IF(RIGHT(K288,1)="+",1.2,IF(RIGHT(K288,1)="-",0.85,1))</f>
        <v>1600000</v>
      </c>
      <c r="AD288">
        <f t="shared" si="14"/>
        <v>533333</v>
      </c>
      <c r="AE288" t="str">
        <f>VLOOKUP(Z288,'Ejercicio 1'!N:P,3,FALSE)</f>
        <v>Ciencias</v>
      </c>
      <c r="AF288" t="str">
        <f>VLOOKUP(Z288,'Ejercicio 1'!N:P,2,FALSE)</f>
        <v>Antofagasta</v>
      </c>
      <c r="AG288" t="str">
        <f>IFERROR(VLOOKUP(Y288,'Ejercicio 1'!R:S,2,FALSE),"Indefinido")</f>
        <v>Artículo</v>
      </c>
    </row>
    <row r="289" spans="1:33" x14ac:dyDescent="0.25">
      <c r="A289">
        <v>2015</v>
      </c>
      <c r="B289">
        <v>2015</v>
      </c>
      <c r="C289">
        <v>1</v>
      </c>
      <c r="D289">
        <v>2015</v>
      </c>
      <c r="E289">
        <v>1</v>
      </c>
      <c r="G289">
        <v>0</v>
      </c>
      <c r="H289" t="s">
        <v>710</v>
      </c>
      <c r="I289" t="s">
        <v>711</v>
      </c>
      <c r="J289" t="s">
        <v>712</v>
      </c>
      <c r="K289" t="s">
        <v>10</v>
      </c>
      <c r="L289">
        <v>4</v>
      </c>
      <c r="M289">
        <v>1</v>
      </c>
      <c r="W289">
        <v>3</v>
      </c>
      <c r="Y289" t="s">
        <v>44</v>
      </c>
      <c r="Z289" t="s">
        <v>51</v>
      </c>
      <c r="AA289">
        <f t="shared" si="12"/>
        <v>3</v>
      </c>
      <c r="AB289">
        <f t="shared" si="13"/>
        <v>2015</v>
      </c>
      <c r="AC289">
        <f>VLOOKUP(LEFT(K289,2),'Ejercicio 1'!$K$9:$L$12,2,FALSE)*IF(RIGHT(K289,1)="+",1.2,IF(RIGHT(K289,1)="-",0.85,1))</f>
        <v>1600000</v>
      </c>
      <c r="AD289">
        <f t="shared" si="14"/>
        <v>1600000</v>
      </c>
      <c r="AE289" t="str">
        <f>VLOOKUP(Z289,'Ejercicio 1'!N:P,3,FALSE)</f>
        <v>Ing. y Cs. Geológicas</v>
      </c>
      <c r="AF289" t="str">
        <f>VLOOKUP(Z289,'Ejercicio 1'!N:P,2,FALSE)</f>
        <v>Antofagasta</v>
      </c>
      <c r="AG289" t="str">
        <f>IFERROR(VLOOKUP(Y289,'Ejercicio 1'!R:S,2,FALSE),"Indefinido")</f>
        <v>Artículo</v>
      </c>
    </row>
    <row r="290" spans="1:33" x14ac:dyDescent="0.25">
      <c r="A290">
        <v>2015</v>
      </c>
      <c r="B290">
        <v>2015</v>
      </c>
      <c r="C290">
        <v>1</v>
      </c>
      <c r="E290">
        <v>0</v>
      </c>
      <c r="G290">
        <v>0</v>
      </c>
      <c r="H290" t="s">
        <v>713</v>
      </c>
      <c r="I290" t="s">
        <v>714</v>
      </c>
      <c r="J290" t="s">
        <v>715</v>
      </c>
      <c r="K290" t="s">
        <v>11</v>
      </c>
      <c r="L290">
        <v>4</v>
      </c>
      <c r="M290">
        <v>1</v>
      </c>
      <c r="T290">
        <v>1</v>
      </c>
      <c r="X290">
        <v>2</v>
      </c>
      <c r="Y290" t="s">
        <v>44</v>
      </c>
      <c r="Z290" t="s">
        <v>55</v>
      </c>
      <c r="AA290">
        <f t="shared" si="12"/>
        <v>3</v>
      </c>
      <c r="AB290">
        <f t="shared" si="13"/>
        <v>2015</v>
      </c>
      <c r="AC290">
        <f>VLOOKUP(LEFT(K290,2),'Ejercicio 1'!$K$9:$L$12,2,FALSE)*IF(RIGHT(K290,1)="+",1.2,IF(RIGHT(K290,1)="-",0.85,1))</f>
        <v>1200000</v>
      </c>
      <c r="AD290">
        <f t="shared" si="14"/>
        <v>1200000</v>
      </c>
      <c r="AE290" t="str">
        <f>VLOOKUP(Z290,'Ejercicio 1'!N:P,3,FALSE)</f>
        <v>Cs. del Mar</v>
      </c>
      <c r="AF290" t="str">
        <f>VLOOKUP(Z290,'Ejercicio 1'!N:P,2,FALSE)</f>
        <v>Coquimbo</v>
      </c>
      <c r="AG290" t="str">
        <f>IFERROR(VLOOKUP(Y290,'Ejercicio 1'!R:S,2,FALSE),"Indefinido")</f>
        <v>Artículo</v>
      </c>
    </row>
    <row r="291" spans="1:33" x14ac:dyDescent="0.25">
      <c r="A291">
        <v>2015</v>
      </c>
      <c r="C291">
        <v>0</v>
      </c>
      <c r="D291">
        <v>2015</v>
      </c>
      <c r="E291">
        <v>1</v>
      </c>
      <c r="G291">
        <v>0</v>
      </c>
      <c r="H291" t="s">
        <v>716</v>
      </c>
      <c r="I291" t="s">
        <v>171</v>
      </c>
      <c r="J291" t="s">
        <v>172</v>
      </c>
      <c r="K291" t="s">
        <v>12</v>
      </c>
      <c r="L291">
        <v>2</v>
      </c>
      <c r="M291">
        <v>2</v>
      </c>
      <c r="Y291" t="s">
        <v>143</v>
      </c>
      <c r="Z291" t="s">
        <v>173</v>
      </c>
      <c r="AA291">
        <f t="shared" si="12"/>
        <v>0</v>
      </c>
      <c r="AB291">
        <f t="shared" si="13"/>
        <v>2015</v>
      </c>
      <c r="AC291">
        <f>VLOOKUP(LEFT(K291,2),'Ejercicio 1'!$K$9:$L$12,2,FALSE)*IF(RIGHT(K291,1)="+",1.2,IF(RIGHT(K291,1)="-",0.85,1))</f>
        <v>800000</v>
      </c>
      <c r="AD291">
        <f t="shared" si="14"/>
        <v>400000</v>
      </c>
      <c r="AE291" t="str">
        <f>VLOOKUP(Z291,'Ejercicio 1'!N:P,3,FALSE)</f>
        <v>Ciencias</v>
      </c>
      <c r="AF291" t="str">
        <f>VLOOKUP(Z291,'Ejercicio 1'!N:P,2,FALSE)</f>
        <v>Antofagasta</v>
      </c>
      <c r="AG291" t="str">
        <f>IFERROR(VLOOKUP(Y291,'Ejercicio 1'!R:S,2,FALSE),"Indefinido")</f>
        <v>Artículo de Conferencia</v>
      </c>
    </row>
    <row r="292" spans="1:33" x14ac:dyDescent="0.25">
      <c r="A292">
        <v>2015</v>
      </c>
      <c r="B292">
        <v>2015</v>
      </c>
      <c r="C292">
        <v>1</v>
      </c>
      <c r="D292">
        <v>2015</v>
      </c>
      <c r="E292">
        <v>1</v>
      </c>
      <c r="G292">
        <v>0</v>
      </c>
      <c r="H292" t="s">
        <v>717</v>
      </c>
      <c r="I292" t="s">
        <v>718</v>
      </c>
      <c r="J292" t="s">
        <v>719</v>
      </c>
      <c r="K292" t="s">
        <v>11</v>
      </c>
      <c r="L292">
        <v>3</v>
      </c>
      <c r="M292">
        <v>2</v>
      </c>
      <c r="P292">
        <v>1</v>
      </c>
      <c r="Y292" t="s">
        <v>44</v>
      </c>
      <c r="Z292" t="s">
        <v>157</v>
      </c>
      <c r="AA292">
        <f t="shared" si="12"/>
        <v>1</v>
      </c>
      <c r="AB292">
        <f t="shared" si="13"/>
        <v>2015</v>
      </c>
      <c r="AC292">
        <f>VLOOKUP(LEFT(K292,2),'Ejercicio 1'!$K$9:$L$12,2,FALSE)*IF(RIGHT(K292,1)="+",1.2,IF(RIGHT(K292,1)="-",0.85,1))</f>
        <v>1200000</v>
      </c>
      <c r="AD292">
        <f t="shared" si="14"/>
        <v>600000</v>
      </c>
      <c r="AE292" t="str">
        <f>VLOOKUP(Z292,'Ejercicio 1'!N:P,3,FALSE)</f>
        <v>Ciencias</v>
      </c>
      <c r="AF292" t="str">
        <f>VLOOKUP(Z292,'Ejercicio 1'!N:P,2,FALSE)</f>
        <v>Antofagasta</v>
      </c>
      <c r="AG292" t="str">
        <f>IFERROR(VLOOKUP(Y292,'Ejercicio 1'!R:S,2,FALSE),"Indefinido")</f>
        <v>Artículo</v>
      </c>
    </row>
    <row r="293" spans="1:33" x14ac:dyDescent="0.25">
      <c r="A293">
        <v>2014</v>
      </c>
      <c r="C293">
        <v>0</v>
      </c>
      <c r="E293">
        <v>0</v>
      </c>
      <c r="F293">
        <v>2015</v>
      </c>
      <c r="G293">
        <v>1</v>
      </c>
      <c r="H293" t="s">
        <v>720</v>
      </c>
      <c r="I293" t="s">
        <v>614</v>
      </c>
      <c r="J293" t="s">
        <v>615</v>
      </c>
      <c r="K293" t="s">
        <v>12</v>
      </c>
      <c r="L293">
        <v>1</v>
      </c>
      <c r="M293">
        <v>1</v>
      </c>
      <c r="Y293" t="s">
        <v>44</v>
      </c>
      <c r="Z293" t="s">
        <v>248</v>
      </c>
      <c r="AA293">
        <f t="shared" si="12"/>
        <v>0</v>
      </c>
      <c r="AB293">
        <f t="shared" si="13"/>
        <v>2015</v>
      </c>
      <c r="AC293">
        <f>VLOOKUP(LEFT(K293,2),'Ejercicio 1'!$K$9:$L$12,2,FALSE)*IF(RIGHT(K293,1)="+",1.2,IF(RIGHT(K293,1)="-",0.85,1))</f>
        <v>800000</v>
      </c>
      <c r="AD293">
        <f t="shared" si="14"/>
        <v>800000</v>
      </c>
      <c r="AE293" t="str">
        <f>VLOOKUP(Z293,'Ejercicio 1'!N:P,3,FALSE)</f>
        <v>Cs. Jurídicas</v>
      </c>
      <c r="AF293" t="str">
        <f>VLOOKUP(Z293,'Ejercicio 1'!N:P,2,FALSE)</f>
        <v>Antofagasta</v>
      </c>
      <c r="AG293" t="str">
        <f>IFERROR(VLOOKUP(Y293,'Ejercicio 1'!R:S,2,FALSE),"Indefinido")</f>
        <v>Artículo</v>
      </c>
    </row>
    <row r="294" spans="1:33" x14ac:dyDescent="0.25">
      <c r="A294">
        <v>2014</v>
      </c>
      <c r="C294">
        <v>0</v>
      </c>
      <c r="E294">
        <v>0</v>
      </c>
      <c r="F294">
        <v>2015</v>
      </c>
      <c r="G294">
        <v>1</v>
      </c>
      <c r="H294" t="s">
        <v>721</v>
      </c>
      <c r="I294" t="s">
        <v>437</v>
      </c>
      <c r="J294" t="s">
        <v>438</v>
      </c>
      <c r="K294" t="s">
        <v>106</v>
      </c>
      <c r="L294">
        <v>1</v>
      </c>
      <c r="M294">
        <v>1</v>
      </c>
      <c r="Y294" t="s">
        <v>44</v>
      </c>
      <c r="Z294" t="s">
        <v>88</v>
      </c>
      <c r="AA294">
        <f t="shared" si="12"/>
        <v>0</v>
      </c>
      <c r="AB294">
        <f t="shared" si="13"/>
        <v>2015</v>
      </c>
      <c r="AC294">
        <f>VLOOKUP(LEFT(K294,2),'Ejercicio 1'!$K$9:$L$12,2,FALSE)*IF(RIGHT(K294,1)="+",1.2,IF(RIGHT(K294,1)="-",0.85,1))</f>
        <v>680000</v>
      </c>
      <c r="AD294">
        <f t="shared" si="14"/>
        <v>680000</v>
      </c>
      <c r="AE294" t="str">
        <f>VLOOKUP(Z294,'Ejercicio 1'!N:P,3,FALSE)</f>
        <v>V.R.I.D.T.</v>
      </c>
      <c r="AF294" t="str">
        <f>VLOOKUP(Z294,'Ejercicio 1'!N:P,2,FALSE)</f>
        <v>Antofagasta</v>
      </c>
      <c r="AG294" t="str">
        <f>IFERROR(VLOOKUP(Y294,'Ejercicio 1'!R:S,2,FALSE),"Indefinido")</f>
        <v>Artículo</v>
      </c>
    </row>
    <row r="295" spans="1:33" x14ac:dyDescent="0.25">
      <c r="A295">
        <v>2015</v>
      </c>
      <c r="B295">
        <v>2016</v>
      </c>
      <c r="C295">
        <v>1</v>
      </c>
      <c r="E295">
        <v>0</v>
      </c>
      <c r="G295">
        <v>0</v>
      </c>
      <c r="H295" t="s">
        <v>722</v>
      </c>
      <c r="I295" t="s">
        <v>723</v>
      </c>
      <c r="J295" t="s">
        <v>724</v>
      </c>
      <c r="K295" t="s">
        <v>12</v>
      </c>
      <c r="L295">
        <v>3</v>
      </c>
      <c r="M295">
        <v>1</v>
      </c>
      <c r="W295">
        <v>2</v>
      </c>
      <c r="Y295" t="s">
        <v>44</v>
      </c>
      <c r="Z295" t="s">
        <v>126</v>
      </c>
      <c r="AA295">
        <f t="shared" si="12"/>
        <v>2</v>
      </c>
      <c r="AB295">
        <f t="shared" si="13"/>
        <v>2016</v>
      </c>
      <c r="AC295">
        <f>VLOOKUP(LEFT(K295,2),'Ejercicio 1'!$K$9:$L$12,2,FALSE)*IF(RIGHT(K295,1)="+",1.2,IF(RIGHT(K295,1)="-",0.85,1))</f>
        <v>800000</v>
      </c>
      <c r="AD295">
        <f t="shared" si="14"/>
        <v>800000</v>
      </c>
      <c r="AE295" t="str">
        <f>VLOOKUP(Z295,'Ejercicio 1'!N:P,3,FALSE)</f>
        <v>Humanidades</v>
      </c>
      <c r="AF295" t="str">
        <f>VLOOKUP(Z295,'Ejercicio 1'!N:P,2,FALSE)</f>
        <v>Antofagasta</v>
      </c>
      <c r="AG295" t="str">
        <f>IFERROR(VLOOKUP(Y295,'Ejercicio 1'!R:S,2,FALSE),"Indefinido")</f>
        <v>Artículo</v>
      </c>
    </row>
    <row r="296" spans="1:33" x14ac:dyDescent="0.25">
      <c r="A296">
        <v>2015</v>
      </c>
      <c r="B296">
        <v>2015</v>
      </c>
      <c r="C296">
        <v>1</v>
      </c>
      <c r="D296">
        <v>2015</v>
      </c>
      <c r="E296">
        <v>1</v>
      </c>
      <c r="G296">
        <v>0</v>
      </c>
      <c r="H296" t="s">
        <v>725</v>
      </c>
      <c r="I296" t="s">
        <v>726</v>
      </c>
      <c r="J296" t="s">
        <v>727</v>
      </c>
      <c r="K296" t="s">
        <v>9</v>
      </c>
      <c r="L296">
        <v>5</v>
      </c>
      <c r="M296">
        <v>1</v>
      </c>
      <c r="W296">
        <v>4</v>
      </c>
      <c r="Y296" t="s">
        <v>44</v>
      </c>
      <c r="Z296" t="s">
        <v>46</v>
      </c>
      <c r="AA296">
        <f t="shared" si="12"/>
        <v>4</v>
      </c>
      <c r="AB296">
        <f t="shared" si="13"/>
        <v>2015</v>
      </c>
      <c r="AC296">
        <f>VLOOKUP(LEFT(K296,2),'Ejercicio 1'!$K$9:$L$12,2,FALSE)*IF(RIGHT(K296,1)="+",1.2,IF(RIGHT(K296,1)="-",0.85,1))</f>
        <v>2000000</v>
      </c>
      <c r="AD296">
        <f t="shared" si="14"/>
        <v>2000000</v>
      </c>
      <c r="AE296" t="str">
        <f>VLOOKUP(Z296,'Ejercicio 1'!N:P,3,FALSE)</f>
        <v>V.R.I.D.T.</v>
      </c>
      <c r="AF296" t="str">
        <f>VLOOKUP(Z296,'Ejercicio 1'!N:P,2,FALSE)</f>
        <v>Antofagasta</v>
      </c>
      <c r="AG296" t="str">
        <f>IFERROR(VLOOKUP(Y296,'Ejercicio 1'!R:S,2,FALSE),"Indefinido")</f>
        <v>Artículo</v>
      </c>
    </row>
    <row r="297" spans="1:33" x14ac:dyDescent="0.25">
      <c r="A297">
        <v>2015</v>
      </c>
      <c r="B297">
        <v>2016</v>
      </c>
      <c r="C297">
        <v>1</v>
      </c>
      <c r="D297">
        <v>2015</v>
      </c>
      <c r="E297">
        <v>1</v>
      </c>
      <c r="G297">
        <v>0</v>
      </c>
      <c r="H297" t="s">
        <v>728</v>
      </c>
      <c r="I297" t="s">
        <v>729</v>
      </c>
      <c r="J297" t="s">
        <v>730</v>
      </c>
      <c r="K297" t="s">
        <v>11</v>
      </c>
      <c r="L297">
        <v>4</v>
      </c>
      <c r="M297">
        <v>3</v>
      </c>
      <c r="P297">
        <v>1</v>
      </c>
      <c r="Y297" t="s">
        <v>44</v>
      </c>
      <c r="Z297" t="s">
        <v>56</v>
      </c>
      <c r="AA297">
        <f t="shared" si="12"/>
        <v>1</v>
      </c>
      <c r="AB297">
        <f t="shared" si="13"/>
        <v>2016</v>
      </c>
      <c r="AC297">
        <f>VLOOKUP(LEFT(K297,2),'Ejercicio 1'!$K$9:$L$12,2,FALSE)*IF(RIGHT(K297,1)="+",1.2,IF(RIGHT(K297,1)="-",0.85,1))</f>
        <v>1200000</v>
      </c>
      <c r="AD297">
        <f t="shared" si="14"/>
        <v>400000</v>
      </c>
      <c r="AE297" t="str">
        <f>VLOOKUP(Z297,'Ejercicio 1'!N:P,3,FALSE)</f>
        <v>Cs. del Mar</v>
      </c>
      <c r="AF297" t="str">
        <f>VLOOKUP(Z297,'Ejercicio 1'!N:P,2,FALSE)</f>
        <v>Coquimbo</v>
      </c>
      <c r="AG297" t="str">
        <f>IFERROR(VLOOKUP(Y297,'Ejercicio 1'!R:S,2,FALSE),"Indefinido")</f>
        <v>Artículo</v>
      </c>
    </row>
    <row r="298" spans="1:33" x14ac:dyDescent="0.25">
      <c r="A298">
        <v>2015</v>
      </c>
      <c r="B298">
        <v>2015</v>
      </c>
      <c r="C298">
        <v>1</v>
      </c>
      <c r="D298">
        <v>2015</v>
      </c>
      <c r="E298">
        <v>1</v>
      </c>
      <c r="G298">
        <v>0</v>
      </c>
      <c r="H298" t="s">
        <v>731</v>
      </c>
      <c r="I298" t="s">
        <v>165</v>
      </c>
      <c r="J298" t="s">
        <v>166</v>
      </c>
      <c r="K298" t="s">
        <v>9</v>
      </c>
      <c r="L298">
        <v>2</v>
      </c>
      <c r="M298">
        <v>1</v>
      </c>
      <c r="W298">
        <v>1</v>
      </c>
      <c r="Y298" t="s">
        <v>44</v>
      </c>
      <c r="Z298" t="s">
        <v>46</v>
      </c>
      <c r="AA298">
        <f t="shared" si="12"/>
        <v>1</v>
      </c>
      <c r="AB298">
        <f t="shared" si="13"/>
        <v>2015</v>
      </c>
      <c r="AC298">
        <f>VLOOKUP(LEFT(K298,2),'Ejercicio 1'!$K$9:$L$12,2,FALSE)*IF(RIGHT(K298,1)="+",1.2,IF(RIGHT(K298,1)="-",0.85,1))</f>
        <v>2000000</v>
      </c>
      <c r="AD298">
        <f t="shared" si="14"/>
        <v>2000000</v>
      </c>
      <c r="AE298" t="str">
        <f>VLOOKUP(Z298,'Ejercicio 1'!N:P,3,FALSE)</f>
        <v>V.R.I.D.T.</v>
      </c>
      <c r="AF298" t="str">
        <f>VLOOKUP(Z298,'Ejercicio 1'!N:P,2,FALSE)</f>
        <v>Antofagasta</v>
      </c>
      <c r="AG298" t="str">
        <f>IFERROR(VLOOKUP(Y298,'Ejercicio 1'!R:S,2,FALSE),"Indefinido")</f>
        <v>Artículo</v>
      </c>
    </row>
    <row r="299" spans="1:33" x14ac:dyDescent="0.25">
      <c r="A299">
        <v>2014</v>
      </c>
      <c r="B299">
        <v>2015</v>
      </c>
      <c r="C299">
        <v>1</v>
      </c>
      <c r="D299">
        <v>2014</v>
      </c>
      <c r="E299">
        <v>1</v>
      </c>
      <c r="G299">
        <v>0</v>
      </c>
      <c r="H299" t="s">
        <v>732</v>
      </c>
      <c r="I299" t="s">
        <v>223</v>
      </c>
      <c r="J299" t="s">
        <v>224</v>
      </c>
      <c r="K299" t="s">
        <v>9</v>
      </c>
      <c r="L299">
        <v>6</v>
      </c>
      <c r="M299">
        <v>2</v>
      </c>
      <c r="P299">
        <v>3</v>
      </c>
      <c r="T299">
        <v>1</v>
      </c>
      <c r="Y299" t="s">
        <v>44</v>
      </c>
      <c r="Z299" t="s">
        <v>95</v>
      </c>
      <c r="AA299">
        <f t="shared" si="12"/>
        <v>4</v>
      </c>
      <c r="AB299">
        <f t="shared" si="13"/>
        <v>2015</v>
      </c>
      <c r="AC299">
        <f>VLOOKUP(LEFT(K299,2),'Ejercicio 1'!$K$9:$L$12,2,FALSE)*IF(RIGHT(K299,1)="+",1.2,IF(RIGHT(K299,1)="-",0.85,1))</f>
        <v>2000000</v>
      </c>
      <c r="AD299">
        <f t="shared" si="14"/>
        <v>1000000</v>
      </c>
      <c r="AE299" t="str">
        <f>VLOOKUP(Z299,'Ejercicio 1'!N:P,3,FALSE)</f>
        <v>Cs. del Mar</v>
      </c>
      <c r="AF299" t="str">
        <f>VLOOKUP(Z299,'Ejercicio 1'!N:P,2,FALSE)</f>
        <v>Coquimbo</v>
      </c>
      <c r="AG299" t="str">
        <f>IFERROR(VLOOKUP(Y299,'Ejercicio 1'!R:S,2,FALSE),"Indefinido")</f>
        <v>Artículo</v>
      </c>
    </row>
    <row r="300" spans="1:33" x14ac:dyDescent="0.25">
      <c r="A300">
        <v>2015</v>
      </c>
      <c r="B300">
        <v>2015</v>
      </c>
      <c r="C300">
        <v>1</v>
      </c>
      <c r="D300">
        <v>2015</v>
      </c>
      <c r="E300">
        <v>1</v>
      </c>
      <c r="G300">
        <v>0</v>
      </c>
      <c r="H300" t="s">
        <v>733</v>
      </c>
      <c r="I300" t="s">
        <v>705</v>
      </c>
      <c r="J300" t="s">
        <v>479</v>
      </c>
      <c r="K300" t="s">
        <v>9</v>
      </c>
      <c r="L300">
        <v>4</v>
      </c>
      <c r="M300">
        <v>2</v>
      </c>
      <c r="W300">
        <v>2</v>
      </c>
      <c r="Y300" t="s">
        <v>44</v>
      </c>
      <c r="Z300" t="s">
        <v>157</v>
      </c>
      <c r="AA300">
        <f t="shared" si="12"/>
        <v>2</v>
      </c>
      <c r="AB300">
        <f t="shared" si="13"/>
        <v>2015</v>
      </c>
      <c r="AC300">
        <f>VLOOKUP(LEFT(K300,2),'Ejercicio 1'!$K$9:$L$12,2,FALSE)*IF(RIGHT(K300,1)="+",1.2,IF(RIGHT(K300,1)="-",0.85,1))</f>
        <v>2000000</v>
      </c>
      <c r="AD300">
        <f t="shared" si="14"/>
        <v>1000000</v>
      </c>
      <c r="AE300" t="str">
        <f>VLOOKUP(Z300,'Ejercicio 1'!N:P,3,FALSE)</f>
        <v>Ciencias</v>
      </c>
      <c r="AF300" t="str">
        <f>VLOOKUP(Z300,'Ejercicio 1'!N:P,2,FALSE)</f>
        <v>Antofagasta</v>
      </c>
      <c r="AG300" t="str">
        <f>IFERROR(VLOOKUP(Y300,'Ejercicio 1'!R:S,2,FALSE),"Indefinido")</f>
        <v>Artículo</v>
      </c>
    </row>
    <row r="301" spans="1:33" x14ac:dyDescent="0.25">
      <c r="A301">
        <v>2015</v>
      </c>
      <c r="B301">
        <v>2015</v>
      </c>
      <c r="C301">
        <v>1</v>
      </c>
      <c r="D301">
        <v>2015</v>
      </c>
      <c r="E301">
        <v>1</v>
      </c>
      <c r="G301">
        <v>0</v>
      </c>
      <c r="H301" t="s">
        <v>734</v>
      </c>
      <c r="I301" t="s">
        <v>82</v>
      </c>
      <c r="J301" t="s">
        <v>83</v>
      </c>
      <c r="K301" t="s">
        <v>9</v>
      </c>
      <c r="L301">
        <v>5</v>
      </c>
      <c r="M301">
        <v>2</v>
      </c>
      <c r="P301">
        <v>3</v>
      </c>
      <c r="W301">
        <v>1</v>
      </c>
      <c r="Y301" t="s">
        <v>44</v>
      </c>
      <c r="Z301" t="s">
        <v>46</v>
      </c>
      <c r="AA301">
        <f t="shared" si="12"/>
        <v>3</v>
      </c>
      <c r="AB301">
        <f t="shared" si="13"/>
        <v>2015</v>
      </c>
      <c r="AC301">
        <f>VLOOKUP(LEFT(K301,2),'Ejercicio 1'!$K$9:$L$12,2,FALSE)*IF(RIGHT(K301,1)="+",1.2,IF(RIGHT(K301,1)="-",0.85,1))</f>
        <v>2000000</v>
      </c>
      <c r="AD301">
        <f t="shared" si="14"/>
        <v>1000000</v>
      </c>
      <c r="AE301" t="str">
        <f>VLOOKUP(Z301,'Ejercicio 1'!N:P,3,FALSE)</f>
        <v>V.R.I.D.T.</v>
      </c>
      <c r="AF301" t="str">
        <f>VLOOKUP(Z301,'Ejercicio 1'!N:P,2,FALSE)</f>
        <v>Antofagasta</v>
      </c>
      <c r="AG301" t="str">
        <f>IFERROR(VLOOKUP(Y301,'Ejercicio 1'!R:S,2,FALSE),"Indefinido")</f>
        <v>Artículo</v>
      </c>
    </row>
    <row r="302" spans="1:33" x14ac:dyDescent="0.25">
      <c r="A302">
        <v>2014</v>
      </c>
      <c r="B302">
        <v>2015</v>
      </c>
      <c r="C302">
        <v>1</v>
      </c>
      <c r="E302">
        <v>0</v>
      </c>
      <c r="G302">
        <v>0</v>
      </c>
      <c r="H302" t="s">
        <v>735</v>
      </c>
      <c r="I302" t="s">
        <v>85</v>
      </c>
      <c r="J302" t="s">
        <v>86</v>
      </c>
      <c r="K302" t="s">
        <v>11</v>
      </c>
      <c r="L302">
        <v>7</v>
      </c>
      <c r="M302">
        <v>1</v>
      </c>
      <c r="P302">
        <v>6</v>
      </c>
      <c r="Y302" t="s">
        <v>44</v>
      </c>
      <c r="Z302" t="s">
        <v>88</v>
      </c>
      <c r="AA302">
        <f t="shared" si="12"/>
        <v>6</v>
      </c>
      <c r="AB302">
        <f t="shared" si="13"/>
        <v>2015</v>
      </c>
      <c r="AC302">
        <f>VLOOKUP(LEFT(K302,2),'Ejercicio 1'!$K$9:$L$12,2,FALSE)*IF(RIGHT(K302,1)="+",1.2,IF(RIGHT(K302,1)="-",0.85,1))</f>
        <v>1200000</v>
      </c>
      <c r="AD302">
        <f t="shared" si="14"/>
        <v>1200000</v>
      </c>
      <c r="AE302" t="str">
        <f>VLOOKUP(Z302,'Ejercicio 1'!N:P,3,FALSE)</f>
        <v>V.R.I.D.T.</v>
      </c>
      <c r="AF302" t="str">
        <f>VLOOKUP(Z302,'Ejercicio 1'!N:P,2,FALSE)</f>
        <v>Antofagasta</v>
      </c>
      <c r="AG302" t="str">
        <f>IFERROR(VLOOKUP(Y302,'Ejercicio 1'!R:S,2,FALSE),"Indefinido")</f>
        <v>Artículo</v>
      </c>
    </row>
    <row r="303" spans="1:33" x14ac:dyDescent="0.25">
      <c r="A303">
        <v>2015</v>
      </c>
      <c r="C303">
        <v>0</v>
      </c>
      <c r="E303">
        <v>0</v>
      </c>
      <c r="F303">
        <v>2015</v>
      </c>
      <c r="G303">
        <v>1</v>
      </c>
      <c r="H303" t="s">
        <v>736</v>
      </c>
      <c r="I303" t="s">
        <v>131</v>
      </c>
      <c r="J303" t="s">
        <v>132</v>
      </c>
      <c r="K303" t="s">
        <v>106</v>
      </c>
      <c r="L303">
        <v>5</v>
      </c>
      <c r="M303">
        <v>1</v>
      </c>
      <c r="P303">
        <v>3</v>
      </c>
      <c r="Q303">
        <v>1</v>
      </c>
      <c r="Y303" t="s">
        <v>44</v>
      </c>
      <c r="Z303" t="s">
        <v>88</v>
      </c>
      <c r="AA303">
        <f t="shared" si="12"/>
        <v>4</v>
      </c>
      <c r="AB303">
        <f t="shared" si="13"/>
        <v>2015</v>
      </c>
      <c r="AC303">
        <f>VLOOKUP(LEFT(K303,2),'Ejercicio 1'!$K$9:$L$12,2,FALSE)*IF(RIGHT(K303,1)="+",1.2,IF(RIGHT(K303,1)="-",0.85,1))</f>
        <v>680000</v>
      </c>
      <c r="AD303">
        <f t="shared" si="14"/>
        <v>680000</v>
      </c>
      <c r="AE303" t="str">
        <f>VLOOKUP(Z303,'Ejercicio 1'!N:P,3,FALSE)</f>
        <v>V.R.I.D.T.</v>
      </c>
      <c r="AF303" t="str">
        <f>VLOOKUP(Z303,'Ejercicio 1'!N:P,2,FALSE)</f>
        <v>Antofagasta</v>
      </c>
      <c r="AG303" t="str">
        <f>IFERROR(VLOOKUP(Y303,'Ejercicio 1'!R:S,2,FALSE),"Indefinido")</f>
        <v>Artículo</v>
      </c>
    </row>
    <row r="304" spans="1:33" x14ac:dyDescent="0.25">
      <c r="A304">
        <v>2015</v>
      </c>
      <c r="B304">
        <v>2016</v>
      </c>
      <c r="C304">
        <v>11</v>
      </c>
      <c r="E304">
        <v>0</v>
      </c>
      <c r="H304" t="s">
        <v>737</v>
      </c>
      <c r="I304" t="s">
        <v>118</v>
      </c>
      <c r="J304" t="s">
        <v>119</v>
      </c>
      <c r="K304" t="s">
        <v>106</v>
      </c>
      <c r="L304">
        <v>6</v>
      </c>
      <c r="M304">
        <v>1</v>
      </c>
      <c r="S304">
        <v>5</v>
      </c>
      <c r="Y304" t="s">
        <v>44</v>
      </c>
      <c r="Z304" t="s">
        <v>121</v>
      </c>
      <c r="AA304">
        <f t="shared" si="12"/>
        <v>5</v>
      </c>
      <c r="AB304">
        <f t="shared" si="13"/>
        <v>2016</v>
      </c>
      <c r="AC304">
        <f>VLOOKUP(LEFT(K304,2),'Ejercicio 1'!$K$9:$L$12,2,FALSE)*IF(RIGHT(K304,1)="+",1.2,IF(RIGHT(K304,1)="-",0.85,1))</f>
        <v>680000</v>
      </c>
      <c r="AD304">
        <f t="shared" si="14"/>
        <v>680000</v>
      </c>
      <c r="AE304" t="str">
        <f>VLOOKUP(Z304,'Ejercicio 1'!N:P,3,FALSE)</f>
        <v>Ciencias</v>
      </c>
      <c r="AF304" t="str">
        <f>VLOOKUP(Z304,'Ejercicio 1'!N:P,2,FALSE)</f>
        <v>Antofagasta</v>
      </c>
      <c r="AG304" t="str">
        <f>IFERROR(VLOOKUP(Y304,'Ejercicio 1'!R:S,2,FALSE),"Indefinido")</f>
        <v>Artículo</v>
      </c>
    </row>
    <row r="305" spans="1:33" x14ac:dyDescent="0.25">
      <c r="A305">
        <v>2015</v>
      </c>
      <c r="C305">
        <v>0</v>
      </c>
      <c r="D305">
        <v>2015</v>
      </c>
      <c r="E305">
        <v>1</v>
      </c>
      <c r="F305">
        <v>2015</v>
      </c>
      <c r="G305">
        <v>1</v>
      </c>
      <c r="H305" t="s">
        <v>738</v>
      </c>
      <c r="I305" t="s">
        <v>113</v>
      </c>
      <c r="J305" t="s">
        <v>114</v>
      </c>
      <c r="K305" t="s">
        <v>11</v>
      </c>
      <c r="L305">
        <v>3</v>
      </c>
      <c r="M305">
        <v>3</v>
      </c>
      <c r="Y305" t="s">
        <v>44</v>
      </c>
      <c r="Z305" t="s">
        <v>248</v>
      </c>
      <c r="AA305">
        <f t="shared" si="12"/>
        <v>0</v>
      </c>
      <c r="AB305">
        <f t="shared" si="13"/>
        <v>2015</v>
      </c>
      <c r="AC305">
        <f>VLOOKUP(LEFT(K305,2),'Ejercicio 1'!$K$9:$L$12,2,FALSE)*IF(RIGHT(K305,1)="+",1.2,IF(RIGHT(K305,1)="-",0.85,1))</f>
        <v>1200000</v>
      </c>
      <c r="AD305">
        <f t="shared" si="14"/>
        <v>400000</v>
      </c>
      <c r="AE305" t="str">
        <f>VLOOKUP(Z305,'Ejercicio 1'!N:P,3,FALSE)</f>
        <v>Cs. Jurídicas</v>
      </c>
      <c r="AF305" t="str">
        <f>VLOOKUP(Z305,'Ejercicio 1'!N:P,2,FALSE)</f>
        <v>Antofagasta</v>
      </c>
      <c r="AG305" t="str">
        <f>IFERROR(VLOOKUP(Y305,'Ejercicio 1'!R:S,2,FALSE),"Indefinido")</f>
        <v>Artículo</v>
      </c>
    </row>
    <row r="306" spans="1:33" x14ac:dyDescent="0.25">
      <c r="A306">
        <v>2016</v>
      </c>
      <c r="B306">
        <v>2016</v>
      </c>
      <c r="C306">
        <v>1</v>
      </c>
      <c r="D306">
        <v>2016</v>
      </c>
      <c r="E306">
        <v>11</v>
      </c>
      <c r="G306">
        <v>0</v>
      </c>
      <c r="H306" t="s">
        <v>739</v>
      </c>
      <c r="I306" t="s">
        <v>370</v>
      </c>
      <c r="J306" t="s">
        <v>371</v>
      </c>
      <c r="K306" t="s">
        <v>9</v>
      </c>
      <c r="L306">
        <v>6</v>
      </c>
      <c r="M306">
        <v>1</v>
      </c>
      <c r="P306">
        <v>4</v>
      </c>
      <c r="W306">
        <v>1</v>
      </c>
      <c r="Y306" t="s">
        <v>44</v>
      </c>
      <c r="Z306" t="s">
        <v>56</v>
      </c>
      <c r="AA306">
        <f t="shared" si="12"/>
        <v>5</v>
      </c>
      <c r="AB306">
        <f t="shared" si="13"/>
        <v>2016</v>
      </c>
      <c r="AC306">
        <f>VLOOKUP(LEFT(K306,2),'Ejercicio 1'!$K$9:$L$12,2,FALSE)*IF(RIGHT(K306,1)="+",1.2,IF(RIGHT(K306,1)="-",0.85,1))</f>
        <v>2000000</v>
      </c>
      <c r="AD306">
        <f t="shared" si="14"/>
        <v>2000000</v>
      </c>
      <c r="AE306" t="str">
        <f>VLOOKUP(Z306,'Ejercicio 1'!N:P,3,FALSE)</f>
        <v>Cs. del Mar</v>
      </c>
      <c r="AF306" t="str">
        <f>VLOOKUP(Z306,'Ejercicio 1'!N:P,2,FALSE)</f>
        <v>Coquimbo</v>
      </c>
      <c r="AG306" t="str">
        <f>IFERROR(VLOOKUP(Y306,'Ejercicio 1'!R:S,2,FALSE),"Indefinido")</f>
        <v>Artículo</v>
      </c>
    </row>
    <row r="307" spans="1:33" x14ac:dyDescent="0.25">
      <c r="A307">
        <v>2015</v>
      </c>
      <c r="B307">
        <v>2015</v>
      </c>
      <c r="C307">
        <v>1</v>
      </c>
      <c r="D307">
        <v>2015</v>
      </c>
      <c r="E307">
        <v>1</v>
      </c>
      <c r="G307">
        <v>0</v>
      </c>
      <c r="H307" t="s">
        <v>740</v>
      </c>
      <c r="I307" t="s">
        <v>741</v>
      </c>
      <c r="J307" t="s">
        <v>166</v>
      </c>
      <c r="K307" t="s">
        <v>9</v>
      </c>
      <c r="L307">
        <v>2</v>
      </c>
      <c r="M307">
        <v>1</v>
      </c>
      <c r="T307">
        <v>1</v>
      </c>
      <c r="Y307" t="s">
        <v>44</v>
      </c>
      <c r="Z307" t="s">
        <v>46</v>
      </c>
      <c r="AA307">
        <f t="shared" si="12"/>
        <v>1</v>
      </c>
      <c r="AB307">
        <f t="shared" si="13"/>
        <v>2015</v>
      </c>
      <c r="AC307">
        <f>VLOOKUP(LEFT(K307,2),'Ejercicio 1'!$K$9:$L$12,2,FALSE)*IF(RIGHT(K307,1)="+",1.2,IF(RIGHT(K307,1)="-",0.85,1))</f>
        <v>2000000</v>
      </c>
      <c r="AD307">
        <f t="shared" si="14"/>
        <v>2000000</v>
      </c>
      <c r="AE307" t="str">
        <f>VLOOKUP(Z307,'Ejercicio 1'!N:P,3,FALSE)</f>
        <v>V.R.I.D.T.</v>
      </c>
      <c r="AF307" t="str">
        <f>VLOOKUP(Z307,'Ejercicio 1'!N:P,2,FALSE)</f>
        <v>Antofagasta</v>
      </c>
      <c r="AG307" t="str">
        <f>IFERROR(VLOOKUP(Y307,'Ejercicio 1'!R:S,2,FALSE),"Indefinido")</f>
        <v>Artículo</v>
      </c>
    </row>
    <row r="308" spans="1:33" x14ac:dyDescent="0.25">
      <c r="A308">
        <v>2014</v>
      </c>
      <c r="B308">
        <v>2015</v>
      </c>
      <c r="C308">
        <v>1</v>
      </c>
      <c r="D308">
        <v>2015</v>
      </c>
      <c r="E308">
        <v>1</v>
      </c>
      <c r="G308">
        <v>0</v>
      </c>
      <c r="H308" t="s">
        <v>742</v>
      </c>
      <c r="I308" t="s">
        <v>705</v>
      </c>
      <c r="J308" t="s">
        <v>479</v>
      </c>
      <c r="K308" t="s">
        <v>9</v>
      </c>
      <c r="L308">
        <v>2</v>
      </c>
      <c r="M308">
        <v>2</v>
      </c>
      <c r="Y308" t="s">
        <v>44</v>
      </c>
      <c r="Z308" t="s">
        <v>157</v>
      </c>
      <c r="AA308">
        <f t="shared" si="12"/>
        <v>0</v>
      </c>
      <c r="AB308">
        <f t="shared" si="13"/>
        <v>2015</v>
      </c>
      <c r="AC308">
        <f>VLOOKUP(LEFT(K308,2),'Ejercicio 1'!$K$9:$L$12,2,FALSE)*IF(RIGHT(K308,1)="+",1.2,IF(RIGHT(K308,1)="-",0.85,1))</f>
        <v>2000000</v>
      </c>
      <c r="AD308">
        <f t="shared" si="14"/>
        <v>1000000</v>
      </c>
      <c r="AE308" t="str">
        <f>VLOOKUP(Z308,'Ejercicio 1'!N:P,3,FALSE)</f>
        <v>Ciencias</v>
      </c>
      <c r="AF308" t="str">
        <f>VLOOKUP(Z308,'Ejercicio 1'!N:P,2,FALSE)</f>
        <v>Antofagasta</v>
      </c>
      <c r="AG308" t="str">
        <f>IFERROR(VLOOKUP(Y308,'Ejercicio 1'!R:S,2,FALSE),"Indefinido")</f>
        <v>Artículo</v>
      </c>
    </row>
    <row r="309" spans="1:33" x14ac:dyDescent="0.25">
      <c r="A309">
        <v>2015</v>
      </c>
      <c r="B309">
        <v>2015</v>
      </c>
      <c r="C309">
        <v>1</v>
      </c>
      <c r="E309">
        <v>0</v>
      </c>
      <c r="G309">
        <v>0</v>
      </c>
      <c r="H309" t="s">
        <v>743</v>
      </c>
      <c r="I309" t="s">
        <v>118</v>
      </c>
      <c r="J309" t="s">
        <v>119</v>
      </c>
      <c r="K309" t="s">
        <v>106</v>
      </c>
      <c r="L309">
        <v>4</v>
      </c>
      <c r="M309">
        <v>3</v>
      </c>
      <c r="N309">
        <v>1</v>
      </c>
      <c r="Y309" t="s">
        <v>44</v>
      </c>
      <c r="Z309" t="s">
        <v>121</v>
      </c>
      <c r="AA309">
        <f t="shared" si="12"/>
        <v>1</v>
      </c>
      <c r="AB309">
        <f t="shared" si="13"/>
        <v>2015</v>
      </c>
      <c r="AC309">
        <f>VLOOKUP(LEFT(K309,2),'Ejercicio 1'!$K$9:$L$12,2,FALSE)*IF(RIGHT(K309,1)="+",1.2,IF(RIGHT(K309,1)="-",0.85,1))</f>
        <v>680000</v>
      </c>
      <c r="AD309">
        <f t="shared" si="14"/>
        <v>226667</v>
      </c>
      <c r="AE309" t="str">
        <f>VLOOKUP(Z309,'Ejercicio 1'!N:P,3,FALSE)</f>
        <v>Ciencias</v>
      </c>
      <c r="AF309" t="str">
        <f>VLOOKUP(Z309,'Ejercicio 1'!N:P,2,FALSE)</f>
        <v>Antofagasta</v>
      </c>
      <c r="AG309" t="str">
        <f>IFERROR(VLOOKUP(Y309,'Ejercicio 1'!R:S,2,FALSE),"Indefinido")</f>
        <v>Artículo</v>
      </c>
    </row>
    <row r="310" spans="1:33" x14ac:dyDescent="0.25">
      <c r="A310">
        <v>2014</v>
      </c>
      <c r="B310">
        <v>2015</v>
      </c>
      <c r="C310">
        <v>1</v>
      </c>
      <c r="D310">
        <v>2014</v>
      </c>
      <c r="E310">
        <v>1</v>
      </c>
      <c r="F310">
        <v>2014</v>
      </c>
      <c r="G310">
        <v>1</v>
      </c>
      <c r="H310" t="s">
        <v>744</v>
      </c>
      <c r="I310" t="s">
        <v>131</v>
      </c>
      <c r="J310" t="s">
        <v>132</v>
      </c>
      <c r="K310" t="s">
        <v>106</v>
      </c>
      <c r="L310">
        <v>3</v>
      </c>
      <c r="M310">
        <v>1</v>
      </c>
      <c r="P310">
        <v>2</v>
      </c>
      <c r="Y310" t="s">
        <v>44</v>
      </c>
      <c r="Z310" t="s">
        <v>88</v>
      </c>
      <c r="AA310">
        <f t="shared" si="12"/>
        <v>2</v>
      </c>
      <c r="AB310">
        <f t="shared" si="13"/>
        <v>2015</v>
      </c>
      <c r="AC310">
        <f>VLOOKUP(LEFT(K310,2),'Ejercicio 1'!$K$9:$L$12,2,FALSE)*IF(RIGHT(K310,1)="+",1.2,IF(RIGHT(K310,1)="-",0.85,1))</f>
        <v>680000</v>
      </c>
      <c r="AD310">
        <f t="shared" si="14"/>
        <v>680000</v>
      </c>
      <c r="AE310" t="str">
        <f>VLOOKUP(Z310,'Ejercicio 1'!N:P,3,FALSE)</f>
        <v>V.R.I.D.T.</v>
      </c>
      <c r="AF310" t="str">
        <f>VLOOKUP(Z310,'Ejercicio 1'!N:P,2,FALSE)</f>
        <v>Antofagasta</v>
      </c>
      <c r="AG310" t="str">
        <f>IFERROR(VLOOKUP(Y310,'Ejercicio 1'!R:S,2,FALSE),"Indefinido")</f>
        <v>Artículo</v>
      </c>
    </row>
    <row r="311" spans="1:33" x14ac:dyDescent="0.25">
      <c r="A311">
        <v>2014</v>
      </c>
      <c r="B311">
        <v>2015</v>
      </c>
      <c r="C311">
        <v>1</v>
      </c>
      <c r="D311">
        <v>2014</v>
      </c>
      <c r="E311">
        <v>1</v>
      </c>
      <c r="G311">
        <v>0</v>
      </c>
      <c r="H311" t="s">
        <v>745</v>
      </c>
      <c r="I311" t="s">
        <v>746</v>
      </c>
      <c r="J311" t="s">
        <v>91</v>
      </c>
      <c r="K311" t="s">
        <v>9</v>
      </c>
      <c r="L311">
        <v>9</v>
      </c>
      <c r="M311">
        <v>1</v>
      </c>
      <c r="T311">
        <v>3</v>
      </c>
      <c r="U311">
        <v>1</v>
      </c>
      <c r="V311">
        <v>3</v>
      </c>
      <c r="W311">
        <v>1</v>
      </c>
      <c r="Y311" t="s">
        <v>44</v>
      </c>
      <c r="Z311" t="s">
        <v>56</v>
      </c>
      <c r="AA311">
        <f t="shared" si="12"/>
        <v>8</v>
      </c>
      <c r="AB311">
        <f t="shared" si="13"/>
        <v>2015</v>
      </c>
      <c r="AC311">
        <f>VLOOKUP(LEFT(K311,2),'Ejercicio 1'!$K$9:$L$12,2,FALSE)*IF(RIGHT(K311,1)="+",1.2,IF(RIGHT(K311,1)="-",0.85,1))</f>
        <v>2000000</v>
      </c>
      <c r="AD311">
        <f t="shared" si="14"/>
        <v>2000000</v>
      </c>
      <c r="AE311" t="str">
        <f>VLOOKUP(Z311,'Ejercicio 1'!N:P,3,FALSE)</f>
        <v>Cs. del Mar</v>
      </c>
      <c r="AF311" t="str">
        <f>VLOOKUP(Z311,'Ejercicio 1'!N:P,2,FALSE)</f>
        <v>Coquimbo</v>
      </c>
      <c r="AG311" t="str">
        <f>IFERROR(VLOOKUP(Y311,'Ejercicio 1'!R:S,2,FALSE),"Indefinido")</f>
        <v>Artículo</v>
      </c>
    </row>
    <row r="312" spans="1:33" x14ac:dyDescent="0.25">
      <c r="A312">
        <v>2015</v>
      </c>
      <c r="B312">
        <v>2015</v>
      </c>
      <c r="C312">
        <v>1</v>
      </c>
      <c r="D312">
        <v>2015</v>
      </c>
      <c r="E312">
        <v>1</v>
      </c>
      <c r="G312">
        <v>0</v>
      </c>
      <c r="H312" t="s">
        <v>747</v>
      </c>
      <c r="I312" t="s">
        <v>748</v>
      </c>
      <c r="J312" t="s">
        <v>749</v>
      </c>
      <c r="K312" t="s">
        <v>12</v>
      </c>
      <c r="L312">
        <v>6</v>
      </c>
      <c r="M312">
        <v>1</v>
      </c>
      <c r="W312">
        <v>5</v>
      </c>
      <c r="Y312" t="s">
        <v>44</v>
      </c>
      <c r="Z312" t="s">
        <v>95</v>
      </c>
      <c r="AA312">
        <f t="shared" si="12"/>
        <v>5</v>
      </c>
      <c r="AB312">
        <f t="shared" si="13"/>
        <v>2015</v>
      </c>
      <c r="AC312">
        <f>VLOOKUP(LEFT(K312,2),'Ejercicio 1'!$K$9:$L$12,2,FALSE)*IF(RIGHT(K312,1)="+",1.2,IF(RIGHT(K312,1)="-",0.85,1))</f>
        <v>800000</v>
      </c>
      <c r="AD312">
        <f t="shared" si="14"/>
        <v>800000</v>
      </c>
      <c r="AE312" t="str">
        <f>VLOOKUP(Z312,'Ejercicio 1'!N:P,3,FALSE)</f>
        <v>Cs. del Mar</v>
      </c>
      <c r="AF312" t="str">
        <f>VLOOKUP(Z312,'Ejercicio 1'!N:P,2,FALSE)</f>
        <v>Coquimbo</v>
      </c>
      <c r="AG312" t="str">
        <f>IFERROR(VLOOKUP(Y312,'Ejercicio 1'!R:S,2,FALSE),"Indefinido")</f>
        <v>Artículo</v>
      </c>
    </row>
    <row r="313" spans="1:33" x14ac:dyDescent="0.25">
      <c r="A313">
        <v>2015</v>
      </c>
      <c r="B313">
        <v>2015</v>
      </c>
      <c r="C313">
        <v>1</v>
      </c>
      <c r="D313">
        <v>2015</v>
      </c>
      <c r="E313">
        <v>1</v>
      </c>
      <c r="F313">
        <v>2015</v>
      </c>
      <c r="G313">
        <v>1</v>
      </c>
      <c r="H313" t="s">
        <v>750</v>
      </c>
      <c r="I313" t="s">
        <v>85</v>
      </c>
      <c r="J313" t="s">
        <v>86</v>
      </c>
      <c r="K313" t="s">
        <v>11</v>
      </c>
      <c r="L313">
        <v>2</v>
      </c>
      <c r="M313">
        <v>1</v>
      </c>
      <c r="T313">
        <v>1</v>
      </c>
      <c r="Y313" t="s">
        <v>44</v>
      </c>
      <c r="Z313" t="s">
        <v>88</v>
      </c>
      <c r="AA313">
        <f t="shared" si="12"/>
        <v>1</v>
      </c>
      <c r="AB313">
        <f t="shared" si="13"/>
        <v>2015</v>
      </c>
      <c r="AC313">
        <f>VLOOKUP(LEFT(K313,2),'Ejercicio 1'!$K$9:$L$12,2,FALSE)*IF(RIGHT(K313,1)="+",1.2,IF(RIGHT(K313,1)="-",0.85,1))</f>
        <v>1200000</v>
      </c>
      <c r="AD313">
        <f t="shared" si="14"/>
        <v>1200000</v>
      </c>
      <c r="AE313" t="str">
        <f>VLOOKUP(Z313,'Ejercicio 1'!N:P,3,FALSE)</f>
        <v>V.R.I.D.T.</v>
      </c>
      <c r="AF313" t="str">
        <f>VLOOKUP(Z313,'Ejercicio 1'!N:P,2,FALSE)</f>
        <v>Antofagasta</v>
      </c>
      <c r="AG313" t="str">
        <f>IFERROR(VLOOKUP(Y313,'Ejercicio 1'!R:S,2,FALSE),"Indefinido")</f>
        <v>Artículo</v>
      </c>
    </row>
    <row r="314" spans="1:33" x14ac:dyDescent="0.25">
      <c r="A314">
        <v>2015</v>
      </c>
      <c r="B314">
        <v>2016</v>
      </c>
      <c r="C314">
        <v>1</v>
      </c>
      <c r="D314">
        <v>2015</v>
      </c>
      <c r="E314">
        <v>1</v>
      </c>
      <c r="F314">
        <v>2016</v>
      </c>
      <c r="G314">
        <v>1</v>
      </c>
      <c r="H314" t="s">
        <v>751</v>
      </c>
      <c r="I314" t="s">
        <v>279</v>
      </c>
      <c r="J314" t="s">
        <v>280</v>
      </c>
      <c r="K314" t="s">
        <v>12</v>
      </c>
      <c r="L314">
        <v>3</v>
      </c>
      <c r="M314">
        <v>1</v>
      </c>
      <c r="O314">
        <v>1</v>
      </c>
      <c r="W314">
        <v>1</v>
      </c>
      <c r="Y314" t="s">
        <v>44</v>
      </c>
      <c r="Z314" t="s">
        <v>56</v>
      </c>
      <c r="AA314">
        <f t="shared" si="12"/>
        <v>2</v>
      </c>
      <c r="AB314">
        <f t="shared" si="13"/>
        <v>2016</v>
      </c>
      <c r="AC314">
        <f>VLOOKUP(LEFT(K314,2),'Ejercicio 1'!$K$9:$L$12,2,FALSE)*IF(RIGHT(K314,1)="+",1.2,IF(RIGHT(K314,1)="-",0.85,1))</f>
        <v>800000</v>
      </c>
      <c r="AD314">
        <f t="shared" si="14"/>
        <v>800000</v>
      </c>
      <c r="AE314" t="str">
        <f>VLOOKUP(Z314,'Ejercicio 1'!N:P,3,FALSE)</f>
        <v>Cs. del Mar</v>
      </c>
      <c r="AF314" t="str">
        <f>VLOOKUP(Z314,'Ejercicio 1'!N:P,2,FALSE)</f>
        <v>Coquimbo</v>
      </c>
      <c r="AG314" t="str">
        <f>IFERROR(VLOOKUP(Y314,'Ejercicio 1'!R:S,2,FALSE),"Indefinido")</f>
        <v>Artículo</v>
      </c>
    </row>
    <row r="315" spans="1:33" x14ac:dyDescent="0.25">
      <c r="A315">
        <v>2015</v>
      </c>
      <c r="B315">
        <v>2015</v>
      </c>
      <c r="C315">
        <v>1</v>
      </c>
      <c r="D315">
        <v>2015</v>
      </c>
      <c r="E315">
        <v>1</v>
      </c>
      <c r="G315">
        <v>0</v>
      </c>
      <c r="H315" t="s">
        <v>752</v>
      </c>
      <c r="I315" t="s">
        <v>753</v>
      </c>
      <c r="J315" t="s">
        <v>715</v>
      </c>
      <c r="K315" t="s">
        <v>11</v>
      </c>
      <c r="L315">
        <v>2</v>
      </c>
      <c r="M315">
        <v>1</v>
      </c>
      <c r="P315">
        <v>1</v>
      </c>
      <c r="Q315">
        <v>1</v>
      </c>
      <c r="Y315" t="s">
        <v>44</v>
      </c>
      <c r="Z315" t="s">
        <v>56</v>
      </c>
      <c r="AA315">
        <f t="shared" si="12"/>
        <v>1</v>
      </c>
      <c r="AB315">
        <f t="shared" si="13"/>
        <v>2015</v>
      </c>
      <c r="AC315">
        <f>VLOOKUP(LEFT(K315,2),'Ejercicio 1'!$K$9:$L$12,2,FALSE)*IF(RIGHT(K315,1)="+",1.2,IF(RIGHT(K315,1)="-",0.85,1))</f>
        <v>1200000</v>
      </c>
      <c r="AD315">
        <f t="shared" si="14"/>
        <v>1200000</v>
      </c>
      <c r="AE315" t="str">
        <f>VLOOKUP(Z315,'Ejercicio 1'!N:P,3,FALSE)</f>
        <v>Cs. del Mar</v>
      </c>
      <c r="AF315" t="str">
        <f>VLOOKUP(Z315,'Ejercicio 1'!N:P,2,FALSE)</f>
        <v>Coquimbo</v>
      </c>
      <c r="AG315" t="str">
        <f>IFERROR(VLOOKUP(Y315,'Ejercicio 1'!R:S,2,FALSE),"Indefinido")</f>
        <v>Artículo</v>
      </c>
    </row>
    <row r="316" spans="1:33" x14ac:dyDescent="0.25">
      <c r="A316">
        <v>2015</v>
      </c>
      <c r="B316">
        <v>2015</v>
      </c>
      <c r="C316">
        <v>1</v>
      </c>
      <c r="D316">
        <v>2015</v>
      </c>
      <c r="E316">
        <v>1</v>
      </c>
      <c r="G316">
        <v>0</v>
      </c>
      <c r="H316" t="s">
        <v>754</v>
      </c>
      <c r="I316" t="s">
        <v>755</v>
      </c>
      <c r="J316" t="s">
        <v>756</v>
      </c>
      <c r="K316" t="s">
        <v>10</v>
      </c>
      <c r="L316">
        <v>4</v>
      </c>
      <c r="M316">
        <v>1</v>
      </c>
      <c r="O316">
        <v>1</v>
      </c>
      <c r="W316">
        <v>2</v>
      </c>
      <c r="Y316" t="s">
        <v>44</v>
      </c>
      <c r="Z316" t="s">
        <v>46</v>
      </c>
      <c r="AA316">
        <f t="shared" si="12"/>
        <v>3</v>
      </c>
      <c r="AB316">
        <f t="shared" si="13"/>
        <v>2015</v>
      </c>
      <c r="AC316">
        <f>VLOOKUP(LEFT(K316,2),'Ejercicio 1'!$K$9:$L$12,2,FALSE)*IF(RIGHT(K316,1)="+",1.2,IF(RIGHT(K316,1)="-",0.85,1))</f>
        <v>1600000</v>
      </c>
      <c r="AD316">
        <f t="shared" si="14"/>
        <v>1600000</v>
      </c>
      <c r="AE316" t="str">
        <f>VLOOKUP(Z316,'Ejercicio 1'!N:P,3,FALSE)</f>
        <v>V.R.I.D.T.</v>
      </c>
      <c r="AF316" t="str">
        <f>VLOOKUP(Z316,'Ejercicio 1'!N:P,2,FALSE)</f>
        <v>Antofagasta</v>
      </c>
      <c r="AG316" t="str">
        <f>IFERROR(VLOOKUP(Y316,'Ejercicio 1'!R:S,2,FALSE),"Indefinido")</f>
        <v>Artículo</v>
      </c>
    </row>
    <row r="317" spans="1:33" x14ac:dyDescent="0.25">
      <c r="A317">
        <v>2014</v>
      </c>
      <c r="B317">
        <v>2015</v>
      </c>
      <c r="C317">
        <v>1</v>
      </c>
      <c r="E317">
        <v>0</v>
      </c>
      <c r="G317">
        <v>0</v>
      </c>
      <c r="H317" t="s">
        <v>757</v>
      </c>
      <c r="I317" t="s">
        <v>85</v>
      </c>
      <c r="J317" t="s">
        <v>86</v>
      </c>
      <c r="K317" t="s">
        <v>11</v>
      </c>
      <c r="L317">
        <v>1</v>
      </c>
      <c r="M317">
        <v>1</v>
      </c>
      <c r="Y317" t="s">
        <v>44</v>
      </c>
      <c r="Z317" t="s">
        <v>88</v>
      </c>
      <c r="AA317">
        <f t="shared" si="12"/>
        <v>0</v>
      </c>
      <c r="AB317">
        <f t="shared" si="13"/>
        <v>2015</v>
      </c>
      <c r="AC317">
        <f>VLOOKUP(LEFT(K317,2),'Ejercicio 1'!$K$9:$L$12,2,FALSE)*IF(RIGHT(K317,1)="+",1.2,IF(RIGHT(K317,1)="-",0.85,1))</f>
        <v>1200000</v>
      </c>
      <c r="AD317">
        <f t="shared" si="14"/>
        <v>1200000</v>
      </c>
      <c r="AE317" t="str">
        <f>VLOOKUP(Z317,'Ejercicio 1'!N:P,3,FALSE)</f>
        <v>V.R.I.D.T.</v>
      </c>
      <c r="AF317" t="str">
        <f>VLOOKUP(Z317,'Ejercicio 1'!N:P,2,FALSE)</f>
        <v>Antofagasta</v>
      </c>
      <c r="AG317" t="str">
        <f>IFERROR(VLOOKUP(Y317,'Ejercicio 1'!R:S,2,FALSE),"Indefinido")</f>
        <v>Artículo</v>
      </c>
    </row>
    <row r="318" spans="1:33" x14ac:dyDescent="0.25">
      <c r="A318">
        <v>2015</v>
      </c>
      <c r="C318">
        <v>0</v>
      </c>
      <c r="D318">
        <v>2015</v>
      </c>
      <c r="E318">
        <v>1</v>
      </c>
      <c r="F318">
        <v>2015</v>
      </c>
      <c r="G318">
        <v>1</v>
      </c>
      <c r="H318" t="s">
        <v>758</v>
      </c>
      <c r="I318" t="s">
        <v>300</v>
      </c>
      <c r="J318" t="s">
        <v>301</v>
      </c>
      <c r="K318" t="s">
        <v>106</v>
      </c>
      <c r="L318">
        <v>6</v>
      </c>
      <c r="M318">
        <v>6</v>
      </c>
      <c r="Y318" t="s">
        <v>44</v>
      </c>
      <c r="Z318" t="s">
        <v>302</v>
      </c>
      <c r="AA318">
        <f t="shared" si="12"/>
        <v>0</v>
      </c>
      <c r="AB318">
        <f t="shared" si="13"/>
        <v>2015</v>
      </c>
      <c r="AC318">
        <f>VLOOKUP(LEFT(K318,2),'Ejercicio 1'!$K$9:$L$12,2,FALSE)*IF(RIGHT(K318,1)="+",1.2,IF(RIGHT(K318,1)="-",0.85,1))</f>
        <v>680000</v>
      </c>
      <c r="AD318">
        <f t="shared" si="14"/>
        <v>113333</v>
      </c>
      <c r="AE318" t="str">
        <f>VLOOKUP(Z318,'Ejercicio 1'!N:P,3,FALSE)</f>
        <v>Medicina</v>
      </c>
      <c r="AF318" t="str">
        <f>VLOOKUP(Z318,'Ejercicio 1'!N:P,2,FALSE)</f>
        <v>Coquimbo</v>
      </c>
      <c r="AG318" t="str">
        <f>IFERROR(VLOOKUP(Y318,'Ejercicio 1'!R:S,2,FALSE),"Indefinido")</f>
        <v>Artículo</v>
      </c>
    </row>
    <row r="319" spans="1:33" x14ac:dyDescent="0.25">
      <c r="A319">
        <v>2015</v>
      </c>
      <c r="C319">
        <v>0</v>
      </c>
      <c r="D319">
        <v>2015</v>
      </c>
      <c r="E319">
        <v>1</v>
      </c>
      <c r="F319">
        <v>2015</v>
      </c>
      <c r="G319">
        <v>1</v>
      </c>
      <c r="H319" t="s">
        <v>758</v>
      </c>
      <c r="I319" t="s">
        <v>300</v>
      </c>
      <c r="J319" t="s">
        <v>301</v>
      </c>
      <c r="K319" t="s">
        <v>12</v>
      </c>
      <c r="L319">
        <v>6</v>
      </c>
      <c r="M319">
        <v>6</v>
      </c>
      <c r="Y319" t="s">
        <v>44</v>
      </c>
      <c r="Z319" t="s">
        <v>302</v>
      </c>
      <c r="AA319">
        <f t="shared" si="12"/>
        <v>0</v>
      </c>
      <c r="AB319">
        <f t="shared" si="13"/>
        <v>2015</v>
      </c>
      <c r="AC319">
        <f>VLOOKUP(LEFT(K319,2),'Ejercicio 1'!$K$9:$L$12,2,FALSE)*IF(RIGHT(K319,1)="+",1.2,IF(RIGHT(K319,1)="-",0.85,1))</f>
        <v>800000</v>
      </c>
      <c r="AD319">
        <f t="shared" si="14"/>
        <v>133333</v>
      </c>
      <c r="AE319" t="str">
        <f>VLOOKUP(Z319,'Ejercicio 1'!N:P,3,FALSE)</f>
        <v>Medicina</v>
      </c>
      <c r="AF319" t="str">
        <f>VLOOKUP(Z319,'Ejercicio 1'!N:P,2,FALSE)</f>
        <v>Coquimbo</v>
      </c>
      <c r="AG319" t="str">
        <f>IFERROR(VLOOKUP(Y319,'Ejercicio 1'!R:S,2,FALSE),"Indefinido")</f>
        <v>Artículo</v>
      </c>
    </row>
    <row r="320" spans="1:33" x14ac:dyDescent="0.25">
      <c r="A320">
        <v>2015</v>
      </c>
      <c r="B320">
        <v>2015</v>
      </c>
      <c r="C320">
        <v>1</v>
      </c>
      <c r="D320">
        <v>2015</v>
      </c>
      <c r="E320">
        <v>1</v>
      </c>
      <c r="H320" t="s">
        <v>649</v>
      </c>
      <c r="I320" t="s">
        <v>90</v>
      </c>
      <c r="J320" t="s">
        <v>91</v>
      </c>
      <c r="K320" t="s">
        <v>9</v>
      </c>
      <c r="L320">
        <v>4</v>
      </c>
      <c r="M320">
        <v>4</v>
      </c>
      <c r="Y320" t="s">
        <v>44</v>
      </c>
      <c r="Z320" t="s">
        <v>95</v>
      </c>
      <c r="AA320">
        <f t="shared" si="12"/>
        <v>0</v>
      </c>
      <c r="AB320">
        <f t="shared" si="13"/>
        <v>2015</v>
      </c>
      <c r="AC320">
        <f>VLOOKUP(LEFT(K320,2),'Ejercicio 1'!$K$9:$L$12,2,FALSE)*IF(RIGHT(K320,1)="+",1.2,IF(RIGHT(K320,1)="-",0.85,1))</f>
        <v>2000000</v>
      </c>
      <c r="AD320">
        <f t="shared" si="14"/>
        <v>500000</v>
      </c>
      <c r="AE320" t="str">
        <f>VLOOKUP(Z320,'Ejercicio 1'!N:P,3,FALSE)</f>
        <v>Cs. del Mar</v>
      </c>
      <c r="AF320" t="str">
        <f>VLOOKUP(Z320,'Ejercicio 1'!N:P,2,FALSE)</f>
        <v>Coquimbo</v>
      </c>
      <c r="AG320" t="str">
        <f>IFERROR(VLOOKUP(Y320,'Ejercicio 1'!R:S,2,FALSE),"Indefinido")</f>
        <v>Artículo</v>
      </c>
    </row>
    <row r="321" spans="1:33" x14ac:dyDescent="0.25">
      <c r="A321">
        <v>2014</v>
      </c>
      <c r="C321">
        <v>0</v>
      </c>
      <c r="E321">
        <v>0</v>
      </c>
      <c r="F321">
        <v>2015</v>
      </c>
      <c r="G321">
        <v>1</v>
      </c>
      <c r="H321" t="s">
        <v>759</v>
      </c>
      <c r="I321" t="s">
        <v>611</v>
      </c>
      <c r="J321" t="s">
        <v>612</v>
      </c>
      <c r="K321" t="s">
        <v>106</v>
      </c>
      <c r="L321">
        <v>1</v>
      </c>
      <c r="M321">
        <v>1</v>
      </c>
      <c r="Z321" t="s">
        <v>760</v>
      </c>
      <c r="AA321">
        <f t="shared" si="12"/>
        <v>0</v>
      </c>
      <c r="AB321">
        <f t="shared" si="13"/>
        <v>2015</v>
      </c>
      <c r="AC321">
        <f>VLOOKUP(LEFT(K321,2),'Ejercicio 1'!$K$9:$L$12,2,FALSE)*IF(RIGHT(K321,1)="+",1.2,IF(RIGHT(K321,1)="-",0.85,1))</f>
        <v>680000</v>
      </c>
      <c r="AD321">
        <f t="shared" si="14"/>
        <v>680000</v>
      </c>
      <c r="AE321" t="str">
        <f>VLOOKUP(Z321,'Ejercicio 1'!N:P,3,FALSE)</f>
        <v>V.R.A.</v>
      </c>
      <c r="AF321" t="str">
        <f>VLOOKUP(Z321,'Ejercicio 1'!N:P,2,FALSE)</f>
        <v>Antofagasta</v>
      </c>
      <c r="AG321" t="str">
        <f>IFERROR(VLOOKUP(Y321,'Ejercicio 1'!R:S,2,FALSE),"Indefinido")</f>
        <v>Indefinido</v>
      </c>
    </row>
    <row r="322" spans="1:33" x14ac:dyDescent="0.25">
      <c r="A322">
        <v>2015</v>
      </c>
      <c r="B322">
        <v>2016</v>
      </c>
      <c r="C322">
        <v>1</v>
      </c>
      <c r="D322">
        <v>2015</v>
      </c>
      <c r="E322">
        <v>1</v>
      </c>
      <c r="G322">
        <v>0</v>
      </c>
      <c r="H322" t="s">
        <v>761</v>
      </c>
      <c r="I322" t="s">
        <v>549</v>
      </c>
      <c r="J322" t="s">
        <v>550</v>
      </c>
      <c r="K322" t="s">
        <v>11</v>
      </c>
      <c r="L322">
        <v>4</v>
      </c>
      <c r="M322">
        <v>2</v>
      </c>
      <c r="P322">
        <v>1</v>
      </c>
      <c r="T322">
        <v>1</v>
      </c>
      <c r="Y322" t="s">
        <v>44</v>
      </c>
      <c r="Z322" t="s">
        <v>56</v>
      </c>
      <c r="AA322">
        <f t="shared" ref="AA322:AA385" si="15">L322-M322</f>
        <v>2</v>
      </c>
      <c r="AB322">
        <f t="shared" ref="AB322:AB385" si="16">IF(B322&lt;&gt;"",B322,MIN(D322,F322))</f>
        <v>2016</v>
      </c>
      <c r="AC322">
        <f>VLOOKUP(LEFT(K322,2),'Ejercicio 1'!$K$9:$L$12,2,FALSE)*IF(RIGHT(K322,1)="+",1.2,IF(RIGHT(K322,1)="-",0.85,1))</f>
        <v>1200000</v>
      </c>
      <c r="AD322">
        <f t="shared" ref="AD322:AD385" si="17">ROUND(AC322/M322,0)</f>
        <v>600000</v>
      </c>
      <c r="AE322" t="str">
        <f>VLOOKUP(Z322,'Ejercicio 1'!N:P,3,FALSE)</f>
        <v>Cs. del Mar</v>
      </c>
      <c r="AF322" t="str">
        <f>VLOOKUP(Z322,'Ejercicio 1'!N:P,2,FALSE)</f>
        <v>Coquimbo</v>
      </c>
      <c r="AG322" t="str">
        <f>IFERROR(VLOOKUP(Y322,'Ejercicio 1'!R:S,2,FALSE),"Indefinido")</f>
        <v>Artículo</v>
      </c>
    </row>
    <row r="323" spans="1:33" x14ac:dyDescent="0.25">
      <c r="A323">
        <v>2015</v>
      </c>
      <c r="B323">
        <v>2015</v>
      </c>
      <c r="C323">
        <v>1</v>
      </c>
      <c r="E323">
        <v>0</v>
      </c>
      <c r="G323">
        <v>0</v>
      </c>
      <c r="H323" t="s">
        <v>762</v>
      </c>
      <c r="I323" t="s">
        <v>763</v>
      </c>
      <c r="J323" t="s">
        <v>764</v>
      </c>
      <c r="K323" t="s">
        <v>10</v>
      </c>
      <c r="L323">
        <v>3</v>
      </c>
      <c r="M323">
        <v>1</v>
      </c>
      <c r="W323">
        <v>2</v>
      </c>
      <c r="Y323" t="s">
        <v>44</v>
      </c>
      <c r="Z323" t="s">
        <v>61</v>
      </c>
      <c r="AA323">
        <f t="shared" si="15"/>
        <v>2</v>
      </c>
      <c r="AB323">
        <f t="shared" si="16"/>
        <v>2015</v>
      </c>
      <c r="AC323">
        <f>VLOOKUP(LEFT(K323,2),'Ejercicio 1'!$K$9:$L$12,2,FALSE)*IF(RIGHT(K323,1)="+",1.2,IF(RIGHT(K323,1)="-",0.85,1))</f>
        <v>1600000</v>
      </c>
      <c r="AD323">
        <f t="shared" si="17"/>
        <v>1600000</v>
      </c>
      <c r="AE323" t="str">
        <f>VLOOKUP(Z323,'Ejercicio 1'!N:P,3,FALSE)</f>
        <v>V.R.S.</v>
      </c>
      <c r="AF323" t="str">
        <f>VLOOKUP(Z323,'Ejercicio 1'!N:P,2,FALSE)</f>
        <v>Coquimbo</v>
      </c>
      <c r="AG323" t="str">
        <f>IFERROR(VLOOKUP(Y323,'Ejercicio 1'!R:S,2,FALSE),"Indefinido")</f>
        <v>Artículo</v>
      </c>
    </row>
    <row r="324" spans="1:33" x14ac:dyDescent="0.25">
      <c r="A324">
        <v>2015</v>
      </c>
      <c r="C324">
        <v>0</v>
      </c>
      <c r="D324">
        <v>2015</v>
      </c>
      <c r="E324">
        <v>11</v>
      </c>
      <c r="G324">
        <v>0</v>
      </c>
      <c r="H324" t="s">
        <v>765</v>
      </c>
      <c r="I324" t="s">
        <v>171</v>
      </c>
      <c r="J324" t="s">
        <v>172</v>
      </c>
      <c r="K324" t="s">
        <v>12</v>
      </c>
      <c r="L324">
        <v>1</v>
      </c>
      <c r="M324">
        <v>1</v>
      </c>
      <c r="Z324" t="s">
        <v>173</v>
      </c>
      <c r="AA324">
        <f t="shared" si="15"/>
        <v>0</v>
      </c>
      <c r="AB324">
        <f t="shared" si="16"/>
        <v>2015</v>
      </c>
      <c r="AC324">
        <f>VLOOKUP(LEFT(K324,2),'Ejercicio 1'!$K$9:$L$12,2,FALSE)*IF(RIGHT(K324,1)="+",1.2,IF(RIGHT(K324,1)="-",0.85,1))</f>
        <v>800000</v>
      </c>
      <c r="AD324">
        <f t="shared" si="17"/>
        <v>800000</v>
      </c>
      <c r="AE324" t="str">
        <f>VLOOKUP(Z324,'Ejercicio 1'!N:P,3,FALSE)</f>
        <v>Ciencias</v>
      </c>
      <c r="AF324" t="str">
        <f>VLOOKUP(Z324,'Ejercicio 1'!N:P,2,FALSE)</f>
        <v>Antofagasta</v>
      </c>
      <c r="AG324" t="str">
        <f>IFERROR(VLOOKUP(Y324,'Ejercicio 1'!R:S,2,FALSE),"Indefinido")</f>
        <v>Indefinido</v>
      </c>
    </row>
    <row r="325" spans="1:33" x14ac:dyDescent="0.25">
      <c r="A325">
        <v>2015</v>
      </c>
      <c r="B325">
        <v>2015</v>
      </c>
      <c r="C325">
        <v>1</v>
      </c>
      <c r="D325">
        <v>2015</v>
      </c>
      <c r="E325">
        <v>1</v>
      </c>
      <c r="G325">
        <v>0</v>
      </c>
      <c r="H325" t="s">
        <v>766</v>
      </c>
      <c r="I325" t="s">
        <v>767</v>
      </c>
      <c r="J325" t="s">
        <v>768</v>
      </c>
      <c r="K325" t="s">
        <v>11</v>
      </c>
      <c r="L325">
        <v>1</v>
      </c>
      <c r="M325">
        <v>1</v>
      </c>
      <c r="Y325" t="s">
        <v>44</v>
      </c>
      <c r="Z325" t="s">
        <v>88</v>
      </c>
      <c r="AA325">
        <f t="shared" si="15"/>
        <v>0</v>
      </c>
      <c r="AB325">
        <f t="shared" si="16"/>
        <v>2015</v>
      </c>
      <c r="AC325">
        <f>VLOOKUP(LEFT(K325,2),'Ejercicio 1'!$K$9:$L$12,2,FALSE)*IF(RIGHT(K325,1)="+",1.2,IF(RIGHT(K325,1)="-",0.85,1))</f>
        <v>1200000</v>
      </c>
      <c r="AD325">
        <f t="shared" si="17"/>
        <v>1200000</v>
      </c>
      <c r="AE325" t="str">
        <f>VLOOKUP(Z325,'Ejercicio 1'!N:P,3,FALSE)</f>
        <v>V.R.I.D.T.</v>
      </c>
      <c r="AF325" t="str">
        <f>VLOOKUP(Z325,'Ejercicio 1'!N:P,2,FALSE)</f>
        <v>Antofagasta</v>
      </c>
      <c r="AG325" t="str">
        <f>IFERROR(VLOOKUP(Y325,'Ejercicio 1'!R:S,2,FALSE),"Indefinido")</f>
        <v>Artículo</v>
      </c>
    </row>
    <row r="326" spans="1:33" x14ac:dyDescent="0.25">
      <c r="A326">
        <v>2015</v>
      </c>
      <c r="B326">
        <v>2015</v>
      </c>
      <c r="C326">
        <v>1</v>
      </c>
      <c r="E326">
        <v>0</v>
      </c>
      <c r="F326">
        <v>2015</v>
      </c>
      <c r="G326">
        <v>1</v>
      </c>
      <c r="H326" t="s">
        <v>769</v>
      </c>
      <c r="I326" t="s">
        <v>344</v>
      </c>
      <c r="J326" t="s">
        <v>277</v>
      </c>
      <c r="K326" t="s">
        <v>12</v>
      </c>
      <c r="L326">
        <v>3</v>
      </c>
      <c r="M326">
        <v>1</v>
      </c>
      <c r="P326">
        <v>2</v>
      </c>
      <c r="Y326" t="s">
        <v>44</v>
      </c>
      <c r="Z326" t="s">
        <v>76</v>
      </c>
      <c r="AA326">
        <f t="shared" si="15"/>
        <v>2</v>
      </c>
      <c r="AB326">
        <f t="shared" si="16"/>
        <v>2015</v>
      </c>
      <c r="AC326">
        <f>VLOOKUP(LEFT(K326,2),'Ejercicio 1'!$K$9:$L$12,2,FALSE)*IF(RIGHT(K326,1)="+",1.2,IF(RIGHT(K326,1)="-",0.85,1))</f>
        <v>800000</v>
      </c>
      <c r="AD326">
        <f t="shared" si="17"/>
        <v>800000</v>
      </c>
      <c r="AE326" t="str">
        <f>VLOOKUP(Z326,'Ejercicio 1'!N:P,3,FALSE)</f>
        <v>Cs. del Mar</v>
      </c>
      <c r="AF326" t="str">
        <f>VLOOKUP(Z326,'Ejercicio 1'!N:P,2,FALSE)</f>
        <v>Coquimbo</v>
      </c>
      <c r="AG326" t="str">
        <f>IFERROR(VLOOKUP(Y326,'Ejercicio 1'!R:S,2,FALSE),"Indefinido")</f>
        <v>Artículo</v>
      </c>
    </row>
    <row r="327" spans="1:33" x14ac:dyDescent="0.25">
      <c r="A327">
        <v>2016</v>
      </c>
      <c r="B327">
        <v>2016</v>
      </c>
      <c r="C327">
        <v>1</v>
      </c>
      <c r="D327">
        <v>2016</v>
      </c>
      <c r="E327">
        <v>11</v>
      </c>
      <c r="H327" t="s">
        <v>770</v>
      </c>
      <c r="I327" t="s">
        <v>771</v>
      </c>
      <c r="J327" t="s">
        <v>43</v>
      </c>
      <c r="K327" t="s">
        <v>10</v>
      </c>
      <c r="L327">
        <v>6</v>
      </c>
      <c r="M327">
        <v>1</v>
      </c>
      <c r="P327">
        <v>3</v>
      </c>
      <c r="Q327">
        <v>1</v>
      </c>
      <c r="T327">
        <v>2</v>
      </c>
      <c r="Y327" t="s">
        <v>44</v>
      </c>
      <c r="Z327" t="s">
        <v>46</v>
      </c>
      <c r="AA327">
        <f t="shared" si="15"/>
        <v>5</v>
      </c>
      <c r="AB327">
        <f t="shared" si="16"/>
        <v>2016</v>
      </c>
      <c r="AC327">
        <f>VLOOKUP(LEFT(K327,2),'Ejercicio 1'!$K$9:$L$12,2,FALSE)*IF(RIGHT(K327,1)="+",1.2,IF(RIGHT(K327,1)="-",0.85,1))</f>
        <v>1600000</v>
      </c>
      <c r="AD327">
        <f t="shared" si="17"/>
        <v>1600000</v>
      </c>
      <c r="AE327" t="str">
        <f>VLOOKUP(Z327,'Ejercicio 1'!N:P,3,FALSE)</f>
        <v>V.R.I.D.T.</v>
      </c>
      <c r="AF327" t="str">
        <f>VLOOKUP(Z327,'Ejercicio 1'!N:P,2,FALSE)</f>
        <v>Antofagasta</v>
      </c>
      <c r="AG327" t="str">
        <f>IFERROR(VLOOKUP(Y327,'Ejercicio 1'!R:S,2,FALSE),"Indefinido")</f>
        <v>Artículo</v>
      </c>
    </row>
    <row r="328" spans="1:33" x14ac:dyDescent="0.25">
      <c r="A328">
        <v>2015</v>
      </c>
      <c r="C328">
        <v>0</v>
      </c>
      <c r="D328">
        <v>2015</v>
      </c>
      <c r="E328">
        <v>1</v>
      </c>
      <c r="H328" t="s">
        <v>772</v>
      </c>
      <c r="I328" t="s">
        <v>773</v>
      </c>
      <c r="J328" t="s">
        <v>1408</v>
      </c>
      <c r="K328" t="s">
        <v>10</v>
      </c>
      <c r="L328">
        <v>2</v>
      </c>
      <c r="M328">
        <v>1</v>
      </c>
      <c r="X328">
        <v>1</v>
      </c>
      <c r="Y328" t="s">
        <v>143</v>
      </c>
      <c r="Z328" t="s">
        <v>61</v>
      </c>
      <c r="AA328">
        <f t="shared" si="15"/>
        <v>1</v>
      </c>
      <c r="AB328">
        <f t="shared" si="16"/>
        <v>2015</v>
      </c>
      <c r="AC328">
        <f>VLOOKUP(LEFT(K328,2),'Ejercicio 1'!$K$9:$L$12,2,FALSE)*IF(RIGHT(K328,1)="+",1.2,IF(RIGHT(K328,1)="-",0.85,1))</f>
        <v>1600000</v>
      </c>
      <c r="AD328">
        <f t="shared" si="17"/>
        <v>1600000</v>
      </c>
      <c r="AE328" t="str">
        <f>VLOOKUP(Z328,'Ejercicio 1'!N:P,3,FALSE)</f>
        <v>V.R.S.</v>
      </c>
      <c r="AF328" t="str">
        <f>VLOOKUP(Z328,'Ejercicio 1'!N:P,2,FALSE)</f>
        <v>Coquimbo</v>
      </c>
      <c r="AG328" t="str">
        <f>IFERROR(VLOOKUP(Y328,'Ejercicio 1'!R:S,2,FALSE),"Indefinido")</f>
        <v>Artículo de Conferencia</v>
      </c>
    </row>
    <row r="329" spans="1:33" x14ac:dyDescent="0.25">
      <c r="A329">
        <v>2016</v>
      </c>
      <c r="B329">
        <v>2016</v>
      </c>
      <c r="C329">
        <v>1</v>
      </c>
      <c r="D329">
        <v>2016</v>
      </c>
      <c r="E329">
        <v>11</v>
      </c>
      <c r="G329">
        <v>0</v>
      </c>
      <c r="H329" t="s">
        <v>774</v>
      </c>
      <c r="I329" t="s">
        <v>775</v>
      </c>
      <c r="J329" t="s">
        <v>776</v>
      </c>
      <c r="K329" t="s">
        <v>12</v>
      </c>
      <c r="L329">
        <v>3</v>
      </c>
      <c r="M329">
        <v>2</v>
      </c>
      <c r="S329">
        <v>1</v>
      </c>
      <c r="Y329" t="s">
        <v>44</v>
      </c>
      <c r="Z329" t="s">
        <v>76</v>
      </c>
      <c r="AA329">
        <f t="shared" si="15"/>
        <v>1</v>
      </c>
      <c r="AB329">
        <f t="shared" si="16"/>
        <v>2016</v>
      </c>
      <c r="AC329">
        <f>VLOOKUP(LEFT(K329,2),'Ejercicio 1'!$K$9:$L$12,2,FALSE)*IF(RIGHT(K329,1)="+",1.2,IF(RIGHT(K329,1)="-",0.85,1))</f>
        <v>800000</v>
      </c>
      <c r="AD329">
        <f t="shared" si="17"/>
        <v>400000</v>
      </c>
      <c r="AE329" t="str">
        <f>VLOOKUP(Z329,'Ejercicio 1'!N:P,3,FALSE)</f>
        <v>Cs. del Mar</v>
      </c>
      <c r="AF329" t="str">
        <f>VLOOKUP(Z329,'Ejercicio 1'!N:P,2,FALSE)</f>
        <v>Coquimbo</v>
      </c>
      <c r="AG329" t="str">
        <f>IFERROR(VLOOKUP(Y329,'Ejercicio 1'!R:S,2,FALSE),"Indefinido")</f>
        <v>Artículo</v>
      </c>
    </row>
    <row r="330" spans="1:33" x14ac:dyDescent="0.25">
      <c r="A330">
        <v>2015</v>
      </c>
      <c r="B330">
        <v>2016</v>
      </c>
      <c r="C330">
        <v>1</v>
      </c>
      <c r="E330">
        <v>0</v>
      </c>
      <c r="G330">
        <v>0</v>
      </c>
      <c r="H330" t="s">
        <v>777</v>
      </c>
      <c r="I330" t="s">
        <v>778</v>
      </c>
      <c r="J330" t="s">
        <v>724</v>
      </c>
      <c r="K330" t="s">
        <v>12</v>
      </c>
      <c r="L330">
        <v>4</v>
      </c>
      <c r="M330">
        <v>1</v>
      </c>
      <c r="P330">
        <v>3</v>
      </c>
      <c r="Y330" t="s">
        <v>44</v>
      </c>
      <c r="Z330" t="s">
        <v>126</v>
      </c>
      <c r="AA330">
        <f t="shared" si="15"/>
        <v>3</v>
      </c>
      <c r="AB330">
        <f t="shared" si="16"/>
        <v>2016</v>
      </c>
      <c r="AC330">
        <f>VLOOKUP(LEFT(K330,2),'Ejercicio 1'!$K$9:$L$12,2,FALSE)*IF(RIGHT(K330,1)="+",1.2,IF(RIGHT(K330,1)="-",0.85,1))</f>
        <v>800000</v>
      </c>
      <c r="AD330">
        <f t="shared" si="17"/>
        <v>800000</v>
      </c>
      <c r="AE330" t="str">
        <f>VLOOKUP(Z330,'Ejercicio 1'!N:P,3,FALSE)</f>
        <v>Humanidades</v>
      </c>
      <c r="AF330" t="str">
        <f>VLOOKUP(Z330,'Ejercicio 1'!N:P,2,FALSE)</f>
        <v>Antofagasta</v>
      </c>
      <c r="AG330" t="str">
        <f>IFERROR(VLOOKUP(Y330,'Ejercicio 1'!R:S,2,FALSE),"Indefinido")</f>
        <v>Artículo</v>
      </c>
    </row>
    <row r="331" spans="1:33" x14ac:dyDescent="0.25">
      <c r="A331">
        <v>2015</v>
      </c>
      <c r="B331">
        <v>2015</v>
      </c>
      <c r="C331">
        <v>1</v>
      </c>
      <c r="D331">
        <v>2015</v>
      </c>
      <c r="E331">
        <v>1</v>
      </c>
      <c r="F331">
        <v>2015</v>
      </c>
      <c r="G331">
        <v>1</v>
      </c>
      <c r="H331" t="s">
        <v>779</v>
      </c>
      <c r="I331" t="s">
        <v>780</v>
      </c>
      <c r="J331" t="s">
        <v>1409</v>
      </c>
      <c r="K331" t="s">
        <v>12</v>
      </c>
      <c r="L331">
        <v>8</v>
      </c>
      <c r="M331">
        <v>5</v>
      </c>
      <c r="P331">
        <v>2</v>
      </c>
      <c r="R331">
        <v>1</v>
      </c>
      <c r="Y331" t="s">
        <v>44</v>
      </c>
      <c r="Z331" t="s">
        <v>126</v>
      </c>
      <c r="AA331">
        <f t="shared" si="15"/>
        <v>3</v>
      </c>
      <c r="AB331">
        <f t="shared" si="16"/>
        <v>2015</v>
      </c>
      <c r="AC331">
        <f>VLOOKUP(LEFT(K331,2),'Ejercicio 1'!$K$9:$L$12,2,FALSE)*IF(RIGHT(K331,1)="+",1.2,IF(RIGHT(K331,1)="-",0.85,1))</f>
        <v>800000</v>
      </c>
      <c r="AD331">
        <f t="shared" si="17"/>
        <v>160000</v>
      </c>
      <c r="AE331" t="str">
        <f>VLOOKUP(Z331,'Ejercicio 1'!N:P,3,FALSE)</f>
        <v>Humanidades</v>
      </c>
      <c r="AF331" t="str">
        <f>VLOOKUP(Z331,'Ejercicio 1'!N:P,2,FALSE)</f>
        <v>Antofagasta</v>
      </c>
      <c r="AG331" t="str">
        <f>IFERROR(VLOOKUP(Y331,'Ejercicio 1'!R:S,2,FALSE),"Indefinido")</f>
        <v>Artículo</v>
      </c>
    </row>
    <row r="332" spans="1:33" x14ac:dyDescent="0.25">
      <c r="A332">
        <v>2015</v>
      </c>
      <c r="B332">
        <v>2015</v>
      </c>
      <c r="C332">
        <v>1</v>
      </c>
      <c r="D332">
        <v>2015</v>
      </c>
      <c r="E332">
        <v>1</v>
      </c>
      <c r="G332">
        <v>0</v>
      </c>
      <c r="H332" t="s">
        <v>781</v>
      </c>
      <c r="I332" t="s">
        <v>175</v>
      </c>
      <c r="J332" t="s">
        <v>176</v>
      </c>
      <c r="K332" t="s">
        <v>10</v>
      </c>
      <c r="L332">
        <v>3</v>
      </c>
      <c r="M332">
        <v>1</v>
      </c>
      <c r="Q332">
        <v>2</v>
      </c>
      <c r="Y332" t="s">
        <v>44</v>
      </c>
      <c r="Z332" t="s">
        <v>173</v>
      </c>
      <c r="AA332">
        <f t="shared" si="15"/>
        <v>2</v>
      </c>
      <c r="AB332">
        <f t="shared" si="16"/>
        <v>2015</v>
      </c>
      <c r="AC332">
        <f>VLOOKUP(LEFT(K332,2),'Ejercicio 1'!$K$9:$L$12,2,FALSE)*IF(RIGHT(K332,1)="+",1.2,IF(RIGHT(K332,1)="-",0.85,1))</f>
        <v>1600000</v>
      </c>
      <c r="AD332">
        <f t="shared" si="17"/>
        <v>1600000</v>
      </c>
      <c r="AE332" t="str">
        <f>VLOOKUP(Z332,'Ejercicio 1'!N:P,3,FALSE)</f>
        <v>Ciencias</v>
      </c>
      <c r="AF332" t="str">
        <f>VLOOKUP(Z332,'Ejercicio 1'!N:P,2,FALSE)</f>
        <v>Antofagasta</v>
      </c>
      <c r="AG332" t="str">
        <f>IFERROR(VLOOKUP(Y332,'Ejercicio 1'!R:S,2,FALSE),"Indefinido")</f>
        <v>Artículo</v>
      </c>
    </row>
    <row r="333" spans="1:33" x14ac:dyDescent="0.25">
      <c r="A333">
        <v>2015</v>
      </c>
      <c r="B333">
        <v>2015</v>
      </c>
      <c r="C333">
        <v>1</v>
      </c>
      <c r="D333">
        <v>2015</v>
      </c>
      <c r="E333">
        <v>1</v>
      </c>
      <c r="F333">
        <v>2015</v>
      </c>
      <c r="G333">
        <v>1</v>
      </c>
      <c r="H333" t="s">
        <v>782</v>
      </c>
      <c r="I333" t="s">
        <v>212</v>
      </c>
      <c r="J333" t="s">
        <v>213</v>
      </c>
      <c r="K333" t="s">
        <v>12</v>
      </c>
      <c r="L333">
        <v>6</v>
      </c>
      <c r="M333">
        <v>5</v>
      </c>
      <c r="P333">
        <v>1</v>
      </c>
      <c r="Y333" t="s">
        <v>44</v>
      </c>
      <c r="Z333" t="s">
        <v>126</v>
      </c>
      <c r="AA333">
        <f t="shared" si="15"/>
        <v>1</v>
      </c>
      <c r="AB333">
        <f t="shared" si="16"/>
        <v>2015</v>
      </c>
      <c r="AC333">
        <f>VLOOKUP(LEFT(K333,2),'Ejercicio 1'!$K$9:$L$12,2,FALSE)*IF(RIGHT(K333,1)="+",1.2,IF(RIGHT(K333,1)="-",0.85,1))</f>
        <v>800000</v>
      </c>
      <c r="AD333">
        <f t="shared" si="17"/>
        <v>160000</v>
      </c>
      <c r="AE333" t="str">
        <f>VLOOKUP(Z333,'Ejercicio 1'!N:P,3,FALSE)</f>
        <v>Humanidades</v>
      </c>
      <c r="AF333" t="str">
        <f>VLOOKUP(Z333,'Ejercicio 1'!N:P,2,FALSE)</f>
        <v>Antofagasta</v>
      </c>
      <c r="AG333" t="str">
        <f>IFERROR(VLOOKUP(Y333,'Ejercicio 1'!R:S,2,FALSE),"Indefinido")</f>
        <v>Artículo</v>
      </c>
    </row>
    <row r="334" spans="1:33" x14ac:dyDescent="0.25">
      <c r="A334">
        <v>2016</v>
      </c>
      <c r="B334">
        <v>2016</v>
      </c>
      <c r="C334">
        <v>1</v>
      </c>
      <c r="D334">
        <v>2016</v>
      </c>
      <c r="E334">
        <v>11</v>
      </c>
      <c r="G334">
        <v>0</v>
      </c>
      <c r="H334" t="s">
        <v>783</v>
      </c>
      <c r="I334" t="s">
        <v>784</v>
      </c>
      <c r="J334" t="s">
        <v>785</v>
      </c>
      <c r="K334" t="s">
        <v>11</v>
      </c>
      <c r="L334">
        <v>4</v>
      </c>
      <c r="M334">
        <v>1</v>
      </c>
      <c r="T334">
        <v>2</v>
      </c>
      <c r="W334">
        <v>1</v>
      </c>
      <c r="Y334" t="s">
        <v>44</v>
      </c>
      <c r="Z334" t="s">
        <v>88</v>
      </c>
      <c r="AA334">
        <f t="shared" si="15"/>
        <v>3</v>
      </c>
      <c r="AB334">
        <f t="shared" si="16"/>
        <v>2016</v>
      </c>
      <c r="AC334">
        <f>VLOOKUP(LEFT(K334,2),'Ejercicio 1'!$K$9:$L$12,2,FALSE)*IF(RIGHT(K334,1)="+",1.2,IF(RIGHT(K334,1)="-",0.85,1))</f>
        <v>1200000</v>
      </c>
      <c r="AD334">
        <f t="shared" si="17"/>
        <v>1200000</v>
      </c>
      <c r="AE334" t="str">
        <f>VLOOKUP(Z334,'Ejercicio 1'!N:P,3,FALSE)</f>
        <v>V.R.I.D.T.</v>
      </c>
      <c r="AF334" t="str">
        <f>VLOOKUP(Z334,'Ejercicio 1'!N:P,2,FALSE)</f>
        <v>Antofagasta</v>
      </c>
      <c r="AG334" t="str">
        <f>IFERROR(VLOOKUP(Y334,'Ejercicio 1'!R:S,2,FALSE),"Indefinido")</f>
        <v>Artículo</v>
      </c>
    </row>
    <row r="335" spans="1:33" x14ac:dyDescent="0.25">
      <c r="A335">
        <v>2015</v>
      </c>
      <c r="B335">
        <v>2015</v>
      </c>
      <c r="C335">
        <v>1</v>
      </c>
      <c r="D335">
        <v>2015</v>
      </c>
      <c r="E335">
        <v>1</v>
      </c>
      <c r="G335">
        <v>0</v>
      </c>
      <c r="H335" t="s">
        <v>786</v>
      </c>
      <c r="I335" t="s">
        <v>118</v>
      </c>
      <c r="J335" t="s">
        <v>119</v>
      </c>
      <c r="K335" t="s">
        <v>106</v>
      </c>
      <c r="L335">
        <v>1</v>
      </c>
      <c r="M335">
        <v>1</v>
      </c>
      <c r="Y335" t="s">
        <v>87</v>
      </c>
      <c r="Z335" t="s">
        <v>121</v>
      </c>
      <c r="AA335">
        <f t="shared" si="15"/>
        <v>0</v>
      </c>
      <c r="AB335">
        <f t="shared" si="16"/>
        <v>2015</v>
      </c>
      <c r="AC335">
        <f>VLOOKUP(LEFT(K335,2),'Ejercicio 1'!$K$9:$L$12,2,FALSE)*IF(RIGHT(K335,1)="+",1.2,IF(RIGHT(K335,1)="-",0.85,1))</f>
        <v>680000</v>
      </c>
      <c r="AD335">
        <f t="shared" si="17"/>
        <v>680000</v>
      </c>
      <c r="AE335" t="str">
        <f>VLOOKUP(Z335,'Ejercicio 1'!N:P,3,FALSE)</f>
        <v>Ciencias</v>
      </c>
      <c r="AF335" t="str">
        <f>VLOOKUP(Z335,'Ejercicio 1'!N:P,2,FALSE)</f>
        <v>Antofagasta</v>
      </c>
      <c r="AG335" t="str">
        <f>IFERROR(VLOOKUP(Y335,'Ejercicio 1'!R:S,2,FALSE),"Indefinido")</f>
        <v>Material Editorial</v>
      </c>
    </row>
    <row r="336" spans="1:33" x14ac:dyDescent="0.25">
      <c r="A336">
        <v>2016</v>
      </c>
      <c r="B336">
        <v>2016</v>
      </c>
      <c r="C336">
        <v>1</v>
      </c>
      <c r="D336">
        <v>2016</v>
      </c>
      <c r="E336">
        <v>11</v>
      </c>
      <c r="G336">
        <v>0</v>
      </c>
      <c r="H336" t="s">
        <v>787</v>
      </c>
      <c r="I336" t="s">
        <v>788</v>
      </c>
      <c r="J336" t="s">
        <v>789</v>
      </c>
      <c r="K336" t="s">
        <v>9</v>
      </c>
      <c r="L336">
        <v>2</v>
      </c>
      <c r="M336">
        <v>1</v>
      </c>
      <c r="P336">
        <v>1</v>
      </c>
      <c r="Y336" t="s">
        <v>44</v>
      </c>
      <c r="Z336" t="s">
        <v>173</v>
      </c>
      <c r="AA336">
        <f t="shared" si="15"/>
        <v>1</v>
      </c>
      <c r="AB336">
        <f t="shared" si="16"/>
        <v>2016</v>
      </c>
      <c r="AC336">
        <f>VLOOKUP(LEFT(K336,2),'Ejercicio 1'!$K$9:$L$12,2,FALSE)*IF(RIGHT(K336,1)="+",1.2,IF(RIGHT(K336,1)="-",0.85,1))</f>
        <v>2000000</v>
      </c>
      <c r="AD336">
        <f t="shared" si="17"/>
        <v>2000000</v>
      </c>
      <c r="AE336" t="str">
        <f>VLOOKUP(Z336,'Ejercicio 1'!N:P,3,FALSE)</f>
        <v>Ciencias</v>
      </c>
      <c r="AF336" t="str">
        <f>VLOOKUP(Z336,'Ejercicio 1'!N:P,2,FALSE)</f>
        <v>Antofagasta</v>
      </c>
      <c r="AG336" t="str">
        <f>IFERROR(VLOOKUP(Y336,'Ejercicio 1'!R:S,2,FALSE),"Indefinido")</f>
        <v>Artículo</v>
      </c>
    </row>
    <row r="337" spans="1:33" x14ac:dyDescent="0.25">
      <c r="A337">
        <v>2015</v>
      </c>
      <c r="B337">
        <v>2015</v>
      </c>
      <c r="C337">
        <v>1</v>
      </c>
      <c r="D337">
        <v>2015</v>
      </c>
      <c r="E337">
        <v>1</v>
      </c>
      <c r="G337">
        <v>0</v>
      </c>
      <c r="H337" t="s">
        <v>790</v>
      </c>
      <c r="I337" t="s">
        <v>791</v>
      </c>
      <c r="J337" t="s">
        <v>792</v>
      </c>
      <c r="K337" t="s">
        <v>9</v>
      </c>
      <c r="L337">
        <v>6</v>
      </c>
      <c r="M337">
        <v>1</v>
      </c>
      <c r="P337">
        <v>2</v>
      </c>
      <c r="S337">
        <v>1</v>
      </c>
      <c r="U337">
        <v>4</v>
      </c>
      <c r="Y337" t="s">
        <v>44</v>
      </c>
      <c r="Z337" t="s">
        <v>173</v>
      </c>
      <c r="AA337">
        <f t="shared" si="15"/>
        <v>5</v>
      </c>
      <c r="AB337">
        <f t="shared" si="16"/>
        <v>2015</v>
      </c>
      <c r="AC337">
        <f>VLOOKUP(LEFT(K337,2),'Ejercicio 1'!$K$9:$L$12,2,FALSE)*IF(RIGHT(K337,1)="+",1.2,IF(RIGHT(K337,1)="-",0.85,1))</f>
        <v>2000000</v>
      </c>
      <c r="AD337">
        <f t="shared" si="17"/>
        <v>2000000</v>
      </c>
      <c r="AE337" t="str">
        <f>VLOOKUP(Z337,'Ejercicio 1'!N:P,3,FALSE)</f>
        <v>Ciencias</v>
      </c>
      <c r="AF337" t="str">
        <f>VLOOKUP(Z337,'Ejercicio 1'!N:P,2,FALSE)</f>
        <v>Antofagasta</v>
      </c>
      <c r="AG337" t="str">
        <f>IFERROR(VLOOKUP(Y337,'Ejercicio 1'!R:S,2,FALSE),"Indefinido")</f>
        <v>Artículo</v>
      </c>
    </row>
    <row r="338" spans="1:33" x14ac:dyDescent="0.25">
      <c r="A338">
        <v>2016</v>
      </c>
      <c r="B338">
        <v>2016</v>
      </c>
      <c r="C338">
        <v>1</v>
      </c>
      <c r="D338">
        <v>2016</v>
      </c>
      <c r="E338">
        <v>11</v>
      </c>
      <c r="G338">
        <v>0</v>
      </c>
      <c r="H338" t="s">
        <v>793</v>
      </c>
      <c r="I338" t="s">
        <v>794</v>
      </c>
      <c r="J338" t="s">
        <v>795</v>
      </c>
      <c r="K338" t="s">
        <v>10</v>
      </c>
      <c r="L338">
        <v>6</v>
      </c>
      <c r="M338">
        <v>1</v>
      </c>
      <c r="O338">
        <v>1</v>
      </c>
      <c r="W338">
        <v>4</v>
      </c>
      <c r="Y338" t="s">
        <v>44</v>
      </c>
      <c r="Z338" t="s">
        <v>95</v>
      </c>
      <c r="AA338">
        <f t="shared" si="15"/>
        <v>5</v>
      </c>
      <c r="AB338">
        <f t="shared" si="16"/>
        <v>2016</v>
      </c>
      <c r="AC338">
        <f>VLOOKUP(LEFT(K338,2),'Ejercicio 1'!$K$9:$L$12,2,FALSE)*IF(RIGHT(K338,1)="+",1.2,IF(RIGHT(K338,1)="-",0.85,1))</f>
        <v>1600000</v>
      </c>
      <c r="AD338">
        <f t="shared" si="17"/>
        <v>1600000</v>
      </c>
      <c r="AE338" t="str">
        <f>VLOOKUP(Z338,'Ejercicio 1'!N:P,3,FALSE)</f>
        <v>Cs. del Mar</v>
      </c>
      <c r="AF338" t="str">
        <f>VLOOKUP(Z338,'Ejercicio 1'!N:P,2,FALSE)</f>
        <v>Coquimbo</v>
      </c>
      <c r="AG338" t="str">
        <f>IFERROR(VLOOKUP(Y338,'Ejercicio 1'!R:S,2,FALSE),"Indefinido")</f>
        <v>Artículo</v>
      </c>
    </row>
    <row r="339" spans="1:33" x14ac:dyDescent="0.25">
      <c r="A339">
        <v>2015</v>
      </c>
      <c r="B339">
        <v>2016</v>
      </c>
      <c r="C339">
        <v>1</v>
      </c>
      <c r="D339">
        <v>2015</v>
      </c>
      <c r="E339">
        <v>1</v>
      </c>
      <c r="G339">
        <v>0</v>
      </c>
      <c r="H339" t="s">
        <v>796</v>
      </c>
      <c r="I339" t="s">
        <v>797</v>
      </c>
      <c r="J339" t="s">
        <v>798</v>
      </c>
      <c r="K339" t="s">
        <v>10</v>
      </c>
      <c r="L339">
        <v>5</v>
      </c>
      <c r="M339">
        <v>2</v>
      </c>
      <c r="W339">
        <v>3</v>
      </c>
      <c r="Y339" t="s">
        <v>44</v>
      </c>
      <c r="Z339" t="s">
        <v>88</v>
      </c>
      <c r="AA339">
        <f t="shared" si="15"/>
        <v>3</v>
      </c>
      <c r="AB339">
        <f t="shared" si="16"/>
        <v>2016</v>
      </c>
      <c r="AC339">
        <f>VLOOKUP(LEFT(K339,2),'Ejercicio 1'!$K$9:$L$12,2,FALSE)*IF(RIGHT(K339,1)="+",1.2,IF(RIGHT(K339,1)="-",0.85,1))</f>
        <v>1600000</v>
      </c>
      <c r="AD339">
        <f t="shared" si="17"/>
        <v>800000</v>
      </c>
      <c r="AE339" t="str">
        <f>VLOOKUP(Z339,'Ejercicio 1'!N:P,3,FALSE)</f>
        <v>V.R.I.D.T.</v>
      </c>
      <c r="AF339" t="str">
        <f>VLOOKUP(Z339,'Ejercicio 1'!N:P,2,FALSE)</f>
        <v>Antofagasta</v>
      </c>
      <c r="AG339" t="str">
        <f>IFERROR(VLOOKUP(Y339,'Ejercicio 1'!R:S,2,FALSE),"Indefinido")</f>
        <v>Artículo</v>
      </c>
    </row>
    <row r="340" spans="1:33" x14ac:dyDescent="0.25">
      <c r="A340">
        <v>2015</v>
      </c>
      <c r="B340">
        <v>2015</v>
      </c>
      <c r="C340">
        <v>1</v>
      </c>
      <c r="D340">
        <v>2015</v>
      </c>
      <c r="E340">
        <v>1</v>
      </c>
      <c r="G340">
        <v>0</v>
      </c>
      <c r="H340" t="s">
        <v>799</v>
      </c>
      <c r="I340" t="s">
        <v>532</v>
      </c>
      <c r="J340" t="s">
        <v>397</v>
      </c>
      <c r="K340" t="s">
        <v>9</v>
      </c>
      <c r="L340">
        <v>5</v>
      </c>
      <c r="M340">
        <v>1</v>
      </c>
      <c r="W340">
        <v>4</v>
      </c>
      <c r="Y340" t="s">
        <v>44</v>
      </c>
      <c r="Z340" t="s">
        <v>46</v>
      </c>
      <c r="AA340">
        <f t="shared" si="15"/>
        <v>4</v>
      </c>
      <c r="AB340">
        <f t="shared" si="16"/>
        <v>2015</v>
      </c>
      <c r="AC340">
        <f>VLOOKUP(LEFT(K340,2),'Ejercicio 1'!$K$9:$L$12,2,FALSE)*IF(RIGHT(K340,1)="+",1.2,IF(RIGHT(K340,1)="-",0.85,1))</f>
        <v>2000000</v>
      </c>
      <c r="AD340">
        <f t="shared" si="17"/>
        <v>2000000</v>
      </c>
      <c r="AE340" t="str">
        <f>VLOOKUP(Z340,'Ejercicio 1'!N:P,3,FALSE)</f>
        <v>V.R.I.D.T.</v>
      </c>
      <c r="AF340" t="str">
        <f>VLOOKUP(Z340,'Ejercicio 1'!N:P,2,FALSE)</f>
        <v>Antofagasta</v>
      </c>
      <c r="AG340" t="str">
        <f>IFERROR(VLOOKUP(Y340,'Ejercicio 1'!R:S,2,FALSE),"Indefinido")</f>
        <v>Artículo</v>
      </c>
    </row>
    <row r="341" spans="1:33" x14ac:dyDescent="0.25">
      <c r="A341">
        <v>2015</v>
      </c>
      <c r="B341">
        <v>2015</v>
      </c>
      <c r="C341">
        <v>1</v>
      </c>
      <c r="E341">
        <v>0</v>
      </c>
      <c r="G341">
        <v>0</v>
      </c>
      <c r="H341" t="s">
        <v>800</v>
      </c>
      <c r="I341" t="s">
        <v>801</v>
      </c>
      <c r="J341" t="s">
        <v>802</v>
      </c>
      <c r="K341" t="s">
        <v>9</v>
      </c>
      <c r="L341">
        <v>4</v>
      </c>
      <c r="M341">
        <v>1</v>
      </c>
      <c r="P341">
        <v>1</v>
      </c>
      <c r="S341">
        <v>1</v>
      </c>
      <c r="W341">
        <v>1</v>
      </c>
      <c r="Y341" t="s">
        <v>44</v>
      </c>
      <c r="Z341" t="s">
        <v>69</v>
      </c>
      <c r="AA341">
        <f t="shared" si="15"/>
        <v>3</v>
      </c>
      <c r="AB341">
        <f t="shared" si="16"/>
        <v>2015</v>
      </c>
      <c r="AC341">
        <f>VLOOKUP(LEFT(K341,2),'Ejercicio 1'!$K$9:$L$12,2,FALSE)*IF(RIGHT(K341,1)="+",1.2,IF(RIGHT(K341,1)="-",0.85,1))</f>
        <v>2000000</v>
      </c>
      <c r="AD341">
        <f t="shared" si="17"/>
        <v>2000000</v>
      </c>
      <c r="AE341" t="str">
        <f>VLOOKUP(Z341,'Ejercicio 1'!N:P,3,FALSE)</f>
        <v>Economía y Administración</v>
      </c>
      <c r="AF341" t="str">
        <f>VLOOKUP(Z341,'Ejercicio 1'!N:P,2,FALSE)</f>
        <v>Antofagasta</v>
      </c>
      <c r="AG341" t="str">
        <f>IFERROR(VLOOKUP(Y341,'Ejercicio 1'!R:S,2,FALSE),"Indefinido")</f>
        <v>Artículo</v>
      </c>
    </row>
    <row r="342" spans="1:33" x14ac:dyDescent="0.25">
      <c r="A342">
        <v>2015</v>
      </c>
      <c r="B342">
        <v>2016</v>
      </c>
      <c r="C342">
        <v>11</v>
      </c>
      <c r="E342">
        <v>0</v>
      </c>
      <c r="G342">
        <v>0</v>
      </c>
      <c r="H342" t="s">
        <v>803</v>
      </c>
      <c r="I342" t="s">
        <v>804</v>
      </c>
      <c r="J342" t="s">
        <v>805</v>
      </c>
      <c r="K342" t="s">
        <v>106</v>
      </c>
      <c r="L342">
        <v>1</v>
      </c>
      <c r="M342">
        <v>1</v>
      </c>
      <c r="Y342" t="s">
        <v>44</v>
      </c>
      <c r="Z342" t="s">
        <v>248</v>
      </c>
      <c r="AA342">
        <f t="shared" si="15"/>
        <v>0</v>
      </c>
      <c r="AB342">
        <f t="shared" si="16"/>
        <v>2016</v>
      </c>
      <c r="AC342">
        <f>VLOOKUP(LEFT(K342,2),'Ejercicio 1'!$K$9:$L$12,2,FALSE)*IF(RIGHT(K342,1)="+",1.2,IF(RIGHT(K342,1)="-",0.85,1))</f>
        <v>680000</v>
      </c>
      <c r="AD342">
        <f t="shared" si="17"/>
        <v>680000</v>
      </c>
      <c r="AE342" t="str">
        <f>VLOOKUP(Z342,'Ejercicio 1'!N:P,3,FALSE)</f>
        <v>Cs. Jurídicas</v>
      </c>
      <c r="AF342" t="str">
        <f>VLOOKUP(Z342,'Ejercicio 1'!N:P,2,FALSE)</f>
        <v>Antofagasta</v>
      </c>
      <c r="AG342" t="str">
        <f>IFERROR(VLOOKUP(Y342,'Ejercicio 1'!R:S,2,FALSE),"Indefinido")</f>
        <v>Artículo</v>
      </c>
    </row>
    <row r="343" spans="1:33" x14ac:dyDescent="0.25">
      <c r="A343">
        <v>2015</v>
      </c>
      <c r="B343">
        <v>2016</v>
      </c>
      <c r="C343">
        <v>1</v>
      </c>
      <c r="D343">
        <v>2015</v>
      </c>
      <c r="E343">
        <v>1</v>
      </c>
      <c r="F343">
        <v>2015</v>
      </c>
      <c r="G343">
        <v>1</v>
      </c>
      <c r="H343" t="s">
        <v>806</v>
      </c>
      <c r="I343" t="s">
        <v>453</v>
      </c>
      <c r="J343" t="s">
        <v>454</v>
      </c>
      <c r="K343" t="s">
        <v>12</v>
      </c>
      <c r="L343">
        <v>3</v>
      </c>
      <c r="M343">
        <v>1</v>
      </c>
      <c r="Q343">
        <v>1</v>
      </c>
      <c r="W343">
        <v>1</v>
      </c>
      <c r="Y343" t="s">
        <v>44</v>
      </c>
      <c r="Z343" t="s">
        <v>88</v>
      </c>
      <c r="AA343">
        <f t="shared" si="15"/>
        <v>2</v>
      </c>
      <c r="AB343">
        <f t="shared" si="16"/>
        <v>2016</v>
      </c>
      <c r="AC343">
        <f>VLOOKUP(LEFT(K343,2),'Ejercicio 1'!$K$9:$L$12,2,FALSE)*IF(RIGHT(K343,1)="+",1.2,IF(RIGHT(K343,1)="-",0.85,1))</f>
        <v>800000</v>
      </c>
      <c r="AD343">
        <f t="shared" si="17"/>
        <v>800000</v>
      </c>
      <c r="AE343" t="str">
        <f>VLOOKUP(Z343,'Ejercicio 1'!N:P,3,FALSE)</f>
        <v>V.R.I.D.T.</v>
      </c>
      <c r="AF343" t="str">
        <f>VLOOKUP(Z343,'Ejercicio 1'!N:P,2,FALSE)</f>
        <v>Antofagasta</v>
      </c>
      <c r="AG343" t="str">
        <f>IFERROR(VLOOKUP(Y343,'Ejercicio 1'!R:S,2,FALSE),"Indefinido")</f>
        <v>Artículo</v>
      </c>
    </row>
    <row r="344" spans="1:33" x14ac:dyDescent="0.25">
      <c r="A344">
        <v>2015</v>
      </c>
      <c r="B344">
        <v>2015</v>
      </c>
      <c r="C344">
        <v>1</v>
      </c>
      <c r="D344">
        <v>2015</v>
      </c>
      <c r="E344">
        <v>1</v>
      </c>
      <c r="G344">
        <v>0</v>
      </c>
      <c r="H344" t="s">
        <v>807</v>
      </c>
      <c r="I344" t="s">
        <v>808</v>
      </c>
      <c r="J344" t="s">
        <v>809</v>
      </c>
      <c r="K344" t="s">
        <v>11</v>
      </c>
      <c r="L344">
        <v>4</v>
      </c>
      <c r="M344">
        <v>4</v>
      </c>
      <c r="Y344" t="s">
        <v>44</v>
      </c>
      <c r="Z344" t="s">
        <v>95</v>
      </c>
      <c r="AA344">
        <f t="shared" si="15"/>
        <v>0</v>
      </c>
      <c r="AB344">
        <f t="shared" si="16"/>
        <v>2015</v>
      </c>
      <c r="AC344">
        <f>VLOOKUP(LEFT(K344,2),'Ejercicio 1'!$K$9:$L$12,2,FALSE)*IF(RIGHT(K344,1)="+",1.2,IF(RIGHT(K344,1)="-",0.85,1))</f>
        <v>1200000</v>
      </c>
      <c r="AD344">
        <f t="shared" si="17"/>
        <v>300000</v>
      </c>
      <c r="AE344" t="str">
        <f>VLOOKUP(Z344,'Ejercicio 1'!N:P,3,FALSE)</f>
        <v>Cs. del Mar</v>
      </c>
      <c r="AF344" t="str">
        <f>VLOOKUP(Z344,'Ejercicio 1'!N:P,2,FALSE)</f>
        <v>Coquimbo</v>
      </c>
      <c r="AG344" t="str">
        <f>IFERROR(VLOOKUP(Y344,'Ejercicio 1'!R:S,2,FALSE),"Indefinido")</f>
        <v>Artículo</v>
      </c>
    </row>
    <row r="345" spans="1:33" x14ac:dyDescent="0.25">
      <c r="A345">
        <v>2015</v>
      </c>
      <c r="B345">
        <v>2016</v>
      </c>
      <c r="C345">
        <v>1</v>
      </c>
      <c r="D345">
        <v>2015</v>
      </c>
      <c r="E345">
        <v>1</v>
      </c>
      <c r="G345">
        <v>0</v>
      </c>
      <c r="H345" t="s">
        <v>810</v>
      </c>
      <c r="I345" t="s">
        <v>811</v>
      </c>
      <c r="J345" t="s">
        <v>550</v>
      </c>
      <c r="K345" t="s">
        <v>11</v>
      </c>
      <c r="L345">
        <v>6</v>
      </c>
      <c r="M345">
        <v>1</v>
      </c>
      <c r="Q345">
        <v>2</v>
      </c>
      <c r="T345">
        <v>3</v>
      </c>
      <c r="Y345" t="s">
        <v>44</v>
      </c>
      <c r="Z345" t="s">
        <v>56</v>
      </c>
      <c r="AA345">
        <f t="shared" si="15"/>
        <v>5</v>
      </c>
      <c r="AB345">
        <f t="shared" si="16"/>
        <v>2016</v>
      </c>
      <c r="AC345">
        <f>VLOOKUP(LEFT(K345,2),'Ejercicio 1'!$K$9:$L$12,2,FALSE)*IF(RIGHT(K345,1)="+",1.2,IF(RIGHT(K345,1)="-",0.85,1))</f>
        <v>1200000</v>
      </c>
      <c r="AD345">
        <f t="shared" si="17"/>
        <v>1200000</v>
      </c>
      <c r="AE345" t="str">
        <f>VLOOKUP(Z345,'Ejercicio 1'!N:P,3,FALSE)</f>
        <v>Cs. del Mar</v>
      </c>
      <c r="AF345" t="str">
        <f>VLOOKUP(Z345,'Ejercicio 1'!N:P,2,FALSE)</f>
        <v>Coquimbo</v>
      </c>
      <c r="AG345" t="str">
        <f>IFERROR(VLOOKUP(Y345,'Ejercicio 1'!R:S,2,FALSE),"Indefinido")</f>
        <v>Artículo</v>
      </c>
    </row>
    <row r="346" spans="1:33" x14ac:dyDescent="0.25">
      <c r="A346">
        <v>2015</v>
      </c>
      <c r="B346">
        <v>2015</v>
      </c>
      <c r="C346">
        <v>1</v>
      </c>
      <c r="E346">
        <v>0</v>
      </c>
      <c r="F346">
        <v>2015</v>
      </c>
      <c r="G346">
        <v>1</v>
      </c>
      <c r="H346" t="s">
        <v>812</v>
      </c>
      <c r="I346" t="s">
        <v>344</v>
      </c>
      <c r="J346" t="s">
        <v>277</v>
      </c>
      <c r="K346" t="s">
        <v>12</v>
      </c>
      <c r="L346">
        <v>3</v>
      </c>
      <c r="M346">
        <v>3</v>
      </c>
      <c r="Y346" t="s">
        <v>44</v>
      </c>
      <c r="Z346" t="s">
        <v>56</v>
      </c>
      <c r="AA346">
        <f t="shared" si="15"/>
        <v>0</v>
      </c>
      <c r="AB346">
        <f t="shared" si="16"/>
        <v>2015</v>
      </c>
      <c r="AC346">
        <f>VLOOKUP(LEFT(K346,2),'Ejercicio 1'!$K$9:$L$12,2,FALSE)*IF(RIGHT(K346,1)="+",1.2,IF(RIGHT(K346,1)="-",0.85,1))</f>
        <v>800000</v>
      </c>
      <c r="AD346">
        <f t="shared" si="17"/>
        <v>266667</v>
      </c>
      <c r="AE346" t="str">
        <f>VLOOKUP(Z346,'Ejercicio 1'!N:P,3,FALSE)</f>
        <v>Cs. del Mar</v>
      </c>
      <c r="AF346" t="str">
        <f>VLOOKUP(Z346,'Ejercicio 1'!N:P,2,FALSE)</f>
        <v>Coquimbo</v>
      </c>
      <c r="AG346" t="str">
        <f>IFERROR(VLOOKUP(Y346,'Ejercicio 1'!R:S,2,FALSE),"Indefinido")</f>
        <v>Artículo</v>
      </c>
    </row>
    <row r="347" spans="1:33" x14ac:dyDescent="0.25">
      <c r="A347">
        <v>2015</v>
      </c>
      <c r="B347">
        <v>2015</v>
      </c>
      <c r="C347">
        <v>1</v>
      </c>
      <c r="D347">
        <v>2015</v>
      </c>
      <c r="E347">
        <v>1</v>
      </c>
      <c r="F347">
        <v>2015</v>
      </c>
      <c r="G347">
        <v>1</v>
      </c>
      <c r="H347" t="s">
        <v>813</v>
      </c>
      <c r="I347" t="s">
        <v>814</v>
      </c>
      <c r="J347" t="s">
        <v>815</v>
      </c>
      <c r="K347" t="s">
        <v>12</v>
      </c>
      <c r="L347">
        <v>4</v>
      </c>
      <c r="M347">
        <v>1</v>
      </c>
      <c r="O347">
        <v>1</v>
      </c>
      <c r="P347">
        <v>2</v>
      </c>
      <c r="Y347" t="s">
        <v>44</v>
      </c>
      <c r="Z347" t="s">
        <v>302</v>
      </c>
      <c r="AA347">
        <f t="shared" si="15"/>
        <v>3</v>
      </c>
      <c r="AB347">
        <f t="shared" si="16"/>
        <v>2015</v>
      </c>
      <c r="AC347">
        <f>VLOOKUP(LEFT(K347,2),'Ejercicio 1'!$K$9:$L$12,2,FALSE)*IF(RIGHT(K347,1)="+",1.2,IF(RIGHT(K347,1)="-",0.85,1))</f>
        <v>800000</v>
      </c>
      <c r="AD347">
        <f t="shared" si="17"/>
        <v>800000</v>
      </c>
      <c r="AE347" t="str">
        <f>VLOOKUP(Z347,'Ejercicio 1'!N:P,3,FALSE)</f>
        <v>Medicina</v>
      </c>
      <c r="AF347" t="str">
        <f>VLOOKUP(Z347,'Ejercicio 1'!N:P,2,FALSE)</f>
        <v>Coquimbo</v>
      </c>
      <c r="AG347" t="str">
        <f>IFERROR(VLOOKUP(Y347,'Ejercicio 1'!R:S,2,FALSE),"Indefinido")</f>
        <v>Artículo</v>
      </c>
    </row>
    <row r="348" spans="1:33" x14ac:dyDescent="0.25">
      <c r="A348">
        <v>2015</v>
      </c>
      <c r="C348">
        <v>0</v>
      </c>
      <c r="D348">
        <v>2015</v>
      </c>
      <c r="E348">
        <v>1</v>
      </c>
      <c r="G348">
        <v>0</v>
      </c>
      <c r="H348" t="s">
        <v>816</v>
      </c>
      <c r="I348" t="s">
        <v>817</v>
      </c>
      <c r="J348" t="s">
        <v>818</v>
      </c>
      <c r="K348" t="s">
        <v>11</v>
      </c>
      <c r="L348">
        <v>3</v>
      </c>
      <c r="M348">
        <v>1</v>
      </c>
      <c r="N348">
        <v>2</v>
      </c>
      <c r="Z348" t="s">
        <v>80</v>
      </c>
      <c r="AA348">
        <f t="shared" si="15"/>
        <v>2</v>
      </c>
      <c r="AB348">
        <f t="shared" si="16"/>
        <v>2015</v>
      </c>
      <c r="AC348">
        <f>VLOOKUP(LEFT(K348,2),'Ejercicio 1'!$K$9:$L$12,2,FALSE)*IF(RIGHT(K348,1)="+",1.2,IF(RIGHT(K348,1)="-",0.85,1))</f>
        <v>1200000</v>
      </c>
      <c r="AD348">
        <f t="shared" si="17"/>
        <v>1200000</v>
      </c>
      <c r="AE348" t="str">
        <f>VLOOKUP(Z348,'Ejercicio 1'!N:P,3,FALSE)</f>
        <v>Ing. y Cs. Geológicas</v>
      </c>
      <c r="AF348" t="str">
        <f>VLOOKUP(Z348,'Ejercicio 1'!N:P,2,FALSE)</f>
        <v>Antofagasta</v>
      </c>
      <c r="AG348" t="str">
        <f>IFERROR(VLOOKUP(Y348,'Ejercicio 1'!R:S,2,FALSE),"Indefinido")</f>
        <v>Indefinido</v>
      </c>
    </row>
    <row r="349" spans="1:33" x14ac:dyDescent="0.25">
      <c r="A349">
        <v>2015</v>
      </c>
      <c r="B349">
        <v>2015</v>
      </c>
      <c r="C349">
        <v>1</v>
      </c>
      <c r="D349">
        <v>2015</v>
      </c>
      <c r="E349">
        <v>1</v>
      </c>
      <c r="G349">
        <v>0</v>
      </c>
      <c r="H349" t="s">
        <v>819</v>
      </c>
      <c r="I349" t="s">
        <v>820</v>
      </c>
      <c r="J349" t="s">
        <v>821</v>
      </c>
      <c r="K349" t="s">
        <v>9</v>
      </c>
      <c r="L349">
        <v>3</v>
      </c>
      <c r="M349">
        <v>1</v>
      </c>
      <c r="T349">
        <v>2</v>
      </c>
      <c r="Y349" t="s">
        <v>44</v>
      </c>
      <c r="Z349" t="s">
        <v>111</v>
      </c>
      <c r="AA349">
        <f t="shared" si="15"/>
        <v>2</v>
      </c>
      <c r="AB349">
        <f t="shared" si="16"/>
        <v>2015</v>
      </c>
      <c r="AC349">
        <f>VLOOKUP(LEFT(K349,2),'Ejercicio 1'!$K$9:$L$12,2,FALSE)*IF(RIGHT(K349,1)="+",1.2,IF(RIGHT(K349,1)="-",0.85,1))</f>
        <v>2000000</v>
      </c>
      <c r="AD349">
        <f t="shared" si="17"/>
        <v>2000000</v>
      </c>
      <c r="AE349" t="str">
        <f>VLOOKUP(Z349,'Ejercicio 1'!N:P,3,FALSE)</f>
        <v>Medicina</v>
      </c>
      <c r="AF349" t="str">
        <f>VLOOKUP(Z349,'Ejercicio 1'!N:P,2,FALSE)</f>
        <v>Coquimbo</v>
      </c>
      <c r="AG349" t="str">
        <f>IFERROR(VLOOKUP(Y349,'Ejercicio 1'!R:S,2,FALSE),"Indefinido")</f>
        <v>Artículo</v>
      </c>
    </row>
    <row r="350" spans="1:33" x14ac:dyDescent="0.25">
      <c r="A350">
        <v>2015</v>
      </c>
      <c r="B350">
        <v>2015</v>
      </c>
      <c r="C350">
        <v>1</v>
      </c>
      <c r="D350">
        <v>2015</v>
      </c>
      <c r="E350">
        <v>1</v>
      </c>
      <c r="F350">
        <v>2015</v>
      </c>
      <c r="G350">
        <v>1</v>
      </c>
      <c r="H350" t="s">
        <v>822</v>
      </c>
      <c r="I350" t="s">
        <v>288</v>
      </c>
      <c r="J350" t="s">
        <v>289</v>
      </c>
      <c r="K350" t="s">
        <v>10</v>
      </c>
      <c r="L350">
        <v>1</v>
      </c>
      <c r="M350">
        <v>1</v>
      </c>
      <c r="Y350" t="s">
        <v>44</v>
      </c>
      <c r="Z350" t="s">
        <v>248</v>
      </c>
      <c r="AA350">
        <f t="shared" si="15"/>
        <v>0</v>
      </c>
      <c r="AB350">
        <f t="shared" si="16"/>
        <v>2015</v>
      </c>
      <c r="AC350">
        <f>VLOOKUP(LEFT(K350,2),'Ejercicio 1'!$K$9:$L$12,2,FALSE)*IF(RIGHT(K350,1)="+",1.2,IF(RIGHT(K350,1)="-",0.85,1))</f>
        <v>1600000</v>
      </c>
      <c r="AD350">
        <f t="shared" si="17"/>
        <v>1600000</v>
      </c>
      <c r="AE350" t="str">
        <f>VLOOKUP(Z350,'Ejercicio 1'!N:P,3,FALSE)</f>
        <v>Cs. Jurídicas</v>
      </c>
      <c r="AF350" t="str">
        <f>VLOOKUP(Z350,'Ejercicio 1'!N:P,2,FALSE)</f>
        <v>Antofagasta</v>
      </c>
      <c r="AG350" t="str">
        <f>IFERROR(VLOOKUP(Y350,'Ejercicio 1'!R:S,2,FALSE),"Indefinido")</f>
        <v>Artículo</v>
      </c>
    </row>
    <row r="351" spans="1:33" x14ac:dyDescent="0.25">
      <c r="A351">
        <v>2014</v>
      </c>
      <c r="B351">
        <v>2015</v>
      </c>
      <c r="C351">
        <v>1</v>
      </c>
      <c r="D351">
        <v>2014</v>
      </c>
      <c r="E351">
        <v>1</v>
      </c>
      <c r="F351">
        <v>2014</v>
      </c>
      <c r="G351">
        <v>1</v>
      </c>
      <c r="H351" t="s">
        <v>823</v>
      </c>
      <c r="I351" t="s">
        <v>131</v>
      </c>
      <c r="J351" t="s">
        <v>132</v>
      </c>
      <c r="K351" t="s">
        <v>106</v>
      </c>
      <c r="L351">
        <v>5</v>
      </c>
      <c r="M351">
        <v>1</v>
      </c>
      <c r="P351">
        <v>4</v>
      </c>
      <c r="Y351" t="s">
        <v>44</v>
      </c>
      <c r="Z351" t="s">
        <v>88</v>
      </c>
      <c r="AA351">
        <f t="shared" si="15"/>
        <v>4</v>
      </c>
      <c r="AB351">
        <f t="shared" si="16"/>
        <v>2015</v>
      </c>
      <c r="AC351">
        <f>VLOOKUP(LEFT(K351,2),'Ejercicio 1'!$K$9:$L$12,2,FALSE)*IF(RIGHT(K351,1)="+",1.2,IF(RIGHT(K351,1)="-",0.85,1))</f>
        <v>680000</v>
      </c>
      <c r="AD351">
        <f t="shared" si="17"/>
        <v>680000</v>
      </c>
      <c r="AE351" t="str">
        <f>VLOOKUP(Z351,'Ejercicio 1'!N:P,3,FALSE)</f>
        <v>V.R.I.D.T.</v>
      </c>
      <c r="AF351" t="str">
        <f>VLOOKUP(Z351,'Ejercicio 1'!N:P,2,FALSE)</f>
        <v>Antofagasta</v>
      </c>
      <c r="AG351" t="str">
        <f>IFERROR(VLOOKUP(Y351,'Ejercicio 1'!R:S,2,FALSE),"Indefinido")</f>
        <v>Artículo</v>
      </c>
    </row>
    <row r="352" spans="1:33" x14ac:dyDescent="0.25">
      <c r="A352">
        <v>2015</v>
      </c>
      <c r="B352">
        <v>2015</v>
      </c>
      <c r="C352">
        <v>1</v>
      </c>
      <c r="D352">
        <v>2015</v>
      </c>
      <c r="E352">
        <v>1</v>
      </c>
      <c r="G352">
        <v>0</v>
      </c>
      <c r="H352" t="s">
        <v>824</v>
      </c>
      <c r="I352" t="s">
        <v>825</v>
      </c>
      <c r="J352" t="s">
        <v>826</v>
      </c>
      <c r="K352" t="s">
        <v>10</v>
      </c>
      <c r="L352">
        <v>6</v>
      </c>
      <c r="M352">
        <v>6</v>
      </c>
      <c r="Y352" t="s">
        <v>44</v>
      </c>
      <c r="Z352" t="s">
        <v>56</v>
      </c>
      <c r="AA352">
        <f t="shared" si="15"/>
        <v>0</v>
      </c>
      <c r="AB352">
        <f t="shared" si="16"/>
        <v>2015</v>
      </c>
      <c r="AC352">
        <f>VLOOKUP(LEFT(K352,2),'Ejercicio 1'!$K$9:$L$12,2,FALSE)*IF(RIGHT(K352,1)="+",1.2,IF(RIGHT(K352,1)="-",0.85,1))</f>
        <v>1600000</v>
      </c>
      <c r="AD352">
        <f t="shared" si="17"/>
        <v>266667</v>
      </c>
      <c r="AE352" t="str">
        <f>VLOOKUP(Z352,'Ejercicio 1'!N:P,3,FALSE)</f>
        <v>Cs. del Mar</v>
      </c>
      <c r="AF352" t="str">
        <f>VLOOKUP(Z352,'Ejercicio 1'!N:P,2,FALSE)</f>
        <v>Coquimbo</v>
      </c>
      <c r="AG352" t="str">
        <f>IFERROR(VLOOKUP(Y352,'Ejercicio 1'!R:S,2,FALSE),"Indefinido")</f>
        <v>Artículo</v>
      </c>
    </row>
    <row r="353" spans="1:33" x14ac:dyDescent="0.25">
      <c r="A353">
        <v>2014</v>
      </c>
      <c r="B353">
        <v>2015</v>
      </c>
      <c r="C353">
        <v>1</v>
      </c>
      <c r="D353">
        <v>2014</v>
      </c>
      <c r="E353">
        <v>1</v>
      </c>
      <c r="F353">
        <v>2014</v>
      </c>
      <c r="G353">
        <v>1</v>
      </c>
      <c r="H353" t="s">
        <v>827</v>
      </c>
      <c r="I353" t="s">
        <v>134</v>
      </c>
      <c r="J353" t="s">
        <v>135</v>
      </c>
      <c r="K353" t="s">
        <v>12</v>
      </c>
      <c r="L353">
        <v>2</v>
      </c>
      <c r="M353">
        <v>1</v>
      </c>
      <c r="P353">
        <v>1</v>
      </c>
      <c r="Y353" t="s">
        <v>44</v>
      </c>
      <c r="Z353" t="s">
        <v>69</v>
      </c>
      <c r="AA353">
        <f t="shared" si="15"/>
        <v>1</v>
      </c>
      <c r="AB353">
        <f t="shared" si="16"/>
        <v>2015</v>
      </c>
      <c r="AC353">
        <f>VLOOKUP(LEFT(K353,2),'Ejercicio 1'!$K$9:$L$12,2,FALSE)*IF(RIGHT(K353,1)="+",1.2,IF(RIGHT(K353,1)="-",0.85,1))</f>
        <v>800000</v>
      </c>
      <c r="AD353">
        <f t="shared" si="17"/>
        <v>800000</v>
      </c>
      <c r="AE353" t="str">
        <f>VLOOKUP(Z353,'Ejercicio 1'!N:P,3,FALSE)</f>
        <v>Economía y Administración</v>
      </c>
      <c r="AF353" t="str">
        <f>VLOOKUP(Z353,'Ejercicio 1'!N:P,2,FALSE)</f>
        <v>Antofagasta</v>
      </c>
      <c r="AG353" t="str">
        <f>IFERROR(VLOOKUP(Y353,'Ejercicio 1'!R:S,2,FALSE),"Indefinido")</f>
        <v>Artículo</v>
      </c>
    </row>
    <row r="354" spans="1:33" x14ac:dyDescent="0.25">
      <c r="A354">
        <v>2015</v>
      </c>
      <c r="B354">
        <v>2015</v>
      </c>
      <c r="C354">
        <v>1</v>
      </c>
      <c r="D354">
        <v>2015</v>
      </c>
      <c r="E354">
        <v>1</v>
      </c>
      <c r="G354">
        <v>0</v>
      </c>
      <c r="H354" t="s">
        <v>828</v>
      </c>
      <c r="I354" t="s">
        <v>829</v>
      </c>
      <c r="J354" t="s">
        <v>634</v>
      </c>
      <c r="K354" t="s">
        <v>9</v>
      </c>
      <c r="L354">
        <v>5</v>
      </c>
      <c r="M354">
        <v>2</v>
      </c>
      <c r="P354">
        <v>3</v>
      </c>
      <c r="Y354" t="s">
        <v>44</v>
      </c>
      <c r="Z354" t="s">
        <v>76</v>
      </c>
      <c r="AA354">
        <f t="shared" si="15"/>
        <v>3</v>
      </c>
      <c r="AB354">
        <f t="shared" si="16"/>
        <v>2015</v>
      </c>
      <c r="AC354">
        <f>VLOOKUP(LEFT(K354,2),'Ejercicio 1'!$K$9:$L$12,2,FALSE)*IF(RIGHT(K354,1)="+",1.2,IF(RIGHT(K354,1)="-",0.85,1))</f>
        <v>2000000</v>
      </c>
      <c r="AD354">
        <f t="shared" si="17"/>
        <v>1000000</v>
      </c>
      <c r="AE354" t="str">
        <f>VLOOKUP(Z354,'Ejercicio 1'!N:P,3,FALSE)</f>
        <v>Cs. del Mar</v>
      </c>
      <c r="AF354" t="str">
        <f>VLOOKUP(Z354,'Ejercicio 1'!N:P,2,FALSE)</f>
        <v>Coquimbo</v>
      </c>
      <c r="AG354" t="str">
        <f>IFERROR(VLOOKUP(Y354,'Ejercicio 1'!R:S,2,FALSE),"Indefinido")</f>
        <v>Artículo</v>
      </c>
    </row>
    <row r="355" spans="1:33" x14ac:dyDescent="0.25">
      <c r="A355">
        <v>2015</v>
      </c>
      <c r="B355">
        <v>2015</v>
      </c>
      <c r="C355">
        <v>1</v>
      </c>
      <c r="D355">
        <v>2015</v>
      </c>
      <c r="E355">
        <v>1</v>
      </c>
      <c r="G355">
        <v>0</v>
      </c>
      <c r="H355" t="s">
        <v>830</v>
      </c>
      <c r="I355" t="s">
        <v>831</v>
      </c>
      <c r="J355" t="s">
        <v>832</v>
      </c>
      <c r="K355" t="s">
        <v>9</v>
      </c>
      <c r="L355">
        <v>5</v>
      </c>
      <c r="M355">
        <v>1</v>
      </c>
      <c r="Q355">
        <v>3</v>
      </c>
      <c r="S355">
        <v>1</v>
      </c>
      <c r="Y355" t="s">
        <v>44</v>
      </c>
      <c r="Z355" t="s">
        <v>56</v>
      </c>
      <c r="AA355">
        <f t="shared" si="15"/>
        <v>4</v>
      </c>
      <c r="AB355">
        <f t="shared" si="16"/>
        <v>2015</v>
      </c>
      <c r="AC355">
        <f>VLOOKUP(LEFT(K355,2),'Ejercicio 1'!$K$9:$L$12,2,FALSE)*IF(RIGHT(K355,1)="+",1.2,IF(RIGHT(K355,1)="-",0.85,1))</f>
        <v>2000000</v>
      </c>
      <c r="AD355">
        <f t="shared" si="17"/>
        <v>2000000</v>
      </c>
      <c r="AE355" t="str">
        <f>VLOOKUP(Z355,'Ejercicio 1'!N:P,3,FALSE)</f>
        <v>Cs. del Mar</v>
      </c>
      <c r="AF355" t="str">
        <f>VLOOKUP(Z355,'Ejercicio 1'!N:P,2,FALSE)</f>
        <v>Coquimbo</v>
      </c>
      <c r="AG355" t="str">
        <f>IFERROR(VLOOKUP(Y355,'Ejercicio 1'!R:S,2,FALSE),"Indefinido")</f>
        <v>Artículo</v>
      </c>
    </row>
    <row r="356" spans="1:33" x14ac:dyDescent="0.25">
      <c r="A356">
        <v>2015</v>
      </c>
      <c r="B356">
        <v>2015</v>
      </c>
      <c r="C356">
        <v>1</v>
      </c>
      <c r="D356">
        <v>2015</v>
      </c>
      <c r="E356">
        <v>1</v>
      </c>
      <c r="G356">
        <v>0</v>
      </c>
      <c r="H356" t="s">
        <v>833</v>
      </c>
      <c r="I356" t="s">
        <v>334</v>
      </c>
      <c r="J356" t="s">
        <v>335</v>
      </c>
      <c r="K356" t="s">
        <v>12</v>
      </c>
      <c r="L356">
        <v>11</v>
      </c>
      <c r="M356">
        <v>1</v>
      </c>
      <c r="S356">
        <v>1</v>
      </c>
      <c r="W356">
        <v>8</v>
      </c>
      <c r="X356">
        <v>1</v>
      </c>
      <c r="Y356" t="s">
        <v>44</v>
      </c>
      <c r="Z356" t="s">
        <v>46</v>
      </c>
      <c r="AA356">
        <f t="shared" si="15"/>
        <v>10</v>
      </c>
      <c r="AB356">
        <f t="shared" si="16"/>
        <v>2015</v>
      </c>
      <c r="AC356">
        <f>VLOOKUP(LEFT(K356,2),'Ejercicio 1'!$K$9:$L$12,2,FALSE)*IF(RIGHT(K356,1)="+",1.2,IF(RIGHT(K356,1)="-",0.85,1))</f>
        <v>800000</v>
      </c>
      <c r="AD356">
        <f t="shared" si="17"/>
        <v>800000</v>
      </c>
      <c r="AE356" t="str">
        <f>VLOOKUP(Z356,'Ejercicio 1'!N:P,3,FALSE)</f>
        <v>V.R.I.D.T.</v>
      </c>
      <c r="AF356" t="str">
        <f>VLOOKUP(Z356,'Ejercicio 1'!N:P,2,FALSE)</f>
        <v>Antofagasta</v>
      </c>
      <c r="AG356" t="str">
        <f>IFERROR(VLOOKUP(Y356,'Ejercicio 1'!R:S,2,FALSE),"Indefinido")</f>
        <v>Artículo</v>
      </c>
    </row>
    <row r="357" spans="1:33" x14ac:dyDescent="0.25">
      <c r="A357">
        <v>2015</v>
      </c>
      <c r="B357">
        <v>2015</v>
      </c>
      <c r="C357">
        <v>1</v>
      </c>
      <c r="D357">
        <v>2015</v>
      </c>
      <c r="E357">
        <v>1</v>
      </c>
      <c r="G357">
        <v>0</v>
      </c>
      <c r="H357" t="s">
        <v>834</v>
      </c>
      <c r="I357" t="s">
        <v>835</v>
      </c>
      <c r="J357" t="s">
        <v>836</v>
      </c>
      <c r="K357" t="s">
        <v>11</v>
      </c>
      <c r="L357">
        <v>4</v>
      </c>
      <c r="M357">
        <v>1</v>
      </c>
      <c r="P357">
        <v>2</v>
      </c>
      <c r="W357">
        <v>1</v>
      </c>
      <c r="Y357" t="s">
        <v>44</v>
      </c>
      <c r="Z357" t="s">
        <v>157</v>
      </c>
      <c r="AA357">
        <f t="shared" si="15"/>
        <v>3</v>
      </c>
      <c r="AB357">
        <f t="shared" si="16"/>
        <v>2015</v>
      </c>
      <c r="AC357">
        <f>VLOOKUP(LEFT(K357,2),'Ejercicio 1'!$K$9:$L$12,2,FALSE)*IF(RIGHT(K357,1)="+",1.2,IF(RIGHT(K357,1)="-",0.85,1))</f>
        <v>1200000</v>
      </c>
      <c r="AD357">
        <f t="shared" si="17"/>
        <v>1200000</v>
      </c>
      <c r="AE357" t="str">
        <f>VLOOKUP(Z357,'Ejercicio 1'!N:P,3,FALSE)</f>
        <v>Ciencias</v>
      </c>
      <c r="AF357" t="str">
        <f>VLOOKUP(Z357,'Ejercicio 1'!N:P,2,FALSE)</f>
        <v>Antofagasta</v>
      </c>
      <c r="AG357" t="str">
        <f>IFERROR(VLOOKUP(Y357,'Ejercicio 1'!R:S,2,FALSE),"Indefinido")</f>
        <v>Artículo</v>
      </c>
    </row>
    <row r="358" spans="1:33" x14ac:dyDescent="0.25">
      <c r="A358">
        <v>2016</v>
      </c>
      <c r="B358">
        <v>2016</v>
      </c>
      <c r="C358">
        <v>1</v>
      </c>
      <c r="D358">
        <v>2016</v>
      </c>
      <c r="E358">
        <v>11</v>
      </c>
      <c r="G358">
        <v>0</v>
      </c>
      <c r="H358" t="s">
        <v>837</v>
      </c>
      <c r="I358" t="s">
        <v>838</v>
      </c>
      <c r="J358" t="s">
        <v>839</v>
      </c>
      <c r="K358" t="s">
        <v>9</v>
      </c>
      <c r="L358">
        <v>7</v>
      </c>
      <c r="M358">
        <v>2</v>
      </c>
      <c r="N358">
        <v>2</v>
      </c>
      <c r="W358">
        <v>3</v>
      </c>
      <c r="Y358" t="s">
        <v>44</v>
      </c>
      <c r="Z358" t="s">
        <v>323</v>
      </c>
      <c r="AA358">
        <f t="shared" si="15"/>
        <v>5</v>
      </c>
      <c r="AB358">
        <f t="shared" si="16"/>
        <v>2016</v>
      </c>
      <c r="AC358">
        <f>VLOOKUP(LEFT(K358,2),'Ejercicio 1'!$K$9:$L$12,2,FALSE)*IF(RIGHT(K358,1)="+",1.2,IF(RIGHT(K358,1)="-",0.85,1))</f>
        <v>2000000</v>
      </c>
      <c r="AD358">
        <f t="shared" si="17"/>
        <v>1000000</v>
      </c>
      <c r="AE358" t="str">
        <f>VLOOKUP(Z358,'Ejercicio 1'!N:P,3,FALSE)</f>
        <v>Ciencias</v>
      </c>
      <c r="AF358" t="str">
        <f>VLOOKUP(Z358,'Ejercicio 1'!N:P,2,FALSE)</f>
        <v>Antofagasta</v>
      </c>
      <c r="AG358" t="str">
        <f>IFERROR(VLOOKUP(Y358,'Ejercicio 1'!R:S,2,FALSE),"Indefinido")</f>
        <v>Artículo</v>
      </c>
    </row>
    <row r="359" spans="1:33" x14ac:dyDescent="0.25">
      <c r="A359">
        <v>2015</v>
      </c>
      <c r="B359">
        <v>2015</v>
      </c>
      <c r="C359">
        <v>1</v>
      </c>
      <c r="D359">
        <v>2015</v>
      </c>
      <c r="E359">
        <v>1</v>
      </c>
      <c r="G359">
        <v>0</v>
      </c>
      <c r="H359" t="s">
        <v>840</v>
      </c>
      <c r="I359" t="s">
        <v>406</v>
      </c>
      <c r="J359" t="s">
        <v>407</v>
      </c>
      <c r="K359" t="s">
        <v>12</v>
      </c>
      <c r="L359">
        <v>3</v>
      </c>
      <c r="M359">
        <v>1</v>
      </c>
      <c r="P359">
        <v>2</v>
      </c>
      <c r="Y359" t="s">
        <v>44</v>
      </c>
      <c r="Z359" t="s">
        <v>126</v>
      </c>
      <c r="AA359">
        <f t="shared" si="15"/>
        <v>2</v>
      </c>
      <c r="AB359">
        <f t="shared" si="16"/>
        <v>2015</v>
      </c>
      <c r="AC359">
        <f>VLOOKUP(LEFT(K359,2),'Ejercicio 1'!$K$9:$L$12,2,FALSE)*IF(RIGHT(K359,1)="+",1.2,IF(RIGHT(K359,1)="-",0.85,1))</f>
        <v>800000</v>
      </c>
      <c r="AD359">
        <f t="shared" si="17"/>
        <v>800000</v>
      </c>
      <c r="AE359" t="str">
        <f>VLOOKUP(Z359,'Ejercicio 1'!N:P,3,FALSE)</f>
        <v>Humanidades</v>
      </c>
      <c r="AF359" t="str">
        <f>VLOOKUP(Z359,'Ejercicio 1'!N:P,2,FALSE)</f>
        <v>Antofagasta</v>
      </c>
      <c r="AG359" t="str">
        <f>IFERROR(VLOOKUP(Y359,'Ejercicio 1'!R:S,2,FALSE),"Indefinido")</f>
        <v>Artículo</v>
      </c>
    </row>
    <row r="360" spans="1:33" x14ac:dyDescent="0.25">
      <c r="A360">
        <v>2015</v>
      </c>
      <c r="C360">
        <v>0</v>
      </c>
      <c r="D360">
        <v>2015</v>
      </c>
      <c r="E360">
        <v>1</v>
      </c>
      <c r="G360">
        <v>0</v>
      </c>
      <c r="H360" t="s">
        <v>841</v>
      </c>
      <c r="I360" t="s">
        <v>817</v>
      </c>
      <c r="J360" t="s">
        <v>818</v>
      </c>
      <c r="K360" t="s">
        <v>11</v>
      </c>
      <c r="L360">
        <v>3</v>
      </c>
      <c r="M360">
        <v>1</v>
      </c>
      <c r="N360">
        <v>2</v>
      </c>
      <c r="Z360" t="s">
        <v>80</v>
      </c>
      <c r="AA360">
        <f t="shared" si="15"/>
        <v>2</v>
      </c>
      <c r="AB360">
        <f t="shared" si="16"/>
        <v>2015</v>
      </c>
      <c r="AC360">
        <f>VLOOKUP(LEFT(K360,2),'Ejercicio 1'!$K$9:$L$12,2,FALSE)*IF(RIGHT(K360,1)="+",1.2,IF(RIGHT(K360,1)="-",0.85,1))</f>
        <v>1200000</v>
      </c>
      <c r="AD360">
        <f t="shared" si="17"/>
        <v>1200000</v>
      </c>
      <c r="AE360" t="str">
        <f>VLOOKUP(Z360,'Ejercicio 1'!N:P,3,FALSE)</f>
        <v>Ing. y Cs. Geológicas</v>
      </c>
      <c r="AF360" t="str">
        <f>VLOOKUP(Z360,'Ejercicio 1'!N:P,2,FALSE)</f>
        <v>Antofagasta</v>
      </c>
      <c r="AG360" t="str">
        <f>IFERROR(VLOOKUP(Y360,'Ejercicio 1'!R:S,2,FALSE),"Indefinido")</f>
        <v>Indefinido</v>
      </c>
    </row>
    <row r="361" spans="1:33" x14ac:dyDescent="0.25">
      <c r="A361">
        <v>2015</v>
      </c>
      <c r="B361">
        <v>2015</v>
      </c>
      <c r="C361">
        <v>1</v>
      </c>
      <c r="D361">
        <v>2015</v>
      </c>
      <c r="E361">
        <v>1</v>
      </c>
      <c r="G361">
        <v>0</v>
      </c>
      <c r="H361" t="s">
        <v>842</v>
      </c>
      <c r="I361" t="s">
        <v>268</v>
      </c>
      <c r="J361" t="s">
        <v>269</v>
      </c>
      <c r="K361" t="s">
        <v>10</v>
      </c>
      <c r="L361">
        <v>4</v>
      </c>
      <c r="M361">
        <v>1</v>
      </c>
      <c r="P361">
        <v>3</v>
      </c>
      <c r="Y361" t="s">
        <v>44</v>
      </c>
      <c r="Z361" t="s">
        <v>56</v>
      </c>
      <c r="AA361">
        <f t="shared" si="15"/>
        <v>3</v>
      </c>
      <c r="AB361">
        <f t="shared" si="16"/>
        <v>2015</v>
      </c>
      <c r="AC361">
        <f>VLOOKUP(LEFT(K361,2),'Ejercicio 1'!$K$9:$L$12,2,FALSE)*IF(RIGHT(K361,1)="+",1.2,IF(RIGHT(K361,1)="-",0.85,1))</f>
        <v>1600000</v>
      </c>
      <c r="AD361">
        <f t="shared" si="17"/>
        <v>1600000</v>
      </c>
      <c r="AE361" t="str">
        <f>VLOOKUP(Z361,'Ejercicio 1'!N:P,3,FALSE)</f>
        <v>Cs. del Mar</v>
      </c>
      <c r="AF361" t="str">
        <f>VLOOKUP(Z361,'Ejercicio 1'!N:P,2,FALSE)</f>
        <v>Coquimbo</v>
      </c>
      <c r="AG361" t="str">
        <f>IFERROR(VLOOKUP(Y361,'Ejercicio 1'!R:S,2,FALSE),"Indefinido")</f>
        <v>Artículo</v>
      </c>
    </row>
    <row r="362" spans="1:33" x14ac:dyDescent="0.25">
      <c r="A362">
        <v>2015</v>
      </c>
      <c r="B362">
        <v>2015</v>
      </c>
      <c r="C362">
        <v>1</v>
      </c>
      <c r="D362">
        <v>2015</v>
      </c>
      <c r="E362">
        <v>1</v>
      </c>
      <c r="G362">
        <v>0</v>
      </c>
      <c r="H362" t="s">
        <v>843</v>
      </c>
      <c r="I362" t="s">
        <v>844</v>
      </c>
      <c r="J362" t="s">
        <v>845</v>
      </c>
      <c r="K362" t="s">
        <v>9</v>
      </c>
      <c r="L362">
        <v>11</v>
      </c>
      <c r="M362">
        <v>3</v>
      </c>
      <c r="P362">
        <v>6</v>
      </c>
      <c r="X362">
        <v>2</v>
      </c>
      <c r="Y362" t="s">
        <v>44</v>
      </c>
      <c r="Z362" t="s">
        <v>51</v>
      </c>
      <c r="AA362">
        <f t="shared" si="15"/>
        <v>8</v>
      </c>
      <c r="AB362">
        <f t="shared" si="16"/>
        <v>2015</v>
      </c>
      <c r="AC362">
        <f>VLOOKUP(LEFT(K362,2),'Ejercicio 1'!$K$9:$L$12,2,FALSE)*IF(RIGHT(K362,1)="+",1.2,IF(RIGHT(K362,1)="-",0.85,1))</f>
        <v>2000000</v>
      </c>
      <c r="AD362">
        <f t="shared" si="17"/>
        <v>666667</v>
      </c>
      <c r="AE362" t="str">
        <f>VLOOKUP(Z362,'Ejercicio 1'!N:P,3,FALSE)</f>
        <v>Ing. y Cs. Geológicas</v>
      </c>
      <c r="AF362" t="str">
        <f>VLOOKUP(Z362,'Ejercicio 1'!N:P,2,FALSE)</f>
        <v>Antofagasta</v>
      </c>
      <c r="AG362" t="str">
        <f>IFERROR(VLOOKUP(Y362,'Ejercicio 1'!R:S,2,FALSE),"Indefinido")</f>
        <v>Artículo</v>
      </c>
    </row>
    <row r="363" spans="1:33" x14ac:dyDescent="0.25">
      <c r="A363">
        <v>2014</v>
      </c>
      <c r="C363">
        <v>0</v>
      </c>
      <c r="E363">
        <v>0</v>
      </c>
      <c r="F363">
        <v>2015</v>
      </c>
      <c r="G363">
        <v>1</v>
      </c>
      <c r="H363" t="s">
        <v>846</v>
      </c>
      <c r="I363" t="s">
        <v>847</v>
      </c>
      <c r="J363" t="s">
        <v>848</v>
      </c>
      <c r="K363" t="s">
        <v>106</v>
      </c>
      <c r="L363">
        <v>1</v>
      </c>
      <c r="M363">
        <v>1</v>
      </c>
      <c r="Y363" t="s">
        <v>44</v>
      </c>
      <c r="Z363" t="s">
        <v>850</v>
      </c>
      <c r="AA363">
        <f t="shared" si="15"/>
        <v>0</v>
      </c>
      <c r="AB363">
        <f t="shared" si="16"/>
        <v>2015</v>
      </c>
      <c r="AC363">
        <f>VLOOKUP(LEFT(K363,2),'Ejercicio 1'!$K$9:$L$12,2,FALSE)*IF(RIGHT(K363,1)="+",1.2,IF(RIGHT(K363,1)="-",0.85,1))</f>
        <v>680000</v>
      </c>
      <c r="AD363">
        <f t="shared" si="17"/>
        <v>680000</v>
      </c>
      <c r="AE363" t="str">
        <f>VLOOKUP(Z363,'Ejercicio 1'!N:P,3,FALSE)</f>
        <v>Cs. de Ing. y Construcción</v>
      </c>
      <c r="AF363" t="str">
        <f>VLOOKUP(Z363,'Ejercicio 1'!N:P,2,FALSE)</f>
        <v>Antofagasta</v>
      </c>
      <c r="AG363" t="str">
        <f>IFERROR(VLOOKUP(Y363,'Ejercicio 1'!R:S,2,FALSE),"Indefinido")</f>
        <v>Artículo</v>
      </c>
    </row>
    <row r="364" spans="1:33" x14ac:dyDescent="0.25">
      <c r="A364">
        <v>2015</v>
      </c>
      <c r="B364">
        <v>2015</v>
      </c>
      <c r="C364">
        <v>1</v>
      </c>
      <c r="E364">
        <v>0</v>
      </c>
      <c r="G364">
        <v>0</v>
      </c>
      <c r="H364" t="s">
        <v>851</v>
      </c>
      <c r="I364" t="s">
        <v>852</v>
      </c>
      <c r="J364" t="s">
        <v>853</v>
      </c>
      <c r="K364" t="s">
        <v>10</v>
      </c>
      <c r="L364">
        <v>8</v>
      </c>
      <c r="M364">
        <v>1</v>
      </c>
      <c r="Q364">
        <v>3</v>
      </c>
      <c r="T364">
        <v>3</v>
      </c>
      <c r="W364">
        <v>2</v>
      </c>
      <c r="X364">
        <v>1</v>
      </c>
      <c r="Y364" t="s">
        <v>44</v>
      </c>
      <c r="Z364" t="s">
        <v>56</v>
      </c>
      <c r="AA364">
        <f t="shared" si="15"/>
        <v>7</v>
      </c>
      <c r="AB364">
        <f t="shared" si="16"/>
        <v>2015</v>
      </c>
      <c r="AC364">
        <f>VLOOKUP(LEFT(K364,2),'Ejercicio 1'!$K$9:$L$12,2,FALSE)*IF(RIGHT(K364,1)="+",1.2,IF(RIGHT(K364,1)="-",0.85,1))</f>
        <v>1600000</v>
      </c>
      <c r="AD364">
        <f t="shared" si="17"/>
        <v>1600000</v>
      </c>
      <c r="AE364" t="str">
        <f>VLOOKUP(Z364,'Ejercicio 1'!N:P,3,FALSE)</f>
        <v>Cs. del Mar</v>
      </c>
      <c r="AF364" t="str">
        <f>VLOOKUP(Z364,'Ejercicio 1'!N:P,2,FALSE)</f>
        <v>Coquimbo</v>
      </c>
      <c r="AG364" t="str">
        <f>IFERROR(VLOOKUP(Y364,'Ejercicio 1'!R:S,2,FALSE),"Indefinido")</f>
        <v>Artículo</v>
      </c>
    </row>
    <row r="365" spans="1:33" x14ac:dyDescent="0.25">
      <c r="A365">
        <v>2014</v>
      </c>
      <c r="B365">
        <v>2015</v>
      </c>
      <c r="C365">
        <v>1</v>
      </c>
      <c r="D365">
        <v>2014</v>
      </c>
      <c r="E365">
        <v>1</v>
      </c>
      <c r="G365">
        <v>0</v>
      </c>
      <c r="H365" t="s">
        <v>854</v>
      </c>
      <c r="I365" t="s">
        <v>852</v>
      </c>
      <c r="J365" t="s">
        <v>853</v>
      </c>
      <c r="K365" t="s">
        <v>9</v>
      </c>
      <c r="L365">
        <v>8</v>
      </c>
      <c r="M365">
        <v>1</v>
      </c>
      <c r="Q365">
        <v>3</v>
      </c>
      <c r="T365">
        <v>3</v>
      </c>
      <c r="W365">
        <v>2</v>
      </c>
      <c r="X365">
        <v>1</v>
      </c>
      <c r="Y365" t="s">
        <v>44</v>
      </c>
      <c r="Z365" t="s">
        <v>56</v>
      </c>
      <c r="AA365">
        <f t="shared" si="15"/>
        <v>7</v>
      </c>
      <c r="AB365">
        <f t="shared" si="16"/>
        <v>2015</v>
      </c>
      <c r="AC365">
        <f>VLOOKUP(LEFT(K365,2),'Ejercicio 1'!$K$9:$L$12,2,FALSE)*IF(RIGHT(K365,1)="+",1.2,IF(RIGHT(K365,1)="-",0.85,1))</f>
        <v>2000000</v>
      </c>
      <c r="AD365">
        <f t="shared" si="17"/>
        <v>2000000</v>
      </c>
      <c r="AE365" t="str">
        <f>VLOOKUP(Z365,'Ejercicio 1'!N:P,3,FALSE)</f>
        <v>Cs. del Mar</v>
      </c>
      <c r="AF365" t="str">
        <f>VLOOKUP(Z365,'Ejercicio 1'!N:P,2,FALSE)</f>
        <v>Coquimbo</v>
      </c>
      <c r="AG365" t="str">
        <f>IFERROR(VLOOKUP(Y365,'Ejercicio 1'!R:S,2,FALSE),"Indefinido")</f>
        <v>Artículo</v>
      </c>
    </row>
    <row r="366" spans="1:33" x14ac:dyDescent="0.25">
      <c r="A366">
        <v>2015</v>
      </c>
      <c r="C366">
        <v>0</v>
      </c>
      <c r="D366">
        <v>2015</v>
      </c>
      <c r="E366">
        <v>1</v>
      </c>
      <c r="F366">
        <v>2015</v>
      </c>
      <c r="G366">
        <v>1</v>
      </c>
      <c r="H366" t="s">
        <v>855</v>
      </c>
      <c r="I366" t="s">
        <v>300</v>
      </c>
      <c r="J366" t="s">
        <v>301</v>
      </c>
      <c r="K366" t="s">
        <v>12</v>
      </c>
      <c r="L366">
        <v>7</v>
      </c>
      <c r="M366">
        <v>7</v>
      </c>
      <c r="Y366" t="s">
        <v>44</v>
      </c>
      <c r="Z366" t="s">
        <v>6</v>
      </c>
      <c r="AA366">
        <f t="shared" si="15"/>
        <v>0</v>
      </c>
      <c r="AB366">
        <f t="shared" si="16"/>
        <v>2015</v>
      </c>
      <c r="AC366">
        <f>VLOOKUP(LEFT(K366,2),'Ejercicio 1'!$K$9:$L$12,2,FALSE)*IF(RIGHT(K366,1)="+",1.2,IF(RIGHT(K366,1)="-",0.85,1))</f>
        <v>800000</v>
      </c>
      <c r="AD366">
        <f t="shared" si="17"/>
        <v>114286</v>
      </c>
      <c r="AE366" t="str">
        <f>VLOOKUP(Z366,'Ejercicio 1'!N:P,3,FALSE)</f>
        <v>Medicina</v>
      </c>
      <c r="AF366" t="str">
        <f>VLOOKUP(Z366,'Ejercicio 1'!N:P,2,FALSE)</f>
        <v>Coquimbo</v>
      </c>
      <c r="AG366" t="str">
        <f>IFERROR(VLOOKUP(Y366,'Ejercicio 1'!R:S,2,FALSE),"Indefinido")</f>
        <v>Artículo</v>
      </c>
    </row>
    <row r="367" spans="1:33" x14ac:dyDescent="0.25">
      <c r="A367">
        <v>2015</v>
      </c>
      <c r="C367">
        <v>0</v>
      </c>
      <c r="D367">
        <v>2015</v>
      </c>
      <c r="E367">
        <v>1</v>
      </c>
      <c r="F367">
        <v>2015</v>
      </c>
      <c r="G367">
        <v>1</v>
      </c>
      <c r="H367" t="s">
        <v>856</v>
      </c>
      <c r="I367" t="s">
        <v>300</v>
      </c>
      <c r="J367" t="s">
        <v>301</v>
      </c>
      <c r="K367" t="s">
        <v>12</v>
      </c>
      <c r="L367">
        <v>6</v>
      </c>
      <c r="M367">
        <v>3</v>
      </c>
      <c r="O367">
        <v>3</v>
      </c>
      <c r="Y367" t="s">
        <v>44</v>
      </c>
      <c r="Z367" t="s">
        <v>302</v>
      </c>
      <c r="AA367">
        <f t="shared" si="15"/>
        <v>3</v>
      </c>
      <c r="AB367">
        <f t="shared" si="16"/>
        <v>2015</v>
      </c>
      <c r="AC367">
        <f>VLOOKUP(LEFT(K367,2),'Ejercicio 1'!$K$9:$L$12,2,FALSE)*IF(RIGHT(K367,1)="+",1.2,IF(RIGHT(K367,1)="-",0.85,1))</f>
        <v>800000</v>
      </c>
      <c r="AD367">
        <f t="shared" si="17"/>
        <v>266667</v>
      </c>
      <c r="AE367" t="str">
        <f>VLOOKUP(Z367,'Ejercicio 1'!N:P,3,FALSE)</f>
        <v>Medicina</v>
      </c>
      <c r="AF367" t="str">
        <f>VLOOKUP(Z367,'Ejercicio 1'!N:P,2,FALSE)</f>
        <v>Coquimbo</v>
      </c>
      <c r="AG367" t="str">
        <f>IFERROR(VLOOKUP(Y367,'Ejercicio 1'!R:S,2,FALSE),"Indefinido")</f>
        <v>Artículo</v>
      </c>
    </row>
    <row r="368" spans="1:33" x14ac:dyDescent="0.25">
      <c r="A368">
        <v>2015</v>
      </c>
      <c r="B368">
        <v>2015</v>
      </c>
      <c r="C368">
        <v>1</v>
      </c>
      <c r="D368">
        <v>2015</v>
      </c>
      <c r="E368">
        <v>1</v>
      </c>
      <c r="G368">
        <v>0</v>
      </c>
      <c r="H368" t="s">
        <v>857</v>
      </c>
      <c r="I368" t="s">
        <v>858</v>
      </c>
      <c r="J368" t="s">
        <v>859</v>
      </c>
      <c r="K368" t="s">
        <v>11</v>
      </c>
      <c r="L368">
        <v>4</v>
      </c>
      <c r="M368">
        <v>2</v>
      </c>
      <c r="P368">
        <v>1</v>
      </c>
      <c r="W368">
        <v>1</v>
      </c>
      <c r="Y368" t="s">
        <v>44</v>
      </c>
      <c r="Z368" t="s">
        <v>126</v>
      </c>
      <c r="AA368">
        <f t="shared" si="15"/>
        <v>2</v>
      </c>
      <c r="AB368">
        <f t="shared" si="16"/>
        <v>2015</v>
      </c>
      <c r="AC368">
        <f>VLOOKUP(LEFT(K368,2),'Ejercicio 1'!$K$9:$L$12,2,FALSE)*IF(RIGHT(K368,1)="+",1.2,IF(RIGHT(K368,1)="-",0.85,1))</f>
        <v>1200000</v>
      </c>
      <c r="AD368">
        <f t="shared" si="17"/>
        <v>600000</v>
      </c>
      <c r="AE368" t="str">
        <f>VLOOKUP(Z368,'Ejercicio 1'!N:P,3,FALSE)</f>
        <v>Humanidades</v>
      </c>
      <c r="AF368" t="str">
        <f>VLOOKUP(Z368,'Ejercicio 1'!N:P,2,FALSE)</f>
        <v>Antofagasta</v>
      </c>
      <c r="AG368" t="str">
        <f>IFERROR(VLOOKUP(Y368,'Ejercicio 1'!R:S,2,FALSE),"Indefinido")</f>
        <v>Artículo</v>
      </c>
    </row>
    <row r="369" spans="1:33" x14ac:dyDescent="0.25">
      <c r="A369">
        <v>2015</v>
      </c>
      <c r="B369">
        <v>2015</v>
      </c>
      <c r="C369">
        <v>1</v>
      </c>
      <c r="E369">
        <v>0</v>
      </c>
      <c r="G369">
        <v>0</v>
      </c>
      <c r="H369" t="s">
        <v>860</v>
      </c>
      <c r="I369" t="s">
        <v>861</v>
      </c>
      <c r="J369" t="s">
        <v>862</v>
      </c>
      <c r="K369" t="s">
        <v>12</v>
      </c>
      <c r="L369">
        <v>2</v>
      </c>
      <c r="M369">
        <v>2</v>
      </c>
      <c r="Y369" t="s">
        <v>44</v>
      </c>
      <c r="Z369" t="s">
        <v>69</v>
      </c>
      <c r="AA369">
        <f t="shared" si="15"/>
        <v>0</v>
      </c>
      <c r="AB369">
        <f t="shared" si="16"/>
        <v>2015</v>
      </c>
      <c r="AC369">
        <f>VLOOKUP(LEFT(K369,2),'Ejercicio 1'!$K$9:$L$12,2,FALSE)*IF(RIGHT(K369,1)="+",1.2,IF(RIGHT(K369,1)="-",0.85,1))</f>
        <v>800000</v>
      </c>
      <c r="AD369">
        <f t="shared" si="17"/>
        <v>400000</v>
      </c>
      <c r="AE369" t="str">
        <f>VLOOKUP(Z369,'Ejercicio 1'!N:P,3,FALSE)</f>
        <v>Economía y Administración</v>
      </c>
      <c r="AF369" t="str">
        <f>VLOOKUP(Z369,'Ejercicio 1'!N:P,2,FALSE)</f>
        <v>Antofagasta</v>
      </c>
      <c r="AG369" t="str">
        <f>IFERROR(VLOOKUP(Y369,'Ejercicio 1'!R:S,2,FALSE),"Indefinido")</f>
        <v>Artículo</v>
      </c>
    </row>
    <row r="370" spans="1:33" x14ac:dyDescent="0.25">
      <c r="A370">
        <v>2015</v>
      </c>
      <c r="B370">
        <v>2015</v>
      </c>
      <c r="C370">
        <v>1</v>
      </c>
      <c r="D370">
        <v>2015</v>
      </c>
      <c r="E370">
        <v>1</v>
      </c>
      <c r="G370">
        <v>0</v>
      </c>
      <c r="H370" t="s">
        <v>863</v>
      </c>
      <c r="I370" t="s">
        <v>700</v>
      </c>
      <c r="J370" t="s">
        <v>1410</v>
      </c>
      <c r="K370" t="s">
        <v>10</v>
      </c>
      <c r="L370">
        <v>8</v>
      </c>
      <c r="M370">
        <v>2</v>
      </c>
      <c r="P370">
        <v>1</v>
      </c>
      <c r="W370">
        <v>5</v>
      </c>
      <c r="Y370" t="s">
        <v>44</v>
      </c>
      <c r="Z370" t="s">
        <v>56</v>
      </c>
      <c r="AA370">
        <f t="shared" si="15"/>
        <v>6</v>
      </c>
      <c r="AB370">
        <f t="shared" si="16"/>
        <v>2015</v>
      </c>
      <c r="AC370">
        <f>VLOOKUP(LEFT(K370,2),'Ejercicio 1'!$K$9:$L$12,2,FALSE)*IF(RIGHT(K370,1)="+",1.2,IF(RIGHT(K370,1)="-",0.85,1))</f>
        <v>1600000</v>
      </c>
      <c r="AD370">
        <f t="shared" si="17"/>
        <v>800000</v>
      </c>
      <c r="AE370" t="str">
        <f>VLOOKUP(Z370,'Ejercicio 1'!N:P,3,FALSE)</f>
        <v>Cs. del Mar</v>
      </c>
      <c r="AF370" t="str">
        <f>VLOOKUP(Z370,'Ejercicio 1'!N:P,2,FALSE)</f>
        <v>Coquimbo</v>
      </c>
      <c r="AG370" t="str">
        <f>IFERROR(VLOOKUP(Y370,'Ejercicio 1'!R:S,2,FALSE),"Indefinido")</f>
        <v>Artículo</v>
      </c>
    </row>
    <row r="371" spans="1:33" x14ac:dyDescent="0.25">
      <c r="A371">
        <v>2015</v>
      </c>
      <c r="B371">
        <v>2015</v>
      </c>
      <c r="C371">
        <v>1</v>
      </c>
      <c r="D371">
        <v>2015</v>
      </c>
      <c r="E371">
        <v>1</v>
      </c>
      <c r="G371">
        <v>0</v>
      </c>
      <c r="H371" t="s">
        <v>864</v>
      </c>
      <c r="I371" t="s">
        <v>865</v>
      </c>
      <c r="J371" t="s">
        <v>866</v>
      </c>
      <c r="K371" t="s">
        <v>10</v>
      </c>
      <c r="L371">
        <v>4</v>
      </c>
      <c r="M371">
        <v>1</v>
      </c>
      <c r="W371">
        <v>3</v>
      </c>
      <c r="Y371" t="s">
        <v>44</v>
      </c>
      <c r="Z371" t="s">
        <v>46</v>
      </c>
      <c r="AA371">
        <f t="shared" si="15"/>
        <v>3</v>
      </c>
      <c r="AB371">
        <f t="shared" si="16"/>
        <v>2015</v>
      </c>
      <c r="AC371">
        <f>VLOOKUP(LEFT(K371,2),'Ejercicio 1'!$K$9:$L$12,2,FALSE)*IF(RIGHT(K371,1)="+",1.2,IF(RIGHT(K371,1)="-",0.85,1))</f>
        <v>1600000</v>
      </c>
      <c r="AD371">
        <f t="shared" si="17"/>
        <v>1600000</v>
      </c>
      <c r="AE371" t="str">
        <f>VLOOKUP(Z371,'Ejercicio 1'!N:P,3,FALSE)</f>
        <v>V.R.I.D.T.</v>
      </c>
      <c r="AF371" t="str">
        <f>VLOOKUP(Z371,'Ejercicio 1'!N:P,2,FALSE)</f>
        <v>Antofagasta</v>
      </c>
      <c r="AG371" t="str">
        <f>IFERROR(VLOOKUP(Y371,'Ejercicio 1'!R:S,2,FALSE),"Indefinido")</f>
        <v>Artículo</v>
      </c>
    </row>
    <row r="372" spans="1:33" x14ac:dyDescent="0.25">
      <c r="A372">
        <v>2015</v>
      </c>
      <c r="B372">
        <v>2016</v>
      </c>
      <c r="C372">
        <v>1</v>
      </c>
      <c r="D372">
        <v>2015</v>
      </c>
      <c r="E372">
        <v>1</v>
      </c>
      <c r="G372">
        <v>0</v>
      </c>
      <c r="H372" t="s">
        <v>867</v>
      </c>
      <c r="I372" t="s">
        <v>868</v>
      </c>
      <c r="J372" t="s">
        <v>712</v>
      </c>
      <c r="K372" t="s">
        <v>10</v>
      </c>
      <c r="L372">
        <v>6</v>
      </c>
      <c r="M372">
        <v>3</v>
      </c>
      <c r="P372">
        <v>3</v>
      </c>
      <c r="Y372" t="s">
        <v>44</v>
      </c>
      <c r="Z372" t="s">
        <v>51</v>
      </c>
      <c r="AA372">
        <f t="shared" si="15"/>
        <v>3</v>
      </c>
      <c r="AB372">
        <f t="shared" si="16"/>
        <v>2016</v>
      </c>
      <c r="AC372">
        <f>VLOOKUP(LEFT(K372,2),'Ejercicio 1'!$K$9:$L$12,2,FALSE)*IF(RIGHT(K372,1)="+",1.2,IF(RIGHT(K372,1)="-",0.85,1))</f>
        <v>1600000</v>
      </c>
      <c r="AD372">
        <f t="shared" si="17"/>
        <v>533333</v>
      </c>
      <c r="AE372" t="str">
        <f>VLOOKUP(Z372,'Ejercicio 1'!N:P,3,FALSE)</f>
        <v>Ing. y Cs. Geológicas</v>
      </c>
      <c r="AF372" t="str">
        <f>VLOOKUP(Z372,'Ejercicio 1'!N:P,2,FALSE)</f>
        <v>Antofagasta</v>
      </c>
      <c r="AG372" t="str">
        <f>IFERROR(VLOOKUP(Y372,'Ejercicio 1'!R:S,2,FALSE),"Indefinido")</f>
        <v>Artículo</v>
      </c>
    </row>
    <row r="373" spans="1:33" x14ac:dyDescent="0.25">
      <c r="A373">
        <v>2015</v>
      </c>
      <c r="B373">
        <v>2016</v>
      </c>
      <c r="C373">
        <v>1</v>
      </c>
      <c r="D373">
        <v>2015</v>
      </c>
      <c r="E373">
        <v>1</v>
      </c>
      <c r="H373" t="s">
        <v>869</v>
      </c>
      <c r="I373" t="s">
        <v>532</v>
      </c>
      <c r="J373" t="s">
        <v>397</v>
      </c>
      <c r="K373" t="s">
        <v>9</v>
      </c>
      <c r="L373">
        <v>4</v>
      </c>
      <c r="M373">
        <v>1</v>
      </c>
      <c r="T373">
        <v>1</v>
      </c>
      <c r="W373">
        <v>3</v>
      </c>
      <c r="Y373" t="s">
        <v>44</v>
      </c>
      <c r="Z373" t="s">
        <v>46</v>
      </c>
      <c r="AA373">
        <f t="shared" si="15"/>
        <v>3</v>
      </c>
      <c r="AB373">
        <f t="shared" si="16"/>
        <v>2016</v>
      </c>
      <c r="AC373">
        <f>VLOOKUP(LEFT(K373,2),'Ejercicio 1'!$K$9:$L$12,2,FALSE)*IF(RIGHT(K373,1)="+",1.2,IF(RIGHT(K373,1)="-",0.85,1))</f>
        <v>2000000</v>
      </c>
      <c r="AD373">
        <f t="shared" si="17"/>
        <v>2000000</v>
      </c>
      <c r="AE373" t="str">
        <f>VLOOKUP(Z373,'Ejercicio 1'!N:P,3,FALSE)</f>
        <v>V.R.I.D.T.</v>
      </c>
      <c r="AF373" t="str">
        <f>VLOOKUP(Z373,'Ejercicio 1'!N:P,2,FALSE)</f>
        <v>Antofagasta</v>
      </c>
      <c r="AG373" t="str">
        <f>IFERROR(VLOOKUP(Y373,'Ejercicio 1'!R:S,2,FALSE),"Indefinido")</f>
        <v>Artículo</v>
      </c>
    </row>
    <row r="374" spans="1:33" x14ac:dyDescent="0.25">
      <c r="A374">
        <v>2015</v>
      </c>
      <c r="B374">
        <v>2015</v>
      </c>
      <c r="C374">
        <v>1</v>
      </c>
      <c r="D374">
        <v>2015</v>
      </c>
      <c r="E374">
        <v>1</v>
      </c>
      <c r="G374">
        <v>0</v>
      </c>
      <c r="H374" t="s">
        <v>870</v>
      </c>
      <c r="I374" t="s">
        <v>871</v>
      </c>
      <c r="J374" t="s">
        <v>872</v>
      </c>
      <c r="K374" t="s">
        <v>10</v>
      </c>
      <c r="L374">
        <v>5</v>
      </c>
      <c r="M374">
        <v>2</v>
      </c>
      <c r="P374">
        <v>1</v>
      </c>
      <c r="W374">
        <v>2</v>
      </c>
      <c r="Y374" t="s">
        <v>44</v>
      </c>
      <c r="Z374" t="s">
        <v>121</v>
      </c>
      <c r="AA374">
        <f t="shared" si="15"/>
        <v>3</v>
      </c>
      <c r="AB374">
        <f t="shared" si="16"/>
        <v>2015</v>
      </c>
      <c r="AC374">
        <f>VLOOKUP(LEFT(K374,2),'Ejercicio 1'!$K$9:$L$12,2,FALSE)*IF(RIGHT(K374,1)="+",1.2,IF(RIGHT(K374,1)="-",0.85,1))</f>
        <v>1600000</v>
      </c>
      <c r="AD374">
        <f t="shared" si="17"/>
        <v>800000</v>
      </c>
      <c r="AE374" t="str">
        <f>VLOOKUP(Z374,'Ejercicio 1'!N:P,3,FALSE)</f>
        <v>Ciencias</v>
      </c>
      <c r="AF374" t="str">
        <f>VLOOKUP(Z374,'Ejercicio 1'!N:P,2,FALSE)</f>
        <v>Antofagasta</v>
      </c>
      <c r="AG374" t="str">
        <f>IFERROR(VLOOKUP(Y374,'Ejercicio 1'!R:S,2,FALSE),"Indefinido")</f>
        <v>Artículo</v>
      </c>
    </row>
    <row r="375" spans="1:33" x14ac:dyDescent="0.25">
      <c r="A375">
        <v>2015</v>
      </c>
      <c r="B375">
        <v>2015</v>
      </c>
      <c r="C375">
        <v>1</v>
      </c>
      <c r="D375">
        <v>2015</v>
      </c>
      <c r="E375">
        <v>1</v>
      </c>
      <c r="F375">
        <v>2015</v>
      </c>
      <c r="G375">
        <v>1</v>
      </c>
      <c r="H375" t="s">
        <v>873</v>
      </c>
      <c r="I375" t="s">
        <v>279</v>
      </c>
      <c r="J375" t="s">
        <v>280</v>
      </c>
      <c r="K375" t="s">
        <v>12</v>
      </c>
      <c r="L375">
        <v>7</v>
      </c>
      <c r="M375">
        <v>1</v>
      </c>
      <c r="O375">
        <v>5</v>
      </c>
      <c r="P375">
        <v>1</v>
      </c>
      <c r="Y375" t="s">
        <v>44</v>
      </c>
      <c r="Z375" t="s">
        <v>55</v>
      </c>
      <c r="AA375">
        <f t="shared" si="15"/>
        <v>6</v>
      </c>
      <c r="AB375">
        <f t="shared" si="16"/>
        <v>2015</v>
      </c>
      <c r="AC375">
        <f>VLOOKUP(LEFT(K375,2),'Ejercicio 1'!$K$9:$L$12,2,FALSE)*IF(RIGHT(K375,1)="+",1.2,IF(RIGHT(K375,1)="-",0.85,1))</f>
        <v>800000</v>
      </c>
      <c r="AD375">
        <f t="shared" si="17"/>
        <v>800000</v>
      </c>
      <c r="AE375" t="str">
        <f>VLOOKUP(Z375,'Ejercicio 1'!N:P,3,FALSE)</f>
        <v>Cs. del Mar</v>
      </c>
      <c r="AF375" t="str">
        <f>VLOOKUP(Z375,'Ejercicio 1'!N:P,2,FALSE)</f>
        <v>Coquimbo</v>
      </c>
      <c r="AG375" t="str">
        <f>IFERROR(VLOOKUP(Y375,'Ejercicio 1'!R:S,2,FALSE),"Indefinido")</f>
        <v>Artículo</v>
      </c>
    </row>
    <row r="376" spans="1:33" x14ac:dyDescent="0.25">
      <c r="A376">
        <v>2015</v>
      </c>
      <c r="B376">
        <v>2015</v>
      </c>
      <c r="C376">
        <v>1</v>
      </c>
      <c r="D376">
        <v>2015</v>
      </c>
      <c r="E376">
        <v>1</v>
      </c>
      <c r="G376">
        <v>0</v>
      </c>
      <c r="H376" t="s">
        <v>874</v>
      </c>
      <c r="I376" t="s">
        <v>875</v>
      </c>
      <c r="J376" t="s">
        <v>876</v>
      </c>
      <c r="K376" t="s">
        <v>11</v>
      </c>
      <c r="L376">
        <v>4</v>
      </c>
      <c r="M376">
        <v>1</v>
      </c>
      <c r="N376">
        <v>2</v>
      </c>
      <c r="S376">
        <v>1</v>
      </c>
      <c r="Y376" t="s">
        <v>44</v>
      </c>
      <c r="Z376" t="s">
        <v>80</v>
      </c>
      <c r="AA376">
        <f t="shared" si="15"/>
        <v>3</v>
      </c>
      <c r="AB376">
        <f t="shared" si="16"/>
        <v>2015</v>
      </c>
      <c r="AC376">
        <f>VLOOKUP(LEFT(K376,2),'Ejercicio 1'!$K$9:$L$12,2,FALSE)*IF(RIGHT(K376,1)="+",1.2,IF(RIGHT(K376,1)="-",0.85,1))</f>
        <v>1200000</v>
      </c>
      <c r="AD376">
        <f t="shared" si="17"/>
        <v>1200000</v>
      </c>
      <c r="AE376" t="str">
        <f>VLOOKUP(Z376,'Ejercicio 1'!N:P,3,FALSE)</f>
        <v>Ing. y Cs. Geológicas</v>
      </c>
      <c r="AF376" t="str">
        <f>VLOOKUP(Z376,'Ejercicio 1'!N:P,2,FALSE)</f>
        <v>Antofagasta</v>
      </c>
      <c r="AG376" t="str">
        <f>IFERROR(VLOOKUP(Y376,'Ejercicio 1'!R:S,2,FALSE),"Indefinido")</f>
        <v>Artículo</v>
      </c>
    </row>
    <row r="377" spans="1:33" x14ac:dyDescent="0.25">
      <c r="A377">
        <v>2015</v>
      </c>
      <c r="B377">
        <v>2016</v>
      </c>
      <c r="C377">
        <v>1</v>
      </c>
      <c r="D377">
        <v>2015</v>
      </c>
      <c r="E377">
        <v>1</v>
      </c>
      <c r="G377">
        <v>0</v>
      </c>
      <c r="H377" t="s">
        <v>877</v>
      </c>
      <c r="I377" t="s">
        <v>797</v>
      </c>
      <c r="J377" t="s">
        <v>798</v>
      </c>
      <c r="K377" t="s">
        <v>10</v>
      </c>
      <c r="L377">
        <v>9</v>
      </c>
      <c r="M377">
        <v>1</v>
      </c>
      <c r="P377">
        <v>7</v>
      </c>
      <c r="W377">
        <v>1</v>
      </c>
      <c r="Y377" t="s">
        <v>44</v>
      </c>
      <c r="Z377" t="s">
        <v>88</v>
      </c>
      <c r="AA377">
        <f t="shared" si="15"/>
        <v>8</v>
      </c>
      <c r="AB377">
        <f t="shared" si="16"/>
        <v>2016</v>
      </c>
      <c r="AC377">
        <f>VLOOKUP(LEFT(K377,2),'Ejercicio 1'!$K$9:$L$12,2,FALSE)*IF(RIGHT(K377,1)="+",1.2,IF(RIGHT(K377,1)="-",0.85,1))</f>
        <v>1600000</v>
      </c>
      <c r="AD377">
        <f t="shared" si="17"/>
        <v>1600000</v>
      </c>
      <c r="AE377" t="str">
        <f>VLOOKUP(Z377,'Ejercicio 1'!N:P,3,FALSE)</f>
        <v>V.R.I.D.T.</v>
      </c>
      <c r="AF377" t="str">
        <f>VLOOKUP(Z377,'Ejercicio 1'!N:P,2,FALSE)</f>
        <v>Antofagasta</v>
      </c>
      <c r="AG377" t="str">
        <f>IFERROR(VLOOKUP(Y377,'Ejercicio 1'!R:S,2,FALSE),"Indefinido")</f>
        <v>Artículo</v>
      </c>
    </row>
    <row r="378" spans="1:33" x14ac:dyDescent="0.25">
      <c r="A378">
        <v>2016</v>
      </c>
      <c r="B378">
        <v>2016</v>
      </c>
      <c r="C378">
        <v>1</v>
      </c>
      <c r="D378">
        <v>2016</v>
      </c>
      <c r="E378">
        <v>11</v>
      </c>
      <c r="H378" t="s">
        <v>878</v>
      </c>
      <c r="I378" t="s">
        <v>879</v>
      </c>
      <c r="J378" t="s">
        <v>792</v>
      </c>
      <c r="K378" t="s">
        <v>9</v>
      </c>
      <c r="L378">
        <v>2</v>
      </c>
      <c r="M378">
        <v>1</v>
      </c>
      <c r="P378">
        <v>1</v>
      </c>
      <c r="Y378" t="s">
        <v>44</v>
      </c>
      <c r="Z378" t="s">
        <v>880</v>
      </c>
      <c r="AA378">
        <f t="shared" si="15"/>
        <v>1</v>
      </c>
      <c r="AB378">
        <f t="shared" si="16"/>
        <v>2016</v>
      </c>
      <c r="AC378">
        <f>VLOOKUP(LEFT(K378,2),'Ejercicio 1'!$K$9:$L$12,2,FALSE)*IF(RIGHT(K378,1)="+",1.2,IF(RIGHT(K378,1)="-",0.85,1))</f>
        <v>2000000</v>
      </c>
      <c r="AD378">
        <f t="shared" si="17"/>
        <v>2000000</v>
      </c>
      <c r="AE378" t="str">
        <f>VLOOKUP(Z378,'Ejercicio 1'!N:P,3,FALSE)</f>
        <v>V.R.S.</v>
      </c>
      <c r="AF378" t="str">
        <f>VLOOKUP(Z378,'Ejercicio 1'!N:P,2,FALSE)</f>
        <v>Coquimbo</v>
      </c>
      <c r="AG378" t="str">
        <f>IFERROR(VLOOKUP(Y378,'Ejercicio 1'!R:S,2,FALSE),"Indefinido")</f>
        <v>Artículo</v>
      </c>
    </row>
    <row r="379" spans="1:33" x14ac:dyDescent="0.25">
      <c r="A379">
        <v>2015</v>
      </c>
      <c r="C379">
        <v>0</v>
      </c>
      <c r="D379">
        <v>2015</v>
      </c>
      <c r="E379">
        <v>1</v>
      </c>
      <c r="G379">
        <v>0</v>
      </c>
      <c r="H379" t="s">
        <v>881</v>
      </c>
      <c r="I379" t="s">
        <v>882</v>
      </c>
      <c r="J379" t="s">
        <v>883</v>
      </c>
      <c r="K379" t="s">
        <v>11</v>
      </c>
      <c r="L379">
        <v>4</v>
      </c>
      <c r="M379">
        <v>2</v>
      </c>
      <c r="W379">
        <v>2</v>
      </c>
      <c r="Y379" t="s">
        <v>44</v>
      </c>
      <c r="Z379" t="s">
        <v>102</v>
      </c>
      <c r="AA379">
        <f t="shared" si="15"/>
        <v>2</v>
      </c>
      <c r="AB379">
        <f t="shared" si="16"/>
        <v>2015</v>
      </c>
      <c r="AC379">
        <f>VLOOKUP(LEFT(K379,2),'Ejercicio 1'!$K$9:$L$12,2,FALSE)*IF(RIGHT(K379,1)="+",1.2,IF(RIGHT(K379,1)="-",0.85,1))</f>
        <v>1200000</v>
      </c>
      <c r="AD379">
        <f t="shared" si="17"/>
        <v>600000</v>
      </c>
      <c r="AE379" t="str">
        <f>VLOOKUP(Z379,'Ejercicio 1'!N:P,3,FALSE)</f>
        <v>V.R.S.</v>
      </c>
      <c r="AF379" t="str">
        <f>VLOOKUP(Z379,'Ejercicio 1'!N:P,2,FALSE)</f>
        <v>Coquimbo</v>
      </c>
      <c r="AG379" t="str">
        <f>IFERROR(VLOOKUP(Y379,'Ejercicio 1'!R:S,2,FALSE),"Indefinido")</f>
        <v>Artículo</v>
      </c>
    </row>
    <row r="380" spans="1:33" x14ac:dyDescent="0.25">
      <c r="A380">
        <v>2015</v>
      </c>
      <c r="C380">
        <v>0</v>
      </c>
      <c r="D380">
        <v>2015</v>
      </c>
      <c r="E380">
        <v>1</v>
      </c>
      <c r="G380">
        <v>0</v>
      </c>
      <c r="H380" t="s">
        <v>881</v>
      </c>
      <c r="I380" t="s">
        <v>882</v>
      </c>
      <c r="J380" t="s">
        <v>883</v>
      </c>
      <c r="K380" t="s">
        <v>11</v>
      </c>
      <c r="L380">
        <v>4</v>
      </c>
      <c r="M380">
        <v>2</v>
      </c>
      <c r="W380">
        <v>2</v>
      </c>
      <c r="Y380" t="s">
        <v>44</v>
      </c>
      <c r="Z380" t="s">
        <v>61</v>
      </c>
      <c r="AA380">
        <f t="shared" si="15"/>
        <v>2</v>
      </c>
      <c r="AB380">
        <f t="shared" si="16"/>
        <v>2015</v>
      </c>
      <c r="AC380">
        <f>VLOOKUP(LEFT(K380,2),'Ejercicio 1'!$K$9:$L$12,2,FALSE)*IF(RIGHT(K380,1)="+",1.2,IF(RIGHT(K380,1)="-",0.85,1))</f>
        <v>1200000</v>
      </c>
      <c r="AD380">
        <f t="shared" si="17"/>
        <v>600000</v>
      </c>
      <c r="AE380" t="str">
        <f>VLOOKUP(Z380,'Ejercicio 1'!N:P,3,FALSE)</f>
        <v>V.R.S.</v>
      </c>
      <c r="AF380" t="str">
        <f>VLOOKUP(Z380,'Ejercicio 1'!N:P,2,FALSE)</f>
        <v>Coquimbo</v>
      </c>
      <c r="AG380" t="str">
        <f>IFERROR(VLOOKUP(Y380,'Ejercicio 1'!R:S,2,FALSE),"Indefinido")</f>
        <v>Artículo</v>
      </c>
    </row>
    <row r="381" spans="1:33" x14ac:dyDescent="0.25">
      <c r="A381">
        <v>2015</v>
      </c>
      <c r="B381">
        <v>2015</v>
      </c>
      <c r="C381">
        <v>1</v>
      </c>
      <c r="D381">
        <v>2015</v>
      </c>
      <c r="E381">
        <v>1</v>
      </c>
      <c r="G381">
        <v>0</v>
      </c>
      <c r="H381" t="s">
        <v>884</v>
      </c>
      <c r="I381" t="s">
        <v>885</v>
      </c>
      <c r="J381" t="s">
        <v>886</v>
      </c>
      <c r="K381" t="s">
        <v>11</v>
      </c>
      <c r="L381">
        <v>3</v>
      </c>
      <c r="M381">
        <v>1</v>
      </c>
      <c r="W381">
        <v>2</v>
      </c>
      <c r="Y381" t="s">
        <v>44</v>
      </c>
      <c r="Z381" t="s">
        <v>248</v>
      </c>
      <c r="AA381">
        <f t="shared" si="15"/>
        <v>2</v>
      </c>
      <c r="AB381">
        <f t="shared" si="16"/>
        <v>2015</v>
      </c>
      <c r="AC381">
        <f>VLOOKUP(LEFT(K381,2),'Ejercicio 1'!$K$9:$L$12,2,FALSE)*IF(RIGHT(K381,1)="+",1.2,IF(RIGHT(K381,1)="-",0.85,1))</f>
        <v>1200000</v>
      </c>
      <c r="AD381">
        <f t="shared" si="17"/>
        <v>1200000</v>
      </c>
      <c r="AE381" t="str">
        <f>VLOOKUP(Z381,'Ejercicio 1'!N:P,3,FALSE)</f>
        <v>Cs. Jurídicas</v>
      </c>
      <c r="AF381" t="str">
        <f>VLOOKUP(Z381,'Ejercicio 1'!N:P,2,FALSE)</f>
        <v>Antofagasta</v>
      </c>
      <c r="AG381" t="str">
        <f>IFERROR(VLOOKUP(Y381,'Ejercicio 1'!R:S,2,FALSE),"Indefinido")</f>
        <v>Artículo</v>
      </c>
    </row>
    <row r="382" spans="1:33" x14ac:dyDescent="0.25">
      <c r="A382">
        <v>2015</v>
      </c>
      <c r="B382">
        <v>2015</v>
      </c>
      <c r="C382">
        <v>1</v>
      </c>
      <c r="D382">
        <v>2015</v>
      </c>
      <c r="E382">
        <v>1</v>
      </c>
      <c r="G382">
        <v>0</v>
      </c>
      <c r="H382" t="s">
        <v>887</v>
      </c>
      <c r="I382" t="s">
        <v>484</v>
      </c>
      <c r="J382" t="s">
        <v>485</v>
      </c>
      <c r="K382" t="s">
        <v>12</v>
      </c>
      <c r="L382">
        <v>2</v>
      </c>
      <c r="M382">
        <v>1</v>
      </c>
      <c r="X382">
        <v>1</v>
      </c>
      <c r="Y382" t="s">
        <v>44</v>
      </c>
      <c r="Z382" t="s">
        <v>61</v>
      </c>
      <c r="AA382">
        <f t="shared" si="15"/>
        <v>1</v>
      </c>
      <c r="AB382">
        <f t="shared" si="16"/>
        <v>2015</v>
      </c>
      <c r="AC382">
        <f>VLOOKUP(LEFT(K382,2),'Ejercicio 1'!$K$9:$L$12,2,FALSE)*IF(RIGHT(K382,1)="+",1.2,IF(RIGHT(K382,1)="-",0.85,1))</f>
        <v>800000</v>
      </c>
      <c r="AD382">
        <f t="shared" si="17"/>
        <v>800000</v>
      </c>
      <c r="AE382" t="str">
        <f>VLOOKUP(Z382,'Ejercicio 1'!N:P,3,FALSE)</f>
        <v>V.R.S.</v>
      </c>
      <c r="AF382" t="str">
        <f>VLOOKUP(Z382,'Ejercicio 1'!N:P,2,FALSE)</f>
        <v>Coquimbo</v>
      </c>
      <c r="AG382" t="str">
        <f>IFERROR(VLOOKUP(Y382,'Ejercicio 1'!R:S,2,FALSE),"Indefinido")</f>
        <v>Artículo</v>
      </c>
    </row>
    <row r="383" spans="1:33" x14ac:dyDescent="0.25">
      <c r="A383">
        <v>2015</v>
      </c>
      <c r="B383">
        <v>2015</v>
      </c>
      <c r="C383">
        <v>1</v>
      </c>
      <c r="D383">
        <v>2015</v>
      </c>
      <c r="E383">
        <v>1</v>
      </c>
      <c r="G383">
        <v>0</v>
      </c>
      <c r="H383" t="s">
        <v>888</v>
      </c>
      <c r="I383" t="s">
        <v>889</v>
      </c>
      <c r="J383" t="s">
        <v>890</v>
      </c>
      <c r="K383" t="s">
        <v>11</v>
      </c>
      <c r="L383">
        <v>4</v>
      </c>
      <c r="M383">
        <v>1</v>
      </c>
      <c r="N383">
        <v>1</v>
      </c>
      <c r="P383">
        <v>2</v>
      </c>
      <c r="Y383" t="s">
        <v>44</v>
      </c>
      <c r="Z383" t="s">
        <v>121</v>
      </c>
      <c r="AA383">
        <f t="shared" si="15"/>
        <v>3</v>
      </c>
      <c r="AB383">
        <f t="shared" si="16"/>
        <v>2015</v>
      </c>
      <c r="AC383">
        <f>VLOOKUP(LEFT(K383,2),'Ejercicio 1'!$K$9:$L$12,2,FALSE)*IF(RIGHT(K383,1)="+",1.2,IF(RIGHT(K383,1)="-",0.85,1))</f>
        <v>1200000</v>
      </c>
      <c r="AD383">
        <f t="shared" si="17"/>
        <v>1200000</v>
      </c>
      <c r="AE383" t="str">
        <f>VLOOKUP(Z383,'Ejercicio 1'!N:P,3,FALSE)</f>
        <v>Ciencias</v>
      </c>
      <c r="AF383" t="str">
        <f>VLOOKUP(Z383,'Ejercicio 1'!N:P,2,FALSE)</f>
        <v>Antofagasta</v>
      </c>
      <c r="AG383" t="str">
        <f>IFERROR(VLOOKUP(Y383,'Ejercicio 1'!R:S,2,FALSE),"Indefinido")</f>
        <v>Artículo</v>
      </c>
    </row>
    <row r="384" spans="1:33" x14ac:dyDescent="0.25">
      <c r="A384">
        <v>2015</v>
      </c>
      <c r="B384">
        <v>2015</v>
      </c>
      <c r="C384">
        <v>1</v>
      </c>
      <c r="D384">
        <v>2015</v>
      </c>
      <c r="E384">
        <v>1</v>
      </c>
      <c r="G384">
        <v>0</v>
      </c>
      <c r="H384" t="s">
        <v>891</v>
      </c>
      <c r="I384" t="s">
        <v>892</v>
      </c>
      <c r="J384" t="s">
        <v>893</v>
      </c>
      <c r="K384" t="s">
        <v>9</v>
      </c>
      <c r="L384">
        <v>5</v>
      </c>
      <c r="M384">
        <v>2</v>
      </c>
      <c r="N384">
        <v>1</v>
      </c>
      <c r="P384">
        <v>2</v>
      </c>
      <c r="Y384" t="s">
        <v>44</v>
      </c>
      <c r="Z384" t="s">
        <v>323</v>
      </c>
      <c r="AA384">
        <f t="shared" si="15"/>
        <v>3</v>
      </c>
      <c r="AB384">
        <f t="shared" si="16"/>
        <v>2015</v>
      </c>
      <c r="AC384">
        <f>VLOOKUP(LEFT(K384,2),'Ejercicio 1'!$K$9:$L$12,2,FALSE)*IF(RIGHT(K384,1)="+",1.2,IF(RIGHT(K384,1)="-",0.85,1))</f>
        <v>2000000</v>
      </c>
      <c r="AD384">
        <f t="shared" si="17"/>
        <v>1000000</v>
      </c>
      <c r="AE384" t="str">
        <f>VLOOKUP(Z384,'Ejercicio 1'!N:P,3,FALSE)</f>
        <v>Ciencias</v>
      </c>
      <c r="AF384" t="str">
        <f>VLOOKUP(Z384,'Ejercicio 1'!N:P,2,FALSE)</f>
        <v>Antofagasta</v>
      </c>
      <c r="AG384" t="str">
        <f>IFERROR(VLOOKUP(Y384,'Ejercicio 1'!R:S,2,FALSE),"Indefinido")</f>
        <v>Artículo</v>
      </c>
    </row>
    <row r="385" spans="1:33" x14ac:dyDescent="0.25">
      <c r="A385">
        <v>2014</v>
      </c>
      <c r="C385">
        <v>0</v>
      </c>
      <c r="E385">
        <v>0</v>
      </c>
      <c r="F385">
        <v>2015</v>
      </c>
      <c r="G385">
        <v>11</v>
      </c>
      <c r="H385" t="s">
        <v>894</v>
      </c>
      <c r="I385" t="s">
        <v>437</v>
      </c>
      <c r="J385" t="s">
        <v>438</v>
      </c>
      <c r="K385" t="s">
        <v>106</v>
      </c>
      <c r="L385">
        <v>3</v>
      </c>
      <c r="M385">
        <v>3</v>
      </c>
      <c r="Z385" t="s">
        <v>69</v>
      </c>
      <c r="AA385">
        <f t="shared" si="15"/>
        <v>0</v>
      </c>
      <c r="AB385">
        <f t="shared" si="16"/>
        <v>2015</v>
      </c>
      <c r="AC385">
        <f>VLOOKUP(LEFT(K385,2),'Ejercicio 1'!$K$9:$L$12,2,FALSE)*IF(RIGHT(K385,1)="+",1.2,IF(RIGHT(K385,1)="-",0.85,1))</f>
        <v>680000</v>
      </c>
      <c r="AD385">
        <f t="shared" si="17"/>
        <v>226667</v>
      </c>
      <c r="AE385" t="str">
        <f>VLOOKUP(Z385,'Ejercicio 1'!N:P,3,FALSE)</f>
        <v>Economía y Administración</v>
      </c>
      <c r="AF385" t="str">
        <f>VLOOKUP(Z385,'Ejercicio 1'!N:P,2,FALSE)</f>
        <v>Antofagasta</v>
      </c>
      <c r="AG385" t="str">
        <f>IFERROR(VLOOKUP(Y385,'Ejercicio 1'!R:S,2,FALSE),"Indefinido")</f>
        <v>Indefinido</v>
      </c>
    </row>
    <row r="386" spans="1:33" x14ac:dyDescent="0.25">
      <c r="A386">
        <v>2015</v>
      </c>
      <c r="B386">
        <v>2015</v>
      </c>
      <c r="C386">
        <v>1</v>
      </c>
      <c r="D386">
        <v>2015</v>
      </c>
      <c r="E386">
        <v>1</v>
      </c>
      <c r="G386">
        <v>0</v>
      </c>
      <c r="H386" t="s">
        <v>895</v>
      </c>
      <c r="I386" t="s">
        <v>592</v>
      </c>
      <c r="J386" t="s">
        <v>593</v>
      </c>
      <c r="K386" t="s">
        <v>9</v>
      </c>
      <c r="L386">
        <v>4</v>
      </c>
      <c r="M386">
        <v>1</v>
      </c>
      <c r="T386">
        <v>3</v>
      </c>
      <c r="Y386" t="s">
        <v>44</v>
      </c>
      <c r="Z386" t="s">
        <v>88</v>
      </c>
      <c r="AA386">
        <f t="shared" ref="AA386:AA449" si="18">L386-M386</f>
        <v>3</v>
      </c>
      <c r="AB386">
        <f t="shared" ref="AB386:AB449" si="19">IF(B386&lt;&gt;"",B386,MIN(D386,F386))</f>
        <v>2015</v>
      </c>
      <c r="AC386">
        <f>VLOOKUP(LEFT(K386,2),'Ejercicio 1'!$K$9:$L$12,2,FALSE)*IF(RIGHT(K386,1)="+",1.2,IF(RIGHT(K386,1)="-",0.85,1))</f>
        <v>2000000</v>
      </c>
      <c r="AD386">
        <f t="shared" ref="AD386:AD449" si="20">ROUND(AC386/M386,0)</f>
        <v>2000000</v>
      </c>
      <c r="AE386" t="str">
        <f>VLOOKUP(Z386,'Ejercicio 1'!N:P,3,FALSE)</f>
        <v>V.R.I.D.T.</v>
      </c>
      <c r="AF386" t="str">
        <f>VLOOKUP(Z386,'Ejercicio 1'!N:P,2,FALSE)</f>
        <v>Antofagasta</v>
      </c>
      <c r="AG386" t="str">
        <f>IFERROR(VLOOKUP(Y386,'Ejercicio 1'!R:S,2,FALSE),"Indefinido")</f>
        <v>Artículo</v>
      </c>
    </row>
    <row r="387" spans="1:33" x14ac:dyDescent="0.25">
      <c r="A387">
        <v>2015</v>
      </c>
      <c r="B387">
        <v>2015</v>
      </c>
      <c r="C387">
        <v>1</v>
      </c>
      <c r="D387">
        <v>2015</v>
      </c>
      <c r="E387">
        <v>1</v>
      </c>
      <c r="F387">
        <v>2015</v>
      </c>
      <c r="G387">
        <v>1</v>
      </c>
      <c r="H387" t="s">
        <v>896</v>
      </c>
      <c r="I387" t="s">
        <v>665</v>
      </c>
      <c r="J387" t="s">
        <v>460</v>
      </c>
      <c r="K387" t="s">
        <v>10</v>
      </c>
      <c r="L387">
        <v>3</v>
      </c>
      <c r="M387">
        <v>1</v>
      </c>
      <c r="O387">
        <v>1</v>
      </c>
      <c r="T387">
        <v>1</v>
      </c>
      <c r="Y387" t="s">
        <v>44</v>
      </c>
      <c r="Z387" t="s">
        <v>56</v>
      </c>
      <c r="AA387">
        <f t="shared" si="18"/>
        <v>2</v>
      </c>
      <c r="AB387">
        <f t="shared" si="19"/>
        <v>2015</v>
      </c>
      <c r="AC387">
        <f>VLOOKUP(LEFT(K387,2),'Ejercicio 1'!$K$9:$L$12,2,FALSE)*IF(RIGHT(K387,1)="+",1.2,IF(RIGHT(K387,1)="-",0.85,1))</f>
        <v>1600000</v>
      </c>
      <c r="AD387">
        <f t="shared" si="20"/>
        <v>1600000</v>
      </c>
      <c r="AE387" t="str">
        <f>VLOOKUP(Z387,'Ejercicio 1'!N:P,3,FALSE)</f>
        <v>Cs. del Mar</v>
      </c>
      <c r="AF387" t="str">
        <f>VLOOKUP(Z387,'Ejercicio 1'!N:P,2,FALSE)</f>
        <v>Coquimbo</v>
      </c>
      <c r="AG387" t="str">
        <f>IFERROR(VLOOKUP(Y387,'Ejercicio 1'!R:S,2,FALSE),"Indefinido")</f>
        <v>Artículo</v>
      </c>
    </row>
    <row r="388" spans="1:33" x14ac:dyDescent="0.25">
      <c r="A388">
        <v>2015</v>
      </c>
      <c r="B388">
        <v>2015</v>
      </c>
      <c r="C388">
        <v>1</v>
      </c>
      <c r="D388">
        <v>2015</v>
      </c>
      <c r="E388">
        <v>1</v>
      </c>
      <c r="G388">
        <v>0</v>
      </c>
      <c r="H388" t="s">
        <v>897</v>
      </c>
      <c r="I388" t="s">
        <v>898</v>
      </c>
      <c r="J388" t="s">
        <v>899</v>
      </c>
      <c r="K388" t="s">
        <v>9</v>
      </c>
      <c r="L388">
        <v>5</v>
      </c>
      <c r="M388">
        <v>1</v>
      </c>
      <c r="W388">
        <v>3</v>
      </c>
      <c r="X388">
        <v>1</v>
      </c>
      <c r="Y388" t="s">
        <v>44</v>
      </c>
      <c r="Z388" t="s">
        <v>88</v>
      </c>
      <c r="AA388">
        <f t="shared" si="18"/>
        <v>4</v>
      </c>
      <c r="AB388">
        <f t="shared" si="19"/>
        <v>2015</v>
      </c>
      <c r="AC388">
        <f>VLOOKUP(LEFT(K388,2),'Ejercicio 1'!$K$9:$L$12,2,FALSE)*IF(RIGHT(K388,1)="+",1.2,IF(RIGHT(K388,1)="-",0.85,1))</f>
        <v>2000000</v>
      </c>
      <c r="AD388">
        <f t="shared" si="20"/>
        <v>2000000</v>
      </c>
      <c r="AE388" t="str">
        <f>VLOOKUP(Z388,'Ejercicio 1'!N:P,3,FALSE)</f>
        <v>V.R.I.D.T.</v>
      </c>
      <c r="AF388" t="str">
        <f>VLOOKUP(Z388,'Ejercicio 1'!N:P,2,FALSE)</f>
        <v>Antofagasta</v>
      </c>
      <c r="AG388" t="str">
        <f>IFERROR(VLOOKUP(Y388,'Ejercicio 1'!R:S,2,FALSE),"Indefinido")</f>
        <v>Artículo</v>
      </c>
    </row>
    <row r="389" spans="1:33" x14ac:dyDescent="0.25">
      <c r="A389">
        <v>2015</v>
      </c>
      <c r="B389">
        <v>2015</v>
      </c>
      <c r="C389">
        <v>1</v>
      </c>
      <c r="E389">
        <v>0</v>
      </c>
      <c r="G389">
        <v>0</v>
      </c>
      <c r="H389" t="s">
        <v>900</v>
      </c>
      <c r="I389" t="s">
        <v>901</v>
      </c>
      <c r="J389" t="s">
        <v>902</v>
      </c>
      <c r="K389" t="s">
        <v>9</v>
      </c>
      <c r="L389">
        <v>4</v>
      </c>
      <c r="M389">
        <v>1</v>
      </c>
      <c r="T389">
        <v>3</v>
      </c>
      <c r="Y389" t="s">
        <v>44</v>
      </c>
      <c r="Z389" t="s">
        <v>76</v>
      </c>
      <c r="AA389">
        <f t="shared" si="18"/>
        <v>3</v>
      </c>
      <c r="AB389">
        <f t="shared" si="19"/>
        <v>2015</v>
      </c>
      <c r="AC389">
        <f>VLOOKUP(LEFT(K389,2),'Ejercicio 1'!$K$9:$L$12,2,FALSE)*IF(RIGHT(K389,1)="+",1.2,IF(RIGHT(K389,1)="-",0.85,1))</f>
        <v>2000000</v>
      </c>
      <c r="AD389">
        <f t="shared" si="20"/>
        <v>2000000</v>
      </c>
      <c r="AE389" t="str">
        <f>VLOOKUP(Z389,'Ejercicio 1'!N:P,3,FALSE)</f>
        <v>Cs. del Mar</v>
      </c>
      <c r="AF389" t="str">
        <f>VLOOKUP(Z389,'Ejercicio 1'!N:P,2,FALSE)</f>
        <v>Coquimbo</v>
      </c>
      <c r="AG389" t="str">
        <f>IFERROR(VLOOKUP(Y389,'Ejercicio 1'!R:S,2,FALSE),"Indefinido")</f>
        <v>Artículo</v>
      </c>
    </row>
    <row r="390" spans="1:33" x14ac:dyDescent="0.25">
      <c r="A390">
        <v>2016</v>
      </c>
      <c r="B390">
        <v>2016</v>
      </c>
      <c r="C390">
        <v>1</v>
      </c>
      <c r="D390">
        <v>2016</v>
      </c>
      <c r="E390">
        <v>11</v>
      </c>
      <c r="G390">
        <v>0</v>
      </c>
      <c r="H390" t="s">
        <v>903</v>
      </c>
      <c r="I390" t="s">
        <v>904</v>
      </c>
      <c r="J390" t="s">
        <v>905</v>
      </c>
      <c r="K390" t="s">
        <v>10</v>
      </c>
      <c r="L390">
        <v>11</v>
      </c>
      <c r="M390">
        <v>4</v>
      </c>
      <c r="P390">
        <v>5</v>
      </c>
      <c r="X390">
        <v>2</v>
      </c>
      <c r="Y390" t="s">
        <v>44</v>
      </c>
      <c r="Z390" t="s">
        <v>51</v>
      </c>
      <c r="AA390">
        <f t="shared" si="18"/>
        <v>7</v>
      </c>
      <c r="AB390">
        <f t="shared" si="19"/>
        <v>2016</v>
      </c>
      <c r="AC390">
        <f>VLOOKUP(LEFT(K390,2),'Ejercicio 1'!$K$9:$L$12,2,FALSE)*IF(RIGHT(K390,1)="+",1.2,IF(RIGHT(K390,1)="-",0.85,1))</f>
        <v>1600000</v>
      </c>
      <c r="AD390">
        <f t="shared" si="20"/>
        <v>400000</v>
      </c>
      <c r="AE390" t="str">
        <f>VLOOKUP(Z390,'Ejercicio 1'!N:P,3,FALSE)</f>
        <v>Ing. y Cs. Geológicas</v>
      </c>
      <c r="AF390" t="str">
        <f>VLOOKUP(Z390,'Ejercicio 1'!N:P,2,FALSE)</f>
        <v>Antofagasta</v>
      </c>
      <c r="AG390" t="str">
        <f>IFERROR(VLOOKUP(Y390,'Ejercicio 1'!R:S,2,FALSE),"Indefinido")</f>
        <v>Artículo</v>
      </c>
    </row>
    <row r="391" spans="1:33" x14ac:dyDescent="0.25">
      <c r="A391">
        <v>2014</v>
      </c>
      <c r="B391">
        <v>2015</v>
      </c>
      <c r="C391">
        <v>1</v>
      </c>
      <c r="D391">
        <v>2014</v>
      </c>
      <c r="E391">
        <v>1</v>
      </c>
      <c r="F391">
        <v>2014</v>
      </c>
      <c r="G391">
        <v>1</v>
      </c>
      <c r="H391" t="s">
        <v>906</v>
      </c>
      <c r="I391" t="s">
        <v>212</v>
      </c>
      <c r="J391" t="s">
        <v>213</v>
      </c>
      <c r="K391" t="s">
        <v>12</v>
      </c>
      <c r="L391">
        <v>3</v>
      </c>
      <c r="M391">
        <v>2</v>
      </c>
      <c r="P391">
        <v>1</v>
      </c>
      <c r="Y391" t="s">
        <v>44</v>
      </c>
      <c r="Z391" t="s">
        <v>126</v>
      </c>
      <c r="AA391">
        <f t="shared" si="18"/>
        <v>1</v>
      </c>
      <c r="AB391">
        <f t="shared" si="19"/>
        <v>2015</v>
      </c>
      <c r="AC391">
        <f>VLOOKUP(LEFT(K391,2),'Ejercicio 1'!$K$9:$L$12,2,FALSE)*IF(RIGHT(K391,1)="+",1.2,IF(RIGHT(K391,1)="-",0.85,1))</f>
        <v>800000</v>
      </c>
      <c r="AD391">
        <f t="shared" si="20"/>
        <v>400000</v>
      </c>
      <c r="AE391" t="str">
        <f>VLOOKUP(Z391,'Ejercicio 1'!N:P,3,FALSE)</f>
        <v>Humanidades</v>
      </c>
      <c r="AF391" t="str">
        <f>VLOOKUP(Z391,'Ejercicio 1'!N:P,2,FALSE)</f>
        <v>Antofagasta</v>
      </c>
      <c r="AG391" t="str">
        <f>IFERROR(VLOOKUP(Y391,'Ejercicio 1'!R:S,2,FALSE),"Indefinido")</f>
        <v>Artículo</v>
      </c>
    </row>
    <row r="392" spans="1:33" x14ac:dyDescent="0.25">
      <c r="A392">
        <v>2015</v>
      </c>
      <c r="B392">
        <v>2015</v>
      </c>
      <c r="C392">
        <v>1</v>
      </c>
      <c r="D392">
        <v>2015</v>
      </c>
      <c r="E392">
        <v>1</v>
      </c>
      <c r="G392">
        <v>0</v>
      </c>
      <c r="H392" t="s">
        <v>907</v>
      </c>
      <c r="I392" t="s">
        <v>908</v>
      </c>
      <c r="J392" t="s">
        <v>909</v>
      </c>
      <c r="K392" t="s">
        <v>11</v>
      </c>
      <c r="L392">
        <v>11</v>
      </c>
      <c r="M392">
        <v>2</v>
      </c>
      <c r="W392">
        <v>9</v>
      </c>
      <c r="Y392" t="s">
        <v>44</v>
      </c>
      <c r="Z392" t="s">
        <v>46</v>
      </c>
      <c r="AA392">
        <f t="shared" si="18"/>
        <v>9</v>
      </c>
      <c r="AB392">
        <f t="shared" si="19"/>
        <v>2015</v>
      </c>
      <c r="AC392">
        <f>VLOOKUP(LEFT(K392,2),'Ejercicio 1'!$K$9:$L$12,2,FALSE)*IF(RIGHT(K392,1)="+",1.2,IF(RIGHT(K392,1)="-",0.85,1))</f>
        <v>1200000</v>
      </c>
      <c r="AD392">
        <f t="shared" si="20"/>
        <v>600000</v>
      </c>
      <c r="AE392" t="str">
        <f>VLOOKUP(Z392,'Ejercicio 1'!N:P,3,FALSE)</f>
        <v>V.R.I.D.T.</v>
      </c>
      <c r="AF392" t="str">
        <f>VLOOKUP(Z392,'Ejercicio 1'!N:P,2,FALSE)</f>
        <v>Antofagasta</v>
      </c>
      <c r="AG392" t="str">
        <f>IFERROR(VLOOKUP(Y392,'Ejercicio 1'!R:S,2,FALSE),"Indefinido")</f>
        <v>Artículo</v>
      </c>
    </row>
    <row r="393" spans="1:33" x14ac:dyDescent="0.25">
      <c r="A393">
        <v>2015</v>
      </c>
      <c r="B393">
        <v>2015</v>
      </c>
      <c r="C393">
        <v>1</v>
      </c>
      <c r="D393">
        <v>2015</v>
      </c>
      <c r="E393">
        <v>1</v>
      </c>
      <c r="G393">
        <v>0</v>
      </c>
      <c r="H393" t="s">
        <v>910</v>
      </c>
      <c r="I393" t="s">
        <v>82</v>
      </c>
      <c r="J393" t="s">
        <v>83</v>
      </c>
      <c r="K393" t="s">
        <v>9</v>
      </c>
      <c r="L393">
        <v>13</v>
      </c>
      <c r="M393">
        <v>4</v>
      </c>
      <c r="T393">
        <v>1</v>
      </c>
      <c r="W393">
        <v>8</v>
      </c>
      <c r="Y393" t="s">
        <v>44</v>
      </c>
      <c r="Z393" t="s">
        <v>173</v>
      </c>
      <c r="AA393">
        <f t="shared" si="18"/>
        <v>9</v>
      </c>
      <c r="AB393">
        <f t="shared" si="19"/>
        <v>2015</v>
      </c>
      <c r="AC393">
        <f>VLOOKUP(LEFT(K393,2),'Ejercicio 1'!$K$9:$L$12,2,FALSE)*IF(RIGHT(K393,1)="+",1.2,IF(RIGHT(K393,1)="-",0.85,1))</f>
        <v>2000000</v>
      </c>
      <c r="AD393">
        <f t="shared" si="20"/>
        <v>500000</v>
      </c>
      <c r="AE393" t="str">
        <f>VLOOKUP(Z393,'Ejercicio 1'!N:P,3,FALSE)</f>
        <v>Ciencias</v>
      </c>
      <c r="AF393" t="str">
        <f>VLOOKUP(Z393,'Ejercicio 1'!N:P,2,FALSE)</f>
        <v>Antofagasta</v>
      </c>
      <c r="AG393" t="str">
        <f>IFERROR(VLOOKUP(Y393,'Ejercicio 1'!R:S,2,FALSE),"Indefinido")</f>
        <v>Artículo</v>
      </c>
    </row>
    <row r="394" spans="1:33" x14ac:dyDescent="0.25">
      <c r="A394">
        <v>2015</v>
      </c>
      <c r="B394">
        <v>2015</v>
      </c>
      <c r="C394">
        <v>1</v>
      </c>
      <c r="D394">
        <v>2015</v>
      </c>
      <c r="E394">
        <v>1</v>
      </c>
      <c r="G394">
        <v>0</v>
      </c>
      <c r="H394" t="s">
        <v>910</v>
      </c>
      <c r="I394" t="s">
        <v>82</v>
      </c>
      <c r="J394" t="s">
        <v>83</v>
      </c>
      <c r="K394" t="s">
        <v>9</v>
      </c>
      <c r="L394">
        <v>13</v>
      </c>
      <c r="M394">
        <v>4</v>
      </c>
      <c r="T394">
        <v>1</v>
      </c>
      <c r="W394">
        <v>8</v>
      </c>
      <c r="Y394" t="s">
        <v>44</v>
      </c>
      <c r="Z394" t="s">
        <v>46</v>
      </c>
      <c r="AA394">
        <f t="shared" si="18"/>
        <v>9</v>
      </c>
      <c r="AB394">
        <f t="shared" si="19"/>
        <v>2015</v>
      </c>
      <c r="AC394">
        <f>VLOOKUP(LEFT(K394,2),'Ejercicio 1'!$K$9:$L$12,2,FALSE)*IF(RIGHT(K394,1)="+",1.2,IF(RIGHT(K394,1)="-",0.85,1))</f>
        <v>2000000</v>
      </c>
      <c r="AD394">
        <f t="shared" si="20"/>
        <v>500000</v>
      </c>
      <c r="AE394" t="str">
        <f>VLOOKUP(Z394,'Ejercicio 1'!N:P,3,FALSE)</f>
        <v>V.R.I.D.T.</v>
      </c>
      <c r="AF394" t="str">
        <f>VLOOKUP(Z394,'Ejercicio 1'!N:P,2,FALSE)</f>
        <v>Antofagasta</v>
      </c>
      <c r="AG394" t="str">
        <f>IFERROR(VLOOKUP(Y394,'Ejercicio 1'!R:S,2,FALSE),"Indefinido")</f>
        <v>Artículo</v>
      </c>
    </row>
    <row r="395" spans="1:33" x14ac:dyDescent="0.25">
      <c r="A395">
        <v>2015</v>
      </c>
      <c r="D395">
        <v>2015</v>
      </c>
      <c r="E395">
        <v>1</v>
      </c>
      <c r="F395">
        <v>2016</v>
      </c>
      <c r="G395">
        <v>1</v>
      </c>
      <c r="H395" t="s">
        <v>911</v>
      </c>
      <c r="I395" t="s">
        <v>113</v>
      </c>
      <c r="J395" t="s">
        <v>114</v>
      </c>
      <c r="K395" t="s">
        <v>11</v>
      </c>
      <c r="L395">
        <v>1</v>
      </c>
      <c r="M395">
        <v>1</v>
      </c>
      <c r="Y395" t="s">
        <v>44</v>
      </c>
      <c r="Z395" t="s">
        <v>116</v>
      </c>
      <c r="AA395">
        <f t="shared" si="18"/>
        <v>0</v>
      </c>
      <c r="AB395">
        <f t="shared" si="19"/>
        <v>2015</v>
      </c>
      <c r="AC395">
        <f>VLOOKUP(LEFT(K395,2),'Ejercicio 1'!$K$9:$L$12,2,FALSE)*IF(RIGHT(K395,1)="+",1.2,IF(RIGHT(K395,1)="-",0.85,1))</f>
        <v>1200000</v>
      </c>
      <c r="AD395">
        <f t="shared" si="20"/>
        <v>1200000</v>
      </c>
      <c r="AE395" t="str">
        <f>VLOOKUP(Z395,'Ejercicio 1'!N:P,3,FALSE)</f>
        <v>Cs. Jurídicas</v>
      </c>
      <c r="AF395" t="str">
        <f>VLOOKUP(Z395,'Ejercicio 1'!N:P,2,FALSE)</f>
        <v>Coquimbo</v>
      </c>
      <c r="AG395" t="str">
        <f>IFERROR(VLOOKUP(Y395,'Ejercicio 1'!R:S,2,FALSE),"Indefinido")</f>
        <v>Artículo</v>
      </c>
    </row>
    <row r="396" spans="1:33" x14ac:dyDescent="0.25">
      <c r="A396">
        <v>2015</v>
      </c>
      <c r="B396">
        <v>2015</v>
      </c>
      <c r="C396">
        <v>1</v>
      </c>
      <c r="D396">
        <v>2015</v>
      </c>
      <c r="E396">
        <v>1</v>
      </c>
      <c r="G396">
        <v>0</v>
      </c>
      <c r="H396" t="s">
        <v>912</v>
      </c>
      <c r="I396" t="s">
        <v>592</v>
      </c>
      <c r="J396" t="s">
        <v>593</v>
      </c>
      <c r="K396" t="s">
        <v>9</v>
      </c>
      <c r="L396">
        <v>5</v>
      </c>
      <c r="M396">
        <v>1</v>
      </c>
      <c r="Q396">
        <v>3</v>
      </c>
      <c r="W396">
        <v>1</v>
      </c>
      <c r="Y396" t="s">
        <v>44</v>
      </c>
      <c r="Z396" t="s">
        <v>88</v>
      </c>
      <c r="AA396">
        <f t="shared" si="18"/>
        <v>4</v>
      </c>
      <c r="AB396">
        <f t="shared" si="19"/>
        <v>2015</v>
      </c>
      <c r="AC396">
        <f>VLOOKUP(LEFT(K396,2),'Ejercicio 1'!$K$9:$L$12,2,FALSE)*IF(RIGHT(K396,1)="+",1.2,IF(RIGHT(K396,1)="-",0.85,1))</f>
        <v>2000000</v>
      </c>
      <c r="AD396">
        <f t="shared" si="20"/>
        <v>2000000</v>
      </c>
      <c r="AE396" t="str">
        <f>VLOOKUP(Z396,'Ejercicio 1'!N:P,3,FALSE)</f>
        <v>V.R.I.D.T.</v>
      </c>
      <c r="AF396" t="str">
        <f>VLOOKUP(Z396,'Ejercicio 1'!N:P,2,FALSE)</f>
        <v>Antofagasta</v>
      </c>
      <c r="AG396" t="str">
        <f>IFERROR(VLOOKUP(Y396,'Ejercicio 1'!R:S,2,FALSE),"Indefinido")</f>
        <v>Artículo</v>
      </c>
    </row>
    <row r="397" spans="1:33" x14ac:dyDescent="0.25">
      <c r="A397">
        <v>2015</v>
      </c>
      <c r="B397">
        <v>2016</v>
      </c>
      <c r="C397">
        <v>11</v>
      </c>
      <c r="D397">
        <v>2015</v>
      </c>
      <c r="E397">
        <v>1</v>
      </c>
      <c r="F397">
        <v>2016</v>
      </c>
      <c r="G397">
        <v>11</v>
      </c>
      <c r="H397" t="s">
        <v>913</v>
      </c>
      <c r="I397" t="s">
        <v>914</v>
      </c>
      <c r="J397" t="s">
        <v>915</v>
      </c>
      <c r="K397" t="s">
        <v>11</v>
      </c>
      <c r="L397">
        <v>2</v>
      </c>
      <c r="M397">
        <v>1</v>
      </c>
      <c r="Q397">
        <v>1</v>
      </c>
      <c r="Y397" t="s">
        <v>44</v>
      </c>
      <c r="Z397" t="s">
        <v>210</v>
      </c>
      <c r="AA397">
        <f t="shared" si="18"/>
        <v>1</v>
      </c>
      <c r="AB397">
        <f t="shared" si="19"/>
        <v>2016</v>
      </c>
      <c r="AC397">
        <f>VLOOKUP(LEFT(K397,2),'Ejercicio 1'!$K$9:$L$12,2,FALSE)*IF(RIGHT(K397,1)="+",1.2,IF(RIGHT(K397,1)="-",0.85,1))</f>
        <v>1200000</v>
      </c>
      <c r="AD397">
        <f t="shared" si="20"/>
        <v>1200000</v>
      </c>
      <c r="AE397" t="str">
        <f>VLOOKUP(Z397,'Ejercicio 1'!N:P,3,FALSE)</f>
        <v>Medicina</v>
      </c>
      <c r="AF397" t="str">
        <f>VLOOKUP(Z397,'Ejercicio 1'!N:P,2,FALSE)</f>
        <v>Coquimbo</v>
      </c>
      <c r="AG397" t="str">
        <f>IFERROR(VLOOKUP(Y397,'Ejercicio 1'!R:S,2,FALSE),"Indefinido")</f>
        <v>Artículo</v>
      </c>
    </row>
    <row r="398" spans="1:33" x14ac:dyDescent="0.25">
      <c r="A398">
        <v>2015</v>
      </c>
      <c r="B398">
        <v>2015</v>
      </c>
      <c r="C398">
        <v>1</v>
      </c>
      <c r="D398">
        <v>2015</v>
      </c>
      <c r="E398">
        <v>1</v>
      </c>
      <c r="G398">
        <v>0</v>
      </c>
      <c r="H398" t="s">
        <v>916</v>
      </c>
      <c r="I398" t="s">
        <v>82</v>
      </c>
      <c r="J398" t="s">
        <v>83</v>
      </c>
      <c r="K398" t="s">
        <v>9</v>
      </c>
      <c r="L398">
        <v>9</v>
      </c>
      <c r="M398">
        <v>1</v>
      </c>
      <c r="P398">
        <v>4</v>
      </c>
      <c r="T398">
        <v>1</v>
      </c>
      <c r="W398">
        <v>4</v>
      </c>
      <c r="Y398" t="s">
        <v>44</v>
      </c>
      <c r="Z398" t="s">
        <v>46</v>
      </c>
      <c r="AA398">
        <f t="shared" si="18"/>
        <v>8</v>
      </c>
      <c r="AB398">
        <f t="shared" si="19"/>
        <v>2015</v>
      </c>
      <c r="AC398">
        <f>VLOOKUP(LEFT(K398,2),'Ejercicio 1'!$K$9:$L$12,2,FALSE)*IF(RIGHT(K398,1)="+",1.2,IF(RIGHT(K398,1)="-",0.85,1))</f>
        <v>2000000</v>
      </c>
      <c r="AD398">
        <f t="shared" si="20"/>
        <v>2000000</v>
      </c>
      <c r="AE398" t="str">
        <f>VLOOKUP(Z398,'Ejercicio 1'!N:P,3,FALSE)</f>
        <v>V.R.I.D.T.</v>
      </c>
      <c r="AF398" t="str">
        <f>VLOOKUP(Z398,'Ejercicio 1'!N:P,2,FALSE)</f>
        <v>Antofagasta</v>
      </c>
      <c r="AG398" t="str">
        <f>IFERROR(VLOOKUP(Y398,'Ejercicio 1'!R:S,2,FALSE),"Indefinido")</f>
        <v>Artículo</v>
      </c>
    </row>
    <row r="399" spans="1:33" x14ac:dyDescent="0.25">
      <c r="A399">
        <v>2015</v>
      </c>
      <c r="B399">
        <v>2015</v>
      </c>
      <c r="C399">
        <v>1</v>
      </c>
      <c r="D399">
        <v>2015</v>
      </c>
      <c r="E399">
        <v>1</v>
      </c>
      <c r="G399">
        <v>0</v>
      </c>
      <c r="H399" t="s">
        <v>917</v>
      </c>
      <c r="I399" t="s">
        <v>918</v>
      </c>
      <c r="J399" t="s">
        <v>919</v>
      </c>
      <c r="K399" t="s">
        <v>9</v>
      </c>
      <c r="L399">
        <v>3</v>
      </c>
      <c r="M399">
        <v>1</v>
      </c>
      <c r="U399">
        <v>2</v>
      </c>
      <c r="Y399" t="s">
        <v>44</v>
      </c>
      <c r="Z399" t="s">
        <v>76</v>
      </c>
      <c r="AA399">
        <f t="shared" si="18"/>
        <v>2</v>
      </c>
      <c r="AB399">
        <f t="shared" si="19"/>
        <v>2015</v>
      </c>
      <c r="AC399">
        <f>VLOOKUP(LEFT(K399,2),'Ejercicio 1'!$K$9:$L$12,2,FALSE)*IF(RIGHT(K399,1)="+",1.2,IF(RIGHT(K399,1)="-",0.85,1))</f>
        <v>2000000</v>
      </c>
      <c r="AD399">
        <f t="shared" si="20"/>
        <v>2000000</v>
      </c>
      <c r="AE399" t="str">
        <f>VLOOKUP(Z399,'Ejercicio 1'!N:P,3,FALSE)</f>
        <v>Cs. del Mar</v>
      </c>
      <c r="AF399" t="str">
        <f>VLOOKUP(Z399,'Ejercicio 1'!N:P,2,FALSE)</f>
        <v>Coquimbo</v>
      </c>
      <c r="AG399" t="str">
        <f>IFERROR(VLOOKUP(Y399,'Ejercicio 1'!R:S,2,FALSE),"Indefinido")</f>
        <v>Artículo</v>
      </c>
    </row>
    <row r="400" spans="1:33" x14ac:dyDescent="0.25">
      <c r="A400">
        <v>2015</v>
      </c>
      <c r="B400">
        <v>2015</v>
      </c>
      <c r="C400">
        <v>1</v>
      </c>
      <c r="D400">
        <v>2015</v>
      </c>
      <c r="E400">
        <v>1</v>
      </c>
      <c r="G400">
        <v>0</v>
      </c>
      <c r="H400" t="s">
        <v>920</v>
      </c>
      <c r="I400" t="s">
        <v>196</v>
      </c>
      <c r="J400" t="s">
        <v>197</v>
      </c>
      <c r="K400" t="s">
        <v>9</v>
      </c>
      <c r="L400">
        <v>6</v>
      </c>
      <c r="M400">
        <v>1</v>
      </c>
      <c r="N400">
        <v>4</v>
      </c>
      <c r="P400">
        <v>4</v>
      </c>
      <c r="V400">
        <v>1</v>
      </c>
      <c r="Y400" t="s">
        <v>44</v>
      </c>
      <c r="Z400" t="s">
        <v>80</v>
      </c>
      <c r="AA400">
        <f t="shared" si="18"/>
        <v>5</v>
      </c>
      <c r="AB400">
        <f t="shared" si="19"/>
        <v>2015</v>
      </c>
      <c r="AC400">
        <f>VLOOKUP(LEFT(K400,2),'Ejercicio 1'!$K$9:$L$12,2,FALSE)*IF(RIGHT(K400,1)="+",1.2,IF(RIGHT(K400,1)="-",0.85,1))</f>
        <v>2000000</v>
      </c>
      <c r="AD400">
        <f t="shared" si="20"/>
        <v>2000000</v>
      </c>
      <c r="AE400" t="str">
        <f>VLOOKUP(Z400,'Ejercicio 1'!N:P,3,FALSE)</f>
        <v>Ing. y Cs. Geológicas</v>
      </c>
      <c r="AF400" t="str">
        <f>VLOOKUP(Z400,'Ejercicio 1'!N:P,2,FALSE)</f>
        <v>Antofagasta</v>
      </c>
      <c r="AG400" t="str">
        <f>IFERROR(VLOOKUP(Y400,'Ejercicio 1'!R:S,2,FALSE),"Indefinido")</f>
        <v>Artículo</v>
      </c>
    </row>
    <row r="401" spans="1:33" x14ac:dyDescent="0.25">
      <c r="A401">
        <v>2015</v>
      </c>
      <c r="B401">
        <v>2015</v>
      </c>
      <c r="C401">
        <v>1</v>
      </c>
      <c r="E401">
        <v>0</v>
      </c>
      <c r="G401">
        <v>0</v>
      </c>
      <c r="H401" t="s">
        <v>921</v>
      </c>
      <c r="I401" t="s">
        <v>922</v>
      </c>
      <c r="J401" t="s">
        <v>923</v>
      </c>
      <c r="K401" t="s">
        <v>10</v>
      </c>
      <c r="L401">
        <v>3</v>
      </c>
      <c r="M401">
        <v>1</v>
      </c>
      <c r="N401">
        <v>2</v>
      </c>
      <c r="Y401" t="s">
        <v>44</v>
      </c>
      <c r="Z401" t="s">
        <v>80</v>
      </c>
      <c r="AA401">
        <f t="shared" si="18"/>
        <v>2</v>
      </c>
      <c r="AB401">
        <f t="shared" si="19"/>
        <v>2015</v>
      </c>
      <c r="AC401">
        <f>VLOOKUP(LEFT(K401,2),'Ejercicio 1'!$K$9:$L$12,2,FALSE)*IF(RIGHT(K401,1)="+",1.2,IF(RIGHT(K401,1)="-",0.85,1))</f>
        <v>1600000</v>
      </c>
      <c r="AD401">
        <f t="shared" si="20"/>
        <v>1600000</v>
      </c>
      <c r="AE401" t="str">
        <f>VLOOKUP(Z401,'Ejercicio 1'!N:P,3,FALSE)</f>
        <v>Ing. y Cs. Geológicas</v>
      </c>
      <c r="AF401" t="str">
        <f>VLOOKUP(Z401,'Ejercicio 1'!N:P,2,FALSE)</f>
        <v>Antofagasta</v>
      </c>
      <c r="AG401" t="str">
        <f>IFERROR(VLOOKUP(Y401,'Ejercicio 1'!R:S,2,FALSE),"Indefinido")</f>
        <v>Artículo</v>
      </c>
    </row>
    <row r="402" spans="1:33" x14ac:dyDescent="0.25">
      <c r="A402">
        <v>2014</v>
      </c>
      <c r="D402">
        <v>2014</v>
      </c>
      <c r="E402">
        <v>1</v>
      </c>
      <c r="F402">
        <v>2015</v>
      </c>
      <c r="G402">
        <v>1</v>
      </c>
      <c r="H402" t="s">
        <v>924</v>
      </c>
      <c r="I402" t="s">
        <v>925</v>
      </c>
      <c r="J402" t="s">
        <v>926</v>
      </c>
      <c r="K402" t="s">
        <v>11</v>
      </c>
      <c r="L402">
        <v>1</v>
      </c>
      <c r="M402">
        <v>1</v>
      </c>
      <c r="Y402" t="s">
        <v>927</v>
      </c>
      <c r="Z402" t="s">
        <v>248</v>
      </c>
      <c r="AA402">
        <f t="shared" si="18"/>
        <v>0</v>
      </c>
      <c r="AB402">
        <f t="shared" si="19"/>
        <v>2014</v>
      </c>
      <c r="AC402">
        <f>VLOOKUP(LEFT(K402,2),'Ejercicio 1'!$K$9:$L$12,2,FALSE)*IF(RIGHT(K402,1)="+",1.2,IF(RIGHT(K402,1)="-",0.85,1))</f>
        <v>1200000</v>
      </c>
      <c r="AD402">
        <f t="shared" si="20"/>
        <v>1200000</v>
      </c>
      <c r="AE402" t="str">
        <f>VLOOKUP(Z402,'Ejercicio 1'!N:P,3,FALSE)</f>
        <v>Cs. Jurídicas</v>
      </c>
      <c r="AF402" t="str">
        <f>VLOOKUP(Z402,'Ejercicio 1'!N:P,2,FALSE)</f>
        <v>Antofagasta</v>
      </c>
      <c r="AG402" t="str">
        <f>IFERROR(VLOOKUP(Y402,'Ejercicio 1'!R:S,2,FALSE),"Indefinido")</f>
        <v>Conferencia</v>
      </c>
    </row>
    <row r="403" spans="1:33" x14ac:dyDescent="0.25">
      <c r="A403">
        <v>2016</v>
      </c>
      <c r="B403">
        <v>2016</v>
      </c>
      <c r="C403">
        <v>1</v>
      </c>
      <c r="D403">
        <v>2016</v>
      </c>
      <c r="E403">
        <v>11</v>
      </c>
      <c r="G403">
        <v>0</v>
      </c>
      <c r="H403" t="s">
        <v>928</v>
      </c>
      <c r="I403" t="s">
        <v>929</v>
      </c>
      <c r="J403" t="s">
        <v>930</v>
      </c>
      <c r="K403" t="s">
        <v>11</v>
      </c>
      <c r="L403">
        <v>1</v>
      </c>
      <c r="M403">
        <v>1</v>
      </c>
      <c r="Y403" t="s">
        <v>44</v>
      </c>
      <c r="Z403" t="s">
        <v>126</v>
      </c>
      <c r="AA403">
        <f t="shared" si="18"/>
        <v>0</v>
      </c>
      <c r="AB403">
        <f t="shared" si="19"/>
        <v>2016</v>
      </c>
      <c r="AC403">
        <f>VLOOKUP(LEFT(K403,2),'Ejercicio 1'!$K$9:$L$12,2,FALSE)*IF(RIGHT(K403,1)="+",1.2,IF(RIGHT(K403,1)="-",0.85,1))</f>
        <v>1200000</v>
      </c>
      <c r="AD403">
        <f t="shared" si="20"/>
        <v>1200000</v>
      </c>
      <c r="AE403" t="str">
        <f>VLOOKUP(Z403,'Ejercicio 1'!N:P,3,FALSE)</f>
        <v>Humanidades</v>
      </c>
      <c r="AF403" t="str">
        <f>VLOOKUP(Z403,'Ejercicio 1'!N:P,2,FALSE)</f>
        <v>Antofagasta</v>
      </c>
      <c r="AG403" t="str">
        <f>IFERROR(VLOOKUP(Y403,'Ejercicio 1'!R:S,2,FALSE),"Indefinido")</f>
        <v>Artículo</v>
      </c>
    </row>
    <row r="404" spans="1:33" x14ac:dyDescent="0.25">
      <c r="A404">
        <v>2015</v>
      </c>
      <c r="B404">
        <v>2016</v>
      </c>
      <c r="C404">
        <v>1</v>
      </c>
      <c r="D404">
        <v>2015</v>
      </c>
      <c r="E404">
        <v>1</v>
      </c>
      <c r="G404">
        <v>0</v>
      </c>
      <c r="H404" t="s">
        <v>931</v>
      </c>
      <c r="I404" t="s">
        <v>932</v>
      </c>
      <c r="J404" t="s">
        <v>933</v>
      </c>
      <c r="K404" t="s">
        <v>10</v>
      </c>
      <c r="L404">
        <v>2</v>
      </c>
      <c r="M404">
        <v>1</v>
      </c>
      <c r="Q404">
        <v>1</v>
      </c>
      <c r="Y404" t="s">
        <v>44</v>
      </c>
      <c r="Z404" t="s">
        <v>173</v>
      </c>
      <c r="AA404">
        <f t="shared" si="18"/>
        <v>1</v>
      </c>
      <c r="AB404">
        <f t="shared" si="19"/>
        <v>2016</v>
      </c>
      <c r="AC404">
        <f>VLOOKUP(LEFT(K404,2),'Ejercicio 1'!$K$9:$L$12,2,FALSE)*IF(RIGHT(K404,1)="+",1.2,IF(RIGHT(K404,1)="-",0.85,1))</f>
        <v>1600000</v>
      </c>
      <c r="AD404">
        <f t="shared" si="20"/>
        <v>1600000</v>
      </c>
      <c r="AE404" t="str">
        <f>VLOOKUP(Z404,'Ejercicio 1'!N:P,3,FALSE)</f>
        <v>Ciencias</v>
      </c>
      <c r="AF404" t="str">
        <f>VLOOKUP(Z404,'Ejercicio 1'!N:P,2,FALSE)</f>
        <v>Antofagasta</v>
      </c>
      <c r="AG404" t="str">
        <f>IFERROR(VLOOKUP(Y404,'Ejercicio 1'!R:S,2,FALSE),"Indefinido")</f>
        <v>Artículo</v>
      </c>
    </row>
    <row r="405" spans="1:33" x14ac:dyDescent="0.25">
      <c r="A405">
        <v>2015</v>
      </c>
      <c r="B405">
        <v>2016</v>
      </c>
      <c r="C405">
        <v>11</v>
      </c>
      <c r="D405">
        <v>2015</v>
      </c>
      <c r="E405">
        <v>1</v>
      </c>
      <c r="G405">
        <v>0</v>
      </c>
      <c r="H405" t="s">
        <v>934</v>
      </c>
      <c r="I405" t="s">
        <v>935</v>
      </c>
      <c r="J405" t="s">
        <v>936</v>
      </c>
      <c r="K405" t="s">
        <v>12</v>
      </c>
      <c r="L405">
        <v>3</v>
      </c>
      <c r="M405">
        <v>1</v>
      </c>
      <c r="W405">
        <v>2</v>
      </c>
      <c r="Z405" t="s">
        <v>61</v>
      </c>
      <c r="AA405">
        <f t="shared" si="18"/>
        <v>2</v>
      </c>
      <c r="AB405">
        <f t="shared" si="19"/>
        <v>2016</v>
      </c>
      <c r="AC405">
        <f>VLOOKUP(LEFT(K405,2),'Ejercicio 1'!$K$9:$L$12,2,FALSE)*IF(RIGHT(K405,1)="+",1.2,IF(RIGHT(K405,1)="-",0.85,1))</f>
        <v>800000</v>
      </c>
      <c r="AD405">
        <f t="shared" si="20"/>
        <v>800000</v>
      </c>
      <c r="AE405" t="str">
        <f>VLOOKUP(Z405,'Ejercicio 1'!N:P,3,FALSE)</f>
        <v>V.R.S.</v>
      </c>
      <c r="AF405" t="str">
        <f>VLOOKUP(Z405,'Ejercicio 1'!N:P,2,FALSE)</f>
        <v>Coquimbo</v>
      </c>
      <c r="AG405" t="str">
        <f>IFERROR(VLOOKUP(Y405,'Ejercicio 1'!R:S,2,FALSE),"Indefinido")</f>
        <v>Indefinido</v>
      </c>
    </row>
    <row r="406" spans="1:33" x14ac:dyDescent="0.25">
      <c r="A406">
        <v>2015</v>
      </c>
      <c r="B406">
        <v>2016</v>
      </c>
      <c r="C406">
        <v>1</v>
      </c>
      <c r="D406">
        <v>2015</v>
      </c>
      <c r="E406">
        <v>1</v>
      </c>
      <c r="G406">
        <v>0</v>
      </c>
      <c r="H406" t="s">
        <v>937</v>
      </c>
      <c r="I406" t="s">
        <v>778</v>
      </c>
      <c r="J406" t="s">
        <v>724</v>
      </c>
      <c r="K406" t="s">
        <v>12</v>
      </c>
      <c r="L406">
        <v>5</v>
      </c>
      <c r="M406">
        <v>4</v>
      </c>
      <c r="P406">
        <v>1</v>
      </c>
      <c r="W406">
        <v>1</v>
      </c>
      <c r="Z406" t="s">
        <v>126</v>
      </c>
      <c r="AA406">
        <f t="shared" si="18"/>
        <v>1</v>
      </c>
      <c r="AB406">
        <f t="shared" si="19"/>
        <v>2016</v>
      </c>
      <c r="AC406">
        <f>VLOOKUP(LEFT(K406,2),'Ejercicio 1'!$K$9:$L$12,2,FALSE)*IF(RIGHT(K406,1)="+",1.2,IF(RIGHT(K406,1)="-",0.85,1))</f>
        <v>800000</v>
      </c>
      <c r="AD406">
        <f t="shared" si="20"/>
        <v>200000</v>
      </c>
      <c r="AE406" t="str">
        <f>VLOOKUP(Z406,'Ejercicio 1'!N:P,3,FALSE)</f>
        <v>Humanidades</v>
      </c>
      <c r="AF406" t="str">
        <f>VLOOKUP(Z406,'Ejercicio 1'!N:P,2,FALSE)</f>
        <v>Antofagasta</v>
      </c>
      <c r="AG406" t="str">
        <f>IFERROR(VLOOKUP(Y406,'Ejercicio 1'!R:S,2,FALSE),"Indefinido")</f>
        <v>Indefinido</v>
      </c>
    </row>
    <row r="407" spans="1:33" x14ac:dyDescent="0.25">
      <c r="A407">
        <v>2015</v>
      </c>
      <c r="B407">
        <v>2016</v>
      </c>
      <c r="C407">
        <v>1</v>
      </c>
      <c r="D407">
        <v>2015</v>
      </c>
      <c r="E407">
        <v>1</v>
      </c>
      <c r="G407">
        <v>0</v>
      </c>
      <c r="H407" t="s">
        <v>937</v>
      </c>
      <c r="I407" t="s">
        <v>778</v>
      </c>
      <c r="J407" t="s">
        <v>724</v>
      </c>
      <c r="K407" t="s">
        <v>12</v>
      </c>
      <c r="L407">
        <v>5</v>
      </c>
      <c r="M407">
        <v>4</v>
      </c>
      <c r="P407">
        <v>1</v>
      </c>
      <c r="W407">
        <v>1</v>
      </c>
      <c r="Y407" t="s">
        <v>44</v>
      </c>
      <c r="Z407" t="s">
        <v>126</v>
      </c>
      <c r="AA407">
        <f t="shared" si="18"/>
        <v>1</v>
      </c>
      <c r="AB407">
        <f t="shared" si="19"/>
        <v>2016</v>
      </c>
      <c r="AC407">
        <f>VLOOKUP(LEFT(K407,2),'Ejercicio 1'!$K$9:$L$12,2,FALSE)*IF(RIGHT(K407,1)="+",1.2,IF(RIGHT(K407,1)="-",0.85,1))</f>
        <v>800000</v>
      </c>
      <c r="AD407">
        <f t="shared" si="20"/>
        <v>200000</v>
      </c>
      <c r="AE407" t="str">
        <f>VLOOKUP(Z407,'Ejercicio 1'!N:P,3,FALSE)</f>
        <v>Humanidades</v>
      </c>
      <c r="AF407" t="str">
        <f>VLOOKUP(Z407,'Ejercicio 1'!N:P,2,FALSE)</f>
        <v>Antofagasta</v>
      </c>
      <c r="AG407" t="str">
        <f>IFERROR(VLOOKUP(Y407,'Ejercicio 1'!R:S,2,FALSE),"Indefinido")</f>
        <v>Artículo</v>
      </c>
    </row>
    <row r="408" spans="1:33" x14ac:dyDescent="0.25">
      <c r="A408">
        <v>2015</v>
      </c>
      <c r="C408">
        <v>0</v>
      </c>
      <c r="D408">
        <v>2015</v>
      </c>
      <c r="E408">
        <v>1</v>
      </c>
      <c r="G408">
        <v>0</v>
      </c>
      <c r="H408" t="s">
        <v>938</v>
      </c>
      <c r="I408" t="s">
        <v>939</v>
      </c>
      <c r="J408" t="s">
        <v>1409</v>
      </c>
      <c r="K408" t="s">
        <v>12</v>
      </c>
      <c r="L408">
        <v>4</v>
      </c>
      <c r="M408">
        <v>1</v>
      </c>
      <c r="W408">
        <v>3</v>
      </c>
      <c r="Z408" t="s">
        <v>46</v>
      </c>
      <c r="AA408">
        <f t="shared" si="18"/>
        <v>3</v>
      </c>
      <c r="AB408">
        <f t="shared" si="19"/>
        <v>2015</v>
      </c>
      <c r="AC408">
        <f>VLOOKUP(LEFT(K408,2),'Ejercicio 1'!$K$9:$L$12,2,FALSE)*IF(RIGHT(K408,1)="+",1.2,IF(RIGHT(K408,1)="-",0.85,1))</f>
        <v>800000</v>
      </c>
      <c r="AD408">
        <f t="shared" si="20"/>
        <v>800000</v>
      </c>
      <c r="AE408" t="str">
        <f>VLOOKUP(Z408,'Ejercicio 1'!N:P,3,FALSE)</f>
        <v>V.R.I.D.T.</v>
      </c>
      <c r="AF408" t="str">
        <f>VLOOKUP(Z408,'Ejercicio 1'!N:P,2,FALSE)</f>
        <v>Antofagasta</v>
      </c>
      <c r="AG408" t="str">
        <f>IFERROR(VLOOKUP(Y408,'Ejercicio 1'!R:S,2,FALSE),"Indefinido")</f>
        <v>Indefinido</v>
      </c>
    </row>
    <row r="409" spans="1:33" x14ac:dyDescent="0.25">
      <c r="A409">
        <v>2015</v>
      </c>
      <c r="C409">
        <v>0</v>
      </c>
      <c r="D409">
        <v>2015</v>
      </c>
      <c r="E409">
        <v>1</v>
      </c>
      <c r="F409">
        <v>2015</v>
      </c>
      <c r="G409">
        <v>1</v>
      </c>
      <c r="H409" t="s">
        <v>940</v>
      </c>
      <c r="I409" t="s">
        <v>318</v>
      </c>
      <c r="J409" t="s">
        <v>319</v>
      </c>
      <c r="K409" t="s">
        <v>12</v>
      </c>
      <c r="L409">
        <v>3</v>
      </c>
      <c r="M409">
        <v>1</v>
      </c>
      <c r="Q409">
        <v>2</v>
      </c>
      <c r="Y409" t="s">
        <v>44</v>
      </c>
      <c r="Z409" t="s">
        <v>157</v>
      </c>
      <c r="AA409">
        <f t="shared" si="18"/>
        <v>2</v>
      </c>
      <c r="AB409">
        <f t="shared" si="19"/>
        <v>2015</v>
      </c>
      <c r="AC409">
        <f>VLOOKUP(LEFT(K409,2),'Ejercicio 1'!$K$9:$L$12,2,FALSE)*IF(RIGHT(K409,1)="+",1.2,IF(RIGHT(K409,1)="-",0.85,1))</f>
        <v>800000</v>
      </c>
      <c r="AD409">
        <f t="shared" si="20"/>
        <v>800000</v>
      </c>
      <c r="AE409" t="str">
        <f>VLOOKUP(Z409,'Ejercicio 1'!N:P,3,FALSE)</f>
        <v>Ciencias</v>
      </c>
      <c r="AF409" t="str">
        <f>VLOOKUP(Z409,'Ejercicio 1'!N:P,2,FALSE)</f>
        <v>Antofagasta</v>
      </c>
      <c r="AG409" t="str">
        <f>IFERROR(VLOOKUP(Y409,'Ejercicio 1'!R:S,2,FALSE),"Indefinido")</f>
        <v>Artículo</v>
      </c>
    </row>
    <row r="410" spans="1:33" x14ac:dyDescent="0.25">
      <c r="A410">
        <v>2014</v>
      </c>
      <c r="B410">
        <v>2015</v>
      </c>
      <c r="C410">
        <v>1</v>
      </c>
      <c r="E410">
        <v>0</v>
      </c>
      <c r="G410">
        <v>0</v>
      </c>
      <c r="H410" t="s">
        <v>941</v>
      </c>
      <c r="I410" t="s">
        <v>131</v>
      </c>
      <c r="J410" t="s">
        <v>132</v>
      </c>
      <c r="K410" t="s">
        <v>106</v>
      </c>
      <c r="L410">
        <v>2</v>
      </c>
      <c r="M410">
        <v>1</v>
      </c>
      <c r="P410">
        <v>1</v>
      </c>
      <c r="Y410" t="s">
        <v>44</v>
      </c>
      <c r="Z410" t="s">
        <v>88</v>
      </c>
      <c r="AA410">
        <f t="shared" si="18"/>
        <v>1</v>
      </c>
      <c r="AB410">
        <f t="shared" si="19"/>
        <v>2015</v>
      </c>
      <c r="AC410">
        <f>VLOOKUP(LEFT(K410,2),'Ejercicio 1'!$K$9:$L$12,2,FALSE)*IF(RIGHT(K410,1)="+",1.2,IF(RIGHT(K410,1)="-",0.85,1))</f>
        <v>680000</v>
      </c>
      <c r="AD410">
        <f t="shared" si="20"/>
        <v>680000</v>
      </c>
      <c r="AE410" t="str">
        <f>VLOOKUP(Z410,'Ejercicio 1'!N:P,3,FALSE)</f>
        <v>V.R.I.D.T.</v>
      </c>
      <c r="AF410" t="str">
        <f>VLOOKUP(Z410,'Ejercicio 1'!N:P,2,FALSE)</f>
        <v>Antofagasta</v>
      </c>
      <c r="AG410" t="str">
        <f>IFERROR(VLOOKUP(Y410,'Ejercicio 1'!R:S,2,FALSE),"Indefinido")</f>
        <v>Artículo</v>
      </c>
    </row>
    <row r="411" spans="1:33" x14ac:dyDescent="0.25">
      <c r="A411">
        <v>2015</v>
      </c>
      <c r="B411">
        <v>2015</v>
      </c>
      <c r="C411">
        <v>222</v>
      </c>
      <c r="E411">
        <v>0</v>
      </c>
      <c r="F411">
        <v>2015</v>
      </c>
      <c r="G411">
        <v>1</v>
      </c>
      <c r="H411" t="s">
        <v>942</v>
      </c>
      <c r="I411" t="s">
        <v>943</v>
      </c>
      <c r="J411" t="s">
        <v>289</v>
      </c>
      <c r="K411" t="s">
        <v>12</v>
      </c>
      <c r="L411">
        <v>1</v>
      </c>
      <c r="M411">
        <v>1</v>
      </c>
      <c r="Y411" t="s">
        <v>944</v>
      </c>
      <c r="Z411" t="s">
        <v>248</v>
      </c>
      <c r="AA411">
        <f t="shared" si="18"/>
        <v>0</v>
      </c>
      <c r="AB411">
        <f t="shared" si="19"/>
        <v>2015</v>
      </c>
      <c r="AC411">
        <f>VLOOKUP(LEFT(K411,2),'Ejercicio 1'!$K$9:$L$12,2,FALSE)*IF(RIGHT(K411,1)="+",1.2,IF(RIGHT(K411,1)="-",0.85,1))</f>
        <v>800000</v>
      </c>
      <c r="AD411">
        <f t="shared" si="20"/>
        <v>800000</v>
      </c>
      <c r="AE411" t="str">
        <f>VLOOKUP(Z411,'Ejercicio 1'!N:P,3,FALSE)</f>
        <v>Cs. Jurídicas</v>
      </c>
      <c r="AF411" t="str">
        <f>VLOOKUP(Z411,'Ejercicio 1'!N:P,2,FALSE)</f>
        <v>Antofagasta</v>
      </c>
      <c r="AG411" t="str">
        <f>IFERROR(VLOOKUP(Y411,'Ejercicio 1'!R:S,2,FALSE),"Indefinido")</f>
        <v>Revisión de libro</v>
      </c>
    </row>
    <row r="412" spans="1:33" x14ac:dyDescent="0.25">
      <c r="A412">
        <v>2015</v>
      </c>
      <c r="B412">
        <v>2016</v>
      </c>
      <c r="C412">
        <v>1</v>
      </c>
      <c r="E412">
        <v>0</v>
      </c>
      <c r="F412">
        <v>2016</v>
      </c>
      <c r="G412">
        <v>1</v>
      </c>
      <c r="H412" t="s">
        <v>945</v>
      </c>
      <c r="I412" t="s">
        <v>943</v>
      </c>
      <c r="J412" t="s">
        <v>289</v>
      </c>
      <c r="K412" t="s">
        <v>12</v>
      </c>
      <c r="L412">
        <v>1</v>
      </c>
      <c r="M412">
        <v>1</v>
      </c>
      <c r="Y412" t="s">
        <v>44</v>
      </c>
      <c r="Z412" t="s">
        <v>248</v>
      </c>
      <c r="AA412">
        <f t="shared" si="18"/>
        <v>0</v>
      </c>
      <c r="AB412">
        <f t="shared" si="19"/>
        <v>2016</v>
      </c>
      <c r="AC412">
        <f>VLOOKUP(LEFT(K412,2),'Ejercicio 1'!$K$9:$L$12,2,FALSE)*IF(RIGHT(K412,1)="+",1.2,IF(RIGHT(K412,1)="-",0.85,1))</f>
        <v>800000</v>
      </c>
      <c r="AD412">
        <f t="shared" si="20"/>
        <v>800000</v>
      </c>
      <c r="AE412" t="str">
        <f>VLOOKUP(Z412,'Ejercicio 1'!N:P,3,FALSE)</f>
        <v>Cs. Jurídicas</v>
      </c>
      <c r="AF412" t="str">
        <f>VLOOKUP(Z412,'Ejercicio 1'!N:P,2,FALSE)</f>
        <v>Antofagasta</v>
      </c>
      <c r="AG412" t="str">
        <f>IFERROR(VLOOKUP(Y412,'Ejercicio 1'!R:S,2,FALSE),"Indefinido")</f>
        <v>Artículo</v>
      </c>
    </row>
    <row r="413" spans="1:33" x14ac:dyDescent="0.25">
      <c r="A413">
        <v>2015</v>
      </c>
      <c r="B413">
        <v>2015</v>
      </c>
      <c r="C413">
        <v>1</v>
      </c>
      <c r="E413">
        <v>0</v>
      </c>
      <c r="G413">
        <v>0</v>
      </c>
      <c r="H413" t="s">
        <v>946</v>
      </c>
      <c r="I413" t="s">
        <v>90</v>
      </c>
      <c r="J413" t="s">
        <v>91</v>
      </c>
      <c r="K413" t="s">
        <v>9</v>
      </c>
      <c r="L413">
        <v>13</v>
      </c>
      <c r="M413">
        <v>1</v>
      </c>
      <c r="Q413">
        <v>5</v>
      </c>
      <c r="S413">
        <v>1</v>
      </c>
      <c r="U413">
        <v>1</v>
      </c>
      <c r="W413">
        <v>6</v>
      </c>
      <c r="Y413" t="s">
        <v>44</v>
      </c>
      <c r="Z413" t="s">
        <v>88</v>
      </c>
      <c r="AA413">
        <f t="shared" si="18"/>
        <v>12</v>
      </c>
      <c r="AB413">
        <f t="shared" si="19"/>
        <v>2015</v>
      </c>
      <c r="AC413">
        <f>VLOOKUP(LEFT(K413,2),'Ejercicio 1'!$K$9:$L$12,2,FALSE)*IF(RIGHT(K413,1)="+",1.2,IF(RIGHT(K413,1)="-",0.85,1))</f>
        <v>2000000</v>
      </c>
      <c r="AD413">
        <f t="shared" si="20"/>
        <v>2000000</v>
      </c>
      <c r="AE413" t="str">
        <f>VLOOKUP(Z413,'Ejercicio 1'!N:P,3,FALSE)</f>
        <v>V.R.I.D.T.</v>
      </c>
      <c r="AF413" t="str">
        <f>VLOOKUP(Z413,'Ejercicio 1'!N:P,2,FALSE)</f>
        <v>Antofagasta</v>
      </c>
      <c r="AG413" t="str">
        <f>IFERROR(VLOOKUP(Y413,'Ejercicio 1'!R:S,2,FALSE),"Indefinido")</f>
        <v>Artículo</v>
      </c>
    </row>
    <row r="414" spans="1:33" x14ac:dyDescent="0.25">
      <c r="A414">
        <v>2015</v>
      </c>
      <c r="B414">
        <v>2015</v>
      </c>
      <c r="C414">
        <v>1</v>
      </c>
      <c r="D414">
        <v>2015</v>
      </c>
      <c r="E414">
        <v>1</v>
      </c>
      <c r="G414">
        <v>0</v>
      </c>
      <c r="H414" t="s">
        <v>947</v>
      </c>
      <c r="I414" t="s">
        <v>93</v>
      </c>
      <c r="J414" t="s">
        <v>94</v>
      </c>
      <c r="K414" t="s">
        <v>10</v>
      </c>
      <c r="L414">
        <v>7</v>
      </c>
      <c r="M414">
        <v>1</v>
      </c>
      <c r="P414">
        <v>2</v>
      </c>
      <c r="W414">
        <v>4</v>
      </c>
      <c r="Y414" t="s">
        <v>44</v>
      </c>
      <c r="Z414" t="s">
        <v>56</v>
      </c>
      <c r="AA414">
        <f t="shared" si="18"/>
        <v>6</v>
      </c>
      <c r="AB414">
        <f t="shared" si="19"/>
        <v>2015</v>
      </c>
      <c r="AC414">
        <f>VLOOKUP(LEFT(K414,2),'Ejercicio 1'!$K$9:$L$12,2,FALSE)*IF(RIGHT(K414,1)="+",1.2,IF(RIGHT(K414,1)="-",0.85,1))</f>
        <v>1600000</v>
      </c>
      <c r="AD414">
        <f t="shared" si="20"/>
        <v>1600000</v>
      </c>
      <c r="AE414" t="str">
        <f>VLOOKUP(Z414,'Ejercicio 1'!N:P,3,FALSE)</f>
        <v>Cs. del Mar</v>
      </c>
      <c r="AF414" t="str">
        <f>VLOOKUP(Z414,'Ejercicio 1'!N:P,2,FALSE)</f>
        <v>Coquimbo</v>
      </c>
      <c r="AG414" t="str">
        <f>IFERROR(VLOOKUP(Y414,'Ejercicio 1'!R:S,2,FALSE),"Indefinido")</f>
        <v>Artículo</v>
      </c>
    </row>
    <row r="415" spans="1:33" x14ac:dyDescent="0.25">
      <c r="A415">
        <v>2015</v>
      </c>
      <c r="B415">
        <v>2016</v>
      </c>
      <c r="C415">
        <v>1</v>
      </c>
      <c r="E415">
        <v>0</v>
      </c>
      <c r="H415" t="s">
        <v>948</v>
      </c>
      <c r="I415" t="s">
        <v>949</v>
      </c>
      <c r="J415" t="s">
        <v>950</v>
      </c>
      <c r="K415" t="s">
        <v>9</v>
      </c>
      <c r="L415">
        <v>7</v>
      </c>
      <c r="M415">
        <v>1</v>
      </c>
      <c r="P415">
        <v>4</v>
      </c>
      <c r="V415">
        <v>1</v>
      </c>
      <c r="W415">
        <v>1</v>
      </c>
      <c r="Y415" t="s">
        <v>44</v>
      </c>
      <c r="Z415" t="s">
        <v>51</v>
      </c>
      <c r="AA415">
        <f t="shared" si="18"/>
        <v>6</v>
      </c>
      <c r="AB415">
        <f t="shared" si="19"/>
        <v>2016</v>
      </c>
      <c r="AC415">
        <f>VLOOKUP(LEFT(K415,2),'Ejercicio 1'!$K$9:$L$12,2,FALSE)*IF(RIGHT(K415,1)="+",1.2,IF(RIGHT(K415,1)="-",0.85,1))</f>
        <v>2000000</v>
      </c>
      <c r="AD415">
        <f t="shared" si="20"/>
        <v>2000000</v>
      </c>
      <c r="AE415" t="str">
        <f>VLOOKUP(Z415,'Ejercicio 1'!N:P,3,FALSE)</f>
        <v>Ing. y Cs. Geológicas</v>
      </c>
      <c r="AF415" t="str">
        <f>VLOOKUP(Z415,'Ejercicio 1'!N:P,2,FALSE)</f>
        <v>Antofagasta</v>
      </c>
      <c r="AG415" t="str">
        <f>IFERROR(VLOOKUP(Y415,'Ejercicio 1'!R:S,2,FALSE),"Indefinido")</f>
        <v>Artículo</v>
      </c>
    </row>
    <row r="416" spans="1:33" x14ac:dyDescent="0.25">
      <c r="A416">
        <v>2015</v>
      </c>
      <c r="B416">
        <v>2015</v>
      </c>
      <c r="C416">
        <v>1</v>
      </c>
      <c r="D416">
        <v>2015</v>
      </c>
      <c r="E416">
        <v>1</v>
      </c>
      <c r="G416">
        <v>0</v>
      </c>
      <c r="H416" t="s">
        <v>951</v>
      </c>
      <c r="I416" t="s">
        <v>63</v>
      </c>
      <c r="J416" t="s">
        <v>64</v>
      </c>
      <c r="K416" t="s">
        <v>9</v>
      </c>
      <c r="L416">
        <v>6</v>
      </c>
      <c r="M416">
        <v>1</v>
      </c>
      <c r="W416">
        <v>5</v>
      </c>
      <c r="Y416" t="s">
        <v>44</v>
      </c>
      <c r="Z416" t="s">
        <v>46</v>
      </c>
      <c r="AA416">
        <f t="shared" si="18"/>
        <v>5</v>
      </c>
      <c r="AB416">
        <f t="shared" si="19"/>
        <v>2015</v>
      </c>
      <c r="AC416">
        <f>VLOOKUP(LEFT(K416,2),'Ejercicio 1'!$K$9:$L$12,2,FALSE)*IF(RIGHT(K416,1)="+",1.2,IF(RIGHT(K416,1)="-",0.85,1))</f>
        <v>2000000</v>
      </c>
      <c r="AD416">
        <f t="shared" si="20"/>
        <v>2000000</v>
      </c>
      <c r="AE416" t="str">
        <f>VLOOKUP(Z416,'Ejercicio 1'!N:P,3,FALSE)</f>
        <v>V.R.I.D.T.</v>
      </c>
      <c r="AF416" t="str">
        <f>VLOOKUP(Z416,'Ejercicio 1'!N:P,2,FALSE)</f>
        <v>Antofagasta</v>
      </c>
      <c r="AG416" t="str">
        <f>IFERROR(VLOOKUP(Y416,'Ejercicio 1'!R:S,2,FALSE),"Indefinido")</f>
        <v>Artículo</v>
      </c>
    </row>
    <row r="417" spans="1:33" x14ac:dyDescent="0.25">
      <c r="A417">
        <v>2015</v>
      </c>
      <c r="B417">
        <v>2016</v>
      </c>
      <c r="C417">
        <v>1</v>
      </c>
      <c r="D417">
        <v>2015</v>
      </c>
      <c r="E417">
        <v>1</v>
      </c>
      <c r="H417" t="s">
        <v>952</v>
      </c>
      <c r="I417" t="s">
        <v>364</v>
      </c>
      <c r="J417" t="s">
        <v>365</v>
      </c>
      <c r="K417" t="s">
        <v>10</v>
      </c>
      <c r="L417">
        <v>5</v>
      </c>
      <c r="M417">
        <v>1</v>
      </c>
      <c r="P417">
        <v>3</v>
      </c>
      <c r="W417">
        <v>1</v>
      </c>
      <c r="Y417" t="s">
        <v>44</v>
      </c>
      <c r="Z417" t="s">
        <v>55</v>
      </c>
      <c r="AA417">
        <f t="shared" si="18"/>
        <v>4</v>
      </c>
      <c r="AB417">
        <f t="shared" si="19"/>
        <v>2016</v>
      </c>
      <c r="AC417">
        <f>VLOOKUP(LEFT(K417,2),'Ejercicio 1'!$K$9:$L$12,2,FALSE)*IF(RIGHT(K417,1)="+",1.2,IF(RIGHT(K417,1)="-",0.85,1))</f>
        <v>1600000</v>
      </c>
      <c r="AD417">
        <f t="shared" si="20"/>
        <v>1600000</v>
      </c>
      <c r="AE417" t="str">
        <f>VLOOKUP(Z417,'Ejercicio 1'!N:P,3,FALSE)</f>
        <v>Cs. del Mar</v>
      </c>
      <c r="AF417" t="str">
        <f>VLOOKUP(Z417,'Ejercicio 1'!N:P,2,FALSE)</f>
        <v>Coquimbo</v>
      </c>
      <c r="AG417" t="str">
        <f>IFERROR(VLOOKUP(Y417,'Ejercicio 1'!R:S,2,FALSE),"Indefinido")</f>
        <v>Artículo</v>
      </c>
    </row>
    <row r="418" spans="1:33" x14ac:dyDescent="0.25">
      <c r="A418">
        <v>2015</v>
      </c>
      <c r="B418">
        <v>2015</v>
      </c>
      <c r="C418">
        <v>1</v>
      </c>
      <c r="D418">
        <v>2014</v>
      </c>
      <c r="E418">
        <v>11</v>
      </c>
      <c r="G418">
        <v>0</v>
      </c>
      <c r="H418" t="s">
        <v>953</v>
      </c>
      <c r="I418" t="s">
        <v>954</v>
      </c>
      <c r="J418" t="s">
        <v>955</v>
      </c>
      <c r="K418" t="s">
        <v>9</v>
      </c>
      <c r="L418">
        <v>4</v>
      </c>
      <c r="M418">
        <v>1</v>
      </c>
      <c r="P418">
        <v>1</v>
      </c>
      <c r="S418">
        <v>2</v>
      </c>
      <c r="Y418" t="s">
        <v>44</v>
      </c>
      <c r="Z418" t="s">
        <v>4</v>
      </c>
      <c r="AA418">
        <f t="shared" si="18"/>
        <v>3</v>
      </c>
      <c r="AB418">
        <f t="shared" si="19"/>
        <v>2015</v>
      </c>
      <c r="AC418">
        <f>VLOOKUP(LEFT(K418,2),'Ejercicio 1'!$K$9:$L$12,2,FALSE)*IF(RIGHT(K418,1)="+",1.2,IF(RIGHT(K418,1)="-",0.85,1))</f>
        <v>2000000</v>
      </c>
      <c r="AD418">
        <f t="shared" si="20"/>
        <v>2000000</v>
      </c>
      <c r="AE418" t="str">
        <f>VLOOKUP(Z418,'Ejercicio 1'!N:P,3,FALSE)</f>
        <v>Economía y Administración</v>
      </c>
      <c r="AF418" t="str">
        <f>VLOOKUP(Z418,'Ejercicio 1'!N:P,2,FALSE)</f>
        <v>Antofagasta</v>
      </c>
      <c r="AG418" t="str">
        <f>IFERROR(VLOOKUP(Y418,'Ejercicio 1'!R:S,2,FALSE),"Indefinido")</f>
        <v>Artículo</v>
      </c>
    </row>
    <row r="419" spans="1:33" x14ac:dyDescent="0.25">
      <c r="A419">
        <v>2015</v>
      </c>
      <c r="B419">
        <v>2015</v>
      </c>
      <c r="C419">
        <v>1</v>
      </c>
      <c r="E419">
        <v>0</v>
      </c>
      <c r="G419">
        <v>0</v>
      </c>
      <c r="H419" t="s">
        <v>956</v>
      </c>
      <c r="I419" t="s">
        <v>957</v>
      </c>
      <c r="J419" t="s">
        <v>958</v>
      </c>
      <c r="K419" t="s">
        <v>11</v>
      </c>
      <c r="L419">
        <v>5</v>
      </c>
      <c r="M419">
        <v>1</v>
      </c>
      <c r="P419">
        <v>2</v>
      </c>
      <c r="W419">
        <v>2</v>
      </c>
      <c r="Y419" t="s">
        <v>44</v>
      </c>
      <c r="Z419" t="s">
        <v>126</v>
      </c>
      <c r="AA419">
        <f t="shared" si="18"/>
        <v>4</v>
      </c>
      <c r="AB419">
        <f t="shared" si="19"/>
        <v>2015</v>
      </c>
      <c r="AC419">
        <f>VLOOKUP(LEFT(K419,2),'Ejercicio 1'!$K$9:$L$12,2,FALSE)*IF(RIGHT(K419,1)="+",1.2,IF(RIGHT(K419,1)="-",0.85,1))</f>
        <v>1200000</v>
      </c>
      <c r="AD419">
        <f t="shared" si="20"/>
        <v>1200000</v>
      </c>
      <c r="AE419" t="str">
        <f>VLOOKUP(Z419,'Ejercicio 1'!N:P,3,FALSE)</f>
        <v>Humanidades</v>
      </c>
      <c r="AF419" t="str">
        <f>VLOOKUP(Z419,'Ejercicio 1'!N:P,2,FALSE)</f>
        <v>Antofagasta</v>
      </c>
      <c r="AG419" t="str">
        <f>IFERROR(VLOOKUP(Y419,'Ejercicio 1'!R:S,2,FALSE),"Indefinido")</f>
        <v>Artículo</v>
      </c>
    </row>
    <row r="420" spans="1:33" x14ac:dyDescent="0.25">
      <c r="A420">
        <v>2015</v>
      </c>
      <c r="B420">
        <v>2015</v>
      </c>
      <c r="C420">
        <v>1</v>
      </c>
      <c r="D420">
        <v>2015</v>
      </c>
      <c r="E420">
        <v>1</v>
      </c>
      <c r="G420">
        <v>0</v>
      </c>
      <c r="H420" t="s">
        <v>959</v>
      </c>
      <c r="I420" t="s">
        <v>90</v>
      </c>
      <c r="J420" t="s">
        <v>91</v>
      </c>
      <c r="K420" t="s">
        <v>9</v>
      </c>
      <c r="L420">
        <v>3</v>
      </c>
      <c r="M420">
        <v>1</v>
      </c>
      <c r="T420">
        <v>2</v>
      </c>
      <c r="Y420" t="s">
        <v>44</v>
      </c>
      <c r="Z420" t="s">
        <v>56</v>
      </c>
      <c r="AA420">
        <f t="shared" si="18"/>
        <v>2</v>
      </c>
      <c r="AB420">
        <f t="shared" si="19"/>
        <v>2015</v>
      </c>
      <c r="AC420">
        <f>VLOOKUP(LEFT(K420,2),'Ejercicio 1'!$K$9:$L$12,2,FALSE)*IF(RIGHT(K420,1)="+",1.2,IF(RIGHT(K420,1)="-",0.85,1))</f>
        <v>2000000</v>
      </c>
      <c r="AD420">
        <f t="shared" si="20"/>
        <v>2000000</v>
      </c>
      <c r="AE420" t="str">
        <f>VLOOKUP(Z420,'Ejercicio 1'!N:P,3,FALSE)</f>
        <v>Cs. del Mar</v>
      </c>
      <c r="AF420" t="str">
        <f>VLOOKUP(Z420,'Ejercicio 1'!N:P,2,FALSE)</f>
        <v>Coquimbo</v>
      </c>
      <c r="AG420" t="str">
        <f>IFERROR(VLOOKUP(Y420,'Ejercicio 1'!R:S,2,FALSE),"Indefinido")</f>
        <v>Artículo</v>
      </c>
    </row>
    <row r="421" spans="1:33" x14ac:dyDescent="0.25">
      <c r="A421">
        <v>2015</v>
      </c>
      <c r="B421">
        <v>2015</v>
      </c>
      <c r="C421">
        <v>1</v>
      </c>
      <c r="D421">
        <v>2015</v>
      </c>
      <c r="E421">
        <v>1</v>
      </c>
      <c r="G421">
        <v>0</v>
      </c>
      <c r="H421" t="s">
        <v>960</v>
      </c>
      <c r="I421" t="s">
        <v>82</v>
      </c>
      <c r="J421" t="s">
        <v>83</v>
      </c>
      <c r="K421" t="s">
        <v>9</v>
      </c>
      <c r="L421">
        <v>5</v>
      </c>
      <c r="M421">
        <v>1</v>
      </c>
      <c r="W421">
        <v>4</v>
      </c>
      <c r="Y421" t="s">
        <v>44</v>
      </c>
      <c r="Z421" t="s">
        <v>46</v>
      </c>
      <c r="AA421">
        <f t="shared" si="18"/>
        <v>4</v>
      </c>
      <c r="AB421">
        <f t="shared" si="19"/>
        <v>2015</v>
      </c>
      <c r="AC421">
        <f>VLOOKUP(LEFT(K421,2),'Ejercicio 1'!$K$9:$L$12,2,FALSE)*IF(RIGHT(K421,1)="+",1.2,IF(RIGHT(K421,1)="-",0.85,1))</f>
        <v>2000000</v>
      </c>
      <c r="AD421">
        <f t="shared" si="20"/>
        <v>2000000</v>
      </c>
      <c r="AE421" t="str">
        <f>VLOOKUP(Z421,'Ejercicio 1'!N:P,3,FALSE)</f>
        <v>V.R.I.D.T.</v>
      </c>
      <c r="AF421" t="str">
        <f>VLOOKUP(Z421,'Ejercicio 1'!N:P,2,FALSE)</f>
        <v>Antofagasta</v>
      </c>
      <c r="AG421" t="str">
        <f>IFERROR(VLOOKUP(Y421,'Ejercicio 1'!R:S,2,FALSE),"Indefinido")</f>
        <v>Artículo</v>
      </c>
    </row>
    <row r="422" spans="1:33" x14ac:dyDescent="0.25">
      <c r="A422">
        <v>2015</v>
      </c>
      <c r="B422">
        <v>2015</v>
      </c>
      <c r="C422">
        <v>1</v>
      </c>
      <c r="D422">
        <v>2015</v>
      </c>
      <c r="E422">
        <v>1</v>
      </c>
      <c r="G422">
        <v>0</v>
      </c>
      <c r="H422" t="s">
        <v>961</v>
      </c>
      <c r="I422" t="s">
        <v>755</v>
      </c>
      <c r="J422" t="s">
        <v>756</v>
      </c>
      <c r="K422" t="s">
        <v>10</v>
      </c>
      <c r="L422">
        <v>5</v>
      </c>
      <c r="M422">
        <v>1</v>
      </c>
      <c r="W422">
        <v>4</v>
      </c>
      <c r="Y422" t="s">
        <v>44</v>
      </c>
      <c r="Z422" t="s">
        <v>46</v>
      </c>
      <c r="AA422">
        <f t="shared" si="18"/>
        <v>4</v>
      </c>
      <c r="AB422">
        <f t="shared" si="19"/>
        <v>2015</v>
      </c>
      <c r="AC422">
        <f>VLOOKUP(LEFT(K422,2),'Ejercicio 1'!$K$9:$L$12,2,FALSE)*IF(RIGHT(K422,1)="+",1.2,IF(RIGHT(K422,1)="-",0.85,1))</f>
        <v>1600000</v>
      </c>
      <c r="AD422">
        <f t="shared" si="20"/>
        <v>1600000</v>
      </c>
      <c r="AE422" t="str">
        <f>VLOOKUP(Z422,'Ejercicio 1'!N:P,3,FALSE)</f>
        <v>V.R.I.D.T.</v>
      </c>
      <c r="AF422" t="str">
        <f>VLOOKUP(Z422,'Ejercicio 1'!N:P,2,FALSE)</f>
        <v>Antofagasta</v>
      </c>
      <c r="AG422" t="str">
        <f>IFERROR(VLOOKUP(Y422,'Ejercicio 1'!R:S,2,FALSE),"Indefinido")</f>
        <v>Artículo</v>
      </c>
    </row>
    <row r="423" spans="1:33" x14ac:dyDescent="0.25">
      <c r="A423">
        <v>2015</v>
      </c>
      <c r="B423">
        <v>2016</v>
      </c>
      <c r="C423">
        <v>1</v>
      </c>
      <c r="D423">
        <v>2015</v>
      </c>
      <c r="E423">
        <v>1</v>
      </c>
      <c r="G423">
        <v>0</v>
      </c>
      <c r="H423" t="s">
        <v>962</v>
      </c>
      <c r="I423" t="s">
        <v>963</v>
      </c>
      <c r="J423" t="s">
        <v>964</v>
      </c>
      <c r="K423" t="s">
        <v>12</v>
      </c>
      <c r="L423">
        <v>1</v>
      </c>
      <c r="M423">
        <v>1</v>
      </c>
      <c r="Y423" t="s">
        <v>44</v>
      </c>
      <c r="Z423" t="s">
        <v>302</v>
      </c>
      <c r="AA423">
        <f t="shared" si="18"/>
        <v>0</v>
      </c>
      <c r="AB423">
        <f t="shared" si="19"/>
        <v>2016</v>
      </c>
      <c r="AC423">
        <f>VLOOKUP(LEFT(K423,2),'Ejercicio 1'!$K$9:$L$12,2,FALSE)*IF(RIGHT(K423,1)="+",1.2,IF(RIGHT(K423,1)="-",0.85,1))</f>
        <v>800000</v>
      </c>
      <c r="AD423">
        <f t="shared" si="20"/>
        <v>800000</v>
      </c>
      <c r="AE423" t="str">
        <f>VLOOKUP(Z423,'Ejercicio 1'!N:P,3,FALSE)</f>
        <v>Medicina</v>
      </c>
      <c r="AF423" t="str">
        <f>VLOOKUP(Z423,'Ejercicio 1'!N:P,2,FALSE)</f>
        <v>Coquimbo</v>
      </c>
      <c r="AG423" t="str">
        <f>IFERROR(VLOOKUP(Y423,'Ejercicio 1'!R:S,2,FALSE),"Indefinido")</f>
        <v>Artículo</v>
      </c>
    </row>
    <row r="424" spans="1:33" x14ac:dyDescent="0.25">
      <c r="A424">
        <v>2015</v>
      </c>
      <c r="B424">
        <v>2015</v>
      </c>
      <c r="C424">
        <v>1</v>
      </c>
      <c r="D424">
        <v>2015</v>
      </c>
      <c r="E424">
        <v>1</v>
      </c>
      <c r="G424">
        <v>0</v>
      </c>
      <c r="H424" t="s">
        <v>965</v>
      </c>
      <c r="I424" t="s">
        <v>966</v>
      </c>
      <c r="J424" t="s">
        <v>967</v>
      </c>
      <c r="K424" t="s">
        <v>11</v>
      </c>
      <c r="L424">
        <v>3</v>
      </c>
      <c r="M424">
        <v>1</v>
      </c>
      <c r="S424">
        <v>2</v>
      </c>
      <c r="Y424" t="s">
        <v>44</v>
      </c>
      <c r="Z424" t="s">
        <v>173</v>
      </c>
      <c r="AA424">
        <f t="shared" si="18"/>
        <v>2</v>
      </c>
      <c r="AB424">
        <f t="shared" si="19"/>
        <v>2015</v>
      </c>
      <c r="AC424">
        <f>VLOOKUP(LEFT(K424,2),'Ejercicio 1'!$K$9:$L$12,2,FALSE)*IF(RIGHT(K424,1)="+",1.2,IF(RIGHT(K424,1)="-",0.85,1))</f>
        <v>1200000</v>
      </c>
      <c r="AD424">
        <f t="shared" si="20"/>
        <v>1200000</v>
      </c>
      <c r="AE424" t="str">
        <f>VLOOKUP(Z424,'Ejercicio 1'!N:P,3,FALSE)</f>
        <v>Ciencias</v>
      </c>
      <c r="AF424" t="str">
        <f>VLOOKUP(Z424,'Ejercicio 1'!N:P,2,FALSE)</f>
        <v>Antofagasta</v>
      </c>
      <c r="AG424" t="str">
        <f>IFERROR(VLOOKUP(Y424,'Ejercicio 1'!R:S,2,FALSE),"Indefinido")</f>
        <v>Artículo</v>
      </c>
    </row>
    <row r="425" spans="1:33" x14ac:dyDescent="0.25">
      <c r="A425">
        <v>2015</v>
      </c>
      <c r="C425">
        <v>0</v>
      </c>
      <c r="D425">
        <v>2015</v>
      </c>
      <c r="E425">
        <v>1</v>
      </c>
      <c r="G425">
        <v>0</v>
      </c>
      <c r="H425" t="s">
        <v>968</v>
      </c>
      <c r="I425" t="s">
        <v>969</v>
      </c>
      <c r="J425" t="s">
        <v>970</v>
      </c>
      <c r="K425" t="s">
        <v>11</v>
      </c>
      <c r="L425">
        <v>6</v>
      </c>
      <c r="M425">
        <v>1</v>
      </c>
      <c r="S425">
        <v>1</v>
      </c>
      <c r="W425">
        <v>4</v>
      </c>
      <c r="Y425" t="s">
        <v>143</v>
      </c>
      <c r="Z425" t="s">
        <v>46</v>
      </c>
      <c r="AA425">
        <f t="shared" si="18"/>
        <v>5</v>
      </c>
      <c r="AB425">
        <f t="shared" si="19"/>
        <v>2015</v>
      </c>
      <c r="AC425">
        <f>VLOOKUP(LEFT(K425,2),'Ejercicio 1'!$K$9:$L$12,2,FALSE)*IF(RIGHT(K425,1)="+",1.2,IF(RIGHT(K425,1)="-",0.85,1))</f>
        <v>1200000</v>
      </c>
      <c r="AD425">
        <f t="shared" si="20"/>
        <v>1200000</v>
      </c>
      <c r="AE425" t="str">
        <f>VLOOKUP(Z425,'Ejercicio 1'!N:P,3,FALSE)</f>
        <v>V.R.I.D.T.</v>
      </c>
      <c r="AF425" t="str">
        <f>VLOOKUP(Z425,'Ejercicio 1'!N:P,2,FALSE)</f>
        <v>Antofagasta</v>
      </c>
      <c r="AG425" t="str">
        <f>IFERROR(VLOOKUP(Y425,'Ejercicio 1'!R:S,2,FALSE),"Indefinido")</f>
        <v>Artículo de Conferencia</v>
      </c>
    </row>
    <row r="426" spans="1:33" x14ac:dyDescent="0.25">
      <c r="A426">
        <v>2015</v>
      </c>
      <c r="C426">
        <v>0</v>
      </c>
      <c r="D426">
        <v>2015</v>
      </c>
      <c r="E426">
        <v>1</v>
      </c>
      <c r="G426">
        <v>0</v>
      </c>
      <c r="H426" t="s">
        <v>971</v>
      </c>
      <c r="I426" t="s">
        <v>972</v>
      </c>
      <c r="J426" t="s">
        <v>973</v>
      </c>
      <c r="K426" t="s">
        <v>10</v>
      </c>
      <c r="L426">
        <v>3</v>
      </c>
      <c r="M426">
        <v>1</v>
      </c>
      <c r="P426">
        <v>2</v>
      </c>
      <c r="Y426" t="s">
        <v>44</v>
      </c>
      <c r="Z426" t="s">
        <v>302</v>
      </c>
      <c r="AA426">
        <f t="shared" si="18"/>
        <v>2</v>
      </c>
      <c r="AB426">
        <f t="shared" si="19"/>
        <v>2015</v>
      </c>
      <c r="AC426">
        <f>VLOOKUP(LEFT(K426,2),'Ejercicio 1'!$K$9:$L$12,2,FALSE)*IF(RIGHT(K426,1)="+",1.2,IF(RIGHT(K426,1)="-",0.85,1))</f>
        <v>1600000</v>
      </c>
      <c r="AD426">
        <f t="shared" si="20"/>
        <v>1600000</v>
      </c>
      <c r="AE426" t="str">
        <f>VLOOKUP(Z426,'Ejercicio 1'!N:P,3,FALSE)</f>
        <v>Medicina</v>
      </c>
      <c r="AF426" t="str">
        <f>VLOOKUP(Z426,'Ejercicio 1'!N:P,2,FALSE)</f>
        <v>Coquimbo</v>
      </c>
      <c r="AG426" t="str">
        <f>IFERROR(VLOOKUP(Y426,'Ejercicio 1'!R:S,2,FALSE),"Indefinido")</f>
        <v>Artículo</v>
      </c>
    </row>
    <row r="427" spans="1:33" x14ac:dyDescent="0.25">
      <c r="A427">
        <v>2015</v>
      </c>
      <c r="C427">
        <v>0</v>
      </c>
      <c r="D427">
        <v>2015</v>
      </c>
      <c r="E427">
        <v>1</v>
      </c>
      <c r="G427">
        <v>0</v>
      </c>
      <c r="H427" t="s">
        <v>974</v>
      </c>
      <c r="I427" t="s">
        <v>171</v>
      </c>
      <c r="J427" t="s">
        <v>172</v>
      </c>
      <c r="K427" t="s">
        <v>12</v>
      </c>
      <c r="L427">
        <v>2</v>
      </c>
      <c r="M427">
        <v>2</v>
      </c>
      <c r="Y427" t="s">
        <v>143</v>
      </c>
      <c r="Z427" t="s">
        <v>173</v>
      </c>
      <c r="AA427">
        <f t="shared" si="18"/>
        <v>0</v>
      </c>
      <c r="AB427">
        <f t="shared" si="19"/>
        <v>2015</v>
      </c>
      <c r="AC427">
        <f>VLOOKUP(LEFT(K427,2),'Ejercicio 1'!$K$9:$L$12,2,FALSE)*IF(RIGHT(K427,1)="+",1.2,IF(RIGHT(K427,1)="-",0.85,1))</f>
        <v>800000</v>
      </c>
      <c r="AD427">
        <f t="shared" si="20"/>
        <v>400000</v>
      </c>
      <c r="AE427" t="str">
        <f>VLOOKUP(Z427,'Ejercicio 1'!N:P,3,FALSE)</f>
        <v>Ciencias</v>
      </c>
      <c r="AF427" t="str">
        <f>VLOOKUP(Z427,'Ejercicio 1'!N:P,2,FALSE)</f>
        <v>Antofagasta</v>
      </c>
      <c r="AG427" t="str">
        <f>IFERROR(VLOOKUP(Y427,'Ejercicio 1'!R:S,2,FALSE),"Indefinido")</f>
        <v>Artículo de Conferencia</v>
      </c>
    </row>
    <row r="428" spans="1:33" x14ac:dyDescent="0.25">
      <c r="A428">
        <v>2015</v>
      </c>
      <c r="B428">
        <v>2016</v>
      </c>
      <c r="C428">
        <v>1</v>
      </c>
      <c r="D428">
        <v>2016</v>
      </c>
      <c r="E428">
        <v>11</v>
      </c>
      <c r="G428">
        <v>0</v>
      </c>
      <c r="H428" t="s">
        <v>975</v>
      </c>
      <c r="I428" t="s">
        <v>592</v>
      </c>
      <c r="J428" t="s">
        <v>593</v>
      </c>
      <c r="K428" t="s">
        <v>9</v>
      </c>
      <c r="L428">
        <v>4</v>
      </c>
      <c r="M428">
        <v>2</v>
      </c>
      <c r="T428">
        <v>2</v>
      </c>
      <c r="Y428" t="s">
        <v>44</v>
      </c>
      <c r="Z428" t="s">
        <v>88</v>
      </c>
      <c r="AA428">
        <f t="shared" si="18"/>
        <v>2</v>
      </c>
      <c r="AB428">
        <f t="shared" si="19"/>
        <v>2016</v>
      </c>
      <c r="AC428">
        <f>VLOOKUP(LEFT(K428,2),'Ejercicio 1'!$K$9:$L$12,2,FALSE)*IF(RIGHT(K428,1)="+",1.2,IF(RIGHT(K428,1)="-",0.85,1))</f>
        <v>2000000</v>
      </c>
      <c r="AD428">
        <f t="shared" si="20"/>
        <v>1000000</v>
      </c>
      <c r="AE428" t="str">
        <f>VLOOKUP(Z428,'Ejercicio 1'!N:P,3,FALSE)</f>
        <v>V.R.I.D.T.</v>
      </c>
      <c r="AF428" t="str">
        <f>VLOOKUP(Z428,'Ejercicio 1'!N:P,2,FALSE)</f>
        <v>Antofagasta</v>
      </c>
      <c r="AG428" t="str">
        <f>IFERROR(VLOOKUP(Y428,'Ejercicio 1'!R:S,2,FALSE),"Indefinido")</f>
        <v>Artículo</v>
      </c>
    </row>
    <row r="429" spans="1:33" x14ac:dyDescent="0.25">
      <c r="A429">
        <v>2015</v>
      </c>
      <c r="B429">
        <v>2015</v>
      </c>
      <c r="C429">
        <v>1</v>
      </c>
      <c r="D429">
        <v>2015</v>
      </c>
      <c r="E429">
        <v>1</v>
      </c>
      <c r="F429">
        <v>2015</v>
      </c>
      <c r="G429">
        <v>1</v>
      </c>
      <c r="H429" t="s">
        <v>976</v>
      </c>
      <c r="I429" t="s">
        <v>344</v>
      </c>
      <c r="J429" t="s">
        <v>277</v>
      </c>
      <c r="K429" t="s">
        <v>12</v>
      </c>
      <c r="L429">
        <v>5</v>
      </c>
      <c r="M429">
        <v>3</v>
      </c>
      <c r="P429">
        <v>2</v>
      </c>
      <c r="Y429" t="s">
        <v>44</v>
      </c>
      <c r="Z429" t="s">
        <v>76</v>
      </c>
      <c r="AA429">
        <f t="shared" si="18"/>
        <v>2</v>
      </c>
      <c r="AB429">
        <f t="shared" si="19"/>
        <v>2015</v>
      </c>
      <c r="AC429">
        <f>VLOOKUP(LEFT(K429,2),'Ejercicio 1'!$K$9:$L$12,2,FALSE)*IF(RIGHT(K429,1)="+",1.2,IF(RIGHT(K429,1)="-",0.85,1))</f>
        <v>800000</v>
      </c>
      <c r="AD429">
        <f t="shared" si="20"/>
        <v>266667</v>
      </c>
      <c r="AE429" t="str">
        <f>VLOOKUP(Z429,'Ejercicio 1'!N:P,3,FALSE)</f>
        <v>Cs. del Mar</v>
      </c>
      <c r="AF429" t="str">
        <f>VLOOKUP(Z429,'Ejercicio 1'!N:P,2,FALSE)</f>
        <v>Coquimbo</v>
      </c>
      <c r="AG429" t="str">
        <f>IFERROR(VLOOKUP(Y429,'Ejercicio 1'!R:S,2,FALSE),"Indefinido")</f>
        <v>Artículo</v>
      </c>
    </row>
    <row r="430" spans="1:33" x14ac:dyDescent="0.25">
      <c r="A430">
        <v>2015</v>
      </c>
      <c r="C430">
        <v>0</v>
      </c>
      <c r="D430">
        <v>2015</v>
      </c>
      <c r="E430">
        <v>1</v>
      </c>
      <c r="G430">
        <v>0</v>
      </c>
      <c r="H430" t="s">
        <v>977</v>
      </c>
      <c r="I430" t="s">
        <v>978</v>
      </c>
      <c r="J430" t="s">
        <v>979</v>
      </c>
      <c r="K430" t="s">
        <v>10</v>
      </c>
      <c r="L430">
        <v>2</v>
      </c>
      <c r="M430">
        <v>1</v>
      </c>
      <c r="W430">
        <v>1</v>
      </c>
      <c r="Y430" t="s">
        <v>44</v>
      </c>
      <c r="Z430" t="s">
        <v>61</v>
      </c>
      <c r="AA430">
        <f t="shared" si="18"/>
        <v>1</v>
      </c>
      <c r="AB430">
        <f t="shared" si="19"/>
        <v>2015</v>
      </c>
      <c r="AC430">
        <f>VLOOKUP(LEFT(K430,2),'Ejercicio 1'!$K$9:$L$12,2,FALSE)*IF(RIGHT(K430,1)="+",1.2,IF(RIGHT(K430,1)="-",0.85,1))</f>
        <v>1600000</v>
      </c>
      <c r="AD430">
        <f t="shared" si="20"/>
        <v>1600000</v>
      </c>
      <c r="AE430" t="str">
        <f>VLOOKUP(Z430,'Ejercicio 1'!N:P,3,FALSE)</f>
        <v>V.R.S.</v>
      </c>
      <c r="AF430" t="str">
        <f>VLOOKUP(Z430,'Ejercicio 1'!N:P,2,FALSE)</f>
        <v>Coquimbo</v>
      </c>
      <c r="AG430" t="str">
        <f>IFERROR(VLOOKUP(Y430,'Ejercicio 1'!R:S,2,FALSE),"Indefinido")</f>
        <v>Artículo</v>
      </c>
    </row>
    <row r="431" spans="1:33" x14ac:dyDescent="0.25">
      <c r="A431">
        <v>2015</v>
      </c>
      <c r="B431">
        <v>2015</v>
      </c>
      <c r="C431">
        <v>1</v>
      </c>
      <c r="D431">
        <v>2015</v>
      </c>
      <c r="E431">
        <v>1</v>
      </c>
      <c r="G431">
        <v>0</v>
      </c>
      <c r="H431" t="s">
        <v>980</v>
      </c>
      <c r="I431" t="s">
        <v>981</v>
      </c>
      <c r="J431" t="s">
        <v>982</v>
      </c>
      <c r="K431" t="s">
        <v>11</v>
      </c>
      <c r="L431">
        <v>2</v>
      </c>
      <c r="M431">
        <v>1</v>
      </c>
      <c r="P431">
        <v>1</v>
      </c>
      <c r="Y431" t="s">
        <v>44</v>
      </c>
      <c r="Z431" t="s">
        <v>56</v>
      </c>
      <c r="AA431">
        <f t="shared" si="18"/>
        <v>1</v>
      </c>
      <c r="AB431">
        <f t="shared" si="19"/>
        <v>2015</v>
      </c>
      <c r="AC431">
        <f>VLOOKUP(LEFT(K431,2),'Ejercicio 1'!$K$9:$L$12,2,FALSE)*IF(RIGHT(K431,1)="+",1.2,IF(RIGHT(K431,1)="-",0.85,1))</f>
        <v>1200000</v>
      </c>
      <c r="AD431">
        <f t="shared" si="20"/>
        <v>1200000</v>
      </c>
      <c r="AE431" t="str">
        <f>VLOOKUP(Z431,'Ejercicio 1'!N:P,3,FALSE)</f>
        <v>Cs. del Mar</v>
      </c>
      <c r="AF431" t="str">
        <f>VLOOKUP(Z431,'Ejercicio 1'!N:P,2,FALSE)</f>
        <v>Coquimbo</v>
      </c>
      <c r="AG431" t="str">
        <f>IFERROR(VLOOKUP(Y431,'Ejercicio 1'!R:S,2,FALSE),"Indefinido")</f>
        <v>Artículo</v>
      </c>
    </row>
    <row r="432" spans="1:33" x14ac:dyDescent="0.25">
      <c r="A432">
        <v>2015</v>
      </c>
      <c r="C432">
        <v>0</v>
      </c>
      <c r="D432">
        <v>2015</v>
      </c>
      <c r="E432">
        <v>1</v>
      </c>
      <c r="F432">
        <v>2015</v>
      </c>
      <c r="G432">
        <v>11</v>
      </c>
      <c r="H432" t="s">
        <v>983</v>
      </c>
      <c r="I432" t="s">
        <v>984</v>
      </c>
      <c r="J432" t="s">
        <v>645</v>
      </c>
      <c r="K432" t="s">
        <v>11</v>
      </c>
      <c r="L432">
        <v>3</v>
      </c>
      <c r="M432">
        <v>1</v>
      </c>
      <c r="W432">
        <v>2</v>
      </c>
      <c r="Y432" t="s">
        <v>44</v>
      </c>
      <c r="Z432" t="s">
        <v>61</v>
      </c>
      <c r="AA432">
        <f t="shared" si="18"/>
        <v>2</v>
      </c>
      <c r="AB432">
        <f t="shared" si="19"/>
        <v>2015</v>
      </c>
      <c r="AC432">
        <f>VLOOKUP(LEFT(K432,2),'Ejercicio 1'!$K$9:$L$12,2,FALSE)*IF(RIGHT(K432,1)="+",1.2,IF(RIGHT(K432,1)="-",0.85,1))</f>
        <v>1200000</v>
      </c>
      <c r="AD432">
        <f t="shared" si="20"/>
        <v>1200000</v>
      </c>
      <c r="AE432" t="str">
        <f>VLOOKUP(Z432,'Ejercicio 1'!N:P,3,FALSE)</f>
        <v>V.R.S.</v>
      </c>
      <c r="AF432" t="str">
        <f>VLOOKUP(Z432,'Ejercicio 1'!N:P,2,FALSE)</f>
        <v>Coquimbo</v>
      </c>
      <c r="AG432" t="str">
        <f>IFERROR(VLOOKUP(Y432,'Ejercicio 1'!R:S,2,FALSE),"Indefinido")</f>
        <v>Artículo</v>
      </c>
    </row>
    <row r="433" spans="1:33" x14ac:dyDescent="0.25">
      <c r="A433">
        <v>2015</v>
      </c>
      <c r="B433">
        <v>2015</v>
      </c>
      <c r="C433">
        <v>1</v>
      </c>
      <c r="D433">
        <v>2015</v>
      </c>
      <c r="E433">
        <v>1</v>
      </c>
      <c r="G433">
        <v>0</v>
      </c>
      <c r="H433" t="s">
        <v>985</v>
      </c>
      <c r="I433" t="s">
        <v>321</v>
      </c>
      <c r="J433" t="s">
        <v>322</v>
      </c>
      <c r="K433" t="s">
        <v>10</v>
      </c>
      <c r="L433">
        <v>10</v>
      </c>
      <c r="M433">
        <v>1</v>
      </c>
      <c r="Q433">
        <v>1</v>
      </c>
      <c r="W433">
        <v>8</v>
      </c>
      <c r="Y433" t="s">
        <v>44</v>
      </c>
      <c r="Z433" t="s">
        <v>121</v>
      </c>
      <c r="AA433">
        <f t="shared" si="18"/>
        <v>9</v>
      </c>
      <c r="AB433">
        <f t="shared" si="19"/>
        <v>2015</v>
      </c>
      <c r="AC433">
        <f>VLOOKUP(LEFT(K433,2),'Ejercicio 1'!$K$9:$L$12,2,FALSE)*IF(RIGHT(K433,1)="+",1.2,IF(RIGHT(K433,1)="-",0.85,1))</f>
        <v>1600000</v>
      </c>
      <c r="AD433">
        <f t="shared" si="20"/>
        <v>1600000</v>
      </c>
      <c r="AE433" t="str">
        <f>VLOOKUP(Z433,'Ejercicio 1'!N:P,3,FALSE)</f>
        <v>Ciencias</v>
      </c>
      <c r="AF433" t="str">
        <f>VLOOKUP(Z433,'Ejercicio 1'!N:P,2,FALSE)</f>
        <v>Antofagasta</v>
      </c>
      <c r="AG433" t="str">
        <f>IFERROR(VLOOKUP(Y433,'Ejercicio 1'!R:S,2,FALSE),"Indefinido")</f>
        <v>Artículo</v>
      </c>
    </row>
    <row r="434" spans="1:33" x14ac:dyDescent="0.25">
      <c r="A434">
        <v>2015</v>
      </c>
      <c r="B434">
        <v>2015</v>
      </c>
      <c r="C434">
        <v>1</v>
      </c>
      <c r="D434">
        <v>2015</v>
      </c>
      <c r="E434">
        <v>1</v>
      </c>
      <c r="G434">
        <v>0</v>
      </c>
      <c r="H434" t="s">
        <v>986</v>
      </c>
      <c r="I434" t="s">
        <v>82</v>
      </c>
      <c r="J434" t="s">
        <v>83</v>
      </c>
      <c r="K434" t="s">
        <v>9</v>
      </c>
      <c r="L434">
        <v>10</v>
      </c>
      <c r="M434">
        <v>1</v>
      </c>
      <c r="P434">
        <v>2</v>
      </c>
      <c r="W434">
        <v>7</v>
      </c>
      <c r="Y434" t="s">
        <v>44</v>
      </c>
      <c r="Z434" t="s">
        <v>46</v>
      </c>
      <c r="AA434">
        <f t="shared" si="18"/>
        <v>9</v>
      </c>
      <c r="AB434">
        <f t="shared" si="19"/>
        <v>2015</v>
      </c>
      <c r="AC434">
        <f>VLOOKUP(LEFT(K434,2),'Ejercicio 1'!$K$9:$L$12,2,FALSE)*IF(RIGHT(K434,1)="+",1.2,IF(RIGHT(K434,1)="-",0.85,1))</f>
        <v>2000000</v>
      </c>
      <c r="AD434">
        <f t="shared" si="20"/>
        <v>2000000</v>
      </c>
      <c r="AE434" t="str">
        <f>VLOOKUP(Z434,'Ejercicio 1'!N:P,3,FALSE)</f>
        <v>V.R.I.D.T.</v>
      </c>
      <c r="AF434" t="str">
        <f>VLOOKUP(Z434,'Ejercicio 1'!N:P,2,FALSE)</f>
        <v>Antofagasta</v>
      </c>
      <c r="AG434" t="str">
        <f>IFERROR(VLOOKUP(Y434,'Ejercicio 1'!R:S,2,FALSE),"Indefinido")</f>
        <v>Artículo</v>
      </c>
    </row>
    <row r="435" spans="1:33" x14ac:dyDescent="0.25">
      <c r="A435">
        <v>2015</v>
      </c>
      <c r="B435">
        <v>2015</v>
      </c>
      <c r="C435">
        <v>1</v>
      </c>
      <c r="D435">
        <v>2015</v>
      </c>
      <c r="E435">
        <v>1</v>
      </c>
      <c r="G435">
        <v>0</v>
      </c>
      <c r="H435" t="s">
        <v>987</v>
      </c>
      <c r="I435" t="s">
        <v>988</v>
      </c>
      <c r="J435" t="s">
        <v>989</v>
      </c>
      <c r="K435" t="s">
        <v>10</v>
      </c>
      <c r="L435">
        <v>3</v>
      </c>
      <c r="M435">
        <v>1</v>
      </c>
      <c r="V435">
        <v>2</v>
      </c>
      <c r="Y435" t="s">
        <v>44</v>
      </c>
      <c r="Z435" t="s">
        <v>69</v>
      </c>
      <c r="AA435">
        <f t="shared" si="18"/>
        <v>2</v>
      </c>
      <c r="AB435">
        <f t="shared" si="19"/>
        <v>2015</v>
      </c>
      <c r="AC435">
        <f>VLOOKUP(LEFT(K435,2),'Ejercicio 1'!$K$9:$L$12,2,FALSE)*IF(RIGHT(K435,1)="+",1.2,IF(RIGHT(K435,1)="-",0.85,1))</f>
        <v>1600000</v>
      </c>
      <c r="AD435">
        <f t="shared" si="20"/>
        <v>1600000</v>
      </c>
      <c r="AE435" t="str">
        <f>VLOOKUP(Z435,'Ejercicio 1'!N:P,3,FALSE)</f>
        <v>Economía y Administración</v>
      </c>
      <c r="AF435" t="str">
        <f>VLOOKUP(Z435,'Ejercicio 1'!N:P,2,FALSE)</f>
        <v>Antofagasta</v>
      </c>
      <c r="AG435" t="str">
        <f>IFERROR(VLOOKUP(Y435,'Ejercicio 1'!R:S,2,FALSE),"Indefinido")</f>
        <v>Artículo</v>
      </c>
    </row>
    <row r="436" spans="1:33" x14ac:dyDescent="0.25">
      <c r="A436">
        <v>2015</v>
      </c>
      <c r="B436">
        <v>2015</v>
      </c>
      <c r="C436">
        <v>1</v>
      </c>
      <c r="E436">
        <v>0</v>
      </c>
      <c r="G436">
        <v>0</v>
      </c>
      <c r="H436" t="s">
        <v>990</v>
      </c>
      <c r="I436" t="s">
        <v>478</v>
      </c>
      <c r="J436" t="s">
        <v>479</v>
      </c>
      <c r="K436" t="s">
        <v>9</v>
      </c>
      <c r="L436">
        <v>3</v>
      </c>
      <c r="M436">
        <v>2</v>
      </c>
      <c r="W436">
        <v>1</v>
      </c>
      <c r="Y436" t="s">
        <v>44</v>
      </c>
      <c r="Z436" t="s">
        <v>157</v>
      </c>
      <c r="AA436">
        <f t="shared" si="18"/>
        <v>1</v>
      </c>
      <c r="AB436">
        <f t="shared" si="19"/>
        <v>2015</v>
      </c>
      <c r="AC436">
        <f>VLOOKUP(LEFT(K436,2),'Ejercicio 1'!$K$9:$L$12,2,FALSE)*IF(RIGHT(K436,1)="+",1.2,IF(RIGHT(K436,1)="-",0.85,1))</f>
        <v>2000000</v>
      </c>
      <c r="AD436">
        <f t="shared" si="20"/>
        <v>1000000</v>
      </c>
      <c r="AE436" t="str">
        <f>VLOOKUP(Z436,'Ejercicio 1'!N:P,3,FALSE)</f>
        <v>Ciencias</v>
      </c>
      <c r="AF436" t="str">
        <f>VLOOKUP(Z436,'Ejercicio 1'!N:P,2,FALSE)</f>
        <v>Antofagasta</v>
      </c>
      <c r="AG436" t="str">
        <f>IFERROR(VLOOKUP(Y436,'Ejercicio 1'!R:S,2,FALSE),"Indefinido")</f>
        <v>Artículo</v>
      </c>
    </row>
    <row r="437" spans="1:33" x14ac:dyDescent="0.25">
      <c r="A437">
        <v>2015</v>
      </c>
      <c r="B437">
        <v>2016</v>
      </c>
      <c r="C437">
        <v>1</v>
      </c>
      <c r="D437">
        <v>2016</v>
      </c>
      <c r="E437">
        <v>11</v>
      </c>
      <c r="G437">
        <v>0</v>
      </c>
      <c r="H437" t="s">
        <v>991</v>
      </c>
      <c r="I437" t="s">
        <v>478</v>
      </c>
      <c r="J437" t="s">
        <v>479</v>
      </c>
      <c r="K437" t="s">
        <v>9</v>
      </c>
      <c r="L437">
        <v>4</v>
      </c>
      <c r="M437">
        <v>2</v>
      </c>
      <c r="W437">
        <v>2</v>
      </c>
      <c r="Y437" t="s">
        <v>44</v>
      </c>
      <c r="Z437" t="s">
        <v>157</v>
      </c>
      <c r="AA437">
        <f t="shared" si="18"/>
        <v>2</v>
      </c>
      <c r="AB437">
        <f t="shared" si="19"/>
        <v>2016</v>
      </c>
      <c r="AC437">
        <f>VLOOKUP(LEFT(K437,2),'Ejercicio 1'!$K$9:$L$12,2,FALSE)*IF(RIGHT(K437,1)="+",1.2,IF(RIGHT(K437,1)="-",0.85,1))</f>
        <v>2000000</v>
      </c>
      <c r="AD437">
        <f t="shared" si="20"/>
        <v>1000000</v>
      </c>
      <c r="AE437" t="str">
        <f>VLOOKUP(Z437,'Ejercicio 1'!N:P,3,FALSE)</f>
        <v>Ciencias</v>
      </c>
      <c r="AF437" t="str">
        <f>VLOOKUP(Z437,'Ejercicio 1'!N:P,2,FALSE)</f>
        <v>Antofagasta</v>
      </c>
      <c r="AG437" t="str">
        <f>IFERROR(VLOOKUP(Y437,'Ejercicio 1'!R:S,2,FALSE),"Indefinido")</f>
        <v>Artículo</v>
      </c>
    </row>
    <row r="438" spans="1:33" x14ac:dyDescent="0.25">
      <c r="A438">
        <v>2015</v>
      </c>
      <c r="B438">
        <v>2015</v>
      </c>
      <c r="C438">
        <v>1</v>
      </c>
      <c r="D438">
        <v>2015</v>
      </c>
      <c r="E438">
        <v>1</v>
      </c>
      <c r="G438">
        <v>0</v>
      </c>
      <c r="H438" t="s">
        <v>992</v>
      </c>
      <c r="I438" t="s">
        <v>993</v>
      </c>
      <c r="J438" t="s">
        <v>994</v>
      </c>
      <c r="K438" t="s">
        <v>9</v>
      </c>
      <c r="L438">
        <v>6</v>
      </c>
      <c r="M438">
        <v>3</v>
      </c>
      <c r="P438">
        <v>1</v>
      </c>
      <c r="T438">
        <v>3</v>
      </c>
      <c r="Y438" t="s">
        <v>44</v>
      </c>
      <c r="Z438" t="s">
        <v>51</v>
      </c>
      <c r="AA438">
        <f t="shared" si="18"/>
        <v>3</v>
      </c>
      <c r="AB438">
        <f t="shared" si="19"/>
        <v>2015</v>
      </c>
      <c r="AC438">
        <f>VLOOKUP(LEFT(K438,2),'Ejercicio 1'!$K$9:$L$12,2,FALSE)*IF(RIGHT(K438,1)="+",1.2,IF(RIGHT(K438,1)="-",0.85,1))</f>
        <v>2000000</v>
      </c>
      <c r="AD438">
        <f t="shared" si="20"/>
        <v>666667</v>
      </c>
      <c r="AE438" t="str">
        <f>VLOOKUP(Z438,'Ejercicio 1'!N:P,3,FALSE)</f>
        <v>Ing. y Cs. Geológicas</v>
      </c>
      <c r="AF438" t="str">
        <f>VLOOKUP(Z438,'Ejercicio 1'!N:P,2,FALSE)</f>
        <v>Antofagasta</v>
      </c>
      <c r="AG438" t="str">
        <f>IFERROR(VLOOKUP(Y438,'Ejercicio 1'!R:S,2,FALSE),"Indefinido")</f>
        <v>Artículo</v>
      </c>
    </row>
    <row r="439" spans="1:33" x14ac:dyDescent="0.25">
      <c r="A439">
        <v>2015</v>
      </c>
      <c r="B439">
        <v>2015</v>
      </c>
      <c r="C439">
        <v>1</v>
      </c>
      <c r="D439">
        <v>2015</v>
      </c>
      <c r="E439">
        <v>1</v>
      </c>
      <c r="G439">
        <v>0</v>
      </c>
      <c r="H439" t="s">
        <v>995</v>
      </c>
      <c r="I439" t="s">
        <v>118</v>
      </c>
      <c r="J439" t="s">
        <v>119</v>
      </c>
      <c r="K439" t="s">
        <v>106</v>
      </c>
      <c r="L439">
        <v>1</v>
      </c>
      <c r="M439">
        <v>1</v>
      </c>
      <c r="Y439" t="s">
        <v>44</v>
      </c>
      <c r="Z439" t="s">
        <v>121</v>
      </c>
      <c r="AA439">
        <f t="shared" si="18"/>
        <v>0</v>
      </c>
      <c r="AB439">
        <f t="shared" si="19"/>
        <v>2015</v>
      </c>
      <c r="AC439">
        <f>VLOOKUP(LEFT(K439,2),'Ejercicio 1'!$K$9:$L$12,2,FALSE)*IF(RIGHT(K439,1)="+",1.2,IF(RIGHT(K439,1)="-",0.85,1))</f>
        <v>680000</v>
      </c>
      <c r="AD439">
        <f t="shared" si="20"/>
        <v>680000</v>
      </c>
      <c r="AE439" t="str">
        <f>VLOOKUP(Z439,'Ejercicio 1'!N:P,3,FALSE)</f>
        <v>Ciencias</v>
      </c>
      <c r="AF439" t="str">
        <f>VLOOKUP(Z439,'Ejercicio 1'!N:P,2,FALSE)</f>
        <v>Antofagasta</v>
      </c>
      <c r="AG439" t="str">
        <f>IFERROR(VLOOKUP(Y439,'Ejercicio 1'!R:S,2,FALSE),"Indefinido")</f>
        <v>Artículo</v>
      </c>
    </row>
    <row r="440" spans="1:33" x14ac:dyDescent="0.25">
      <c r="A440">
        <v>2015</v>
      </c>
      <c r="B440">
        <v>2015</v>
      </c>
      <c r="C440">
        <v>1</v>
      </c>
      <c r="D440">
        <v>2015</v>
      </c>
      <c r="E440">
        <v>1</v>
      </c>
      <c r="G440">
        <v>0</v>
      </c>
      <c r="H440" t="s">
        <v>996</v>
      </c>
      <c r="I440" t="s">
        <v>93</v>
      </c>
      <c r="J440" t="s">
        <v>94</v>
      </c>
      <c r="K440" t="s">
        <v>10</v>
      </c>
      <c r="L440">
        <v>4</v>
      </c>
      <c r="M440">
        <v>4</v>
      </c>
      <c r="Y440" t="s">
        <v>44</v>
      </c>
      <c r="Z440" t="s">
        <v>56</v>
      </c>
      <c r="AA440">
        <f t="shared" si="18"/>
        <v>0</v>
      </c>
      <c r="AB440">
        <f t="shared" si="19"/>
        <v>2015</v>
      </c>
      <c r="AC440">
        <f>VLOOKUP(LEFT(K440,2),'Ejercicio 1'!$K$9:$L$12,2,FALSE)*IF(RIGHT(K440,1)="+",1.2,IF(RIGHT(K440,1)="-",0.85,1))</f>
        <v>1600000</v>
      </c>
      <c r="AD440">
        <f t="shared" si="20"/>
        <v>400000</v>
      </c>
      <c r="AE440" t="str">
        <f>VLOOKUP(Z440,'Ejercicio 1'!N:P,3,FALSE)</f>
        <v>Cs. del Mar</v>
      </c>
      <c r="AF440" t="str">
        <f>VLOOKUP(Z440,'Ejercicio 1'!N:P,2,FALSE)</f>
        <v>Coquimbo</v>
      </c>
      <c r="AG440" t="str">
        <f>IFERROR(VLOOKUP(Y440,'Ejercicio 1'!R:S,2,FALSE),"Indefinido")</f>
        <v>Artículo</v>
      </c>
    </row>
    <row r="441" spans="1:33" x14ac:dyDescent="0.25">
      <c r="A441">
        <v>2015</v>
      </c>
      <c r="B441">
        <v>2015</v>
      </c>
      <c r="C441">
        <v>1</v>
      </c>
      <c r="D441">
        <v>2015</v>
      </c>
      <c r="E441">
        <v>1</v>
      </c>
      <c r="G441">
        <v>0</v>
      </c>
      <c r="H441" t="s">
        <v>996</v>
      </c>
      <c r="I441" t="s">
        <v>93</v>
      </c>
      <c r="J441" t="s">
        <v>94</v>
      </c>
      <c r="K441" t="s">
        <v>10</v>
      </c>
      <c r="L441">
        <v>4</v>
      </c>
      <c r="M441">
        <v>4</v>
      </c>
      <c r="Y441" t="s">
        <v>44</v>
      </c>
      <c r="Z441" t="s">
        <v>55</v>
      </c>
      <c r="AA441">
        <f t="shared" si="18"/>
        <v>0</v>
      </c>
      <c r="AB441">
        <f t="shared" si="19"/>
        <v>2015</v>
      </c>
      <c r="AC441">
        <f>VLOOKUP(LEFT(K441,2),'Ejercicio 1'!$K$9:$L$12,2,FALSE)*IF(RIGHT(K441,1)="+",1.2,IF(RIGHT(K441,1)="-",0.85,1))</f>
        <v>1600000</v>
      </c>
      <c r="AD441">
        <f t="shared" si="20"/>
        <v>400000</v>
      </c>
      <c r="AE441" t="str">
        <f>VLOOKUP(Z441,'Ejercicio 1'!N:P,3,FALSE)</f>
        <v>Cs. del Mar</v>
      </c>
      <c r="AF441" t="str">
        <f>VLOOKUP(Z441,'Ejercicio 1'!N:P,2,FALSE)</f>
        <v>Coquimbo</v>
      </c>
      <c r="AG441" t="str">
        <f>IFERROR(VLOOKUP(Y441,'Ejercicio 1'!R:S,2,FALSE),"Indefinido")</f>
        <v>Artículo</v>
      </c>
    </row>
    <row r="442" spans="1:33" x14ac:dyDescent="0.25">
      <c r="A442">
        <v>2014</v>
      </c>
      <c r="B442">
        <v>2015</v>
      </c>
      <c r="C442">
        <v>1</v>
      </c>
      <c r="D442">
        <v>2014</v>
      </c>
      <c r="E442">
        <v>11</v>
      </c>
      <c r="G442">
        <v>0</v>
      </c>
      <c r="H442" t="s">
        <v>997</v>
      </c>
      <c r="I442" t="s">
        <v>998</v>
      </c>
      <c r="J442" t="s">
        <v>999</v>
      </c>
      <c r="K442" t="s">
        <v>10</v>
      </c>
      <c r="L442">
        <v>6</v>
      </c>
      <c r="M442">
        <v>1</v>
      </c>
      <c r="R442">
        <v>3</v>
      </c>
      <c r="T442">
        <v>4</v>
      </c>
      <c r="W442">
        <v>3</v>
      </c>
      <c r="Y442" t="s">
        <v>44</v>
      </c>
      <c r="Z442" t="s">
        <v>210</v>
      </c>
      <c r="AA442">
        <f t="shared" si="18"/>
        <v>5</v>
      </c>
      <c r="AB442">
        <f t="shared" si="19"/>
        <v>2015</v>
      </c>
      <c r="AC442">
        <f>VLOOKUP(LEFT(K442,2),'Ejercicio 1'!$K$9:$L$12,2,FALSE)*IF(RIGHT(K442,1)="+",1.2,IF(RIGHT(K442,1)="-",0.85,1))</f>
        <v>1600000</v>
      </c>
      <c r="AD442">
        <f t="shared" si="20"/>
        <v>1600000</v>
      </c>
      <c r="AE442" t="str">
        <f>VLOOKUP(Z442,'Ejercicio 1'!N:P,3,FALSE)</f>
        <v>Medicina</v>
      </c>
      <c r="AF442" t="str">
        <f>VLOOKUP(Z442,'Ejercicio 1'!N:P,2,FALSE)</f>
        <v>Coquimbo</v>
      </c>
      <c r="AG442" t="str">
        <f>IFERROR(VLOOKUP(Y442,'Ejercicio 1'!R:S,2,FALSE),"Indefinido")</f>
        <v>Artículo</v>
      </c>
    </row>
    <row r="443" spans="1:33" x14ac:dyDescent="0.25">
      <c r="A443">
        <v>2015</v>
      </c>
      <c r="B443">
        <v>2015</v>
      </c>
      <c r="C443">
        <v>1</v>
      </c>
      <c r="D443">
        <v>2015</v>
      </c>
      <c r="E443">
        <v>1</v>
      </c>
      <c r="F443">
        <v>2015</v>
      </c>
      <c r="G443">
        <v>1</v>
      </c>
      <c r="H443" t="s">
        <v>1000</v>
      </c>
      <c r="I443" t="s">
        <v>421</v>
      </c>
      <c r="J443" t="s">
        <v>1411</v>
      </c>
      <c r="K443" t="s">
        <v>12</v>
      </c>
      <c r="L443">
        <v>5</v>
      </c>
      <c r="M443">
        <v>1</v>
      </c>
      <c r="P443">
        <v>4</v>
      </c>
      <c r="Y443" t="s">
        <v>44</v>
      </c>
      <c r="Z443" t="s">
        <v>56</v>
      </c>
      <c r="AA443">
        <f t="shared" si="18"/>
        <v>4</v>
      </c>
      <c r="AB443">
        <f t="shared" si="19"/>
        <v>2015</v>
      </c>
      <c r="AC443">
        <f>VLOOKUP(LEFT(K443,2),'Ejercicio 1'!$K$9:$L$12,2,FALSE)*IF(RIGHT(K443,1)="+",1.2,IF(RIGHT(K443,1)="-",0.85,1))</f>
        <v>800000</v>
      </c>
      <c r="AD443">
        <f t="shared" si="20"/>
        <v>800000</v>
      </c>
      <c r="AE443" t="str">
        <f>VLOOKUP(Z443,'Ejercicio 1'!N:P,3,FALSE)</f>
        <v>Cs. del Mar</v>
      </c>
      <c r="AF443" t="str">
        <f>VLOOKUP(Z443,'Ejercicio 1'!N:P,2,FALSE)</f>
        <v>Coquimbo</v>
      </c>
      <c r="AG443" t="str">
        <f>IFERROR(VLOOKUP(Y443,'Ejercicio 1'!R:S,2,FALSE),"Indefinido")</f>
        <v>Artículo</v>
      </c>
    </row>
    <row r="444" spans="1:33" x14ac:dyDescent="0.25">
      <c r="A444">
        <v>2015</v>
      </c>
      <c r="B444">
        <v>2015</v>
      </c>
      <c r="C444">
        <v>1</v>
      </c>
      <c r="D444">
        <v>2015</v>
      </c>
      <c r="E444">
        <v>1</v>
      </c>
      <c r="G444">
        <v>0</v>
      </c>
      <c r="H444" t="s">
        <v>1001</v>
      </c>
      <c r="I444" t="s">
        <v>532</v>
      </c>
      <c r="J444" t="s">
        <v>397</v>
      </c>
      <c r="K444" t="s">
        <v>9</v>
      </c>
      <c r="L444">
        <v>4</v>
      </c>
      <c r="M444">
        <v>1</v>
      </c>
      <c r="T444">
        <v>1</v>
      </c>
      <c r="W444">
        <v>3</v>
      </c>
      <c r="Y444" t="s">
        <v>44</v>
      </c>
      <c r="Z444" t="s">
        <v>46</v>
      </c>
      <c r="AA444">
        <f t="shared" si="18"/>
        <v>3</v>
      </c>
      <c r="AB444">
        <f t="shared" si="19"/>
        <v>2015</v>
      </c>
      <c r="AC444">
        <f>VLOOKUP(LEFT(K444,2),'Ejercicio 1'!$K$9:$L$12,2,FALSE)*IF(RIGHT(K444,1)="+",1.2,IF(RIGHT(K444,1)="-",0.85,1))</f>
        <v>2000000</v>
      </c>
      <c r="AD444">
        <f t="shared" si="20"/>
        <v>2000000</v>
      </c>
      <c r="AE444" t="str">
        <f>VLOOKUP(Z444,'Ejercicio 1'!N:P,3,FALSE)</f>
        <v>V.R.I.D.T.</v>
      </c>
      <c r="AF444" t="str">
        <f>VLOOKUP(Z444,'Ejercicio 1'!N:P,2,FALSE)</f>
        <v>Antofagasta</v>
      </c>
      <c r="AG444" t="str">
        <f>IFERROR(VLOOKUP(Y444,'Ejercicio 1'!R:S,2,FALSE),"Indefinido")</f>
        <v>Artículo</v>
      </c>
    </row>
    <row r="445" spans="1:33" x14ac:dyDescent="0.25">
      <c r="A445">
        <v>2015</v>
      </c>
      <c r="B445">
        <v>2015</v>
      </c>
      <c r="C445">
        <v>1</v>
      </c>
      <c r="D445">
        <v>2015</v>
      </c>
      <c r="E445">
        <v>1</v>
      </c>
      <c r="G445">
        <v>0</v>
      </c>
      <c r="H445" t="s">
        <v>1002</v>
      </c>
      <c r="I445" t="s">
        <v>908</v>
      </c>
      <c r="J445" t="s">
        <v>909</v>
      </c>
      <c r="K445" t="s">
        <v>11</v>
      </c>
      <c r="L445">
        <v>7</v>
      </c>
      <c r="M445">
        <v>3</v>
      </c>
      <c r="W445">
        <v>4</v>
      </c>
      <c r="Y445" t="s">
        <v>44</v>
      </c>
      <c r="Z445" t="s">
        <v>173</v>
      </c>
      <c r="AA445">
        <f t="shared" si="18"/>
        <v>4</v>
      </c>
      <c r="AB445">
        <f t="shared" si="19"/>
        <v>2015</v>
      </c>
      <c r="AC445">
        <f>VLOOKUP(LEFT(K445,2),'Ejercicio 1'!$K$9:$L$12,2,FALSE)*IF(RIGHT(K445,1)="+",1.2,IF(RIGHT(K445,1)="-",0.85,1))</f>
        <v>1200000</v>
      </c>
      <c r="AD445">
        <f t="shared" si="20"/>
        <v>400000</v>
      </c>
      <c r="AE445" t="str">
        <f>VLOOKUP(Z445,'Ejercicio 1'!N:P,3,FALSE)</f>
        <v>Ciencias</v>
      </c>
      <c r="AF445" t="str">
        <f>VLOOKUP(Z445,'Ejercicio 1'!N:P,2,FALSE)</f>
        <v>Antofagasta</v>
      </c>
      <c r="AG445" t="str">
        <f>IFERROR(VLOOKUP(Y445,'Ejercicio 1'!R:S,2,FALSE),"Indefinido")</f>
        <v>Artículo</v>
      </c>
    </row>
    <row r="446" spans="1:33" x14ac:dyDescent="0.25">
      <c r="A446">
        <v>2015</v>
      </c>
      <c r="B446">
        <v>2015</v>
      </c>
      <c r="C446">
        <v>1</v>
      </c>
      <c r="D446">
        <v>2015</v>
      </c>
      <c r="E446">
        <v>1</v>
      </c>
      <c r="G446">
        <v>0</v>
      </c>
      <c r="H446" t="s">
        <v>1002</v>
      </c>
      <c r="I446" t="s">
        <v>908</v>
      </c>
      <c r="J446" t="s">
        <v>909</v>
      </c>
      <c r="K446" t="s">
        <v>11</v>
      </c>
      <c r="L446">
        <v>7</v>
      </c>
      <c r="M446">
        <v>3</v>
      </c>
      <c r="W446">
        <v>4</v>
      </c>
      <c r="Y446" t="s">
        <v>44</v>
      </c>
      <c r="Z446" t="s">
        <v>46</v>
      </c>
      <c r="AA446">
        <f t="shared" si="18"/>
        <v>4</v>
      </c>
      <c r="AB446">
        <f t="shared" si="19"/>
        <v>2015</v>
      </c>
      <c r="AC446">
        <f>VLOOKUP(LEFT(K446,2),'Ejercicio 1'!$K$9:$L$12,2,FALSE)*IF(RIGHT(K446,1)="+",1.2,IF(RIGHT(K446,1)="-",0.85,1))</f>
        <v>1200000</v>
      </c>
      <c r="AD446">
        <f t="shared" si="20"/>
        <v>400000</v>
      </c>
      <c r="AE446" t="str">
        <f>VLOOKUP(Z446,'Ejercicio 1'!N:P,3,FALSE)</f>
        <v>V.R.I.D.T.</v>
      </c>
      <c r="AF446" t="str">
        <f>VLOOKUP(Z446,'Ejercicio 1'!N:P,2,FALSE)</f>
        <v>Antofagasta</v>
      </c>
      <c r="AG446" t="str">
        <f>IFERROR(VLOOKUP(Y446,'Ejercicio 1'!R:S,2,FALSE),"Indefinido")</f>
        <v>Artículo</v>
      </c>
    </row>
    <row r="447" spans="1:33" x14ac:dyDescent="0.25">
      <c r="A447">
        <v>2015</v>
      </c>
      <c r="B447">
        <v>2015</v>
      </c>
      <c r="C447">
        <v>1</v>
      </c>
      <c r="D447">
        <v>2015</v>
      </c>
      <c r="E447">
        <v>1</v>
      </c>
      <c r="G447">
        <v>0</v>
      </c>
      <c r="H447" t="s">
        <v>1003</v>
      </c>
      <c r="I447" t="s">
        <v>1004</v>
      </c>
      <c r="J447" t="s">
        <v>1005</v>
      </c>
      <c r="K447" t="s">
        <v>9</v>
      </c>
      <c r="L447">
        <v>2</v>
      </c>
      <c r="M447">
        <v>1</v>
      </c>
      <c r="W447">
        <v>1</v>
      </c>
      <c r="Y447" t="s">
        <v>44</v>
      </c>
      <c r="Z447" t="s">
        <v>150</v>
      </c>
      <c r="AA447">
        <f t="shared" si="18"/>
        <v>1</v>
      </c>
      <c r="AB447">
        <f t="shared" si="19"/>
        <v>2015</v>
      </c>
      <c r="AC447">
        <f>VLOOKUP(LEFT(K447,2),'Ejercicio 1'!$K$9:$L$12,2,FALSE)*IF(RIGHT(K447,1)="+",1.2,IF(RIGHT(K447,1)="-",0.85,1))</f>
        <v>2000000</v>
      </c>
      <c r="AD447">
        <f t="shared" si="20"/>
        <v>2000000</v>
      </c>
      <c r="AE447" t="str">
        <f>VLOOKUP(Z447,'Ejercicio 1'!N:P,3,FALSE)</f>
        <v>Ing. y Cs. Geológicas</v>
      </c>
      <c r="AF447" t="str">
        <f>VLOOKUP(Z447,'Ejercicio 1'!N:P,2,FALSE)</f>
        <v>Antofagasta</v>
      </c>
      <c r="AG447" t="str">
        <f>IFERROR(VLOOKUP(Y447,'Ejercicio 1'!R:S,2,FALSE),"Indefinido")</f>
        <v>Artículo</v>
      </c>
    </row>
    <row r="448" spans="1:33" x14ac:dyDescent="0.25">
      <c r="A448">
        <v>2015</v>
      </c>
      <c r="B448">
        <v>2015</v>
      </c>
      <c r="C448">
        <v>1</v>
      </c>
      <c r="D448">
        <v>2015</v>
      </c>
      <c r="E448">
        <v>1</v>
      </c>
      <c r="G448">
        <v>0</v>
      </c>
      <c r="H448" t="s">
        <v>1006</v>
      </c>
      <c r="I448" t="s">
        <v>1007</v>
      </c>
      <c r="J448" t="s">
        <v>1008</v>
      </c>
      <c r="K448" t="s">
        <v>12</v>
      </c>
      <c r="L448">
        <v>4</v>
      </c>
      <c r="M448">
        <v>2</v>
      </c>
      <c r="S448">
        <v>2</v>
      </c>
      <c r="Y448" t="s">
        <v>44</v>
      </c>
      <c r="Z448" t="s">
        <v>56</v>
      </c>
      <c r="AA448">
        <f t="shared" si="18"/>
        <v>2</v>
      </c>
      <c r="AB448">
        <f t="shared" si="19"/>
        <v>2015</v>
      </c>
      <c r="AC448">
        <f>VLOOKUP(LEFT(K448,2),'Ejercicio 1'!$K$9:$L$12,2,FALSE)*IF(RIGHT(K448,1)="+",1.2,IF(RIGHT(K448,1)="-",0.85,1))</f>
        <v>800000</v>
      </c>
      <c r="AD448">
        <f t="shared" si="20"/>
        <v>400000</v>
      </c>
      <c r="AE448" t="str">
        <f>VLOOKUP(Z448,'Ejercicio 1'!N:P,3,FALSE)</f>
        <v>Cs. del Mar</v>
      </c>
      <c r="AF448" t="str">
        <f>VLOOKUP(Z448,'Ejercicio 1'!N:P,2,FALSE)</f>
        <v>Coquimbo</v>
      </c>
      <c r="AG448" t="str">
        <f>IFERROR(VLOOKUP(Y448,'Ejercicio 1'!R:S,2,FALSE),"Indefinido")</f>
        <v>Artículo</v>
      </c>
    </row>
    <row r="449" spans="1:33" x14ac:dyDescent="0.25">
      <c r="A449">
        <v>2014</v>
      </c>
      <c r="B449">
        <v>2015</v>
      </c>
      <c r="C449">
        <v>1</v>
      </c>
      <c r="D449">
        <v>2014</v>
      </c>
      <c r="E449">
        <v>1</v>
      </c>
      <c r="G449">
        <v>0</v>
      </c>
      <c r="H449" t="s">
        <v>1009</v>
      </c>
      <c r="I449" t="s">
        <v>235</v>
      </c>
      <c r="J449" t="s">
        <v>236</v>
      </c>
      <c r="K449" t="s">
        <v>9</v>
      </c>
      <c r="L449">
        <v>9</v>
      </c>
      <c r="M449">
        <v>6</v>
      </c>
      <c r="P449">
        <v>3</v>
      </c>
      <c r="Y449" t="s">
        <v>44</v>
      </c>
      <c r="Z449" t="s">
        <v>80</v>
      </c>
      <c r="AA449">
        <f t="shared" si="18"/>
        <v>3</v>
      </c>
      <c r="AB449">
        <f t="shared" si="19"/>
        <v>2015</v>
      </c>
      <c r="AC449">
        <f>VLOOKUP(LEFT(K449,2),'Ejercicio 1'!$K$9:$L$12,2,FALSE)*IF(RIGHT(K449,1)="+",1.2,IF(RIGHT(K449,1)="-",0.85,1))</f>
        <v>2000000</v>
      </c>
      <c r="AD449">
        <f t="shared" si="20"/>
        <v>333333</v>
      </c>
      <c r="AE449" t="str">
        <f>VLOOKUP(Z449,'Ejercicio 1'!N:P,3,FALSE)</f>
        <v>Ing. y Cs. Geológicas</v>
      </c>
      <c r="AF449" t="str">
        <f>VLOOKUP(Z449,'Ejercicio 1'!N:P,2,FALSE)</f>
        <v>Antofagasta</v>
      </c>
      <c r="AG449" t="str">
        <f>IFERROR(VLOOKUP(Y449,'Ejercicio 1'!R:S,2,FALSE),"Indefinido")</f>
        <v>Artículo</v>
      </c>
    </row>
    <row r="450" spans="1:33" x14ac:dyDescent="0.25">
      <c r="A450">
        <v>2014</v>
      </c>
      <c r="B450">
        <v>2015</v>
      </c>
      <c r="C450">
        <v>1</v>
      </c>
      <c r="D450">
        <v>2014</v>
      </c>
      <c r="E450">
        <v>1</v>
      </c>
      <c r="G450">
        <v>0</v>
      </c>
      <c r="H450" t="s">
        <v>1009</v>
      </c>
      <c r="I450" t="s">
        <v>235</v>
      </c>
      <c r="J450" t="s">
        <v>236</v>
      </c>
      <c r="K450" t="s">
        <v>9</v>
      </c>
      <c r="L450">
        <v>9</v>
      </c>
      <c r="M450">
        <v>6</v>
      </c>
      <c r="P450">
        <v>3</v>
      </c>
      <c r="Y450" t="s">
        <v>44</v>
      </c>
      <c r="Z450" t="s">
        <v>237</v>
      </c>
      <c r="AA450">
        <f t="shared" ref="AA450:AA513" si="21">L450-M450</f>
        <v>3</v>
      </c>
      <c r="AB450">
        <f t="shared" ref="AB450:AB513" si="22">IF(B450&lt;&gt;"",B450,MIN(D450,F450))</f>
        <v>2015</v>
      </c>
      <c r="AC450">
        <f>VLOOKUP(LEFT(K450,2),'Ejercicio 1'!$K$9:$L$12,2,FALSE)*IF(RIGHT(K450,1)="+",1.2,IF(RIGHT(K450,1)="-",0.85,1))</f>
        <v>2000000</v>
      </c>
      <c r="AD450">
        <f t="shared" ref="AD450:AD513" si="23">ROUND(AC450/M450,0)</f>
        <v>333333</v>
      </c>
      <c r="AE450" t="str">
        <f>VLOOKUP(Z450,'Ejercicio 1'!N:P,3,FALSE)</f>
        <v>V.R.I.D.T.</v>
      </c>
      <c r="AF450" t="str">
        <f>VLOOKUP(Z450,'Ejercicio 1'!N:P,2,FALSE)</f>
        <v>Antofagasta</v>
      </c>
      <c r="AG450" t="str">
        <f>IFERROR(VLOOKUP(Y450,'Ejercicio 1'!R:S,2,FALSE),"Indefinido")</f>
        <v>Artículo</v>
      </c>
    </row>
    <row r="451" spans="1:33" x14ac:dyDescent="0.25">
      <c r="A451">
        <v>2015</v>
      </c>
      <c r="B451">
        <v>2015</v>
      </c>
      <c r="C451">
        <v>1</v>
      </c>
      <c r="D451">
        <v>2015</v>
      </c>
      <c r="E451">
        <v>1</v>
      </c>
      <c r="G451">
        <v>0</v>
      </c>
      <c r="H451" t="s">
        <v>1010</v>
      </c>
      <c r="I451" t="s">
        <v>1011</v>
      </c>
      <c r="J451" t="s">
        <v>1012</v>
      </c>
      <c r="K451" t="s">
        <v>9</v>
      </c>
      <c r="L451">
        <v>6</v>
      </c>
      <c r="M451">
        <v>1</v>
      </c>
      <c r="W451">
        <v>5</v>
      </c>
      <c r="Y451" t="s">
        <v>44</v>
      </c>
      <c r="Z451" t="s">
        <v>121</v>
      </c>
      <c r="AA451">
        <f t="shared" si="21"/>
        <v>5</v>
      </c>
      <c r="AB451">
        <f t="shared" si="22"/>
        <v>2015</v>
      </c>
      <c r="AC451">
        <f>VLOOKUP(LEFT(K451,2),'Ejercicio 1'!$K$9:$L$12,2,FALSE)*IF(RIGHT(K451,1)="+",1.2,IF(RIGHT(K451,1)="-",0.85,1))</f>
        <v>2000000</v>
      </c>
      <c r="AD451">
        <f t="shared" si="23"/>
        <v>2000000</v>
      </c>
      <c r="AE451" t="str">
        <f>VLOOKUP(Z451,'Ejercicio 1'!N:P,3,FALSE)</f>
        <v>Ciencias</v>
      </c>
      <c r="AF451" t="str">
        <f>VLOOKUP(Z451,'Ejercicio 1'!N:P,2,FALSE)</f>
        <v>Antofagasta</v>
      </c>
      <c r="AG451" t="str">
        <f>IFERROR(VLOOKUP(Y451,'Ejercicio 1'!R:S,2,FALSE),"Indefinido")</f>
        <v>Artículo</v>
      </c>
    </row>
    <row r="452" spans="1:33" x14ac:dyDescent="0.25">
      <c r="A452">
        <v>2015</v>
      </c>
      <c r="B452">
        <v>2016</v>
      </c>
      <c r="C452">
        <v>1</v>
      </c>
      <c r="E452">
        <v>0</v>
      </c>
      <c r="G452">
        <v>0</v>
      </c>
      <c r="H452" t="s">
        <v>1013</v>
      </c>
      <c r="I452" t="s">
        <v>131</v>
      </c>
      <c r="J452" t="s">
        <v>132</v>
      </c>
      <c r="K452" t="s">
        <v>106</v>
      </c>
      <c r="L452">
        <v>5</v>
      </c>
      <c r="M452">
        <v>1</v>
      </c>
      <c r="P452">
        <v>3</v>
      </c>
      <c r="Q452">
        <v>1</v>
      </c>
      <c r="Y452" t="s">
        <v>44</v>
      </c>
      <c r="Z452" t="s">
        <v>88</v>
      </c>
      <c r="AA452">
        <f t="shared" si="21"/>
        <v>4</v>
      </c>
      <c r="AB452">
        <f t="shared" si="22"/>
        <v>2016</v>
      </c>
      <c r="AC452">
        <f>VLOOKUP(LEFT(K452,2),'Ejercicio 1'!$K$9:$L$12,2,FALSE)*IF(RIGHT(K452,1)="+",1.2,IF(RIGHT(K452,1)="-",0.85,1))</f>
        <v>680000</v>
      </c>
      <c r="AD452">
        <f t="shared" si="23"/>
        <v>680000</v>
      </c>
      <c r="AE452" t="str">
        <f>VLOOKUP(Z452,'Ejercicio 1'!N:P,3,FALSE)</f>
        <v>V.R.I.D.T.</v>
      </c>
      <c r="AF452" t="str">
        <f>VLOOKUP(Z452,'Ejercicio 1'!N:P,2,FALSE)</f>
        <v>Antofagasta</v>
      </c>
      <c r="AG452" t="str">
        <f>IFERROR(VLOOKUP(Y452,'Ejercicio 1'!R:S,2,FALSE),"Indefinido")</f>
        <v>Artículo</v>
      </c>
    </row>
    <row r="453" spans="1:33" x14ac:dyDescent="0.25">
      <c r="A453">
        <v>2016</v>
      </c>
      <c r="B453">
        <v>2016</v>
      </c>
      <c r="C453">
        <v>1</v>
      </c>
      <c r="D453">
        <v>2016</v>
      </c>
      <c r="E453">
        <v>11</v>
      </c>
      <c r="G453">
        <v>0</v>
      </c>
      <c r="H453" t="s">
        <v>1014</v>
      </c>
      <c r="I453" t="s">
        <v>1015</v>
      </c>
      <c r="J453" t="s">
        <v>263</v>
      </c>
      <c r="K453" t="s">
        <v>11</v>
      </c>
      <c r="L453">
        <v>4</v>
      </c>
      <c r="M453">
        <v>3</v>
      </c>
      <c r="O453">
        <v>1</v>
      </c>
      <c r="Y453" t="s">
        <v>44</v>
      </c>
      <c r="Z453" t="s">
        <v>56</v>
      </c>
      <c r="AA453">
        <f t="shared" si="21"/>
        <v>1</v>
      </c>
      <c r="AB453">
        <f t="shared" si="22"/>
        <v>2016</v>
      </c>
      <c r="AC453">
        <f>VLOOKUP(LEFT(K453,2),'Ejercicio 1'!$K$9:$L$12,2,FALSE)*IF(RIGHT(K453,1)="+",1.2,IF(RIGHT(K453,1)="-",0.85,1))</f>
        <v>1200000</v>
      </c>
      <c r="AD453">
        <f t="shared" si="23"/>
        <v>400000</v>
      </c>
      <c r="AE453" t="str">
        <f>VLOOKUP(Z453,'Ejercicio 1'!N:P,3,FALSE)</f>
        <v>Cs. del Mar</v>
      </c>
      <c r="AF453" t="str">
        <f>VLOOKUP(Z453,'Ejercicio 1'!N:P,2,FALSE)</f>
        <v>Coquimbo</v>
      </c>
      <c r="AG453" t="str">
        <f>IFERROR(VLOOKUP(Y453,'Ejercicio 1'!R:S,2,FALSE),"Indefinido")</f>
        <v>Artículo</v>
      </c>
    </row>
    <row r="454" spans="1:33" x14ac:dyDescent="0.25">
      <c r="A454">
        <v>2016</v>
      </c>
      <c r="B454">
        <v>2016</v>
      </c>
      <c r="C454">
        <v>1</v>
      </c>
      <c r="D454">
        <v>2016</v>
      </c>
      <c r="E454">
        <v>11</v>
      </c>
      <c r="G454">
        <v>0</v>
      </c>
      <c r="H454" t="s">
        <v>1014</v>
      </c>
      <c r="I454" t="s">
        <v>1015</v>
      </c>
      <c r="J454" t="s">
        <v>263</v>
      </c>
      <c r="K454" t="s">
        <v>12</v>
      </c>
      <c r="L454">
        <v>4</v>
      </c>
      <c r="M454">
        <v>3</v>
      </c>
      <c r="O454">
        <v>1</v>
      </c>
      <c r="Y454" t="s">
        <v>44</v>
      </c>
      <c r="Z454" t="s">
        <v>56</v>
      </c>
      <c r="AA454">
        <f t="shared" si="21"/>
        <v>1</v>
      </c>
      <c r="AB454">
        <f t="shared" si="22"/>
        <v>2016</v>
      </c>
      <c r="AC454">
        <f>VLOOKUP(LEFT(K454,2),'Ejercicio 1'!$K$9:$L$12,2,FALSE)*IF(RIGHT(K454,1)="+",1.2,IF(RIGHT(K454,1)="-",0.85,1))</f>
        <v>800000</v>
      </c>
      <c r="AD454">
        <f t="shared" si="23"/>
        <v>266667</v>
      </c>
      <c r="AE454" t="str">
        <f>VLOOKUP(Z454,'Ejercicio 1'!N:P,3,FALSE)</f>
        <v>Cs. del Mar</v>
      </c>
      <c r="AF454" t="str">
        <f>VLOOKUP(Z454,'Ejercicio 1'!N:P,2,FALSE)</f>
        <v>Coquimbo</v>
      </c>
      <c r="AG454" t="str">
        <f>IFERROR(VLOOKUP(Y454,'Ejercicio 1'!R:S,2,FALSE),"Indefinido")</f>
        <v>Artículo</v>
      </c>
    </row>
    <row r="455" spans="1:33" x14ac:dyDescent="0.25">
      <c r="A455">
        <v>2016</v>
      </c>
      <c r="B455">
        <v>2016</v>
      </c>
      <c r="C455">
        <v>1</v>
      </c>
      <c r="D455">
        <v>2016</v>
      </c>
      <c r="E455">
        <v>11</v>
      </c>
      <c r="G455">
        <v>0</v>
      </c>
      <c r="H455" t="s">
        <v>1014</v>
      </c>
      <c r="I455" t="s">
        <v>1015</v>
      </c>
      <c r="J455" t="s">
        <v>263</v>
      </c>
      <c r="K455" t="s">
        <v>10</v>
      </c>
      <c r="L455">
        <v>4</v>
      </c>
      <c r="M455">
        <v>3</v>
      </c>
      <c r="O455">
        <v>1</v>
      </c>
      <c r="Y455" t="s">
        <v>44</v>
      </c>
      <c r="Z455" t="s">
        <v>56</v>
      </c>
      <c r="AA455">
        <f t="shared" si="21"/>
        <v>1</v>
      </c>
      <c r="AB455">
        <f t="shared" si="22"/>
        <v>2016</v>
      </c>
      <c r="AC455">
        <f>VLOOKUP(LEFT(K455,2),'Ejercicio 1'!$K$9:$L$12,2,FALSE)*IF(RIGHT(K455,1)="+",1.2,IF(RIGHT(K455,1)="-",0.85,1))</f>
        <v>1600000</v>
      </c>
      <c r="AD455">
        <f t="shared" si="23"/>
        <v>533333</v>
      </c>
      <c r="AE455" t="str">
        <f>VLOOKUP(Z455,'Ejercicio 1'!N:P,3,FALSE)</f>
        <v>Cs. del Mar</v>
      </c>
      <c r="AF455" t="str">
        <f>VLOOKUP(Z455,'Ejercicio 1'!N:P,2,FALSE)</f>
        <v>Coquimbo</v>
      </c>
      <c r="AG455" t="str">
        <f>IFERROR(VLOOKUP(Y455,'Ejercicio 1'!R:S,2,FALSE),"Indefinido")</f>
        <v>Artículo</v>
      </c>
    </row>
    <row r="456" spans="1:33" x14ac:dyDescent="0.25">
      <c r="A456">
        <v>2015</v>
      </c>
      <c r="B456">
        <v>2015</v>
      </c>
      <c r="C456">
        <v>1</v>
      </c>
      <c r="D456">
        <v>2015</v>
      </c>
      <c r="E456">
        <v>1</v>
      </c>
      <c r="G456">
        <v>0</v>
      </c>
      <c r="H456" t="s">
        <v>1016</v>
      </c>
      <c r="I456" t="s">
        <v>82</v>
      </c>
      <c r="J456" t="s">
        <v>83</v>
      </c>
      <c r="K456" t="s">
        <v>9</v>
      </c>
      <c r="L456">
        <v>5</v>
      </c>
      <c r="M456">
        <v>1</v>
      </c>
      <c r="W456">
        <v>2</v>
      </c>
      <c r="X456">
        <v>3</v>
      </c>
      <c r="Y456" t="s">
        <v>44</v>
      </c>
      <c r="Z456" t="s">
        <v>46</v>
      </c>
      <c r="AA456">
        <f t="shared" si="21"/>
        <v>4</v>
      </c>
      <c r="AB456">
        <f t="shared" si="22"/>
        <v>2015</v>
      </c>
      <c r="AC456">
        <f>VLOOKUP(LEFT(K456,2),'Ejercicio 1'!$K$9:$L$12,2,FALSE)*IF(RIGHT(K456,1)="+",1.2,IF(RIGHT(K456,1)="-",0.85,1))</f>
        <v>2000000</v>
      </c>
      <c r="AD456">
        <f t="shared" si="23"/>
        <v>2000000</v>
      </c>
      <c r="AE456" t="str">
        <f>VLOOKUP(Z456,'Ejercicio 1'!N:P,3,FALSE)</f>
        <v>V.R.I.D.T.</v>
      </c>
      <c r="AF456" t="str">
        <f>VLOOKUP(Z456,'Ejercicio 1'!N:P,2,FALSE)</f>
        <v>Antofagasta</v>
      </c>
      <c r="AG456" t="str">
        <f>IFERROR(VLOOKUP(Y456,'Ejercicio 1'!R:S,2,FALSE),"Indefinido")</f>
        <v>Artículo</v>
      </c>
    </row>
    <row r="457" spans="1:33" x14ac:dyDescent="0.25">
      <c r="A457">
        <v>2015</v>
      </c>
      <c r="B457">
        <v>2015</v>
      </c>
      <c r="C457">
        <v>222</v>
      </c>
      <c r="E457">
        <v>0</v>
      </c>
      <c r="F457">
        <v>2015</v>
      </c>
      <c r="G457">
        <v>1</v>
      </c>
      <c r="H457" t="s">
        <v>1017</v>
      </c>
      <c r="I457" t="s">
        <v>85</v>
      </c>
      <c r="J457" t="s">
        <v>86</v>
      </c>
      <c r="K457" t="s">
        <v>11</v>
      </c>
      <c r="L457">
        <v>1</v>
      </c>
      <c r="M457">
        <v>1</v>
      </c>
      <c r="Y457" t="s">
        <v>1018</v>
      </c>
      <c r="Z457" t="s">
        <v>88</v>
      </c>
      <c r="AA457">
        <f t="shared" si="21"/>
        <v>0</v>
      </c>
      <c r="AB457">
        <f t="shared" si="22"/>
        <v>2015</v>
      </c>
      <c r="AC457">
        <f>VLOOKUP(LEFT(K457,2),'Ejercicio 1'!$K$9:$L$12,2,FALSE)*IF(RIGHT(K457,1)="+",1.2,IF(RIGHT(K457,1)="-",0.85,1))</f>
        <v>1200000</v>
      </c>
      <c r="AD457">
        <f t="shared" si="23"/>
        <v>1200000</v>
      </c>
      <c r="AE457" t="str">
        <f>VLOOKUP(Z457,'Ejercicio 1'!N:P,3,FALSE)</f>
        <v>V.R.I.D.T.</v>
      </c>
      <c r="AF457" t="str">
        <f>VLOOKUP(Z457,'Ejercicio 1'!N:P,2,FALSE)</f>
        <v>Antofagasta</v>
      </c>
      <c r="AG457" t="str">
        <f>IFERROR(VLOOKUP(Y457,'Ejercicio 1'!R:S,2,FALSE),"Indefinido")</f>
        <v>Ítem Bibliográfico</v>
      </c>
    </row>
    <row r="458" spans="1:33" x14ac:dyDescent="0.25">
      <c r="A458">
        <v>2015</v>
      </c>
      <c r="B458">
        <v>2015</v>
      </c>
      <c r="C458">
        <v>1</v>
      </c>
      <c r="D458">
        <v>2015</v>
      </c>
      <c r="E458">
        <v>1</v>
      </c>
      <c r="G458">
        <v>0</v>
      </c>
      <c r="H458" t="s">
        <v>1019</v>
      </c>
      <c r="I458" t="s">
        <v>1020</v>
      </c>
      <c r="J458" t="s">
        <v>1021</v>
      </c>
      <c r="K458" t="s">
        <v>9</v>
      </c>
      <c r="L458">
        <v>6</v>
      </c>
      <c r="M458">
        <v>1</v>
      </c>
      <c r="P458">
        <v>5</v>
      </c>
      <c r="Y458" t="s">
        <v>44</v>
      </c>
      <c r="Z458" t="s">
        <v>173</v>
      </c>
      <c r="AA458">
        <f t="shared" si="21"/>
        <v>5</v>
      </c>
      <c r="AB458">
        <f t="shared" si="22"/>
        <v>2015</v>
      </c>
      <c r="AC458">
        <f>VLOOKUP(LEFT(K458,2),'Ejercicio 1'!$K$9:$L$12,2,FALSE)*IF(RIGHT(K458,1)="+",1.2,IF(RIGHT(K458,1)="-",0.85,1))</f>
        <v>2000000</v>
      </c>
      <c r="AD458">
        <f t="shared" si="23"/>
        <v>2000000</v>
      </c>
      <c r="AE458" t="str">
        <f>VLOOKUP(Z458,'Ejercicio 1'!N:P,3,FALSE)</f>
        <v>Ciencias</v>
      </c>
      <c r="AF458" t="str">
        <f>VLOOKUP(Z458,'Ejercicio 1'!N:P,2,FALSE)</f>
        <v>Antofagasta</v>
      </c>
      <c r="AG458" t="str">
        <f>IFERROR(VLOOKUP(Y458,'Ejercicio 1'!R:S,2,FALSE),"Indefinido")</f>
        <v>Artículo</v>
      </c>
    </row>
    <row r="459" spans="1:33" x14ac:dyDescent="0.25">
      <c r="A459">
        <v>2014</v>
      </c>
      <c r="B459">
        <v>2015</v>
      </c>
      <c r="C459">
        <v>1</v>
      </c>
      <c r="D459">
        <v>2014</v>
      </c>
      <c r="E459">
        <v>1</v>
      </c>
      <c r="G459">
        <v>0</v>
      </c>
      <c r="H459" t="s">
        <v>1022</v>
      </c>
      <c r="I459" t="s">
        <v>469</v>
      </c>
      <c r="J459" t="s">
        <v>470</v>
      </c>
      <c r="K459" t="s">
        <v>11</v>
      </c>
      <c r="L459">
        <v>3</v>
      </c>
      <c r="M459">
        <v>2</v>
      </c>
      <c r="N459">
        <v>1</v>
      </c>
      <c r="V459">
        <v>1</v>
      </c>
      <c r="Y459" t="s">
        <v>44</v>
      </c>
      <c r="Z459" t="s">
        <v>157</v>
      </c>
      <c r="AA459">
        <f t="shared" si="21"/>
        <v>1</v>
      </c>
      <c r="AB459">
        <f t="shared" si="22"/>
        <v>2015</v>
      </c>
      <c r="AC459">
        <f>VLOOKUP(LEFT(K459,2),'Ejercicio 1'!$K$9:$L$12,2,FALSE)*IF(RIGHT(K459,1)="+",1.2,IF(RIGHT(K459,1)="-",0.85,1))</f>
        <v>1200000</v>
      </c>
      <c r="AD459">
        <f t="shared" si="23"/>
        <v>600000</v>
      </c>
      <c r="AE459" t="str">
        <f>VLOOKUP(Z459,'Ejercicio 1'!N:P,3,FALSE)</f>
        <v>Ciencias</v>
      </c>
      <c r="AF459" t="str">
        <f>VLOOKUP(Z459,'Ejercicio 1'!N:P,2,FALSE)</f>
        <v>Antofagasta</v>
      </c>
      <c r="AG459" t="str">
        <f>IFERROR(VLOOKUP(Y459,'Ejercicio 1'!R:S,2,FALSE),"Indefinido")</f>
        <v>Artículo</v>
      </c>
    </row>
    <row r="460" spans="1:33" x14ac:dyDescent="0.25">
      <c r="A460">
        <v>2014</v>
      </c>
      <c r="B460">
        <v>2015</v>
      </c>
      <c r="C460">
        <v>1</v>
      </c>
      <c r="D460">
        <v>2014</v>
      </c>
      <c r="E460">
        <v>1</v>
      </c>
      <c r="G460">
        <v>0</v>
      </c>
      <c r="H460" t="s">
        <v>1022</v>
      </c>
      <c r="I460" t="s">
        <v>469</v>
      </c>
      <c r="J460" t="s">
        <v>470</v>
      </c>
      <c r="K460" t="s">
        <v>11</v>
      </c>
      <c r="L460">
        <v>3</v>
      </c>
      <c r="M460">
        <v>2</v>
      </c>
      <c r="N460">
        <v>1</v>
      </c>
      <c r="V460">
        <v>1</v>
      </c>
      <c r="Y460" t="s">
        <v>44</v>
      </c>
      <c r="Z460" t="s">
        <v>51</v>
      </c>
      <c r="AA460">
        <f t="shared" si="21"/>
        <v>1</v>
      </c>
      <c r="AB460">
        <f t="shared" si="22"/>
        <v>2015</v>
      </c>
      <c r="AC460">
        <f>VLOOKUP(LEFT(K460,2),'Ejercicio 1'!$K$9:$L$12,2,FALSE)*IF(RIGHT(K460,1)="+",1.2,IF(RIGHT(K460,1)="-",0.85,1))</f>
        <v>1200000</v>
      </c>
      <c r="AD460">
        <f t="shared" si="23"/>
        <v>600000</v>
      </c>
      <c r="AE460" t="str">
        <f>VLOOKUP(Z460,'Ejercicio 1'!N:P,3,FALSE)</f>
        <v>Ing. y Cs. Geológicas</v>
      </c>
      <c r="AF460" t="str">
        <f>VLOOKUP(Z460,'Ejercicio 1'!N:P,2,FALSE)</f>
        <v>Antofagasta</v>
      </c>
      <c r="AG460" t="str">
        <f>IFERROR(VLOOKUP(Y460,'Ejercicio 1'!R:S,2,FALSE),"Indefinido")</f>
        <v>Artículo</v>
      </c>
    </row>
    <row r="461" spans="1:33" x14ac:dyDescent="0.25">
      <c r="A461">
        <v>2015</v>
      </c>
      <c r="B461">
        <v>2015</v>
      </c>
      <c r="C461">
        <v>1</v>
      </c>
      <c r="D461">
        <v>2015</v>
      </c>
      <c r="E461">
        <v>1</v>
      </c>
      <c r="G461">
        <v>0</v>
      </c>
      <c r="H461" t="s">
        <v>1023</v>
      </c>
      <c r="I461" t="s">
        <v>1024</v>
      </c>
      <c r="J461" t="s">
        <v>1025</v>
      </c>
      <c r="K461" t="s">
        <v>10</v>
      </c>
      <c r="L461">
        <v>3</v>
      </c>
      <c r="M461">
        <v>1</v>
      </c>
      <c r="P461">
        <v>1</v>
      </c>
      <c r="W461">
        <v>1</v>
      </c>
      <c r="Y461" t="s">
        <v>44</v>
      </c>
      <c r="Z461" t="s">
        <v>323</v>
      </c>
      <c r="AA461">
        <f t="shared" si="21"/>
        <v>2</v>
      </c>
      <c r="AB461">
        <f t="shared" si="22"/>
        <v>2015</v>
      </c>
      <c r="AC461">
        <f>VLOOKUP(LEFT(K461,2),'Ejercicio 1'!$K$9:$L$12,2,FALSE)*IF(RIGHT(K461,1)="+",1.2,IF(RIGHT(K461,1)="-",0.85,1))</f>
        <v>1600000</v>
      </c>
      <c r="AD461">
        <f t="shared" si="23"/>
        <v>1600000</v>
      </c>
      <c r="AE461" t="str">
        <f>VLOOKUP(Z461,'Ejercicio 1'!N:P,3,FALSE)</f>
        <v>Ciencias</v>
      </c>
      <c r="AF461" t="str">
        <f>VLOOKUP(Z461,'Ejercicio 1'!N:P,2,FALSE)</f>
        <v>Antofagasta</v>
      </c>
      <c r="AG461" t="str">
        <f>IFERROR(VLOOKUP(Y461,'Ejercicio 1'!R:S,2,FALSE),"Indefinido")</f>
        <v>Artículo</v>
      </c>
    </row>
    <row r="462" spans="1:33" x14ac:dyDescent="0.25">
      <c r="A462">
        <v>2015</v>
      </c>
      <c r="C462">
        <v>0</v>
      </c>
      <c r="D462">
        <v>2015</v>
      </c>
      <c r="E462">
        <v>1</v>
      </c>
      <c r="G462">
        <v>0</v>
      </c>
      <c r="H462" t="s">
        <v>1026</v>
      </c>
      <c r="I462" t="s">
        <v>1027</v>
      </c>
      <c r="J462" t="s">
        <v>1412</v>
      </c>
      <c r="K462" t="s">
        <v>106</v>
      </c>
      <c r="L462">
        <v>2</v>
      </c>
      <c r="M462">
        <v>1</v>
      </c>
      <c r="X462">
        <v>1</v>
      </c>
      <c r="Y462" t="s">
        <v>143</v>
      </c>
      <c r="Z462" t="s">
        <v>61</v>
      </c>
      <c r="AA462">
        <f t="shared" si="21"/>
        <v>1</v>
      </c>
      <c r="AB462">
        <f t="shared" si="22"/>
        <v>2015</v>
      </c>
      <c r="AC462">
        <f>VLOOKUP(LEFT(K462,2),'Ejercicio 1'!$K$9:$L$12,2,FALSE)*IF(RIGHT(K462,1)="+",1.2,IF(RIGHT(K462,1)="-",0.85,1))</f>
        <v>680000</v>
      </c>
      <c r="AD462">
        <f t="shared" si="23"/>
        <v>680000</v>
      </c>
      <c r="AE462" t="str">
        <f>VLOOKUP(Z462,'Ejercicio 1'!N:P,3,FALSE)</f>
        <v>V.R.S.</v>
      </c>
      <c r="AF462" t="str">
        <f>VLOOKUP(Z462,'Ejercicio 1'!N:P,2,FALSE)</f>
        <v>Coquimbo</v>
      </c>
      <c r="AG462" t="str">
        <f>IFERROR(VLOOKUP(Y462,'Ejercicio 1'!R:S,2,FALSE),"Indefinido")</f>
        <v>Artículo de Conferencia</v>
      </c>
    </row>
    <row r="463" spans="1:33" x14ac:dyDescent="0.25">
      <c r="A463">
        <v>2015</v>
      </c>
      <c r="C463">
        <v>0</v>
      </c>
      <c r="D463">
        <v>2015</v>
      </c>
      <c r="E463">
        <v>1</v>
      </c>
      <c r="G463">
        <v>0</v>
      </c>
      <c r="H463" t="s">
        <v>1028</v>
      </c>
      <c r="I463" t="s">
        <v>1029</v>
      </c>
      <c r="J463" t="s">
        <v>316</v>
      </c>
      <c r="K463" t="s">
        <v>12</v>
      </c>
      <c r="L463">
        <v>2</v>
      </c>
      <c r="M463">
        <v>1</v>
      </c>
      <c r="P463">
        <v>1</v>
      </c>
      <c r="Y463" t="s">
        <v>44</v>
      </c>
      <c r="Z463" t="s">
        <v>126</v>
      </c>
      <c r="AA463">
        <f t="shared" si="21"/>
        <v>1</v>
      </c>
      <c r="AB463">
        <f t="shared" si="22"/>
        <v>2015</v>
      </c>
      <c r="AC463">
        <f>VLOOKUP(LEFT(K463,2),'Ejercicio 1'!$K$9:$L$12,2,FALSE)*IF(RIGHT(K463,1)="+",1.2,IF(RIGHT(K463,1)="-",0.85,1))</f>
        <v>800000</v>
      </c>
      <c r="AD463">
        <f t="shared" si="23"/>
        <v>800000</v>
      </c>
      <c r="AE463" t="str">
        <f>VLOOKUP(Z463,'Ejercicio 1'!N:P,3,FALSE)</f>
        <v>Humanidades</v>
      </c>
      <c r="AF463" t="str">
        <f>VLOOKUP(Z463,'Ejercicio 1'!N:P,2,FALSE)</f>
        <v>Antofagasta</v>
      </c>
      <c r="AG463" t="str">
        <f>IFERROR(VLOOKUP(Y463,'Ejercicio 1'!R:S,2,FALSE),"Indefinido")</f>
        <v>Artículo</v>
      </c>
    </row>
    <row r="464" spans="1:33" x14ac:dyDescent="0.25">
      <c r="A464">
        <v>2015</v>
      </c>
      <c r="B464">
        <v>2015</v>
      </c>
      <c r="C464">
        <v>11</v>
      </c>
      <c r="D464">
        <v>2015</v>
      </c>
      <c r="E464">
        <v>1</v>
      </c>
      <c r="G464">
        <v>0</v>
      </c>
      <c r="H464" t="s">
        <v>1030</v>
      </c>
      <c r="I464" t="s">
        <v>1031</v>
      </c>
      <c r="J464" t="s">
        <v>124</v>
      </c>
      <c r="K464" t="s">
        <v>11</v>
      </c>
      <c r="L464">
        <v>7</v>
      </c>
      <c r="M464">
        <v>1</v>
      </c>
      <c r="P464">
        <v>6</v>
      </c>
      <c r="Y464" t="s">
        <v>44</v>
      </c>
      <c r="Z464" t="s">
        <v>126</v>
      </c>
      <c r="AA464">
        <f t="shared" si="21"/>
        <v>6</v>
      </c>
      <c r="AB464">
        <f t="shared" si="22"/>
        <v>2015</v>
      </c>
      <c r="AC464">
        <f>VLOOKUP(LEFT(K464,2),'Ejercicio 1'!$K$9:$L$12,2,FALSE)*IF(RIGHT(K464,1)="+",1.2,IF(RIGHT(K464,1)="-",0.85,1))</f>
        <v>1200000</v>
      </c>
      <c r="AD464">
        <f t="shared" si="23"/>
        <v>1200000</v>
      </c>
      <c r="AE464" t="str">
        <f>VLOOKUP(Z464,'Ejercicio 1'!N:P,3,FALSE)</f>
        <v>Humanidades</v>
      </c>
      <c r="AF464" t="str">
        <f>VLOOKUP(Z464,'Ejercicio 1'!N:P,2,FALSE)</f>
        <v>Antofagasta</v>
      </c>
      <c r="AG464" t="str">
        <f>IFERROR(VLOOKUP(Y464,'Ejercicio 1'!R:S,2,FALSE),"Indefinido")</f>
        <v>Artículo</v>
      </c>
    </row>
    <row r="465" spans="1:33" x14ac:dyDescent="0.25">
      <c r="A465">
        <v>2015</v>
      </c>
      <c r="C465">
        <v>0</v>
      </c>
      <c r="D465">
        <v>2015</v>
      </c>
      <c r="E465">
        <v>1</v>
      </c>
      <c r="G465">
        <v>0</v>
      </c>
      <c r="H465" t="s">
        <v>1032</v>
      </c>
      <c r="I465" t="s">
        <v>1033</v>
      </c>
      <c r="J465" t="s">
        <v>1034</v>
      </c>
      <c r="K465" t="s">
        <v>10</v>
      </c>
      <c r="L465">
        <v>3</v>
      </c>
      <c r="M465">
        <v>1</v>
      </c>
      <c r="T465">
        <v>2</v>
      </c>
      <c r="Y465" t="s">
        <v>143</v>
      </c>
      <c r="Z465" t="s">
        <v>4</v>
      </c>
      <c r="AA465">
        <f t="shared" si="21"/>
        <v>2</v>
      </c>
      <c r="AB465">
        <f t="shared" si="22"/>
        <v>2015</v>
      </c>
      <c r="AC465">
        <f>VLOOKUP(LEFT(K465,2),'Ejercicio 1'!$K$9:$L$12,2,FALSE)*IF(RIGHT(K465,1)="+",1.2,IF(RIGHT(K465,1)="-",0.85,1))</f>
        <v>1600000</v>
      </c>
      <c r="AD465">
        <f t="shared" si="23"/>
        <v>1600000</v>
      </c>
      <c r="AE465" t="str">
        <f>VLOOKUP(Z465,'Ejercicio 1'!N:P,3,FALSE)</f>
        <v>Economía y Administración</v>
      </c>
      <c r="AF465" t="str">
        <f>VLOOKUP(Z465,'Ejercicio 1'!N:P,2,FALSE)</f>
        <v>Antofagasta</v>
      </c>
      <c r="AG465" t="str">
        <f>IFERROR(VLOOKUP(Y465,'Ejercicio 1'!R:S,2,FALSE),"Indefinido")</f>
        <v>Artículo de Conferencia</v>
      </c>
    </row>
    <row r="466" spans="1:33" x14ac:dyDescent="0.25">
      <c r="A466">
        <v>2015</v>
      </c>
      <c r="B466">
        <v>2015</v>
      </c>
      <c r="C466">
        <v>11</v>
      </c>
      <c r="D466">
        <v>2015</v>
      </c>
      <c r="E466">
        <v>1</v>
      </c>
      <c r="G466">
        <v>0</v>
      </c>
      <c r="H466" t="s">
        <v>1035</v>
      </c>
      <c r="I466" t="s">
        <v>1036</v>
      </c>
      <c r="J466" t="s">
        <v>1037</v>
      </c>
      <c r="K466" t="s">
        <v>106</v>
      </c>
      <c r="L466">
        <v>27</v>
      </c>
      <c r="M466">
        <v>1</v>
      </c>
      <c r="P466">
        <v>3</v>
      </c>
      <c r="Q466">
        <v>6</v>
      </c>
      <c r="S466">
        <v>1</v>
      </c>
      <c r="U466">
        <v>2</v>
      </c>
      <c r="W466">
        <v>7</v>
      </c>
      <c r="X466">
        <v>9</v>
      </c>
      <c r="Y466" t="s">
        <v>44</v>
      </c>
      <c r="Z466" t="s">
        <v>6</v>
      </c>
      <c r="AA466">
        <f t="shared" si="21"/>
        <v>26</v>
      </c>
      <c r="AB466">
        <f t="shared" si="22"/>
        <v>2015</v>
      </c>
      <c r="AC466">
        <f>VLOOKUP(LEFT(K466,2),'Ejercicio 1'!$K$9:$L$12,2,FALSE)*IF(RIGHT(K466,1)="+",1.2,IF(RIGHT(K466,1)="-",0.85,1))</f>
        <v>680000</v>
      </c>
      <c r="AD466">
        <f t="shared" si="23"/>
        <v>680000</v>
      </c>
      <c r="AE466" t="str">
        <f>VLOOKUP(Z466,'Ejercicio 1'!N:P,3,FALSE)</f>
        <v>Medicina</v>
      </c>
      <c r="AF466" t="str">
        <f>VLOOKUP(Z466,'Ejercicio 1'!N:P,2,FALSE)</f>
        <v>Coquimbo</v>
      </c>
      <c r="AG466" t="str">
        <f>IFERROR(VLOOKUP(Y466,'Ejercicio 1'!R:S,2,FALSE),"Indefinido")</f>
        <v>Artículo</v>
      </c>
    </row>
    <row r="467" spans="1:33" x14ac:dyDescent="0.25">
      <c r="A467">
        <v>2015</v>
      </c>
      <c r="C467">
        <v>0</v>
      </c>
      <c r="D467">
        <v>2015</v>
      </c>
      <c r="E467">
        <v>1</v>
      </c>
      <c r="G467">
        <v>0</v>
      </c>
      <c r="H467" t="s">
        <v>1038</v>
      </c>
      <c r="I467" t="s">
        <v>1033</v>
      </c>
      <c r="J467" t="s">
        <v>1034</v>
      </c>
      <c r="K467" t="s">
        <v>10</v>
      </c>
      <c r="L467">
        <v>5</v>
      </c>
      <c r="M467">
        <v>2</v>
      </c>
      <c r="S467">
        <v>3</v>
      </c>
      <c r="Y467" t="s">
        <v>143</v>
      </c>
      <c r="Z467" t="s">
        <v>217</v>
      </c>
      <c r="AA467">
        <f t="shared" si="21"/>
        <v>3</v>
      </c>
      <c r="AB467">
        <f t="shared" si="22"/>
        <v>2015</v>
      </c>
      <c r="AC467">
        <f>VLOOKUP(LEFT(K467,2),'Ejercicio 1'!$K$9:$L$12,2,FALSE)*IF(RIGHT(K467,1)="+",1.2,IF(RIGHT(K467,1)="-",0.85,1))</f>
        <v>1600000</v>
      </c>
      <c r="AD467">
        <f t="shared" si="23"/>
        <v>800000</v>
      </c>
      <c r="AE467" t="str">
        <f>VLOOKUP(Z467,'Ejercicio 1'!N:P,3,FALSE)</f>
        <v>Ing. y Cs. Geológicas</v>
      </c>
      <c r="AF467" t="str">
        <f>VLOOKUP(Z467,'Ejercicio 1'!N:P,2,FALSE)</f>
        <v>Antofagasta</v>
      </c>
      <c r="AG467" t="str">
        <f>IFERROR(VLOOKUP(Y467,'Ejercicio 1'!R:S,2,FALSE),"Indefinido")</f>
        <v>Artículo de Conferencia</v>
      </c>
    </row>
    <row r="468" spans="1:33" x14ac:dyDescent="0.25">
      <c r="A468">
        <v>2015</v>
      </c>
      <c r="B468">
        <v>2015</v>
      </c>
      <c r="C468">
        <v>11</v>
      </c>
      <c r="D468">
        <v>2015</v>
      </c>
      <c r="E468">
        <v>1</v>
      </c>
      <c r="G468">
        <v>0</v>
      </c>
      <c r="H468" t="s">
        <v>1039</v>
      </c>
      <c r="I468" t="s">
        <v>1040</v>
      </c>
      <c r="J468" t="s">
        <v>1041</v>
      </c>
      <c r="K468" t="s">
        <v>10</v>
      </c>
      <c r="L468">
        <v>8</v>
      </c>
      <c r="M468">
        <v>1</v>
      </c>
      <c r="P468">
        <v>1</v>
      </c>
      <c r="T468">
        <v>6</v>
      </c>
      <c r="W468">
        <v>1</v>
      </c>
      <c r="Y468" t="s">
        <v>44</v>
      </c>
      <c r="Z468" t="s">
        <v>111</v>
      </c>
      <c r="AA468">
        <f t="shared" si="21"/>
        <v>7</v>
      </c>
      <c r="AB468">
        <f t="shared" si="22"/>
        <v>2015</v>
      </c>
      <c r="AC468">
        <f>VLOOKUP(LEFT(K468,2),'Ejercicio 1'!$K$9:$L$12,2,FALSE)*IF(RIGHT(K468,1)="+",1.2,IF(RIGHT(K468,1)="-",0.85,1))</f>
        <v>1600000</v>
      </c>
      <c r="AD468">
        <f t="shared" si="23"/>
        <v>1600000</v>
      </c>
      <c r="AE468" t="str">
        <f>VLOOKUP(Z468,'Ejercicio 1'!N:P,3,FALSE)</f>
        <v>Medicina</v>
      </c>
      <c r="AF468" t="str">
        <f>VLOOKUP(Z468,'Ejercicio 1'!N:P,2,FALSE)</f>
        <v>Coquimbo</v>
      </c>
      <c r="AG468" t="str">
        <f>IFERROR(VLOOKUP(Y468,'Ejercicio 1'!R:S,2,FALSE),"Indefinido")</f>
        <v>Artículo</v>
      </c>
    </row>
    <row r="469" spans="1:33" x14ac:dyDescent="0.25">
      <c r="A469">
        <v>2015</v>
      </c>
      <c r="B469">
        <v>2015</v>
      </c>
      <c r="C469">
        <v>11</v>
      </c>
      <c r="D469">
        <v>2015</v>
      </c>
      <c r="E469">
        <v>1</v>
      </c>
      <c r="G469">
        <v>0</v>
      </c>
      <c r="H469" t="s">
        <v>251</v>
      </c>
      <c r="I469" t="s">
        <v>1042</v>
      </c>
      <c r="J469" t="s">
        <v>253</v>
      </c>
      <c r="K469" t="s">
        <v>10</v>
      </c>
      <c r="L469">
        <v>4</v>
      </c>
      <c r="M469">
        <v>1</v>
      </c>
      <c r="O469">
        <v>1</v>
      </c>
      <c r="P469">
        <v>2</v>
      </c>
      <c r="Y469" t="s">
        <v>44</v>
      </c>
      <c r="Z469" t="s">
        <v>56</v>
      </c>
      <c r="AA469">
        <f t="shared" si="21"/>
        <v>3</v>
      </c>
      <c r="AB469">
        <f t="shared" si="22"/>
        <v>2015</v>
      </c>
      <c r="AC469">
        <f>VLOOKUP(LEFT(K469,2),'Ejercicio 1'!$K$9:$L$12,2,FALSE)*IF(RIGHT(K469,1)="+",1.2,IF(RIGHT(K469,1)="-",0.85,1))</f>
        <v>1600000</v>
      </c>
      <c r="AD469">
        <f t="shared" si="23"/>
        <v>1600000</v>
      </c>
      <c r="AE469" t="str">
        <f>VLOOKUP(Z469,'Ejercicio 1'!N:P,3,FALSE)</f>
        <v>Cs. del Mar</v>
      </c>
      <c r="AF469" t="str">
        <f>VLOOKUP(Z469,'Ejercicio 1'!N:P,2,FALSE)</f>
        <v>Coquimbo</v>
      </c>
      <c r="AG469" t="str">
        <f>IFERROR(VLOOKUP(Y469,'Ejercicio 1'!R:S,2,FALSE),"Indefinido")</f>
        <v>Artículo</v>
      </c>
    </row>
    <row r="470" spans="1:33" x14ac:dyDescent="0.25">
      <c r="A470">
        <v>2015</v>
      </c>
      <c r="B470">
        <v>2015</v>
      </c>
      <c r="C470">
        <v>11</v>
      </c>
      <c r="D470">
        <v>2015</v>
      </c>
      <c r="E470">
        <v>1</v>
      </c>
      <c r="G470">
        <v>0</v>
      </c>
      <c r="H470" t="s">
        <v>1043</v>
      </c>
      <c r="I470" t="s">
        <v>1044</v>
      </c>
      <c r="J470" t="s">
        <v>1045</v>
      </c>
      <c r="K470" t="s">
        <v>106</v>
      </c>
      <c r="L470">
        <v>4</v>
      </c>
      <c r="M470">
        <v>1</v>
      </c>
      <c r="O470">
        <v>3</v>
      </c>
      <c r="Y470" t="s">
        <v>44</v>
      </c>
      <c r="Z470" t="s">
        <v>56</v>
      </c>
      <c r="AA470">
        <f t="shared" si="21"/>
        <v>3</v>
      </c>
      <c r="AB470">
        <f t="shared" si="22"/>
        <v>2015</v>
      </c>
      <c r="AC470">
        <f>VLOOKUP(LEFT(K470,2),'Ejercicio 1'!$K$9:$L$12,2,FALSE)*IF(RIGHT(K470,1)="+",1.2,IF(RIGHT(K470,1)="-",0.85,1))</f>
        <v>680000</v>
      </c>
      <c r="AD470">
        <f t="shared" si="23"/>
        <v>680000</v>
      </c>
      <c r="AE470" t="str">
        <f>VLOOKUP(Z470,'Ejercicio 1'!N:P,3,FALSE)</f>
        <v>Cs. del Mar</v>
      </c>
      <c r="AF470" t="str">
        <f>VLOOKUP(Z470,'Ejercicio 1'!N:P,2,FALSE)</f>
        <v>Coquimbo</v>
      </c>
      <c r="AG470" t="str">
        <f>IFERROR(VLOOKUP(Y470,'Ejercicio 1'!R:S,2,FALSE),"Indefinido")</f>
        <v>Artículo</v>
      </c>
    </row>
    <row r="471" spans="1:33" x14ac:dyDescent="0.25">
      <c r="A471">
        <v>2015</v>
      </c>
      <c r="B471">
        <v>2016</v>
      </c>
      <c r="C471">
        <v>1</v>
      </c>
      <c r="D471">
        <v>2015</v>
      </c>
      <c r="E471">
        <v>1</v>
      </c>
      <c r="F471">
        <v>2016</v>
      </c>
      <c r="G471">
        <v>1</v>
      </c>
      <c r="H471" t="s">
        <v>1046</v>
      </c>
      <c r="I471" t="s">
        <v>212</v>
      </c>
      <c r="J471" t="s">
        <v>213</v>
      </c>
      <c r="K471" t="s">
        <v>12</v>
      </c>
      <c r="L471">
        <v>5</v>
      </c>
      <c r="M471">
        <v>1</v>
      </c>
      <c r="P471">
        <v>4</v>
      </c>
      <c r="Y471" t="s">
        <v>44</v>
      </c>
      <c r="Z471" t="s">
        <v>126</v>
      </c>
      <c r="AA471">
        <f t="shared" si="21"/>
        <v>4</v>
      </c>
      <c r="AB471">
        <f t="shared" si="22"/>
        <v>2016</v>
      </c>
      <c r="AC471">
        <f>VLOOKUP(LEFT(K471,2),'Ejercicio 1'!$K$9:$L$12,2,FALSE)*IF(RIGHT(K471,1)="+",1.2,IF(RIGHT(K471,1)="-",0.85,1))</f>
        <v>800000</v>
      </c>
      <c r="AD471">
        <f t="shared" si="23"/>
        <v>800000</v>
      </c>
      <c r="AE471" t="str">
        <f>VLOOKUP(Z471,'Ejercicio 1'!N:P,3,FALSE)</f>
        <v>Humanidades</v>
      </c>
      <c r="AF471" t="str">
        <f>VLOOKUP(Z471,'Ejercicio 1'!N:P,2,FALSE)</f>
        <v>Antofagasta</v>
      </c>
      <c r="AG471" t="str">
        <f>IFERROR(VLOOKUP(Y471,'Ejercicio 1'!R:S,2,FALSE),"Indefinido")</f>
        <v>Artículo</v>
      </c>
    </row>
    <row r="472" spans="1:33" x14ac:dyDescent="0.25">
      <c r="A472">
        <v>2016</v>
      </c>
      <c r="B472">
        <v>2016</v>
      </c>
      <c r="C472">
        <v>1</v>
      </c>
      <c r="E472">
        <v>0</v>
      </c>
      <c r="G472">
        <v>0</v>
      </c>
      <c r="H472" t="s">
        <v>1047</v>
      </c>
      <c r="I472" t="s">
        <v>82</v>
      </c>
      <c r="J472" t="s">
        <v>83</v>
      </c>
      <c r="K472" t="s">
        <v>9</v>
      </c>
      <c r="L472">
        <v>6</v>
      </c>
      <c r="M472">
        <v>2</v>
      </c>
      <c r="V472">
        <v>3</v>
      </c>
      <c r="W472">
        <v>1</v>
      </c>
      <c r="Y472" t="s">
        <v>44</v>
      </c>
      <c r="Z472" t="s">
        <v>46</v>
      </c>
      <c r="AA472">
        <f t="shared" si="21"/>
        <v>4</v>
      </c>
      <c r="AB472">
        <f t="shared" si="22"/>
        <v>2016</v>
      </c>
      <c r="AC472">
        <f>VLOOKUP(LEFT(K472,2),'Ejercicio 1'!$K$9:$L$12,2,FALSE)*IF(RIGHT(K472,1)="+",1.2,IF(RIGHT(K472,1)="-",0.85,1))</f>
        <v>2000000</v>
      </c>
      <c r="AD472">
        <f t="shared" si="23"/>
        <v>1000000</v>
      </c>
      <c r="AE472" t="str">
        <f>VLOOKUP(Z472,'Ejercicio 1'!N:P,3,FALSE)</f>
        <v>V.R.I.D.T.</v>
      </c>
      <c r="AF472" t="str">
        <f>VLOOKUP(Z472,'Ejercicio 1'!N:P,2,FALSE)</f>
        <v>Antofagasta</v>
      </c>
      <c r="AG472" t="str">
        <f>IFERROR(VLOOKUP(Y472,'Ejercicio 1'!R:S,2,FALSE),"Indefinido")</f>
        <v>Artículo</v>
      </c>
    </row>
    <row r="473" spans="1:33" x14ac:dyDescent="0.25">
      <c r="A473">
        <v>2015</v>
      </c>
      <c r="C473">
        <v>0</v>
      </c>
      <c r="D473">
        <v>2015</v>
      </c>
      <c r="E473">
        <v>1</v>
      </c>
      <c r="G473">
        <v>0</v>
      </c>
      <c r="H473" t="s">
        <v>1048</v>
      </c>
      <c r="I473" t="s">
        <v>1049</v>
      </c>
      <c r="J473">
        <v>19830246</v>
      </c>
      <c r="K473" t="s">
        <v>11</v>
      </c>
      <c r="L473">
        <v>7</v>
      </c>
      <c r="M473">
        <v>1</v>
      </c>
      <c r="Q473">
        <v>5</v>
      </c>
      <c r="W473">
        <v>1</v>
      </c>
      <c r="Y473" t="s">
        <v>44</v>
      </c>
      <c r="Z473" t="s">
        <v>55</v>
      </c>
      <c r="AA473">
        <f t="shared" si="21"/>
        <v>6</v>
      </c>
      <c r="AB473">
        <f t="shared" si="22"/>
        <v>2015</v>
      </c>
      <c r="AC473">
        <f>VLOOKUP(LEFT(K473,2),'Ejercicio 1'!$K$9:$L$12,2,FALSE)*IF(RIGHT(K473,1)="+",1.2,IF(RIGHT(K473,1)="-",0.85,1))</f>
        <v>1200000</v>
      </c>
      <c r="AD473">
        <f t="shared" si="23"/>
        <v>1200000</v>
      </c>
      <c r="AE473" t="str">
        <f>VLOOKUP(Z473,'Ejercicio 1'!N:P,3,FALSE)</f>
        <v>Cs. del Mar</v>
      </c>
      <c r="AF473" t="str">
        <f>VLOOKUP(Z473,'Ejercicio 1'!N:P,2,FALSE)</f>
        <v>Coquimbo</v>
      </c>
      <c r="AG473" t="str">
        <f>IFERROR(VLOOKUP(Y473,'Ejercicio 1'!R:S,2,FALSE),"Indefinido")</f>
        <v>Artículo</v>
      </c>
    </row>
    <row r="474" spans="1:33" x14ac:dyDescent="0.25">
      <c r="A474">
        <v>2015</v>
      </c>
      <c r="C474">
        <v>0</v>
      </c>
      <c r="D474">
        <v>2015</v>
      </c>
      <c r="E474">
        <v>1</v>
      </c>
      <c r="G474">
        <v>0</v>
      </c>
      <c r="H474" t="s">
        <v>1050</v>
      </c>
      <c r="I474" t="s">
        <v>1051</v>
      </c>
      <c r="J474" t="s">
        <v>1413</v>
      </c>
      <c r="K474" t="s">
        <v>106</v>
      </c>
      <c r="L474">
        <v>2</v>
      </c>
      <c r="M474">
        <v>1</v>
      </c>
      <c r="S474">
        <v>1</v>
      </c>
      <c r="Y474" t="s">
        <v>143</v>
      </c>
      <c r="Z474" t="s">
        <v>150</v>
      </c>
      <c r="AA474">
        <f t="shared" si="21"/>
        <v>1</v>
      </c>
      <c r="AB474">
        <f t="shared" si="22"/>
        <v>2015</v>
      </c>
      <c r="AC474">
        <f>VLOOKUP(LEFT(K474,2),'Ejercicio 1'!$K$9:$L$12,2,FALSE)*IF(RIGHT(K474,1)="+",1.2,IF(RIGHT(K474,1)="-",0.85,1))</f>
        <v>680000</v>
      </c>
      <c r="AD474">
        <f t="shared" si="23"/>
        <v>680000</v>
      </c>
      <c r="AE474" t="str">
        <f>VLOOKUP(Z474,'Ejercicio 1'!N:P,3,FALSE)</f>
        <v>Ing. y Cs. Geológicas</v>
      </c>
      <c r="AF474" t="str">
        <f>VLOOKUP(Z474,'Ejercicio 1'!N:P,2,FALSE)</f>
        <v>Antofagasta</v>
      </c>
      <c r="AG474" t="str">
        <f>IFERROR(VLOOKUP(Y474,'Ejercicio 1'!R:S,2,FALSE),"Indefinido")</f>
        <v>Artículo de Conferencia</v>
      </c>
    </row>
    <row r="475" spans="1:33" x14ac:dyDescent="0.25">
      <c r="A475">
        <v>2015</v>
      </c>
      <c r="B475">
        <v>2016</v>
      </c>
      <c r="C475">
        <v>1</v>
      </c>
      <c r="D475">
        <v>2015</v>
      </c>
      <c r="E475">
        <v>1</v>
      </c>
      <c r="G475">
        <v>0</v>
      </c>
      <c r="H475" t="s">
        <v>1052</v>
      </c>
      <c r="I475" t="s">
        <v>1053</v>
      </c>
      <c r="J475" t="s">
        <v>1054</v>
      </c>
      <c r="K475" t="s">
        <v>11</v>
      </c>
      <c r="L475">
        <v>4</v>
      </c>
      <c r="M475">
        <v>1</v>
      </c>
      <c r="P475">
        <v>3</v>
      </c>
      <c r="Y475" t="s">
        <v>44</v>
      </c>
      <c r="Z475" t="s">
        <v>1055</v>
      </c>
      <c r="AA475">
        <f t="shared" si="21"/>
        <v>3</v>
      </c>
      <c r="AB475">
        <f t="shared" si="22"/>
        <v>2016</v>
      </c>
      <c r="AC475">
        <f>VLOOKUP(LEFT(K475,2),'Ejercicio 1'!$K$9:$L$12,2,FALSE)*IF(RIGHT(K475,1)="+",1.2,IF(RIGHT(K475,1)="-",0.85,1))</f>
        <v>1200000</v>
      </c>
      <c r="AD475">
        <f t="shared" si="23"/>
        <v>1200000</v>
      </c>
      <c r="AE475" t="str">
        <f>VLOOKUP(Z475,'Ejercicio 1'!N:P,3,FALSE)</f>
        <v>V.R.I.D.T.</v>
      </c>
      <c r="AF475" t="str">
        <f>VLOOKUP(Z475,'Ejercicio 1'!N:P,2,FALSE)</f>
        <v>Antofagasta</v>
      </c>
      <c r="AG475" t="str">
        <f>IFERROR(VLOOKUP(Y475,'Ejercicio 1'!R:S,2,FALSE),"Indefinido")</f>
        <v>Artículo</v>
      </c>
    </row>
    <row r="476" spans="1:33" x14ac:dyDescent="0.25">
      <c r="A476">
        <v>2015</v>
      </c>
      <c r="B476">
        <v>2016</v>
      </c>
      <c r="C476">
        <v>1</v>
      </c>
      <c r="D476">
        <v>2015</v>
      </c>
      <c r="E476">
        <v>1</v>
      </c>
      <c r="F476">
        <v>2016</v>
      </c>
      <c r="G476">
        <v>1</v>
      </c>
      <c r="H476" t="s">
        <v>1056</v>
      </c>
      <c r="I476" t="s">
        <v>1057</v>
      </c>
      <c r="J476" t="s">
        <v>1058</v>
      </c>
      <c r="K476" t="s">
        <v>106</v>
      </c>
      <c r="L476">
        <v>1</v>
      </c>
      <c r="M476">
        <v>1</v>
      </c>
      <c r="Y476" t="s">
        <v>44</v>
      </c>
      <c r="Z476" t="s">
        <v>1059</v>
      </c>
      <c r="AA476">
        <f t="shared" si="21"/>
        <v>0</v>
      </c>
      <c r="AB476">
        <f t="shared" si="22"/>
        <v>2016</v>
      </c>
      <c r="AC476">
        <f>VLOOKUP(LEFT(K476,2),'Ejercicio 1'!$K$9:$L$12,2,FALSE)*IF(RIGHT(K476,1)="+",1.2,IF(RIGHT(K476,1)="-",0.85,1))</f>
        <v>680000</v>
      </c>
      <c r="AD476">
        <f t="shared" si="23"/>
        <v>680000</v>
      </c>
      <c r="AE476" t="str">
        <f>VLOOKUP(Z476,'Ejercicio 1'!N:P,3,FALSE)</f>
        <v>V.R.A.</v>
      </c>
      <c r="AF476" t="str">
        <f>VLOOKUP(Z476,'Ejercicio 1'!N:P,2,FALSE)</f>
        <v>Antofagasta</v>
      </c>
      <c r="AG476" t="str">
        <f>IFERROR(VLOOKUP(Y476,'Ejercicio 1'!R:S,2,FALSE),"Indefinido")</f>
        <v>Artículo</v>
      </c>
    </row>
    <row r="477" spans="1:33" x14ac:dyDescent="0.25">
      <c r="A477">
        <v>2015</v>
      </c>
      <c r="B477">
        <v>2015</v>
      </c>
      <c r="C477">
        <v>1</v>
      </c>
      <c r="D477">
        <v>2015</v>
      </c>
      <c r="E477">
        <v>1</v>
      </c>
      <c r="F477">
        <v>2015</v>
      </c>
      <c r="G477">
        <v>1</v>
      </c>
      <c r="H477" t="s">
        <v>1060</v>
      </c>
      <c r="I477" t="s">
        <v>85</v>
      </c>
      <c r="J477" t="s">
        <v>86</v>
      </c>
      <c r="K477" t="s">
        <v>11</v>
      </c>
      <c r="L477">
        <v>7</v>
      </c>
      <c r="M477">
        <v>3</v>
      </c>
      <c r="P477">
        <v>2</v>
      </c>
      <c r="T477">
        <v>2</v>
      </c>
      <c r="W477">
        <v>1</v>
      </c>
      <c r="Y477" t="s">
        <v>44</v>
      </c>
      <c r="Z477" t="s">
        <v>88</v>
      </c>
      <c r="AA477">
        <f t="shared" si="21"/>
        <v>4</v>
      </c>
      <c r="AB477">
        <f t="shared" si="22"/>
        <v>2015</v>
      </c>
      <c r="AC477">
        <f>VLOOKUP(LEFT(K477,2),'Ejercicio 1'!$K$9:$L$12,2,FALSE)*IF(RIGHT(K477,1)="+",1.2,IF(RIGHT(K477,1)="-",0.85,1))</f>
        <v>1200000</v>
      </c>
      <c r="AD477">
        <f t="shared" si="23"/>
        <v>400000</v>
      </c>
      <c r="AE477" t="str">
        <f>VLOOKUP(Z477,'Ejercicio 1'!N:P,3,FALSE)</f>
        <v>V.R.I.D.T.</v>
      </c>
      <c r="AF477" t="str">
        <f>VLOOKUP(Z477,'Ejercicio 1'!N:P,2,FALSE)</f>
        <v>Antofagasta</v>
      </c>
      <c r="AG477" t="str">
        <f>IFERROR(VLOOKUP(Y477,'Ejercicio 1'!R:S,2,FALSE),"Indefinido")</f>
        <v>Artículo</v>
      </c>
    </row>
    <row r="478" spans="1:33" x14ac:dyDescent="0.25">
      <c r="A478">
        <v>2016</v>
      </c>
      <c r="C478">
        <v>0</v>
      </c>
      <c r="D478">
        <v>2016</v>
      </c>
      <c r="E478">
        <v>11</v>
      </c>
      <c r="G478">
        <v>0</v>
      </c>
      <c r="H478" t="s">
        <v>1061</v>
      </c>
      <c r="I478" t="s">
        <v>1062</v>
      </c>
      <c r="J478">
        <v>18650929</v>
      </c>
      <c r="K478" t="s">
        <v>12</v>
      </c>
      <c r="L478">
        <v>12</v>
      </c>
      <c r="M478">
        <v>1</v>
      </c>
      <c r="Q478">
        <v>9</v>
      </c>
      <c r="W478">
        <v>2</v>
      </c>
      <c r="Y478" t="s">
        <v>143</v>
      </c>
      <c r="Z478" t="s">
        <v>217</v>
      </c>
      <c r="AA478">
        <f t="shared" si="21"/>
        <v>11</v>
      </c>
      <c r="AB478">
        <f t="shared" si="22"/>
        <v>2016</v>
      </c>
      <c r="AC478">
        <f>VLOOKUP(LEFT(K478,2),'Ejercicio 1'!$K$9:$L$12,2,FALSE)*IF(RIGHT(K478,1)="+",1.2,IF(RIGHT(K478,1)="-",0.85,1))</f>
        <v>800000</v>
      </c>
      <c r="AD478">
        <f t="shared" si="23"/>
        <v>800000</v>
      </c>
      <c r="AE478" t="str">
        <f>VLOOKUP(Z478,'Ejercicio 1'!N:P,3,FALSE)</f>
        <v>Ing. y Cs. Geológicas</v>
      </c>
      <c r="AF478" t="str">
        <f>VLOOKUP(Z478,'Ejercicio 1'!N:P,2,FALSE)</f>
        <v>Antofagasta</v>
      </c>
      <c r="AG478" t="str">
        <f>IFERROR(VLOOKUP(Y478,'Ejercicio 1'!R:S,2,FALSE),"Indefinido")</f>
        <v>Artículo de Conferencia</v>
      </c>
    </row>
    <row r="479" spans="1:33" x14ac:dyDescent="0.25">
      <c r="A479">
        <v>2015</v>
      </c>
      <c r="C479">
        <v>0</v>
      </c>
      <c r="D479">
        <v>2015</v>
      </c>
      <c r="E479">
        <v>1</v>
      </c>
      <c r="G479">
        <v>0</v>
      </c>
      <c r="H479" t="s">
        <v>1063</v>
      </c>
      <c r="I479" t="s">
        <v>1064</v>
      </c>
      <c r="J479" t="s">
        <v>1065</v>
      </c>
      <c r="K479" t="s">
        <v>12</v>
      </c>
      <c r="L479">
        <v>3</v>
      </c>
      <c r="M479">
        <v>2</v>
      </c>
      <c r="P479">
        <v>1</v>
      </c>
      <c r="Y479" t="s">
        <v>44</v>
      </c>
      <c r="Z479" t="s">
        <v>126</v>
      </c>
      <c r="AA479">
        <f t="shared" si="21"/>
        <v>1</v>
      </c>
      <c r="AB479">
        <f t="shared" si="22"/>
        <v>2015</v>
      </c>
      <c r="AC479">
        <f>VLOOKUP(LEFT(K479,2),'Ejercicio 1'!$K$9:$L$12,2,FALSE)*IF(RIGHT(K479,1)="+",1.2,IF(RIGHT(K479,1)="-",0.85,1))</f>
        <v>800000</v>
      </c>
      <c r="AD479">
        <f t="shared" si="23"/>
        <v>400000</v>
      </c>
      <c r="AE479" t="str">
        <f>VLOOKUP(Z479,'Ejercicio 1'!N:P,3,FALSE)</f>
        <v>Humanidades</v>
      </c>
      <c r="AF479" t="str">
        <f>VLOOKUP(Z479,'Ejercicio 1'!N:P,2,FALSE)</f>
        <v>Antofagasta</v>
      </c>
      <c r="AG479" t="str">
        <f>IFERROR(VLOOKUP(Y479,'Ejercicio 1'!R:S,2,FALSE),"Indefinido")</f>
        <v>Artículo</v>
      </c>
    </row>
    <row r="480" spans="1:33" x14ac:dyDescent="0.25">
      <c r="A480">
        <v>2015</v>
      </c>
      <c r="C480">
        <v>0</v>
      </c>
      <c r="D480">
        <v>2015</v>
      </c>
      <c r="E480">
        <v>1</v>
      </c>
      <c r="G480">
        <v>0</v>
      </c>
      <c r="H480" t="s">
        <v>1066</v>
      </c>
      <c r="I480" t="s">
        <v>1067</v>
      </c>
      <c r="J480" t="s">
        <v>1068</v>
      </c>
      <c r="K480" t="s">
        <v>9</v>
      </c>
      <c r="L480">
        <v>3</v>
      </c>
      <c r="M480">
        <v>1</v>
      </c>
      <c r="T480">
        <v>2</v>
      </c>
      <c r="Y480" t="s">
        <v>44</v>
      </c>
      <c r="Z480" t="s">
        <v>126</v>
      </c>
      <c r="AA480">
        <f t="shared" si="21"/>
        <v>2</v>
      </c>
      <c r="AB480">
        <f t="shared" si="22"/>
        <v>2015</v>
      </c>
      <c r="AC480">
        <f>VLOOKUP(LEFT(K480,2),'Ejercicio 1'!$K$9:$L$12,2,FALSE)*IF(RIGHT(K480,1)="+",1.2,IF(RIGHT(K480,1)="-",0.85,1))</f>
        <v>2000000</v>
      </c>
      <c r="AD480">
        <f t="shared" si="23"/>
        <v>2000000</v>
      </c>
      <c r="AE480" t="str">
        <f>VLOOKUP(Z480,'Ejercicio 1'!N:P,3,FALSE)</f>
        <v>Humanidades</v>
      </c>
      <c r="AF480" t="str">
        <f>VLOOKUP(Z480,'Ejercicio 1'!N:P,2,FALSE)</f>
        <v>Antofagasta</v>
      </c>
      <c r="AG480" t="str">
        <f>IFERROR(VLOOKUP(Y480,'Ejercicio 1'!R:S,2,FALSE),"Indefinido")</f>
        <v>Artículo</v>
      </c>
    </row>
    <row r="481" spans="1:33" x14ac:dyDescent="0.25">
      <c r="A481">
        <v>2015</v>
      </c>
      <c r="C481">
        <v>0</v>
      </c>
      <c r="D481">
        <v>2015</v>
      </c>
      <c r="E481">
        <v>1</v>
      </c>
      <c r="G481">
        <v>0</v>
      </c>
      <c r="H481" t="s">
        <v>1069</v>
      </c>
      <c r="I481" t="s">
        <v>1070</v>
      </c>
      <c r="J481" t="s">
        <v>1071</v>
      </c>
      <c r="K481" t="s">
        <v>12</v>
      </c>
      <c r="L481">
        <v>1</v>
      </c>
      <c r="M481">
        <v>1</v>
      </c>
      <c r="Y481" t="s">
        <v>44</v>
      </c>
      <c r="Z481" t="s">
        <v>88</v>
      </c>
      <c r="AA481">
        <f t="shared" si="21"/>
        <v>0</v>
      </c>
      <c r="AB481">
        <f t="shared" si="22"/>
        <v>2015</v>
      </c>
      <c r="AC481">
        <f>VLOOKUP(LEFT(K481,2),'Ejercicio 1'!$K$9:$L$12,2,FALSE)*IF(RIGHT(K481,1)="+",1.2,IF(RIGHT(K481,1)="-",0.85,1))</f>
        <v>800000</v>
      </c>
      <c r="AD481">
        <f t="shared" si="23"/>
        <v>800000</v>
      </c>
      <c r="AE481" t="str">
        <f>VLOOKUP(Z481,'Ejercicio 1'!N:P,3,FALSE)</f>
        <v>V.R.I.D.T.</v>
      </c>
      <c r="AF481" t="str">
        <f>VLOOKUP(Z481,'Ejercicio 1'!N:P,2,FALSE)</f>
        <v>Antofagasta</v>
      </c>
      <c r="AG481" t="str">
        <f>IFERROR(VLOOKUP(Y481,'Ejercicio 1'!R:S,2,FALSE),"Indefinido")</f>
        <v>Artículo</v>
      </c>
    </row>
    <row r="482" spans="1:33" x14ac:dyDescent="0.25">
      <c r="A482">
        <v>2015</v>
      </c>
      <c r="C482">
        <v>0</v>
      </c>
      <c r="D482">
        <v>2015</v>
      </c>
      <c r="E482">
        <v>1</v>
      </c>
      <c r="G482">
        <v>0</v>
      </c>
      <c r="H482" t="s">
        <v>1072</v>
      </c>
      <c r="I482" t="s">
        <v>1073</v>
      </c>
      <c r="J482" t="s">
        <v>1074</v>
      </c>
      <c r="K482" t="s">
        <v>106</v>
      </c>
      <c r="L482">
        <v>1</v>
      </c>
      <c r="M482">
        <v>1</v>
      </c>
      <c r="Y482" t="s">
        <v>44</v>
      </c>
      <c r="Z482" t="s">
        <v>116</v>
      </c>
      <c r="AA482">
        <f t="shared" si="21"/>
        <v>0</v>
      </c>
      <c r="AB482">
        <f t="shared" si="22"/>
        <v>2015</v>
      </c>
      <c r="AC482">
        <f>VLOOKUP(LEFT(K482,2),'Ejercicio 1'!$K$9:$L$12,2,FALSE)*IF(RIGHT(K482,1)="+",1.2,IF(RIGHT(K482,1)="-",0.85,1))</f>
        <v>680000</v>
      </c>
      <c r="AD482">
        <f t="shared" si="23"/>
        <v>680000</v>
      </c>
      <c r="AE482" t="str">
        <f>VLOOKUP(Z482,'Ejercicio 1'!N:P,3,FALSE)</f>
        <v>Cs. Jurídicas</v>
      </c>
      <c r="AF482" t="str">
        <f>VLOOKUP(Z482,'Ejercicio 1'!N:P,2,FALSE)</f>
        <v>Coquimbo</v>
      </c>
      <c r="AG482" t="str">
        <f>IFERROR(VLOOKUP(Y482,'Ejercicio 1'!R:S,2,FALSE),"Indefinido")</f>
        <v>Artículo</v>
      </c>
    </row>
    <row r="483" spans="1:33" x14ac:dyDescent="0.25">
      <c r="A483">
        <v>2015</v>
      </c>
      <c r="B483">
        <v>2016</v>
      </c>
      <c r="C483">
        <v>1</v>
      </c>
      <c r="D483">
        <v>2015</v>
      </c>
      <c r="E483">
        <v>1</v>
      </c>
      <c r="G483">
        <v>0</v>
      </c>
      <c r="H483" t="s">
        <v>1075</v>
      </c>
      <c r="I483" t="s">
        <v>1076</v>
      </c>
      <c r="J483" t="s">
        <v>101</v>
      </c>
      <c r="K483" t="s">
        <v>12</v>
      </c>
      <c r="L483">
        <v>6</v>
      </c>
      <c r="M483">
        <v>2</v>
      </c>
      <c r="P483">
        <v>4</v>
      </c>
      <c r="Y483" t="s">
        <v>44</v>
      </c>
      <c r="Z483" t="s">
        <v>102</v>
      </c>
      <c r="AA483">
        <f t="shared" si="21"/>
        <v>4</v>
      </c>
      <c r="AB483">
        <f t="shared" si="22"/>
        <v>2016</v>
      </c>
      <c r="AC483">
        <f>VLOOKUP(LEFT(K483,2),'Ejercicio 1'!$K$9:$L$12,2,FALSE)*IF(RIGHT(K483,1)="+",1.2,IF(RIGHT(K483,1)="-",0.85,1))</f>
        <v>800000</v>
      </c>
      <c r="AD483">
        <f t="shared" si="23"/>
        <v>400000</v>
      </c>
      <c r="AE483" t="str">
        <f>VLOOKUP(Z483,'Ejercicio 1'!N:P,3,FALSE)</f>
        <v>V.R.S.</v>
      </c>
      <c r="AF483" t="str">
        <f>VLOOKUP(Z483,'Ejercicio 1'!N:P,2,FALSE)</f>
        <v>Coquimbo</v>
      </c>
      <c r="AG483" t="str">
        <f>IFERROR(VLOOKUP(Y483,'Ejercicio 1'!R:S,2,FALSE),"Indefinido")</f>
        <v>Artículo</v>
      </c>
    </row>
    <row r="484" spans="1:33" x14ac:dyDescent="0.25">
      <c r="A484">
        <v>2015</v>
      </c>
      <c r="B484">
        <v>2016</v>
      </c>
      <c r="C484">
        <v>1</v>
      </c>
      <c r="D484">
        <v>2015</v>
      </c>
      <c r="E484">
        <v>1</v>
      </c>
      <c r="G484">
        <v>0</v>
      </c>
      <c r="H484" t="s">
        <v>1075</v>
      </c>
      <c r="I484" t="s">
        <v>1076</v>
      </c>
      <c r="J484" t="s">
        <v>101</v>
      </c>
      <c r="K484" t="s">
        <v>12</v>
      </c>
      <c r="L484">
        <v>6</v>
      </c>
      <c r="M484">
        <v>2</v>
      </c>
      <c r="P484">
        <v>4</v>
      </c>
      <c r="Y484" t="s">
        <v>44</v>
      </c>
      <c r="Z484" t="s">
        <v>880</v>
      </c>
      <c r="AA484">
        <f t="shared" si="21"/>
        <v>4</v>
      </c>
      <c r="AB484">
        <f t="shared" si="22"/>
        <v>2016</v>
      </c>
      <c r="AC484">
        <f>VLOOKUP(LEFT(K484,2),'Ejercicio 1'!$K$9:$L$12,2,FALSE)*IF(RIGHT(K484,1)="+",1.2,IF(RIGHT(K484,1)="-",0.85,1))</f>
        <v>800000</v>
      </c>
      <c r="AD484">
        <f t="shared" si="23"/>
        <v>400000</v>
      </c>
      <c r="AE484" t="str">
        <f>VLOOKUP(Z484,'Ejercicio 1'!N:P,3,FALSE)</f>
        <v>V.R.S.</v>
      </c>
      <c r="AF484" t="str">
        <f>VLOOKUP(Z484,'Ejercicio 1'!N:P,2,FALSE)</f>
        <v>Coquimbo</v>
      </c>
      <c r="AG484" t="str">
        <f>IFERROR(VLOOKUP(Y484,'Ejercicio 1'!R:S,2,FALSE),"Indefinido")</f>
        <v>Artículo</v>
      </c>
    </row>
    <row r="485" spans="1:33" x14ac:dyDescent="0.25">
      <c r="A485">
        <v>2015</v>
      </c>
      <c r="C485">
        <v>0</v>
      </c>
      <c r="D485">
        <v>2015</v>
      </c>
      <c r="E485">
        <v>1</v>
      </c>
      <c r="G485">
        <v>0</v>
      </c>
      <c r="H485" t="s">
        <v>1077</v>
      </c>
      <c r="I485" t="s">
        <v>1062</v>
      </c>
      <c r="J485">
        <v>18650929</v>
      </c>
      <c r="K485" t="s">
        <v>12</v>
      </c>
      <c r="L485">
        <v>4</v>
      </c>
      <c r="M485">
        <v>1</v>
      </c>
      <c r="Q485">
        <v>1</v>
      </c>
      <c r="S485">
        <v>2</v>
      </c>
      <c r="Y485" t="s">
        <v>143</v>
      </c>
      <c r="Z485" t="s">
        <v>217</v>
      </c>
      <c r="AA485">
        <f t="shared" si="21"/>
        <v>3</v>
      </c>
      <c r="AB485">
        <f t="shared" si="22"/>
        <v>2015</v>
      </c>
      <c r="AC485">
        <f>VLOOKUP(LEFT(K485,2),'Ejercicio 1'!$K$9:$L$12,2,FALSE)*IF(RIGHT(K485,1)="+",1.2,IF(RIGHT(K485,1)="-",0.85,1))</f>
        <v>800000</v>
      </c>
      <c r="AD485">
        <f t="shared" si="23"/>
        <v>800000</v>
      </c>
      <c r="AE485" t="str">
        <f>VLOOKUP(Z485,'Ejercicio 1'!N:P,3,FALSE)</f>
        <v>Ing. y Cs. Geológicas</v>
      </c>
      <c r="AF485" t="str">
        <f>VLOOKUP(Z485,'Ejercicio 1'!N:P,2,FALSE)</f>
        <v>Antofagasta</v>
      </c>
      <c r="AG485" t="str">
        <f>IFERROR(VLOOKUP(Y485,'Ejercicio 1'!R:S,2,FALSE),"Indefinido")</f>
        <v>Artículo de Conferencia</v>
      </c>
    </row>
    <row r="486" spans="1:33" x14ac:dyDescent="0.25">
      <c r="A486">
        <v>2015</v>
      </c>
      <c r="C486">
        <v>0</v>
      </c>
      <c r="D486">
        <v>2015</v>
      </c>
      <c r="E486">
        <v>1</v>
      </c>
      <c r="G486">
        <v>0</v>
      </c>
      <c r="H486" t="s">
        <v>1078</v>
      </c>
      <c r="I486" t="s">
        <v>1062</v>
      </c>
      <c r="J486">
        <v>18650929</v>
      </c>
      <c r="K486" t="s">
        <v>12</v>
      </c>
      <c r="L486">
        <v>5</v>
      </c>
      <c r="M486">
        <v>1</v>
      </c>
      <c r="Q486">
        <v>1</v>
      </c>
      <c r="S486">
        <v>3</v>
      </c>
      <c r="Y486" t="s">
        <v>143</v>
      </c>
      <c r="Z486" t="s">
        <v>217</v>
      </c>
      <c r="AA486">
        <f t="shared" si="21"/>
        <v>4</v>
      </c>
      <c r="AB486">
        <f t="shared" si="22"/>
        <v>2015</v>
      </c>
      <c r="AC486">
        <f>VLOOKUP(LEFT(K486,2),'Ejercicio 1'!$K$9:$L$12,2,FALSE)*IF(RIGHT(K486,1)="+",1.2,IF(RIGHT(K486,1)="-",0.85,1))</f>
        <v>800000</v>
      </c>
      <c r="AD486">
        <f t="shared" si="23"/>
        <v>800000</v>
      </c>
      <c r="AE486" t="str">
        <f>VLOOKUP(Z486,'Ejercicio 1'!N:P,3,FALSE)</f>
        <v>Ing. y Cs. Geológicas</v>
      </c>
      <c r="AF486" t="str">
        <f>VLOOKUP(Z486,'Ejercicio 1'!N:P,2,FALSE)</f>
        <v>Antofagasta</v>
      </c>
      <c r="AG486" t="str">
        <f>IFERROR(VLOOKUP(Y486,'Ejercicio 1'!R:S,2,FALSE),"Indefinido")</f>
        <v>Artículo de Conferencia</v>
      </c>
    </row>
    <row r="487" spans="1:33" x14ac:dyDescent="0.25">
      <c r="A487">
        <v>2015</v>
      </c>
      <c r="C487">
        <v>0</v>
      </c>
      <c r="D487">
        <v>2015</v>
      </c>
      <c r="E487">
        <v>1</v>
      </c>
      <c r="G487">
        <v>0</v>
      </c>
      <c r="H487" t="s">
        <v>1079</v>
      </c>
      <c r="I487" t="s">
        <v>1080</v>
      </c>
      <c r="J487">
        <v>349690</v>
      </c>
      <c r="K487" t="s">
        <v>12</v>
      </c>
      <c r="L487">
        <v>5</v>
      </c>
      <c r="M487">
        <v>5</v>
      </c>
      <c r="Y487" t="s">
        <v>44</v>
      </c>
      <c r="Z487" t="s">
        <v>126</v>
      </c>
      <c r="AA487">
        <f t="shared" si="21"/>
        <v>0</v>
      </c>
      <c r="AB487">
        <f t="shared" si="22"/>
        <v>2015</v>
      </c>
      <c r="AC487">
        <f>VLOOKUP(LEFT(K487,2),'Ejercicio 1'!$K$9:$L$12,2,FALSE)*IF(RIGHT(K487,1)="+",1.2,IF(RIGHT(K487,1)="-",0.85,1))</f>
        <v>800000</v>
      </c>
      <c r="AD487">
        <f t="shared" si="23"/>
        <v>160000</v>
      </c>
      <c r="AE487" t="str">
        <f>VLOOKUP(Z487,'Ejercicio 1'!N:P,3,FALSE)</f>
        <v>Humanidades</v>
      </c>
      <c r="AF487" t="str">
        <f>VLOOKUP(Z487,'Ejercicio 1'!N:P,2,FALSE)</f>
        <v>Antofagasta</v>
      </c>
      <c r="AG487" t="str">
        <f>IFERROR(VLOOKUP(Y487,'Ejercicio 1'!R:S,2,FALSE),"Indefinido")</f>
        <v>Artículo</v>
      </c>
    </row>
    <row r="488" spans="1:33" x14ac:dyDescent="0.25">
      <c r="A488">
        <v>2016</v>
      </c>
      <c r="B488">
        <v>2016</v>
      </c>
      <c r="C488">
        <v>1</v>
      </c>
      <c r="E488">
        <v>0</v>
      </c>
      <c r="G488">
        <v>0</v>
      </c>
      <c r="H488" t="s">
        <v>1081</v>
      </c>
      <c r="I488" t="s">
        <v>82</v>
      </c>
      <c r="J488" t="s">
        <v>83</v>
      </c>
      <c r="K488" t="s">
        <v>9</v>
      </c>
      <c r="L488">
        <v>19</v>
      </c>
      <c r="M488">
        <v>1</v>
      </c>
      <c r="T488">
        <v>2</v>
      </c>
      <c r="W488">
        <v>15</v>
      </c>
      <c r="X488">
        <v>1</v>
      </c>
      <c r="Y488" t="s">
        <v>44</v>
      </c>
      <c r="Z488" t="s">
        <v>46</v>
      </c>
      <c r="AA488">
        <f t="shared" si="21"/>
        <v>18</v>
      </c>
      <c r="AB488">
        <f t="shared" si="22"/>
        <v>2016</v>
      </c>
      <c r="AC488">
        <f>VLOOKUP(LEFT(K488,2),'Ejercicio 1'!$K$9:$L$12,2,FALSE)*IF(RIGHT(K488,1)="+",1.2,IF(RIGHT(K488,1)="-",0.85,1))</f>
        <v>2000000</v>
      </c>
      <c r="AD488">
        <f t="shared" si="23"/>
        <v>2000000</v>
      </c>
      <c r="AE488" t="str">
        <f>VLOOKUP(Z488,'Ejercicio 1'!N:P,3,FALSE)</f>
        <v>V.R.I.D.T.</v>
      </c>
      <c r="AF488" t="str">
        <f>VLOOKUP(Z488,'Ejercicio 1'!N:P,2,FALSE)</f>
        <v>Antofagasta</v>
      </c>
      <c r="AG488" t="str">
        <f>IFERROR(VLOOKUP(Y488,'Ejercicio 1'!R:S,2,FALSE),"Indefinido")</f>
        <v>Artículo</v>
      </c>
    </row>
    <row r="489" spans="1:33" x14ac:dyDescent="0.25">
      <c r="A489">
        <v>2015</v>
      </c>
      <c r="C489">
        <v>0</v>
      </c>
      <c r="D489">
        <v>2015</v>
      </c>
      <c r="E489">
        <v>1</v>
      </c>
      <c r="G489">
        <v>0</v>
      </c>
      <c r="H489" t="s">
        <v>1082</v>
      </c>
      <c r="I489" t="s">
        <v>1083</v>
      </c>
      <c r="J489" t="s">
        <v>1084</v>
      </c>
      <c r="K489" t="s">
        <v>106</v>
      </c>
      <c r="L489">
        <v>6</v>
      </c>
      <c r="M489">
        <v>1</v>
      </c>
      <c r="W489">
        <v>5</v>
      </c>
      <c r="Y489" t="s">
        <v>143</v>
      </c>
      <c r="Z489" t="s">
        <v>173</v>
      </c>
      <c r="AA489">
        <f t="shared" si="21"/>
        <v>5</v>
      </c>
      <c r="AB489">
        <f t="shared" si="22"/>
        <v>2015</v>
      </c>
      <c r="AC489">
        <f>VLOOKUP(LEFT(K489,2),'Ejercicio 1'!$K$9:$L$12,2,FALSE)*IF(RIGHT(K489,1)="+",1.2,IF(RIGHT(K489,1)="-",0.85,1))</f>
        <v>680000</v>
      </c>
      <c r="AD489">
        <f t="shared" si="23"/>
        <v>680000</v>
      </c>
      <c r="AE489" t="str">
        <f>VLOOKUP(Z489,'Ejercicio 1'!N:P,3,FALSE)</f>
        <v>Ciencias</v>
      </c>
      <c r="AF489" t="str">
        <f>VLOOKUP(Z489,'Ejercicio 1'!N:P,2,FALSE)</f>
        <v>Antofagasta</v>
      </c>
      <c r="AG489" t="str">
        <f>IFERROR(VLOOKUP(Y489,'Ejercicio 1'!R:S,2,FALSE),"Indefinido")</f>
        <v>Artículo de Conferencia</v>
      </c>
    </row>
    <row r="490" spans="1:33" x14ac:dyDescent="0.25">
      <c r="A490">
        <v>2015</v>
      </c>
      <c r="C490">
        <v>0</v>
      </c>
      <c r="D490">
        <v>2015</v>
      </c>
      <c r="E490">
        <v>1</v>
      </c>
      <c r="G490">
        <v>0</v>
      </c>
      <c r="H490" t="s">
        <v>1085</v>
      </c>
      <c r="I490" t="s">
        <v>1086</v>
      </c>
      <c r="J490" t="s">
        <v>1087</v>
      </c>
      <c r="K490" t="s">
        <v>12</v>
      </c>
      <c r="L490">
        <v>2</v>
      </c>
      <c r="M490">
        <v>1</v>
      </c>
      <c r="Q490">
        <v>1</v>
      </c>
      <c r="Y490" t="s">
        <v>44</v>
      </c>
      <c r="Z490" t="s">
        <v>248</v>
      </c>
      <c r="AA490">
        <f t="shared" si="21"/>
        <v>1</v>
      </c>
      <c r="AB490">
        <f t="shared" si="22"/>
        <v>2015</v>
      </c>
      <c r="AC490">
        <f>VLOOKUP(LEFT(K490,2),'Ejercicio 1'!$K$9:$L$12,2,FALSE)*IF(RIGHT(K490,1)="+",1.2,IF(RIGHT(K490,1)="-",0.85,1))</f>
        <v>800000</v>
      </c>
      <c r="AD490">
        <f t="shared" si="23"/>
        <v>800000</v>
      </c>
      <c r="AE490" t="str">
        <f>VLOOKUP(Z490,'Ejercicio 1'!N:P,3,FALSE)</f>
        <v>Cs. Jurídicas</v>
      </c>
      <c r="AF490" t="str">
        <f>VLOOKUP(Z490,'Ejercicio 1'!N:P,2,FALSE)</f>
        <v>Antofagasta</v>
      </c>
      <c r="AG490" t="str">
        <f>IFERROR(VLOOKUP(Y490,'Ejercicio 1'!R:S,2,FALSE),"Indefinido")</f>
        <v>Artículo</v>
      </c>
    </row>
    <row r="491" spans="1:33" x14ac:dyDescent="0.25">
      <c r="A491">
        <v>2016</v>
      </c>
      <c r="D491">
        <v>2016</v>
      </c>
      <c r="E491">
        <v>11</v>
      </c>
      <c r="F491">
        <v>2016</v>
      </c>
      <c r="G491">
        <v>1</v>
      </c>
      <c r="H491" t="s">
        <v>1088</v>
      </c>
      <c r="I491" t="s">
        <v>1089</v>
      </c>
      <c r="J491" t="s">
        <v>1090</v>
      </c>
      <c r="K491" t="s">
        <v>11</v>
      </c>
      <c r="L491">
        <v>5</v>
      </c>
      <c r="M491">
        <v>5</v>
      </c>
      <c r="Y491" t="s">
        <v>44</v>
      </c>
      <c r="Z491" t="s">
        <v>126</v>
      </c>
      <c r="AA491">
        <f t="shared" si="21"/>
        <v>0</v>
      </c>
      <c r="AB491">
        <f t="shared" si="22"/>
        <v>2016</v>
      </c>
      <c r="AC491">
        <f>VLOOKUP(LEFT(K491,2),'Ejercicio 1'!$K$9:$L$12,2,FALSE)*IF(RIGHT(K491,1)="+",1.2,IF(RIGHT(K491,1)="-",0.85,1))</f>
        <v>1200000</v>
      </c>
      <c r="AD491">
        <f t="shared" si="23"/>
        <v>240000</v>
      </c>
      <c r="AE491" t="str">
        <f>VLOOKUP(Z491,'Ejercicio 1'!N:P,3,FALSE)</f>
        <v>Humanidades</v>
      </c>
      <c r="AF491" t="str">
        <f>VLOOKUP(Z491,'Ejercicio 1'!N:P,2,FALSE)</f>
        <v>Antofagasta</v>
      </c>
      <c r="AG491" t="str">
        <f>IFERROR(VLOOKUP(Y491,'Ejercicio 1'!R:S,2,FALSE),"Indefinido")</f>
        <v>Artículo</v>
      </c>
    </row>
    <row r="492" spans="1:33" x14ac:dyDescent="0.25">
      <c r="A492">
        <v>2015</v>
      </c>
      <c r="C492">
        <v>0</v>
      </c>
      <c r="D492">
        <v>2015</v>
      </c>
      <c r="E492">
        <v>1</v>
      </c>
      <c r="G492">
        <v>0</v>
      </c>
      <c r="H492" t="s">
        <v>1091</v>
      </c>
      <c r="I492" t="s">
        <v>1051</v>
      </c>
      <c r="J492" t="s">
        <v>1414</v>
      </c>
      <c r="K492" t="s">
        <v>106</v>
      </c>
      <c r="L492">
        <v>1</v>
      </c>
      <c r="M492">
        <v>1</v>
      </c>
      <c r="Y492" t="s">
        <v>143</v>
      </c>
      <c r="Z492" t="s">
        <v>150</v>
      </c>
      <c r="AA492">
        <f t="shared" si="21"/>
        <v>0</v>
      </c>
      <c r="AB492">
        <f t="shared" si="22"/>
        <v>2015</v>
      </c>
      <c r="AC492">
        <f>VLOOKUP(LEFT(K492,2),'Ejercicio 1'!$K$9:$L$12,2,FALSE)*IF(RIGHT(K492,1)="+",1.2,IF(RIGHT(K492,1)="-",0.85,1))</f>
        <v>680000</v>
      </c>
      <c r="AD492">
        <f t="shared" si="23"/>
        <v>680000</v>
      </c>
      <c r="AE492" t="str">
        <f>VLOOKUP(Z492,'Ejercicio 1'!N:P,3,FALSE)</f>
        <v>Ing. y Cs. Geológicas</v>
      </c>
      <c r="AF492" t="str">
        <f>VLOOKUP(Z492,'Ejercicio 1'!N:P,2,FALSE)</f>
        <v>Antofagasta</v>
      </c>
      <c r="AG492" t="str">
        <f>IFERROR(VLOOKUP(Y492,'Ejercicio 1'!R:S,2,FALSE),"Indefinido")</f>
        <v>Artículo de Conferencia</v>
      </c>
    </row>
    <row r="493" spans="1:33" x14ac:dyDescent="0.25">
      <c r="A493">
        <v>2015</v>
      </c>
      <c r="B493">
        <v>2016</v>
      </c>
      <c r="C493">
        <v>1</v>
      </c>
      <c r="D493">
        <v>2015</v>
      </c>
      <c r="E493">
        <v>1</v>
      </c>
      <c r="G493">
        <v>0</v>
      </c>
      <c r="H493" t="s">
        <v>1092</v>
      </c>
      <c r="I493" t="s">
        <v>1093</v>
      </c>
      <c r="J493" t="s">
        <v>1094</v>
      </c>
      <c r="K493" t="s">
        <v>12</v>
      </c>
      <c r="L493">
        <v>9</v>
      </c>
      <c r="M493">
        <v>1</v>
      </c>
      <c r="P493">
        <v>2</v>
      </c>
      <c r="Q493">
        <v>2</v>
      </c>
      <c r="W493">
        <v>5</v>
      </c>
      <c r="Y493" t="s">
        <v>44</v>
      </c>
      <c r="Z493" t="s">
        <v>210</v>
      </c>
      <c r="AA493">
        <f t="shared" si="21"/>
        <v>8</v>
      </c>
      <c r="AB493">
        <f t="shared" si="22"/>
        <v>2016</v>
      </c>
      <c r="AC493">
        <f>VLOOKUP(LEFT(K493,2),'Ejercicio 1'!$K$9:$L$12,2,FALSE)*IF(RIGHT(K493,1)="+",1.2,IF(RIGHT(K493,1)="-",0.85,1))</f>
        <v>800000</v>
      </c>
      <c r="AD493">
        <f t="shared" si="23"/>
        <v>800000</v>
      </c>
      <c r="AE493" t="str">
        <f>VLOOKUP(Z493,'Ejercicio 1'!N:P,3,FALSE)</f>
        <v>Medicina</v>
      </c>
      <c r="AF493" t="str">
        <f>VLOOKUP(Z493,'Ejercicio 1'!N:P,2,FALSE)</f>
        <v>Coquimbo</v>
      </c>
      <c r="AG493" t="str">
        <f>IFERROR(VLOOKUP(Y493,'Ejercicio 1'!R:S,2,FALSE),"Indefinido")</f>
        <v>Artículo</v>
      </c>
    </row>
    <row r="494" spans="1:33" x14ac:dyDescent="0.25">
      <c r="A494">
        <v>2016</v>
      </c>
      <c r="C494">
        <v>0</v>
      </c>
      <c r="D494">
        <v>2016</v>
      </c>
      <c r="E494">
        <v>11</v>
      </c>
      <c r="F494">
        <v>2016</v>
      </c>
      <c r="G494">
        <v>1</v>
      </c>
      <c r="H494" t="s">
        <v>1095</v>
      </c>
      <c r="I494" t="s">
        <v>1096</v>
      </c>
      <c r="J494" t="s">
        <v>451</v>
      </c>
      <c r="K494" t="s">
        <v>11</v>
      </c>
      <c r="L494">
        <v>3</v>
      </c>
      <c r="M494">
        <v>3</v>
      </c>
      <c r="Y494" t="s">
        <v>44</v>
      </c>
      <c r="Z494" t="s">
        <v>102</v>
      </c>
      <c r="AA494">
        <f t="shared" si="21"/>
        <v>0</v>
      </c>
      <c r="AB494">
        <f t="shared" si="22"/>
        <v>2016</v>
      </c>
      <c r="AC494">
        <f>VLOOKUP(LEFT(K494,2),'Ejercicio 1'!$K$9:$L$12,2,FALSE)*IF(RIGHT(K494,1)="+",1.2,IF(RIGHT(K494,1)="-",0.85,1))</f>
        <v>1200000</v>
      </c>
      <c r="AD494">
        <f t="shared" si="23"/>
        <v>400000</v>
      </c>
      <c r="AE494" t="str">
        <f>VLOOKUP(Z494,'Ejercicio 1'!N:P,3,FALSE)</f>
        <v>V.R.S.</v>
      </c>
      <c r="AF494" t="str">
        <f>VLOOKUP(Z494,'Ejercicio 1'!N:P,2,FALSE)</f>
        <v>Coquimbo</v>
      </c>
      <c r="AG494" t="str">
        <f>IFERROR(VLOOKUP(Y494,'Ejercicio 1'!R:S,2,FALSE),"Indefinido")</f>
        <v>Artículo</v>
      </c>
    </row>
    <row r="495" spans="1:33" x14ac:dyDescent="0.25">
      <c r="A495">
        <v>2016</v>
      </c>
      <c r="C495">
        <v>0</v>
      </c>
      <c r="D495">
        <v>2016</v>
      </c>
      <c r="E495">
        <v>11</v>
      </c>
      <c r="F495">
        <v>2016</v>
      </c>
      <c r="G495">
        <v>1</v>
      </c>
      <c r="H495" t="s">
        <v>1095</v>
      </c>
      <c r="I495" t="s">
        <v>1096</v>
      </c>
      <c r="J495" t="s">
        <v>451</v>
      </c>
      <c r="K495" t="s">
        <v>11</v>
      </c>
      <c r="L495">
        <v>3</v>
      </c>
      <c r="M495">
        <v>3</v>
      </c>
      <c r="Y495" t="s">
        <v>44</v>
      </c>
      <c r="Z495" t="s">
        <v>61</v>
      </c>
      <c r="AA495">
        <f t="shared" si="21"/>
        <v>0</v>
      </c>
      <c r="AB495">
        <f t="shared" si="22"/>
        <v>2016</v>
      </c>
      <c r="AC495">
        <f>VLOOKUP(LEFT(K495,2),'Ejercicio 1'!$K$9:$L$12,2,FALSE)*IF(RIGHT(K495,1)="+",1.2,IF(RIGHT(K495,1)="-",0.85,1))</f>
        <v>1200000</v>
      </c>
      <c r="AD495">
        <f t="shared" si="23"/>
        <v>400000</v>
      </c>
      <c r="AE495" t="str">
        <f>VLOOKUP(Z495,'Ejercicio 1'!N:P,3,FALSE)</f>
        <v>V.R.S.</v>
      </c>
      <c r="AF495" t="str">
        <f>VLOOKUP(Z495,'Ejercicio 1'!N:P,2,FALSE)</f>
        <v>Coquimbo</v>
      </c>
      <c r="AG495" t="str">
        <f>IFERROR(VLOOKUP(Y495,'Ejercicio 1'!R:S,2,FALSE),"Indefinido")</f>
        <v>Artículo</v>
      </c>
    </row>
    <row r="496" spans="1:33" x14ac:dyDescent="0.25">
      <c r="A496">
        <v>2016</v>
      </c>
      <c r="B496">
        <v>2016</v>
      </c>
      <c r="C496">
        <v>1</v>
      </c>
      <c r="E496">
        <v>0</v>
      </c>
      <c r="G496">
        <v>0</v>
      </c>
      <c r="H496" t="s">
        <v>1097</v>
      </c>
      <c r="I496" t="s">
        <v>904</v>
      </c>
      <c r="J496" t="s">
        <v>905</v>
      </c>
      <c r="K496" t="s">
        <v>10</v>
      </c>
      <c r="L496">
        <v>5</v>
      </c>
      <c r="M496">
        <v>2</v>
      </c>
      <c r="P496">
        <v>1</v>
      </c>
      <c r="X496">
        <v>2</v>
      </c>
      <c r="Y496" t="s">
        <v>44</v>
      </c>
      <c r="Z496" t="s">
        <v>51</v>
      </c>
      <c r="AA496">
        <f t="shared" si="21"/>
        <v>3</v>
      </c>
      <c r="AB496">
        <f t="shared" si="22"/>
        <v>2016</v>
      </c>
      <c r="AC496">
        <f>VLOOKUP(LEFT(K496,2),'Ejercicio 1'!$K$9:$L$12,2,FALSE)*IF(RIGHT(K496,1)="+",1.2,IF(RIGHT(K496,1)="-",0.85,1))</f>
        <v>1600000</v>
      </c>
      <c r="AD496">
        <f t="shared" si="23"/>
        <v>800000</v>
      </c>
      <c r="AE496" t="str">
        <f>VLOOKUP(Z496,'Ejercicio 1'!N:P,3,FALSE)</f>
        <v>Ing. y Cs. Geológicas</v>
      </c>
      <c r="AF496" t="str">
        <f>VLOOKUP(Z496,'Ejercicio 1'!N:P,2,FALSE)</f>
        <v>Antofagasta</v>
      </c>
      <c r="AG496" t="str">
        <f>IFERROR(VLOOKUP(Y496,'Ejercicio 1'!R:S,2,FALSE),"Indefinido")</f>
        <v>Artículo</v>
      </c>
    </row>
    <row r="497" spans="1:33" x14ac:dyDescent="0.25">
      <c r="A497">
        <v>2016</v>
      </c>
      <c r="B497">
        <v>2016</v>
      </c>
      <c r="C497">
        <v>11</v>
      </c>
      <c r="E497">
        <v>0</v>
      </c>
      <c r="G497">
        <v>0</v>
      </c>
      <c r="H497" t="s">
        <v>1098</v>
      </c>
      <c r="I497" t="s">
        <v>118</v>
      </c>
      <c r="J497" t="s">
        <v>119</v>
      </c>
      <c r="K497" t="s">
        <v>106</v>
      </c>
      <c r="L497">
        <v>3</v>
      </c>
      <c r="M497">
        <v>1</v>
      </c>
      <c r="S497">
        <v>2</v>
      </c>
      <c r="Y497" t="s">
        <v>44</v>
      </c>
      <c r="Z497" t="s">
        <v>121</v>
      </c>
      <c r="AA497">
        <f t="shared" si="21"/>
        <v>2</v>
      </c>
      <c r="AB497">
        <f t="shared" si="22"/>
        <v>2016</v>
      </c>
      <c r="AC497">
        <f>VLOOKUP(LEFT(K497,2),'Ejercicio 1'!$K$9:$L$12,2,FALSE)*IF(RIGHT(K497,1)="+",1.2,IF(RIGHT(K497,1)="-",0.85,1))</f>
        <v>680000</v>
      </c>
      <c r="AD497">
        <f t="shared" si="23"/>
        <v>680000</v>
      </c>
      <c r="AE497" t="str">
        <f>VLOOKUP(Z497,'Ejercicio 1'!N:P,3,FALSE)</f>
        <v>Ciencias</v>
      </c>
      <c r="AF497" t="str">
        <f>VLOOKUP(Z497,'Ejercicio 1'!N:P,2,FALSE)</f>
        <v>Antofagasta</v>
      </c>
      <c r="AG497" t="str">
        <f>IFERROR(VLOOKUP(Y497,'Ejercicio 1'!R:S,2,FALSE),"Indefinido")</f>
        <v>Artículo</v>
      </c>
    </row>
    <row r="498" spans="1:33" x14ac:dyDescent="0.25">
      <c r="A498">
        <v>2016</v>
      </c>
      <c r="B498">
        <v>2016</v>
      </c>
      <c r="C498">
        <v>1</v>
      </c>
      <c r="D498">
        <v>2016</v>
      </c>
      <c r="E498">
        <v>11</v>
      </c>
      <c r="G498">
        <v>0</v>
      </c>
      <c r="H498" t="s">
        <v>1099</v>
      </c>
      <c r="I498" t="s">
        <v>1100</v>
      </c>
      <c r="J498" t="s">
        <v>1101</v>
      </c>
      <c r="K498" t="s">
        <v>9</v>
      </c>
      <c r="L498">
        <v>3</v>
      </c>
      <c r="M498">
        <v>3</v>
      </c>
      <c r="Y498" t="s">
        <v>44</v>
      </c>
      <c r="Z498" t="s">
        <v>69</v>
      </c>
      <c r="AA498">
        <f t="shared" si="21"/>
        <v>0</v>
      </c>
      <c r="AB498">
        <f t="shared" si="22"/>
        <v>2016</v>
      </c>
      <c r="AC498">
        <f>VLOOKUP(LEFT(K498,2),'Ejercicio 1'!$K$9:$L$12,2,FALSE)*IF(RIGHT(K498,1)="+",1.2,IF(RIGHT(K498,1)="-",0.85,1))</f>
        <v>2000000</v>
      </c>
      <c r="AD498">
        <f t="shared" si="23"/>
        <v>666667</v>
      </c>
      <c r="AE498" t="str">
        <f>VLOOKUP(Z498,'Ejercicio 1'!N:P,3,FALSE)</f>
        <v>Economía y Administración</v>
      </c>
      <c r="AF498" t="str">
        <f>VLOOKUP(Z498,'Ejercicio 1'!N:P,2,FALSE)</f>
        <v>Antofagasta</v>
      </c>
      <c r="AG498" t="str">
        <f>IFERROR(VLOOKUP(Y498,'Ejercicio 1'!R:S,2,FALSE),"Indefinido")</f>
        <v>Artículo</v>
      </c>
    </row>
    <row r="499" spans="1:33" x14ac:dyDescent="0.25">
      <c r="A499">
        <v>2016</v>
      </c>
      <c r="B499">
        <v>2016</v>
      </c>
      <c r="C499">
        <v>1</v>
      </c>
      <c r="D499">
        <v>2016</v>
      </c>
      <c r="E499">
        <v>11</v>
      </c>
      <c r="G499">
        <v>0</v>
      </c>
      <c r="H499" t="s">
        <v>1102</v>
      </c>
      <c r="I499" t="s">
        <v>82</v>
      </c>
      <c r="J499" t="s">
        <v>83</v>
      </c>
      <c r="K499" t="s">
        <v>9</v>
      </c>
      <c r="L499">
        <v>6</v>
      </c>
      <c r="M499">
        <v>1</v>
      </c>
      <c r="P499">
        <v>3</v>
      </c>
      <c r="W499">
        <v>2</v>
      </c>
      <c r="Y499" t="s">
        <v>44</v>
      </c>
      <c r="Z499" t="s">
        <v>46</v>
      </c>
      <c r="AA499">
        <f t="shared" si="21"/>
        <v>5</v>
      </c>
      <c r="AB499">
        <f t="shared" si="22"/>
        <v>2016</v>
      </c>
      <c r="AC499">
        <f>VLOOKUP(LEFT(K499,2),'Ejercicio 1'!$K$9:$L$12,2,FALSE)*IF(RIGHT(K499,1)="+",1.2,IF(RIGHT(K499,1)="-",0.85,1))</f>
        <v>2000000</v>
      </c>
      <c r="AD499">
        <f t="shared" si="23"/>
        <v>2000000</v>
      </c>
      <c r="AE499" t="str">
        <f>VLOOKUP(Z499,'Ejercicio 1'!N:P,3,FALSE)</f>
        <v>V.R.I.D.T.</v>
      </c>
      <c r="AF499" t="str">
        <f>VLOOKUP(Z499,'Ejercicio 1'!N:P,2,FALSE)</f>
        <v>Antofagasta</v>
      </c>
      <c r="AG499" t="str">
        <f>IFERROR(VLOOKUP(Y499,'Ejercicio 1'!R:S,2,FALSE),"Indefinido")</f>
        <v>Artículo</v>
      </c>
    </row>
    <row r="500" spans="1:33" x14ac:dyDescent="0.25">
      <c r="A500">
        <v>2016</v>
      </c>
      <c r="B500">
        <v>2016</v>
      </c>
      <c r="C500">
        <v>1</v>
      </c>
      <c r="D500">
        <v>2016</v>
      </c>
      <c r="E500">
        <v>11</v>
      </c>
      <c r="G500">
        <v>0</v>
      </c>
      <c r="H500" t="s">
        <v>1103</v>
      </c>
      <c r="I500" t="s">
        <v>82</v>
      </c>
      <c r="J500" t="s">
        <v>83</v>
      </c>
      <c r="K500" t="s">
        <v>9</v>
      </c>
      <c r="L500">
        <v>16</v>
      </c>
      <c r="M500">
        <v>1</v>
      </c>
      <c r="T500">
        <v>1</v>
      </c>
      <c r="W500">
        <v>13</v>
      </c>
      <c r="X500">
        <v>1</v>
      </c>
      <c r="Y500" t="s">
        <v>44</v>
      </c>
      <c r="Z500" t="s">
        <v>46</v>
      </c>
      <c r="AA500">
        <f t="shared" si="21"/>
        <v>15</v>
      </c>
      <c r="AB500">
        <f t="shared" si="22"/>
        <v>2016</v>
      </c>
      <c r="AC500">
        <f>VLOOKUP(LEFT(K500,2),'Ejercicio 1'!$K$9:$L$12,2,FALSE)*IF(RIGHT(K500,1)="+",1.2,IF(RIGHT(K500,1)="-",0.85,1))</f>
        <v>2000000</v>
      </c>
      <c r="AD500">
        <f t="shared" si="23"/>
        <v>2000000</v>
      </c>
      <c r="AE500" t="str">
        <f>VLOOKUP(Z500,'Ejercicio 1'!N:P,3,FALSE)</f>
        <v>V.R.I.D.T.</v>
      </c>
      <c r="AF500" t="str">
        <f>VLOOKUP(Z500,'Ejercicio 1'!N:P,2,FALSE)</f>
        <v>Antofagasta</v>
      </c>
      <c r="AG500" t="str">
        <f>IFERROR(VLOOKUP(Y500,'Ejercicio 1'!R:S,2,FALSE),"Indefinido")</f>
        <v>Artículo</v>
      </c>
    </row>
    <row r="501" spans="1:33" x14ac:dyDescent="0.25">
      <c r="A501">
        <v>2016</v>
      </c>
      <c r="B501">
        <v>2016</v>
      </c>
      <c r="C501">
        <v>1</v>
      </c>
      <c r="D501">
        <v>2016</v>
      </c>
      <c r="E501">
        <v>11</v>
      </c>
      <c r="G501">
        <v>0</v>
      </c>
      <c r="H501" t="s">
        <v>1104</v>
      </c>
      <c r="I501" t="s">
        <v>1105</v>
      </c>
      <c r="J501" t="s">
        <v>1106</v>
      </c>
      <c r="K501" t="s">
        <v>9</v>
      </c>
      <c r="L501">
        <v>2</v>
      </c>
      <c r="M501">
        <v>1</v>
      </c>
      <c r="W501">
        <v>1</v>
      </c>
      <c r="Y501" t="s">
        <v>44</v>
      </c>
      <c r="Z501" t="s">
        <v>51</v>
      </c>
      <c r="AA501">
        <f t="shared" si="21"/>
        <v>1</v>
      </c>
      <c r="AB501">
        <f t="shared" si="22"/>
        <v>2016</v>
      </c>
      <c r="AC501">
        <f>VLOOKUP(LEFT(K501,2),'Ejercicio 1'!$K$9:$L$12,2,FALSE)*IF(RIGHT(K501,1)="+",1.2,IF(RIGHT(K501,1)="-",0.85,1))</f>
        <v>2000000</v>
      </c>
      <c r="AD501">
        <f t="shared" si="23"/>
        <v>2000000</v>
      </c>
      <c r="AE501" t="str">
        <f>VLOOKUP(Z501,'Ejercicio 1'!N:P,3,FALSE)</f>
        <v>Ing. y Cs. Geológicas</v>
      </c>
      <c r="AF501" t="str">
        <f>VLOOKUP(Z501,'Ejercicio 1'!N:P,2,FALSE)</f>
        <v>Antofagasta</v>
      </c>
      <c r="AG501" t="str">
        <f>IFERROR(VLOOKUP(Y501,'Ejercicio 1'!R:S,2,FALSE),"Indefinido")</f>
        <v>Artículo</v>
      </c>
    </row>
    <row r="502" spans="1:33" x14ac:dyDescent="0.25">
      <c r="A502">
        <v>2016</v>
      </c>
      <c r="C502">
        <v>0</v>
      </c>
      <c r="D502">
        <v>2016</v>
      </c>
      <c r="E502">
        <v>11</v>
      </c>
      <c r="G502">
        <v>0</v>
      </c>
      <c r="H502" t="s">
        <v>1107</v>
      </c>
      <c r="I502" t="s">
        <v>1108</v>
      </c>
      <c r="J502" t="s">
        <v>1109</v>
      </c>
      <c r="K502" t="s">
        <v>12</v>
      </c>
      <c r="L502">
        <v>1</v>
      </c>
      <c r="M502">
        <v>1</v>
      </c>
      <c r="Y502" t="s">
        <v>44</v>
      </c>
      <c r="Z502" t="s">
        <v>51</v>
      </c>
      <c r="AA502">
        <f t="shared" si="21"/>
        <v>0</v>
      </c>
      <c r="AB502">
        <f t="shared" si="22"/>
        <v>2016</v>
      </c>
      <c r="AC502">
        <f>VLOOKUP(LEFT(K502,2),'Ejercicio 1'!$K$9:$L$12,2,FALSE)*IF(RIGHT(K502,1)="+",1.2,IF(RIGHT(K502,1)="-",0.85,1))</f>
        <v>800000</v>
      </c>
      <c r="AD502">
        <f t="shared" si="23"/>
        <v>800000</v>
      </c>
      <c r="AE502" t="str">
        <f>VLOOKUP(Z502,'Ejercicio 1'!N:P,3,FALSE)</f>
        <v>Ing. y Cs. Geológicas</v>
      </c>
      <c r="AF502" t="str">
        <f>VLOOKUP(Z502,'Ejercicio 1'!N:P,2,FALSE)</f>
        <v>Antofagasta</v>
      </c>
      <c r="AG502" t="str">
        <f>IFERROR(VLOOKUP(Y502,'Ejercicio 1'!R:S,2,FALSE),"Indefinido")</f>
        <v>Artículo</v>
      </c>
    </row>
    <row r="503" spans="1:33" x14ac:dyDescent="0.25">
      <c r="A503">
        <v>2016</v>
      </c>
      <c r="B503">
        <v>2016</v>
      </c>
      <c r="C503">
        <v>1</v>
      </c>
      <c r="D503">
        <v>2016</v>
      </c>
      <c r="E503">
        <v>11</v>
      </c>
      <c r="G503">
        <v>0</v>
      </c>
      <c r="H503" t="s">
        <v>1110</v>
      </c>
      <c r="I503" t="s">
        <v>1111</v>
      </c>
      <c r="J503" t="s">
        <v>329</v>
      </c>
      <c r="K503" t="s">
        <v>9</v>
      </c>
      <c r="L503">
        <v>5</v>
      </c>
      <c r="M503">
        <v>1</v>
      </c>
      <c r="P503">
        <v>2</v>
      </c>
      <c r="W503">
        <v>1</v>
      </c>
      <c r="Y503" t="s">
        <v>44</v>
      </c>
      <c r="Z503" t="s">
        <v>88</v>
      </c>
      <c r="AA503">
        <f t="shared" si="21"/>
        <v>4</v>
      </c>
      <c r="AB503">
        <f t="shared" si="22"/>
        <v>2016</v>
      </c>
      <c r="AC503">
        <f>VLOOKUP(LEFT(K503,2),'Ejercicio 1'!$K$9:$L$12,2,FALSE)*IF(RIGHT(K503,1)="+",1.2,IF(RIGHT(K503,1)="-",0.85,1))</f>
        <v>2000000</v>
      </c>
      <c r="AD503">
        <f t="shared" si="23"/>
        <v>2000000</v>
      </c>
      <c r="AE503" t="str">
        <f>VLOOKUP(Z503,'Ejercicio 1'!N:P,3,FALSE)</f>
        <v>V.R.I.D.T.</v>
      </c>
      <c r="AF503" t="str">
        <f>VLOOKUP(Z503,'Ejercicio 1'!N:P,2,FALSE)</f>
        <v>Antofagasta</v>
      </c>
      <c r="AG503" t="str">
        <f>IFERROR(VLOOKUP(Y503,'Ejercicio 1'!R:S,2,FALSE),"Indefinido")</f>
        <v>Artículo</v>
      </c>
    </row>
    <row r="504" spans="1:33" x14ac:dyDescent="0.25">
      <c r="A504">
        <v>2016</v>
      </c>
      <c r="B504">
        <v>2016</v>
      </c>
      <c r="C504">
        <v>20</v>
      </c>
      <c r="D504">
        <v>2016</v>
      </c>
      <c r="E504">
        <v>11</v>
      </c>
      <c r="G504">
        <v>0</v>
      </c>
      <c r="H504" t="s">
        <v>1112</v>
      </c>
      <c r="I504" t="s">
        <v>1113</v>
      </c>
      <c r="J504" t="s">
        <v>1114</v>
      </c>
      <c r="K504" t="s">
        <v>12</v>
      </c>
      <c r="L504">
        <v>2</v>
      </c>
      <c r="M504">
        <v>2</v>
      </c>
      <c r="Y504" t="s">
        <v>44</v>
      </c>
      <c r="Z504" t="s">
        <v>55</v>
      </c>
      <c r="AA504">
        <f t="shared" si="21"/>
        <v>0</v>
      </c>
      <c r="AB504">
        <f t="shared" si="22"/>
        <v>2016</v>
      </c>
      <c r="AC504">
        <f>VLOOKUP(LEFT(K504,2),'Ejercicio 1'!$K$9:$L$12,2,FALSE)*IF(RIGHT(K504,1)="+",1.2,IF(RIGHT(K504,1)="-",0.85,1))</f>
        <v>800000</v>
      </c>
      <c r="AD504">
        <f t="shared" si="23"/>
        <v>400000</v>
      </c>
      <c r="AE504" t="str">
        <f>VLOOKUP(Z504,'Ejercicio 1'!N:P,3,FALSE)</f>
        <v>Cs. del Mar</v>
      </c>
      <c r="AF504" t="str">
        <f>VLOOKUP(Z504,'Ejercicio 1'!N:P,2,FALSE)</f>
        <v>Coquimbo</v>
      </c>
      <c r="AG504" t="str">
        <f>IFERROR(VLOOKUP(Y504,'Ejercicio 1'!R:S,2,FALSE),"Indefinido")</f>
        <v>Artículo</v>
      </c>
    </row>
    <row r="505" spans="1:33" x14ac:dyDescent="0.25">
      <c r="A505">
        <v>2016</v>
      </c>
      <c r="C505">
        <v>0</v>
      </c>
      <c r="D505">
        <v>2016</v>
      </c>
      <c r="E505">
        <v>11</v>
      </c>
      <c r="G505">
        <v>0</v>
      </c>
      <c r="H505" t="s">
        <v>1115</v>
      </c>
      <c r="I505" t="s">
        <v>1116</v>
      </c>
      <c r="J505" t="s">
        <v>1415</v>
      </c>
      <c r="K505" t="s">
        <v>106</v>
      </c>
      <c r="L505">
        <v>2</v>
      </c>
      <c r="M505">
        <v>1</v>
      </c>
      <c r="X505">
        <v>1</v>
      </c>
      <c r="Y505" t="s">
        <v>143</v>
      </c>
      <c r="Z505" t="s">
        <v>61</v>
      </c>
      <c r="AA505">
        <f t="shared" si="21"/>
        <v>1</v>
      </c>
      <c r="AB505">
        <f t="shared" si="22"/>
        <v>2016</v>
      </c>
      <c r="AC505">
        <f>VLOOKUP(LEFT(K505,2),'Ejercicio 1'!$K$9:$L$12,2,FALSE)*IF(RIGHT(K505,1)="+",1.2,IF(RIGHT(K505,1)="-",0.85,1))</f>
        <v>680000</v>
      </c>
      <c r="AD505">
        <f t="shared" si="23"/>
        <v>680000</v>
      </c>
      <c r="AE505" t="str">
        <f>VLOOKUP(Z505,'Ejercicio 1'!N:P,3,FALSE)</f>
        <v>V.R.S.</v>
      </c>
      <c r="AF505" t="str">
        <f>VLOOKUP(Z505,'Ejercicio 1'!N:P,2,FALSE)</f>
        <v>Coquimbo</v>
      </c>
      <c r="AG505" t="str">
        <f>IFERROR(VLOOKUP(Y505,'Ejercicio 1'!R:S,2,FALSE),"Indefinido")</f>
        <v>Artículo de Conferencia</v>
      </c>
    </row>
    <row r="506" spans="1:33" x14ac:dyDescent="0.25">
      <c r="A506">
        <v>2016</v>
      </c>
      <c r="B506">
        <v>2016</v>
      </c>
      <c r="C506">
        <v>20</v>
      </c>
      <c r="D506">
        <v>2016</v>
      </c>
      <c r="E506">
        <v>11</v>
      </c>
      <c r="G506">
        <v>1</v>
      </c>
      <c r="H506" t="s">
        <v>1112</v>
      </c>
      <c r="I506" t="s">
        <v>1113</v>
      </c>
      <c r="J506" t="s">
        <v>1114</v>
      </c>
      <c r="K506" t="s">
        <v>12</v>
      </c>
      <c r="L506">
        <v>2</v>
      </c>
      <c r="M506">
        <v>2</v>
      </c>
      <c r="Y506" t="s">
        <v>44</v>
      </c>
      <c r="Z506" t="s">
        <v>76</v>
      </c>
      <c r="AA506">
        <f t="shared" si="21"/>
        <v>0</v>
      </c>
      <c r="AB506">
        <f t="shared" si="22"/>
        <v>2016</v>
      </c>
      <c r="AC506">
        <f>VLOOKUP(LEFT(K506,2),'Ejercicio 1'!$K$9:$L$12,2,FALSE)*IF(RIGHT(K506,1)="+",1.2,IF(RIGHT(K506,1)="-",0.85,1))</f>
        <v>800000</v>
      </c>
      <c r="AD506">
        <f t="shared" si="23"/>
        <v>400000</v>
      </c>
      <c r="AE506" t="str">
        <f>VLOOKUP(Z506,'Ejercicio 1'!N:P,3,FALSE)</f>
        <v>Cs. del Mar</v>
      </c>
      <c r="AF506" t="str">
        <f>VLOOKUP(Z506,'Ejercicio 1'!N:P,2,FALSE)</f>
        <v>Coquimbo</v>
      </c>
      <c r="AG506" t="str">
        <f>IFERROR(VLOOKUP(Y506,'Ejercicio 1'!R:S,2,FALSE),"Indefinido")</f>
        <v>Artículo</v>
      </c>
    </row>
    <row r="507" spans="1:33" x14ac:dyDescent="0.25">
      <c r="A507">
        <v>2016</v>
      </c>
      <c r="B507">
        <v>2016</v>
      </c>
      <c r="C507">
        <v>1</v>
      </c>
      <c r="D507">
        <v>2016</v>
      </c>
      <c r="E507">
        <v>11</v>
      </c>
      <c r="G507">
        <v>0</v>
      </c>
      <c r="H507" t="s">
        <v>1117</v>
      </c>
      <c r="I507" t="s">
        <v>1118</v>
      </c>
      <c r="J507" t="s">
        <v>1119</v>
      </c>
      <c r="K507" t="s">
        <v>9</v>
      </c>
      <c r="L507">
        <v>4</v>
      </c>
      <c r="M507">
        <v>1</v>
      </c>
      <c r="N507">
        <v>2</v>
      </c>
      <c r="W507">
        <v>1</v>
      </c>
      <c r="Y507" t="s">
        <v>44</v>
      </c>
      <c r="Z507" t="s">
        <v>80</v>
      </c>
      <c r="AA507">
        <f t="shared" si="21"/>
        <v>3</v>
      </c>
      <c r="AB507">
        <f t="shared" si="22"/>
        <v>2016</v>
      </c>
      <c r="AC507">
        <f>VLOOKUP(LEFT(K507,2),'Ejercicio 1'!$K$9:$L$12,2,FALSE)*IF(RIGHT(K507,1)="+",1.2,IF(RIGHT(K507,1)="-",0.85,1))</f>
        <v>2000000</v>
      </c>
      <c r="AD507">
        <f t="shared" si="23"/>
        <v>2000000</v>
      </c>
      <c r="AE507" t="str">
        <f>VLOOKUP(Z507,'Ejercicio 1'!N:P,3,FALSE)</f>
        <v>Ing. y Cs. Geológicas</v>
      </c>
      <c r="AF507" t="str">
        <f>VLOOKUP(Z507,'Ejercicio 1'!N:P,2,FALSE)</f>
        <v>Antofagasta</v>
      </c>
      <c r="AG507" t="str">
        <f>IFERROR(VLOOKUP(Y507,'Ejercicio 1'!R:S,2,FALSE),"Indefinido")</f>
        <v>Artículo</v>
      </c>
    </row>
    <row r="508" spans="1:33" x14ac:dyDescent="0.25">
      <c r="A508">
        <v>2016</v>
      </c>
      <c r="B508">
        <v>2016</v>
      </c>
      <c r="C508">
        <v>1</v>
      </c>
      <c r="D508">
        <v>2016</v>
      </c>
      <c r="E508">
        <v>11</v>
      </c>
      <c r="G508">
        <v>0</v>
      </c>
      <c r="H508" t="s">
        <v>1120</v>
      </c>
      <c r="I508" t="s">
        <v>1121</v>
      </c>
      <c r="J508" t="s">
        <v>535</v>
      </c>
      <c r="K508" t="s">
        <v>9</v>
      </c>
      <c r="L508">
        <v>8</v>
      </c>
      <c r="M508">
        <v>1</v>
      </c>
      <c r="Q508">
        <v>1</v>
      </c>
      <c r="W508">
        <v>6</v>
      </c>
      <c r="Y508" t="s">
        <v>44</v>
      </c>
      <c r="Z508" t="s">
        <v>51</v>
      </c>
      <c r="AA508">
        <f t="shared" si="21"/>
        <v>7</v>
      </c>
      <c r="AB508">
        <f t="shared" si="22"/>
        <v>2016</v>
      </c>
      <c r="AC508">
        <f>VLOOKUP(LEFT(K508,2),'Ejercicio 1'!$K$9:$L$12,2,FALSE)*IF(RIGHT(K508,1)="+",1.2,IF(RIGHT(K508,1)="-",0.85,1))</f>
        <v>2000000</v>
      </c>
      <c r="AD508">
        <f t="shared" si="23"/>
        <v>2000000</v>
      </c>
      <c r="AE508" t="str">
        <f>VLOOKUP(Z508,'Ejercicio 1'!N:P,3,FALSE)</f>
        <v>Ing. y Cs. Geológicas</v>
      </c>
      <c r="AF508" t="str">
        <f>VLOOKUP(Z508,'Ejercicio 1'!N:P,2,FALSE)</f>
        <v>Antofagasta</v>
      </c>
      <c r="AG508" t="str">
        <f>IFERROR(VLOOKUP(Y508,'Ejercicio 1'!R:S,2,FALSE),"Indefinido")</f>
        <v>Artículo</v>
      </c>
    </row>
    <row r="509" spans="1:33" x14ac:dyDescent="0.25">
      <c r="A509">
        <v>2016</v>
      </c>
      <c r="B509">
        <v>2016</v>
      </c>
      <c r="C509">
        <v>1</v>
      </c>
      <c r="D509">
        <v>2016</v>
      </c>
      <c r="E509">
        <v>11</v>
      </c>
      <c r="G509">
        <v>0</v>
      </c>
      <c r="H509" t="s">
        <v>1122</v>
      </c>
      <c r="I509" t="s">
        <v>1123</v>
      </c>
      <c r="J509" t="s">
        <v>1124</v>
      </c>
      <c r="K509" t="s">
        <v>9</v>
      </c>
      <c r="L509">
        <v>2</v>
      </c>
      <c r="M509">
        <v>1</v>
      </c>
      <c r="S509">
        <v>1</v>
      </c>
      <c r="Y509" t="s">
        <v>44</v>
      </c>
      <c r="Z509" t="s">
        <v>69</v>
      </c>
      <c r="AA509">
        <f t="shared" si="21"/>
        <v>1</v>
      </c>
      <c r="AB509">
        <f t="shared" si="22"/>
        <v>2016</v>
      </c>
      <c r="AC509">
        <f>VLOOKUP(LEFT(K509,2),'Ejercicio 1'!$K$9:$L$12,2,FALSE)*IF(RIGHT(K509,1)="+",1.2,IF(RIGHT(K509,1)="-",0.85,1))</f>
        <v>2000000</v>
      </c>
      <c r="AD509">
        <f t="shared" si="23"/>
        <v>2000000</v>
      </c>
      <c r="AE509" t="str">
        <f>VLOOKUP(Z509,'Ejercicio 1'!N:P,3,FALSE)</f>
        <v>Economía y Administración</v>
      </c>
      <c r="AF509" t="str">
        <f>VLOOKUP(Z509,'Ejercicio 1'!N:P,2,FALSE)</f>
        <v>Antofagasta</v>
      </c>
      <c r="AG509" t="str">
        <f>IFERROR(VLOOKUP(Y509,'Ejercicio 1'!R:S,2,FALSE),"Indefinido")</f>
        <v>Artículo</v>
      </c>
    </row>
    <row r="510" spans="1:33" x14ac:dyDescent="0.25">
      <c r="A510">
        <v>2016</v>
      </c>
      <c r="C510">
        <v>0</v>
      </c>
      <c r="D510">
        <v>2016</v>
      </c>
      <c r="E510">
        <v>11</v>
      </c>
      <c r="F510">
        <v>2016</v>
      </c>
      <c r="G510">
        <v>1</v>
      </c>
      <c r="H510" t="s">
        <v>1125</v>
      </c>
      <c r="I510" t="s">
        <v>71</v>
      </c>
      <c r="J510" t="s">
        <v>72</v>
      </c>
      <c r="K510" t="s">
        <v>11</v>
      </c>
      <c r="L510">
        <v>2</v>
      </c>
      <c r="M510">
        <v>2</v>
      </c>
      <c r="Y510" t="s">
        <v>44</v>
      </c>
      <c r="Z510" t="s">
        <v>217</v>
      </c>
      <c r="AA510">
        <f t="shared" si="21"/>
        <v>0</v>
      </c>
      <c r="AB510">
        <f t="shared" si="22"/>
        <v>2016</v>
      </c>
      <c r="AC510">
        <f>VLOOKUP(LEFT(K510,2),'Ejercicio 1'!$K$9:$L$12,2,FALSE)*IF(RIGHT(K510,1)="+",1.2,IF(RIGHT(K510,1)="-",0.85,1))</f>
        <v>1200000</v>
      </c>
      <c r="AD510">
        <f t="shared" si="23"/>
        <v>600000</v>
      </c>
      <c r="AE510" t="str">
        <f>VLOOKUP(Z510,'Ejercicio 1'!N:P,3,FALSE)</f>
        <v>Ing. y Cs. Geológicas</v>
      </c>
      <c r="AF510" t="str">
        <f>VLOOKUP(Z510,'Ejercicio 1'!N:P,2,FALSE)</f>
        <v>Antofagasta</v>
      </c>
      <c r="AG510" t="str">
        <f>IFERROR(VLOOKUP(Y510,'Ejercicio 1'!R:S,2,FALSE),"Indefinido")</f>
        <v>Artículo</v>
      </c>
    </row>
    <row r="511" spans="1:33" x14ac:dyDescent="0.25">
      <c r="A511">
        <v>2016</v>
      </c>
      <c r="B511">
        <v>2016</v>
      </c>
      <c r="C511">
        <v>1</v>
      </c>
      <c r="D511">
        <v>2016</v>
      </c>
      <c r="E511">
        <v>11</v>
      </c>
      <c r="G511">
        <v>0</v>
      </c>
      <c r="H511" t="s">
        <v>1126</v>
      </c>
      <c r="I511" t="s">
        <v>155</v>
      </c>
      <c r="J511" t="s">
        <v>156</v>
      </c>
      <c r="K511" t="s">
        <v>9</v>
      </c>
      <c r="L511">
        <v>3</v>
      </c>
      <c r="M511">
        <v>1</v>
      </c>
      <c r="Q511">
        <v>1</v>
      </c>
      <c r="W511">
        <v>1</v>
      </c>
      <c r="Y511" t="s">
        <v>44</v>
      </c>
      <c r="Z511" t="s">
        <v>157</v>
      </c>
      <c r="AA511">
        <f t="shared" si="21"/>
        <v>2</v>
      </c>
      <c r="AB511">
        <f t="shared" si="22"/>
        <v>2016</v>
      </c>
      <c r="AC511">
        <f>VLOOKUP(LEFT(K511,2),'Ejercicio 1'!$K$9:$L$12,2,FALSE)*IF(RIGHT(K511,1)="+",1.2,IF(RIGHT(K511,1)="-",0.85,1))</f>
        <v>2000000</v>
      </c>
      <c r="AD511">
        <f t="shared" si="23"/>
        <v>2000000</v>
      </c>
      <c r="AE511" t="str">
        <f>VLOOKUP(Z511,'Ejercicio 1'!N:P,3,FALSE)</f>
        <v>Ciencias</v>
      </c>
      <c r="AF511" t="str">
        <f>VLOOKUP(Z511,'Ejercicio 1'!N:P,2,FALSE)</f>
        <v>Antofagasta</v>
      </c>
      <c r="AG511" t="str">
        <f>IFERROR(VLOOKUP(Y511,'Ejercicio 1'!R:S,2,FALSE),"Indefinido")</f>
        <v>Artículo</v>
      </c>
    </row>
    <row r="512" spans="1:33" x14ac:dyDescent="0.25">
      <c r="A512">
        <v>2016</v>
      </c>
      <c r="B512">
        <v>2016</v>
      </c>
      <c r="C512">
        <v>11</v>
      </c>
      <c r="D512">
        <v>2016</v>
      </c>
      <c r="E512">
        <v>11</v>
      </c>
      <c r="G512">
        <v>0</v>
      </c>
      <c r="H512" t="s">
        <v>1127</v>
      </c>
      <c r="I512" t="s">
        <v>1128</v>
      </c>
      <c r="J512" t="s">
        <v>1129</v>
      </c>
      <c r="K512" t="s">
        <v>10</v>
      </c>
      <c r="L512">
        <v>6</v>
      </c>
      <c r="M512">
        <v>1</v>
      </c>
      <c r="W512">
        <v>5</v>
      </c>
      <c r="Y512" t="s">
        <v>44</v>
      </c>
      <c r="Z512" t="s">
        <v>51</v>
      </c>
      <c r="AA512">
        <f t="shared" si="21"/>
        <v>5</v>
      </c>
      <c r="AB512">
        <f t="shared" si="22"/>
        <v>2016</v>
      </c>
      <c r="AC512">
        <f>VLOOKUP(LEFT(K512,2),'Ejercicio 1'!$K$9:$L$12,2,FALSE)*IF(RIGHT(K512,1)="+",1.2,IF(RIGHT(K512,1)="-",0.85,1))</f>
        <v>1600000</v>
      </c>
      <c r="AD512">
        <f t="shared" si="23"/>
        <v>1600000</v>
      </c>
      <c r="AE512" t="str">
        <f>VLOOKUP(Z512,'Ejercicio 1'!N:P,3,FALSE)</f>
        <v>Ing. y Cs. Geológicas</v>
      </c>
      <c r="AF512" t="str">
        <f>VLOOKUP(Z512,'Ejercicio 1'!N:P,2,FALSE)</f>
        <v>Antofagasta</v>
      </c>
      <c r="AG512" t="str">
        <f>IFERROR(VLOOKUP(Y512,'Ejercicio 1'!R:S,2,FALSE),"Indefinido")</f>
        <v>Artículo</v>
      </c>
    </row>
    <row r="513" spans="1:33" x14ac:dyDescent="0.25">
      <c r="A513">
        <v>2016</v>
      </c>
      <c r="B513">
        <v>2016</v>
      </c>
      <c r="C513">
        <v>1</v>
      </c>
      <c r="D513">
        <v>2016</v>
      </c>
      <c r="E513">
        <v>11</v>
      </c>
      <c r="G513">
        <v>0</v>
      </c>
      <c r="H513" t="s">
        <v>1130</v>
      </c>
      <c r="I513" t="s">
        <v>1131</v>
      </c>
      <c r="J513" t="s">
        <v>1132</v>
      </c>
      <c r="K513" t="s">
        <v>10</v>
      </c>
      <c r="L513">
        <v>4</v>
      </c>
      <c r="M513">
        <v>1</v>
      </c>
      <c r="P513">
        <v>3</v>
      </c>
      <c r="Y513" t="s">
        <v>44</v>
      </c>
      <c r="Z513" t="s">
        <v>126</v>
      </c>
      <c r="AA513">
        <f t="shared" si="21"/>
        <v>3</v>
      </c>
      <c r="AB513">
        <f t="shared" si="22"/>
        <v>2016</v>
      </c>
      <c r="AC513">
        <f>VLOOKUP(LEFT(K513,2),'Ejercicio 1'!$K$9:$L$12,2,FALSE)*IF(RIGHT(K513,1)="+",1.2,IF(RIGHT(K513,1)="-",0.85,1))</f>
        <v>1600000</v>
      </c>
      <c r="AD513">
        <f t="shared" si="23"/>
        <v>1600000</v>
      </c>
      <c r="AE513" t="str">
        <f>VLOOKUP(Z513,'Ejercicio 1'!N:P,3,FALSE)</f>
        <v>Humanidades</v>
      </c>
      <c r="AF513" t="str">
        <f>VLOOKUP(Z513,'Ejercicio 1'!N:P,2,FALSE)</f>
        <v>Antofagasta</v>
      </c>
      <c r="AG513" t="str">
        <f>IFERROR(VLOOKUP(Y513,'Ejercicio 1'!R:S,2,FALSE),"Indefinido")</f>
        <v>Artículo</v>
      </c>
    </row>
    <row r="514" spans="1:33" x14ac:dyDescent="0.25">
      <c r="A514">
        <v>2016</v>
      </c>
      <c r="C514">
        <v>0</v>
      </c>
      <c r="D514">
        <v>2016</v>
      </c>
      <c r="E514">
        <v>11</v>
      </c>
      <c r="F514">
        <v>2016</v>
      </c>
      <c r="G514">
        <v>1</v>
      </c>
      <c r="H514" t="s">
        <v>1133</v>
      </c>
      <c r="I514" t="s">
        <v>71</v>
      </c>
      <c r="J514" t="s">
        <v>72</v>
      </c>
      <c r="K514" t="s">
        <v>11</v>
      </c>
      <c r="L514">
        <v>3</v>
      </c>
      <c r="M514">
        <v>2</v>
      </c>
      <c r="Q514">
        <v>1</v>
      </c>
      <c r="Y514" t="s">
        <v>44</v>
      </c>
      <c r="Z514" t="s">
        <v>217</v>
      </c>
      <c r="AA514">
        <f t="shared" ref="AA514:AA577" si="24">L514-M514</f>
        <v>1</v>
      </c>
      <c r="AB514">
        <f t="shared" ref="AB514:AB577" si="25">IF(B514&lt;&gt;"",B514,MIN(D514,F514))</f>
        <v>2016</v>
      </c>
      <c r="AC514">
        <f>VLOOKUP(LEFT(K514,2),'Ejercicio 1'!$K$9:$L$12,2,FALSE)*IF(RIGHT(K514,1)="+",1.2,IF(RIGHT(K514,1)="-",0.85,1))</f>
        <v>1200000</v>
      </c>
      <c r="AD514">
        <f t="shared" ref="AD514:AD577" si="26">ROUND(AC514/M514,0)</f>
        <v>600000</v>
      </c>
      <c r="AE514" t="str">
        <f>VLOOKUP(Z514,'Ejercicio 1'!N:P,3,FALSE)</f>
        <v>Ing. y Cs. Geológicas</v>
      </c>
      <c r="AF514" t="str">
        <f>VLOOKUP(Z514,'Ejercicio 1'!N:P,2,FALSE)</f>
        <v>Antofagasta</v>
      </c>
      <c r="AG514" t="str">
        <f>IFERROR(VLOOKUP(Y514,'Ejercicio 1'!R:S,2,FALSE),"Indefinido")</f>
        <v>Artículo</v>
      </c>
    </row>
    <row r="515" spans="1:33" x14ac:dyDescent="0.25">
      <c r="A515">
        <v>2016</v>
      </c>
      <c r="B515">
        <v>2016</v>
      </c>
      <c r="C515">
        <v>1</v>
      </c>
      <c r="D515">
        <v>2016</v>
      </c>
      <c r="E515">
        <v>11</v>
      </c>
      <c r="G515">
        <v>0</v>
      </c>
      <c r="H515" t="s">
        <v>1134</v>
      </c>
      <c r="I515" t="s">
        <v>1135</v>
      </c>
      <c r="J515" t="s">
        <v>1136</v>
      </c>
      <c r="K515" t="s">
        <v>9</v>
      </c>
      <c r="L515">
        <v>1</v>
      </c>
      <c r="M515">
        <v>1</v>
      </c>
      <c r="Y515" t="s">
        <v>44</v>
      </c>
      <c r="Z515" t="s">
        <v>173</v>
      </c>
      <c r="AA515">
        <f t="shared" si="24"/>
        <v>0</v>
      </c>
      <c r="AB515">
        <f t="shared" si="25"/>
        <v>2016</v>
      </c>
      <c r="AC515">
        <f>VLOOKUP(LEFT(K515,2),'Ejercicio 1'!$K$9:$L$12,2,FALSE)*IF(RIGHT(K515,1)="+",1.2,IF(RIGHT(K515,1)="-",0.85,1))</f>
        <v>2000000</v>
      </c>
      <c r="AD515">
        <f t="shared" si="26"/>
        <v>2000000</v>
      </c>
      <c r="AE515" t="str">
        <f>VLOOKUP(Z515,'Ejercicio 1'!N:P,3,FALSE)</f>
        <v>Ciencias</v>
      </c>
      <c r="AF515" t="str">
        <f>VLOOKUP(Z515,'Ejercicio 1'!N:P,2,FALSE)</f>
        <v>Antofagasta</v>
      </c>
      <c r="AG515" t="str">
        <f>IFERROR(VLOOKUP(Y515,'Ejercicio 1'!R:S,2,FALSE),"Indefinido")</f>
        <v>Artículo</v>
      </c>
    </row>
    <row r="516" spans="1:33" x14ac:dyDescent="0.25">
      <c r="A516">
        <v>2016</v>
      </c>
      <c r="B516">
        <v>2016</v>
      </c>
      <c r="C516">
        <v>1</v>
      </c>
      <c r="D516">
        <v>2016</v>
      </c>
      <c r="E516">
        <v>11</v>
      </c>
      <c r="G516">
        <v>0</v>
      </c>
      <c r="H516" t="s">
        <v>1137</v>
      </c>
      <c r="I516" t="s">
        <v>1138</v>
      </c>
      <c r="J516" t="s">
        <v>1139</v>
      </c>
      <c r="K516" t="s">
        <v>9</v>
      </c>
      <c r="L516">
        <v>9</v>
      </c>
      <c r="M516">
        <v>3</v>
      </c>
      <c r="P516">
        <v>2</v>
      </c>
      <c r="W516">
        <v>4</v>
      </c>
      <c r="Y516" t="s">
        <v>44</v>
      </c>
      <c r="Z516" t="s">
        <v>56</v>
      </c>
      <c r="AA516">
        <f t="shared" si="24"/>
        <v>6</v>
      </c>
      <c r="AB516">
        <f t="shared" si="25"/>
        <v>2016</v>
      </c>
      <c r="AC516">
        <f>VLOOKUP(LEFT(K516,2),'Ejercicio 1'!$K$9:$L$12,2,FALSE)*IF(RIGHT(K516,1)="+",1.2,IF(RIGHT(K516,1)="-",0.85,1))</f>
        <v>2000000</v>
      </c>
      <c r="AD516">
        <f t="shared" si="26"/>
        <v>666667</v>
      </c>
      <c r="AE516" t="str">
        <f>VLOOKUP(Z516,'Ejercicio 1'!N:P,3,FALSE)</f>
        <v>Cs. del Mar</v>
      </c>
      <c r="AF516" t="str">
        <f>VLOOKUP(Z516,'Ejercicio 1'!N:P,2,FALSE)</f>
        <v>Coquimbo</v>
      </c>
      <c r="AG516" t="str">
        <f>IFERROR(VLOOKUP(Y516,'Ejercicio 1'!R:S,2,FALSE),"Indefinido")</f>
        <v>Artículo</v>
      </c>
    </row>
    <row r="517" spans="1:33" x14ac:dyDescent="0.25">
      <c r="A517">
        <v>2016</v>
      </c>
      <c r="B517">
        <v>2016</v>
      </c>
      <c r="C517">
        <v>1</v>
      </c>
      <c r="D517">
        <v>2016</v>
      </c>
      <c r="E517">
        <v>11</v>
      </c>
      <c r="G517">
        <v>0</v>
      </c>
      <c r="H517" t="s">
        <v>1140</v>
      </c>
      <c r="I517" t="s">
        <v>1141</v>
      </c>
      <c r="J517" t="s">
        <v>1142</v>
      </c>
      <c r="K517" t="s">
        <v>10</v>
      </c>
      <c r="L517">
        <v>2</v>
      </c>
      <c r="M517">
        <v>1</v>
      </c>
      <c r="W517">
        <v>1</v>
      </c>
      <c r="Y517" t="s">
        <v>44</v>
      </c>
      <c r="Z517" t="s">
        <v>323</v>
      </c>
      <c r="AA517">
        <f t="shared" si="24"/>
        <v>1</v>
      </c>
      <c r="AB517">
        <f t="shared" si="25"/>
        <v>2016</v>
      </c>
      <c r="AC517">
        <f>VLOOKUP(LEFT(K517,2),'Ejercicio 1'!$K$9:$L$12,2,FALSE)*IF(RIGHT(K517,1)="+",1.2,IF(RIGHT(K517,1)="-",0.85,1))</f>
        <v>1600000</v>
      </c>
      <c r="AD517">
        <f t="shared" si="26"/>
        <v>1600000</v>
      </c>
      <c r="AE517" t="str">
        <f>VLOOKUP(Z517,'Ejercicio 1'!N:P,3,FALSE)</f>
        <v>Ciencias</v>
      </c>
      <c r="AF517" t="str">
        <f>VLOOKUP(Z517,'Ejercicio 1'!N:P,2,FALSE)</f>
        <v>Antofagasta</v>
      </c>
      <c r="AG517" t="str">
        <f>IFERROR(VLOOKUP(Y517,'Ejercicio 1'!R:S,2,FALSE),"Indefinido")</f>
        <v>Artículo</v>
      </c>
    </row>
    <row r="518" spans="1:33" x14ac:dyDescent="0.25">
      <c r="A518">
        <v>2016</v>
      </c>
      <c r="B518">
        <v>2016</v>
      </c>
      <c r="C518">
        <v>1</v>
      </c>
      <c r="E518">
        <v>0</v>
      </c>
      <c r="G518">
        <v>0</v>
      </c>
      <c r="H518" t="s">
        <v>1143</v>
      </c>
      <c r="I518" t="s">
        <v>1144</v>
      </c>
      <c r="J518" t="s">
        <v>1145</v>
      </c>
      <c r="K518" t="s">
        <v>9</v>
      </c>
      <c r="L518">
        <v>2</v>
      </c>
      <c r="M518">
        <v>1</v>
      </c>
      <c r="W518">
        <v>1</v>
      </c>
      <c r="Y518" t="s">
        <v>44</v>
      </c>
      <c r="Z518" t="s">
        <v>157</v>
      </c>
      <c r="AA518">
        <f t="shared" si="24"/>
        <v>1</v>
      </c>
      <c r="AB518">
        <f t="shared" si="25"/>
        <v>2016</v>
      </c>
      <c r="AC518">
        <f>VLOOKUP(LEFT(K518,2),'Ejercicio 1'!$K$9:$L$12,2,FALSE)*IF(RIGHT(K518,1)="+",1.2,IF(RIGHT(K518,1)="-",0.85,1))</f>
        <v>2000000</v>
      </c>
      <c r="AD518">
        <f t="shared" si="26"/>
        <v>2000000</v>
      </c>
      <c r="AE518" t="str">
        <f>VLOOKUP(Z518,'Ejercicio 1'!N:P,3,FALSE)</f>
        <v>Ciencias</v>
      </c>
      <c r="AF518" t="str">
        <f>VLOOKUP(Z518,'Ejercicio 1'!N:P,2,FALSE)</f>
        <v>Antofagasta</v>
      </c>
      <c r="AG518" t="str">
        <f>IFERROR(VLOOKUP(Y518,'Ejercicio 1'!R:S,2,FALSE),"Indefinido")</f>
        <v>Artículo</v>
      </c>
    </row>
    <row r="519" spans="1:33" x14ac:dyDescent="0.25">
      <c r="A519">
        <v>2016</v>
      </c>
      <c r="B519">
        <v>2016</v>
      </c>
      <c r="C519">
        <v>11</v>
      </c>
      <c r="E519">
        <v>0</v>
      </c>
      <c r="G519">
        <v>0</v>
      </c>
      <c r="H519" t="s">
        <v>1146</v>
      </c>
      <c r="I519" t="s">
        <v>294</v>
      </c>
      <c r="J519" t="s">
        <v>295</v>
      </c>
      <c r="K519" t="s">
        <v>9</v>
      </c>
      <c r="L519">
        <v>8</v>
      </c>
      <c r="M519">
        <v>1</v>
      </c>
      <c r="P519">
        <v>7</v>
      </c>
      <c r="Y519" t="s">
        <v>44</v>
      </c>
      <c r="Z519" t="s">
        <v>111</v>
      </c>
      <c r="AA519">
        <f t="shared" si="24"/>
        <v>7</v>
      </c>
      <c r="AB519">
        <f t="shared" si="25"/>
        <v>2016</v>
      </c>
      <c r="AC519">
        <f>VLOOKUP(LEFT(K519,2),'Ejercicio 1'!$K$9:$L$12,2,FALSE)*IF(RIGHT(K519,1)="+",1.2,IF(RIGHT(K519,1)="-",0.85,1))</f>
        <v>2000000</v>
      </c>
      <c r="AD519">
        <f t="shared" si="26"/>
        <v>2000000</v>
      </c>
      <c r="AE519" t="str">
        <f>VLOOKUP(Z519,'Ejercicio 1'!N:P,3,FALSE)</f>
        <v>Medicina</v>
      </c>
      <c r="AF519" t="str">
        <f>VLOOKUP(Z519,'Ejercicio 1'!N:P,2,FALSE)</f>
        <v>Coquimbo</v>
      </c>
      <c r="AG519" t="str">
        <f>IFERROR(VLOOKUP(Y519,'Ejercicio 1'!R:S,2,FALSE),"Indefinido")</f>
        <v>Artículo</v>
      </c>
    </row>
    <row r="520" spans="1:33" x14ac:dyDescent="0.25">
      <c r="A520">
        <v>2016</v>
      </c>
      <c r="B520">
        <v>2016</v>
      </c>
      <c r="C520">
        <v>1</v>
      </c>
      <c r="D520">
        <v>2016</v>
      </c>
      <c r="E520">
        <v>11</v>
      </c>
      <c r="G520">
        <v>0</v>
      </c>
      <c r="H520" t="s">
        <v>1147</v>
      </c>
      <c r="I520" t="s">
        <v>1148</v>
      </c>
      <c r="J520" t="s">
        <v>1149</v>
      </c>
      <c r="K520" t="s">
        <v>9</v>
      </c>
      <c r="L520">
        <v>7</v>
      </c>
      <c r="M520">
        <v>1</v>
      </c>
      <c r="V520">
        <v>2</v>
      </c>
      <c r="W520">
        <v>4</v>
      </c>
      <c r="Y520" t="s">
        <v>44</v>
      </c>
      <c r="Z520" t="s">
        <v>51</v>
      </c>
      <c r="AA520">
        <f t="shared" si="24"/>
        <v>6</v>
      </c>
      <c r="AB520">
        <f t="shared" si="25"/>
        <v>2016</v>
      </c>
      <c r="AC520">
        <f>VLOOKUP(LEFT(K520,2),'Ejercicio 1'!$K$9:$L$12,2,FALSE)*IF(RIGHT(K520,1)="+",1.2,IF(RIGHT(K520,1)="-",0.85,1))</f>
        <v>2000000</v>
      </c>
      <c r="AD520">
        <f t="shared" si="26"/>
        <v>2000000</v>
      </c>
      <c r="AE520" t="str">
        <f>VLOOKUP(Z520,'Ejercicio 1'!N:P,3,FALSE)</f>
        <v>Ing. y Cs. Geológicas</v>
      </c>
      <c r="AF520" t="str">
        <f>VLOOKUP(Z520,'Ejercicio 1'!N:P,2,FALSE)</f>
        <v>Antofagasta</v>
      </c>
      <c r="AG520" t="str">
        <f>IFERROR(VLOOKUP(Y520,'Ejercicio 1'!R:S,2,FALSE),"Indefinido")</f>
        <v>Artículo</v>
      </c>
    </row>
    <row r="521" spans="1:33" x14ac:dyDescent="0.25">
      <c r="A521">
        <v>2016</v>
      </c>
      <c r="B521">
        <v>2016</v>
      </c>
      <c r="C521">
        <v>1</v>
      </c>
      <c r="E521">
        <v>0</v>
      </c>
      <c r="G521">
        <v>0</v>
      </c>
      <c r="H521" t="s">
        <v>1150</v>
      </c>
      <c r="I521" t="s">
        <v>226</v>
      </c>
      <c r="J521" t="s">
        <v>227</v>
      </c>
      <c r="K521" t="s">
        <v>9</v>
      </c>
      <c r="L521">
        <v>2</v>
      </c>
      <c r="M521">
        <v>2</v>
      </c>
      <c r="Y521" t="s">
        <v>44</v>
      </c>
      <c r="Z521" t="s">
        <v>61</v>
      </c>
      <c r="AA521">
        <f t="shared" si="24"/>
        <v>0</v>
      </c>
      <c r="AB521">
        <f t="shared" si="25"/>
        <v>2016</v>
      </c>
      <c r="AC521">
        <f>VLOOKUP(LEFT(K521,2),'Ejercicio 1'!$K$9:$L$12,2,FALSE)*IF(RIGHT(K521,1)="+",1.2,IF(RIGHT(K521,1)="-",0.85,1))</f>
        <v>2000000</v>
      </c>
      <c r="AD521">
        <f t="shared" si="26"/>
        <v>1000000</v>
      </c>
      <c r="AE521" t="str">
        <f>VLOOKUP(Z521,'Ejercicio 1'!N:P,3,FALSE)</f>
        <v>V.R.S.</v>
      </c>
      <c r="AF521" t="str">
        <f>VLOOKUP(Z521,'Ejercicio 1'!N:P,2,FALSE)</f>
        <v>Coquimbo</v>
      </c>
      <c r="AG521" t="str">
        <f>IFERROR(VLOOKUP(Y521,'Ejercicio 1'!R:S,2,FALSE),"Indefinido")</f>
        <v>Artículo</v>
      </c>
    </row>
    <row r="522" spans="1:33" x14ac:dyDescent="0.25">
      <c r="A522">
        <v>2016</v>
      </c>
      <c r="C522">
        <v>0</v>
      </c>
      <c r="D522">
        <v>2016</v>
      </c>
      <c r="E522">
        <v>11</v>
      </c>
      <c r="G522">
        <v>0</v>
      </c>
      <c r="H522" t="s">
        <v>1151</v>
      </c>
      <c r="I522" t="s">
        <v>1152</v>
      </c>
      <c r="J522" t="s">
        <v>1416</v>
      </c>
      <c r="K522" t="s">
        <v>106</v>
      </c>
      <c r="L522">
        <v>6</v>
      </c>
      <c r="M522">
        <v>1</v>
      </c>
      <c r="P522">
        <v>3</v>
      </c>
      <c r="W522">
        <v>2</v>
      </c>
      <c r="Y522" t="s">
        <v>143</v>
      </c>
      <c r="Z522" t="s">
        <v>61</v>
      </c>
      <c r="AA522">
        <f t="shared" si="24"/>
        <v>5</v>
      </c>
      <c r="AB522">
        <f t="shared" si="25"/>
        <v>2016</v>
      </c>
      <c r="AC522">
        <f>VLOOKUP(LEFT(K522,2),'Ejercicio 1'!$K$9:$L$12,2,FALSE)*IF(RIGHT(K522,1)="+",1.2,IF(RIGHT(K522,1)="-",0.85,1))</f>
        <v>680000</v>
      </c>
      <c r="AD522">
        <f t="shared" si="26"/>
        <v>680000</v>
      </c>
      <c r="AE522" t="str">
        <f>VLOOKUP(Z522,'Ejercicio 1'!N:P,3,FALSE)</f>
        <v>V.R.S.</v>
      </c>
      <c r="AF522" t="str">
        <f>VLOOKUP(Z522,'Ejercicio 1'!N:P,2,FALSE)</f>
        <v>Coquimbo</v>
      </c>
      <c r="AG522" t="str">
        <f>IFERROR(VLOOKUP(Y522,'Ejercicio 1'!R:S,2,FALSE),"Indefinido")</f>
        <v>Artículo de Conferencia</v>
      </c>
    </row>
    <row r="523" spans="1:33" x14ac:dyDescent="0.25">
      <c r="A523">
        <v>2016</v>
      </c>
      <c r="B523">
        <v>2016</v>
      </c>
      <c r="C523">
        <v>1</v>
      </c>
      <c r="E523">
        <v>0</v>
      </c>
      <c r="G523">
        <v>0</v>
      </c>
      <c r="H523" t="s">
        <v>1153</v>
      </c>
      <c r="I523" t="s">
        <v>1154</v>
      </c>
      <c r="J523" t="s">
        <v>98</v>
      </c>
      <c r="K523" t="s">
        <v>10</v>
      </c>
      <c r="L523">
        <v>5</v>
      </c>
      <c r="M523">
        <v>1</v>
      </c>
      <c r="P523">
        <v>1</v>
      </c>
      <c r="Q523">
        <v>1</v>
      </c>
      <c r="T523">
        <v>1</v>
      </c>
      <c r="W523">
        <v>1</v>
      </c>
      <c r="Y523" t="s">
        <v>44</v>
      </c>
      <c r="Z523" t="s">
        <v>56</v>
      </c>
      <c r="AA523">
        <f t="shared" si="24"/>
        <v>4</v>
      </c>
      <c r="AB523">
        <f t="shared" si="25"/>
        <v>2016</v>
      </c>
      <c r="AC523">
        <f>VLOOKUP(LEFT(K523,2),'Ejercicio 1'!$K$9:$L$12,2,FALSE)*IF(RIGHT(K523,1)="+",1.2,IF(RIGHT(K523,1)="-",0.85,1))</f>
        <v>1600000</v>
      </c>
      <c r="AD523">
        <f t="shared" si="26"/>
        <v>1600000</v>
      </c>
      <c r="AE523" t="str">
        <f>VLOOKUP(Z523,'Ejercicio 1'!N:P,3,FALSE)</f>
        <v>Cs. del Mar</v>
      </c>
      <c r="AF523" t="str">
        <f>VLOOKUP(Z523,'Ejercicio 1'!N:P,2,FALSE)</f>
        <v>Coquimbo</v>
      </c>
      <c r="AG523" t="str">
        <f>IFERROR(VLOOKUP(Y523,'Ejercicio 1'!R:S,2,FALSE),"Indefinido")</f>
        <v>Artículo</v>
      </c>
    </row>
    <row r="524" spans="1:33" x14ac:dyDescent="0.25">
      <c r="A524">
        <v>2016</v>
      </c>
      <c r="B524">
        <v>2016</v>
      </c>
      <c r="C524">
        <v>1</v>
      </c>
      <c r="D524">
        <v>2016</v>
      </c>
      <c r="E524">
        <v>11</v>
      </c>
      <c r="G524">
        <v>0</v>
      </c>
      <c r="H524" t="s">
        <v>1155</v>
      </c>
      <c r="I524" t="s">
        <v>93</v>
      </c>
      <c r="J524" t="s">
        <v>94</v>
      </c>
      <c r="K524" t="s">
        <v>10</v>
      </c>
      <c r="L524">
        <v>4</v>
      </c>
      <c r="M524">
        <v>1</v>
      </c>
      <c r="T524">
        <v>3</v>
      </c>
      <c r="Y524" t="s">
        <v>44</v>
      </c>
      <c r="Z524" t="s">
        <v>95</v>
      </c>
      <c r="AA524">
        <f t="shared" si="24"/>
        <v>3</v>
      </c>
      <c r="AB524">
        <f t="shared" si="25"/>
        <v>2016</v>
      </c>
      <c r="AC524">
        <f>VLOOKUP(LEFT(K524,2),'Ejercicio 1'!$K$9:$L$12,2,FALSE)*IF(RIGHT(K524,1)="+",1.2,IF(RIGHT(K524,1)="-",0.85,1))</f>
        <v>1600000</v>
      </c>
      <c r="AD524">
        <f t="shared" si="26"/>
        <v>1600000</v>
      </c>
      <c r="AE524" t="str">
        <f>VLOOKUP(Z524,'Ejercicio 1'!N:P,3,FALSE)</f>
        <v>Cs. del Mar</v>
      </c>
      <c r="AF524" t="str">
        <f>VLOOKUP(Z524,'Ejercicio 1'!N:P,2,FALSE)</f>
        <v>Coquimbo</v>
      </c>
      <c r="AG524" t="str">
        <f>IFERROR(VLOOKUP(Y524,'Ejercicio 1'!R:S,2,FALSE),"Indefinido")</f>
        <v>Artículo</v>
      </c>
    </row>
    <row r="525" spans="1:33" x14ac:dyDescent="0.25">
      <c r="A525">
        <v>2016</v>
      </c>
      <c r="B525">
        <v>2016</v>
      </c>
      <c r="C525">
        <v>1</v>
      </c>
      <c r="E525">
        <v>0</v>
      </c>
      <c r="G525">
        <v>0</v>
      </c>
      <c r="H525" t="s">
        <v>1156</v>
      </c>
      <c r="I525" t="s">
        <v>1157</v>
      </c>
      <c r="J525" t="s">
        <v>1158</v>
      </c>
      <c r="K525" t="s">
        <v>9</v>
      </c>
      <c r="L525">
        <v>4</v>
      </c>
      <c r="M525">
        <v>1</v>
      </c>
      <c r="Q525">
        <v>3</v>
      </c>
      <c r="Y525" t="s">
        <v>44</v>
      </c>
      <c r="Z525" t="s">
        <v>157</v>
      </c>
      <c r="AA525">
        <f t="shared" si="24"/>
        <v>3</v>
      </c>
      <c r="AB525">
        <f t="shared" si="25"/>
        <v>2016</v>
      </c>
      <c r="AC525">
        <f>VLOOKUP(LEFT(K525,2),'Ejercicio 1'!$K$9:$L$12,2,FALSE)*IF(RIGHT(K525,1)="+",1.2,IF(RIGHT(K525,1)="-",0.85,1))</f>
        <v>2000000</v>
      </c>
      <c r="AD525">
        <f t="shared" si="26"/>
        <v>2000000</v>
      </c>
      <c r="AE525" t="str">
        <f>VLOOKUP(Z525,'Ejercicio 1'!N:P,3,FALSE)</f>
        <v>Ciencias</v>
      </c>
      <c r="AF525" t="str">
        <f>VLOOKUP(Z525,'Ejercicio 1'!N:P,2,FALSE)</f>
        <v>Antofagasta</v>
      </c>
      <c r="AG525" t="str">
        <f>IFERROR(VLOOKUP(Y525,'Ejercicio 1'!R:S,2,FALSE),"Indefinido")</f>
        <v>Artículo</v>
      </c>
    </row>
    <row r="526" spans="1:33" x14ac:dyDescent="0.25">
      <c r="A526">
        <v>2016</v>
      </c>
      <c r="B526">
        <v>2016</v>
      </c>
      <c r="C526">
        <v>1</v>
      </c>
      <c r="E526">
        <v>0</v>
      </c>
      <c r="G526">
        <v>0</v>
      </c>
      <c r="H526" t="s">
        <v>1159</v>
      </c>
      <c r="I526" t="s">
        <v>753</v>
      </c>
      <c r="J526" t="s">
        <v>715</v>
      </c>
      <c r="K526" t="s">
        <v>11</v>
      </c>
      <c r="L526">
        <v>4</v>
      </c>
      <c r="M526">
        <v>1</v>
      </c>
      <c r="P526">
        <v>1</v>
      </c>
      <c r="Q526">
        <v>1</v>
      </c>
      <c r="T526">
        <v>2</v>
      </c>
      <c r="Y526" t="s">
        <v>44</v>
      </c>
      <c r="Z526" t="s">
        <v>56</v>
      </c>
      <c r="AA526">
        <f t="shared" si="24"/>
        <v>3</v>
      </c>
      <c r="AB526">
        <f t="shared" si="25"/>
        <v>2016</v>
      </c>
      <c r="AC526">
        <f>VLOOKUP(LEFT(K526,2),'Ejercicio 1'!$K$9:$L$12,2,FALSE)*IF(RIGHT(K526,1)="+",1.2,IF(RIGHT(K526,1)="-",0.85,1))</f>
        <v>1200000</v>
      </c>
      <c r="AD526">
        <f t="shared" si="26"/>
        <v>1200000</v>
      </c>
      <c r="AE526" t="str">
        <f>VLOOKUP(Z526,'Ejercicio 1'!N:P,3,FALSE)</f>
        <v>Cs. del Mar</v>
      </c>
      <c r="AF526" t="str">
        <f>VLOOKUP(Z526,'Ejercicio 1'!N:P,2,FALSE)</f>
        <v>Coquimbo</v>
      </c>
      <c r="AG526" t="str">
        <f>IFERROR(VLOOKUP(Y526,'Ejercicio 1'!R:S,2,FALSE),"Indefinido")</f>
        <v>Artículo</v>
      </c>
    </row>
    <row r="527" spans="1:33" x14ac:dyDescent="0.25">
      <c r="A527">
        <v>2016</v>
      </c>
      <c r="B527">
        <v>2016</v>
      </c>
      <c r="C527">
        <v>1</v>
      </c>
      <c r="E527">
        <v>0</v>
      </c>
      <c r="G527">
        <v>0</v>
      </c>
      <c r="H527" t="s">
        <v>1160</v>
      </c>
      <c r="I527" t="s">
        <v>90</v>
      </c>
      <c r="J527" t="s">
        <v>91</v>
      </c>
      <c r="K527" t="s">
        <v>9</v>
      </c>
      <c r="L527">
        <v>2</v>
      </c>
      <c r="M527">
        <v>1</v>
      </c>
      <c r="T527">
        <v>1</v>
      </c>
      <c r="Y527" t="s">
        <v>44</v>
      </c>
      <c r="Z527" t="s">
        <v>56</v>
      </c>
      <c r="AA527">
        <f t="shared" si="24"/>
        <v>1</v>
      </c>
      <c r="AB527">
        <f t="shared" si="25"/>
        <v>2016</v>
      </c>
      <c r="AC527">
        <f>VLOOKUP(LEFT(K527,2),'Ejercicio 1'!$K$9:$L$12,2,FALSE)*IF(RIGHT(K527,1)="+",1.2,IF(RIGHT(K527,1)="-",0.85,1))</f>
        <v>2000000</v>
      </c>
      <c r="AD527">
        <f t="shared" si="26"/>
        <v>2000000</v>
      </c>
      <c r="AE527" t="str">
        <f>VLOOKUP(Z527,'Ejercicio 1'!N:P,3,FALSE)</f>
        <v>Cs. del Mar</v>
      </c>
      <c r="AF527" t="str">
        <f>VLOOKUP(Z527,'Ejercicio 1'!N:P,2,FALSE)</f>
        <v>Coquimbo</v>
      </c>
      <c r="AG527" t="str">
        <f>IFERROR(VLOOKUP(Y527,'Ejercicio 1'!R:S,2,FALSE),"Indefinido")</f>
        <v>Artículo</v>
      </c>
    </row>
    <row r="528" spans="1:33" x14ac:dyDescent="0.25">
      <c r="A528">
        <v>2016</v>
      </c>
      <c r="B528">
        <v>2016</v>
      </c>
      <c r="C528">
        <v>1</v>
      </c>
      <c r="E528">
        <v>0</v>
      </c>
      <c r="G528">
        <v>0</v>
      </c>
      <c r="H528" t="s">
        <v>1161</v>
      </c>
      <c r="I528" t="s">
        <v>954</v>
      </c>
      <c r="J528" t="s">
        <v>955</v>
      </c>
      <c r="K528" t="s">
        <v>9</v>
      </c>
      <c r="L528">
        <v>2</v>
      </c>
      <c r="M528">
        <v>1</v>
      </c>
      <c r="W528">
        <v>1</v>
      </c>
      <c r="Y528" t="s">
        <v>44</v>
      </c>
      <c r="Z528" t="s">
        <v>4</v>
      </c>
      <c r="AA528">
        <f t="shared" si="24"/>
        <v>1</v>
      </c>
      <c r="AB528">
        <f t="shared" si="25"/>
        <v>2016</v>
      </c>
      <c r="AC528">
        <f>VLOOKUP(LEFT(K528,2),'Ejercicio 1'!$K$9:$L$12,2,FALSE)*IF(RIGHT(K528,1)="+",1.2,IF(RIGHT(K528,1)="-",0.85,1))</f>
        <v>2000000</v>
      </c>
      <c r="AD528">
        <f t="shared" si="26"/>
        <v>2000000</v>
      </c>
      <c r="AE528" t="str">
        <f>VLOOKUP(Z528,'Ejercicio 1'!N:P,3,FALSE)</f>
        <v>Economía y Administración</v>
      </c>
      <c r="AF528" t="str">
        <f>VLOOKUP(Z528,'Ejercicio 1'!N:P,2,FALSE)</f>
        <v>Antofagasta</v>
      </c>
      <c r="AG528" t="str">
        <f>IFERROR(VLOOKUP(Y528,'Ejercicio 1'!R:S,2,FALSE),"Indefinido")</f>
        <v>Artículo</v>
      </c>
    </row>
    <row r="529" spans="1:33" x14ac:dyDescent="0.25">
      <c r="A529">
        <v>2016</v>
      </c>
      <c r="B529">
        <v>2016</v>
      </c>
      <c r="C529">
        <v>1</v>
      </c>
      <c r="E529">
        <v>0</v>
      </c>
      <c r="G529">
        <v>0</v>
      </c>
      <c r="H529" t="s">
        <v>1162</v>
      </c>
      <c r="I529" t="s">
        <v>954</v>
      </c>
      <c r="J529" t="s">
        <v>955</v>
      </c>
      <c r="K529" t="s">
        <v>9</v>
      </c>
      <c r="L529">
        <v>2</v>
      </c>
      <c r="M529">
        <v>1</v>
      </c>
      <c r="S529">
        <v>1</v>
      </c>
      <c r="W529">
        <v>1</v>
      </c>
      <c r="Y529" t="s">
        <v>44</v>
      </c>
      <c r="Z529" t="s">
        <v>4</v>
      </c>
      <c r="AA529">
        <f t="shared" si="24"/>
        <v>1</v>
      </c>
      <c r="AB529">
        <f t="shared" si="25"/>
        <v>2016</v>
      </c>
      <c r="AC529">
        <f>VLOOKUP(LEFT(K529,2),'Ejercicio 1'!$K$9:$L$12,2,FALSE)*IF(RIGHT(K529,1)="+",1.2,IF(RIGHT(K529,1)="-",0.85,1))</f>
        <v>2000000</v>
      </c>
      <c r="AD529">
        <f t="shared" si="26"/>
        <v>2000000</v>
      </c>
      <c r="AE529" t="str">
        <f>VLOOKUP(Z529,'Ejercicio 1'!N:P,3,FALSE)</f>
        <v>Economía y Administración</v>
      </c>
      <c r="AF529" t="str">
        <f>VLOOKUP(Z529,'Ejercicio 1'!N:P,2,FALSE)</f>
        <v>Antofagasta</v>
      </c>
      <c r="AG529" t="str">
        <f>IFERROR(VLOOKUP(Y529,'Ejercicio 1'!R:S,2,FALSE),"Indefinido")</f>
        <v>Artículo</v>
      </c>
    </row>
    <row r="530" spans="1:33" x14ac:dyDescent="0.25">
      <c r="A530">
        <v>2016</v>
      </c>
      <c r="B530">
        <v>2016</v>
      </c>
      <c r="C530">
        <v>1</v>
      </c>
      <c r="E530">
        <v>0</v>
      </c>
      <c r="G530">
        <v>0</v>
      </c>
      <c r="H530" t="s">
        <v>1163</v>
      </c>
      <c r="I530" t="s">
        <v>1164</v>
      </c>
      <c r="J530" t="s">
        <v>1165</v>
      </c>
      <c r="K530" t="s">
        <v>9</v>
      </c>
      <c r="L530">
        <v>7</v>
      </c>
      <c r="M530">
        <v>2</v>
      </c>
      <c r="P530">
        <v>4</v>
      </c>
      <c r="Q530">
        <v>1</v>
      </c>
      <c r="Y530" t="s">
        <v>44</v>
      </c>
      <c r="Z530" t="s">
        <v>95</v>
      </c>
      <c r="AA530">
        <f t="shared" si="24"/>
        <v>5</v>
      </c>
      <c r="AB530">
        <f t="shared" si="25"/>
        <v>2016</v>
      </c>
      <c r="AC530">
        <f>VLOOKUP(LEFT(K530,2),'Ejercicio 1'!$K$9:$L$12,2,FALSE)*IF(RIGHT(K530,1)="+",1.2,IF(RIGHT(K530,1)="-",0.85,1))</f>
        <v>2000000</v>
      </c>
      <c r="AD530">
        <f t="shared" si="26"/>
        <v>1000000</v>
      </c>
      <c r="AE530" t="str">
        <f>VLOOKUP(Z530,'Ejercicio 1'!N:P,3,FALSE)</f>
        <v>Cs. del Mar</v>
      </c>
      <c r="AF530" t="str">
        <f>VLOOKUP(Z530,'Ejercicio 1'!N:P,2,FALSE)</f>
        <v>Coquimbo</v>
      </c>
      <c r="AG530" t="str">
        <f>IFERROR(VLOOKUP(Y530,'Ejercicio 1'!R:S,2,FALSE),"Indefinido")</f>
        <v>Artículo</v>
      </c>
    </row>
    <row r="531" spans="1:33" x14ac:dyDescent="0.25">
      <c r="A531">
        <v>2016</v>
      </c>
      <c r="B531">
        <v>2016</v>
      </c>
      <c r="C531">
        <v>1</v>
      </c>
      <c r="E531">
        <v>0</v>
      </c>
      <c r="G531">
        <v>0</v>
      </c>
      <c r="H531" t="s">
        <v>1166</v>
      </c>
      <c r="I531" t="s">
        <v>1167</v>
      </c>
      <c r="J531" t="s">
        <v>1168</v>
      </c>
      <c r="K531" t="s">
        <v>10</v>
      </c>
      <c r="L531">
        <v>3</v>
      </c>
      <c r="M531">
        <v>2</v>
      </c>
      <c r="Q531">
        <v>1</v>
      </c>
      <c r="Y531" t="s">
        <v>44</v>
      </c>
      <c r="Z531" t="s">
        <v>157</v>
      </c>
      <c r="AA531">
        <f t="shared" si="24"/>
        <v>1</v>
      </c>
      <c r="AB531">
        <f t="shared" si="25"/>
        <v>2016</v>
      </c>
      <c r="AC531">
        <f>VLOOKUP(LEFT(K531,2),'Ejercicio 1'!$K$9:$L$12,2,FALSE)*IF(RIGHT(K531,1)="+",1.2,IF(RIGHT(K531,1)="-",0.85,1))</f>
        <v>1600000</v>
      </c>
      <c r="AD531">
        <f t="shared" si="26"/>
        <v>800000</v>
      </c>
      <c r="AE531" t="str">
        <f>VLOOKUP(Z531,'Ejercicio 1'!N:P,3,FALSE)</f>
        <v>Ciencias</v>
      </c>
      <c r="AF531" t="str">
        <f>VLOOKUP(Z531,'Ejercicio 1'!N:P,2,FALSE)</f>
        <v>Antofagasta</v>
      </c>
      <c r="AG531" t="str">
        <f>IFERROR(VLOOKUP(Y531,'Ejercicio 1'!R:S,2,FALSE),"Indefinido")</f>
        <v>Artículo</v>
      </c>
    </row>
    <row r="532" spans="1:33" x14ac:dyDescent="0.25">
      <c r="A532">
        <v>2016</v>
      </c>
      <c r="B532">
        <v>2016</v>
      </c>
      <c r="C532">
        <v>1</v>
      </c>
      <c r="E532">
        <v>0</v>
      </c>
      <c r="G532">
        <v>0</v>
      </c>
      <c r="H532" t="s">
        <v>1169</v>
      </c>
      <c r="I532" t="s">
        <v>592</v>
      </c>
      <c r="J532" t="s">
        <v>593</v>
      </c>
      <c r="K532" t="s">
        <v>9</v>
      </c>
      <c r="L532">
        <v>3</v>
      </c>
      <c r="M532">
        <v>1</v>
      </c>
      <c r="Q532">
        <v>1</v>
      </c>
      <c r="T532">
        <v>1</v>
      </c>
      <c r="Y532" t="s">
        <v>1170</v>
      </c>
      <c r="Z532" t="s">
        <v>88</v>
      </c>
      <c r="AA532">
        <f t="shared" si="24"/>
        <v>2</v>
      </c>
      <c r="AB532">
        <f t="shared" si="25"/>
        <v>2016</v>
      </c>
      <c r="AC532">
        <f>VLOOKUP(LEFT(K532,2),'Ejercicio 1'!$K$9:$L$12,2,FALSE)*IF(RIGHT(K532,1)="+",1.2,IF(RIGHT(K532,1)="-",0.85,1))</f>
        <v>2000000</v>
      </c>
      <c r="AD532">
        <f t="shared" si="26"/>
        <v>2000000</v>
      </c>
      <c r="AE532" t="str">
        <f>VLOOKUP(Z532,'Ejercicio 1'!N:P,3,FALSE)</f>
        <v>V.R.I.D.T.</v>
      </c>
      <c r="AF532" t="str">
        <f>VLOOKUP(Z532,'Ejercicio 1'!N:P,2,FALSE)</f>
        <v>Antofagasta</v>
      </c>
      <c r="AG532" t="str">
        <f>IFERROR(VLOOKUP(Y532,'Ejercicio 1'!R:S,2,FALSE),"Indefinido")</f>
        <v>Resumen de reunión</v>
      </c>
    </row>
    <row r="533" spans="1:33" x14ac:dyDescent="0.25">
      <c r="A533">
        <v>2016</v>
      </c>
      <c r="B533">
        <v>2016</v>
      </c>
      <c r="C533">
        <v>1</v>
      </c>
      <c r="E533">
        <v>0</v>
      </c>
      <c r="F533">
        <v>2016</v>
      </c>
      <c r="G533">
        <v>1</v>
      </c>
      <c r="H533" t="s">
        <v>1171</v>
      </c>
      <c r="I533" t="s">
        <v>85</v>
      </c>
      <c r="J533" t="s">
        <v>86</v>
      </c>
      <c r="K533" t="s">
        <v>11</v>
      </c>
      <c r="L533">
        <v>2</v>
      </c>
      <c r="M533">
        <v>1</v>
      </c>
      <c r="P533">
        <v>1</v>
      </c>
      <c r="Y533" t="s">
        <v>44</v>
      </c>
      <c r="Z533" t="s">
        <v>88</v>
      </c>
      <c r="AA533">
        <f t="shared" si="24"/>
        <v>1</v>
      </c>
      <c r="AB533">
        <f t="shared" si="25"/>
        <v>2016</v>
      </c>
      <c r="AC533">
        <f>VLOOKUP(LEFT(K533,2),'Ejercicio 1'!$K$9:$L$12,2,FALSE)*IF(RIGHT(K533,1)="+",1.2,IF(RIGHT(K533,1)="-",0.85,1))</f>
        <v>1200000</v>
      </c>
      <c r="AD533">
        <f t="shared" si="26"/>
        <v>1200000</v>
      </c>
      <c r="AE533" t="str">
        <f>VLOOKUP(Z533,'Ejercicio 1'!N:P,3,FALSE)</f>
        <v>V.R.I.D.T.</v>
      </c>
      <c r="AF533" t="str">
        <f>VLOOKUP(Z533,'Ejercicio 1'!N:P,2,FALSE)</f>
        <v>Antofagasta</v>
      </c>
      <c r="AG533" t="str">
        <f>IFERROR(VLOOKUP(Y533,'Ejercicio 1'!R:S,2,FALSE),"Indefinido")</f>
        <v>Artículo</v>
      </c>
    </row>
    <row r="534" spans="1:33" x14ac:dyDescent="0.25">
      <c r="A534">
        <v>2016</v>
      </c>
      <c r="B534">
        <v>2016</v>
      </c>
      <c r="C534">
        <v>1</v>
      </c>
      <c r="E534">
        <v>0</v>
      </c>
      <c r="G534">
        <v>0</v>
      </c>
      <c r="H534" t="s">
        <v>1172</v>
      </c>
      <c r="I534" t="s">
        <v>993</v>
      </c>
      <c r="J534" t="s">
        <v>994</v>
      </c>
      <c r="K534" t="s">
        <v>9</v>
      </c>
      <c r="L534">
        <v>4</v>
      </c>
      <c r="M534">
        <v>1</v>
      </c>
      <c r="T534">
        <v>3</v>
      </c>
      <c r="Y534" t="s">
        <v>44</v>
      </c>
      <c r="Z534" t="s">
        <v>51</v>
      </c>
      <c r="AA534">
        <f t="shared" si="24"/>
        <v>3</v>
      </c>
      <c r="AB534">
        <f t="shared" si="25"/>
        <v>2016</v>
      </c>
      <c r="AC534">
        <f>VLOOKUP(LEFT(K534,2),'Ejercicio 1'!$K$9:$L$12,2,FALSE)*IF(RIGHT(K534,1)="+",1.2,IF(RIGHT(K534,1)="-",0.85,1))</f>
        <v>2000000</v>
      </c>
      <c r="AD534">
        <f t="shared" si="26"/>
        <v>2000000</v>
      </c>
      <c r="AE534" t="str">
        <f>VLOOKUP(Z534,'Ejercicio 1'!N:P,3,FALSE)</f>
        <v>Ing. y Cs. Geológicas</v>
      </c>
      <c r="AF534" t="str">
        <f>VLOOKUP(Z534,'Ejercicio 1'!N:P,2,FALSE)</f>
        <v>Antofagasta</v>
      </c>
      <c r="AG534" t="str">
        <f>IFERROR(VLOOKUP(Y534,'Ejercicio 1'!R:S,2,FALSE),"Indefinido")</f>
        <v>Artículo</v>
      </c>
    </row>
    <row r="535" spans="1:33" x14ac:dyDescent="0.25">
      <c r="A535">
        <v>2016</v>
      </c>
      <c r="B535">
        <v>2016</v>
      </c>
      <c r="C535">
        <v>1</v>
      </c>
      <c r="D535">
        <v>2016</v>
      </c>
      <c r="E535">
        <v>11</v>
      </c>
      <c r="F535">
        <v>2016</v>
      </c>
      <c r="G535">
        <v>1</v>
      </c>
      <c r="H535" t="s">
        <v>1173</v>
      </c>
      <c r="I535" t="s">
        <v>344</v>
      </c>
      <c r="J535" t="s">
        <v>277</v>
      </c>
      <c r="K535" t="s">
        <v>12</v>
      </c>
      <c r="L535">
        <v>4</v>
      </c>
      <c r="M535">
        <v>3</v>
      </c>
      <c r="O535">
        <v>1</v>
      </c>
      <c r="Y535" t="s">
        <v>44</v>
      </c>
      <c r="Z535" t="s">
        <v>76</v>
      </c>
      <c r="AA535">
        <f t="shared" si="24"/>
        <v>1</v>
      </c>
      <c r="AB535">
        <f t="shared" si="25"/>
        <v>2016</v>
      </c>
      <c r="AC535">
        <f>VLOOKUP(LEFT(K535,2),'Ejercicio 1'!$K$9:$L$12,2,FALSE)*IF(RIGHT(K535,1)="+",1.2,IF(RIGHT(K535,1)="-",0.85,1))</f>
        <v>800000</v>
      </c>
      <c r="AD535">
        <f t="shared" si="26"/>
        <v>266667</v>
      </c>
      <c r="AE535" t="str">
        <f>VLOOKUP(Z535,'Ejercicio 1'!N:P,3,FALSE)</f>
        <v>Cs. del Mar</v>
      </c>
      <c r="AF535" t="str">
        <f>VLOOKUP(Z535,'Ejercicio 1'!N:P,2,FALSE)</f>
        <v>Coquimbo</v>
      </c>
      <c r="AG535" t="str">
        <f>IFERROR(VLOOKUP(Y535,'Ejercicio 1'!R:S,2,FALSE),"Indefinido")</f>
        <v>Artículo</v>
      </c>
    </row>
    <row r="536" spans="1:33" x14ac:dyDescent="0.25">
      <c r="A536">
        <v>2016</v>
      </c>
      <c r="B536">
        <v>2016</v>
      </c>
      <c r="C536">
        <v>1</v>
      </c>
      <c r="D536">
        <v>2016</v>
      </c>
      <c r="E536">
        <v>11</v>
      </c>
      <c r="F536">
        <v>2016</v>
      </c>
      <c r="G536">
        <v>1</v>
      </c>
      <c r="H536" t="s">
        <v>1174</v>
      </c>
      <c r="I536" t="s">
        <v>344</v>
      </c>
      <c r="J536" t="s">
        <v>277</v>
      </c>
      <c r="K536" t="s">
        <v>12</v>
      </c>
      <c r="L536">
        <v>5</v>
      </c>
      <c r="M536">
        <v>1</v>
      </c>
      <c r="Q536">
        <v>4</v>
      </c>
      <c r="Y536" t="s">
        <v>44</v>
      </c>
      <c r="Z536" t="s">
        <v>76</v>
      </c>
      <c r="AA536">
        <f t="shared" si="24"/>
        <v>4</v>
      </c>
      <c r="AB536">
        <f t="shared" si="25"/>
        <v>2016</v>
      </c>
      <c r="AC536">
        <f>VLOOKUP(LEFT(K536,2),'Ejercicio 1'!$K$9:$L$12,2,FALSE)*IF(RIGHT(K536,1)="+",1.2,IF(RIGHT(K536,1)="-",0.85,1))</f>
        <v>800000</v>
      </c>
      <c r="AD536">
        <f t="shared" si="26"/>
        <v>800000</v>
      </c>
      <c r="AE536" t="str">
        <f>VLOOKUP(Z536,'Ejercicio 1'!N:P,3,FALSE)</f>
        <v>Cs. del Mar</v>
      </c>
      <c r="AF536" t="str">
        <f>VLOOKUP(Z536,'Ejercicio 1'!N:P,2,FALSE)</f>
        <v>Coquimbo</v>
      </c>
      <c r="AG536" t="str">
        <f>IFERROR(VLOOKUP(Y536,'Ejercicio 1'!R:S,2,FALSE),"Indefinido")</f>
        <v>Artículo</v>
      </c>
    </row>
    <row r="537" spans="1:33" x14ac:dyDescent="0.25">
      <c r="A537">
        <v>2016</v>
      </c>
      <c r="B537">
        <v>2016</v>
      </c>
      <c r="C537">
        <v>1</v>
      </c>
      <c r="E537">
        <v>0</v>
      </c>
      <c r="G537">
        <v>0</v>
      </c>
      <c r="H537" t="s">
        <v>1175</v>
      </c>
      <c r="I537" t="s">
        <v>165</v>
      </c>
      <c r="J537" t="s">
        <v>166</v>
      </c>
      <c r="K537" t="s">
        <v>9</v>
      </c>
      <c r="L537">
        <v>30</v>
      </c>
      <c r="M537">
        <v>1</v>
      </c>
      <c r="Q537">
        <v>10</v>
      </c>
      <c r="S537">
        <v>1</v>
      </c>
      <c r="T537">
        <v>9</v>
      </c>
      <c r="V537">
        <v>5</v>
      </c>
      <c r="W537">
        <v>5</v>
      </c>
      <c r="Y537" t="s">
        <v>44</v>
      </c>
      <c r="Z537" t="s">
        <v>46</v>
      </c>
      <c r="AA537">
        <f t="shared" si="24"/>
        <v>29</v>
      </c>
      <c r="AB537">
        <f t="shared" si="25"/>
        <v>2016</v>
      </c>
      <c r="AC537">
        <f>VLOOKUP(LEFT(K537,2),'Ejercicio 1'!$K$9:$L$12,2,FALSE)*IF(RIGHT(K537,1)="+",1.2,IF(RIGHT(K537,1)="-",0.85,1))</f>
        <v>2000000</v>
      </c>
      <c r="AD537">
        <f t="shared" si="26"/>
        <v>2000000</v>
      </c>
      <c r="AE537" t="str">
        <f>VLOOKUP(Z537,'Ejercicio 1'!N:P,3,FALSE)</f>
        <v>V.R.I.D.T.</v>
      </c>
      <c r="AF537" t="str">
        <f>VLOOKUP(Z537,'Ejercicio 1'!N:P,2,FALSE)</f>
        <v>Antofagasta</v>
      </c>
      <c r="AG537" t="str">
        <f>IFERROR(VLOOKUP(Y537,'Ejercicio 1'!R:S,2,FALSE),"Indefinido")</f>
        <v>Artículo</v>
      </c>
    </row>
    <row r="538" spans="1:33" x14ac:dyDescent="0.25">
      <c r="A538">
        <v>2016</v>
      </c>
      <c r="B538">
        <v>2016</v>
      </c>
      <c r="C538">
        <v>1</v>
      </c>
      <c r="E538">
        <v>0</v>
      </c>
      <c r="G538">
        <v>0</v>
      </c>
      <c r="H538" t="s">
        <v>1176</v>
      </c>
      <c r="I538" t="s">
        <v>1177</v>
      </c>
      <c r="J538" t="s">
        <v>1178</v>
      </c>
      <c r="K538" t="s">
        <v>12</v>
      </c>
      <c r="L538">
        <v>3</v>
      </c>
      <c r="M538">
        <v>1</v>
      </c>
      <c r="X538">
        <v>2</v>
      </c>
      <c r="Y538" t="s">
        <v>44</v>
      </c>
      <c r="Z538" t="s">
        <v>1179</v>
      </c>
      <c r="AA538">
        <f t="shared" si="24"/>
        <v>2</v>
      </c>
      <c r="AB538">
        <f t="shared" si="25"/>
        <v>2016</v>
      </c>
      <c r="AC538">
        <f>VLOOKUP(LEFT(K538,2),'Ejercicio 1'!$K$9:$L$12,2,FALSE)*IF(RIGHT(K538,1)="+",1.2,IF(RIGHT(K538,1)="-",0.85,1))</f>
        <v>800000</v>
      </c>
      <c r="AD538">
        <f t="shared" si="26"/>
        <v>800000</v>
      </c>
      <c r="AE538" t="str">
        <f>VLOOKUP(Z538,'Ejercicio 1'!N:P,3,FALSE)</f>
        <v>Cs. del Mar</v>
      </c>
      <c r="AF538" t="str">
        <f>VLOOKUP(Z538,'Ejercicio 1'!N:P,2,FALSE)</f>
        <v>Coquimbo</v>
      </c>
      <c r="AG538" t="str">
        <f>IFERROR(VLOOKUP(Y538,'Ejercicio 1'!R:S,2,FALSE),"Indefinido")</f>
        <v>Artículo</v>
      </c>
    </row>
    <row r="539" spans="1:33" x14ac:dyDescent="0.25">
      <c r="A539">
        <v>2016</v>
      </c>
      <c r="B539">
        <v>2016</v>
      </c>
      <c r="C539">
        <v>1</v>
      </c>
      <c r="E539">
        <v>0</v>
      </c>
      <c r="G539">
        <v>0</v>
      </c>
      <c r="H539" t="s">
        <v>1180</v>
      </c>
      <c r="I539" t="s">
        <v>1181</v>
      </c>
      <c r="J539" t="s">
        <v>1182</v>
      </c>
      <c r="K539" t="s">
        <v>9</v>
      </c>
      <c r="L539">
        <v>1</v>
      </c>
      <c r="M539">
        <v>1</v>
      </c>
      <c r="Y539" t="s">
        <v>44</v>
      </c>
      <c r="Z539" t="s">
        <v>56</v>
      </c>
      <c r="AA539">
        <f t="shared" si="24"/>
        <v>0</v>
      </c>
      <c r="AB539">
        <f t="shared" si="25"/>
        <v>2016</v>
      </c>
      <c r="AC539">
        <f>VLOOKUP(LEFT(K539,2),'Ejercicio 1'!$K$9:$L$12,2,FALSE)*IF(RIGHT(K539,1)="+",1.2,IF(RIGHT(K539,1)="-",0.85,1))</f>
        <v>2000000</v>
      </c>
      <c r="AD539">
        <f t="shared" si="26"/>
        <v>2000000</v>
      </c>
      <c r="AE539" t="str">
        <f>VLOOKUP(Z539,'Ejercicio 1'!N:P,3,FALSE)</f>
        <v>Cs. del Mar</v>
      </c>
      <c r="AF539" t="str">
        <f>VLOOKUP(Z539,'Ejercicio 1'!N:P,2,FALSE)</f>
        <v>Coquimbo</v>
      </c>
      <c r="AG539" t="str">
        <f>IFERROR(VLOOKUP(Y539,'Ejercicio 1'!R:S,2,FALSE),"Indefinido")</f>
        <v>Artículo</v>
      </c>
    </row>
    <row r="540" spans="1:33" x14ac:dyDescent="0.25">
      <c r="A540">
        <v>2016</v>
      </c>
      <c r="B540">
        <v>2016</v>
      </c>
      <c r="C540">
        <v>1</v>
      </c>
      <c r="E540">
        <v>0</v>
      </c>
      <c r="F540">
        <v>2016</v>
      </c>
      <c r="G540">
        <v>1</v>
      </c>
      <c r="H540" t="s">
        <v>1183</v>
      </c>
      <c r="I540" t="s">
        <v>1184</v>
      </c>
      <c r="J540" t="s">
        <v>1185</v>
      </c>
      <c r="K540" t="s">
        <v>106</v>
      </c>
      <c r="L540">
        <v>1</v>
      </c>
      <c r="M540">
        <v>1</v>
      </c>
      <c r="Z540" t="s">
        <v>88</v>
      </c>
      <c r="AA540">
        <f t="shared" si="24"/>
        <v>0</v>
      </c>
      <c r="AB540">
        <f t="shared" si="25"/>
        <v>2016</v>
      </c>
      <c r="AC540">
        <f>VLOOKUP(LEFT(K540,2),'Ejercicio 1'!$K$9:$L$12,2,FALSE)*IF(RIGHT(K540,1)="+",1.2,IF(RIGHT(K540,1)="-",0.85,1))</f>
        <v>680000</v>
      </c>
      <c r="AD540">
        <f t="shared" si="26"/>
        <v>680000</v>
      </c>
      <c r="AE540" t="str">
        <f>VLOOKUP(Z540,'Ejercicio 1'!N:P,3,FALSE)</f>
        <v>V.R.I.D.T.</v>
      </c>
      <c r="AF540" t="str">
        <f>VLOOKUP(Z540,'Ejercicio 1'!N:P,2,FALSE)</f>
        <v>Antofagasta</v>
      </c>
      <c r="AG540" t="str">
        <f>IFERROR(VLOOKUP(Y540,'Ejercicio 1'!R:S,2,FALSE),"Indefinido")</f>
        <v>Indefinido</v>
      </c>
    </row>
    <row r="541" spans="1:33" x14ac:dyDescent="0.25">
      <c r="A541">
        <v>2016</v>
      </c>
      <c r="B541">
        <v>2016</v>
      </c>
      <c r="C541">
        <v>1</v>
      </c>
      <c r="E541">
        <v>0</v>
      </c>
      <c r="G541">
        <v>0</v>
      </c>
      <c r="H541" t="s">
        <v>1186</v>
      </c>
      <c r="I541" t="s">
        <v>1187</v>
      </c>
      <c r="J541" t="s">
        <v>1188</v>
      </c>
      <c r="K541" t="s">
        <v>10</v>
      </c>
      <c r="L541">
        <v>8</v>
      </c>
      <c r="M541">
        <v>6</v>
      </c>
      <c r="P541">
        <v>1</v>
      </c>
      <c r="W541">
        <v>1</v>
      </c>
      <c r="Y541" t="s">
        <v>44</v>
      </c>
      <c r="Z541" t="s">
        <v>173</v>
      </c>
      <c r="AA541">
        <f t="shared" si="24"/>
        <v>2</v>
      </c>
      <c r="AB541">
        <f t="shared" si="25"/>
        <v>2016</v>
      </c>
      <c r="AC541">
        <f>VLOOKUP(LEFT(K541,2),'Ejercicio 1'!$K$9:$L$12,2,FALSE)*IF(RIGHT(K541,1)="+",1.2,IF(RIGHT(K541,1)="-",0.85,1))</f>
        <v>1600000</v>
      </c>
      <c r="AD541">
        <f t="shared" si="26"/>
        <v>266667</v>
      </c>
      <c r="AE541" t="str">
        <f>VLOOKUP(Z541,'Ejercicio 1'!N:P,3,FALSE)</f>
        <v>Ciencias</v>
      </c>
      <c r="AF541" t="str">
        <f>VLOOKUP(Z541,'Ejercicio 1'!N:P,2,FALSE)</f>
        <v>Antofagasta</v>
      </c>
      <c r="AG541" t="str">
        <f>IFERROR(VLOOKUP(Y541,'Ejercicio 1'!R:S,2,FALSE),"Indefinido")</f>
        <v>Artículo</v>
      </c>
    </row>
    <row r="542" spans="1:33" x14ac:dyDescent="0.25">
      <c r="A542">
        <v>2016</v>
      </c>
      <c r="B542">
        <v>2016</v>
      </c>
      <c r="C542">
        <v>1</v>
      </c>
      <c r="E542">
        <v>0</v>
      </c>
      <c r="G542">
        <v>0</v>
      </c>
      <c r="H542" t="s">
        <v>1186</v>
      </c>
      <c r="I542" t="s">
        <v>1187</v>
      </c>
      <c r="J542" t="s">
        <v>1188</v>
      </c>
      <c r="K542" t="s">
        <v>10</v>
      </c>
      <c r="L542">
        <v>8</v>
      </c>
      <c r="M542">
        <v>6</v>
      </c>
      <c r="P542">
        <v>1</v>
      </c>
      <c r="W542">
        <v>1</v>
      </c>
      <c r="Y542" t="s">
        <v>44</v>
      </c>
      <c r="Z542" t="s">
        <v>121</v>
      </c>
      <c r="AA542">
        <f t="shared" si="24"/>
        <v>2</v>
      </c>
      <c r="AB542">
        <f t="shared" si="25"/>
        <v>2016</v>
      </c>
      <c r="AC542">
        <f>VLOOKUP(LEFT(K542,2),'Ejercicio 1'!$K$9:$L$12,2,FALSE)*IF(RIGHT(K542,1)="+",1.2,IF(RIGHT(K542,1)="-",0.85,1))</f>
        <v>1600000</v>
      </c>
      <c r="AD542">
        <f t="shared" si="26"/>
        <v>266667</v>
      </c>
      <c r="AE542" t="str">
        <f>VLOOKUP(Z542,'Ejercicio 1'!N:P,3,FALSE)</f>
        <v>Ciencias</v>
      </c>
      <c r="AF542" t="str">
        <f>VLOOKUP(Z542,'Ejercicio 1'!N:P,2,FALSE)</f>
        <v>Antofagasta</v>
      </c>
      <c r="AG542" t="str">
        <f>IFERROR(VLOOKUP(Y542,'Ejercicio 1'!R:S,2,FALSE),"Indefinido")</f>
        <v>Artículo</v>
      </c>
    </row>
    <row r="543" spans="1:33" x14ac:dyDescent="0.25">
      <c r="A543">
        <v>2016</v>
      </c>
      <c r="B543">
        <v>2016</v>
      </c>
      <c r="C543">
        <v>1</v>
      </c>
      <c r="E543">
        <v>0</v>
      </c>
      <c r="G543">
        <v>0</v>
      </c>
      <c r="H543" t="s">
        <v>1186</v>
      </c>
      <c r="I543" t="s">
        <v>1187</v>
      </c>
      <c r="J543" t="s">
        <v>1188</v>
      </c>
      <c r="K543" t="s">
        <v>10</v>
      </c>
      <c r="L543">
        <v>8</v>
      </c>
      <c r="M543">
        <v>6</v>
      </c>
      <c r="P543">
        <v>1</v>
      </c>
      <c r="W543">
        <v>1</v>
      </c>
      <c r="Y543" t="s">
        <v>44</v>
      </c>
      <c r="Z543" t="s">
        <v>237</v>
      </c>
      <c r="AA543">
        <f t="shared" si="24"/>
        <v>2</v>
      </c>
      <c r="AB543">
        <f t="shared" si="25"/>
        <v>2016</v>
      </c>
      <c r="AC543">
        <f>VLOOKUP(LEFT(K543,2),'Ejercicio 1'!$K$9:$L$12,2,FALSE)*IF(RIGHT(K543,1)="+",1.2,IF(RIGHT(K543,1)="-",0.85,1))</f>
        <v>1600000</v>
      </c>
      <c r="AD543">
        <f t="shared" si="26"/>
        <v>266667</v>
      </c>
      <c r="AE543" t="str">
        <f>VLOOKUP(Z543,'Ejercicio 1'!N:P,3,FALSE)</f>
        <v>V.R.I.D.T.</v>
      </c>
      <c r="AF543" t="str">
        <f>VLOOKUP(Z543,'Ejercicio 1'!N:P,2,FALSE)</f>
        <v>Antofagasta</v>
      </c>
      <c r="AG543" t="str">
        <f>IFERROR(VLOOKUP(Y543,'Ejercicio 1'!R:S,2,FALSE),"Indefinido")</f>
        <v>Artículo</v>
      </c>
    </row>
    <row r="544" spans="1:33" x14ac:dyDescent="0.25">
      <c r="A544">
        <v>2016</v>
      </c>
      <c r="B544">
        <v>2016</v>
      </c>
      <c r="C544">
        <v>1</v>
      </c>
      <c r="E544">
        <v>0</v>
      </c>
      <c r="G544">
        <v>0</v>
      </c>
      <c r="H544" t="s">
        <v>1189</v>
      </c>
      <c r="I544" t="s">
        <v>592</v>
      </c>
      <c r="J544" t="s">
        <v>593</v>
      </c>
      <c r="K544" t="s">
        <v>9</v>
      </c>
      <c r="L544">
        <v>3</v>
      </c>
      <c r="M544">
        <v>1</v>
      </c>
      <c r="T544">
        <v>1</v>
      </c>
      <c r="W544">
        <v>1</v>
      </c>
      <c r="Y544" t="s">
        <v>1170</v>
      </c>
      <c r="Z544" t="s">
        <v>88</v>
      </c>
      <c r="AA544">
        <f t="shared" si="24"/>
        <v>2</v>
      </c>
      <c r="AB544">
        <f t="shared" si="25"/>
        <v>2016</v>
      </c>
      <c r="AC544">
        <f>VLOOKUP(LEFT(K544,2),'Ejercicio 1'!$K$9:$L$12,2,FALSE)*IF(RIGHT(K544,1)="+",1.2,IF(RIGHT(K544,1)="-",0.85,1))</f>
        <v>2000000</v>
      </c>
      <c r="AD544">
        <f t="shared" si="26"/>
        <v>2000000</v>
      </c>
      <c r="AE544" t="str">
        <f>VLOOKUP(Z544,'Ejercicio 1'!N:P,3,FALSE)</f>
        <v>V.R.I.D.T.</v>
      </c>
      <c r="AF544" t="str">
        <f>VLOOKUP(Z544,'Ejercicio 1'!N:P,2,FALSE)</f>
        <v>Antofagasta</v>
      </c>
      <c r="AG544" t="str">
        <f>IFERROR(VLOOKUP(Y544,'Ejercicio 1'!R:S,2,FALSE),"Indefinido")</f>
        <v>Resumen de reunión</v>
      </c>
    </row>
    <row r="545" spans="1:33" x14ac:dyDescent="0.25">
      <c r="A545">
        <v>2016</v>
      </c>
      <c r="B545">
        <v>2016</v>
      </c>
      <c r="C545">
        <v>1</v>
      </c>
      <c r="E545">
        <v>0</v>
      </c>
      <c r="G545">
        <v>0</v>
      </c>
      <c r="H545" t="s">
        <v>1190</v>
      </c>
      <c r="I545" t="s">
        <v>1191</v>
      </c>
      <c r="J545" t="s">
        <v>1192</v>
      </c>
      <c r="K545" t="s">
        <v>10</v>
      </c>
      <c r="L545">
        <v>8</v>
      </c>
      <c r="M545">
        <v>4</v>
      </c>
      <c r="P545">
        <v>4</v>
      </c>
      <c r="Y545" t="s">
        <v>44</v>
      </c>
      <c r="Z545" t="s">
        <v>95</v>
      </c>
      <c r="AA545">
        <f t="shared" si="24"/>
        <v>4</v>
      </c>
      <c r="AB545">
        <f t="shared" si="25"/>
        <v>2016</v>
      </c>
      <c r="AC545">
        <f>VLOOKUP(LEFT(K545,2),'Ejercicio 1'!$K$9:$L$12,2,FALSE)*IF(RIGHT(K545,1)="+",1.2,IF(RIGHT(K545,1)="-",0.85,1))</f>
        <v>1600000</v>
      </c>
      <c r="AD545">
        <f t="shared" si="26"/>
        <v>400000</v>
      </c>
      <c r="AE545" t="str">
        <f>VLOOKUP(Z545,'Ejercicio 1'!N:P,3,FALSE)</f>
        <v>Cs. del Mar</v>
      </c>
      <c r="AF545" t="str">
        <f>VLOOKUP(Z545,'Ejercicio 1'!N:P,2,FALSE)</f>
        <v>Coquimbo</v>
      </c>
      <c r="AG545" t="str">
        <f>IFERROR(VLOOKUP(Y545,'Ejercicio 1'!R:S,2,FALSE),"Indefinido")</f>
        <v>Artículo</v>
      </c>
    </row>
    <row r="546" spans="1:33" x14ac:dyDescent="0.25">
      <c r="A546">
        <v>2016</v>
      </c>
      <c r="B546">
        <v>2016</v>
      </c>
      <c r="C546">
        <v>1</v>
      </c>
      <c r="E546">
        <v>0</v>
      </c>
      <c r="G546">
        <v>0</v>
      </c>
      <c r="H546" t="s">
        <v>1193</v>
      </c>
      <c r="I546" t="s">
        <v>1194</v>
      </c>
      <c r="J546" t="s">
        <v>1195</v>
      </c>
      <c r="K546" t="s">
        <v>9</v>
      </c>
      <c r="L546">
        <v>4</v>
      </c>
      <c r="M546">
        <v>1</v>
      </c>
      <c r="P546">
        <v>2</v>
      </c>
      <c r="W546">
        <v>1</v>
      </c>
      <c r="Y546" t="s">
        <v>516</v>
      </c>
      <c r="Z546" t="s">
        <v>111</v>
      </c>
      <c r="AA546">
        <f t="shared" si="24"/>
        <v>3</v>
      </c>
      <c r="AB546">
        <f t="shared" si="25"/>
        <v>2016</v>
      </c>
      <c r="AC546">
        <f>VLOOKUP(LEFT(K546,2),'Ejercicio 1'!$K$9:$L$12,2,FALSE)*IF(RIGHT(K546,1)="+",1.2,IF(RIGHT(K546,1)="-",0.85,1))</f>
        <v>2000000</v>
      </c>
      <c r="AD546">
        <f t="shared" si="26"/>
        <v>2000000</v>
      </c>
      <c r="AE546" t="str">
        <f>VLOOKUP(Z546,'Ejercicio 1'!N:P,3,FALSE)</f>
        <v>Medicina</v>
      </c>
      <c r="AF546" t="str">
        <f>VLOOKUP(Z546,'Ejercicio 1'!N:P,2,FALSE)</f>
        <v>Coquimbo</v>
      </c>
      <c r="AG546" t="str">
        <f>IFERROR(VLOOKUP(Y546,'Ejercicio 1'!R:S,2,FALSE),"Indefinido")</f>
        <v>Revisión</v>
      </c>
    </row>
    <row r="547" spans="1:33" x14ac:dyDescent="0.25">
      <c r="A547">
        <v>2016</v>
      </c>
      <c r="B547">
        <v>2016</v>
      </c>
      <c r="C547">
        <v>1</v>
      </c>
      <c r="E547">
        <v>0</v>
      </c>
      <c r="G547">
        <v>0</v>
      </c>
      <c r="H547" t="s">
        <v>1196</v>
      </c>
      <c r="I547" t="s">
        <v>1197</v>
      </c>
      <c r="J547" t="s">
        <v>1198</v>
      </c>
      <c r="K547" t="s">
        <v>10</v>
      </c>
      <c r="L547">
        <v>4</v>
      </c>
      <c r="M547">
        <v>1</v>
      </c>
      <c r="P547">
        <v>1</v>
      </c>
      <c r="T547">
        <v>2</v>
      </c>
      <c r="W547">
        <v>1</v>
      </c>
      <c r="Y547" t="s">
        <v>44</v>
      </c>
      <c r="Z547" t="s">
        <v>126</v>
      </c>
      <c r="AA547">
        <f t="shared" si="24"/>
        <v>3</v>
      </c>
      <c r="AB547">
        <f t="shared" si="25"/>
        <v>2016</v>
      </c>
      <c r="AC547">
        <f>VLOOKUP(LEFT(K547,2),'Ejercicio 1'!$K$9:$L$12,2,FALSE)*IF(RIGHT(K547,1)="+",1.2,IF(RIGHT(K547,1)="-",0.85,1))</f>
        <v>1600000</v>
      </c>
      <c r="AD547">
        <f t="shared" si="26"/>
        <v>1600000</v>
      </c>
      <c r="AE547" t="str">
        <f>VLOOKUP(Z547,'Ejercicio 1'!N:P,3,FALSE)</f>
        <v>Humanidades</v>
      </c>
      <c r="AF547" t="str">
        <f>VLOOKUP(Z547,'Ejercicio 1'!N:P,2,FALSE)</f>
        <v>Antofagasta</v>
      </c>
      <c r="AG547" t="str">
        <f>IFERROR(VLOOKUP(Y547,'Ejercicio 1'!R:S,2,FALSE),"Indefinido")</f>
        <v>Artículo</v>
      </c>
    </row>
    <row r="548" spans="1:33" x14ac:dyDescent="0.25">
      <c r="A548">
        <v>2016</v>
      </c>
      <c r="B548">
        <v>2016</v>
      </c>
      <c r="C548">
        <v>1</v>
      </c>
      <c r="E548">
        <v>0</v>
      </c>
      <c r="G548">
        <v>0</v>
      </c>
      <c r="H548" t="s">
        <v>1199</v>
      </c>
      <c r="I548" t="s">
        <v>1200</v>
      </c>
      <c r="J548" t="s">
        <v>1201</v>
      </c>
      <c r="K548" t="s">
        <v>9</v>
      </c>
      <c r="L548">
        <v>16</v>
      </c>
      <c r="M548">
        <v>1</v>
      </c>
      <c r="P548">
        <v>7</v>
      </c>
      <c r="Q548">
        <v>2</v>
      </c>
      <c r="T548">
        <v>1</v>
      </c>
      <c r="V548">
        <v>5</v>
      </c>
      <c r="Y548" t="s">
        <v>87</v>
      </c>
      <c r="Z548" t="s">
        <v>95</v>
      </c>
      <c r="AA548">
        <f t="shared" si="24"/>
        <v>15</v>
      </c>
      <c r="AB548">
        <f t="shared" si="25"/>
        <v>2016</v>
      </c>
      <c r="AC548">
        <f>VLOOKUP(LEFT(K548,2),'Ejercicio 1'!$K$9:$L$12,2,FALSE)*IF(RIGHT(K548,1)="+",1.2,IF(RIGHT(K548,1)="-",0.85,1))</f>
        <v>2000000</v>
      </c>
      <c r="AD548">
        <f t="shared" si="26"/>
        <v>2000000</v>
      </c>
      <c r="AE548" t="str">
        <f>VLOOKUP(Z548,'Ejercicio 1'!N:P,3,FALSE)</f>
        <v>Cs. del Mar</v>
      </c>
      <c r="AF548" t="str">
        <f>VLOOKUP(Z548,'Ejercicio 1'!N:P,2,FALSE)</f>
        <v>Coquimbo</v>
      </c>
      <c r="AG548" t="str">
        <f>IFERROR(VLOOKUP(Y548,'Ejercicio 1'!R:S,2,FALSE),"Indefinido")</f>
        <v>Material Editorial</v>
      </c>
    </row>
    <row r="549" spans="1:33" x14ac:dyDescent="0.25">
      <c r="A549">
        <v>2016</v>
      </c>
      <c r="B549">
        <v>2016</v>
      </c>
      <c r="C549">
        <v>1</v>
      </c>
      <c r="E549">
        <v>0</v>
      </c>
      <c r="G549">
        <v>0</v>
      </c>
      <c r="H549" t="s">
        <v>1202</v>
      </c>
      <c r="I549" t="s">
        <v>592</v>
      </c>
      <c r="J549" t="s">
        <v>593</v>
      </c>
      <c r="K549" t="s">
        <v>9</v>
      </c>
      <c r="L549">
        <v>2</v>
      </c>
      <c r="M549">
        <v>1</v>
      </c>
      <c r="T549">
        <v>1</v>
      </c>
      <c r="Y549" t="s">
        <v>1170</v>
      </c>
      <c r="Z549" t="s">
        <v>88</v>
      </c>
      <c r="AA549">
        <f t="shared" si="24"/>
        <v>1</v>
      </c>
      <c r="AB549">
        <f t="shared" si="25"/>
        <v>2016</v>
      </c>
      <c r="AC549">
        <f>VLOOKUP(LEFT(K549,2),'Ejercicio 1'!$K$9:$L$12,2,FALSE)*IF(RIGHT(K549,1)="+",1.2,IF(RIGHT(K549,1)="-",0.85,1))</f>
        <v>2000000</v>
      </c>
      <c r="AD549">
        <f t="shared" si="26"/>
        <v>2000000</v>
      </c>
      <c r="AE549" t="str">
        <f>VLOOKUP(Z549,'Ejercicio 1'!N:P,3,FALSE)</f>
        <v>V.R.I.D.T.</v>
      </c>
      <c r="AF549" t="str">
        <f>VLOOKUP(Z549,'Ejercicio 1'!N:P,2,FALSE)</f>
        <v>Antofagasta</v>
      </c>
      <c r="AG549" t="str">
        <f>IFERROR(VLOOKUP(Y549,'Ejercicio 1'!R:S,2,FALSE),"Indefinido")</f>
        <v>Resumen de reunión</v>
      </c>
    </row>
    <row r="550" spans="1:33" x14ac:dyDescent="0.25">
      <c r="A550">
        <v>2016</v>
      </c>
      <c r="B550">
        <v>2016</v>
      </c>
      <c r="C550">
        <v>1</v>
      </c>
      <c r="E550">
        <v>0</v>
      </c>
      <c r="G550">
        <v>0</v>
      </c>
      <c r="H550" t="s">
        <v>1203</v>
      </c>
      <c r="I550" t="s">
        <v>1204</v>
      </c>
      <c r="J550" t="s">
        <v>1205</v>
      </c>
      <c r="K550" t="s">
        <v>12</v>
      </c>
      <c r="L550">
        <v>5</v>
      </c>
      <c r="M550">
        <v>1</v>
      </c>
      <c r="N550">
        <v>3</v>
      </c>
      <c r="P550">
        <v>1</v>
      </c>
      <c r="Y550" t="s">
        <v>44</v>
      </c>
      <c r="Z550" t="s">
        <v>95</v>
      </c>
      <c r="AA550">
        <f t="shared" si="24"/>
        <v>4</v>
      </c>
      <c r="AB550">
        <f t="shared" si="25"/>
        <v>2016</v>
      </c>
      <c r="AC550">
        <f>VLOOKUP(LEFT(K550,2),'Ejercicio 1'!$K$9:$L$12,2,FALSE)*IF(RIGHT(K550,1)="+",1.2,IF(RIGHT(K550,1)="-",0.85,1))</f>
        <v>800000</v>
      </c>
      <c r="AD550">
        <f t="shared" si="26"/>
        <v>800000</v>
      </c>
      <c r="AE550" t="str">
        <f>VLOOKUP(Z550,'Ejercicio 1'!N:P,3,FALSE)</f>
        <v>Cs. del Mar</v>
      </c>
      <c r="AF550" t="str">
        <f>VLOOKUP(Z550,'Ejercicio 1'!N:P,2,FALSE)</f>
        <v>Coquimbo</v>
      </c>
      <c r="AG550" t="str">
        <f>IFERROR(VLOOKUP(Y550,'Ejercicio 1'!R:S,2,FALSE),"Indefinido")</f>
        <v>Artículo</v>
      </c>
    </row>
    <row r="551" spans="1:33" x14ac:dyDescent="0.25">
      <c r="A551">
        <v>2016</v>
      </c>
      <c r="B551">
        <v>2016</v>
      </c>
      <c r="C551">
        <v>1</v>
      </c>
      <c r="E551">
        <v>0</v>
      </c>
      <c r="G551">
        <v>0</v>
      </c>
      <c r="H551" t="s">
        <v>1206</v>
      </c>
      <c r="I551" t="s">
        <v>1207</v>
      </c>
      <c r="J551" t="s">
        <v>1208</v>
      </c>
      <c r="K551" t="s">
        <v>9</v>
      </c>
      <c r="L551">
        <v>4</v>
      </c>
      <c r="M551">
        <v>1</v>
      </c>
      <c r="T551">
        <v>3</v>
      </c>
      <c r="Y551" t="s">
        <v>44</v>
      </c>
      <c r="Z551" t="s">
        <v>95</v>
      </c>
      <c r="AA551">
        <f t="shared" si="24"/>
        <v>3</v>
      </c>
      <c r="AB551">
        <f t="shared" si="25"/>
        <v>2016</v>
      </c>
      <c r="AC551">
        <f>VLOOKUP(LEFT(K551,2),'Ejercicio 1'!$K$9:$L$12,2,FALSE)*IF(RIGHT(K551,1)="+",1.2,IF(RIGHT(K551,1)="-",0.85,1))</f>
        <v>2000000</v>
      </c>
      <c r="AD551">
        <f t="shared" si="26"/>
        <v>2000000</v>
      </c>
      <c r="AE551" t="str">
        <f>VLOOKUP(Z551,'Ejercicio 1'!N:P,3,FALSE)</f>
        <v>Cs. del Mar</v>
      </c>
      <c r="AF551" t="str">
        <f>VLOOKUP(Z551,'Ejercicio 1'!N:P,2,FALSE)</f>
        <v>Coquimbo</v>
      </c>
      <c r="AG551" t="str">
        <f>IFERROR(VLOOKUP(Y551,'Ejercicio 1'!R:S,2,FALSE),"Indefinido")</f>
        <v>Artículo</v>
      </c>
    </row>
    <row r="552" spans="1:33" x14ac:dyDescent="0.25">
      <c r="A552">
        <v>2016</v>
      </c>
      <c r="B552">
        <v>2016</v>
      </c>
      <c r="C552">
        <v>1</v>
      </c>
      <c r="E552">
        <v>0</v>
      </c>
      <c r="G552">
        <v>0</v>
      </c>
      <c r="H552" t="s">
        <v>1209</v>
      </c>
      <c r="I552" t="s">
        <v>1210</v>
      </c>
      <c r="J552" t="s">
        <v>593</v>
      </c>
      <c r="K552" t="s">
        <v>9</v>
      </c>
      <c r="L552">
        <v>5</v>
      </c>
      <c r="M552">
        <v>2</v>
      </c>
      <c r="T552">
        <v>3</v>
      </c>
      <c r="Y552" t="s">
        <v>1170</v>
      </c>
      <c r="Z552" t="s">
        <v>88</v>
      </c>
      <c r="AA552">
        <f t="shared" si="24"/>
        <v>3</v>
      </c>
      <c r="AB552">
        <f t="shared" si="25"/>
        <v>2016</v>
      </c>
      <c r="AC552">
        <f>VLOOKUP(LEFT(K552,2),'Ejercicio 1'!$K$9:$L$12,2,FALSE)*IF(RIGHT(K552,1)="+",1.2,IF(RIGHT(K552,1)="-",0.85,1))</f>
        <v>2000000</v>
      </c>
      <c r="AD552">
        <f t="shared" si="26"/>
        <v>1000000</v>
      </c>
      <c r="AE552" t="str">
        <f>VLOOKUP(Z552,'Ejercicio 1'!N:P,3,FALSE)</f>
        <v>V.R.I.D.T.</v>
      </c>
      <c r="AF552" t="str">
        <f>VLOOKUP(Z552,'Ejercicio 1'!N:P,2,FALSE)</f>
        <v>Antofagasta</v>
      </c>
      <c r="AG552" t="str">
        <f>IFERROR(VLOOKUP(Y552,'Ejercicio 1'!R:S,2,FALSE),"Indefinido")</f>
        <v>Resumen de reunión</v>
      </c>
    </row>
    <row r="553" spans="1:33" x14ac:dyDescent="0.25">
      <c r="A553">
        <v>2016</v>
      </c>
      <c r="B553">
        <v>2016</v>
      </c>
      <c r="C553">
        <v>1</v>
      </c>
      <c r="E553">
        <v>0</v>
      </c>
      <c r="G553">
        <v>0</v>
      </c>
      <c r="H553" t="s">
        <v>1211</v>
      </c>
      <c r="I553" t="s">
        <v>396</v>
      </c>
      <c r="J553" t="s">
        <v>397</v>
      </c>
      <c r="K553" t="s">
        <v>9</v>
      </c>
      <c r="L553">
        <v>4</v>
      </c>
      <c r="M553">
        <v>1</v>
      </c>
      <c r="P553">
        <v>1</v>
      </c>
      <c r="W553">
        <v>1</v>
      </c>
      <c r="X553">
        <v>1</v>
      </c>
      <c r="Y553" t="s">
        <v>44</v>
      </c>
      <c r="Z553" t="s">
        <v>46</v>
      </c>
      <c r="AA553">
        <f t="shared" si="24"/>
        <v>3</v>
      </c>
      <c r="AB553">
        <f t="shared" si="25"/>
        <v>2016</v>
      </c>
      <c r="AC553">
        <f>VLOOKUP(LEFT(K553,2),'Ejercicio 1'!$K$9:$L$12,2,FALSE)*IF(RIGHT(K553,1)="+",1.2,IF(RIGHT(K553,1)="-",0.85,1))</f>
        <v>2000000</v>
      </c>
      <c r="AD553">
        <f t="shared" si="26"/>
        <v>2000000</v>
      </c>
      <c r="AE553" t="str">
        <f>VLOOKUP(Z553,'Ejercicio 1'!N:P,3,FALSE)</f>
        <v>V.R.I.D.T.</v>
      </c>
      <c r="AF553" t="str">
        <f>VLOOKUP(Z553,'Ejercicio 1'!N:P,2,FALSE)</f>
        <v>Antofagasta</v>
      </c>
      <c r="AG553" t="str">
        <f>IFERROR(VLOOKUP(Y553,'Ejercicio 1'!R:S,2,FALSE),"Indefinido")</f>
        <v>Artículo</v>
      </c>
    </row>
    <row r="554" spans="1:33" x14ac:dyDescent="0.25">
      <c r="A554">
        <v>2016</v>
      </c>
      <c r="B554">
        <v>2016</v>
      </c>
      <c r="C554">
        <v>11</v>
      </c>
      <c r="E554">
        <v>0</v>
      </c>
      <c r="G554">
        <v>0</v>
      </c>
      <c r="H554" t="s">
        <v>1212</v>
      </c>
      <c r="I554" t="s">
        <v>459</v>
      </c>
      <c r="J554" t="s">
        <v>460</v>
      </c>
      <c r="K554" t="s">
        <v>9</v>
      </c>
      <c r="L554">
        <v>6</v>
      </c>
      <c r="M554">
        <v>4</v>
      </c>
      <c r="O554">
        <v>1</v>
      </c>
      <c r="S554">
        <v>1</v>
      </c>
      <c r="Y554" t="s">
        <v>44</v>
      </c>
      <c r="Z554" t="s">
        <v>51</v>
      </c>
      <c r="AA554">
        <f t="shared" si="24"/>
        <v>2</v>
      </c>
      <c r="AB554">
        <f t="shared" si="25"/>
        <v>2016</v>
      </c>
      <c r="AC554">
        <f>VLOOKUP(LEFT(K554,2),'Ejercicio 1'!$K$9:$L$12,2,FALSE)*IF(RIGHT(K554,1)="+",1.2,IF(RIGHT(K554,1)="-",0.85,1))</f>
        <v>2000000</v>
      </c>
      <c r="AD554">
        <f t="shared" si="26"/>
        <v>500000</v>
      </c>
      <c r="AE554" t="str">
        <f>VLOOKUP(Z554,'Ejercicio 1'!N:P,3,FALSE)</f>
        <v>Ing. y Cs. Geológicas</v>
      </c>
      <c r="AF554" t="str">
        <f>VLOOKUP(Z554,'Ejercicio 1'!N:P,2,FALSE)</f>
        <v>Antofagasta</v>
      </c>
      <c r="AG554" t="str">
        <f>IFERROR(VLOOKUP(Y554,'Ejercicio 1'!R:S,2,FALSE),"Indefinido")</f>
        <v>Artículo</v>
      </c>
    </row>
    <row r="555" spans="1:33" x14ac:dyDescent="0.25">
      <c r="A555">
        <v>2016</v>
      </c>
      <c r="B555">
        <v>2016</v>
      </c>
      <c r="C555">
        <v>11</v>
      </c>
      <c r="E555">
        <v>0</v>
      </c>
      <c r="G555">
        <v>0</v>
      </c>
      <c r="H555" t="s">
        <v>1213</v>
      </c>
      <c r="I555" t="s">
        <v>1214</v>
      </c>
      <c r="J555" t="s">
        <v>1215</v>
      </c>
      <c r="K555" t="s">
        <v>11</v>
      </c>
      <c r="L555">
        <v>6</v>
      </c>
      <c r="M555">
        <v>1</v>
      </c>
      <c r="X555">
        <v>5</v>
      </c>
      <c r="Y555" t="s">
        <v>44</v>
      </c>
      <c r="Z555" t="s">
        <v>51</v>
      </c>
      <c r="AA555">
        <f t="shared" si="24"/>
        <v>5</v>
      </c>
      <c r="AB555">
        <f t="shared" si="25"/>
        <v>2016</v>
      </c>
      <c r="AC555">
        <f>VLOOKUP(LEFT(K555,2),'Ejercicio 1'!$K$9:$L$12,2,FALSE)*IF(RIGHT(K555,1)="+",1.2,IF(RIGHT(K555,1)="-",0.85,1))</f>
        <v>1200000</v>
      </c>
      <c r="AD555">
        <f t="shared" si="26"/>
        <v>1200000</v>
      </c>
      <c r="AE555" t="str">
        <f>VLOOKUP(Z555,'Ejercicio 1'!N:P,3,FALSE)</f>
        <v>Ing. y Cs. Geológicas</v>
      </c>
      <c r="AF555" t="str">
        <f>VLOOKUP(Z555,'Ejercicio 1'!N:P,2,FALSE)</f>
        <v>Antofagasta</v>
      </c>
      <c r="AG555" t="str">
        <f>IFERROR(VLOOKUP(Y555,'Ejercicio 1'!R:S,2,FALSE),"Indefinido")</f>
        <v>Artículo</v>
      </c>
    </row>
    <row r="556" spans="1:33" x14ac:dyDescent="0.25">
      <c r="A556">
        <v>2016</v>
      </c>
      <c r="B556">
        <v>2016</v>
      </c>
      <c r="C556">
        <v>1</v>
      </c>
      <c r="E556">
        <v>0</v>
      </c>
      <c r="G556">
        <v>0</v>
      </c>
      <c r="H556" t="s">
        <v>1216</v>
      </c>
      <c r="I556" t="s">
        <v>1217</v>
      </c>
      <c r="J556" t="s">
        <v>1218</v>
      </c>
      <c r="K556" t="s">
        <v>10</v>
      </c>
      <c r="L556">
        <v>6</v>
      </c>
      <c r="M556">
        <v>5</v>
      </c>
      <c r="W556">
        <v>1</v>
      </c>
      <c r="Y556" t="s">
        <v>44</v>
      </c>
      <c r="Z556" t="s">
        <v>597</v>
      </c>
      <c r="AA556">
        <f t="shared" si="24"/>
        <v>1</v>
      </c>
      <c r="AB556">
        <f t="shared" si="25"/>
        <v>2016</v>
      </c>
      <c r="AC556">
        <f>VLOOKUP(LEFT(K556,2),'Ejercicio 1'!$K$9:$L$12,2,FALSE)*IF(RIGHT(K556,1)="+",1.2,IF(RIGHT(K556,1)="-",0.85,1))</f>
        <v>1600000</v>
      </c>
      <c r="AD556">
        <f t="shared" si="26"/>
        <v>320000</v>
      </c>
      <c r="AE556" t="str">
        <f>VLOOKUP(Z556,'Ejercicio 1'!N:P,3,FALSE)</f>
        <v>Ing. y Cs. Geológicas</v>
      </c>
      <c r="AF556" t="str">
        <f>VLOOKUP(Z556,'Ejercicio 1'!N:P,2,FALSE)</f>
        <v>Antofagasta</v>
      </c>
      <c r="AG556" t="str">
        <f>IFERROR(VLOOKUP(Y556,'Ejercicio 1'!R:S,2,FALSE),"Indefinido")</f>
        <v>Artículo</v>
      </c>
    </row>
    <row r="557" spans="1:33" x14ac:dyDescent="0.25">
      <c r="A557">
        <v>2016</v>
      </c>
      <c r="B557">
        <v>2016</v>
      </c>
      <c r="C557">
        <v>1</v>
      </c>
      <c r="E557">
        <v>0</v>
      </c>
      <c r="G557">
        <v>0</v>
      </c>
      <c r="H557" t="s">
        <v>1216</v>
      </c>
      <c r="I557" t="s">
        <v>1217</v>
      </c>
      <c r="J557" t="s">
        <v>1218</v>
      </c>
      <c r="K557" t="s">
        <v>10</v>
      </c>
      <c r="L557">
        <v>6</v>
      </c>
      <c r="M557">
        <v>5</v>
      </c>
      <c r="W557">
        <v>1</v>
      </c>
      <c r="Y557" t="s">
        <v>44</v>
      </c>
      <c r="Z557" t="s">
        <v>80</v>
      </c>
      <c r="AA557">
        <f t="shared" si="24"/>
        <v>1</v>
      </c>
      <c r="AB557">
        <f t="shared" si="25"/>
        <v>2016</v>
      </c>
      <c r="AC557">
        <f>VLOOKUP(LEFT(K557,2),'Ejercicio 1'!$K$9:$L$12,2,FALSE)*IF(RIGHT(K557,1)="+",1.2,IF(RIGHT(K557,1)="-",0.85,1))</f>
        <v>1600000</v>
      </c>
      <c r="AD557">
        <f t="shared" si="26"/>
        <v>320000</v>
      </c>
      <c r="AE557" t="str">
        <f>VLOOKUP(Z557,'Ejercicio 1'!N:P,3,FALSE)</f>
        <v>Ing. y Cs. Geológicas</v>
      </c>
      <c r="AF557" t="str">
        <f>VLOOKUP(Z557,'Ejercicio 1'!N:P,2,FALSE)</f>
        <v>Antofagasta</v>
      </c>
      <c r="AG557" t="str">
        <f>IFERROR(VLOOKUP(Y557,'Ejercicio 1'!R:S,2,FALSE),"Indefinido")</f>
        <v>Artículo</v>
      </c>
    </row>
    <row r="558" spans="1:33" x14ac:dyDescent="0.25">
      <c r="A558">
        <v>2016</v>
      </c>
      <c r="B558">
        <v>2016</v>
      </c>
      <c r="C558">
        <v>1</v>
      </c>
      <c r="E558">
        <v>0</v>
      </c>
      <c r="G558">
        <v>0</v>
      </c>
      <c r="H558" t="s">
        <v>1219</v>
      </c>
      <c r="I558" t="s">
        <v>1220</v>
      </c>
      <c r="J558" t="s">
        <v>1221</v>
      </c>
      <c r="K558" t="s">
        <v>10</v>
      </c>
      <c r="L558">
        <v>11</v>
      </c>
      <c r="M558">
        <v>1</v>
      </c>
      <c r="P558">
        <v>9</v>
      </c>
      <c r="T558">
        <v>1</v>
      </c>
      <c r="Y558" t="s">
        <v>44</v>
      </c>
      <c r="Z558" t="s">
        <v>111</v>
      </c>
      <c r="AA558">
        <f t="shared" si="24"/>
        <v>10</v>
      </c>
      <c r="AB558">
        <f t="shared" si="25"/>
        <v>2016</v>
      </c>
      <c r="AC558">
        <f>VLOOKUP(LEFT(K558,2),'Ejercicio 1'!$K$9:$L$12,2,FALSE)*IF(RIGHT(K558,1)="+",1.2,IF(RIGHT(K558,1)="-",0.85,1))</f>
        <v>1600000</v>
      </c>
      <c r="AD558">
        <f t="shared" si="26"/>
        <v>1600000</v>
      </c>
      <c r="AE558" t="str">
        <f>VLOOKUP(Z558,'Ejercicio 1'!N:P,3,FALSE)</f>
        <v>Medicina</v>
      </c>
      <c r="AF558" t="str">
        <f>VLOOKUP(Z558,'Ejercicio 1'!N:P,2,FALSE)</f>
        <v>Coquimbo</v>
      </c>
      <c r="AG558" t="str">
        <f>IFERROR(VLOOKUP(Y558,'Ejercicio 1'!R:S,2,FALSE),"Indefinido")</f>
        <v>Artículo</v>
      </c>
    </row>
    <row r="559" spans="1:33" x14ac:dyDescent="0.25">
      <c r="A559">
        <v>2016</v>
      </c>
      <c r="B559">
        <v>2016</v>
      </c>
      <c r="C559">
        <v>1</v>
      </c>
      <c r="E559">
        <v>0</v>
      </c>
      <c r="G559">
        <v>0</v>
      </c>
      <c r="H559" t="s">
        <v>1222</v>
      </c>
      <c r="I559" t="s">
        <v>109</v>
      </c>
      <c r="J559" t="s">
        <v>110</v>
      </c>
      <c r="K559" t="s">
        <v>12</v>
      </c>
      <c r="L559">
        <v>2</v>
      </c>
      <c r="M559">
        <v>2</v>
      </c>
      <c r="Y559" t="s">
        <v>44</v>
      </c>
      <c r="Z559" t="s">
        <v>111</v>
      </c>
      <c r="AA559">
        <f t="shared" si="24"/>
        <v>0</v>
      </c>
      <c r="AB559">
        <f t="shared" si="25"/>
        <v>2016</v>
      </c>
      <c r="AC559">
        <f>VLOOKUP(LEFT(K559,2),'Ejercicio 1'!$K$9:$L$12,2,FALSE)*IF(RIGHT(K559,1)="+",1.2,IF(RIGHT(K559,1)="-",0.85,1))</f>
        <v>800000</v>
      </c>
      <c r="AD559">
        <f t="shared" si="26"/>
        <v>400000</v>
      </c>
      <c r="AE559" t="str">
        <f>VLOOKUP(Z559,'Ejercicio 1'!N:P,3,FALSE)</f>
        <v>Medicina</v>
      </c>
      <c r="AF559" t="str">
        <f>VLOOKUP(Z559,'Ejercicio 1'!N:P,2,FALSE)</f>
        <v>Coquimbo</v>
      </c>
      <c r="AG559" t="str">
        <f>IFERROR(VLOOKUP(Y559,'Ejercicio 1'!R:S,2,FALSE),"Indefinido")</f>
        <v>Artículo</v>
      </c>
    </row>
    <row r="560" spans="1:33" x14ac:dyDescent="0.25">
      <c r="A560">
        <v>2015</v>
      </c>
      <c r="C560">
        <v>0</v>
      </c>
      <c r="E560">
        <v>0</v>
      </c>
      <c r="F560">
        <v>2016</v>
      </c>
      <c r="G560">
        <v>1</v>
      </c>
      <c r="H560" t="s">
        <v>1223</v>
      </c>
      <c r="I560" t="s">
        <v>437</v>
      </c>
      <c r="J560" t="s">
        <v>438</v>
      </c>
      <c r="K560" t="s">
        <v>106</v>
      </c>
      <c r="L560">
        <v>2</v>
      </c>
      <c r="M560">
        <v>2</v>
      </c>
      <c r="Y560" t="s">
        <v>44</v>
      </c>
      <c r="Z560" t="s">
        <v>69</v>
      </c>
      <c r="AA560">
        <f t="shared" si="24"/>
        <v>0</v>
      </c>
      <c r="AB560">
        <f t="shared" si="25"/>
        <v>2016</v>
      </c>
      <c r="AC560">
        <f>VLOOKUP(LEFT(K560,2),'Ejercicio 1'!$K$9:$L$12,2,FALSE)*IF(RIGHT(K560,1)="+",1.2,IF(RIGHT(K560,1)="-",0.85,1))</f>
        <v>680000</v>
      </c>
      <c r="AD560">
        <f t="shared" si="26"/>
        <v>340000</v>
      </c>
      <c r="AE560" t="str">
        <f>VLOOKUP(Z560,'Ejercicio 1'!N:P,3,FALSE)</f>
        <v>Economía y Administración</v>
      </c>
      <c r="AF560" t="str">
        <f>VLOOKUP(Z560,'Ejercicio 1'!N:P,2,FALSE)</f>
        <v>Antofagasta</v>
      </c>
      <c r="AG560" t="str">
        <f>IFERROR(VLOOKUP(Y560,'Ejercicio 1'!R:S,2,FALSE),"Indefinido")</f>
        <v>Artículo</v>
      </c>
    </row>
    <row r="561" spans="1:33" x14ac:dyDescent="0.25">
      <c r="A561">
        <v>2015</v>
      </c>
      <c r="C561">
        <v>0</v>
      </c>
      <c r="E561">
        <v>0</v>
      </c>
      <c r="F561">
        <v>2016</v>
      </c>
      <c r="G561">
        <v>1</v>
      </c>
      <c r="H561" t="s">
        <v>1223</v>
      </c>
      <c r="I561" t="s">
        <v>437</v>
      </c>
      <c r="J561" t="s">
        <v>438</v>
      </c>
      <c r="K561" t="s">
        <v>106</v>
      </c>
      <c r="L561">
        <v>2</v>
      </c>
      <c r="M561">
        <v>2</v>
      </c>
      <c r="Y561" t="s">
        <v>44</v>
      </c>
      <c r="Z561" t="s">
        <v>4</v>
      </c>
      <c r="AA561">
        <f t="shared" si="24"/>
        <v>0</v>
      </c>
      <c r="AB561">
        <f t="shared" si="25"/>
        <v>2016</v>
      </c>
      <c r="AC561">
        <f>VLOOKUP(LEFT(K561,2),'Ejercicio 1'!$K$9:$L$12,2,FALSE)*IF(RIGHT(K561,1)="+",1.2,IF(RIGHT(K561,1)="-",0.85,1))</f>
        <v>680000</v>
      </c>
      <c r="AD561">
        <f t="shared" si="26"/>
        <v>340000</v>
      </c>
      <c r="AE561" t="str">
        <f>VLOOKUP(Z561,'Ejercicio 1'!N:P,3,FALSE)</f>
        <v>Economía y Administración</v>
      </c>
      <c r="AF561" t="str">
        <f>VLOOKUP(Z561,'Ejercicio 1'!N:P,2,FALSE)</f>
        <v>Antofagasta</v>
      </c>
      <c r="AG561" t="str">
        <f>IFERROR(VLOOKUP(Y561,'Ejercicio 1'!R:S,2,FALSE),"Indefinido")</f>
        <v>Artículo</v>
      </c>
    </row>
    <row r="562" spans="1:33" x14ac:dyDescent="0.25">
      <c r="A562">
        <v>2016</v>
      </c>
      <c r="B562">
        <v>2016</v>
      </c>
      <c r="C562">
        <v>1</v>
      </c>
      <c r="E562">
        <v>0</v>
      </c>
      <c r="G562">
        <v>0</v>
      </c>
      <c r="H562" t="s">
        <v>1224</v>
      </c>
      <c r="I562" t="s">
        <v>1225</v>
      </c>
      <c r="J562" t="s">
        <v>176</v>
      </c>
      <c r="K562" t="s">
        <v>10</v>
      </c>
      <c r="L562">
        <v>2</v>
      </c>
      <c r="M562">
        <v>1</v>
      </c>
      <c r="Q562">
        <v>1</v>
      </c>
      <c r="Y562" t="s">
        <v>44</v>
      </c>
      <c r="Z562" t="s">
        <v>173</v>
      </c>
      <c r="AA562">
        <f t="shared" si="24"/>
        <v>1</v>
      </c>
      <c r="AB562">
        <f t="shared" si="25"/>
        <v>2016</v>
      </c>
      <c r="AC562">
        <f>VLOOKUP(LEFT(K562,2),'Ejercicio 1'!$K$9:$L$12,2,FALSE)*IF(RIGHT(K562,1)="+",1.2,IF(RIGHT(K562,1)="-",0.85,1))</f>
        <v>1600000</v>
      </c>
      <c r="AD562">
        <f t="shared" si="26"/>
        <v>1600000</v>
      </c>
      <c r="AE562" t="str">
        <f>VLOOKUP(Z562,'Ejercicio 1'!N:P,3,FALSE)</f>
        <v>Ciencias</v>
      </c>
      <c r="AF562" t="str">
        <f>VLOOKUP(Z562,'Ejercicio 1'!N:P,2,FALSE)</f>
        <v>Antofagasta</v>
      </c>
      <c r="AG562" t="str">
        <f>IFERROR(VLOOKUP(Y562,'Ejercicio 1'!R:S,2,FALSE),"Indefinido")</f>
        <v>Artículo</v>
      </c>
    </row>
    <row r="563" spans="1:33" x14ac:dyDescent="0.25">
      <c r="A563">
        <v>2016</v>
      </c>
      <c r="B563">
        <v>2016</v>
      </c>
      <c r="C563">
        <v>1</v>
      </c>
      <c r="E563">
        <v>0</v>
      </c>
      <c r="F563">
        <v>2016</v>
      </c>
      <c r="G563">
        <v>1</v>
      </c>
      <c r="H563" t="s">
        <v>1226</v>
      </c>
      <c r="I563" t="s">
        <v>1227</v>
      </c>
      <c r="J563" t="s">
        <v>1228</v>
      </c>
      <c r="K563" t="s">
        <v>11</v>
      </c>
      <c r="L563">
        <v>8</v>
      </c>
      <c r="M563">
        <v>1</v>
      </c>
      <c r="P563">
        <v>7</v>
      </c>
      <c r="Y563" t="s">
        <v>44</v>
      </c>
      <c r="Z563" t="s">
        <v>55</v>
      </c>
      <c r="AA563">
        <f t="shared" si="24"/>
        <v>7</v>
      </c>
      <c r="AB563">
        <f t="shared" si="25"/>
        <v>2016</v>
      </c>
      <c r="AC563">
        <f>VLOOKUP(LEFT(K563,2),'Ejercicio 1'!$K$9:$L$12,2,FALSE)*IF(RIGHT(K563,1)="+",1.2,IF(RIGHT(K563,1)="-",0.85,1))</f>
        <v>1200000</v>
      </c>
      <c r="AD563">
        <f t="shared" si="26"/>
        <v>1200000</v>
      </c>
      <c r="AE563" t="str">
        <f>VLOOKUP(Z563,'Ejercicio 1'!N:P,3,FALSE)</f>
        <v>Cs. del Mar</v>
      </c>
      <c r="AF563" t="str">
        <f>VLOOKUP(Z563,'Ejercicio 1'!N:P,2,FALSE)</f>
        <v>Coquimbo</v>
      </c>
      <c r="AG563" t="str">
        <f>IFERROR(VLOOKUP(Y563,'Ejercicio 1'!R:S,2,FALSE),"Indefinido")</f>
        <v>Artículo</v>
      </c>
    </row>
    <row r="564" spans="1:33" x14ac:dyDescent="0.25">
      <c r="A564">
        <v>2016</v>
      </c>
      <c r="B564">
        <v>2016</v>
      </c>
      <c r="C564">
        <v>11</v>
      </c>
      <c r="E564">
        <v>0</v>
      </c>
      <c r="G564">
        <v>0</v>
      </c>
      <c r="H564" t="s">
        <v>1229</v>
      </c>
      <c r="I564" t="s">
        <v>1230</v>
      </c>
      <c r="J564" t="s">
        <v>1231</v>
      </c>
      <c r="K564" t="s">
        <v>12</v>
      </c>
      <c r="L564">
        <v>3</v>
      </c>
      <c r="M564">
        <v>1</v>
      </c>
      <c r="Q564">
        <v>2</v>
      </c>
      <c r="Y564" t="s">
        <v>44</v>
      </c>
      <c r="Z564" t="s">
        <v>4</v>
      </c>
      <c r="AA564">
        <f t="shared" si="24"/>
        <v>2</v>
      </c>
      <c r="AB564">
        <f t="shared" si="25"/>
        <v>2016</v>
      </c>
      <c r="AC564">
        <f>VLOOKUP(LEFT(K564,2),'Ejercicio 1'!$K$9:$L$12,2,FALSE)*IF(RIGHT(K564,1)="+",1.2,IF(RIGHT(K564,1)="-",0.85,1))</f>
        <v>800000</v>
      </c>
      <c r="AD564">
        <f t="shared" si="26"/>
        <v>800000</v>
      </c>
      <c r="AE564" t="str">
        <f>VLOOKUP(Z564,'Ejercicio 1'!N:P,3,FALSE)</f>
        <v>Economía y Administración</v>
      </c>
      <c r="AF564" t="str">
        <f>VLOOKUP(Z564,'Ejercicio 1'!N:P,2,FALSE)</f>
        <v>Antofagasta</v>
      </c>
      <c r="AG564" t="str">
        <f>IFERROR(VLOOKUP(Y564,'Ejercicio 1'!R:S,2,FALSE),"Indefinido")</f>
        <v>Artículo</v>
      </c>
    </row>
    <row r="565" spans="1:33" x14ac:dyDescent="0.25">
      <c r="A565">
        <v>2016</v>
      </c>
      <c r="B565">
        <v>2016</v>
      </c>
      <c r="C565">
        <v>1</v>
      </c>
      <c r="E565">
        <v>0</v>
      </c>
      <c r="G565">
        <v>0</v>
      </c>
      <c r="H565" t="s">
        <v>1232</v>
      </c>
      <c r="I565" t="s">
        <v>1233</v>
      </c>
      <c r="J565" t="s">
        <v>1071</v>
      </c>
      <c r="K565" t="s">
        <v>12</v>
      </c>
      <c r="L565">
        <v>3</v>
      </c>
      <c r="M565">
        <v>3</v>
      </c>
      <c r="Z565" t="s">
        <v>61</v>
      </c>
      <c r="AA565">
        <f t="shared" si="24"/>
        <v>0</v>
      </c>
      <c r="AB565">
        <f t="shared" si="25"/>
        <v>2016</v>
      </c>
      <c r="AC565">
        <f>VLOOKUP(LEFT(K565,2),'Ejercicio 1'!$K$9:$L$12,2,FALSE)*IF(RIGHT(K565,1)="+",1.2,IF(RIGHT(K565,1)="-",0.85,1))</f>
        <v>800000</v>
      </c>
      <c r="AD565">
        <f t="shared" si="26"/>
        <v>266667</v>
      </c>
      <c r="AE565" t="str">
        <f>VLOOKUP(Z565,'Ejercicio 1'!N:P,3,FALSE)</f>
        <v>V.R.S.</v>
      </c>
      <c r="AF565" t="str">
        <f>VLOOKUP(Z565,'Ejercicio 1'!N:P,2,FALSE)</f>
        <v>Coquimbo</v>
      </c>
      <c r="AG565" t="str">
        <f>IFERROR(VLOOKUP(Y565,'Ejercicio 1'!R:S,2,FALSE),"Indefinido")</f>
        <v>Indefinido</v>
      </c>
    </row>
    <row r="566" spans="1:33" x14ac:dyDescent="0.25">
      <c r="A566">
        <v>2016</v>
      </c>
      <c r="B566">
        <v>2016</v>
      </c>
      <c r="C566">
        <v>1</v>
      </c>
      <c r="E566">
        <v>0</v>
      </c>
      <c r="G566">
        <v>0</v>
      </c>
      <c r="H566" t="s">
        <v>1234</v>
      </c>
      <c r="I566" t="s">
        <v>904</v>
      </c>
      <c r="J566" t="s">
        <v>905</v>
      </c>
      <c r="K566" t="s">
        <v>10</v>
      </c>
      <c r="L566">
        <v>5</v>
      </c>
      <c r="M566">
        <v>2</v>
      </c>
      <c r="P566">
        <v>1</v>
      </c>
      <c r="X566">
        <v>2</v>
      </c>
      <c r="Y566" t="s">
        <v>44</v>
      </c>
      <c r="Z566" t="s">
        <v>51</v>
      </c>
      <c r="AA566">
        <f t="shared" si="24"/>
        <v>3</v>
      </c>
      <c r="AB566">
        <f t="shared" si="25"/>
        <v>2016</v>
      </c>
      <c r="AC566">
        <f>VLOOKUP(LEFT(K566,2),'Ejercicio 1'!$K$9:$L$12,2,FALSE)*IF(RIGHT(K566,1)="+",1.2,IF(RIGHT(K566,1)="-",0.85,1))</f>
        <v>1600000</v>
      </c>
      <c r="AD566">
        <f t="shared" si="26"/>
        <v>800000</v>
      </c>
      <c r="AE566" t="str">
        <f>VLOOKUP(Z566,'Ejercicio 1'!N:P,3,FALSE)</f>
        <v>Ing. y Cs. Geológicas</v>
      </c>
      <c r="AF566" t="str">
        <f>VLOOKUP(Z566,'Ejercicio 1'!N:P,2,FALSE)</f>
        <v>Antofagasta</v>
      </c>
      <c r="AG566" t="str">
        <f>IFERROR(VLOOKUP(Y566,'Ejercicio 1'!R:S,2,FALSE),"Indefinido")</f>
        <v>Artículo</v>
      </c>
    </row>
    <row r="567" spans="1:33" x14ac:dyDescent="0.25">
      <c r="A567">
        <v>2016</v>
      </c>
      <c r="C567">
        <v>0</v>
      </c>
      <c r="E567">
        <v>0</v>
      </c>
      <c r="F567">
        <v>2016</v>
      </c>
      <c r="G567">
        <v>1</v>
      </c>
      <c r="H567" t="s">
        <v>1235</v>
      </c>
      <c r="I567" t="s">
        <v>85</v>
      </c>
      <c r="J567" t="s">
        <v>86</v>
      </c>
      <c r="K567" t="s">
        <v>11</v>
      </c>
      <c r="L567">
        <v>18</v>
      </c>
      <c r="M567">
        <v>1</v>
      </c>
      <c r="P567">
        <v>16</v>
      </c>
      <c r="Q567">
        <v>1</v>
      </c>
      <c r="Z567" t="s">
        <v>88</v>
      </c>
      <c r="AA567">
        <f t="shared" si="24"/>
        <v>17</v>
      </c>
      <c r="AB567">
        <f t="shared" si="25"/>
        <v>2016</v>
      </c>
      <c r="AC567">
        <f>VLOOKUP(LEFT(K567,2),'Ejercicio 1'!$K$9:$L$12,2,FALSE)*IF(RIGHT(K567,1)="+",1.2,IF(RIGHT(K567,1)="-",0.85,1))</f>
        <v>1200000</v>
      </c>
      <c r="AD567">
        <f t="shared" si="26"/>
        <v>1200000</v>
      </c>
      <c r="AE567" t="str">
        <f>VLOOKUP(Z567,'Ejercicio 1'!N:P,3,FALSE)</f>
        <v>V.R.I.D.T.</v>
      </c>
      <c r="AF567" t="str">
        <f>VLOOKUP(Z567,'Ejercicio 1'!N:P,2,FALSE)</f>
        <v>Antofagasta</v>
      </c>
      <c r="AG567" t="str">
        <f>IFERROR(VLOOKUP(Y567,'Ejercicio 1'!R:S,2,FALSE),"Indefinido")</f>
        <v>Indefinido</v>
      </c>
    </row>
    <row r="568" spans="1:33" x14ac:dyDescent="0.25">
      <c r="A568">
        <v>2016</v>
      </c>
      <c r="C568">
        <v>0</v>
      </c>
      <c r="E568">
        <v>0</v>
      </c>
      <c r="F568">
        <v>2016</v>
      </c>
      <c r="G568">
        <v>1</v>
      </c>
      <c r="H568" t="s">
        <v>1236</v>
      </c>
      <c r="I568" t="s">
        <v>85</v>
      </c>
      <c r="J568" t="s">
        <v>86</v>
      </c>
      <c r="K568" t="s">
        <v>11</v>
      </c>
      <c r="L568">
        <v>5</v>
      </c>
      <c r="M568">
        <v>1</v>
      </c>
      <c r="P568">
        <v>3</v>
      </c>
      <c r="W568">
        <v>1</v>
      </c>
      <c r="Z568" t="s">
        <v>88</v>
      </c>
      <c r="AA568">
        <f t="shared" si="24"/>
        <v>4</v>
      </c>
      <c r="AB568">
        <f t="shared" si="25"/>
        <v>2016</v>
      </c>
      <c r="AC568">
        <f>VLOOKUP(LEFT(K568,2),'Ejercicio 1'!$K$9:$L$12,2,FALSE)*IF(RIGHT(K568,1)="+",1.2,IF(RIGHT(K568,1)="-",0.85,1))</f>
        <v>1200000</v>
      </c>
      <c r="AD568">
        <f t="shared" si="26"/>
        <v>1200000</v>
      </c>
      <c r="AE568" t="str">
        <f>VLOOKUP(Z568,'Ejercicio 1'!N:P,3,FALSE)</f>
        <v>V.R.I.D.T.</v>
      </c>
      <c r="AF568" t="str">
        <f>VLOOKUP(Z568,'Ejercicio 1'!N:P,2,FALSE)</f>
        <v>Antofagasta</v>
      </c>
      <c r="AG568" t="str">
        <f>IFERROR(VLOOKUP(Y568,'Ejercicio 1'!R:S,2,FALSE),"Indefinido")</f>
        <v>Indefinido</v>
      </c>
    </row>
    <row r="569" spans="1:33" x14ac:dyDescent="0.25">
      <c r="A569">
        <v>2016</v>
      </c>
      <c r="C569">
        <v>0</v>
      </c>
      <c r="E569">
        <v>0</v>
      </c>
      <c r="F569">
        <v>2016</v>
      </c>
      <c r="G569">
        <v>1</v>
      </c>
      <c r="H569" t="s">
        <v>1237</v>
      </c>
      <c r="I569" t="s">
        <v>131</v>
      </c>
      <c r="J569" t="s">
        <v>132</v>
      </c>
      <c r="K569" t="s">
        <v>106</v>
      </c>
      <c r="L569">
        <v>3</v>
      </c>
      <c r="M569">
        <v>1</v>
      </c>
      <c r="P569">
        <v>2</v>
      </c>
      <c r="Z569" t="s">
        <v>88</v>
      </c>
      <c r="AA569">
        <f t="shared" si="24"/>
        <v>2</v>
      </c>
      <c r="AB569">
        <f t="shared" si="25"/>
        <v>2016</v>
      </c>
      <c r="AC569">
        <f>VLOOKUP(LEFT(K569,2),'Ejercicio 1'!$K$9:$L$12,2,FALSE)*IF(RIGHT(K569,1)="+",1.2,IF(RIGHT(K569,1)="-",0.85,1))</f>
        <v>680000</v>
      </c>
      <c r="AD569">
        <f t="shared" si="26"/>
        <v>680000</v>
      </c>
      <c r="AE569" t="str">
        <f>VLOOKUP(Z569,'Ejercicio 1'!N:P,3,FALSE)</f>
        <v>V.R.I.D.T.</v>
      </c>
      <c r="AF569" t="str">
        <f>VLOOKUP(Z569,'Ejercicio 1'!N:P,2,FALSE)</f>
        <v>Antofagasta</v>
      </c>
      <c r="AG569" t="str">
        <f>IFERROR(VLOOKUP(Y569,'Ejercicio 1'!R:S,2,FALSE),"Indefinido")</f>
        <v>Indefinido</v>
      </c>
    </row>
    <row r="570" spans="1:33" x14ac:dyDescent="0.25">
      <c r="A570">
        <v>2016</v>
      </c>
      <c r="C570">
        <v>0</v>
      </c>
      <c r="E570">
        <v>0</v>
      </c>
      <c r="F570">
        <v>2016</v>
      </c>
      <c r="G570">
        <v>1</v>
      </c>
      <c r="H570" t="s">
        <v>1238</v>
      </c>
      <c r="I570" t="s">
        <v>131</v>
      </c>
      <c r="J570" t="s">
        <v>132</v>
      </c>
      <c r="K570" t="s">
        <v>106</v>
      </c>
      <c r="L570">
        <v>1</v>
      </c>
      <c r="M570">
        <v>1</v>
      </c>
      <c r="Z570" t="s">
        <v>88</v>
      </c>
      <c r="AA570">
        <f t="shared" si="24"/>
        <v>0</v>
      </c>
      <c r="AB570">
        <f t="shared" si="25"/>
        <v>2016</v>
      </c>
      <c r="AC570">
        <f>VLOOKUP(LEFT(K570,2),'Ejercicio 1'!$K$9:$L$12,2,FALSE)*IF(RIGHT(K570,1)="+",1.2,IF(RIGHT(K570,1)="-",0.85,1))</f>
        <v>680000</v>
      </c>
      <c r="AD570">
        <f t="shared" si="26"/>
        <v>680000</v>
      </c>
      <c r="AE570" t="str">
        <f>VLOOKUP(Z570,'Ejercicio 1'!N:P,3,FALSE)</f>
        <v>V.R.I.D.T.</v>
      </c>
      <c r="AF570" t="str">
        <f>VLOOKUP(Z570,'Ejercicio 1'!N:P,2,FALSE)</f>
        <v>Antofagasta</v>
      </c>
      <c r="AG570" t="str">
        <f>IFERROR(VLOOKUP(Y570,'Ejercicio 1'!R:S,2,FALSE),"Indefinido")</f>
        <v>Indefinido</v>
      </c>
    </row>
    <row r="571" spans="1:33" x14ac:dyDescent="0.25">
      <c r="A571">
        <v>2016</v>
      </c>
      <c r="C571">
        <v>0</v>
      </c>
      <c r="E571">
        <v>0</v>
      </c>
      <c r="F571">
        <v>2016</v>
      </c>
      <c r="G571">
        <v>1</v>
      </c>
      <c r="H571" t="s">
        <v>1239</v>
      </c>
      <c r="I571" t="s">
        <v>131</v>
      </c>
      <c r="J571" t="s">
        <v>132</v>
      </c>
      <c r="K571" t="s">
        <v>106</v>
      </c>
      <c r="L571">
        <v>1</v>
      </c>
      <c r="M571">
        <v>1</v>
      </c>
      <c r="Y571" t="s">
        <v>44</v>
      </c>
      <c r="Z571" t="s">
        <v>88</v>
      </c>
      <c r="AA571">
        <f t="shared" si="24"/>
        <v>0</v>
      </c>
      <c r="AB571">
        <f t="shared" si="25"/>
        <v>2016</v>
      </c>
      <c r="AC571">
        <f>VLOOKUP(LEFT(K571,2),'Ejercicio 1'!$K$9:$L$12,2,FALSE)*IF(RIGHT(K571,1)="+",1.2,IF(RIGHT(K571,1)="-",0.85,1))</f>
        <v>680000</v>
      </c>
      <c r="AD571">
        <f t="shared" si="26"/>
        <v>680000</v>
      </c>
      <c r="AE571" t="str">
        <f>VLOOKUP(Z571,'Ejercicio 1'!N:P,3,FALSE)</f>
        <v>V.R.I.D.T.</v>
      </c>
      <c r="AF571" t="str">
        <f>VLOOKUP(Z571,'Ejercicio 1'!N:P,2,FALSE)</f>
        <v>Antofagasta</v>
      </c>
      <c r="AG571" t="str">
        <f>IFERROR(VLOOKUP(Y571,'Ejercicio 1'!R:S,2,FALSE),"Indefinido")</f>
        <v>Artículo</v>
      </c>
    </row>
    <row r="572" spans="1:33" x14ac:dyDescent="0.25">
      <c r="A572">
        <v>2016</v>
      </c>
      <c r="C572">
        <v>0</v>
      </c>
      <c r="E572">
        <v>0</v>
      </c>
      <c r="F572">
        <v>2016</v>
      </c>
      <c r="G572">
        <v>1</v>
      </c>
      <c r="H572" t="s">
        <v>1240</v>
      </c>
      <c r="I572" t="s">
        <v>71</v>
      </c>
      <c r="J572" t="s">
        <v>72</v>
      </c>
      <c r="K572" t="s">
        <v>11</v>
      </c>
      <c r="L572">
        <v>2</v>
      </c>
      <c r="M572">
        <v>1</v>
      </c>
      <c r="P572">
        <v>1</v>
      </c>
      <c r="Y572" t="s">
        <v>87</v>
      </c>
      <c r="Z572" t="s">
        <v>4</v>
      </c>
      <c r="AA572">
        <f t="shared" si="24"/>
        <v>1</v>
      </c>
      <c r="AB572">
        <f t="shared" si="25"/>
        <v>2016</v>
      </c>
      <c r="AC572">
        <f>VLOOKUP(LEFT(K572,2),'Ejercicio 1'!$K$9:$L$12,2,FALSE)*IF(RIGHT(K572,1)="+",1.2,IF(RIGHT(K572,1)="-",0.85,1))</f>
        <v>1200000</v>
      </c>
      <c r="AD572">
        <f t="shared" si="26"/>
        <v>1200000</v>
      </c>
      <c r="AE572" t="str">
        <f>VLOOKUP(Z572,'Ejercicio 1'!N:P,3,FALSE)</f>
        <v>Economía y Administración</v>
      </c>
      <c r="AF572" t="str">
        <f>VLOOKUP(Z572,'Ejercicio 1'!N:P,2,FALSE)</f>
        <v>Antofagasta</v>
      </c>
      <c r="AG572" t="str">
        <f>IFERROR(VLOOKUP(Y572,'Ejercicio 1'!R:S,2,FALSE),"Indefinido")</f>
        <v>Material Editorial</v>
      </c>
    </row>
    <row r="573" spans="1:33" x14ac:dyDescent="0.25">
      <c r="A573">
        <v>2016</v>
      </c>
      <c r="C573">
        <v>0</v>
      </c>
      <c r="D573">
        <v>2016</v>
      </c>
      <c r="E573">
        <v>11</v>
      </c>
      <c r="F573">
        <v>2016</v>
      </c>
      <c r="G573">
        <v>1</v>
      </c>
      <c r="H573" t="s">
        <v>1241</v>
      </c>
      <c r="I573" t="s">
        <v>1096</v>
      </c>
      <c r="J573" t="s">
        <v>451</v>
      </c>
      <c r="K573" t="s">
        <v>11</v>
      </c>
      <c r="L573">
        <v>1</v>
      </c>
      <c r="M573">
        <v>1</v>
      </c>
      <c r="Y573" t="s">
        <v>44</v>
      </c>
      <c r="Z573" t="s">
        <v>102</v>
      </c>
      <c r="AA573">
        <f t="shared" si="24"/>
        <v>0</v>
      </c>
      <c r="AB573">
        <f t="shared" si="25"/>
        <v>2016</v>
      </c>
      <c r="AC573">
        <f>VLOOKUP(LEFT(K573,2),'Ejercicio 1'!$K$9:$L$12,2,FALSE)*IF(RIGHT(K573,1)="+",1.2,IF(RIGHT(K573,1)="-",0.85,1))</f>
        <v>1200000</v>
      </c>
      <c r="AD573">
        <f t="shared" si="26"/>
        <v>1200000</v>
      </c>
      <c r="AE573" t="str">
        <f>VLOOKUP(Z573,'Ejercicio 1'!N:P,3,FALSE)</f>
        <v>V.R.S.</v>
      </c>
      <c r="AF573" t="str">
        <f>VLOOKUP(Z573,'Ejercicio 1'!N:P,2,FALSE)</f>
        <v>Coquimbo</v>
      </c>
      <c r="AG573" t="str">
        <f>IFERROR(VLOOKUP(Y573,'Ejercicio 1'!R:S,2,FALSE),"Indefinido")</f>
        <v>Artículo</v>
      </c>
    </row>
    <row r="574" spans="1:33" x14ac:dyDescent="0.25">
      <c r="A574">
        <v>2016</v>
      </c>
      <c r="B574">
        <v>2016</v>
      </c>
      <c r="C574">
        <v>1</v>
      </c>
      <c r="D574">
        <v>2016</v>
      </c>
      <c r="E574">
        <v>11</v>
      </c>
      <c r="F574">
        <v>2016</v>
      </c>
      <c r="G574">
        <v>1</v>
      </c>
      <c r="H574" t="s">
        <v>1242</v>
      </c>
      <c r="I574" t="s">
        <v>344</v>
      </c>
      <c r="J574" t="s">
        <v>277</v>
      </c>
      <c r="K574" t="s">
        <v>12</v>
      </c>
      <c r="L574">
        <v>2</v>
      </c>
      <c r="M574">
        <v>2</v>
      </c>
      <c r="Y574" t="s">
        <v>44</v>
      </c>
      <c r="Z574" t="s">
        <v>56</v>
      </c>
      <c r="AA574">
        <f t="shared" si="24"/>
        <v>0</v>
      </c>
      <c r="AB574">
        <f t="shared" si="25"/>
        <v>2016</v>
      </c>
      <c r="AC574">
        <f>VLOOKUP(LEFT(K574,2),'Ejercicio 1'!$K$9:$L$12,2,FALSE)*IF(RIGHT(K574,1)="+",1.2,IF(RIGHT(K574,1)="-",0.85,1))</f>
        <v>800000</v>
      </c>
      <c r="AD574">
        <f t="shared" si="26"/>
        <v>400000</v>
      </c>
      <c r="AE574" t="str">
        <f>VLOOKUP(Z574,'Ejercicio 1'!N:P,3,FALSE)</f>
        <v>Cs. del Mar</v>
      </c>
      <c r="AF574" t="str">
        <f>VLOOKUP(Z574,'Ejercicio 1'!N:P,2,FALSE)</f>
        <v>Coquimbo</v>
      </c>
      <c r="AG574" t="str">
        <f>IFERROR(VLOOKUP(Y574,'Ejercicio 1'!R:S,2,FALSE),"Indefinido")</f>
        <v>Artículo</v>
      </c>
    </row>
    <row r="575" spans="1:33" x14ac:dyDescent="0.25">
      <c r="A575">
        <v>2015</v>
      </c>
      <c r="C575">
        <v>0</v>
      </c>
      <c r="E575">
        <v>0</v>
      </c>
      <c r="F575">
        <v>2016</v>
      </c>
      <c r="G575">
        <v>1</v>
      </c>
      <c r="H575" t="s">
        <v>1243</v>
      </c>
      <c r="I575" t="s">
        <v>614</v>
      </c>
      <c r="J575" t="s">
        <v>615</v>
      </c>
      <c r="K575" t="s">
        <v>12</v>
      </c>
      <c r="L575">
        <v>1</v>
      </c>
      <c r="M575">
        <v>1</v>
      </c>
      <c r="Y575" t="s">
        <v>44</v>
      </c>
      <c r="Z575" t="s">
        <v>248</v>
      </c>
      <c r="AA575">
        <f t="shared" si="24"/>
        <v>0</v>
      </c>
      <c r="AB575">
        <f t="shared" si="25"/>
        <v>2016</v>
      </c>
      <c r="AC575">
        <f>VLOOKUP(LEFT(K575,2),'Ejercicio 1'!$K$9:$L$12,2,FALSE)*IF(RIGHT(K575,1)="+",1.2,IF(RIGHT(K575,1)="-",0.85,1))</f>
        <v>800000</v>
      </c>
      <c r="AD575">
        <f t="shared" si="26"/>
        <v>800000</v>
      </c>
      <c r="AE575" t="str">
        <f>VLOOKUP(Z575,'Ejercicio 1'!N:P,3,FALSE)</f>
        <v>Cs. Jurídicas</v>
      </c>
      <c r="AF575" t="str">
        <f>VLOOKUP(Z575,'Ejercicio 1'!N:P,2,FALSE)</f>
        <v>Antofagasta</v>
      </c>
      <c r="AG575" t="str">
        <f>IFERROR(VLOOKUP(Y575,'Ejercicio 1'!R:S,2,FALSE),"Indefinido")</f>
        <v>Artículo</v>
      </c>
    </row>
    <row r="576" spans="1:33" x14ac:dyDescent="0.25">
      <c r="A576">
        <v>2016</v>
      </c>
      <c r="C576">
        <v>0</v>
      </c>
      <c r="E576">
        <v>0</v>
      </c>
      <c r="F576">
        <v>2016</v>
      </c>
      <c r="G576">
        <v>1</v>
      </c>
      <c r="H576" t="s">
        <v>1244</v>
      </c>
      <c r="I576" t="s">
        <v>1245</v>
      </c>
      <c r="J576" t="s">
        <v>1246</v>
      </c>
      <c r="K576" t="s">
        <v>106</v>
      </c>
      <c r="L576">
        <v>1</v>
      </c>
      <c r="M576">
        <v>1</v>
      </c>
      <c r="Y576" t="s">
        <v>44</v>
      </c>
      <c r="Z576" t="s">
        <v>1059</v>
      </c>
      <c r="AA576">
        <f t="shared" si="24"/>
        <v>0</v>
      </c>
      <c r="AB576">
        <f t="shared" si="25"/>
        <v>2016</v>
      </c>
      <c r="AC576">
        <f>VLOOKUP(LEFT(K576,2),'Ejercicio 1'!$K$9:$L$12,2,FALSE)*IF(RIGHT(K576,1)="+",1.2,IF(RIGHT(K576,1)="-",0.85,1))</f>
        <v>680000</v>
      </c>
      <c r="AD576">
        <f t="shared" si="26"/>
        <v>680000</v>
      </c>
      <c r="AE576" t="str">
        <f>VLOOKUP(Z576,'Ejercicio 1'!N:P,3,FALSE)</f>
        <v>V.R.A.</v>
      </c>
      <c r="AF576" t="str">
        <f>VLOOKUP(Z576,'Ejercicio 1'!N:P,2,FALSE)</f>
        <v>Antofagasta</v>
      </c>
      <c r="AG576" t="str">
        <f>IFERROR(VLOOKUP(Y576,'Ejercicio 1'!R:S,2,FALSE),"Indefinido")</f>
        <v>Artículo</v>
      </c>
    </row>
    <row r="577" spans="1:33" x14ac:dyDescent="0.25">
      <c r="A577">
        <v>2015</v>
      </c>
      <c r="C577">
        <v>0</v>
      </c>
      <c r="E577">
        <v>0</v>
      </c>
      <c r="F577">
        <v>2016</v>
      </c>
      <c r="G577">
        <v>1</v>
      </c>
      <c r="H577" t="s">
        <v>1247</v>
      </c>
      <c r="I577" t="s">
        <v>346</v>
      </c>
      <c r="J577" t="s">
        <v>347</v>
      </c>
      <c r="K577" t="s">
        <v>106</v>
      </c>
      <c r="L577">
        <v>1</v>
      </c>
      <c r="M577">
        <v>1</v>
      </c>
      <c r="Z577" t="s">
        <v>116</v>
      </c>
      <c r="AA577">
        <f t="shared" si="24"/>
        <v>0</v>
      </c>
      <c r="AB577">
        <f t="shared" si="25"/>
        <v>2016</v>
      </c>
      <c r="AC577">
        <f>VLOOKUP(LEFT(K577,2),'Ejercicio 1'!$K$9:$L$12,2,FALSE)*IF(RIGHT(K577,1)="+",1.2,IF(RIGHT(K577,1)="-",0.85,1))</f>
        <v>680000</v>
      </c>
      <c r="AD577">
        <f t="shared" si="26"/>
        <v>680000</v>
      </c>
      <c r="AE577" t="str">
        <f>VLOOKUP(Z577,'Ejercicio 1'!N:P,3,FALSE)</f>
        <v>Cs. Jurídicas</v>
      </c>
      <c r="AF577" t="str">
        <f>VLOOKUP(Z577,'Ejercicio 1'!N:P,2,FALSE)</f>
        <v>Coquimbo</v>
      </c>
      <c r="AG577" t="str">
        <f>IFERROR(VLOOKUP(Y577,'Ejercicio 1'!R:S,2,FALSE),"Indefinido")</f>
        <v>Indefinido</v>
      </c>
    </row>
    <row r="578" spans="1:33" x14ac:dyDescent="0.25">
      <c r="A578">
        <v>2015</v>
      </c>
      <c r="C578">
        <v>0</v>
      </c>
      <c r="E578">
        <v>0</v>
      </c>
      <c r="F578">
        <v>2016</v>
      </c>
      <c r="G578">
        <v>1</v>
      </c>
      <c r="H578" t="s">
        <v>1248</v>
      </c>
      <c r="I578" t="s">
        <v>346</v>
      </c>
      <c r="J578" t="s">
        <v>347</v>
      </c>
      <c r="K578" t="s">
        <v>106</v>
      </c>
      <c r="L578">
        <v>1</v>
      </c>
      <c r="M578">
        <v>1</v>
      </c>
      <c r="Y578" t="s">
        <v>44</v>
      </c>
      <c r="Z578" t="s">
        <v>116</v>
      </c>
      <c r="AA578">
        <f t="shared" ref="AA578:AA641" si="27">L578-M578</f>
        <v>0</v>
      </c>
      <c r="AB578">
        <f t="shared" ref="AB578:AB641" si="28">IF(B578&lt;&gt;"",B578,MIN(D578,F578))</f>
        <v>2016</v>
      </c>
      <c r="AC578">
        <f>VLOOKUP(LEFT(K578,2),'Ejercicio 1'!$K$9:$L$12,2,FALSE)*IF(RIGHT(K578,1)="+",1.2,IF(RIGHT(K578,1)="-",0.85,1))</f>
        <v>680000</v>
      </c>
      <c r="AD578">
        <f t="shared" ref="AD578:AD641" si="29">ROUND(AC578/M578,0)</f>
        <v>680000</v>
      </c>
      <c r="AE578" t="str">
        <f>VLOOKUP(Z578,'Ejercicio 1'!N:P,3,FALSE)</f>
        <v>Cs. Jurídicas</v>
      </c>
      <c r="AF578" t="str">
        <f>VLOOKUP(Z578,'Ejercicio 1'!N:P,2,FALSE)</f>
        <v>Coquimbo</v>
      </c>
      <c r="AG578" t="str">
        <f>IFERROR(VLOOKUP(Y578,'Ejercicio 1'!R:S,2,FALSE),"Indefinido")</f>
        <v>Artículo</v>
      </c>
    </row>
    <row r="579" spans="1:33" x14ac:dyDescent="0.25">
      <c r="A579">
        <v>2016</v>
      </c>
      <c r="C579">
        <v>0</v>
      </c>
      <c r="E579">
        <v>0</v>
      </c>
      <c r="F579">
        <v>2016</v>
      </c>
      <c r="G579">
        <v>1</v>
      </c>
      <c r="H579" t="s">
        <v>1249</v>
      </c>
      <c r="I579" t="s">
        <v>611</v>
      </c>
      <c r="J579" t="s">
        <v>612</v>
      </c>
      <c r="K579" t="s">
        <v>106</v>
      </c>
      <c r="L579">
        <v>2</v>
      </c>
      <c r="M579">
        <v>1</v>
      </c>
      <c r="P579">
        <v>1</v>
      </c>
      <c r="Y579" t="s">
        <v>44</v>
      </c>
      <c r="Z579" t="s">
        <v>88</v>
      </c>
      <c r="AA579">
        <f t="shared" si="27"/>
        <v>1</v>
      </c>
      <c r="AB579">
        <f t="shared" si="28"/>
        <v>2016</v>
      </c>
      <c r="AC579">
        <f>VLOOKUP(LEFT(K579,2),'Ejercicio 1'!$K$9:$L$12,2,FALSE)*IF(RIGHT(K579,1)="+",1.2,IF(RIGHT(K579,1)="-",0.85,1))</f>
        <v>680000</v>
      </c>
      <c r="AD579">
        <f t="shared" si="29"/>
        <v>680000</v>
      </c>
      <c r="AE579" t="str">
        <f>VLOOKUP(Z579,'Ejercicio 1'!N:P,3,FALSE)</f>
        <v>V.R.I.D.T.</v>
      </c>
      <c r="AF579" t="str">
        <f>VLOOKUP(Z579,'Ejercicio 1'!N:P,2,FALSE)</f>
        <v>Antofagasta</v>
      </c>
      <c r="AG579" t="str">
        <f>IFERROR(VLOOKUP(Y579,'Ejercicio 1'!R:S,2,FALSE),"Indefinido")</f>
        <v>Artículo</v>
      </c>
    </row>
    <row r="580" spans="1:33" x14ac:dyDescent="0.25">
      <c r="A580">
        <v>2016</v>
      </c>
      <c r="C580">
        <v>0</v>
      </c>
      <c r="E580">
        <v>0</v>
      </c>
      <c r="F580">
        <v>2016</v>
      </c>
      <c r="G580">
        <v>1</v>
      </c>
      <c r="H580" t="s">
        <v>1250</v>
      </c>
      <c r="I580" t="s">
        <v>611</v>
      </c>
      <c r="J580" t="s">
        <v>612</v>
      </c>
      <c r="K580" t="s">
        <v>106</v>
      </c>
      <c r="L580">
        <v>4</v>
      </c>
      <c r="M580">
        <v>1</v>
      </c>
      <c r="P580">
        <v>3</v>
      </c>
      <c r="Y580" t="s">
        <v>44</v>
      </c>
      <c r="Z580" t="s">
        <v>88</v>
      </c>
      <c r="AA580">
        <f t="shared" si="27"/>
        <v>3</v>
      </c>
      <c r="AB580">
        <f t="shared" si="28"/>
        <v>2016</v>
      </c>
      <c r="AC580">
        <f>VLOOKUP(LEFT(K580,2),'Ejercicio 1'!$K$9:$L$12,2,FALSE)*IF(RIGHT(K580,1)="+",1.2,IF(RIGHT(K580,1)="-",0.85,1))</f>
        <v>680000</v>
      </c>
      <c r="AD580">
        <f t="shared" si="29"/>
        <v>680000</v>
      </c>
      <c r="AE580" t="str">
        <f>VLOOKUP(Z580,'Ejercicio 1'!N:P,3,FALSE)</f>
        <v>V.R.I.D.T.</v>
      </c>
      <c r="AF580" t="str">
        <f>VLOOKUP(Z580,'Ejercicio 1'!N:P,2,FALSE)</f>
        <v>Antofagasta</v>
      </c>
      <c r="AG580" t="str">
        <f>IFERROR(VLOOKUP(Y580,'Ejercicio 1'!R:S,2,FALSE),"Indefinido")</f>
        <v>Artículo</v>
      </c>
    </row>
    <row r="581" spans="1:33" x14ac:dyDescent="0.25">
      <c r="A581">
        <v>2016</v>
      </c>
      <c r="B581">
        <v>2016</v>
      </c>
      <c r="C581">
        <v>1</v>
      </c>
      <c r="E581">
        <v>0</v>
      </c>
      <c r="G581">
        <v>0</v>
      </c>
      <c r="H581" t="s">
        <v>1251</v>
      </c>
      <c r="I581" t="s">
        <v>90</v>
      </c>
      <c r="J581" t="s">
        <v>91</v>
      </c>
      <c r="K581" t="s">
        <v>9</v>
      </c>
      <c r="L581">
        <v>6</v>
      </c>
      <c r="M581">
        <v>1</v>
      </c>
      <c r="V581">
        <v>5</v>
      </c>
      <c r="Y581" t="s">
        <v>44</v>
      </c>
      <c r="Z581" t="s">
        <v>56</v>
      </c>
      <c r="AA581">
        <f t="shared" si="27"/>
        <v>5</v>
      </c>
      <c r="AB581">
        <f t="shared" si="28"/>
        <v>2016</v>
      </c>
      <c r="AC581">
        <f>VLOOKUP(LEFT(K581,2),'Ejercicio 1'!$K$9:$L$12,2,FALSE)*IF(RIGHT(K581,1)="+",1.2,IF(RIGHT(K581,1)="-",0.85,1))</f>
        <v>2000000</v>
      </c>
      <c r="AD581">
        <f t="shared" si="29"/>
        <v>2000000</v>
      </c>
      <c r="AE581" t="str">
        <f>VLOOKUP(Z581,'Ejercicio 1'!N:P,3,FALSE)</f>
        <v>Cs. del Mar</v>
      </c>
      <c r="AF581" t="str">
        <f>VLOOKUP(Z581,'Ejercicio 1'!N:P,2,FALSE)</f>
        <v>Coquimbo</v>
      </c>
      <c r="AG581" t="str">
        <f>IFERROR(VLOOKUP(Y581,'Ejercicio 1'!R:S,2,FALSE),"Indefinido")</f>
        <v>Artículo</v>
      </c>
    </row>
    <row r="582" spans="1:33" x14ac:dyDescent="0.25">
      <c r="A582">
        <v>2016</v>
      </c>
      <c r="B582">
        <v>2016</v>
      </c>
      <c r="C582">
        <v>11</v>
      </c>
      <c r="E582">
        <v>0</v>
      </c>
      <c r="G582">
        <v>0</v>
      </c>
      <c r="H582" t="s">
        <v>1252</v>
      </c>
      <c r="I582" t="s">
        <v>1253</v>
      </c>
      <c r="J582" t="s">
        <v>727</v>
      </c>
      <c r="K582" t="s">
        <v>9</v>
      </c>
      <c r="L582">
        <v>5</v>
      </c>
      <c r="M582">
        <v>1</v>
      </c>
      <c r="W582">
        <v>4</v>
      </c>
      <c r="Y582" t="s">
        <v>44</v>
      </c>
      <c r="Z582" t="s">
        <v>46</v>
      </c>
      <c r="AA582">
        <f t="shared" si="27"/>
        <v>4</v>
      </c>
      <c r="AB582">
        <f t="shared" si="28"/>
        <v>2016</v>
      </c>
      <c r="AC582">
        <f>VLOOKUP(LEFT(K582,2),'Ejercicio 1'!$K$9:$L$12,2,FALSE)*IF(RIGHT(K582,1)="+",1.2,IF(RIGHT(K582,1)="-",0.85,1))</f>
        <v>2000000</v>
      </c>
      <c r="AD582">
        <f t="shared" si="29"/>
        <v>2000000</v>
      </c>
      <c r="AE582" t="str">
        <f>VLOOKUP(Z582,'Ejercicio 1'!N:P,3,FALSE)</f>
        <v>V.R.I.D.T.</v>
      </c>
      <c r="AF582" t="str">
        <f>VLOOKUP(Z582,'Ejercicio 1'!N:P,2,FALSE)</f>
        <v>Antofagasta</v>
      </c>
      <c r="AG582" t="str">
        <f>IFERROR(VLOOKUP(Y582,'Ejercicio 1'!R:S,2,FALSE),"Indefinido")</f>
        <v>Artículo</v>
      </c>
    </row>
    <row r="583" spans="1:33" x14ac:dyDescent="0.25">
      <c r="A583">
        <v>2016</v>
      </c>
      <c r="B583">
        <v>2016</v>
      </c>
      <c r="C583">
        <v>11</v>
      </c>
      <c r="E583">
        <v>0</v>
      </c>
      <c r="G583">
        <v>0</v>
      </c>
      <c r="H583" t="s">
        <v>1254</v>
      </c>
      <c r="I583" t="s">
        <v>582</v>
      </c>
      <c r="J583" t="s">
        <v>583</v>
      </c>
      <c r="K583" t="s">
        <v>9</v>
      </c>
      <c r="L583">
        <v>10</v>
      </c>
      <c r="M583">
        <v>2</v>
      </c>
      <c r="P583">
        <v>6</v>
      </c>
      <c r="T583">
        <v>1</v>
      </c>
      <c r="W583">
        <v>1</v>
      </c>
      <c r="Y583" t="s">
        <v>44</v>
      </c>
      <c r="Z583" t="s">
        <v>95</v>
      </c>
      <c r="AA583">
        <f t="shared" si="27"/>
        <v>8</v>
      </c>
      <c r="AB583">
        <f t="shared" si="28"/>
        <v>2016</v>
      </c>
      <c r="AC583">
        <f>VLOOKUP(LEFT(K583,2),'Ejercicio 1'!$K$9:$L$12,2,FALSE)*IF(RIGHT(K583,1)="+",1.2,IF(RIGHT(K583,1)="-",0.85,1))</f>
        <v>2000000</v>
      </c>
      <c r="AD583">
        <f t="shared" si="29"/>
        <v>1000000</v>
      </c>
      <c r="AE583" t="str">
        <f>VLOOKUP(Z583,'Ejercicio 1'!N:P,3,FALSE)</f>
        <v>Cs. del Mar</v>
      </c>
      <c r="AF583" t="str">
        <f>VLOOKUP(Z583,'Ejercicio 1'!N:P,2,FALSE)</f>
        <v>Coquimbo</v>
      </c>
      <c r="AG583" t="str">
        <f>IFERROR(VLOOKUP(Y583,'Ejercicio 1'!R:S,2,FALSE),"Indefinido")</f>
        <v>Artículo</v>
      </c>
    </row>
    <row r="584" spans="1:33" x14ac:dyDescent="0.25">
      <c r="A584">
        <v>2016</v>
      </c>
      <c r="B584">
        <v>2016</v>
      </c>
      <c r="C584">
        <v>11</v>
      </c>
      <c r="E584">
        <v>0</v>
      </c>
      <c r="G584">
        <v>0</v>
      </c>
      <c r="H584" t="s">
        <v>1254</v>
      </c>
      <c r="I584" t="s">
        <v>582</v>
      </c>
      <c r="J584" t="s">
        <v>583</v>
      </c>
      <c r="K584" t="s">
        <v>9</v>
      </c>
      <c r="L584">
        <v>10</v>
      </c>
      <c r="M584">
        <v>2</v>
      </c>
      <c r="P584">
        <v>6</v>
      </c>
      <c r="T584">
        <v>1</v>
      </c>
      <c r="W584">
        <v>1</v>
      </c>
      <c r="Y584" t="s">
        <v>44</v>
      </c>
      <c r="Z584" t="s">
        <v>56</v>
      </c>
      <c r="AA584">
        <f t="shared" si="27"/>
        <v>8</v>
      </c>
      <c r="AB584">
        <f t="shared" si="28"/>
        <v>2016</v>
      </c>
      <c r="AC584">
        <f>VLOOKUP(LEFT(K584,2),'Ejercicio 1'!$K$9:$L$12,2,FALSE)*IF(RIGHT(K584,1)="+",1.2,IF(RIGHT(K584,1)="-",0.85,1))</f>
        <v>2000000</v>
      </c>
      <c r="AD584">
        <f t="shared" si="29"/>
        <v>1000000</v>
      </c>
      <c r="AE584" t="str">
        <f>VLOOKUP(Z584,'Ejercicio 1'!N:P,3,FALSE)</f>
        <v>Cs. del Mar</v>
      </c>
      <c r="AF584" t="str">
        <f>VLOOKUP(Z584,'Ejercicio 1'!N:P,2,FALSE)</f>
        <v>Coquimbo</v>
      </c>
      <c r="AG584" t="str">
        <f>IFERROR(VLOOKUP(Y584,'Ejercicio 1'!R:S,2,FALSE),"Indefinido")</f>
        <v>Artículo</v>
      </c>
    </row>
    <row r="585" spans="1:33" x14ac:dyDescent="0.25">
      <c r="A585">
        <v>2016</v>
      </c>
      <c r="B585">
        <v>2016</v>
      </c>
      <c r="C585">
        <v>1</v>
      </c>
      <c r="E585">
        <v>0</v>
      </c>
      <c r="G585">
        <v>0</v>
      </c>
      <c r="H585" t="s">
        <v>1255</v>
      </c>
      <c r="I585" t="s">
        <v>1256</v>
      </c>
      <c r="J585" t="s">
        <v>1257</v>
      </c>
      <c r="K585" t="s">
        <v>9</v>
      </c>
      <c r="L585">
        <v>3</v>
      </c>
      <c r="M585">
        <v>2</v>
      </c>
      <c r="O585">
        <v>1</v>
      </c>
      <c r="Y585" t="s">
        <v>44</v>
      </c>
      <c r="Z585" t="s">
        <v>95</v>
      </c>
      <c r="AA585">
        <f t="shared" si="27"/>
        <v>1</v>
      </c>
      <c r="AB585">
        <f t="shared" si="28"/>
        <v>2016</v>
      </c>
      <c r="AC585">
        <f>VLOOKUP(LEFT(K585,2),'Ejercicio 1'!$K$9:$L$12,2,FALSE)*IF(RIGHT(K585,1)="+",1.2,IF(RIGHT(K585,1)="-",0.85,1))</f>
        <v>2000000</v>
      </c>
      <c r="AD585">
        <f t="shared" si="29"/>
        <v>1000000</v>
      </c>
      <c r="AE585" t="str">
        <f>VLOOKUP(Z585,'Ejercicio 1'!N:P,3,FALSE)</f>
        <v>Cs. del Mar</v>
      </c>
      <c r="AF585" t="str">
        <f>VLOOKUP(Z585,'Ejercicio 1'!N:P,2,FALSE)</f>
        <v>Coquimbo</v>
      </c>
      <c r="AG585" t="str">
        <f>IFERROR(VLOOKUP(Y585,'Ejercicio 1'!R:S,2,FALSE),"Indefinido")</f>
        <v>Artículo</v>
      </c>
    </row>
    <row r="586" spans="1:33" x14ac:dyDescent="0.25">
      <c r="A586">
        <v>2015</v>
      </c>
      <c r="B586">
        <v>2016</v>
      </c>
      <c r="C586">
        <v>11</v>
      </c>
      <c r="E586">
        <v>0</v>
      </c>
      <c r="G586">
        <v>0</v>
      </c>
      <c r="H586" t="s">
        <v>1258</v>
      </c>
      <c r="I586" t="s">
        <v>1259</v>
      </c>
      <c r="J586" t="s">
        <v>1260</v>
      </c>
      <c r="K586" t="s">
        <v>106</v>
      </c>
      <c r="L586">
        <v>3</v>
      </c>
      <c r="M586">
        <v>1</v>
      </c>
      <c r="P586">
        <v>2</v>
      </c>
      <c r="Y586" t="s">
        <v>44</v>
      </c>
      <c r="Z586" t="s">
        <v>88</v>
      </c>
      <c r="AA586">
        <f t="shared" si="27"/>
        <v>2</v>
      </c>
      <c r="AB586">
        <f t="shared" si="28"/>
        <v>2016</v>
      </c>
      <c r="AC586">
        <f>VLOOKUP(LEFT(K586,2),'Ejercicio 1'!$K$9:$L$12,2,FALSE)*IF(RIGHT(K586,1)="+",1.2,IF(RIGHT(K586,1)="-",0.85,1))</f>
        <v>680000</v>
      </c>
      <c r="AD586">
        <f t="shared" si="29"/>
        <v>680000</v>
      </c>
      <c r="AE586" t="str">
        <f>VLOOKUP(Z586,'Ejercicio 1'!N:P,3,FALSE)</f>
        <v>V.R.I.D.T.</v>
      </c>
      <c r="AF586" t="str">
        <f>VLOOKUP(Z586,'Ejercicio 1'!N:P,2,FALSE)</f>
        <v>Antofagasta</v>
      </c>
      <c r="AG586" t="str">
        <f>IFERROR(VLOOKUP(Y586,'Ejercicio 1'!R:S,2,FALSE),"Indefinido")</f>
        <v>Artículo</v>
      </c>
    </row>
    <row r="587" spans="1:33" x14ac:dyDescent="0.25">
      <c r="A587">
        <v>2016</v>
      </c>
      <c r="B587">
        <v>2016</v>
      </c>
      <c r="C587">
        <v>1</v>
      </c>
      <c r="E587">
        <v>0</v>
      </c>
      <c r="G587">
        <v>0</v>
      </c>
      <c r="H587" t="s">
        <v>1261</v>
      </c>
      <c r="I587" t="s">
        <v>82</v>
      </c>
      <c r="J587" t="s">
        <v>83</v>
      </c>
      <c r="K587" t="s">
        <v>9</v>
      </c>
      <c r="L587">
        <v>3</v>
      </c>
      <c r="M587">
        <v>1</v>
      </c>
      <c r="W587">
        <v>2</v>
      </c>
      <c r="Y587" t="s">
        <v>44</v>
      </c>
      <c r="Z587" t="s">
        <v>46</v>
      </c>
      <c r="AA587">
        <f t="shared" si="27"/>
        <v>2</v>
      </c>
      <c r="AB587">
        <f t="shared" si="28"/>
        <v>2016</v>
      </c>
      <c r="AC587">
        <f>VLOOKUP(LEFT(K587,2),'Ejercicio 1'!$K$9:$L$12,2,FALSE)*IF(RIGHT(K587,1)="+",1.2,IF(RIGHT(K587,1)="-",0.85,1))</f>
        <v>2000000</v>
      </c>
      <c r="AD587">
        <f t="shared" si="29"/>
        <v>2000000</v>
      </c>
      <c r="AE587" t="str">
        <f>VLOOKUP(Z587,'Ejercicio 1'!N:P,3,FALSE)</f>
        <v>V.R.I.D.T.</v>
      </c>
      <c r="AF587" t="str">
        <f>VLOOKUP(Z587,'Ejercicio 1'!N:P,2,FALSE)</f>
        <v>Antofagasta</v>
      </c>
      <c r="AG587" t="str">
        <f>IFERROR(VLOOKUP(Y587,'Ejercicio 1'!R:S,2,FALSE),"Indefinido")</f>
        <v>Artículo</v>
      </c>
    </row>
    <row r="588" spans="1:33" x14ac:dyDescent="0.25">
      <c r="A588">
        <v>2016</v>
      </c>
      <c r="B588">
        <v>2016</v>
      </c>
      <c r="C588">
        <v>1</v>
      </c>
      <c r="E588">
        <v>0</v>
      </c>
      <c r="G588">
        <v>0</v>
      </c>
      <c r="H588" t="s">
        <v>1262</v>
      </c>
      <c r="I588" t="s">
        <v>1263</v>
      </c>
      <c r="J588" t="s">
        <v>1264</v>
      </c>
      <c r="K588" t="s">
        <v>9</v>
      </c>
      <c r="L588">
        <v>10</v>
      </c>
      <c r="M588">
        <v>1</v>
      </c>
      <c r="Q588">
        <v>1</v>
      </c>
      <c r="W588">
        <v>9</v>
      </c>
      <c r="Y588" t="s">
        <v>44</v>
      </c>
      <c r="Z588" t="s">
        <v>121</v>
      </c>
      <c r="AA588">
        <f t="shared" si="27"/>
        <v>9</v>
      </c>
      <c r="AB588">
        <f t="shared" si="28"/>
        <v>2016</v>
      </c>
      <c r="AC588">
        <f>VLOOKUP(LEFT(K588,2),'Ejercicio 1'!$K$9:$L$12,2,FALSE)*IF(RIGHT(K588,1)="+",1.2,IF(RIGHT(K588,1)="-",0.85,1))</f>
        <v>2000000</v>
      </c>
      <c r="AD588">
        <f t="shared" si="29"/>
        <v>2000000</v>
      </c>
      <c r="AE588" t="str">
        <f>VLOOKUP(Z588,'Ejercicio 1'!N:P,3,FALSE)</f>
        <v>Ciencias</v>
      </c>
      <c r="AF588" t="str">
        <f>VLOOKUP(Z588,'Ejercicio 1'!N:P,2,FALSE)</f>
        <v>Antofagasta</v>
      </c>
      <c r="AG588" t="str">
        <f>IFERROR(VLOOKUP(Y588,'Ejercicio 1'!R:S,2,FALSE),"Indefinido")</f>
        <v>Artículo</v>
      </c>
    </row>
    <row r="589" spans="1:33" x14ac:dyDescent="0.25">
      <c r="A589">
        <v>2015</v>
      </c>
      <c r="C589">
        <v>0</v>
      </c>
      <c r="D589">
        <v>2016</v>
      </c>
      <c r="E589">
        <v>11</v>
      </c>
      <c r="G589">
        <v>0</v>
      </c>
      <c r="H589" t="s">
        <v>1265</v>
      </c>
      <c r="I589" t="s">
        <v>1266</v>
      </c>
      <c r="J589" t="s">
        <v>1267</v>
      </c>
      <c r="K589" t="s">
        <v>106</v>
      </c>
      <c r="L589">
        <v>2</v>
      </c>
      <c r="M589">
        <v>2</v>
      </c>
      <c r="Y589" t="s">
        <v>143</v>
      </c>
      <c r="Z589" t="s">
        <v>250</v>
      </c>
      <c r="AA589">
        <f t="shared" si="27"/>
        <v>0</v>
      </c>
      <c r="AB589">
        <f t="shared" si="28"/>
        <v>2016</v>
      </c>
      <c r="AC589">
        <f>VLOOKUP(LEFT(K589,2),'Ejercicio 1'!$K$9:$L$12,2,FALSE)*IF(RIGHT(K589,1)="+",1.2,IF(RIGHT(K589,1)="-",0.85,1))</f>
        <v>680000</v>
      </c>
      <c r="AD589">
        <f t="shared" si="29"/>
        <v>340000</v>
      </c>
      <c r="AE589" t="str">
        <f>VLOOKUP(Z589,'Ejercicio 1'!N:P,3,FALSE)</f>
        <v>V.R.A.</v>
      </c>
      <c r="AF589" t="str">
        <f>VLOOKUP(Z589,'Ejercicio 1'!N:P,2,FALSE)</f>
        <v>Antofagasta</v>
      </c>
      <c r="AG589" t="str">
        <f>IFERROR(VLOOKUP(Y589,'Ejercicio 1'!R:S,2,FALSE),"Indefinido")</f>
        <v>Artículo de Conferencia</v>
      </c>
    </row>
    <row r="590" spans="1:33" x14ac:dyDescent="0.25">
      <c r="A590">
        <v>2016</v>
      </c>
      <c r="B590">
        <v>2016</v>
      </c>
      <c r="C590">
        <v>1</v>
      </c>
      <c r="E590">
        <v>0</v>
      </c>
      <c r="G590">
        <v>0</v>
      </c>
      <c r="H590" t="s">
        <v>1268</v>
      </c>
      <c r="I590" t="s">
        <v>235</v>
      </c>
      <c r="J590" t="s">
        <v>236</v>
      </c>
      <c r="K590" t="s">
        <v>9</v>
      </c>
      <c r="L590">
        <v>4</v>
      </c>
      <c r="M590">
        <v>3</v>
      </c>
      <c r="P590">
        <v>1</v>
      </c>
      <c r="Y590" t="s">
        <v>44</v>
      </c>
      <c r="Z590" t="s">
        <v>502</v>
      </c>
      <c r="AA590">
        <f t="shared" si="27"/>
        <v>1</v>
      </c>
      <c r="AB590">
        <f t="shared" si="28"/>
        <v>2016</v>
      </c>
      <c r="AC590">
        <f>VLOOKUP(LEFT(K590,2),'Ejercicio 1'!$K$9:$L$12,2,FALSE)*IF(RIGHT(K590,1)="+",1.2,IF(RIGHT(K590,1)="-",0.85,1))</f>
        <v>2000000</v>
      </c>
      <c r="AD590">
        <f t="shared" si="29"/>
        <v>666667</v>
      </c>
      <c r="AE590" t="str">
        <f>VLOOKUP(Z590,'Ejercicio 1'!N:P,3,FALSE)</f>
        <v>V.R.I.D.T.</v>
      </c>
      <c r="AF590" t="str">
        <f>VLOOKUP(Z590,'Ejercicio 1'!N:P,2,FALSE)</f>
        <v>Antofagasta</v>
      </c>
      <c r="AG590" t="str">
        <f>IFERROR(VLOOKUP(Y590,'Ejercicio 1'!R:S,2,FALSE),"Indefinido")</f>
        <v>Artículo</v>
      </c>
    </row>
    <row r="591" spans="1:33" x14ac:dyDescent="0.25">
      <c r="A591">
        <v>2016</v>
      </c>
      <c r="B591">
        <v>2016</v>
      </c>
      <c r="C591">
        <v>1</v>
      </c>
      <c r="E591">
        <v>0</v>
      </c>
      <c r="G591">
        <v>0</v>
      </c>
      <c r="H591" t="s">
        <v>1268</v>
      </c>
      <c r="I591" t="s">
        <v>235</v>
      </c>
      <c r="J591" t="s">
        <v>236</v>
      </c>
      <c r="K591" t="s">
        <v>9</v>
      </c>
      <c r="L591">
        <v>4</v>
      </c>
      <c r="M591">
        <v>3</v>
      </c>
      <c r="P591">
        <v>1</v>
      </c>
      <c r="Y591" t="s">
        <v>44</v>
      </c>
      <c r="Z591" t="s">
        <v>597</v>
      </c>
      <c r="AA591">
        <f t="shared" si="27"/>
        <v>1</v>
      </c>
      <c r="AB591">
        <f t="shared" si="28"/>
        <v>2016</v>
      </c>
      <c r="AC591">
        <f>VLOOKUP(LEFT(K591,2),'Ejercicio 1'!$K$9:$L$12,2,FALSE)*IF(RIGHT(K591,1)="+",1.2,IF(RIGHT(K591,1)="-",0.85,1))</f>
        <v>2000000</v>
      </c>
      <c r="AD591">
        <f t="shared" si="29"/>
        <v>666667</v>
      </c>
      <c r="AE591" t="str">
        <f>VLOOKUP(Z591,'Ejercicio 1'!N:P,3,FALSE)</f>
        <v>Ing. y Cs. Geológicas</v>
      </c>
      <c r="AF591" t="str">
        <f>VLOOKUP(Z591,'Ejercicio 1'!N:P,2,FALSE)</f>
        <v>Antofagasta</v>
      </c>
      <c r="AG591" t="str">
        <f>IFERROR(VLOOKUP(Y591,'Ejercicio 1'!R:S,2,FALSE),"Indefinido")</f>
        <v>Artículo</v>
      </c>
    </row>
    <row r="592" spans="1:33" x14ac:dyDescent="0.25">
      <c r="A592">
        <v>2016</v>
      </c>
      <c r="B592">
        <v>2016</v>
      </c>
      <c r="C592">
        <v>1</v>
      </c>
      <c r="E592">
        <v>0</v>
      </c>
      <c r="G592">
        <v>0</v>
      </c>
      <c r="H592" t="s">
        <v>1268</v>
      </c>
      <c r="I592" t="s">
        <v>235</v>
      </c>
      <c r="J592" t="s">
        <v>236</v>
      </c>
      <c r="K592" t="s">
        <v>9</v>
      </c>
      <c r="L592">
        <v>4</v>
      </c>
      <c r="M592">
        <v>3</v>
      </c>
      <c r="P592">
        <v>1</v>
      </c>
      <c r="Y592" t="s">
        <v>44</v>
      </c>
      <c r="Z592" t="s">
        <v>80</v>
      </c>
      <c r="AA592">
        <f t="shared" si="27"/>
        <v>1</v>
      </c>
      <c r="AB592">
        <f t="shared" si="28"/>
        <v>2016</v>
      </c>
      <c r="AC592">
        <f>VLOOKUP(LEFT(K592,2),'Ejercicio 1'!$K$9:$L$12,2,FALSE)*IF(RIGHT(K592,1)="+",1.2,IF(RIGHT(K592,1)="-",0.85,1))</f>
        <v>2000000</v>
      </c>
      <c r="AD592">
        <f t="shared" si="29"/>
        <v>666667</v>
      </c>
      <c r="AE592" t="str">
        <f>VLOOKUP(Z592,'Ejercicio 1'!N:P,3,FALSE)</f>
        <v>Ing. y Cs. Geológicas</v>
      </c>
      <c r="AF592" t="str">
        <f>VLOOKUP(Z592,'Ejercicio 1'!N:P,2,FALSE)</f>
        <v>Antofagasta</v>
      </c>
      <c r="AG592" t="str">
        <f>IFERROR(VLOOKUP(Y592,'Ejercicio 1'!R:S,2,FALSE),"Indefinido")</f>
        <v>Artículo</v>
      </c>
    </row>
    <row r="593" spans="1:33" x14ac:dyDescent="0.25">
      <c r="A593">
        <v>2016</v>
      </c>
      <c r="C593">
        <v>0</v>
      </c>
      <c r="D593">
        <v>2016</v>
      </c>
      <c r="E593">
        <v>11</v>
      </c>
      <c r="G593">
        <v>0</v>
      </c>
      <c r="H593" t="s">
        <v>1269</v>
      </c>
      <c r="I593" t="s">
        <v>1270</v>
      </c>
      <c r="J593" t="s">
        <v>1271</v>
      </c>
      <c r="K593" t="s">
        <v>11</v>
      </c>
      <c r="L593">
        <v>2</v>
      </c>
      <c r="M593">
        <v>2</v>
      </c>
      <c r="Y593" t="s">
        <v>44</v>
      </c>
      <c r="Z593" t="s">
        <v>1272</v>
      </c>
      <c r="AA593">
        <f t="shared" si="27"/>
        <v>0</v>
      </c>
      <c r="AB593">
        <f t="shared" si="28"/>
        <v>2016</v>
      </c>
      <c r="AC593">
        <f>VLOOKUP(LEFT(K593,2),'Ejercicio 1'!$K$9:$L$12,2,FALSE)*IF(RIGHT(K593,1)="+",1.2,IF(RIGHT(K593,1)="-",0.85,1))</f>
        <v>1200000</v>
      </c>
      <c r="AD593">
        <f t="shared" si="29"/>
        <v>600000</v>
      </c>
      <c r="AE593" t="str">
        <f>VLOOKUP(Z593,'Ejercicio 1'!N:P,3,FALSE)</f>
        <v>Humanidades</v>
      </c>
      <c r="AF593" t="str">
        <f>VLOOKUP(Z593,'Ejercicio 1'!N:P,2,FALSE)</f>
        <v>Antofagasta</v>
      </c>
      <c r="AG593" t="str">
        <f>IFERROR(VLOOKUP(Y593,'Ejercicio 1'!R:S,2,FALSE),"Indefinido")</f>
        <v>Artículo</v>
      </c>
    </row>
    <row r="594" spans="1:33" x14ac:dyDescent="0.25">
      <c r="A594">
        <v>2016</v>
      </c>
      <c r="B594">
        <v>2016</v>
      </c>
      <c r="C594">
        <v>1</v>
      </c>
      <c r="E594">
        <v>0</v>
      </c>
      <c r="G594">
        <v>0</v>
      </c>
      <c r="H594" t="s">
        <v>1273</v>
      </c>
      <c r="I594" t="s">
        <v>423</v>
      </c>
      <c r="J594" t="s">
        <v>424</v>
      </c>
      <c r="K594" t="s">
        <v>9</v>
      </c>
      <c r="L594">
        <v>4</v>
      </c>
      <c r="M594">
        <v>1</v>
      </c>
      <c r="P594">
        <v>3</v>
      </c>
      <c r="Y594" t="s">
        <v>44</v>
      </c>
      <c r="Z594" t="s">
        <v>56</v>
      </c>
      <c r="AA594">
        <f t="shared" si="27"/>
        <v>3</v>
      </c>
      <c r="AB594">
        <f t="shared" si="28"/>
        <v>2016</v>
      </c>
      <c r="AC594">
        <f>VLOOKUP(LEFT(K594,2),'Ejercicio 1'!$K$9:$L$12,2,FALSE)*IF(RIGHT(K594,1)="+",1.2,IF(RIGHT(K594,1)="-",0.85,1))</f>
        <v>2000000</v>
      </c>
      <c r="AD594">
        <f t="shared" si="29"/>
        <v>2000000</v>
      </c>
      <c r="AE594" t="str">
        <f>VLOOKUP(Z594,'Ejercicio 1'!N:P,3,FALSE)</f>
        <v>Cs. del Mar</v>
      </c>
      <c r="AF594" t="str">
        <f>VLOOKUP(Z594,'Ejercicio 1'!N:P,2,FALSE)</f>
        <v>Coquimbo</v>
      </c>
      <c r="AG594" t="str">
        <f>IFERROR(VLOOKUP(Y594,'Ejercicio 1'!R:S,2,FALSE),"Indefinido")</f>
        <v>Artículo</v>
      </c>
    </row>
    <row r="595" spans="1:33" x14ac:dyDescent="0.25">
      <c r="A595">
        <v>2016</v>
      </c>
      <c r="B595">
        <v>2016</v>
      </c>
      <c r="C595">
        <v>1</v>
      </c>
      <c r="E595">
        <v>0</v>
      </c>
      <c r="G595">
        <v>0</v>
      </c>
      <c r="H595" t="s">
        <v>1274</v>
      </c>
      <c r="I595" t="s">
        <v>1275</v>
      </c>
      <c r="J595" t="s">
        <v>1276</v>
      </c>
      <c r="K595" t="s">
        <v>12</v>
      </c>
      <c r="L595">
        <v>7</v>
      </c>
      <c r="M595">
        <v>1</v>
      </c>
      <c r="P595">
        <v>6</v>
      </c>
      <c r="Y595" t="s">
        <v>44</v>
      </c>
      <c r="Z595" t="s">
        <v>1055</v>
      </c>
      <c r="AA595">
        <f t="shared" si="27"/>
        <v>6</v>
      </c>
      <c r="AB595">
        <f t="shared" si="28"/>
        <v>2016</v>
      </c>
      <c r="AC595">
        <f>VLOOKUP(LEFT(K595,2),'Ejercicio 1'!$K$9:$L$12,2,FALSE)*IF(RIGHT(K595,1)="+",1.2,IF(RIGHT(K595,1)="-",0.85,1))</f>
        <v>800000</v>
      </c>
      <c r="AD595">
        <f t="shared" si="29"/>
        <v>800000</v>
      </c>
      <c r="AE595" t="str">
        <f>VLOOKUP(Z595,'Ejercicio 1'!N:P,3,FALSE)</f>
        <v>V.R.I.D.T.</v>
      </c>
      <c r="AF595" t="str">
        <f>VLOOKUP(Z595,'Ejercicio 1'!N:P,2,FALSE)</f>
        <v>Antofagasta</v>
      </c>
      <c r="AG595" t="str">
        <f>IFERROR(VLOOKUP(Y595,'Ejercicio 1'!R:S,2,FALSE),"Indefinido")</f>
        <v>Artículo</v>
      </c>
    </row>
    <row r="596" spans="1:33" x14ac:dyDescent="0.25">
      <c r="A596">
        <v>2016</v>
      </c>
      <c r="B596">
        <v>2016</v>
      </c>
      <c r="C596">
        <v>1</v>
      </c>
      <c r="E596">
        <v>0</v>
      </c>
      <c r="G596">
        <v>0</v>
      </c>
      <c r="H596" t="s">
        <v>1277</v>
      </c>
      <c r="I596" t="s">
        <v>1278</v>
      </c>
      <c r="J596" t="s">
        <v>1279</v>
      </c>
      <c r="K596" t="s">
        <v>9</v>
      </c>
      <c r="L596">
        <v>10</v>
      </c>
      <c r="M596">
        <v>1</v>
      </c>
      <c r="S596">
        <v>2</v>
      </c>
      <c r="T596">
        <v>1</v>
      </c>
      <c r="W596">
        <v>4</v>
      </c>
      <c r="X596">
        <v>3</v>
      </c>
      <c r="Y596" t="s">
        <v>44</v>
      </c>
      <c r="Z596" t="s">
        <v>51</v>
      </c>
      <c r="AA596">
        <f t="shared" si="27"/>
        <v>9</v>
      </c>
      <c r="AB596">
        <f t="shared" si="28"/>
        <v>2016</v>
      </c>
      <c r="AC596">
        <f>VLOOKUP(LEFT(K596,2),'Ejercicio 1'!$K$9:$L$12,2,FALSE)*IF(RIGHT(K596,1)="+",1.2,IF(RIGHT(K596,1)="-",0.85,1))</f>
        <v>2000000</v>
      </c>
      <c r="AD596">
        <f t="shared" si="29"/>
        <v>2000000</v>
      </c>
      <c r="AE596" t="str">
        <f>VLOOKUP(Z596,'Ejercicio 1'!N:P,3,FALSE)</f>
        <v>Ing. y Cs. Geológicas</v>
      </c>
      <c r="AF596" t="str">
        <f>VLOOKUP(Z596,'Ejercicio 1'!N:P,2,FALSE)</f>
        <v>Antofagasta</v>
      </c>
      <c r="AG596" t="str">
        <f>IFERROR(VLOOKUP(Y596,'Ejercicio 1'!R:S,2,FALSE),"Indefinido")</f>
        <v>Artículo</v>
      </c>
    </row>
    <row r="597" spans="1:33" x14ac:dyDescent="0.25">
      <c r="A597">
        <v>2015</v>
      </c>
      <c r="C597">
        <v>0</v>
      </c>
      <c r="D597">
        <v>2015</v>
      </c>
      <c r="E597">
        <v>1</v>
      </c>
      <c r="G597">
        <v>0</v>
      </c>
      <c r="H597" t="s">
        <v>1280</v>
      </c>
      <c r="I597" t="s">
        <v>1281</v>
      </c>
      <c r="J597" t="s">
        <v>1417</v>
      </c>
      <c r="K597" t="s">
        <v>106</v>
      </c>
      <c r="L597">
        <v>3</v>
      </c>
      <c r="M597">
        <v>1</v>
      </c>
      <c r="T597">
        <v>2</v>
      </c>
      <c r="Y597" t="s">
        <v>143</v>
      </c>
      <c r="Z597" t="s">
        <v>4</v>
      </c>
      <c r="AA597">
        <f t="shared" si="27"/>
        <v>2</v>
      </c>
      <c r="AB597">
        <f t="shared" si="28"/>
        <v>2015</v>
      </c>
      <c r="AC597">
        <f>VLOOKUP(LEFT(K597,2),'Ejercicio 1'!$K$9:$L$12,2,FALSE)*IF(RIGHT(K597,1)="+",1.2,IF(RIGHT(K597,1)="-",0.85,1))</f>
        <v>680000</v>
      </c>
      <c r="AD597">
        <f t="shared" si="29"/>
        <v>680000</v>
      </c>
      <c r="AE597" t="str">
        <f>VLOOKUP(Z597,'Ejercicio 1'!N:P,3,FALSE)</f>
        <v>Economía y Administración</v>
      </c>
      <c r="AF597" t="str">
        <f>VLOOKUP(Z597,'Ejercicio 1'!N:P,2,FALSE)</f>
        <v>Antofagasta</v>
      </c>
      <c r="AG597" t="str">
        <f>IFERROR(VLOOKUP(Y597,'Ejercicio 1'!R:S,2,FALSE),"Indefinido")</f>
        <v>Artículo de Conferencia</v>
      </c>
    </row>
    <row r="598" spans="1:33" x14ac:dyDescent="0.25">
      <c r="A598">
        <v>2016</v>
      </c>
      <c r="C598">
        <v>0</v>
      </c>
      <c r="D598">
        <v>2016</v>
      </c>
      <c r="E598">
        <v>11</v>
      </c>
      <c r="G598">
        <v>0</v>
      </c>
      <c r="H598" t="s">
        <v>1282</v>
      </c>
      <c r="I598" t="s">
        <v>1283</v>
      </c>
      <c r="J598" t="s">
        <v>1284</v>
      </c>
      <c r="K598" t="s">
        <v>12</v>
      </c>
      <c r="L598">
        <v>3</v>
      </c>
      <c r="M598">
        <v>3</v>
      </c>
      <c r="Y598" t="s">
        <v>143</v>
      </c>
      <c r="Z598" t="s">
        <v>173</v>
      </c>
      <c r="AA598">
        <f t="shared" si="27"/>
        <v>0</v>
      </c>
      <c r="AB598">
        <f t="shared" si="28"/>
        <v>2016</v>
      </c>
      <c r="AC598">
        <f>VLOOKUP(LEFT(K598,2),'Ejercicio 1'!$K$9:$L$12,2,FALSE)*IF(RIGHT(K598,1)="+",1.2,IF(RIGHT(K598,1)="-",0.85,1))</f>
        <v>800000</v>
      </c>
      <c r="AD598">
        <f t="shared" si="29"/>
        <v>266667</v>
      </c>
      <c r="AE598" t="str">
        <f>VLOOKUP(Z598,'Ejercicio 1'!N:P,3,FALSE)</f>
        <v>Ciencias</v>
      </c>
      <c r="AF598" t="str">
        <f>VLOOKUP(Z598,'Ejercicio 1'!N:P,2,FALSE)</f>
        <v>Antofagasta</v>
      </c>
      <c r="AG598" t="str">
        <f>IFERROR(VLOOKUP(Y598,'Ejercicio 1'!R:S,2,FALSE),"Indefinido")</f>
        <v>Artículo de Conferencia</v>
      </c>
    </row>
    <row r="599" spans="1:33" x14ac:dyDescent="0.25">
      <c r="A599">
        <v>2015</v>
      </c>
      <c r="B599">
        <v>2016</v>
      </c>
      <c r="C599">
        <v>1</v>
      </c>
      <c r="E599">
        <v>0</v>
      </c>
      <c r="G599">
        <v>0</v>
      </c>
      <c r="H599" t="s">
        <v>1285</v>
      </c>
      <c r="I599" t="s">
        <v>1286</v>
      </c>
      <c r="J599" t="s">
        <v>1287</v>
      </c>
      <c r="K599" t="s">
        <v>9</v>
      </c>
      <c r="L599">
        <v>7</v>
      </c>
      <c r="M599">
        <v>1</v>
      </c>
      <c r="N599">
        <v>2</v>
      </c>
      <c r="P599">
        <v>2</v>
      </c>
      <c r="W599">
        <v>2</v>
      </c>
      <c r="Y599" t="s">
        <v>44</v>
      </c>
      <c r="Z599" t="s">
        <v>323</v>
      </c>
      <c r="AA599">
        <f t="shared" si="27"/>
        <v>6</v>
      </c>
      <c r="AB599">
        <f t="shared" si="28"/>
        <v>2016</v>
      </c>
      <c r="AC599">
        <f>VLOOKUP(LEFT(K599,2),'Ejercicio 1'!$K$9:$L$12,2,FALSE)*IF(RIGHT(K599,1)="+",1.2,IF(RIGHT(K599,1)="-",0.85,1))</f>
        <v>2000000</v>
      </c>
      <c r="AD599">
        <f t="shared" si="29"/>
        <v>2000000</v>
      </c>
      <c r="AE599" t="str">
        <f>VLOOKUP(Z599,'Ejercicio 1'!N:P,3,FALSE)</f>
        <v>Ciencias</v>
      </c>
      <c r="AF599" t="str">
        <f>VLOOKUP(Z599,'Ejercicio 1'!N:P,2,FALSE)</f>
        <v>Antofagasta</v>
      </c>
      <c r="AG599" t="str">
        <f>IFERROR(VLOOKUP(Y599,'Ejercicio 1'!R:S,2,FALSE),"Indefinido")</f>
        <v>Artículo</v>
      </c>
    </row>
    <row r="600" spans="1:33" x14ac:dyDescent="0.25">
      <c r="A600">
        <v>2016</v>
      </c>
      <c r="B600">
        <v>2016</v>
      </c>
      <c r="C600">
        <v>11</v>
      </c>
      <c r="E600">
        <v>0</v>
      </c>
      <c r="G600">
        <v>0</v>
      </c>
      <c r="H600" t="s">
        <v>1288</v>
      </c>
      <c r="I600" t="s">
        <v>1289</v>
      </c>
      <c r="J600" t="s">
        <v>1290</v>
      </c>
      <c r="K600" t="s">
        <v>9</v>
      </c>
      <c r="L600">
        <v>12</v>
      </c>
      <c r="M600">
        <v>1</v>
      </c>
      <c r="P600">
        <v>3</v>
      </c>
      <c r="Q600">
        <v>2</v>
      </c>
      <c r="W600">
        <v>6</v>
      </c>
      <c r="Y600" t="s">
        <v>44</v>
      </c>
      <c r="Z600" t="s">
        <v>51</v>
      </c>
      <c r="AA600">
        <f t="shared" si="27"/>
        <v>11</v>
      </c>
      <c r="AB600">
        <f t="shared" si="28"/>
        <v>2016</v>
      </c>
      <c r="AC600">
        <f>VLOOKUP(LEFT(K600,2),'Ejercicio 1'!$K$9:$L$12,2,FALSE)*IF(RIGHT(K600,1)="+",1.2,IF(RIGHT(K600,1)="-",0.85,1))</f>
        <v>2000000</v>
      </c>
      <c r="AD600">
        <f t="shared" si="29"/>
        <v>2000000</v>
      </c>
      <c r="AE600" t="str">
        <f>VLOOKUP(Z600,'Ejercicio 1'!N:P,3,FALSE)</f>
        <v>Ing. y Cs. Geológicas</v>
      </c>
      <c r="AF600" t="str">
        <f>VLOOKUP(Z600,'Ejercicio 1'!N:P,2,FALSE)</f>
        <v>Antofagasta</v>
      </c>
      <c r="AG600" t="str">
        <f>IFERROR(VLOOKUP(Y600,'Ejercicio 1'!R:S,2,FALSE),"Indefinido")</f>
        <v>Artículo</v>
      </c>
    </row>
    <row r="601" spans="1:33" x14ac:dyDescent="0.25">
      <c r="A601">
        <v>2016</v>
      </c>
      <c r="C601">
        <v>0</v>
      </c>
      <c r="D601">
        <v>2016</v>
      </c>
      <c r="E601">
        <v>11</v>
      </c>
      <c r="F601">
        <v>2016</v>
      </c>
      <c r="G601">
        <v>1</v>
      </c>
      <c r="H601" t="s">
        <v>1291</v>
      </c>
      <c r="I601" t="s">
        <v>1292</v>
      </c>
      <c r="J601" t="s">
        <v>1293</v>
      </c>
      <c r="K601" t="s">
        <v>12</v>
      </c>
      <c r="L601">
        <v>2</v>
      </c>
      <c r="M601">
        <v>2</v>
      </c>
      <c r="Y601" t="s">
        <v>44</v>
      </c>
      <c r="Z601" t="s">
        <v>126</v>
      </c>
      <c r="AA601">
        <f t="shared" si="27"/>
        <v>0</v>
      </c>
      <c r="AB601">
        <f t="shared" si="28"/>
        <v>2016</v>
      </c>
      <c r="AC601">
        <f>VLOOKUP(LEFT(K601,2),'Ejercicio 1'!$K$9:$L$12,2,FALSE)*IF(RIGHT(K601,1)="+",1.2,IF(RIGHT(K601,1)="-",0.85,1))</f>
        <v>800000</v>
      </c>
      <c r="AD601">
        <f t="shared" si="29"/>
        <v>400000</v>
      </c>
      <c r="AE601" t="str">
        <f>VLOOKUP(Z601,'Ejercicio 1'!N:P,3,FALSE)</f>
        <v>Humanidades</v>
      </c>
      <c r="AF601" t="str">
        <f>VLOOKUP(Z601,'Ejercicio 1'!N:P,2,FALSE)</f>
        <v>Antofagasta</v>
      </c>
      <c r="AG601" t="str">
        <f>IFERROR(VLOOKUP(Y601,'Ejercicio 1'!R:S,2,FALSE),"Indefinido")</f>
        <v>Artículo</v>
      </c>
    </row>
    <row r="602" spans="1:33" x14ac:dyDescent="0.25">
      <c r="A602">
        <v>2016</v>
      </c>
      <c r="C602">
        <v>0</v>
      </c>
      <c r="E602">
        <v>0</v>
      </c>
      <c r="F602">
        <v>2016</v>
      </c>
      <c r="G602">
        <v>1</v>
      </c>
      <c r="H602" t="s">
        <v>1294</v>
      </c>
      <c r="I602" t="s">
        <v>1295</v>
      </c>
      <c r="J602" t="s">
        <v>463</v>
      </c>
      <c r="K602" t="s">
        <v>106</v>
      </c>
      <c r="L602">
        <v>1</v>
      </c>
      <c r="M602">
        <v>1</v>
      </c>
      <c r="Z602" t="s">
        <v>116</v>
      </c>
      <c r="AA602">
        <f t="shared" si="27"/>
        <v>0</v>
      </c>
      <c r="AB602">
        <f t="shared" si="28"/>
        <v>2016</v>
      </c>
      <c r="AC602">
        <f>VLOOKUP(LEFT(K602,2),'Ejercicio 1'!$K$9:$L$12,2,FALSE)*IF(RIGHT(K602,1)="+",1.2,IF(RIGHT(K602,1)="-",0.85,1))</f>
        <v>680000</v>
      </c>
      <c r="AD602">
        <f t="shared" si="29"/>
        <v>680000</v>
      </c>
      <c r="AE602" t="str">
        <f>VLOOKUP(Z602,'Ejercicio 1'!N:P,3,FALSE)</f>
        <v>Cs. Jurídicas</v>
      </c>
      <c r="AF602" t="str">
        <f>VLOOKUP(Z602,'Ejercicio 1'!N:P,2,FALSE)</f>
        <v>Coquimbo</v>
      </c>
      <c r="AG602" t="str">
        <f>IFERROR(VLOOKUP(Y602,'Ejercicio 1'!R:S,2,FALSE),"Indefinido")</f>
        <v>Indefinido</v>
      </c>
    </row>
    <row r="603" spans="1:33" x14ac:dyDescent="0.25">
      <c r="A603">
        <v>2016</v>
      </c>
      <c r="B603">
        <v>2016</v>
      </c>
      <c r="C603">
        <v>11</v>
      </c>
      <c r="E603">
        <v>0</v>
      </c>
      <c r="G603">
        <v>0</v>
      </c>
      <c r="H603" t="s">
        <v>1296</v>
      </c>
      <c r="I603" t="s">
        <v>1297</v>
      </c>
      <c r="J603" t="s">
        <v>1298</v>
      </c>
      <c r="K603" t="s">
        <v>11</v>
      </c>
      <c r="L603">
        <v>3</v>
      </c>
      <c r="M603">
        <v>1</v>
      </c>
      <c r="P603">
        <v>2</v>
      </c>
      <c r="Y603" t="s">
        <v>44</v>
      </c>
      <c r="Z603" t="s">
        <v>95</v>
      </c>
      <c r="AA603">
        <f t="shared" si="27"/>
        <v>2</v>
      </c>
      <c r="AB603">
        <f t="shared" si="28"/>
        <v>2016</v>
      </c>
      <c r="AC603">
        <f>VLOOKUP(LEFT(K603,2),'Ejercicio 1'!$K$9:$L$12,2,FALSE)*IF(RIGHT(K603,1)="+",1.2,IF(RIGHT(K603,1)="-",0.85,1))</f>
        <v>1200000</v>
      </c>
      <c r="AD603">
        <f t="shared" si="29"/>
        <v>1200000</v>
      </c>
      <c r="AE603" t="str">
        <f>VLOOKUP(Z603,'Ejercicio 1'!N:P,3,FALSE)</f>
        <v>Cs. del Mar</v>
      </c>
      <c r="AF603" t="str">
        <f>VLOOKUP(Z603,'Ejercicio 1'!N:P,2,FALSE)</f>
        <v>Coquimbo</v>
      </c>
      <c r="AG603" t="str">
        <f>IFERROR(VLOOKUP(Y603,'Ejercicio 1'!R:S,2,FALSE),"Indefinido")</f>
        <v>Artículo</v>
      </c>
    </row>
    <row r="604" spans="1:33" x14ac:dyDescent="0.25">
      <c r="A604">
        <v>2016</v>
      </c>
      <c r="B604">
        <v>2016</v>
      </c>
      <c r="C604">
        <v>11</v>
      </c>
      <c r="D604">
        <v>2016</v>
      </c>
      <c r="E604">
        <v>11</v>
      </c>
      <c r="G604">
        <v>0</v>
      </c>
      <c r="H604" t="s">
        <v>1299</v>
      </c>
      <c r="I604" t="s">
        <v>1300</v>
      </c>
      <c r="J604" t="s">
        <v>1301</v>
      </c>
      <c r="K604" t="s">
        <v>106</v>
      </c>
      <c r="L604">
        <v>4</v>
      </c>
      <c r="M604">
        <v>1</v>
      </c>
      <c r="P604">
        <v>2</v>
      </c>
      <c r="V604">
        <v>1</v>
      </c>
      <c r="Y604" t="s">
        <v>44</v>
      </c>
      <c r="Z604" t="s">
        <v>210</v>
      </c>
      <c r="AA604">
        <f t="shared" si="27"/>
        <v>3</v>
      </c>
      <c r="AB604">
        <f t="shared" si="28"/>
        <v>2016</v>
      </c>
      <c r="AC604">
        <f>VLOOKUP(LEFT(K604,2),'Ejercicio 1'!$K$9:$L$12,2,FALSE)*IF(RIGHT(K604,1)="+",1.2,IF(RIGHT(K604,1)="-",0.85,1))</f>
        <v>680000</v>
      </c>
      <c r="AD604">
        <f t="shared" si="29"/>
        <v>680000</v>
      </c>
      <c r="AE604" t="str">
        <f>VLOOKUP(Z604,'Ejercicio 1'!N:P,3,FALSE)</f>
        <v>Medicina</v>
      </c>
      <c r="AF604" t="str">
        <f>VLOOKUP(Z604,'Ejercicio 1'!N:P,2,FALSE)</f>
        <v>Coquimbo</v>
      </c>
      <c r="AG604" t="str">
        <f>IFERROR(VLOOKUP(Y604,'Ejercicio 1'!R:S,2,FALSE),"Indefinido")</f>
        <v>Artículo</v>
      </c>
    </row>
    <row r="605" spans="1:33" x14ac:dyDescent="0.25">
      <c r="A605">
        <v>2016</v>
      </c>
      <c r="C605">
        <v>0</v>
      </c>
      <c r="E605">
        <v>0</v>
      </c>
      <c r="F605">
        <v>2016</v>
      </c>
      <c r="G605">
        <v>1</v>
      </c>
      <c r="H605" t="s">
        <v>1302</v>
      </c>
      <c r="I605" t="s">
        <v>437</v>
      </c>
      <c r="J605" t="s">
        <v>438</v>
      </c>
      <c r="K605" t="s">
        <v>106</v>
      </c>
      <c r="L605">
        <v>1</v>
      </c>
      <c r="M605">
        <v>1</v>
      </c>
      <c r="Y605" t="s">
        <v>1303</v>
      </c>
      <c r="Z605" t="s">
        <v>88</v>
      </c>
      <c r="AA605">
        <f t="shared" si="27"/>
        <v>0</v>
      </c>
      <c r="AB605">
        <f t="shared" si="28"/>
        <v>2016</v>
      </c>
      <c r="AC605">
        <f>VLOOKUP(LEFT(K605,2),'Ejercicio 1'!$K$9:$L$12,2,FALSE)*IF(RIGHT(K605,1)="+",1.2,IF(RIGHT(K605,1)="-",0.85,1))</f>
        <v>680000</v>
      </c>
      <c r="AD605">
        <f t="shared" si="29"/>
        <v>680000</v>
      </c>
      <c r="AE605" t="str">
        <f>VLOOKUP(Z605,'Ejercicio 1'!N:P,3,FALSE)</f>
        <v>V.R.I.D.T.</v>
      </c>
      <c r="AF605" t="str">
        <f>VLOOKUP(Z605,'Ejercicio 1'!N:P,2,FALSE)</f>
        <v>Antofagasta</v>
      </c>
      <c r="AG605" t="str">
        <f>IFERROR(VLOOKUP(Y605,'Ejercicio 1'!R:S,2,FALSE),"Indefinido")</f>
        <v>Comentarios</v>
      </c>
    </row>
    <row r="606" spans="1:33" x14ac:dyDescent="0.25">
      <c r="A606">
        <v>2016</v>
      </c>
      <c r="B606">
        <v>2016</v>
      </c>
      <c r="C606">
        <v>1</v>
      </c>
      <c r="E606">
        <v>0</v>
      </c>
      <c r="G606">
        <v>0</v>
      </c>
      <c r="H606" t="s">
        <v>1304</v>
      </c>
      <c r="I606" t="s">
        <v>1305</v>
      </c>
      <c r="J606" t="s">
        <v>1306</v>
      </c>
      <c r="K606" t="s">
        <v>10</v>
      </c>
      <c r="L606">
        <v>3</v>
      </c>
      <c r="M606">
        <v>1</v>
      </c>
      <c r="P606">
        <v>1</v>
      </c>
      <c r="T606">
        <v>1</v>
      </c>
      <c r="W606">
        <v>1</v>
      </c>
      <c r="Z606" t="s">
        <v>126</v>
      </c>
      <c r="AA606">
        <f t="shared" si="27"/>
        <v>2</v>
      </c>
      <c r="AB606">
        <f t="shared" si="28"/>
        <v>2016</v>
      </c>
      <c r="AC606">
        <f>VLOOKUP(LEFT(K606,2),'Ejercicio 1'!$K$9:$L$12,2,FALSE)*IF(RIGHT(K606,1)="+",1.2,IF(RIGHT(K606,1)="-",0.85,1))</f>
        <v>1600000</v>
      </c>
      <c r="AD606">
        <f t="shared" si="29"/>
        <v>1600000</v>
      </c>
      <c r="AE606" t="str">
        <f>VLOOKUP(Z606,'Ejercicio 1'!N:P,3,FALSE)</f>
        <v>Humanidades</v>
      </c>
      <c r="AF606" t="str">
        <f>VLOOKUP(Z606,'Ejercicio 1'!N:P,2,FALSE)</f>
        <v>Antofagasta</v>
      </c>
      <c r="AG606" t="str">
        <f>IFERROR(VLOOKUP(Y606,'Ejercicio 1'!R:S,2,FALSE),"Indefinido")</f>
        <v>Indefinido</v>
      </c>
    </row>
    <row r="607" spans="1:33" x14ac:dyDescent="0.25">
      <c r="A607">
        <v>2016</v>
      </c>
      <c r="B607">
        <v>2016</v>
      </c>
      <c r="C607">
        <v>1</v>
      </c>
      <c r="E607">
        <v>0</v>
      </c>
      <c r="G607">
        <v>0</v>
      </c>
      <c r="H607" t="s">
        <v>1307</v>
      </c>
      <c r="I607" t="s">
        <v>1308</v>
      </c>
      <c r="J607" t="s">
        <v>1309</v>
      </c>
      <c r="K607" t="s">
        <v>10</v>
      </c>
      <c r="L607">
        <v>6</v>
      </c>
      <c r="M607">
        <v>1</v>
      </c>
      <c r="N607">
        <v>5</v>
      </c>
      <c r="Y607" t="s">
        <v>44</v>
      </c>
      <c r="Z607" t="s">
        <v>502</v>
      </c>
      <c r="AA607">
        <f t="shared" si="27"/>
        <v>5</v>
      </c>
      <c r="AB607">
        <f t="shared" si="28"/>
        <v>2016</v>
      </c>
      <c r="AC607">
        <f>VLOOKUP(LEFT(K607,2),'Ejercicio 1'!$K$9:$L$12,2,FALSE)*IF(RIGHT(K607,1)="+",1.2,IF(RIGHT(K607,1)="-",0.85,1))</f>
        <v>1600000</v>
      </c>
      <c r="AD607">
        <f t="shared" si="29"/>
        <v>1600000</v>
      </c>
      <c r="AE607" t="str">
        <f>VLOOKUP(Z607,'Ejercicio 1'!N:P,3,FALSE)</f>
        <v>V.R.I.D.T.</v>
      </c>
      <c r="AF607" t="str">
        <f>VLOOKUP(Z607,'Ejercicio 1'!N:P,2,FALSE)</f>
        <v>Antofagasta</v>
      </c>
      <c r="AG607" t="str">
        <f>IFERROR(VLOOKUP(Y607,'Ejercicio 1'!R:S,2,FALSE),"Indefinido")</f>
        <v>Artículo</v>
      </c>
    </row>
    <row r="608" spans="1:33" x14ac:dyDescent="0.25">
      <c r="A608">
        <v>2016</v>
      </c>
      <c r="B608">
        <v>2016</v>
      </c>
      <c r="C608">
        <v>1</v>
      </c>
      <c r="E608">
        <v>0</v>
      </c>
      <c r="G608">
        <v>0</v>
      </c>
      <c r="H608" t="s">
        <v>1310</v>
      </c>
      <c r="I608" t="s">
        <v>1311</v>
      </c>
      <c r="J608" t="s">
        <v>1312</v>
      </c>
      <c r="K608" t="s">
        <v>9</v>
      </c>
      <c r="L608">
        <v>3</v>
      </c>
      <c r="M608">
        <v>1</v>
      </c>
      <c r="T608">
        <v>1</v>
      </c>
      <c r="W608">
        <v>1</v>
      </c>
      <c r="Y608" t="s">
        <v>44</v>
      </c>
      <c r="Z608" t="s">
        <v>102</v>
      </c>
      <c r="AA608">
        <f t="shared" si="27"/>
        <v>2</v>
      </c>
      <c r="AB608">
        <f t="shared" si="28"/>
        <v>2016</v>
      </c>
      <c r="AC608">
        <f>VLOOKUP(LEFT(K608,2),'Ejercicio 1'!$K$9:$L$12,2,FALSE)*IF(RIGHT(K608,1)="+",1.2,IF(RIGHT(K608,1)="-",0.85,1))</f>
        <v>2000000</v>
      </c>
      <c r="AD608">
        <f t="shared" si="29"/>
        <v>2000000</v>
      </c>
      <c r="AE608" t="str">
        <f>VLOOKUP(Z608,'Ejercicio 1'!N:P,3,FALSE)</f>
        <v>V.R.S.</v>
      </c>
      <c r="AF608" t="str">
        <f>VLOOKUP(Z608,'Ejercicio 1'!N:P,2,FALSE)</f>
        <v>Coquimbo</v>
      </c>
      <c r="AG608" t="str">
        <f>IFERROR(VLOOKUP(Y608,'Ejercicio 1'!R:S,2,FALSE),"Indefinido")</f>
        <v>Artículo</v>
      </c>
    </row>
    <row r="609" spans="1:33" x14ac:dyDescent="0.25">
      <c r="A609">
        <v>2016</v>
      </c>
      <c r="B609">
        <v>2016</v>
      </c>
      <c r="C609">
        <v>1</v>
      </c>
      <c r="E609">
        <v>0</v>
      </c>
      <c r="G609">
        <v>0</v>
      </c>
      <c r="H609" t="s">
        <v>1313</v>
      </c>
      <c r="I609" t="s">
        <v>1314</v>
      </c>
      <c r="J609" t="s">
        <v>909</v>
      </c>
      <c r="K609" t="s">
        <v>11</v>
      </c>
      <c r="L609">
        <v>7</v>
      </c>
      <c r="M609">
        <v>1</v>
      </c>
      <c r="T609">
        <v>1</v>
      </c>
      <c r="W609">
        <v>5</v>
      </c>
      <c r="Y609" t="s">
        <v>44</v>
      </c>
      <c r="Z609" t="s">
        <v>46</v>
      </c>
      <c r="AA609">
        <f t="shared" si="27"/>
        <v>6</v>
      </c>
      <c r="AB609">
        <f t="shared" si="28"/>
        <v>2016</v>
      </c>
      <c r="AC609">
        <f>VLOOKUP(LEFT(K609,2),'Ejercicio 1'!$K$9:$L$12,2,FALSE)*IF(RIGHT(K609,1)="+",1.2,IF(RIGHT(K609,1)="-",0.85,1))</f>
        <v>1200000</v>
      </c>
      <c r="AD609">
        <f t="shared" si="29"/>
        <v>1200000</v>
      </c>
      <c r="AE609" t="str">
        <f>VLOOKUP(Z609,'Ejercicio 1'!N:P,3,FALSE)</f>
        <v>V.R.I.D.T.</v>
      </c>
      <c r="AF609" t="str">
        <f>VLOOKUP(Z609,'Ejercicio 1'!N:P,2,FALSE)</f>
        <v>Antofagasta</v>
      </c>
      <c r="AG609" t="str">
        <f>IFERROR(VLOOKUP(Y609,'Ejercicio 1'!R:S,2,FALSE),"Indefinido")</f>
        <v>Artículo</v>
      </c>
    </row>
    <row r="610" spans="1:33" x14ac:dyDescent="0.25">
      <c r="A610">
        <v>2016</v>
      </c>
      <c r="B610">
        <v>2016</v>
      </c>
      <c r="C610">
        <v>1</v>
      </c>
      <c r="E610">
        <v>0</v>
      </c>
      <c r="G610">
        <v>0</v>
      </c>
      <c r="H610" t="s">
        <v>1315</v>
      </c>
      <c r="I610" t="s">
        <v>1204</v>
      </c>
      <c r="J610" t="s">
        <v>1205</v>
      </c>
      <c r="K610" t="s">
        <v>12</v>
      </c>
      <c r="L610">
        <v>5</v>
      </c>
      <c r="M610">
        <v>1</v>
      </c>
      <c r="Q610">
        <v>4</v>
      </c>
      <c r="T610">
        <v>2</v>
      </c>
      <c r="Y610" t="s">
        <v>44</v>
      </c>
      <c r="Z610" t="s">
        <v>95</v>
      </c>
      <c r="AA610">
        <f t="shared" si="27"/>
        <v>4</v>
      </c>
      <c r="AB610">
        <f t="shared" si="28"/>
        <v>2016</v>
      </c>
      <c r="AC610">
        <f>VLOOKUP(LEFT(K610,2),'Ejercicio 1'!$K$9:$L$12,2,FALSE)*IF(RIGHT(K610,1)="+",1.2,IF(RIGHT(K610,1)="-",0.85,1))</f>
        <v>800000</v>
      </c>
      <c r="AD610">
        <f t="shared" si="29"/>
        <v>800000</v>
      </c>
      <c r="AE610" t="str">
        <f>VLOOKUP(Z610,'Ejercicio 1'!N:P,3,FALSE)</f>
        <v>Cs. del Mar</v>
      </c>
      <c r="AF610" t="str">
        <f>VLOOKUP(Z610,'Ejercicio 1'!N:P,2,FALSE)</f>
        <v>Coquimbo</v>
      </c>
      <c r="AG610" t="str">
        <f>IFERROR(VLOOKUP(Y610,'Ejercicio 1'!R:S,2,FALSE),"Indefinido")</f>
        <v>Artículo</v>
      </c>
    </row>
    <row r="611" spans="1:33" x14ac:dyDescent="0.25">
      <c r="A611">
        <v>2016</v>
      </c>
      <c r="B611">
        <v>2016</v>
      </c>
      <c r="C611">
        <v>1</v>
      </c>
      <c r="E611">
        <v>0</v>
      </c>
      <c r="G611">
        <v>0</v>
      </c>
      <c r="H611" t="s">
        <v>1316</v>
      </c>
      <c r="I611" t="s">
        <v>532</v>
      </c>
      <c r="J611" t="s">
        <v>397</v>
      </c>
      <c r="K611" t="s">
        <v>9</v>
      </c>
      <c r="L611">
        <v>5</v>
      </c>
      <c r="M611">
        <v>1</v>
      </c>
      <c r="P611">
        <v>1</v>
      </c>
      <c r="W611">
        <v>4</v>
      </c>
      <c r="X611">
        <v>1</v>
      </c>
      <c r="Y611" t="s">
        <v>44</v>
      </c>
      <c r="Z611" t="s">
        <v>46</v>
      </c>
      <c r="AA611">
        <f t="shared" si="27"/>
        <v>4</v>
      </c>
      <c r="AB611">
        <f t="shared" si="28"/>
        <v>2016</v>
      </c>
      <c r="AC611">
        <f>VLOOKUP(LEFT(K611,2),'Ejercicio 1'!$K$9:$L$12,2,FALSE)*IF(RIGHT(K611,1)="+",1.2,IF(RIGHT(K611,1)="-",0.85,1))</f>
        <v>2000000</v>
      </c>
      <c r="AD611">
        <f t="shared" si="29"/>
        <v>2000000</v>
      </c>
      <c r="AE611" t="str">
        <f>VLOOKUP(Z611,'Ejercicio 1'!N:P,3,FALSE)</f>
        <v>V.R.I.D.T.</v>
      </c>
      <c r="AF611" t="str">
        <f>VLOOKUP(Z611,'Ejercicio 1'!N:P,2,FALSE)</f>
        <v>Antofagasta</v>
      </c>
      <c r="AG611" t="str">
        <f>IFERROR(VLOOKUP(Y611,'Ejercicio 1'!R:S,2,FALSE),"Indefinido")</f>
        <v>Artículo</v>
      </c>
    </row>
    <row r="612" spans="1:33" x14ac:dyDescent="0.25">
      <c r="A612">
        <v>2016</v>
      </c>
      <c r="B612">
        <v>2016</v>
      </c>
      <c r="C612">
        <v>1</v>
      </c>
      <c r="E612">
        <v>0</v>
      </c>
      <c r="G612">
        <v>0</v>
      </c>
      <c r="H612" t="s">
        <v>1317</v>
      </c>
      <c r="I612" t="s">
        <v>1318</v>
      </c>
      <c r="J612" t="s">
        <v>1319</v>
      </c>
      <c r="K612" t="s">
        <v>11</v>
      </c>
      <c r="L612">
        <v>7</v>
      </c>
      <c r="M612">
        <v>1</v>
      </c>
      <c r="P612">
        <v>3</v>
      </c>
      <c r="S612">
        <v>3</v>
      </c>
      <c r="Y612" t="s">
        <v>44</v>
      </c>
      <c r="Z612" t="s">
        <v>76</v>
      </c>
      <c r="AA612">
        <f t="shared" si="27"/>
        <v>6</v>
      </c>
      <c r="AB612">
        <f t="shared" si="28"/>
        <v>2016</v>
      </c>
      <c r="AC612">
        <f>VLOOKUP(LEFT(K612,2),'Ejercicio 1'!$K$9:$L$12,2,FALSE)*IF(RIGHT(K612,1)="+",1.2,IF(RIGHT(K612,1)="-",0.85,1))</f>
        <v>1200000</v>
      </c>
      <c r="AD612">
        <f t="shared" si="29"/>
        <v>1200000</v>
      </c>
      <c r="AE612" t="str">
        <f>VLOOKUP(Z612,'Ejercicio 1'!N:P,3,FALSE)</f>
        <v>Cs. del Mar</v>
      </c>
      <c r="AF612" t="str">
        <f>VLOOKUP(Z612,'Ejercicio 1'!N:P,2,FALSE)</f>
        <v>Coquimbo</v>
      </c>
      <c r="AG612" t="str">
        <f>IFERROR(VLOOKUP(Y612,'Ejercicio 1'!R:S,2,FALSE),"Indefinido")</f>
        <v>Artículo</v>
      </c>
    </row>
    <row r="613" spans="1:33" x14ac:dyDescent="0.25">
      <c r="A613">
        <v>2016</v>
      </c>
      <c r="B613">
        <v>2016</v>
      </c>
      <c r="C613">
        <v>1</v>
      </c>
      <c r="E613">
        <v>0</v>
      </c>
      <c r="G613">
        <v>0</v>
      </c>
      <c r="H613" t="s">
        <v>1320</v>
      </c>
      <c r="I613" t="s">
        <v>1321</v>
      </c>
      <c r="J613" t="s">
        <v>1322</v>
      </c>
      <c r="K613" t="s">
        <v>11</v>
      </c>
      <c r="L613">
        <v>3</v>
      </c>
      <c r="M613">
        <v>1</v>
      </c>
      <c r="W613">
        <v>2</v>
      </c>
      <c r="Y613" t="s">
        <v>44</v>
      </c>
      <c r="Z613" t="s">
        <v>248</v>
      </c>
      <c r="AA613">
        <f t="shared" si="27"/>
        <v>2</v>
      </c>
      <c r="AB613">
        <f t="shared" si="28"/>
        <v>2016</v>
      </c>
      <c r="AC613">
        <f>VLOOKUP(LEFT(K613,2),'Ejercicio 1'!$K$9:$L$12,2,FALSE)*IF(RIGHT(K613,1)="+",1.2,IF(RIGHT(K613,1)="-",0.85,1))</f>
        <v>1200000</v>
      </c>
      <c r="AD613">
        <f t="shared" si="29"/>
        <v>1200000</v>
      </c>
      <c r="AE613" t="str">
        <f>VLOOKUP(Z613,'Ejercicio 1'!N:P,3,FALSE)</f>
        <v>Cs. Jurídicas</v>
      </c>
      <c r="AF613" t="str">
        <f>VLOOKUP(Z613,'Ejercicio 1'!N:P,2,FALSE)</f>
        <v>Antofagasta</v>
      </c>
      <c r="AG613" t="str">
        <f>IFERROR(VLOOKUP(Y613,'Ejercicio 1'!R:S,2,FALSE),"Indefinido")</f>
        <v>Artículo</v>
      </c>
    </row>
    <row r="614" spans="1:33" x14ac:dyDescent="0.25">
      <c r="A614">
        <v>2015</v>
      </c>
      <c r="B614">
        <v>2016</v>
      </c>
      <c r="C614">
        <v>1</v>
      </c>
      <c r="E614">
        <v>0</v>
      </c>
      <c r="G614">
        <v>0</v>
      </c>
      <c r="H614" t="s">
        <v>1323</v>
      </c>
      <c r="I614" t="s">
        <v>644</v>
      </c>
      <c r="J614" t="s">
        <v>645</v>
      </c>
      <c r="K614" t="s">
        <v>106</v>
      </c>
      <c r="L614">
        <v>3</v>
      </c>
      <c r="M614">
        <v>2</v>
      </c>
      <c r="P614">
        <v>1</v>
      </c>
      <c r="Y614" t="s">
        <v>87</v>
      </c>
      <c r="Z614" t="s">
        <v>4</v>
      </c>
      <c r="AA614">
        <f t="shared" si="27"/>
        <v>1</v>
      </c>
      <c r="AB614">
        <f t="shared" si="28"/>
        <v>2016</v>
      </c>
      <c r="AC614">
        <f>VLOOKUP(LEFT(K614,2),'Ejercicio 1'!$K$9:$L$12,2,FALSE)*IF(RIGHT(K614,1)="+",1.2,IF(RIGHT(K614,1)="-",0.85,1))</f>
        <v>680000</v>
      </c>
      <c r="AD614">
        <f t="shared" si="29"/>
        <v>340000</v>
      </c>
      <c r="AE614" t="str">
        <f>VLOOKUP(Z614,'Ejercicio 1'!N:P,3,FALSE)</f>
        <v>Economía y Administración</v>
      </c>
      <c r="AF614" t="str">
        <f>VLOOKUP(Z614,'Ejercicio 1'!N:P,2,FALSE)</f>
        <v>Antofagasta</v>
      </c>
      <c r="AG614" t="str">
        <f>IFERROR(VLOOKUP(Y614,'Ejercicio 1'!R:S,2,FALSE),"Indefinido")</f>
        <v>Material Editorial</v>
      </c>
    </row>
    <row r="615" spans="1:33" x14ac:dyDescent="0.25">
      <c r="A615">
        <v>2016</v>
      </c>
      <c r="B615">
        <v>2016</v>
      </c>
      <c r="C615">
        <v>1</v>
      </c>
      <c r="E615">
        <v>0</v>
      </c>
      <c r="G615">
        <v>0</v>
      </c>
      <c r="H615" t="s">
        <v>1324</v>
      </c>
      <c r="I615" t="s">
        <v>1325</v>
      </c>
      <c r="J615" t="s">
        <v>1326</v>
      </c>
      <c r="K615" t="s">
        <v>11</v>
      </c>
      <c r="L615">
        <v>11</v>
      </c>
      <c r="M615">
        <v>1</v>
      </c>
      <c r="T615">
        <v>1</v>
      </c>
      <c r="U615">
        <v>1</v>
      </c>
      <c r="W615">
        <v>8</v>
      </c>
      <c r="Y615" t="s">
        <v>44</v>
      </c>
      <c r="Z615" t="s">
        <v>6</v>
      </c>
      <c r="AA615">
        <f t="shared" si="27"/>
        <v>10</v>
      </c>
      <c r="AB615">
        <f t="shared" si="28"/>
        <v>2016</v>
      </c>
      <c r="AC615">
        <f>VLOOKUP(LEFT(K615,2),'Ejercicio 1'!$K$9:$L$12,2,FALSE)*IF(RIGHT(K615,1)="+",1.2,IF(RIGHT(K615,1)="-",0.85,1))</f>
        <v>1200000</v>
      </c>
      <c r="AD615">
        <f t="shared" si="29"/>
        <v>1200000</v>
      </c>
      <c r="AE615" t="str">
        <f>VLOOKUP(Z615,'Ejercicio 1'!N:P,3,FALSE)</f>
        <v>Medicina</v>
      </c>
      <c r="AF615" t="str">
        <f>VLOOKUP(Z615,'Ejercicio 1'!N:P,2,FALSE)</f>
        <v>Coquimbo</v>
      </c>
      <c r="AG615" t="str">
        <f>IFERROR(VLOOKUP(Y615,'Ejercicio 1'!R:S,2,FALSE),"Indefinido")</f>
        <v>Artículo</v>
      </c>
    </row>
    <row r="616" spans="1:33" x14ac:dyDescent="0.25">
      <c r="A616">
        <v>2016</v>
      </c>
      <c r="B616">
        <v>2016</v>
      </c>
      <c r="C616">
        <v>1</v>
      </c>
      <c r="E616">
        <v>0</v>
      </c>
      <c r="G616">
        <v>0</v>
      </c>
      <c r="H616" t="s">
        <v>1327</v>
      </c>
      <c r="I616" t="s">
        <v>1328</v>
      </c>
      <c r="J616" t="s">
        <v>1329</v>
      </c>
      <c r="K616" t="s">
        <v>12</v>
      </c>
      <c r="L616">
        <v>5</v>
      </c>
      <c r="M616">
        <v>1</v>
      </c>
      <c r="P616">
        <v>4</v>
      </c>
      <c r="Y616" t="s">
        <v>44</v>
      </c>
      <c r="Z616" t="s">
        <v>61</v>
      </c>
      <c r="AA616">
        <f t="shared" si="27"/>
        <v>4</v>
      </c>
      <c r="AB616">
        <f t="shared" si="28"/>
        <v>2016</v>
      </c>
      <c r="AC616">
        <f>VLOOKUP(LEFT(K616,2),'Ejercicio 1'!$K$9:$L$12,2,FALSE)*IF(RIGHT(K616,1)="+",1.2,IF(RIGHT(K616,1)="-",0.85,1))</f>
        <v>800000</v>
      </c>
      <c r="AD616">
        <f t="shared" si="29"/>
        <v>800000</v>
      </c>
      <c r="AE616" t="str">
        <f>VLOOKUP(Z616,'Ejercicio 1'!N:P,3,FALSE)</f>
        <v>V.R.S.</v>
      </c>
      <c r="AF616" t="str">
        <f>VLOOKUP(Z616,'Ejercicio 1'!N:P,2,FALSE)</f>
        <v>Coquimbo</v>
      </c>
      <c r="AG616" t="str">
        <f>IFERROR(VLOOKUP(Y616,'Ejercicio 1'!R:S,2,FALSE),"Indefinido")</f>
        <v>Artículo</v>
      </c>
    </row>
    <row r="617" spans="1:33" x14ac:dyDescent="0.25">
      <c r="A617">
        <v>2016</v>
      </c>
      <c r="B617">
        <v>2016</v>
      </c>
      <c r="C617">
        <v>1</v>
      </c>
      <c r="E617">
        <v>0</v>
      </c>
      <c r="G617">
        <v>0</v>
      </c>
      <c r="H617" t="s">
        <v>1330</v>
      </c>
      <c r="I617" t="s">
        <v>1331</v>
      </c>
      <c r="J617" t="s">
        <v>1332</v>
      </c>
      <c r="K617" t="s">
        <v>12</v>
      </c>
      <c r="L617">
        <v>4</v>
      </c>
      <c r="M617">
        <v>1</v>
      </c>
      <c r="W617">
        <v>3</v>
      </c>
      <c r="Y617" t="s">
        <v>44</v>
      </c>
      <c r="Z617" t="s">
        <v>51</v>
      </c>
      <c r="AA617">
        <f t="shared" si="27"/>
        <v>3</v>
      </c>
      <c r="AB617">
        <f t="shared" si="28"/>
        <v>2016</v>
      </c>
      <c r="AC617">
        <f>VLOOKUP(LEFT(K617,2),'Ejercicio 1'!$K$9:$L$12,2,FALSE)*IF(RIGHT(K617,1)="+",1.2,IF(RIGHT(K617,1)="-",0.85,1))</f>
        <v>800000</v>
      </c>
      <c r="AD617">
        <f t="shared" si="29"/>
        <v>800000</v>
      </c>
      <c r="AE617" t="str">
        <f>VLOOKUP(Z617,'Ejercicio 1'!N:P,3,FALSE)</f>
        <v>Ing. y Cs. Geológicas</v>
      </c>
      <c r="AF617" t="str">
        <f>VLOOKUP(Z617,'Ejercicio 1'!N:P,2,FALSE)</f>
        <v>Antofagasta</v>
      </c>
      <c r="AG617" t="str">
        <f>IFERROR(VLOOKUP(Y617,'Ejercicio 1'!R:S,2,FALSE),"Indefinido")</f>
        <v>Artículo</v>
      </c>
    </row>
    <row r="618" spans="1:33" x14ac:dyDescent="0.25">
      <c r="A618">
        <v>2016</v>
      </c>
      <c r="B618">
        <v>2016</v>
      </c>
      <c r="C618">
        <v>1</v>
      </c>
      <c r="E618">
        <v>0</v>
      </c>
      <c r="G618">
        <v>0</v>
      </c>
      <c r="H618" t="s">
        <v>1333</v>
      </c>
      <c r="I618" t="s">
        <v>1334</v>
      </c>
      <c r="J618" t="s">
        <v>1335</v>
      </c>
      <c r="K618" t="s">
        <v>10</v>
      </c>
      <c r="L618">
        <v>5</v>
      </c>
      <c r="M618">
        <v>5</v>
      </c>
      <c r="Y618" t="s">
        <v>44</v>
      </c>
      <c r="Z618" t="s">
        <v>95</v>
      </c>
      <c r="AA618">
        <f t="shared" si="27"/>
        <v>0</v>
      </c>
      <c r="AB618">
        <f t="shared" si="28"/>
        <v>2016</v>
      </c>
      <c r="AC618">
        <f>VLOOKUP(LEFT(K618,2),'Ejercicio 1'!$K$9:$L$12,2,FALSE)*IF(RIGHT(K618,1)="+",1.2,IF(RIGHT(K618,1)="-",0.85,1))</f>
        <v>1600000</v>
      </c>
      <c r="AD618">
        <f t="shared" si="29"/>
        <v>320000</v>
      </c>
      <c r="AE618" t="str">
        <f>VLOOKUP(Z618,'Ejercicio 1'!N:P,3,FALSE)</f>
        <v>Cs. del Mar</v>
      </c>
      <c r="AF618" t="str">
        <f>VLOOKUP(Z618,'Ejercicio 1'!N:P,2,FALSE)</f>
        <v>Coquimbo</v>
      </c>
      <c r="AG618" t="str">
        <f>IFERROR(VLOOKUP(Y618,'Ejercicio 1'!R:S,2,FALSE),"Indefinido")</f>
        <v>Artículo</v>
      </c>
    </row>
    <row r="619" spans="1:33" x14ac:dyDescent="0.25">
      <c r="A619">
        <v>2016</v>
      </c>
      <c r="B619">
        <v>2016</v>
      </c>
      <c r="C619">
        <v>1</v>
      </c>
      <c r="E619">
        <v>0</v>
      </c>
      <c r="G619">
        <v>0</v>
      </c>
      <c r="H619" t="s">
        <v>1333</v>
      </c>
      <c r="I619" t="s">
        <v>1334</v>
      </c>
      <c r="J619" t="s">
        <v>1335</v>
      </c>
      <c r="K619" t="s">
        <v>10</v>
      </c>
      <c r="L619">
        <v>5</v>
      </c>
      <c r="M619">
        <v>5</v>
      </c>
      <c r="Y619" t="s">
        <v>44</v>
      </c>
      <c r="Z619" t="s">
        <v>56</v>
      </c>
      <c r="AA619">
        <f t="shared" si="27"/>
        <v>0</v>
      </c>
      <c r="AB619">
        <f t="shared" si="28"/>
        <v>2016</v>
      </c>
      <c r="AC619">
        <f>VLOOKUP(LEFT(K619,2),'Ejercicio 1'!$K$9:$L$12,2,FALSE)*IF(RIGHT(K619,1)="+",1.2,IF(RIGHT(K619,1)="-",0.85,1))</f>
        <v>1600000</v>
      </c>
      <c r="AD619">
        <f t="shared" si="29"/>
        <v>320000</v>
      </c>
      <c r="AE619" t="str">
        <f>VLOOKUP(Z619,'Ejercicio 1'!N:P,3,FALSE)</f>
        <v>Cs. del Mar</v>
      </c>
      <c r="AF619" t="str">
        <f>VLOOKUP(Z619,'Ejercicio 1'!N:P,2,FALSE)</f>
        <v>Coquimbo</v>
      </c>
      <c r="AG619" t="str">
        <f>IFERROR(VLOOKUP(Y619,'Ejercicio 1'!R:S,2,FALSE),"Indefinido")</f>
        <v>Artículo</v>
      </c>
    </row>
    <row r="620" spans="1:33" x14ac:dyDescent="0.25">
      <c r="A620">
        <v>2016</v>
      </c>
      <c r="B620">
        <v>2016</v>
      </c>
      <c r="C620">
        <v>1</v>
      </c>
      <c r="E620">
        <v>0</v>
      </c>
      <c r="G620">
        <v>0</v>
      </c>
      <c r="H620" t="s">
        <v>1336</v>
      </c>
      <c r="I620" t="s">
        <v>1337</v>
      </c>
      <c r="J620" t="s">
        <v>1338</v>
      </c>
      <c r="K620" t="s">
        <v>12</v>
      </c>
      <c r="L620">
        <v>2</v>
      </c>
      <c r="M620">
        <v>1</v>
      </c>
      <c r="P620">
        <v>1</v>
      </c>
      <c r="Y620" t="s">
        <v>44</v>
      </c>
      <c r="Z620" t="s">
        <v>88</v>
      </c>
      <c r="AA620">
        <f t="shared" si="27"/>
        <v>1</v>
      </c>
      <c r="AB620">
        <f t="shared" si="28"/>
        <v>2016</v>
      </c>
      <c r="AC620">
        <f>VLOOKUP(LEFT(K620,2),'Ejercicio 1'!$K$9:$L$12,2,FALSE)*IF(RIGHT(K620,1)="+",1.2,IF(RIGHT(K620,1)="-",0.85,1))</f>
        <v>800000</v>
      </c>
      <c r="AD620">
        <f t="shared" si="29"/>
        <v>800000</v>
      </c>
      <c r="AE620" t="str">
        <f>VLOOKUP(Z620,'Ejercicio 1'!N:P,3,FALSE)</f>
        <v>V.R.I.D.T.</v>
      </c>
      <c r="AF620" t="str">
        <f>VLOOKUP(Z620,'Ejercicio 1'!N:P,2,FALSE)</f>
        <v>Antofagasta</v>
      </c>
      <c r="AG620" t="str">
        <f>IFERROR(VLOOKUP(Y620,'Ejercicio 1'!R:S,2,FALSE),"Indefinido")</f>
        <v>Artículo</v>
      </c>
    </row>
    <row r="621" spans="1:33" x14ac:dyDescent="0.25">
      <c r="A621">
        <v>2016</v>
      </c>
      <c r="B621">
        <v>2016</v>
      </c>
      <c r="C621">
        <v>1</v>
      </c>
      <c r="E621">
        <v>0</v>
      </c>
      <c r="G621">
        <v>0</v>
      </c>
      <c r="H621" t="s">
        <v>1339</v>
      </c>
      <c r="I621" t="s">
        <v>1340</v>
      </c>
      <c r="J621" t="s">
        <v>1341</v>
      </c>
      <c r="K621" t="s">
        <v>9</v>
      </c>
      <c r="L621">
        <v>6</v>
      </c>
      <c r="M621">
        <v>1</v>
      </c>
      <c r="T621">
        <v>1</v>
      </c>
      <c r="W621">
        <v>4</v>
      </c>
      <c r="Z621" t="s">
        <v>6</v>
      </c>
      <c r="AA621">
        <f t="shared" si="27"/>
        <v>5</v>
      </c>
      <c r="AB621">
        <f t="shared" si="28"/>
        <v>2016</v>
      </c>
      <c r="AC621">
        <f>VLOOKUP(LEFT(K621,2),'Ejercicio 1'!$K$9:$L$12,2,FALSE)*IF(RIGHT(K621,1)="+",1.2,IF(RIGHT(K621,1)="-",0.85,1))</f>
        <v>2000000</v>
      </c>
      <c r="AD621">
        <f t="shared" si="29"/>
        <v>2000000</v>
      </c>
      <c r="AE621" t="str">
        <f>VLOOKUP(Z621,'Ejercicio 1'!N:P,3,FALSE)</f>
        <v>Medicina</v>
      </c>
      <c r="AF621" t="str">
        <f>VLOOKUP(Z621,'Ejercicio 1'!N:P,2,FALSE)</f>
        <v>Coquimbo</v>
      </c>
      <c r="AG621" t="str">
        <f>IFERROR(VLOOKUP(Y621,'Ejercicio 1'!R:S,2,FALSE),"Indefinido")</f>
        <v>Indefinido</v>
      </c>
    </row>
    <row r="622" spans="1:33" x14ac:dyDescent="0.25">
      <c r="A622">
        <v>2016</v>
      </c>
      <c r="B622">
        <v>2016</v>
      </c>
      <c r="C622">
        <v>1</v>
      </c>
      <c r="E622">
        <v>0</v>
      </c>
      <c r="G622">
        <v>0</v>
      </c>
      <c r="H622" t="s">
        <v>1342</v>
      </c>
      <c r="I622" t="s">
        <v>771</v>
      </c>
      <c r="J622" t="s">
        <v>43</v>
      </c>
      <c r="K622" t="s">
        <v>9</v>
      </c>
      <c r="L622">
        <v>11</v>
      </c>
      <c r="M622">
        <v>1</v>
      </c>
      <c r="T622">
        <v>3</v>
      </c>
      <c r="W622">
        <v>7</v>
      </c>
      <c r="Y622" t="s">
        <v>44</v>
      </c>
      <c r="Z622" t="s">
        <v>46</v>
      </c>
      <c r="AA622">
        <f t="shared" si="27"/>
        <v>10</v>
      </c>
      <c r="AB622">
        <f t="shared" si="28"/>
        <v>2016</v>
      </c>
      <c r="AC622">
        <f>VLOOKUP(LEFT(K622,2),'Ejercicio 1'!$K$9:$L$12,2,FALSE)*IF(RIGHT(K622,1)="+",1.2,IF(RIGHT(K622,1)="-",0.85,1))</f>
        <v>2000000</v>
      </c>
      <c r="AD622">
        <f t="shared" si="29"/>
        <v>2000000</v>
      </c>
      <c r="AE622" t="str">
        <f>VLOOKUP(Z622,'Ejercicio 1'!N:P,3,FALSE)</f>
        <v>V.R.I.D.T.</v>
      </c>
      <c r="AF622" t="str">
        <f>VLOOKUP(Z622,'Ejercicio 1'!N:P,2,FALSE)</f>
        <v>Antofagasta</v>
      </c>
      <c r="AG622" t="str">
        <f>IFERROR(VLOOKUP(Y622,'Ejercicio 1'!R:S,2,FALSE),"Indefinido")</f>
        <v>Artículo</v>
      </c>
    </row>
    <row r="623" spans="1:33" x14ac:dyDescent="0.25">
      <c r="A623">
        <v>2016</v>
      </c>
      <c r="B623">
        <v>2016</v>
      </c>
      <c r="C623">
        <v>1</v>
      </c>
      <c r="E623">
        <v>0</v>
      </c>
      <c r="G623">
        <v>0</v>
      </c>
      <c r="H623" t="s">
        <v>1343</v>
      </c>
      <c r="I623" t="s">
        <v>1344</v>
      </c>
      <c r="J623" t="s">
        <v>1345</v>
      </c>
      <c r="K623" t="s">
        <v>10</v>
      </c>
      <c r="L623">
        <v>5</v>
      </c>
      <c r="M623">
        <v>3</v>
      </c>
      <c r="O623">
        <v>1</v>
      </c>
      <c r="T623">
        <v>1</v>
      </c>
      <c r="Y623" t="s">
        <v>44</v>
      </c>
      <c r="Z623" t="s">
        <v>95</v>
      </c>
      <c r="AA623">
        <f t="shared" si="27"/>
        <v>2</v>
      </c>
      <c r="AB623">
        <f t="shared" si="28"/>
        <v>2016</v>
      </c>
      <c r="AC623">
        <f>VLOOKUP(LEFT(K623,2),'Ejercicio 1'!$K$9:$L$12,2,FALSE)*IF(RIGHT(K623,1)="+",1.2,IF(RIGHT(K623,1)="-",0.85,1))</f>
        <v>1600000</v>
      </c>
      <c r="AD623">
        <f t="shared" si="29"/>
        <v>533333</v>
      </c>
      <c r="AE623" t="str">
        <f>VLOOKUP(Z623,'Ejercicio 1'!N:P,3,FALSE)</f>
        <v>Cs. del Mar</v>
      </c>
      <c r="AF623" t="str">
        <f>VLOOKUP(Z623,'Ejercicio 1'!N:P,2,FALSE)</f>
        <v>Coquimbo</v>
      </c>
      <c r="AG623" t="str">
        <f>IFERROR(VLOOKUP(Y623,'Ejercicio 1'!R:S,2,FALSE),"Indefinido")</f>
        <v>Artículo</v>
      </c>
    </row>
    <row r="624" spans="1:33" x14ac:dyDescent="0.25">
      <c r="A624">
        <v>2016</v>
      </c>
      <c r="B624">
        <v>2016</v>
      </c>
      <c r="C624">
        <v>1</v>
      </c>
      <c r="E624">
        <v>0</v>
      </c>
      <c r="G624">
        <v>0</v>
      </c>
      <c r="H624" t="s">
        <v>41</v>
      </c>
      <c r="I624" t="s">
        <v>42</v>
      </c>
      <c r="J624" t="s">
        <v>43</v>
      </c>
      <c r="K624" t="s">
        <v>9</v>
      </c>
      <c r="L624">
        <v>13</v>
      </c>
      <c r="M624">
        <v>2</v>
      </c>
      <c r="W624">
        <v>11</v>
      </c>
      <c r="Y624" t="s">
        <v>44</v>
      </c>
      <c r="Z624" t="s">
        <v>173</v>
      </c>
      <c r="AA624">
        <f t="shared" si="27"/>
        <v>11</v>
      </c>
      <c r="AB624">
        <f t="shared" si="28"/>
        <v>2016</v>
      </c>
      <c r="AC624">
        <f>VLOOKUP(LEFT(K624,2),'Ejercicio 1'!$K$9:$L$12,2,FALSE)*IF(RIGHT(K624,1)="+",1.2,IF(RIGHT(K624,1)="-",0.85,1))</f>
        <v>2000000</v>
      </c>
      <c r="AD624">
        <f t="shared" si="29"/>
        <v>1000000</v>
      </c>
      <c r="AE624" t="str">
        <f>VLOOKUP(Z624,'Ejercicio 1'!N:P,3,FALSE)</f>
        <v>Ciencias</v>
      </c>
      <c r="AF624" t="str">
        <f>VLOOKUP(Z624,'Ejercicio 1'!N:P,2,FALSE)</f>
        <v>Antofagasta</v>
      </c>
      <c r="AG624" t="str">
        <f>IFERROR(VLOOKUP(Y624,'Ejercicio 1'!R:S,2,FALSE),"Indefinido")</f>
        <v>Artículo</v>
      </c>
    </row>
    <row r="625" spans="1:33" x14ac:dyDescent="0.25">
      <c r="A625">
        <v>2016</v>
      </c>
      <c r="B625">
        <v>2016</v>
      </c>
      <c r="C625">
        <v>1</v>
      </c>
      <c r="E625">
        <v>0</v>
      </c>
      <c r="G625">
        <v>0</v>
      </c>
      <c r="H625" t="s">
        <v>1346</v>
      </c>
      <c r="I625" t="s">
        <v>1347</v>
      </c>
      <c r="J625" t="s">
        <v>491</v>
      </c>
      <c r="K625" t="s">
        <v>12</v>
      </c>
      <c r="L625">
        <v>2</v>
      </c>
      <c r="M625">
        <v>2</v>
      </c>
      <c r="Y625" t="s">
        <v>44</v>
      </c>
      <c r="Z625" t="s">
        <v>55</v>
      </c>
      <c r="AA625">
        <f t="shared" si="27"/>
        <v>0</v>
      </c>
      <c r="AB625">
        <f t="shared" si="28"/>
        <v>2016</v>
      </c>
      <c r="AC625">
        <f>VLOOKUP(LEFT(K625,2),'Ejercicio 1'!$K$9:$L$12,2,FALSE)*IF(RIGHT(K625,1)="+",1.2,IF(RIGHT(K625,1)="-",0.85,1))</f>
        <v>800000</v>
      </c>
      <c r="AD625">
        <f t="shared" si="29"/>
        <v>400000</v>
      </c>
      <c r="AE625" t="str">
        <f>VLOOKUP(Z625,'Ejercicio 1'!N:P,3,FALSE)</f>
        <v>Cs. del Mar</v>
      </c>
      <c r="AF625" t="str">
        <f>VLOOKUP(Z625,'Ejercicio 1'!N:P,2,FALSE)</f>
        <v>Coquimbo</v>
      </c>
      <c r="AG625" t="str">
        <f>IFERROR(VLOOKUP(Y625,'Ejercicio 1'!R:S,2,FALSE),"Indefinido")</f>
        <v>Artículo</v>
      </c>
    </row>
    <row r="626" spans="1:33" x14ac:dyDescent="0.25">
      <c r="A626">
        <v>2016</v>
      </c>
      <c r="B626">
        <v>2016</v>
      </c>
      <c r="C626">
        <v>1</v>
      </c>
      <c r="E626">
        <v>0</v>
      </c>
      <c r="G626">
        <v>0</v>
      </c>
      <c r="H626" t="s">
        <v>1348</v>
      </c>
      <c r="I626" t="s">
        <v>1349</v>
      </c>
      <c r="J626" t="s">
        <v>1350</v>
      </c>
      <c r="K626" t="s">
        <v>9</v>
      </c>
      <c r="L626">
        <v>5</v>
      </c>
      <c r="M626">
        <v>2</v>
      </c>
      <c r="T626">
        <v>1</v>
      </c>
      <c r="W626">
        <v>2</v>
      </c>
      <c r="Y626" t="s">
        <v>44</v>
      </c>
      <c r="Z626" t="s">
        <v>51</v>
      </c>
      <c r="AA626">
        <f t="shared" si="27"/>
        <v>3</v>
      </c>
      <c r="AB626">
        <f t="shared" si="28"/>
        <v>2016</v>
      </c>
      <c r="AC626">
        <f>VLOOKUP(LEFT(K626,2),'Ejercicio 1'!$K$9:$L$12,2,FALSE)*IF(RIGHT(K626,1)="+",1.2,IF(RIGHT(K626,1)="-",0.85,1))</f>
        <v>2000000</v>
      </c>
      <c r="AD626">
        <f t="shared" si="29"/>
        <v>1000000</v>
      </c>
      <c r="AE626" t="str">
        <f>VLOOKUP(Z626,'Ejercicio 1'!N:P,3,FALSE)</f>
        <v>Ing. y Cs. Geológicas</v>
      </c>
      <c r="AF626" t="str">
        <f>VLOOKUP(Z626,'Ejercicio 1'!N:P,2,FALSE)</f>
        <v>Antofagasta</v>
      </c>
      <c r="AG626" t="str">
        <f>IFERROR(VLOOKUP(Y626,'Ejercicio 1'!R:S,2,FALSE),"Indefinido")</f>
        <v>Artículo</v>
      </c>
    </row>
    <row r="627" spans="1:33" x14ac:dyDescent="0.25">
      <c r="A627">
        <v>2016</v>
      </c>
      <c r="B627">
        <v>2016</v>
      </c>
      <c r="C627">
        <v>1</v>
      </c>
      <c r="E627">
        <v>0</v>
      </c>
      <c r="G627">
        <v>0</v>
      </c>
      <c r="H627" t="s">
        <v>1351</v>
      </c>
      <c r="I627" t="s">
        <v>1352</v>
      </c>
      <c r="J627" t="s">
        <v>1353</v>
      </c>
      <c r="K627" t="s">
        <v>9</v>
      </c>
      <c r="L627">
        <v>3</v>
      </c>
      <c r="M627">
        <v>1</v>
      </c>
      <c r="T627">
        <v>1</v>
      </c>
      <c r="V627">
        <v>1</v>
      </c>
      <c r="Y627" t="s">
        <v>44</v>
      </c>
      <c r="Z627" t="s">
        <v>56</v>
      </c>
      <c r="AA627">
        <f t="shared" si="27"/>
        <v>2</v>
      </c>
      <c r="AB627">
        <f t="shared" si="28"/>
        <v>2016</v>
      </c>
      <c r="AC627">
        <f>VLOOKUP(LEFT(K627,2),'Ejercicio 1'!$K$9:$L$12,2,FALSE)*IF(RIGHT(K627,1)="+",1.2,IF(RIGHT(K627,1)="-",0.85,1))</f>
        <v>2000000</v>
      </c>
      <c r="AD627">
        <f t="shared" si="29"/>
        <v>2000000</v>
      </c>
      <c r="AE627" t="str">
        <f>VLOOKUP(Z627,'Ejercicio 1'!N:P,3,FALSE)</f>
        <v>Cs. del Mar</v>
      </c>
      <c r="AF627" t="str">
        <f>VLOOKUP(Z627,'Ejercicio 1'!N:P,2,FALSE)</f>
        <v>Coquimbo</v>
      </c>
      <c r="AG627" t="str">
        <f>IFERROR(VLOOKUP(Y627,'Ejercicio 1'!R:S,2,FALSE),"Indefinido")</f>
        <v>Artículo</v>
      </c>
    </row>
    <row r="628" spans="1:33" x14ac:dyDescent="0.25">
      <c r="A628">
        <v>2016</v>
      </c>
      <c r="B628">
        <v>2016</v>
      </c>
      <c r="C628">
        <v>1</v>
      </c>
      <c r="E628">
        <v>0</v>
      </c>
      <c r="G628">
        <v>0</v>
      </c>
      <c r="H628" t="s">
        <v>1354</v>
      </c>
      <c r="I628" t="s">
        <v>1355</v>
      </c>
      <c r="J628" t="s">
        <v>645</v>
      </c>
      <c r="K628" t="s">
        <v>106</v>
      </c>
      <c r="L628">
        <v>3</v>
      </c>
      <c r="M628">
        <v>1</v>
      </c>
      <c r="W628">
        <v>2</v>
      </c>
      <c r="Y628" t="s">
        <v>44</v>
      </c>
      <c r="Z628" t="s">
        <v>102</v>
      </c>
      <c r="AA628">
        <f t="shared" si="27"/>
        <v>2</v>
      </c>
      <c r="AB628">
        <f t="shared" si="28"/>
        <v>2016</v>
      </c>
      <c r="AC628">
        <f>VLOOKUP(LEFT(K628,2),'Ejercicio 1'!$K$9:$L$12,2,FALSE)*IF(RIGHT(K628,1)="+",1.2,IF(RIGHT(K628,1)="-",0.85,1))</f>
        <v>680000</v>
      </c>
      <c r="AD628">
        <f t="shared" si="29"/>
        <v>680000</v>
      </c>
      <c r="AE628" t="str">
        <f>VLOOKUP(Z628,'Ejercicio 1'!N:P,3,FALSE)</f>
        <v>V.R.S.</v>
      </c>
      <c r="AF628" t="str">
        <f>VLOOKUP(Z628,'Ejercicio 1'!N:P,2,FALSE)</f>
        <v>Coquimbo</v>
      </c>
      <c r="AG628" t="str">
        <f>IFERROR(VLOOKUP(Y628,'Ejercicio 1'!R:S,2,FALSE),"Indefinido")</f>
        <v>Artículo</v>
      </c>
    </row>
    <row r="629" spans="1:33" x14ac:dyDescent="0.25">
      <c r="A629">
        <v>2016</v>
      </c>
      <c r="C629">
        <v>0</v>
      </c>
      <c r="D629">
        <v>2016</v>
      </c>
      <c r="E629">
        <v>11</v>
      </c>
      <c r="G629">
        <v>0</v>
      </c>
      <c r="H629" t="s">
        <v>1356</v>
      </c>
      <c r="I629" t="s">
        <v>1283</v>
      </c>
      <c r="J629" t="s">
        <v>1284</v>
      </c>
      <c r="K629" t="s">
        <v>12</v>
      </c>
      <c r="L629">
        <v>2</v>
      </c>
      <c r="M629">
        <v>2</v>
      </c>
      <c r="Y629" t="s">
        <v>143</v>
      </c>
      <c r="Z629" t="s">
        <v>173</v>
      </c>
      <c r="AA629">
        <f t="shared" si="27"/>
        <v>0</v>
      </c>
      <c r="AB629">
        <f t="shared" si="28"/>
        <v>2016</v>
      </c>
      <c r="AC629">
        <f>VLOOKUP(LEFT(K629,2),'Ejercicio 1'!$K$9:$L$12,2,FALSE)*IF(RIGHT(K629,1)="+",1.2,IF(RIGHT(K629,1)="-",0.85,1))</f>
        <v>800000</v>
      </c>
      <c r="AD629">
        <f t="shared" si="29"/>
        <v>400000</v>
      </c>
      <c r="AE629" t="str">
        <f>VLOOKUP(Z629,'Ejercicio 1'!N:P,3,FALSE)</f>
        <v>Ciencias</v>
      </c>
      <c r="AF629" t="str">
        <f>VLOOKUP(Z629,'Ejercicio 1'!N:P,2,FALSE)</f>
        <v>Antofagasta</v>
      </c>
      <c r="AG629" t="str">
        <f>IFERROR(VLOOKUP(Y629,'Ejercicio 1'!R:S,2,FALSE),"Indefinido")</f>
        <v>Artículo de Conferencia</v>
      </c>
    </row>
    <row r="630" spans="1:33" x14ac:dyDescent="0.25">
      <c r="A630">
        <v>2016</v>
      </c>
      <c r="C630">
        <v>0</v>
      </c>
      <c r="D630">
        <v>2016</v>
      </c>
      <c r="E630">
        <v>11</v>
      </c>
      <c r="G630">
        <v>0</v>
      </c>
      <c r="H630" t="s">
        <v>1357</v>
      </c>
      <c r="I630" t="s">
        <v>1283</v>
      </c>
      <c r="J630" t="s">
        <v>1284</v>
      </c>
      <c r="K630" t="s">
        <v>12</v>
      </c>
      <c r="L630">
        <v>1</v>
      </c>
      <c r="M630">
        <v>1</v>
      </c>
      <c r="Y630" t="s">
        <v>143</v>
      </c>
      <c r="Z630" t="s">
        <v>173</v>
      </c>
      <c r="AA630">
        <f t="shared" si="27"/>
        <v>0</v>
      </c>
      <c r="AB630">
        <f t="shared" si="28"/>
        <v>2016</v>
      </c>
      <c r="AC630">
        <f>VLOOKUP(LEFT(K630,2),'Ejercicio 1'!$K$9:$L$12,2,FALSE)*IF(RIGHT(K630,1)="+",1.2,IF(RIGHT(K630,1)="-",0.85,1))</f>
        <v>800000</v>
      </c>
      <c r="AD630">
        <f t="shared" si="29"/>
        <v>800000</v>
      </c>
      <c r="AE630" t="str">
        <f>VLOOKUP(Z630,'Ejercicio 1'!N:P,3,FALSE)</f>
        <v>Ciencias</v>
      </c>
      <c r="AF630" t="str">
        <f>VLOOKUP(Z630,'Ejercicio 1'!N:P,2,FALSE)</f>
        <v>Antofagasta</v>
      </c>
      <c r="AG630" t="str">
        <f>IFERROR(VLOOKUP(Y630,'Ejercicio 1'!R:S,2,FALSE),"Indefinido")</f>
        <v>Artículo de Conferencia</v>
      </c>
    </row>
    <row r="631" spans="1:33" x14ac:dyDescent="0.25">
      <c r="A631">
        <v>2015</v>
      </c>
      <c r="C631">
        <v>0</v>
      </c>
      <c r="D631">
        <v>2016</v>
      </c>
      <c r="E631">
        <v>11</v>
      </c>
      <c r="G631">
        <v>0</v>
      </c>
      <c r="H631" t="s">
        <v>1358</v>
      </c>
      <c r="I631" t="s">
        <v>1281</v>
      </c>
      <c r="J631" t="s">
        <v>1418</v>
      </c>
      <c r="K631" t="s">
        <v>106</v>
      </c>
      <c r="L631">
        <v>2</v>
      </c>
      <c r="M631">
        <v>2</v>
      </c>
      <c r="Y631" t="s">
        <v>143</v>
      </c>
      <c r="Z631" t="s">
        <v>4</v>
      </c>
      <c r="AA631">
        <f t="shared" si="27"/>
        <v>0</v>
      </c>
      <c r="AB631">
        <f t="shared" si="28"/>
        <v>2016</v>
      </c>
      <c r="AC631">
        <f>VLOOKUP(LEFT(K631,2),'Ejercicio 1'!$K$9:$L$12,2,FALSE)*IF(RIGHT(K631,1)="+",1.2,IF(RIGHT(K631,1)="-",0.85,1))</f>
        <v>680000</v>
      </c>
      <c r="AD631">
        <f t="shared" si="29"/>
        <v>340000</v>
      </c>
      <c r="AE631" t="str">
        <f>VLOOKUP(Z631,'Ejercicio 1'!N:P,3,FALSE)</f>
        <v>Economía y Administración</v>
      </c>
      <c r="AF631" t="str">
        <f>VLOOKUP(Z631,'Ejercicio 1'!N:P,2,FALSE)</f>
        <v>Antofagasta</v>
      </c>
      <c r="AG631" t="str">
        <f>IFERROR(VLOOKUP(Y631,'Ejercicio 1'!R:S,2,FALSE),"Indefinido")</f>
        <v>Artículo de Conferencia</v>
      </c>
    </row>
    <row r="632" spans="1:33" x14ac:dyDescent="0.25">
      <c r="A632">
        <v>2016</v>
      </c>
      <c r="B632">
        <v>2016</v>
      </c>
      <c r="C632">
        <v>11</v>
      </c>
      <c r="E632">
        <v>0</v>
      </c>
      <c r="G632">
        <v>0</v>
      </c>
      <c r="H632" t="s">
        <v>1359</v>
      </c>
      <c r="I632" t="s">
        <v>1360</v>
      </c>
      <c r="J632" t="s">
        <v>1361</v>
      </c>
      <c r="K632" t="s">
        <v>9</v>
      </c>
      <c r="L632">
        <v>11</v>
      </c>
      <c r="M632">
        <v>1</v>
      </c>
      <c r="P632">
        <v>6</v>
      </c>
      <c r="V632">
        <v>2</v>
      </c>
      <c r="W632">
        <v>3</v>
      </c>
      <c r="Y632" t="s">
        <v>44</v>
      </c>
      <c r="Z632" t="s">
        <v>51</v>
      </c>
      <c r="AA632">
        <f t="shared" si="27"/>
        <v>10</v>
      </c>
      <c r="AB632">
        <f t="shared" si="28"/>
        <v>2016</v>
      </c>
      <c r="AC632">
        <f>VLOOKUP(LEFT(K632,2),'Ejercicio 1'!$K$9:$L$12,2,FALSE)*IF(RIGHT(K632,1)="+",1.2,IF(RIGHT(K632,1)="-",0.85,1))</f>
        <v>2000000</v>
      </c>
      <c r="AD632">
        <f t="shared" si="29"/>
        <v>2000000</v>
      </c>
      <c r="AE632" t="str">
        <f>VLOOKUP(Z632,'Ejercicio 1'!N:P,3,FALSE)</f>
        <v>Ing. y Cs. Geológicas</v>
      </c>
      <c r="AF632" t="str">
        <f>VLOOKUP(Z632,'Ejercicio 1'!N:P,2,FALSE)</f>
        <v>Antofagasta</v>
      </c>
      <c r="AG632" t="str">
        <f>IFERROR(VLOOKUP(Y632,'Ejercicio 1'!R:S,2,FALSE),"Indefinido")</f>
        <v>Artículo</v>
      </c>
    </row>
    <row r="633" spans="1:33" x14ac:dyDescent="0.25">
      <c r="A633">
        <v>2015</v>
      </c>
      <c r="C633">
        <v>0</v>
      </c>
      <c r="D633">
        <v>2015</v>
      </c>
      <c r="E633">
        <v>1</v>
      </c>
      <c r="G633">
        <v>0</v>
      </c>
      <c r="H633" t="s">
        <v>1362</v>
      </c>
      <c r="I633" t="s">
        <v>1363</v>
      </c>
      <c r="J633" t="s">
        <v>1419</v>
      </c>
      <c r="K633" t="s">
        <v>106</v>
      </c>
      <c r="L633">
        <v>2</v>
      </c>
      <c r="M633">
        <v>1</v>
      </c>
      <c r="X633">
        <v>1</v>
      </c>
      <c r="Y633" t="s">
        <v>143</v>
      </c>
      <c r="Z633" t="s">
        <v>61</v>
      </c>
      <c r="AA633">
        <f t="shared" si="27"/>
        <v>1</v>
      </c>
      <c r="AB633">
        <f t="shared" si="28"/>
        <v>2015</v>
      </c>
      <c r="AC633">
        <f>VLOOKUP(LEFT(K633,2),'Ejercicio 1'!$K$9:$L$12,2,FALSE)*IF(RIGHT(K633,1)="+",1.2,IF(RIGHT(K633,1)="-",0.85,1))</f>
        <v>680000</v>
      </c>
      <c r="AD633">
        <f t="shared" si="29"/>
        <v>680000</v>
      </c>
      <c r="AE633" t="str">
        <f>VLOOKUP(Z633,'Ejercicio 1'!N:P,3,FALSE)</f>
        <v>V.R.S.</v>
      </c>
      <c r="AF633" t="str">
        <f>VLOOKUP(Z633,'Ejercicio 1'!N:P,2,FALSE)</f>
        <v>Coquimbo</v>
      </c>
      <c r="AG633" t="str">
        <f>IFERROR(VLOOKUP(Y633,'Ejercicio 1'!R:S,2,FALSE),"Indefinido")</f>
        <v>Artículo de Conferencia</v>
      </c>
    </row>
    <row r="634" spans="1:33" x14ac:dyDescent="0.25">
      <c r="A634">
        <v>2015</v>
      </c>
      <c r="D634">
        <v>2015</v>
      </c>
      <c r="E634">
        <v>1</v>
      </c>
      <c r="G634">
        <v>0</v>
      </c>
      <c r="H634" t="s">
        <v>1364</v>
      </c>
      <c r="I634" t="s">
        <v>1070</v>
      </c>
      <c r="J634" t="s">
        <v>1071</v>
      </c>
      <c r="K634" t="s">
        <v>12</v>
      </c>
      <c r="L634">
        <v>3</v>
      </c>
      <c r="M634">
        <v>1</v>
      </c>
      <c r="P634">
        <v>2</v>
      </c>
      <c r="Y634" t="s">
        <v>516</v>
      </c>
      <c r="Z634" t="s">
        <v>1365</v>
      </c>
      <c r="AA634">
        <f t="shared" si="27"/>
        <v>2</v>
      </c>
      <c r="AB634">
        <f t="shared" si="28"/>
        <v>2015</v>
      </c>
      <c r="AC634">
        <f>VLOOKUP(LEFT(K634,2),'Ejercicio 1'!$K$9:$L$12,2,FALSE)*IF(RIGHT(K634,1)="+",1.2,IF(RIGHT(K634,1)="-",0.85,1))</f>
        <v>800000</v>
      </c>
      <c r="AD634">
        <f t="shared" si="29"/>
        <v>800000</v>
      </c>
      <c r="AE634" t="str">
        <f>VLOOKUP(Z634,'Ejercicio 1'!N:P,3,FALSE)</f>
        <v>V.R.I.D.T.</v>
      </c>
      <c r="AF634" t="str">
        <f>VLOOKUP(Z634,'Ejercicio 1'!N:P,2,FALSE)</f>
        <v>Antofagasta</v>
      </c>
      <c r="AG634" t="str">
        <f>IFERROR(VLOOKUP(Y634,'Ejercicio 1'!R:S,2,FALSE),"Indefinido")</f>
        <v>Revisión</v>
      </c>
    </row>
    <row r="635" spans="1:33" x14ac:dyDescent="0.25">
      <c r="A635">
        <v>2015</v>
      </c>
      <c r="B635">
        <v>2015</v>
      </c>
      <c r="C635">
        <v>11</v>
      </c>
      <c r="D635">
        <v>2015</v>
      </c>
      <c r="E635">
        <v>1</v>
      </c>
      <c r="G635">
        <v>0</v>
      </c>
      <c r="H635" t="s">
        <v>1366</v>
      </c>
      <c r="I635" t="s">
        <v>118</v>
      </c>
      <c r="J635" t="s">
        <v>119</v>
      </c>
      <c r="K635" t="s">
        <v>106</v>
      </c>
      <c r="L635">
        <v>6</v>
      </c>
      <c r="M635">
        <v>1</v>
      </c>
      <c r="R635">
        <v>5</v>
      </c>
      <c r="Y635" t="s">
        <v>44</v>
      </c>
      <c r="Z635" t="s">
        <v>121</v>
      </c>
      <c r="AA635">
        <f t="shared" si="27"/>
        <v>5</v>
      </c>
      <c r="AB635">
        <f t="shared" si="28"/>
        <v>2015</v>
      </c>
      <c r="AC635">
        <f>VLOOKUP(LEFT(K635,2),'Ejercicio 1'!$K$9:$L$12,2,FALSE)*IF(RIGHT(K635,1)="+",1.2,IF(RIGHT(K635,1)="-",0.85,1))</f>
        <v>680000</v>
      </c>
      <c r="AD635">
        <f t="shared" si="29"/>
        <v>680000</v>
      </c>
      <c r="AE635" t="str">
        <f>VLOOKUP(Z635,'Ejercicio 1'!N:P,3,FALSE)</f>
        <v>Ciencias</v>
      </c>
      <c r="AF635" t="str">
        <f>VLOOKUP(Z635,'Ejercicio 1'!N:P,2,FALSE)</f>
        <v>Antofagasta</v>
      </c>
      <c r="AG635" t="str">
        <f>IFERROR(VLOOKUP(Y635,'Ejercicio 1'!R:S,2,FALSE),"Indefinido")</f>
        <v>Artículo</v>
      </c>
    </row>
    <row r="636" spans="1:33" x14ac:dyDescent="0.25">
      <c r="A636">
        <v>2015</v>
      </c>
      <c r="B636">
        <v>2015</v>
      </c>
      <c r="C636">
        <v>11</v>
      </c>
      <c r="D636">
        <v>2015</v>
      </c>
      <c r="E636">
        <v>1</v>
      </c>
      <c r="G636">
        <v>0</v>
      </c>
      <c r="H636" t="s">
        <v>1367</v>
      </c>
      <c r="I636" t="s">
        <v>118</v>
      </c>
      <c r="J636" t="s">
        <v>119</v>
      </c>
      <c r="K636" t="s">
        <v>106</v>
      </c>
      <c r="L636">
        <v>4</v>
      </c>
      <c r="M636">
        <v>3</v>
      </c>
      <c r="N636">
        <v>1</v>
      </c>
      <c r="Y636" t="s">
        <v>44</v>
      </c>
      <c r="Z636" t="s">
        <v>121</v>
      </c>
      <c r="AA636">
        <f t="shared" si="27"/>
        <v>1</v>
      </c>
      <c r="AB636">
        <f t="shared" si="28"/>
        <v>2015</v>
      </c>
      <c r="AC636">
        <f>VLOOKUP(LEFT(K636,2),'Ejercicio 1'!$K$9:$L$12,2,FALSE)*IF(RIGHT(K636,1)="+",1.2,IF(RIGHT(K636,1)="-",0.85,1))</f>
        <v>680000</v>
      </c>
      <c r="AD636">
        <f t="shared" si="29"/>
        <v>226667</v>
      </c>
      <c r="AE636" t="str">
        <f>VLOOKUP(Z636,'Ejercicio 1'!N:P,3,FALSE)</f>
        <v>Ciencias</v>
      </c>
      <c r="AF636" t="str">
        <f>VLOOKUP(Z636,'Ejercicio 1'!N:P,2,FALSE)</f>
        <v>Antofagasta</v>
      </c>
      <c r="AG636" t="str">
        <f>IFERROR(VLOOKUP(Y636,'Ejercicio 1'!R:S,2,FALSE),"Indefinido")</f>
        <v>Artículo</v>
      </c>
    </row>
    <row r="637" spans="1:33" x14ac:dyDescent="0.25">
      <c r="A637">
        <v>2015</v>
      </c>
      <c r="B637">
        <v>2015</v>
      </c>
      <c r="C637">
        <v>11</v>
      </c>
      <c r="D637">
        <v>2015</v>
      </c>
      <c r="E637">
        <v>1</v>
      </c>
      <c r="G637">
        <v>0</v>
      </c>
      <c r="H637" t="s">
        <v>1368</v>
      </c>
      <c r="I637" t="s">
        <v>344</v>
      </c>
      <c r="J637" t="s">
        <v>277</v>
      </c>
      <c r="K637" t="s">
        <v>12</v>
      </c>
      <c r="L637">
        <v>3</v>
      </c>
      <c r="M637">
        <v>1</v>
      </c>
      <c r="P637">
        <v>2</v>
      </c>
      <c r="Z637" t="s">
        <v>76</v>
      </c>
      <c r="AA637">
        <f t="shared" si="27"/>
        <v>2</v>
      </c>
      <c r="AB637">
        <f t="shared" si="28"/>
        <v>2015</v>
      </c>
      <c r="AC637">
        <f>VLOOKUP(LEFT(K637,2),'Ejercicio 1'!$K$9:$L$12,2,FALSE)*IF(RIGHT(K637,1)="+",1.2,IF(RIGHT(K637,1)="-",0.85,1))</f>
        <v>800000</v>
      </c>
      <c r="AD637">
        <f t="shared" si="29"/>
        <v>800000</v>
      </c>
      <c r="AE637" t="str">
        <f>VLOOKUP(Z637,'Ejercicio 1'!N:P,3,FALSE)</f>
        <v>Cs. del Mar</v>
      </c>
      <c r="AF637" t="str">
        <f>VLOOKUP(Z637,'Ejercicio 1'!N:P,2,FALSE)</f>
        <v>Coquimbo</v>
      </c>
      <c r="AG637" t="str">
        <f>IFERROR(VLOOKUP(Y637,'Ejercicio 1'!R:S,2,FALSE),"Indefinido")</f>
        <v>Indefinido</v>
      </c>
    </row>
    <row r="638" spans="1:33" x14ac:dyDescent="0.25">
      <c r="A638">
        <v>2015</v>
      </c>
      <c r="B638">
        <v>2016</v>
      </c>
      <c r="C638">
        <v>11</v>
      </c>
      <c r="D638">
        <v>2015</v>
      </c>
      <c r="E638">
        <v>1</v>
      </c>
      <c r="G638">
        <v>0</v>
      </c>
      <c r="H638" t="s">
        <v>1369</v>
      </c>
      <c r="I638" t="s">
        <v>1370</v>
      </c>
      <c r="J638" t="s">
        <v>802</v>
      </c>
      <c r="K638" t="s">
        <v>9</v>
      </c>
      <c r="L638">
        <v>4</v>
      </c>
      <c r="M638">
        <v>1</v>
      </c>
      <c r="P638">
        <v>1</v>
      </c>
      <c r="S638">
        <v>1</v>
      </c>
      <c r="W638">
        <v>1</v>
      </c>
      <c r="Y638" t="s">
        <v>44</v>
      </c>
      <c r="Z638" t="s">
        <v>69</v>
      </c>
      <c r="AA638">
        <f t="shared" si="27"/>
        <v>3</v>
      </c>
      <c r="AB638">
        <f t="shared" si="28"/>
        <v>2016</v>
      </c>
      <c r="AC638">
        <f>VLOOKUP(LEFT(K638,2),'Ejercicio 1'!$K$9:$L$12,2,FALSE)*IF(RIGHT(K638,1)="+",1.2,IF(RIGHT(K638,1)="-",0.85,1))</f>
        <v>2000000</v>
      </c>
      <c r="AD638">
        <f t="shared" si="29"/>
        <v>2000000</v>
      </c>
      <c r="AE638" t="str">
        <f>VLOOKUP(Z638,'Ejercicio 1'!N:P,3,FALSE)</f>
        <v>Economía y Administración</v>
      </c>
      <c r="AF638" t="str">
        <f>VLOOKUP(Z638,'Ejercicio 1'!N:P,2,FALSE)</f>
        <v>Antofagasta</v>
      </c>
      <c r="AG638" t="str">
        <f>IFERROR(VLOOKUP(Y638,'Ejercicio 1'!R:S,2,FALSE),"Indefinido")</f>
        <v>Artículo</v>
      </c>
    </row>
    <row r="639" spans="1:33" x14ac:dyDescent="0.25">
      <c r="A639">
        <v>2015</v>
      </c>
      <c r="C639">
        <v>0</v>
      </c>
      <c r="D639">
        <v>2015</v>
      </c>
      <c r="E639">
        <v>1</v>
      </c>
      <c r="G639">
        <v>0</v>
      </c>
      <c r="H639" t="s">
        <v>1371</v>
      </c>
      <c r="I639" t="s">
        <v>1281</v>
      </c>
      <c r="J639" t="s">
        <v>1420</v>
      </c>
      <c r="K639" t="s">
        <v>106</v>
      </c>
      <c r="L639">
        <v>2</v>
      </c>
      <c r="M639">
        <v>2</v>
      </c>
      <c r="Y639" t="s">
        <v>143</v>
      </c>
      <c r="Z639" t="s">
        <v>69</v>
      </c>
      <c r="AA639">
        <f t="shared" si="27"/>
        <v>0</v>
      </c>
      <c r="AB639">
        <f t="shared" si="28"/>
        <v>2015</v>
      </c>
      <c r="AC639">
        <f>VLOOKUP(LEFT(K639,2),'Ejercicio 1'!$K$9:$L$12,2,FALSE)*IF(RIGHT(K639,1)="+",1.2,IF(RIGHT(K639,1)="-",0.85,1))</f>
        <v>680000</v>
      </c>
      <c r="AD639">
        <f t="shared" si="29"/>
        <v>340000</v>
      </c>
      <c r="AE639" t="str">
        <f>VLOOKUP(Z639,'Ejercicio 1'!N:P,3,FALSE)</f>
        <v>Economía y Administración</v>
      </c>
      <c r="AF639" t="str">
        <f>VLOOKUP(Z639,'Ejercicio 1'!N:P,2,FALSE)</f>
        <v>Antofagasta</v>
      </c>
      <c r="AG639" t="str">
        <f>IFERROR(VLOOKUP(Y639,'Ejercicio 1'!R:S,2,FALSE),"Indefinido")</f>
        <v>Artículo de Conferencia</v>
      </c>
    </row>
    <row r="640" spans="1:33" x14ac:dyDescent="0.25">
      <c r="A640">
        <v>2015</v>
      </c>
      <c r="D640">
        <v>2015</v>
      </c>
      <c r="E640">
        <v>1</v>
      </c>
      <c r="H640" t="s">
        <v>1372</v>
      </c>
      <c r="I640" t="s">
        <v>1373</v>
      </c>
      <c r="J640" t="s">
        <v>1374</v>
      </c>
      <c r="K640" t="s">
        <v>12</v>
      </c>
      <c r="L640">
        <v>2</v>
      </c>
      <c r="M640">
        <v>1</v>
      </c>
      <c r="P640">
        <v>1</v>
      </c>
      <c r="Y640" t="s">
        <v>516</v>
      </c>
      <c r="Z640" t="s">
        <v>302</v>
      </c>
      <c r="AA640">
        <f t="shared" si="27"/>
        <v>1</v>
      </c>
      <c r="AB640">
        <f t="shared" si="28"/>
        <v>2015</v>
      </c>
      <c r="AC640">
        <f>VLOOKUP(LEFT(K640,2),'Ejercicio 1'!$K$9:$L$12,2,FALSE)*IF(RIGHT(K640,1)="+",1.2,IF(RIGHT(K640,1)="-",0.85,1))</f>
        <v>800000</v>
      </c>
      <c r="AD640">
        <f t="shared" si="29"/>
        <v>800000</v>
      </c>
      <c r="AE640" t="str">
        <f>VLOOKUP(Z640,'Ejercicio 1'!N:P,3,FALSE)</f>
        <v>Medicina</v>
      </c>
      <c r="AF640" t="str">
        <f>VLOOKUP(Z640,'Ejercicio 1'!N:P,2,FALSE)</f>
        <v>Coquimbo</v>
      </c>
      <c r="AG640" t="str">
        <f>IFERROR(VLOOKUP(Y640,'Ejercicio 1'!R:S,2,FALSE),"Indefinido")</f>
        <v>Revisión</v>
      </c>
    </row>
    <row r="641" spans="1:33" x14ac:dyDescent="0.25">
      <c r="A641">
        <v>2016</v>
      </c>
      <c r="C641">
        <v>0</v>
      </c>
      <c r="D641">
        <v>2016</v>
      </c>
      <c r="E641">
        <v>11</v>
      </c>
      <c r="G641">
        <v>0</v>
      </c>
      <c r="H641" t="s">
        <v>1375</v>
      </c>
      <c r="I641" t="s">
        <v>1376</v>
      </c>
      <c r="J641" t="s">
        <v>1377</v>
      </c>
      <c r="K641" t="s">
        <v>106</v>
      </c>
      <c r="L641">
        <v>7</v>
      </c>
      <c r="M641">
        <v>1</v>
      </c>
      <c r="W641">
        <v>6</v>
      </c>
      <c r="Y641" t="s">
        <v>44</v>
      </c>
      <c r="Z641" t="s">
        <v>1179</v>
      </c>
      <c r="AA641">
        <f t="shared" si="27"/>
        <v>6</v>
      </c>
      <c r="AB641">
        <f t="shared" si="28"/>
        <v>2016</v>
      </c>
      <c r="AC641">
        <f>VLOOKUP(LEFT(K641,2),'Ejercicio 1'!$K$9:$L$12,2,FALSE)*IF(RIGHT(K641,1)="+",1.2,IF(RIGHT(K641,1)="-",0.85,1))</f>
        <v>680000</v>
      </c>
      <c r="AD641">
        <f t="shared" si="29"/>
        <v>680000</v>
      </c>
      <c r="AE641" t="str">
        <f>VLOOKUP(Z641,'Ejercicio 1'!N:P,3,FALSE)</f>
        <v>Cs. del Mar</v>
      </c>
      <c r="AF641" t="str">
        <f>VLOOKUP(Z641,'Ejercicio 1'!N:P,2,FALSE)</f>
        <v>Coquimbo</v>
      </c>
      <c r="AG641" t="str">
        <f>IFERROR(VLOOKUP(Y641,'Ejercicio 1'!R:S,2,FALSE),"Indefinido")</f>
        <v>Artículo</v>
      </c>
    </row>
    <row r="642" spans="1:33" x14ac:dyDescent="0.25">
      <c r="A642">
        <v>2016</v>
      </c>
      <c r="B642">
        <v>2016</v>
      </c>
      <c r="C642">
        <v>11</v>
      </c>
      <c r="E642">
        <v>0</v>
      </c>
      <c r="G642">
        <v>0</v>
      </c>
      <c r="H642" t="s">
        <v>1378</v>
      </c>
      <c r="I642" t="s">
        <v>1379</v>
      </c>
      <c r="J642" t="s">
        <v>1380</v>
      </c>
      <c r="K642" t="s">
        <v>9</v>
      </c>
      <c r="L642">
        <v>6</v>
      </c>
      <c r="M642">
        <v>1</v>
      </c>
      <c r="P642">
        <v>3</v>
      </c>
      <c r="W642">
        <v>1</v>
      </c>
      <c r="X642">
        <v>1</v>
      </c>
      <c r="Y642" t="s">
        <v>44</v>
      </c>
      <c r="Z642" t="s">
        <v>56</v>
      </c>
      <c r="AA642">
        <f t="shared" ref="AA642:AA648" si="30">L642-M642</f>
        <v>5</v>
      </c>
      <c r="AB642">
        <f t="shared" ref="AB642:AB648" si="31">IF(B642&lt;&gt;"",B642,MIN(D642,F642))</f>
        <v>2016</v>
      </c>
      <c r="AC642">
        <f>VLOOKUP(LEFT(K642,2),'Ejercicio 1'!$K$9:$L$12,2,FALSE)*IF(RIGHT(K642,1)="+",1.2,IF(RIGHT(K642,1)="-",0.85,1))</f>
        <v>2000000</v>
      </c>
      <c r="AD642">
        <f t="shared" ref="AD642:AD648" si="32">ROUND(AC642/M642,0)</f>
        <v>2000000</v>
      </c>
      <c r="AE642" t="str">
        <f>VLOOKUP(Z642,'Ejercicio 1'!N:P,3,FALSE)</f>
        <v>Cs. del Mar</v>
      </c>
      <c r="AF642" t="str">
        <f>VLOOKUP(Z642,'Ejercicio 1'!N:P,2,FALSE)</f>
        <v>Coquimbo</v>
      </c>
      <c r="AG642" t="str">
        <f>IFERROR(VLOOKUP(Y642,'Ejercicio 1'!R:S,2,FALSE),"Indefinido")</f>
        <v>Artículo</v>
      </c>
    </row>
    <row r="643" spans="1:33" x14ac:dyDescent="0.25">
      <c r="A643">
        <v>2016</v>
      </c>
      <c r="C643">
        <v>0</v>
      </c>
      <c r="D643">
        <v>2016</v>
      </c>
      <c r="E643">
        <v>11</v>
      </c>
      <c r="G643">
        <v>0</v>
      </c>
      <c r="H643" t="s">
        <v>1381</v>
      </c>
      <c r="I643" t="s">
        <v>104</v>
      </c>
      <c r="J643" t="s">
        <v>105</v>
      </c>
      <c r="K643" t="s">
        <v>106</v>
      </c>
      <c r="L643">
        <v>2</v>
      </c>
      <c r="M643">
        <v>2</v>
      </c>
      <c r="Y643" t="s">
        <v>44</v>
      </c>
      <c r="Z643" t="s">
        <v>102</v>
      </c>
      <c r="AA643">
        <f t="shared" si="30"/>
        <v>0</v>
      </c>
      <c r="AB643">
        <f t="shared" si="31"/>
        <v>2016</v>
      </c>
      <c r="AC643">
        <f>VLOOKUP(LEFT(K643,2),'Ejercicio 1'!$K$9:$L$12,2,FALSE)*IF(RIGHT(K643,1)="+",1.2,IF(RIGHT(K643,1)="-",0.85,1))</f>
        <v>680000</v>
      </c>
      <c r="AD643">
        <f t="shared" si="32"/>
        <v>340000</v>
      </c>
      <c r="AE643" t="str">
        <f>VLOOKUP(Z643,'Ejercicio 1'!N:P,3,FALSE)</f>
        <v>V.R.S.</v>
      </c>
      <c r="AF643" t="str">
        <f>VLOOKUP(Z643,'Ejercicio 1'!N:P,2,FALSE)</f>
        <v>Coquimbo</v>
      </c>
      <c r="AG643" t="str">
        <f>IFERROR(VLOOKUP(Y643,'Ejercicio 1'!R:S,2,FALSE),"Indefinido")</f>
        <v>Artículo</v>
      </c>
    </row>
    <row r="644" spans="1:33" x14ac:dyDescent="0.25">
      <c r="A644">
        <v>2016</v>
      </c>
      <c r="C644">
        <v>0</v>
      </c>
      <c r="D644">
        <v>2016</v>
      </c>
      <c r="E644">
        <v>11</v>
      </c>
      <c r="G644">
        <v>0</v>
      </c>
      <c r="H644" t="s">
        <v>1382</v>
      </c>
      <c r="I644" t="s">
        <v>1383</v>
      </c>
      <c r="J644" t="s">
        <v>1384</v>
      </c>
      <c r="K644" t="s">
        <v>11</v>
      </c>
      <c r="L644">
        <v>2</v>
      </c>
      <c r="M644">
        <v>2</v>
      </c>
      <c r="Y644" t="s">
        <v>44</v>
      </c>
      <c r="Z644" t="s">
        <v>1272</v>
      </c>
      <c r="AA644">
        <f t="shared" si="30"/>
        <v>0</v>
      </c>
      <c r="AB644">
        <f t="shared" si="31"/>
        <v>2016</v>
      </c>
      <c r="AC644">
        <f>VLOOKUP(LEFT(K644,2),'Ejercicio 1'!$K$9:$L$12,2,FALSE)*IF(RIGHT(K644,1)="+",1.2,IF(RIGHT(K644,1)="-",0.85,1))</f>
        <v>1200000</v>
      </c>
      <c r="AD644">
        <f t="shared" si="32"/>
        <v>600000</v>
      </c>
      <c r="AE644" t="str">
        <f>VLOOKUP(Z644,'Ejercicio 1'!N:P,3,FALSE)</f>
        <v>Humanidades</v>
      </c>
      <c r="AF644" t="str">
        <f>VLOOKUP(Z644,'Ejercicio 1'!N:P,2,FALSE)</f>
        <v>Antofagasta</v>
      </c>
      <c r="AG644" t="str">
        <f>IFERROR(VLOOKUP(Y644,'Ejercicio 1'!R:S,2,FALSE),"Indefinido")</f>
        <v>Artículo</v>
      </c>
    </row>
    <row r="645" spans="1:33" x14ac:dyDescent="0.25">
      <c r="A645">
        <v>2016</v>
      </c>
      <c r="C645">
        <v>0</v>
      </c>
      <c r="D645">
        <v>2016</v>
      </c>
      <c r="E645">
        <v>11</v>
      </c>
      <c r="G645">
        <v>0</v>
      </c>
      <c r="H645" t="s">
        <v>1382</v>
      </c>
      <c r="I645" t="s">
        <v>1383</v>
      </c>
      <c r="J645" t="s">
        <v>1384</v>
      </c>
      <c r="K645" t="s">
        <v>11</v>
      </c>
      <c r="L645">
        <v>2</v>
      </c>
      <c r="M645">
        <v>2</v>
      </c>
      <c r="Y645" t="s">
        <v>44</v>
      </c>
      <c r="Z645" t="s">
        <v>4</v>
      </c>
      <c r="AA645">
        <f t="shared" si="30"/>
        <v>0</v>
      </c>
      <c r="AB645">
        <f t="shared" si="31"/>
        <v>2016</v>
      </c>
      <c r="AC645">
        <f>VLOOKUP(LEFT(K645,2),'Ejercicio 1'!$K$9:$L$12,2,FALSE)*IF(RIGHT(K645,1)="+",1.2,IF(RIGHT(K645,1)="-",0.85,1))</f>
        <v>1200000</v>
      </c>
      <c r="AD645">
        <f t="shared" si="32"/>
        <v>600000</v>
      </c>
      <c r="AE645" t="str">
        <f>VLOOKUP(Z645,'Ejercicio 1'!N:P,3,FALSE)</f>
        <v>Economía y Administración</v>
      </c>
      <c r="AF645" t="str">
        <f>VLOOKUP(Z645,'Ejercicio 1'!N:P,2,FALSE)</f>
        <v>Antofagasta</v>
      </c>
      <c r="AG645" t="str">
        <f>IFERROR(VLOOKUP(Y645,'Ejercicio 1'!R:S,2,FALSE),"Indefinido")</f>
        <v>Artículo</v>
      </c>
    </row>
    <row r="646" spans="1:33" x14ac:dyDescent="0.25">
      <c r="A646">
        <v>2016</v>
      </c>
      <c r="B646">
        <v>2016</v>
      </c>
      <c r="C646">
        <v>11</v>
      </c>
      <c r="D646">
        <v>2016</v>
      </c>
      <c r="E646">
        <v>11</v>
      </c>
      <c r="G646">
        <v>0</v>
      </c>
      <c r="H646" t="s">
        <v>1385</v>
      </c>
      <c r="I646" t="s">
        <v>396</v>
      </c>
      <c r="J646" t="s">
        <v>397</v>
      </c>
      <c r="K646" t="s">
        <v>9</v>
      </c>
      <c r="L646">
        <v>4</v>
      </c>
      <c r="M646">
        <v>1</v>
      </c>
      <c r="O646">
        <v>1</v>
      </c>
      <c r="W646">
        <v>2</v>
      </c>
      <c r="Y646" t="s">
        <v>44</v>
      </c>
      <c r="Z646" t="s">
        <v>46</v>
      </c>
      <c r="AA646">
        <f t="shared" si="30"/>
        <v>3</v>
      </c>
      <c r="AB646">
        <f t="shared" si="31"/>
        <v>2016</v>
      </c>
      <c r="AC646">
        <f>VLOOKUP(LEFT(K646,2),'Ejercicio 1'!$K$9:$L$12,2,FALSE)*IF(RIGHT(K646,1)="+",1.2,IF(RIGHT(K646,1)="-",0.85,1))</f>
        <v>2000000</v>
      </c>
      <c r="AD646">
        <f t="shared" si="32"/>
        <v>2000000</v>
      </c>
      <c r="AE646" t="str">
        <f>VLOOKUP(Z646,'Ejercicio 1'!N:P,3,FALSE)</f>
        <v>V.R.I.D.T.</v>
      </c>
      <c r="AF646" t="str">
        <f>VLOOKUP(Z646,'Ejercicio 1'!N:P,2,FALSE)</f>
        <v>Antofagasta</v>
      </c>
      <c r="AG646" t="str">
        <f>IFERROR(VLOOKUP(Y646,'Ejercicio 1'!R:S,2,FALSE),"Indefinido")</f>
        <v>Artículo</v>
      </c>
    </row>
    <row r="647" spans="1:33" x14ac:dyDescent="0.25">
      <c r="A647">
        <v>2016</v>
      </c>
      <c r="B647">
        <v>2016</v>
      </c>
      <c r="C647">
        <v>11</v>
      </c>
      <c r="D647">
        <v>2016</v>
      </c>
      <c r="E647">
        <v>11</v>
      </c>
      <c r="G647">
        <v>0</v>
      </c>
      <c r="H647" t="s">
        <v>1386</v>
      </c>
      <c r="I647" t="s">
        <v>396</v>
      </c>
      <c r="J647" t="s">
        <v>397</v>
      </c>
      <c r="K647" t="s">
        <v>9</v>
      </c>
      <c r="L647">
        <v>8</v>
      </c>
      <c r="M647">
        <v>1</v>
      </c>
      <c r="T647">
        <v>1</v>
      </c>
      <c r="W647">
        <v>6</v>
      </c>
      <c r="Y647" t="s">
        <v>44</v>
      </c>
      <c r="Z647" t="s">
        <v>46</v>
      </c>
      <c r="AA647">
        <f t="shared" si="30"/>
        <v>7</v>
      </c>
      <c r="AB647">
        <f t="shared" si="31"/>
        <v>2016</v>
      </c>
      <c r="AC647">
        <f>VLOOKUP(LEFT(K647,2),'Ejercicio 1'!$K$9:$L$12,2,FALSE)*IF(RIGHT(K647,1)="+",1.2,IF(RIGHT(K647,1)="-",0.85,1))</f>
        <v>2000000</v>
      </c>
      <c r="AD647">
        <f t="shared" si="32"/>
        <v>2000000</v>
      </c>
      <c r="AE647" t="str">
        <f>VLOOKUP(Z647,'Ejercicio 1'!N:P,3,FALSE)</f>
        <v>V.R.I.D.T.</v>
      </c>
      <c r="AF647" t="str">
        <f>VLOOKUP(Z647,'Ejercicio 1'!N:P,2,FALSE)</f>
        <v>Antofagasta</v>
      </c>
      <c r="AG647" t="str">
        <f>IFERROR(VLOOKUP(Y647,'Ejercicio 1'!R:S,2,FALSE),"Indefinido")</f>
        <v>Artículo</v>
      </c>
    </row>
    <row r="648" spans="1:33" x14ac:dyDescent="0.25">
      <c r="A648">
        <v>2016</v>
      </c>
      <c r="B648">
        <v>2016</v>
      </c>
      <c r="C648">
        <v>11</v>
      </c>
      <c r="E648">
        <v>0</v>
      </c>
      <c r="G648">
        <v>0</v>
      </c>
      <c r="H648" t="s">
        <v>1387</v>
      </c>
      <c r="I648" t="s">
        <v>276</v>
      </c>
      <c r="J648" t="s">
        <v>277</v>
      </c>
      <c r="K648" t="s">
        <v>12</v>
      </c>
      <c r="L648">
        <v>3</v>
      </c>
      <c r="M648">
        <v>3</v>
      </c>
      <c r="Y648" t="s">
        <v>44</v>
      </c>
      <c r="Z648" t="s">
        <v>1179</v>
      </c>
      <c r="AA648">
        <f t="shared" si="30"/>
        <v>0</v>
      </c>
      <c r="AB648">
        <f t="shared" si="31"/>
        <v>2016</v>
      </c>
      <c r="AC648">
        <f>VLOOKUP(LEFT(K648,2),'Ejercicio 1'!$K$9:$L$12,2,FALSE)*IF(RIGHT(K648,1)="+",1.2,IF(RIGHT(K648,1)="-",0.85,1))</f>
        <v>800000</v>
      </c>
      <c r="AD648">
        <f t="shared" si="32"/>
        <v>266667</v>
      </c>
      <c r="AE648" t="str">
        <f>VLOOKUP(Z648,'Ejercicio 1'!N:P,3,FALSE)</f>
        <v>Cs. del Mar</v>
      </c>
      <c r="AF648" t="str">
        <f>VLOOKUP(Z648,'Ejercicio 1'!N:P,2,FALSE)</f>
        <v>Coquimbo</v>
      </c>
      <c r="AG648" t="str">
        <f>IFERROR(VLOOKUP(Y648,'Ejercicio 1'!R:S,2,FALSE),"Indefinido")</f>
        <v>Artículo</v>
      </c>
    </row>
  </sheetData>
  <autoFilter ref="A1:AG648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3"/>
  <sheetViews>
    <sheetView zoomScale="70" zoomScaleNormal="70" workbookViewId="0">
      <selection activeCell="A54" sqref="A54"/>
    </sheetView>
  </sheetViews>
  <sheetFormatPr baseColWidth="10" defaultRowHeight="15" x14ac:dyDescent="0.25"/>
  <cols>
    <col min="1" max="1" width="29.5703125" customWidth="1"/>
    <col min="2" max="2" width="29.7109375" customWidth="1"/>
    <col min="3" max="3" width="14.5703125" customWidth="1"/>
    <col min="4" max="4" width="14.5703125" bestFit="1" customWidth="1"/>
    <col min="5" max="5" width="16.7109375" bestFit="1" customWidth="1"/>
    <col min="6" max="6" width="13.140625" bestFit="1" customWidth="1"/>
    <col min="7" max="7" width="12.5703125" customWidth="1"/>
    <col min="8" max="8" width="9" customWidth="1"/>
    <col min="9" max="10" width="8" customWidth="1"/>
    <col min="11" max="11" width="11" customWidth="1"/>
    <col min="12" max="12" width="12.5703125" bestFit="1" customWidth="1"/>
  </cols>
  <sheetData>
    <row r="1" spans="1:15" ht="23.25" x14ac:dyDescent="0.25">
      <c r="A1" s="4"/>
      <c r="B1" s="4"/>
      <c r="C1" s="4"/>
      <c r="D1" s="4"/>
      <c r="E1" s="4"/>
      <c r="F1" s="4"/>
      <c r="G1" s="4"/>
      <c r="H1" s="4"/>
      <c r="I1" s="4"/>
    </row>
    <row r="2" spans="1:15" ht="15.75" x14ac:dyDescent="0.25">
      <c r="A2" s="3" t="s">
        <v>1421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3" t="s">
        <v>1427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5" x14ac:dyDescent="0.25">
      <c r="A4" s="5" t="s">
        <v>0</v>
      </c>
      <c r="B4" t="s">
        <v>1401</v>
      </c>
    </row>
    <row r="5" spans="1:15" x14ac:dyDescent="0.25">
      <c r="A5" s="6" t="s">
        <v>9</v>
      </c>
      <c r="B5" s="7">
        <v>203</v>
      </c>
    </row>
    <row r="6" spans="1:15" x14ac:dyDescent="0.25">
      <c r="A6" s="6" t="s">
        <v>10</v>
      </c>
      <c r="B6" s="7">
        <v>110</v>
      </c>
    </row>
    <row r="7" spans="1:15" x14ac:dyDescent="0.25">
      <c r="A7" s="6" t="s">
        <v>11</v>
      </c>
      <c r="B7" s="7">
        <v>97</v>
      </c>
    </row>
    <row r="8" spans="1:15" x14ac:dyDescent="0.25">
      <c r="A8" s="6" t="s">
        <v>12</v>
      </c>
      <c r="B8" s="7">
        <v>147</v>
      </c>
    </row>
    <row r="9" spans="1:15" x14ac:dyDescent="0.25">
      <c r="A9" s="6" t="s">
        <v>106</v>
      </c>
      <c r="B9" s="7">
        <v>90</v>
      </c>
    </row>
    <row r="10" spans="1:15" x14ac:dyDescent="0.25">
      <c r="A10" s="6" t="s">
        <v>1</v>
      </c>
      <c r="B10" s="7">
        <v>647</v>
      </c>
    </row>
    <row r="25" spans="1:13" ht="15.75" customHeight="1" x14ac:dyDescent="0.25">
      <c r="A25" s="12" t="s">
        <v>1424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ht="15" customHeight="1" x14ac:dyDescent="0.25">
      <c r="A27" s="13" t="s">
        <v>1425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30" spans="1:13" x14ac:dyDescent="0.25">
      <c r="A30" s="5" t="s">
        <v>0</v>
      </c>
      <c r="B30" t="s">
        <v>1422</v>
      </c>
      <c r="C30" t="s">
        <v>1423</v>
      </c>
    </row>
    <row r="31" spans="1:13" x14ac:dyDescent="0.25">
      <c r="A31" s="6" t="s">
        <v>55</v>
      </c>
      <c r="B31" s="7">
        <v>759</v>
      </c>
      <c r="C31" s="7">
        <v>284</v>
      </c>
    </row>
    <row r="32" spans="1:13" x14ac:dyDescent="0.25">
      <c r="A32" s="6" t="s">
        <v>45</v>
      </c>
      <c r="B32" s="7">
        <v>923</v>
      </c>
      <c r="C32" s="7">
        <v>176</v>
      </c>
    </row>
    <row r="33" spans="1:13" x14ac:dyDescent="0.25">
      <c r="A33" s="6" t="s">
        <v>120</v>
      </c>
      <c r="B33" s="7">
        <v>360</v>
      </c>
      <c r="C33" s="7">
        <v>161</v>
      </c>
    </row>
    <row r="34" spans="1:13" x14ac:dyDescent="0.25">
      <c r="A34" s="6" t="s">
        <v>50</v>
      </c>
      <c r="B34" s="7">
        <v>389</v>
      </c>
      <c r="C34" s="7">
        <v>130</v>
      </c>
    </row>
    <row r="35" spans="1:13" x14ac:dyDescent="0.25">
      <c r="A35" s="6" t="s">
        <v>60</v>
      </c>
      <c r="B35" s="7">
        <v>160</v>
      </c>
      <c r="C35" s="7">
        <v>79</v>
      </c>
    </row>
    <row r="36" spans="1:13" x14ac:dyDescent="0.25">
      <c r="A36" s="6" t="s">
        <v>125</v>
      </c>
      <c r="B36" s="7">
        <v>136</v>
      </c>
      <c r="C36" s="7">
        <v>73</v>
      </c>
    </row>
    <row r="37" spans="1:13" x14ac:dyDescent="0.25">
      <c r="A37" s="6" t="s">
        <v>6</v>
      </c>
      <c r="B37" s="7">
        <v>209</v>
      </c>
      <c r="C37" s="7">
        <v>71</v>
      </c>
    </row>
    <row r="38" spans="1:13" x14ac:dyDescent="0.25">
      <c r="A38" s="6" t="s">
        <v>68</v>
      </c>
      <c r="B38" s="7">
        <v>107</v>
      </c>
      <c r="C38" s="7">
        <v>54</v>
      </c>
    </row>
    <row r="39" spans="1:13" x14ac:dyDescent="0.25">
      <c r="A39" s="6" t="s">
        <v>115</v>
      </c>
      <c r="B39" s="7">
        <v>48</v>
      </c>
      <c r="C39" s="7">
        <v>36</v>
      </c>
    </row>
    <row r="40" spans="1:13" x14ac:dyDescent="0.25">
      <c r="A40" s="6" t="s">
        <v>249</v>
      </c>
      <c r="B40" s="7">
        <v>11</v>
      </c>
      <c r="C40" s="7">
        <v>11</v>
      </c>
    </row>
    <row r="41" spans="1:13" x14ac:dyDescent="0.25">
      <c r="A41" s="6" t="s">
        <v>849</v>
      </c>
      <c r="B41" s="7">
        <v>1</v>
      </c>
      <c r="C41" s="7">
        <v>1</v>
      </c>
    </row>
    <row r="42" spans="1:13" x14ac:dyDescent="0.25">
      <c r="A42" s="6" t="s">
        <v>1</v>
      </c>
      <c r="B42" s="7">
        <v>3103</v>
      </c>
      <c r="C42" s="7">
        <v>1076</v>
      </c>
    </row>
    <row r="47" spans="1:13" x14ac:dyDescent="0.25">
      <c r="A47" s="12" t="s">
        <v>1426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50" spans="1:7" x14ac:dyDescent="0.25">
      <c r="A50" s="5" t="s">
        <v>1401</v>
      </c>
      <c r="B50" s="5" t="s">
        <v>2</v>
      </c>
    </row>
    <row r="51" spans="1:7" x14ac:dyDescent="0.25">
      <c r="A51" s="5" t="s">
        <v>0</v>
      </c>
      <c r="B51" t="s">
        <v>9</v>
      </c>
      <c r="C51" t="s">
        <v>10</v>
      </c>
      <c r="D51" t="s">
        <v>11</v>
      </c>
      <c r="E51" t="s">
        <v>12</v>
      </c>
      <c r="F51" t="s">
        <v>106</v>
      </c>
      <c r="G51" t="s">
        <v>1</v>
      </c>
    </row>
    <row r="52" spans="1:7" x14ac:dyDescent="0.25">
      <c r="A52" s="6" t="s">
        <v>45</v>
      </c>
      <c r="B52" s="7">
        <v>70</v>
      </c>
      <c r="C52" s="7">
        <v>13</v>
      </c>
      <c r="D52" s="7">
        <v>21</v>
      </c>
      <c r="E52" s="7">
        <v>12</v>
      </c>
      <c r="F52" s="7">
        <v>25</v>
      </c>
      <c r="G52" s="7">
        <v>141</v>
      </c>
    </row>
    <row r="53" spans="1:7" x14ac:dyDescent="0.25">
      <c r="A53" s="6" t="s">
        <v>55</v>
      </c>
      <c r="B53" s="7">
        <v>49</v>
      </c>
      <c r="C53" s="7">
        <v>38</v>
      </c>
      <c r="D53" s="7">
        <v>26</v>
      </c>
      <c r="E53" s="7">
        <v>42</v>
      </c>
      <c r="F53" s="7">
        <v>2</v>
      </c>
      <c r="G53" s="7">
        <v>157</v>
      </c>
    </row>
    <row r="54" spans="1:7" x14ac:dyDescent="0.25">
      <c r="A54" s="6" t="s">
        <v>120</v>
      </c>
      <c r="B54" s="7">
        <v>30</v>
      </c>
      <c r="C54" s="7">
        <v>20</v>
      </c>
      <c r="D54" s="7">
        <v>7</v>
      </c>
      <c r="E54" s="7">
        <v>18</v>
      </c>
      <c r="F54" s="7">
        <v>10</v>
      </c>
      <c r="G54" s="7">
        <v>85</v>
      </c>
    </row>
    <row r="55" spans="1:7" x14ac:dyDescent="0.25">
      <c r="A55" s="6" t="s">
        <v>50</v>
      </c>
      <c r="B55" s="7">
        <v>29</v>
      </c>
      <c r="C55" s="7">
        <v>20</v>
      </c>
      <c r="D55" s="7">
        <v>9</v>
      </c>
      <c r="E55" s="7">
        <v>10</v>
      </c>
      <c r="F55" s="7">
        <v>5</v>
      </c>
      <c r="G55" s="7">
        <v>73</v>
      </c>
    </row>
    <row r="56" spans="1:7" x14ac:dyDescent="0.25">
      <c r="A56" s="6" t="s">
        <v>68</v>
      </c>
      <c r="B56" s="7">
        <v>12</v>
      </c>
      <c r="C56" s="7">
        <v>5</v>
      </c>
      <c r="D56" s="7">
        <v>4</v>
      </c>
      <c r="E56" s="7">
        <v>5</v>
      </c>
      <c r="F56" s="7">
        <v>11</v>
      </c>
      <c r="G56" s="7">
        <v>37</v>
      </c>
    </row>
    <row r="57" spans="1:7" x14ac:dyDescent="0.25">
      <c r="A57" s="6" t="s">
        <v>6</v>
      </c>
      <c r="B57" s="7">
        <v>6</v>
      </c>
      <c r="C57" s="7">
        <v>7</v>
      </c>
      <c r="D57" s="7">
        <v>4</v>
      </c>
      <c r="E57" s="7">
        <v>11</v>
      </c>
      <c r="F57" s="7">
        <v>5</v>
      </c>
      <c r="G57" s="7">
        <v>33</v>
      </c>
    </row>
    <row r="58" spans="1:7" x14ac:dyDescent="0.25">
      <c r="A58" s="6" t="s">
        <v>60</v>
      </c>
      <c r="B58" s="7">
        <v>5</v>
      </c>
      <c r="C58" s="7">
        <v>3</v>
      </c>
      <c r="D58" s="7">
        <v>12</v>
      </c>
      <c r="E58" s="7">
        <v>20</v>
      </c>
      <c r="F58" s="7">
        <v>11</v>
      </c>
      <c r="G58" s="7">
        <v>51</v>
      </c>
    </row>
    <row r="59" spans="1:7" x14ac:dyDescent="0.25">
      <c r="A59" s="6" t="s">
        <v>115</v>
      </c>
      <c r="B59" s="7">
        <v>1</v>
      </c>
      <c r="C59" s="7">
        <v>1</v>
      </c>
      <c r="D59" s="7">
        <v>6</v>
      </c>
      <c r="E59" s="7">
        <v>8</v>
      </c>
      <c r="F59" s="7">
        <v>14</v>
      </c>
      <c r="G59" s="7">
        <v>30</v>
      </c>
    </row>
    <row r="60" spans="1:7" x14ac:dyDescent="0.25">
      <c r="A60" s="6" t="s">
        <v>125</v>
      </c>
      <c r="B60" s="7">
        <v>1</v>
      </c>
      <c r="C60" s="7">
        <v>3</v>
      </c>
      <c r="D60" s="7">
        <v>8</v>
      </c>
      <c r="E60" s="7">
        <v>21</v>
      </c>
      <c r="F60" s="7"/>
      <c r="G60" s="7">
        <v>33</v>
      </c>
    </row>
    <row r="61" spans="1:7" x14ac:dyDescent="0.25">
      <c r="A61" s="6" t="s">
        <v>249</v>
      </c>
      <c r="B61" s="7"/>
      <c r="C61" s="7"/>
      <c r="D61" s="7"/>
      <c r="E61" s="7"/>
      <c r="F61" s="7">
        <v>6</v>
      </c>
      <c r="G61" s="7">
        <v>6</v>
      </c>
    </row>
    <row r="62" spans="1:7" x14ac:dyDescent="0.25">
      <c r="A62" s="6" t="s">
        <v>849</v>
      </c>
      <c r="B62" s="7"/>
      <c r="C62" s="7"/>
      <c r="D62" s="7"/>
      <c r="E62" s="7"/>
      <c r="F62" s="7">
        <v>1</v>
      </c>
      <c r="G62" s="7">
        <v>1</v>
      </c>
    </row>
    <row r="63" spans="1:7" x14ac:dyDescent="0.25">
      <c r="A63" s="6" t="s">
        <v>1</v>
      </c>
      <c r="B63" s="7">
        <v>203</v>
      </c>
      <c r="C63" s="7">
        <v>110</v>
      </c>
      <c r="D63" s="7">
        <v>97</v>
      </c>
      <c r="E63" s="7">
        <v>147</v>
      </c>
      <c r="F63" s="7">
        <v>90</v>
      </c>
      <c r="G63" s="7">
        <v>647</v>
      </c>
    </row>
  </sheetData>
  <mergeCells count="4">
    <mergeCell ref="A27:M27"/>
    <mergeCell ref="A3:M3"/>
    <mergeCell ref="A25:M26"/>
    <mergeCell ref="A47:M48"/>
  </mergeCell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Ejercicio 1</vt:lpstr>
      <vt:lpstr>Datos</vt:lpstr>
      <vt:lpstr>Ejercicio 2</vt:lpstr>
      <vt:lpstr>Datos!day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Ítalo Donoso</cp:lastModifiedBy>
  <dcterms:created xsi:type="dcterms:W3CDTF">2017-03-07T01:57:51Z</dcterms:created>
  <dcterms:modified xsi:type="dcterms:W3CDTF">2017-10-06T20:27:10Z</dcterms:modified>
</cp:coreProperties>
</file>