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 Pierre Espitia\Google Drive\TERMOSOLUCIONES\1. OLIMPICA\0. Proyectos 2016\37. Equipos Tiendas Nuevas 2016\Rack (Sabanalarga y Fruver)\"/>
    </mc:Choice>
  </mc:AlternateContent>
  <bookViews>
    <workbookView xWindow="0" yWindow="0" windowWidth="20490" windowHeight="7455"/>
  </bookViews>
  <sheets>
    <sheet name="Aprovechamiento de Fruve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2" l="1"/>
  <c r="E13" i="2"/>
  <c r="G13" i="2" s="1"/>
  <c r="E12" i="2"/>
  <c r="G12" i="2" s="1"/>
  <c r="E11" i="2"/>
  <c r="G11" i="2" s="1"/>
  <c r="E10" i="2"/>
  <c r="G10" i="2" s="1"/>
  <c r="E9" i="2"/>
  <c r="G9" i="2" s="1"/>
  <c r="G8" i="2"/>
  <c r="E8" i="2"/>
  <c r="E7" i="2"/>
  <c r="E17" i="2" s="1"/>
  <c r="G7" i="2" l="1"/>
  <c r="G14" i="2" l="1"/>
  <c r="G15" i="2" s="1"/>
  <c r="G17" i="2" l="1"/>
  <c r="G16" i="2"/>
</calcChain>
</file>

<file path=xl/sharedStrings.xml><?xml version="1.0" encoding="utf-8"?>
<sst xmlns="http://schemas.openxmlformats.org/spreadsheetml/2006/main" count="36" uniqueCount="35">
  <si>
    <t>SISTEMA</t>
  </si>
  <si>
    <t>NOMBRE</t>
  </si>
  <si>
    <t>DIMENSIONES</t>
  </si>
  <si>
    <t>BTUH/FT</t>
  </si>
  <si>
    <t>BTU/H</t>
  </si>
  <si>
    <t>MODULOS</t>
  </si>
  <si>
    <t>EVAP (°F)</t>
  </si>
  <si>
    <t>COND. (°F)</t>
  </si>
  <si>
    <t>FT</t>
  </si>
  <si>
    <t>FT3</t>
  </si>
  <si>
    <t>SYS-01</t>
  </si>
  <si>
    <t>SYS-02</t>
  </si>
  <si>
    <t>SYS-03</t>
  </si>
  <si>
    <t>SYS-04</t>
  </si>
  <si>
    <t>SYS-05</t>
  </si>
  <si>
    <t>TOTAL MEDIA</t>
  </si>
  <si>
    <t>SYS-06</t>
  </si>
  <si>
    <t>SYS-07</t>
  </si>
  <si>
    <t>CONDENSADORA</t>
  </si>
  <si>
    <t>TOTALES</t>
  </si>
  <si>
    <t>Aprovechamiento de Fruver</t>
  </si>
  <si>
    <t>Recibo</t>
  </si>
  <si>
    <t>20.5x17.1x10</t>
  </si>
  <si>
    <t>MP</t>
  </si>
  <si>
    <t>25.2x15.7x10</t>
  </si>
  <si>
    <t>PT</t>
  </si>
  <si>
    <t>Precamara</t>
  </si>
  <si>
    <t>64.5x8x10</t>
  </si>
  <si>
    <t xml:space="preserve">Proceso 1 </t>
  </si>
  <si>
    <t>27.5x32.6x10</t>
  </si>
  <si>
    <t>Proceso 2</t>
  </si>
  <si>
    <t>17.3x32.6x10</t>
  </si>
  <si>
    <t>Empaque</t>
  </si>
  <si>
    <t>32x12x11.5</t>
  </si>
  <si>
    <t>Reserva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</si>
</sst>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  <font>
      <sz val="11"/>
      <name val="Helv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3" fontId="1" fillId="0" borderId="2" xfId="0" applyNumberFormat="1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3" fontId="2" fillId="0" borderId="4" xfId="0" applyNumberFormat="1" applyFont="1" applyFill="1" applyBorder="1" applyAlignment="1">
      <alignment vertical="top"/>
    </xf>
    <xf numFmtId="3" fontId="2" fillId="0" borderId="0" xfId="0" applyNumberFormat="1" applyFont="1" applyFill="1" applyBorder="1" applyAlignment="1">
      <alignment vertical="top"/>
    </xf>
    <xf numFmtId="3" fontId="2" fillId="0" borderId="5" xfId="0" applyNumberFormat="1" applyFont="1" applyFill="1" applyBorder="1" applyAlignment="1">
      <alignment vertical="top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2" fontId="3" fillId="0" borderId="11" xfId="0" applyNumberFormat="1" applyFont="1" applyBorder="1" applyAlignment="1">
      <alignment horizontal="center" vertical="top" wrapText="1"/>
    </xf>
    <xf numFmtId="12" fontId="3" fillId="0" borderId="12" xfId="0" applyNumberFormat="1" applyFont="1" applyBorder="1" applyAlignment="1">
      <alignment horizontal="center" vertical="top" wrapText="1"/>
    </xf>
    <xf numFmtId="3" fontId="3" fillId="0" borderId="12" xfId="0" applyNumberFormat="1" applyFont="1" applyFill="1" applyBorder="1" applyAlignment="1">
      <alignment horizontal="center" vertical="top" wrapText="1"/>
    </xf>
    <xf numFmtId="12" fontId="3" fillId="0" borderId="12" xfId="0" applyNumberFormat="1" applyFont="1" applyFill="1" applyBorder="1" applyAlignment="1">
      <alignment horizontal="center" vertical="top" wrapText="1"/>
    </xf>
    <xf numFmtId="12" fontId="3" fillId="0" borderId="13" xfId="0" applyNumberFormat="1" applyFont="1" applyBorder="1" applyAlignment="1">
      <alignment horizontal="center" vertical="top" wrapText="1"/>
    </xf>
    <xf numFmtId="49" fontId="1" fillId="0" borderId="14" xfId="1" applyNumberFormat="1" applyFont="1" applyFill="1" applyBorder="1" applyAlignment="1" applyProtection="1">
      <alignment horizontal="left" vertical="center" wrapText="1"/>
      <protection locked="0"/>
    </xf>
    <xf numFmtId="3" fontId="1" fillId="0" borderId="14" xfId="1" applyNumberFormat="1" applyFont="1" applyFill="1" applyBorder="1" applyAlignment="1" applyProtection="1">
      <alignment horizontal="center" vertical="center"/>
    </xf>
    <xf numFmtId="3" fontId="1" fillId="0" borderId="14" xfId="0" applyNumberFormat="1" applyFont="1" applyFill="1" applyBorder="1" applyAlignment="1" applyProtection="1">
      <alignment horizontal="center" vertical="center"/>
      <protection locked="0"/>
    </xf>
    <xf numFmtId="3" fontId="1" fillId="0" borderId="14" xfId="1" applyNumberFormat="1" applyFont="1" applyFill="1" applyBorder="1" applyAlignment="1" applyProtection="1">
      <alignment horizontal="center" vertical="center"/>
      <protection locked="0"/>
    </xf>
    <xf numFmtId="0" fontId="1" fillId="0" borderId="14" xfId="0" applyFont="1" applyFill="1" applyBorder="1" applyAlignment="1" applyProtection="1">
      <alignment horizontal="center" vertical="top" wrapText="1"/>
      <protection locked="0"/>
    </xf>
    <xf numFmtId="0" fontId="1" fillId="0" borderId="15" xfId="0" applyFont="1" applyFill="1" applyBorder="1" applyAlignment="1" applyProtection="1">
      <alignment horizontal="center" vertical="top" wrapText="1"/>
      <protection locked="0"/>
    </xf>
    <xf numFmtId="0" fontId="0" fillId="0" borderId="0" xfId="0" applyFill="1"/>
    <xf numFmtId="0" fontId="1" fillId="0" borderId="14" xfId="0" applyFont="1" applyFill="1" applyBorder="1" applyAlignment="1" applyProtection="1">
      <alignment horizontal="center" vertical="center" wrapText="1"/>
      <protection locked="0"/>
    </xf>
    <xf numFmtId="3" fontId="1" fillId="0" borderId="14" xfId="0" applyNumberFormat="1" applyFont="1" applyFill="1" applyBorder="1" applyAlignment="1" applyProtection="1">
      <alignment horizontal="center" vertical="top"/>
    </xf>
    <xf numFmtId="0" fontId="1" fillId="0" borderId="16" xfId="0" applyFont="1" applyFill="1" applyBorder="1" applyAlignment="1" applyProtection="1">
      <alignment horizontal="center" vertical="top" wrapText="1"/>
      <protection locked="0"/>
    </xf>
    <xf numFmtId="0" fontId="3" fillId="0" borderId="16" xfId="0" applyFont="1" applyFill="1" applyBorder="1" applyAlignment="1" applyProtection="1">
      <alignment horizontal="center" vertical="top" wrapText="1"/>
      <protection locked="0"/>
    </xf>
    <xf numFmtId="49" fontId="3" fillId="0" borderId="14" xfId="1" applyNumberFormat="1" applyFont="1" applyFill="1" applyBorder="1" applyAlignment="1" applyProtection="1">
      <alignment horizontal="left" vertical="center" wrapText="1"/>
      <protection locked="0"/>
    </xf>
    <xf numFmtId="3" fontId="3" fillId="0" borderId="14" xfId="1" applyNumberFormat="1" applyFont="1" applyFill="1" applyBorder="1" applyAlignment="1" applyProtection="1">
      <alignment horizontal="center" vertical="center"/>
    </xf>
    <xf numFmtId="3" fontId="3" fillId="0" borderId="14" xfId="0" applyNumberFormat="1" applyFont="1" applyFill="1" applyBorder="1" applyAlignment="1" applyProtection="1">
      <alignment horizontal="center" vertical="center"/>
      <protection locked="0"/>
    </xf>
    <xf numFmtId="3" fontId="3" fillId="0" borderId="14" xfId="1" applyNumberFormat="1" applyFont="1" applyFill="1" applyBorder="1" applyAlignment="1" applyProtection="1">
      <alignment horizontal="center" vertical="center"/>
      <protection locked="0"/>
    </xf>
    <xf numFmtId="0" fontId="3" fillId="0" borderId="14" xfId="0" applyFont="1" applyFill="1" applyBorder="1" applyAlignment="1" applyProtection="1">
      <alignment horizontal="center" vertical="top" wrapText="1"/>
      <protection locked="0"/>
    </xf>
    <xf numFmtId="0" fontId="3" fillId="0" borderId="15" xfId="0" applyFont="1" applyFill="1" applyBorder="1" applyAlignment="1" applyProtection="1">
      <alignment horizontal="center" vertical="top" wrapText="1"/>
      <protection locked="0"/>
    </xf>
    <xf numFmtId="0" fontId="1" fillId="0" borderId="14" xfId="0" applyFont="1" applyFill="1" applyBorder="1" applyAlignment="1" applyProtection="1">
      <alignment horizontal="center" vertical="top"/>
      <protection locked="0"/>
    </xf>
    <xf numFmtId="0" fontId="1" fillId="0" borderId="16" xfId="0" applyFont="1" applyFill="1" applyBorder="1" applyAlignment="1" applyProtection="1">
      <alignment horizontal="center" vertical="center" wrapText="1"/>
      <protection locked="0"/>
    </xf>
    <xf numFmtId="3" fontId="3" fillId="0" borderId="14" xfId="0" applyNumberFormat="1" applyFont="1" applyFill="1" applyBorder="1" applyAlignment="1" applyProtection="1">
      <alignment horizontal="center" vertical="top"/>
      <protection locked="0"/>
    </xf>
    <xf numFmtId="0" fontId="3" fillId="0" borderId="17" xfId="0" applyFont="1" applyBorder="1" applyAlignment="1" applyProtection="1">
      <alignment horizontal="center" vertical="top"/>
      <protection locked="0"/>
    </xf>
    <xf numFmtId="0" fontId="3" fillId="0" borderId="18" xfId="0" applyFont="1" applyBorder="1" applyAlignment="1" applyProtection="1">
      <alignment horizontal="center" vertical="top" wrapText="1"/>
      <protection locked="0"/>
    </xf>
    <xf numFmtId="3" fontId="3" fillId="0" borderId="18" xfId="0" applyNumberFormat="1" applyFont="1" applyFill="1" applyBorder="1" applyAlignment="1">
      <alignment horizontal="center" vertical="top"/>
    </xf>
    <xf numFmtId="0" fontId="3" fillId="0" borderId="18" xfId="0" applyFont="1" applyFill="1" applyBorder="1" applyAlignment="1">
      <alignment horizontal="center" vertical="top"/>
    </xf>
    <xf numFmtId="0" fontId="3" fillId="0" borderId="19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1" fillId="0" borderId="0" xfId="0" applyFont="1" applyBorder="1" applyAlignment="1">
      <alignment vertical="top" wrapText="1"/>
    </xf>
    <xf numFmtId="3" fontId="1" fillId="0" borderId="0" xfId="0" applyNumberFormat="1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Normal_HILLPH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tabSelected="1" workbookViewId="0">
      <selection activeCell="D27" sqref="D27"/>
    </sheetView>
  </sheetViews>
  <sheetFormatPr baseColWidth="10" defaultRowHeight="15" x14ac:dyDescent="0.25"/>
  <cols>
    <col min="1" max="1" width="5.28515625" customWidth="1"/>
    <col min="3" max="3" width="31" customWidth="1"/>
    <col min="4" max="4" width="12.5703125" customWidth="1"/>
    <col min="11" max="11" width="11" style="24"/>
  </cols>
  <sheetData>
    <row r="1" spans="2:12" s="24" customFormat="1" ht="15.75" thickBot="1" x14ac:dyDescent="0.3">
      <c r="B1"/>
      <c r="C1"/>
      <c r="D1"/>
      <c r="E1"/>
      <c r="F1"/>
      <c r="G1"/>
      <c r="H1"/>
      <c r="I1"/>
      <c r="J1"/>
    </row>
    <row r="2" spans="2:12" s="24" customFormat="1" x14ac:dyDescent="0.25">
      <c r="B2" s="1"/>
      <c r="C2" s="2"/>
      <c r="D2" s="3"/>
      <c r="E2" s="3"/>
      <c r="F2" s="3"/>
      <c r="G2" s="4"/>
      <c r="H2" s="4"/>
      <c r="I2" s="4"/>
      <c r="J2" s="5"/>
    </row>
    <row r="3" spans="2:12" s="24" customFormat="1" x14ac:dyDescent="0.25">
      <c r="B3" s="6" t="s">
        <v>20</v>
      </c>
      <c r="C3" s="7"/>
      <c r="D3" s="7"/>
      <c r="E3" s="7"/>
      <c r="F3" s="7"/>
      <c r="G3" s="7"/>
      <c r="H3" s="7"/>
      <c r="I3" s="7"/>
      <c r="J3" s="8"/>
    </row>
    <row r="4" spans="2:12" s="24" customFormat="1" ht="15.75" thickBot="1" x14ac:dyDescent="0.3">
      <c r="B4" s="43"/>
      <c r="C4" s="44"/>
      <c r="D4" s="45"/>
      <c r="E4" s="45"/>
      <c r="F4" s="45"/>
      <c r="G4" s="46"/>
      <c r="H4" s="46"/>
      <c r="I4" s="46"/>
      <c r="J4" s="47"/>
    </row>
    <row r="5" spans="2:12" s="24" customFormat="1" x14ac:dyDescent="0.25">
      <c r="B5" s="9" t="s">
        <v>0</v>
      </c>
      <c r="C5" s="10" t="s">
        <v>1</v>
      </c>
      <c r="D5" s="48" t="s">
        <v>2</v>
      </c>
      <c r="E5" s="49"/>
      <c r="F5" s="11" t="s">
        <v>3</v>
      </c>
      <c r="G5" s="11" t="s">
        <v>4</v>
      </c>
      <c r="H5" s="11" t="s">
        <v>5</v>
      </c>
      <c r="I5" s="11" t="s">
        <v>6</v>
      </c>
      <c r="J5" s="12" t="s">
        <v>7</v>
      </c>
    </row>
    <row r="6" spans="2:12" s="24" customFormat="1" x14ac:dyDescent="0.25">
      <c r="B6" s="13"/>
      <c r="C6" s="14"/>
      <c r="D6" s="15" t="s">
        <v>8</v>
      </c>
      <c r="E6" s="15" t="s">
        <v>9</v>
      </c>
      <c r="F6" s="15"/>
      <c r="G6" s="16"/>
      <c r="H6" s="16"/>
      <c r="I6" s="16"/>
      <c r="J6" s="17"/>
    </row>
    <row r="7" spans="2:12" s="24" customFormat="1" x14ac:dyDescent="0.25">
      <c r="B7" s="36" t="s">
        <v>10</v>
      </c>
      <c r="C7" s="18" t="s">
        <v>21</v>
      </c>
      <c r="D7" s="19" t="s">
        <v>22</v>
      </c>
      <c r="E7" s="19">
        <f>20.5*17.1*10</f>
        <v>3505.5</v>
      </c>
      <c r="F7" s="20">
        <v>6</v>
      </c>
      <c r="G7" s="21">
        <f>E7*F7</f>
        <v>21033</v>
      </c>
      <c r="H7" s="21"/>
      <c r="I7" s="22">
        <v>35</v>
      </c>
      <c r="J7" s="23">
        <v>110</v>
      </c>
    </row>
    <row r="8" spans="2:12" s="24" customFormat="1" x14ac:dyDescent="0.25">
      <c r="B8" s="36" t="s">
        <v>11</v>
      </c>
      <c r="C8" s="18" t="s">
        <v>23</v>
      </c>
      <c r="D8" s="19" t="s">
        <v>24</v>
      </c>
      <c r="E8" s="19">
        <f>25.2*15.7*10</f>
        <v>3956.3999999999996</v>
      </c>
      <c r="F8" s="20">
        <v>8</v>
      </c>
      <c r="G8" s="21">
        <f t="shared" ref="G8:G13" si="0">E8*F8</f>
        <v>31651.199999999997</v>
      </c>
      <c r="H8" s="21"/>
      <c r="I8" s="22">
        <v>35</v>
      </c>
      <c r="J8" s="23">
        <v>110</v>
      </c>
    </row>
    <row r="9" spans="2:12" s="24" customFormat="1" x14ac:dyDescent="0.25">
      <c r="B9" s="36" t="s">
        <v>12</v>
      </c>
      <c r="C9" s="18" t="s">
        <v>25</v>
      </c>
      <c r="D9" s="19" t="s">
        <v>24</v>
      </c>
      <c r="E9" s="19">
        <f>25.2*15.7*10</f>
        <v>3956.3999999999996</v>
      </c>
      <c r="F9" s="20">
        <v>8</v>
      </c>
      <c r="G9" s="21">
        <f t="shared" si="0"/>
        <v>31651.199999999997</v>
      </c>
      <c r="H9" s="21">
        <v>3</v>
      </c>
      <c r="I9" s="22">
        <v>25</v>
      </c>
      <c r="J9" s="23">
        <v>110</v>
      </c>
    </row>
    <row r="10" spans="2:12" x14ac:dyDescent="0.25">
      <c r="B10" s="36" t="s">
        <v>13</v>
      </c>
      <c r="C10" s="18" t="s">
        <v>26</v>
      </c>
      <c r="D10" s="19" t="s">
        <v>27</v>
      </c>
      <c r="E10" s="19">
        <f>64.5*8*10</f>
        <v>5160</v>
      </c>
      <c r="F10" s="20">
        <v>6</v>
      </c>
      <c r="G10" s="21">
        <f t="shared" si="0"/>
        <v>30960</v>
      </c>
      <c r="H10" s="21">
        <v>1</v>
      </c>
      <c r="I10" s="22">
        <v>25</v>
      </c>
      <c r="J10" s="23">
        <v>110</v>
      </c>
      <c r="L10" s="24"/>
    </row>
    <row r="11" spans="2:12" s="24" customFormat="1" x14ac:dyDescent="0.25">
      <c r="B11" s="36" t="s">
        <v>14</v>
      </c>
      <c r="C11" s="18" t="s">
        <v>28</v>
      </c>
      <c r="D11" s="19" t="s">
        <v>29</v>
      </c>
      <c r="E11" s="19">
        <f>27.5*32.6*10</f>
        <v>8965</v>
      </c>
      <c r="F11" s="20">
        <v>6</v>
      </c>
      <c r="G11" s="21">
        <f t="shared" si="0"/>
        <v>53790</v>
      </c>
      <c r="H11" s="21"/>
      <c r="I11" s="22">
        <v>20</v>
      </c>
      <c r="J11" s="23">
        <v>110</v>
      </c>
    </row>
    <row r="12" spans="2:12" s="24" customFormat="1" x14ac:dyDescent="0.25">
      <c r="B12" s="36" t="s">
        <v>16</v>
      </c>
      <c r="C12" s="18" t="s">
        <v>30</v>
      </c>
      <c r="D12" s="26" t="s">
        <v>31</v>
      </c>
      <c r="E12" s="19">
        <f>17.3*32.6*10</f>
        <v>5639.8</v>
      </c>
      <c r="F12" s="20">
        <v>6</v>
      </c>
      <c r="G12" s="21">
        <f>E12*F12</f>
        <v>33838.800000000003</v>
      </c>
      <c r="H12" s="21"/>
      <c r="I12" s="22">
        <v>20</v>
      </c>
      <c r="J12" s="23">
        <v>110</v>
      </c>
    </row>
    <row r="13" spans="2:12" s="24" customFormat="1" x14ac:dyDescent="0.25">
      <c r="B13" s="36" t="s">
        <v>17</v>
      </c>
      <c r="C13" s="18" t="s">
        <v>32</v>
      </c>
      <c r="D13" s="19" t="s">
        <v>33</v>
      </c>
      <c r="E13" s="19">
        <f>32*12*11.5</f>
        <v>4416</v>
      </c>
      <c r="F13" s="20">
        <v>6</v>
      </c>
      <c r="G13" s="21">
        <f t="shared" si="0"/>
        <v>26496</v>
      </c>
      <c r="H13" s="21">
        <v>3</v>
      </c>
      <c r="I13" s="25">
        <v>14</v>
      </c>
      <c r="J13" s="23">
        <v>110</v>
      </c>
    </row>
    <row r="14" spans="2:12" s="24" customFormat="1" x14ac:dyDescent="0.25">
      <c r="B14" s="27"/>
      <c r="C14" s="18" t="s">
        <v>34</v>
      </c>
      <c r="D14" s="19"/>
      <c r="E14" s="19"/>
      <c r="F14" s="20"/>
      <c r="G14" s="21">
        <f>SUM(G7:G13)*0.05</f>
        <v>11471.010000000002</v>
      </c>
      <c r="H14" s="21"/>
      <c r="I14" s="22"/>
      <c r="J14" s="23"/>
    </row>
    <row r="15" spans="2:12" s="24" customFormat="1" x14ac:dyDescent="0.25">
      <c r="B15" s="28"/>
      <c r="C15" s="29" t="s">
        <v>15</v>
      </c>
      <c r="D15" s="30"/>
      <c r="E15" s="30"/>
      <c r="F15" s="31"/>
      <c r="G15" s="32">
        <f>SUM(G7:G14)</f>
        <v>240891.21000000002</v>
      </c>
      <c r="H15" s="32"/>
      <c r="I15" s="33"/>
      <c r="J15" s="34"/>
    </row>
    <row r="16" spans="2:12" s="24" customFormat="1" x14ac:dyDescent="0.25">
      <c r="B16" s="27"/>
      <c r="C16" s="29" t="s">
        <v>18</v>
      </c>
      <c r="D16" s="26"/>
      <c r="E16" s="26"/>
      <c r="F16" s="20"/>
      <c r="G16" s="37">
        <f>G15*1.5</f>
        <v>361336.81500000006</v>
      </c>
      <c r="H16" s="35"/>
      <c r="I16" s="35"/>
      <c r="J16" s="23">
        <v>110</v>
      </c>
    </row>
    <row r="17" spans="2:10" s="24" customFormat="1" ht="15.75" thickBot="1" x14ac:dyDescent="0.3">
      <c r="B17" s="38"/>
      <c r="C17" s="39" t="s">
        <v>19</v>
      </c>
      <c r="D17" s="40"/>
      <c r="E17" s="40">
        <f>SUM(E7:E15)</f>
        <v>35599.1</v>
      </c>
      <c r="F17" s="40"/>
      <c r="G17" s="40">
        <f>G15</f>
        <v>240891.21000000002</v>
      </c>
      <c r="H17" s="40">
        <f>SUM(H7:H16)</f>
        <v>7</v>
      </c>
      <c r="I17" s="41"/>
      <c r="J17" s="42"/>
    </row>
  </sheetData>
  <mergeCells count="1"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Aprovechamiento de Fruver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 Pierre Espitia</dc:creator>
  <cp:lastModifiedBy>Ing Pierre Espitia</cp:lastModifiedBy>
  <dcterms:created xsi:type="dcterms:W3CDTF">2016-10-21T14:10:15Z</dcterms:created>
  <dcterms:modified xsi:type="dcterms:W3CDTF">2016-11-18T15:09:00Z</dcterms:modified>
</cp:coreProperties>
</file>