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enwerte" sheetId="1" r:id="rId4"/>
    <sheet state="visible" name="Atribute" sheetId="2" r:id="rId5"/>
    <sheet state="visible" name="Kampf" sheetId="3" r:id="rId6"/>
    <sheet state="visible" name="Magie" sheetId="4" r:id="rId7"/>
    <sheet state="visible" name="do not touch" sheetId="5" r:id="rId8"/>
  </sheets>
  <definedNames/>
  <calcPr/>
  <extLst>
    <ext uri="GoogleSheetsCustomDataVersion1">
      <go:sheetsCustomData xmlns:go="http://customooxmlschemas.google.com/" r:id="rId9" roundtripDataSignature="AMtx7mhZiyfi5CQptPs1khZGL6CjdCDOhQ=="/>
    </ext>
  </extLst>
</workbook>
</file>

<file path=xl/sharedStrings.xml><?xml version="1.0" encoding="utf-8"?>
<sst xmlns="http://schemas.openxmlformats.org/spreadsheetml/2006/main" count="127" uniqueCount="112">
  <si>
    <t>Rasse</t>
  </si>
  <si>
    <t>C</t>
  </si>
  <si>
    <t>Leben</t>
  </si>
  <si>
    <t>Rassenspezifischer Modifikator</t>
  </si>
  <si>
    <t>Geistige Gesundheit</t>
  </si>
  <si>
    <t>Mana</t>
  </si>
  <si>
    <t>S</t>
  </si>
  <si>
    <t>Stärke</t>
  </si>
  <si>
    <t>A</t>
  </si>
  <si>
    <t>Amaka</t>
  </si>
  <si>
    <t>B</t>
  </si>
  <si>
    <t>Guqual</t>
  </si>
  <si>
    <t>Avzitil</t>
  </si>
  <si>
    <t>D</t>
  </si>
  <si>
    <t>Vadonier</t>
  </si>
  <si>
    <t>E</t>
  </si>
  <si>
    <t>Elb</t>
  </si>
  <si>
    <t>F</t>
  </si>
  <si>
    <t>Augling</t>
  </si>
  <si>
    <t>G</t>
  </si>
  <si>
    <t>Quork</t>
  </si>
  <si>
    <t>H</t>
  </si>
  <si>
    <t>Draske</t>
  </si>
  <si>
    <t>Punkte ges.:</t>
  </si>
  <si>
    <t xml:space="preserve">Soziales </t>
  </si>
  <si>
    <t>Wissen</t>
  </si>
  <si>
    <t>Menschenkenntnis</t>
  </si>
  <si>
    <t>Medizin</t>
  </si>
  <si>
    <t>Lügen</t>
  </si>
  <si>
    <t>Tierkunde</t>
  </si>
  <si>
    <t>Täuschen</t>
  </si>
  <si>
    <t>Pflanzenkunde</t>
  </si>
  <si>
    <t>Überzeugen</t>
  </si>
  <si>
    <t>Religionswissen</t>
  </si>
  <si>
    <t>Feilschen</t>
  </si>
  <si>
    <t>Kultur</t>
  </si>
  <si>
    <t>Charisma</t>
  </si>
  <si>
    <t>Ortskunde</t>
  </si>
  <si>
    <t>Betören</t>
  </si>
  <si>
    <t>Gassenwissen</t>
  </si>
  <si>
    <t>Einschüchtern</t>
  </si>
  <si>
    <t>Magie</t>
  </si>
  <si>
    <t>Geschichte</t>
  </si>
  <si>
    <t>Etikette</t>
  </si>
  <si>
    <t>Körper</t>
  </si>
  <si>
    <t>Mentales</t>
  </si>
  <si>
    <t>Beweglichkeit</t>
  </si>
  <si>
    <t>Fokus</t>
  </si>
  <si>
    <t>Reaktion</t>
  </si>
  <si>
    <t>Geduld</t>
  </si>
  <si>
    <t>Schnelligkeit</t>
  </si>
  <si>
    <t>Wahrnehmung</t>
  </si>
  <si>
    <t>Gleichgewicht</t>
  </si>
  <si>
    <t>Untersuchen</t>
  </si>
  <si>
    <t>Schleichen</t>
  </si>
  <si>
    <t>Erinnerung</t>
  </si>
  <si>
    <t>Fingerfertigkeit</t>
  </si>
  <si>
    <t>Vorsicht</t>
  </si>
  <si>
    <t>Umgang mit Werkzeugen</t>
  </si>
  <si>
    <t>Orientierung</t>
  </si>
  <si>
    <t>Geschicklichkeit</t>
  </si>
  <si>
    <t>Mut</t>
  </si>
  <si>
    <t>Willenskraft</t>
  </si>
  <si>
    <t>Kombis</t>
  </si>
  <si>
    <t>Feste Fertigkeiten</t>
  </si>
  <si>
    <t>Umgang mit Tieren</t>
  </si>
  <si>
    <t>Tierkunde + Charisma</t>
  </si>
  <si>
    <t>Schwimmen</t>
  </si>
  <si>
    <t>Stehlen</t>
  </si>
  <si>
    <t>Fingerfertigkeit + Schleichen</t>
  </si>
  <si>
    <t>Reiten</t>
  </si>
  <si>
    <t>Fährtenlesen</t>
  </si>
  <si>
    <t>Untersuchen + Tierkunde</t>
  </si>
  <si>
    <t>Lesen</t>
  </si>
  <si>
    <t>Spurenlesen</t>
  </si>
  <si>
    <t>Untersuchen + Wahrnehmung</t>
  </si>
  <si>
    <t>Schreiben</t>
  </si>
  <si>
    <t>Klettern</t>
  </si>
  <si>
    <t>Beweglichkeit + Gleichgewicht</t>
  </si>
  <si>
    <t>Mathematik</t>
  </si>
  <si>
    <t>Werfen</t>
  </si>
  <si>
    <t>Fokus + Beweglichkeit</t>
  </si>
  <si>
    <t>Ja: 5</t>
  </si>
  <si>
    <t>5:1</t>
  </si>
  <si>
    <t>Waffenklasse</t>
  </si>
  <si>
    <t>Bonuswerte</t>
  </si>
  <si>
    <t>investierte Punkte</t>
  </si>
  <si>
    <t>Kampfwert</t>
  </si>
  <si>
    <t>Paradewert</t>
  </si>
  <si>
    <t>Klingenwaffen</t>
  </si>
  <si>
    <t>Schlagwaffen</t>
  </si>
  <si>
    <t>Stichwaffen</t>
  </si>
  <si>
    <t>Kampfkunst</t>
  </si>
  <si>
    <t>Raufen</t>
  </si>
  <si>
    <t>Wurfwaffen</t>
  </si>
  <si>
    <t>Fernwaffen</t>
  </si>
  <si>
    <t>Zauberklasse</t>
  </si>
  <si>
    <t>Zauberwert</t>
  </si>
  <si>
    <t>Zerstörung</t>
  </si>
  <si>
    <t>Feuer</t>
  </si>
  <si>
    <t>Wasser</t>
  </si>
  <si>
    <t>Erde</t>
  </si>
  <si>
    <t>Luft</t>
  </si>
  <si>
    <t>Beschwörung</t>
  </si>
  <si>
    <t>Wiederherstellung/Verstärkung</t>
  </si>
  <si>
    <t>Veränderung</t>
  </si>
  <si>
    <t>physisch</t>
  </si>
  <si>
    <t>psychisch</t>
  </si>
  <si>
    <t>max.: 32</t>
  </si>
  <si>
    <t>Zauber</t>
  </si>
  <si>
    <t>Stufe</t>
  </si>
  <si>
    <t>max.: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</si>
</sst>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  <font>
      <sz val="72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42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1" xfId="0" applyBorder="1" applyFont="1" applyNumberForma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4" numFmtId="0" xfId="0" applyAlignment="1" applyFont="1">
      <alignment vertical="center"/>
    </xf>
    <xf borderId="10" fillId="0" fontId="2" numFmtId="49" xfId="0" applyBorder="1" applyFont="1" applyNumberFormat="1"/>
    <xf borderId="11" fillId="0" fontId="2" numFmtId="1" xfId="0" applyBorder="1" applyFont="1" applyNumberFormat="1"/>
    <xf borderId="12" fillId="0" fontId="2" numFmtId="49" xfId="0" applyBorder="1" applyFont="1" applyNumberFormat="1"/>
    <xf borderId="13" fillId="0" fontId="2" numFmtId="1" xfId="0" applyBorder="1" applyFont="1" applyNumberFormat="1"/>
    <xf borderId="14" fillId="0" fontId="2" numFmtId="49" xfId="0" applyBorder="1" applyFont="1" applyNumberFormat="1"/>
    <xf borderId="15" fillId="0" fontId="2" numFmtId="1" xfId="0" applyBorder="1" applyFont="1" applyNumberFormat="1"/>
    <xf borderId="16" fillId="0" fontId="2" numFmtId="0" xfId="0" applyAlignment="1" applyBorder="1" applyFont="1">
      <alignment horizontal="right"/>
    </xf>
    <xf borderId="17" fillId="0" fontId="2" numFmtId="0" xfId="0" applyAlignment="1" applyBorder="1" applyFont="1">
      <alignment horizontal="left"/>
    </xf>
    <xf borderId="18" fillId="0" fontId="2" numFmtId="1" xfId="0" applyBorder="1" applyFont="1" applyNumberFormat="1"/>
    <xf borderId="10" fillId="0" fontId="2" numFmtId="0" xfId="0" applyBorder="1" applyFont="1"/>
    <xf borderId="11" fillId="2" fontId="2" numFmtId="0" xfId="0" applyBorder="1" applyFont="1"/>
    <xf borderId="12" fillId="0" fontId="2" numFmtId="0" xfId="0" applyBorder="1" applyFont="1"/>
    <xf borderId="13" fillId="2" fontId="2" numFmtId="0" xfId="0" applyBorder="1" applyFont="1"/>
    <xf borderId="14" fillId="0" fontId="2" numFmtId="0" xfId="0" applyBorder="1" applyFont="1"/>
    <xf borderId="15" fillId="2" fontId="2" numFmtId="0" xfId="0" applyBorder="1" applyFont="1"/>
    <xf borderId="13" fillId="0" fontId="2" numFmtId="0" xfId="0" applyBorder="1" applyFont="1"/>
    <xf borderId="15" fillId="0" fontId="2" numFmtId="0" xfId="0" applyBorder="1" applyFont="1"/>
    <xf borderId="19" fillId="0" fontId="2" numFmtId="0" xfId="0" applyBorder="1" applyFont="1"/>
    <xf borderId="18" fillId="0" fontId="2" numFmtId="0" xfId="0" applyBorder="1" applyFont="1"/>
    <xf borderId="20" fillId="0" fontId="2" numFmtId="0" xfId="0" applyBorder="1" applyFont="1"/>
    <xf borderId="11" fillId="0" fontId="2" numFmtId="0" xfId="0" applyBorder="1" applyFont="1"/>
    <xf borderId="11" fillId="2" fontId="2" numFmtId="0" xfId="0" applyAlignment="1" applyBorder="1" applyFont="1">
      <alignment horizontal="right"/>
    </xf>
    <xf borderId="21" fillId="0" fontId="2" numFmtId="0" xfId="0" applyBorder="1" applyFont="1"/>
    <xf borderId="13" fillId="2" fontId="2" numFmtId="0" xfId="0" applyAlignment="1" applyBorder="1" applyFont="1">
      <alignment horizontal="right"/>
    </xf>
    <xf borderId="22" fillId="0" fontId="2" numFmtId="0" xfId="0" applyBorder="1" applyFont="1"/>
    <xf borderId="15" fillId="0" fontId="2" numFmtId="0" xfId="0" applyAlignment="1" applyBorder="1" applyFont="1">
      <alignment horizontal="right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0" fillId="2" fontId="2" numFmtId="0" xfId="0" applyBorder="1" applyFont="1"/>
    <xf borderId="27" fillId="0" fontId="2" numFmtId="0" xfId="0" applyBorder="1" applyFont="1"/>
    <xf borderId="21" fillId="2" fontId="2" numFmtId="0" xfId="0" applyAlignment="1" applyBorder="1" applyFont="1">
      <alignment readingOrder="0"/>
    </xf>
    <xf borderId="21" fillId="2" fontId="2" numFmtId="0" xfId="0" applyBorder="1" applyFont="1"/>
    <xf borderId="28" fillId="0" fontId="2" numFmtId="0" xfId="0" applyBorder="1" applyFont="1"/>
    <xf borderId="22" fillId="2" fontId="2" numFmtId="0" xfId="0" applyBorder="1" applyFont="1"/>
    <xf borderId="2" fillId="0" fontId="2" numFmtId="0" xfId="0" applyAlignment="1" applyBorder="1" applyFont="1">
      <alignment horizontal="center"/>
    </xf>
    <xf borderId="24" fillId="0" fontId="5" numFmtId="0" xfId="0" applyBorder="1" applyFont="1"/>
    <xf borderId="6" fillId="0" fontId="2" numFmtId="0" xfId="0" applyAlignment="1" applyBorder="1" applyFont="1">
      <alignment horizontal="center" vertical="center"/>
    </xf>
    <xf borderId="29" fillId="0" fontId="2" numFmtId="0" xfId="0" applyBorder="1" applyFont="1"/>
    <xf borderId="10" fillId="2" fontId="2" numFmtId="0" xfId="0" applyBorder="1" applyFont="1"/>
    <xf borderId="30" fillId="0" fontId="5" numFmtId="0" xfId="0" applyBorder="1" applyFont="1"/>
    <xf borderId="31" fillId="0" fontId="2" numFmtId="0" xfId="0" applyBorder="1" applyFont="1"/>
    <xf borderId="12" fillId="2" fontId="2" numFmtId="0" xfId="0" applyBorder="1" applyFont="1"/>
    <xf borderId="32" fillId="0" fontId="5" numFmtId="0" xfId="0" applyBorder="1" applyFont="1"/>
    <xf borderId="33" fillId="0" fontId="2" numFmtId="0" xfId="0" applyBorder="1" applyFont="1"/>
    <xf borderId="14" fillId="2" fontId="2" numFmtId="0" xfId="0" applyBorder="1" applyFont="1"/>
    <xf borderId="4" fillId="0" fontId="2" numFmtId="0" xfId="0" applyAlignment="1" applyBorder="1" applyFont="1">
      <alignment horizontal="center"/>
    </xf>
    <xf borderId="34" fillId="2" fontId="2" numFmtId="0" xfId="0" applyBorder="1" applyFont="1"/>
    <xf borderId="35" fillId="0" fontId="2" numFmtId="0" xfId="0" applyBorder="1" applyFont="1"/>
    <xf borderId="16" fillId="0" fontId="2" numFmtId="0" xfId="0" applyAlignment="1" applyBorder="1" applyFont="1">
      <alignment horizontal="center"/>
    </xf>
    <xf borderId="36" fillId="0" fontId="5" numFmtId="0" xfId="0" applyBorder="1" applyFont="1"/>
    <xf borderId="30" fillId="0" fontId="2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2" fontId="2" numFmtId="0" xfId="0" applyBorder="1" applyFon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43"/>
    <col customWidth="1" min="4" max="4" width="6.57"/>
    <col customWidth="1" min="5" max="5" width="12.0"/>
    <col customWidth="1" min="6" max="6" width="4.57"/>
    <col customWidth="1" min="7" max="7" width="3.71"/>
    <col customWidth="1" min="8" max="26" width="10.71"/>
  </cols>
  <sheetData>
    <row r="1" ht="14.25" customHeight="1"/>
    <row r="2" ht="14.25" customHeight="1">
      <c r="C2" s="1" t="s">
        <v>0</v>
      </c>
      <c r="D2" s="2" t="s">
        <v>1</v>
      </c>
    </row>
    <row r="3" ht="14.25" customHeight="1">
      <c r="D3" s="1" t="str">
        <f>VLOOKUP(D2,H8:J15,3)</f>
        <v>Avzitil</v>
      </c>
    </row>
    <row r="4" ht="14.25" customHeight="1"/>
    <row r="5" ht="14.25" customHeight="1">
      <c r="C5" s="3" t="s">
        <v>2</v>
      </c>
      <c r="D5" s="4">
        <f>ROUND(Atribute!C17+(Atribute!F17/2)+VLOOKUP(D2,H8:I15,2),0)</f>
        <v>114</v>
      </c>
      <c r="E5" s="5"/>
      <c r="H5" s="1" t="s">
        <v>3</v>
      </c>
    </row>
    <row r="6" ht="14.25" customHeight="1">
      <c r="C6" s="6" t="s">
        <v>4</v>
      </c>
      <c r="D6" s="7">
        <f>ROUND(AVERAGE(Atribute!F26,Atribute!F20,Atribute!F18,Atribute!F23)*5,0)</f>
        <v>86</v>
      </c>
    </row>
    <row r="7" ht="14.25" customHeight="1">
      <c r="C7" s="6" t="s">
        <v>5</v>
      </c>
      <c r="D7" s="7">
        <f>ROUND(AVERAGE(Atribute!F18,Atribute!F12,Atribute!C25)*10,0)</f>
        <v>77</v>
      </c>
      <c r="H7" s="8" t="s">
        <v>0</v>
      </c>
      <c r="I7" s="9" t="s">
        <v>6</v>
      </c>
    </row>
    <row r="8" ht="15.0" customHeight="1">
      <c r="C8" s="10" t="s">
        <v>7</v>
      </c>
      <c r="D8" s="11">
        <f>ROUND(D5*0.05+((Atribute!C18+Atribute!C21)/4)+3,0)</f>
        <v>13</v>
      </c>
      <c r="G8" s="12"/>
      <c r="H8" s="13" t="s">
        <v>8</v>
      </c>
      <c r="I8" s="14">
        <v>112.0</v>
      </c>
      <c r="J8" s="1" t="s">
        <v>9</v>
      </c>
    </row>
    <row r="9" ht="14.25" customHeight="1">
      <c r="G9" s="12"/>
      <c r="H9" s="15" t="s">
        <v>10</v>
      </c>
      <c r="I9" s="16">
        <v>101.0</v>
      </c>
      <c r="J9" s="1" t="s">
        <v>11</v>
      </c>
    </row>
    <row r="10" ht="14.25" customHeight="1">
      <c r="G10" s="12"/>
      <c r="H10" s="15" t="s">
        <v>1</v>
      </c>
      <c r="I10" s="16">
        <v>94.0</v>
      </c>
      <c r="J10" s="1" t="s">
        <v>12</v>
      </c>
    </row>
    <row r="11" ht="14.25" customHeight="1">
      <c r="G11" s="12"/>
      <c r="H11" s="15" t="s">
        <v>13</v>
      </c>
      <c r="I11" s="16">
        <v>87.0</v>
      </c>
      <c r="J11" s="1" t="s">
        <v>14</v>
      </c>
    </row>
    <row r="12" ht="14.25" customHeight="1">
      <c r="G12" s="12"/>
      <c r="H12" s="15" t="s">
        <v>15</v>
      </c>
      <c r="I12" s="16">
        <v>81.0</v>
      </c>
      <c r="J12" s="1" t="s">
        <v>16</v>
      </c>
    </row>
    <row r="13" ht="14.25" customHeight="1">
      <c r="G13" s="12"/>
      <c r="H13" s="15" t="s">
        <v>17</v>
      </c>
      <c r="I13" s="16">
        <v>75.0</v>
      </c>
      <c r="J13" s="1" t="s">
        <v>18</v>
      </c>
    </row>
    <row r="14" ht="14.25" customHeight="1">
      <c r="G14" s="12"/>
      <c r="H14" s="15" t="s">
        <v>19</v>
      </c>
      <c r="I14" s="16">
        <v>73.0</v>
      </c>
      <c r="J14" s="1" t="s">
        <v>20</v>
      </c>
    </row>
    <row r="15" ht="15.0" customHeight="1">
      <c r="G15" s="12"/>
      <c r="H15" s="17" t="s">
        <v>21</v>
      </c>
      <c r="I15" s="18">
        <v>70.0</v>
      </c>
      <c r="J15" s="1" t="s">
        <v>22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D2">
      <formula1>$H$8:$H$15</formula1>
    </dataValidation>
  </dataValidations>
  <printOptions/>
  <pageMargins bottom="0.787401575" footer="0.0" header="0.0" left="0.7" right="0.7" top="0.7874015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1.86"/>
    <col customWidth="1" min="3" max="3" width="26.14"/>
    <col customWidth="1" min="4" max="4" width="10.71"/>
    <col customWidth="1" min="5" max="5" width="13.86"/>
    <col customWidth="1" min="6" max="6" width="10.71"/>
    <col customWidth="1" min="7" max="7" width="6.71"/>
    <col customWidth="1" min="8" max="26" width="10.71"/>
  </cols>
  <sheetData>
    <row r="1" ht="14.25" customHeight="1"/>
    <row r="2" ht="14.25" customHeight="1">
      <c r="B2" s="19" t="s">
        <v>23</v>
      </c>
      <c r="C2" s="20">
        <f>SUM(C5:C12,C18:C27,F5:F14,F18:F27,G32:G37,Kampf!D4:D10,Magie!D6:D13,Magie!C17:C21)</f>
        <v>268</v>
      </c>
    </row>
    <row r="3" ht="14.25" customHeight="1"/>
    <row r="4" ht="14.25" customHeight="1">
      <c r="B4" s="3" t="s">
        <v>24</v>
      </c>
      <c r="C4" s="21">
        <f t="array" ref="C4">SUM(C5:C12/COUNT(C5:C12))</f>
        <v>1.125</v>
      </c>
      <c r="E4" s="3" t="s">
        <v>25</v>
      </c>
      <c r="F4" s="21">
        <f t="array" ref="F4">SUM(F5:F14/COUNT(F5:F14))</f>
        <v>1.8</v>
      </c>
    </row>
    <row r="5" ht="14.25" customHeight="1">
      <c r="B5" s="22" t="s">
        <v>26</v>
      </c>
      <c r="C5" s="23">
        <v>1.0</v>
      </c>
      <c r="E5" s="22" t="s">
        <v>27</v>
      </c>
      <c r="F5" s="23">
        <v>1.0</v>
      </c>
    </row>
    <row r="6" ht="14.25" customHeight="1">
      <c r="B6" s="24" t="s">
        <v>28</v>
      </c>
      <c r="C6" s="25">
        <v>1.0</v>
      </c>
      <c r="E6" s="24" t="s">
        <v>29</v>
      </c>
      <c r="F6" s="25">
        <v>4.0</v>
      </c>
    </row>
    <row r="7" ht="14.25" customHeight="1">
      <c r="B7" s="24" t="s">
        <v>30</v>
      </c>
      <c r="C7" s="25">
        <v>1.0</v>
      </c>
      <c r="E7" s="24" t="s">
        <v>31</v>
      </c>
      <c r="F7" s="25">
        <v>1.0</v>
      </c>
    </row>
    <row r="8" ht="14.25" customHeight="1">
      <c r="B8" s="24" t="s">
        <v>32</v>
      </c>
      <c r="C8" s="25">
        <v>1.0</v>
      </c>
      <c r="E8" s="24" t="s">
        <v>33</v>
      </c>
      <c r="F8" s="25">
        <v>1.0</v>
      </c>
    </row>
    <row r="9" ht="14.25" customHeight="1">
      <c r="B9" s="24" t="s">
        <v>34</v>
      </c>
      <c r="C9" s="25">
        <v>1.0</v>
      </c>
      <c r="E9" s="24" t="s">
        <v>35</v>
      </c>
      <c r="F9" s="25">
        <v>1.0</v>
      </c>
    </row>
    <row r="10" ht="14.25" customHeight="1">
      <c r="B10" s="24" t="s">
        <v>36</v>
      </c>
      <c r="C10" s="25">
        <v>2.0</v>
      </c>
      <c r="E10" s="24" t="s">
        <v>37</v>
      </c>
      <c r="F10" s="25">
        <v>1.0</v>
      </c>
    </row>
    <row r="11" ht="14.25" customHeight="1">
      <c r="B11" s="24" t="s">
        <v>38</v>
      </c>
      <c r="C11" s="25">
        <v>1.0</v>
      </c>
      <c r="E11" s="24" t="s">
        <v>39</v>
      </c>
      <c r="F11" s="25">
        <v>1.0</v>
      </c>
    </row>
    <row r="12" ht="14.25" customHeight="1">
      <c r="B12" s="26" t="s">
        <v>40</v>
      </c>
      <c r="C12" s="27">
        <v>1.0</v>
      </c>
      <c r="E12" s="24" t="s">
        <v>41</v>
      </c>
      <c r="F12" s="25">
        <v>6.0</v>
      </c>
    </row>
    <row r="13" ht="14.25" customHeight="1">
      <c r="E13" s="24" t="s">
        <v>42</v>
      </c>
      <c r="F13" s="25">
        <v>1.0</v>
      </c>
    </row>
    <row r="14" ht="14.25" customHeight="1">
      <c r="E14" s="26" t="s">
        <v>43</v>
      </c>
      <c r="F14" s="27">
        <v>1.0</v>
      </c>
    </row>
    <row r="15" ht="14.25" customHeight="1"/>
    <row r="16" ht="14.25" customHeight="1"/>
    <row r="17" ht="14.25" customHeight="1">
      <c r="B17" s="3" t="s">
        <v>44</v>
      </c>
      <c r="C17" s="21">
        <f t="array" ref="C17">SUM(C18:C27/COUNT(C18:C27))</f>
        <v>15.875</v>
      </c>
      <c r="E17" s="3" t="s">
        <v>45</v>
      </c>
      <c r="F17" s="21">
        <f t="array" ref="F17">SUM(F18:F27/COUNT(F18:F27))</f>
        <v>8.222222222</v>
      </c>
    </row>
    <row r="18" ht="14.25" customHeight="1">
      <c r="B18" s="22" t="s">
        <v>46</v>
      </c>
      <c r="C18" s="23">
        <v>12.0</v>
      </c>
      <c r="E18" s="22" t="s">
        <v>47</v>
      </c>
      <c r="F18" s="23">
        <v>9.0</v>
      </c>
    </row>
    <row r="19" ht="14.25" customHeight="1">
      <c r="B19" s="24" t="s">
        <v>48</v>
      </c>
      <c r="C19" s="25">
        <v>20.0</v>
      </c>
      <c r="E19" s="24" t="s">
        <v>49</v>
      </c>
      <c r="F19" s="25">
        <v>1.0</v>
      </c>
    </row>
    <row r="20" ht="14.25" customHeight="1">
      <c r="B20" s="24" t="s">
        <v>50</v>
      </c>
      <c r="C20" s="25">
        <v>13.0</v>
      </c>
      <c r="E20" s="24" t="s">
        <v>51</v>
      </c>
      <c r="F20" s="25">
        <v>20.0</v>
      </c>
    </row>
    <row r="21" ht="14.25" customHeight="1">
      <c r="B21" s="6" t="s">
        <v>52</v>
      </c>
      <c r="C21" s="25">
        <v>7.0</v>
      </c>
      <c r="E21" s="24" t="s">
        <v>53</v>
      </c>
      <c r="F21" s="25">
        <v>1.0</v>
      </c>
    </row>
    <row r="22" ht="14.25" customHeight="1">
      <c r="B22" s="24" t="s">
        <v>54</v>
      </c>
      <c r="C22" s="25">
        <v>1.0</v>
      </c>
      <c r="E22" s="24" t="s">
        <v>55</v>
      </c>
      <c r="F22" s="25">
        <v>1.0</v>
      </c>
    </row>
    <row r="23" ht="14.25" customHeight="1">
      <c r="B23" s="24" t="s">
        <v>56</v>
      </c>
      <c r="C23" s="25">
        <v>65.0</v>
      </c>
      <c r="E23" s="24" t="s">
        <v>57</v>
      </c>
      <c r="F23" s="25">
        <v>20.0</v>
      </c>
    </row>
    <row r="24" ht="14.25" customHeight="1">
      <c r="B24" s="24" t="s">
        <v>58</v>
      </c>
      <c r="C24" s="25">
        <v>1.0</v>
      </c>
      <c r="E24" s="24" t="s">
        <v>59</v>
      </c>
      <c r="F24" s="25">
        <v>1.0</v>
      </c>
    </row>
    <row r="25" ht="14.25" customHeight="1">
      <c r="B25" s="24" t="s">
        <v>60</v>
      </c>
      <c r="C25" s="25">
        <v>8.0</v>
      </c>
      <c r="E25" s="24" t="s">
        <v>61</v>
      </c>
      <c r="F25" s="25">
        <v>1.0</v>
      </c>
    </row>
    <row r="26" ht="14.25" customHeight="1">
      <c r="B26" s="24"/>
      <c r="C26" s="28"/>
      <c r="E26" s="24" t="s">
        <v>62</v>
      </c>
      <c r="F26" s="25">
        <v>20.0</v>
      </c>
    </row>
    <row r="27" ht="14.25" customHeight="1">
      <c r="B27" s="26"/>
      <c r="C27" s="29"/>
      <c r="E27" s="26"/>
      <c r="F27" s="29"/>
    </row>
    <row r="28" ht="14.25" customHeight="1"/>
    <row r="29" ht="14.25" customHeight="1"/>
    <row r="30" ht="14.25" customHeight="1"/>
    <row r="31" ht="14.25" customHeight="1">
      <c r="B31" s="3" t="s">
        <v>63</v>
      </c>
      <c r="C31" s="30"/>
      <c r="D31" s="31"/>
      <c r="F31" s="3" t="s">
        <v>64</v>
      </c>
      <c r="G31" s="31"/>
    </row>
    <row r="32" ht="14.25" customHeight="1">
      <c r="B32" s="22" t="s">
        <v>65</v>
      </c>
      <c r="C32" s="32" t="s">
        <v>66</v>
      </c>
      <c r="D32" s="33">
        <f>ROUND((F6+C10)/2,0)</f>
        <v>3</v>
      </c>
      <c r="F32" s="22" t="s">
        <v>67</v>
      </c>
      <c r="G32" s="34"/>
    </row>
    <row r="33" ht="14.25" customHeight="1">
      <c r="B33" s="24" t="s">
        <v>68</v>
      </c>
      <c r="C33" s="35" t="s">
        <v>69</v>
      </c>
      <c r="D33" s="28">
        <f>ROUND((C22+C21)/2,0)</f>
        <v>4</v>
      </c>
      <c r="F33" s="24" t="s">
        <v>70</v>
      </c>
      <c r="G33" s="36">
        <v>5.0</v>
      </c>
    </row>
    <row r="34" ht="14.25" customHeight="1">
      <c r="B34" s="24" t="s">
        <v>71</v>
      </c>
      <c r="C34" s="35" t="s">
        <v>72</v>
      </c>
      <c r="D34" s="28">
        <f>ROUND((F21+F6)/2,0)</f>
        <v>3</v>
      </c>
      <c r="F34" s="24" t="s">
        <v>73</v>
      </c>
      <c r="G34" s="36">
        <v>5.0</v>
      </c>
    </row>
    <row r="35" ht="14.25" customHeight="1">
      <c r="B35" s="24" t="s">
        <v>74</v>
      </c>
      <c r="C35" s="35" t="s">
        <v>75</v>
      </c>
      <c r="D35" s="28">
        <f>ROUND((F21+F20)/2,0)</f>
        <v>11</v>
      </c>
      <c r="F35" s="24" t="s">
        <v>76</v>
      </c>
      <c r="G35" s="36">
        <v>5.0</v>
      </c>
    </row>
    <row r="36" ht="14.25" customHeight="1">
      <c r="B36" s="24" t="s">
        <v>77</v>
      </c>
      <c r="C36" s="35" t="s">
        <v>78</v>
      </c>
      <c r="D36" s="28">
        <f>ROUND((C18+C21)/2,0)</f>
        <v>10</v>
      </c>
      <c r="F36" s="24" t="s">
        <v>79</v>
      </c>
      <c r="G36" s="36"/>
    </row>
    <row r="37" ht="14.25" customHeight="1">
      <c r="B37" s="26" t="s">
        <v>80</v>
      </c>
      <c r="C37" s="37" t="s">
        <v>81</v>
      </c>
      <c r="D37" s="29">
        <f>ROUND((F18+C18)/2,0)</f>
        <v>11</v>
      </c>
      <c r="F37" s="26"/>
      <c r="G37" s="38"/>
    </row>
    <row r="38" ht="14.25" customHeight="1">
      <c r="G38" s="39" t="s">
        <v>82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57"/>
    <col customWidth="1" min="3" max="3" width="10.71"/>
    <col customWidth="1" min="4" max="4" width="15.71"/>
    <col customWidth="1" min="5" max="26" width="10.71"/>
  </cols>
  <sheetData>
    <row r="1" ht="14.25" customHeight="1"/>
    <row r="2" ht="14.25" customHeight="1">
      <c r="D2" s="40" t="s">
        <v>83</v>
      </c>
    </row>
    <row r="3" ht="14.25" customHeight="1">
      <c r="B3" s="41" t="s">
        <v>84</v>
      </c>
      <c r="C3" s="42" t="s">
        <v>85</v>
      </c>
      <c r="D3" s="43" t="s">
        <v>86</v>
      </c>
      <c r="E3" s="43" t="s">
        <v>87</v>
      </c>
      <c r="F3" s="9" t="s">
        <v>88</v>
      </c>
    </row>
    <row r="4" ht="14.25" customHeight="1">
      <c r="B4" s="44" t="s">
        <v>89</v>
      </c>
      <c r="C4" s="22">
        <f>ROUND((Atribute!C25+Atribute!F18+Atribute!C20)*0.1,0)</f>
        <v>3</v>
      </c>
      <c r="D4" s="45">
        <v>20.0</v>
      </c>
      <c r="E4" s="32">
        <f t="shared" ref="E4:E10" si="1">ROUNDDOWN(5+C4+(D4/5),0)</f>
        <v>12</v>
      </c>
      <c r="F4" s="33">
        <f t="shared" ref="F4:F8" si="2">ROUND(E4/2,0)</f>
        <v>6</v>
      </c>
    </row>
    <row r="5" ht="14.25" customHeight="1">
      <c r="B5" s="46" t="s">
        <v>90</v>
      </c>
      <c r="C5" s="24">
        <f>ROUND((Personenwerte!D8+Atribute!C12+Atribute!C18)*0.1,0)</f>
        <v>3</v>
      </c>
      <c r="D5" s="47">
        <v>5.0</v>
      </c>
      <c r="E5" s="35">
        <f t="shared" si="1"/>
        <v>9</v>
      </c>
      <c r="F5" s="28">
        <f t="shared" si="2"/>
        <v>5</v>
      </c>
    </row>
    <row r="6" ht="14.25" customHeight="1">
      <c r="B6" s="46" t="s">
        <v>91</v>
      </c>
      <c r="C6" s="24">
        <f>ROUND((Atribute!C21+Atribute!C23+Atribute!C18)*0.1,0)</f>
        <v>8</v>
      </c>
      <c r="D6" s="48"/>
      <c r="E6" s="35">
        <f t="shared" si="1"/>
        <v>13</v>
      </c>
      <c r="F6" s="28">
        <f t="shared" si="2"/>
        <v>7</v>
      </c>
    </row>
    <row r="7" ht="14.25" customHeight="1">
      <c r="B7" s="46" t="s">
        <v>92</v>
      </c>
      <c r="C7" s="24">
        <f>ROUND((Atribute!C21+Atribute!C18+Atribute!C19)*0.1,0)</f>
        <v>4</v>
      </c>
      <c r="D7" s="48"/>
      <c r="E7" s="35">
        <f t="shared" si="1"/>
        <v>9</v>
      </c>
      <c r="F7" s="28">
        <f t="shared" si="2"/>
        <v>5</v>
      </c>
    </row>
    <row r="8" ht="14.25" customHeight="1">
      <c r="B8" s="46" t="s">
        <v>93</v>
      </c>
      <c r="C8" s="24">
        <f>ROUND((Atribute!C20+Atribute!C12+Atribute!F25)*0.1,0)</f>
        <v>2</v>
      </c>
      <c r="D8" s="48"/>
      <c r="E8" s="35">
        <f t="shared" si="1"/>
        <v>7</v>
      </c>
      <c r="F8" s="28">
        <f t="shared" si="2"/>
        <v>4</v>
      </c>
    </row>
    <row r="9" ht="14.25" customHeight="1">
      <c r="B9" s="46" t="s">
        <v>94</v>
      </c>
      <c r="C9" s="24">
        <f>ROUND((Atribute!D37+Atribute!F18+Atribute!C25)*0.1,0)</f>
        <v>3</v>
      </c>
      <c r="D9" s="48"/>
      <c r="E9" s="35">
        <f t="shared" si="1"/>
        <v>8</v>
      </c>
      <c r="F9" s="28"/>
    </row>
    <row r="10" ht="14.25" customHeight="1">
      <c r="B10" s="49" t="s">
        <v>95</v>
      </c>
      <c r="C10" s="26">
        <f>ROUND((Atribute!F18+Atribute!C25+Atribute!F19)*0.1,0)</f>
        <v>2</v>
      </c>
      <c r="D10" s="50"/>
      <c r="E10" s="37">
        <f t="shared" si="1"/>
        <v>7</v>
      </c>
      <c r="F10" s="29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29"/>
    <col customWidth="1" min="3" max="3" width="10.71"/>
    <col customWidth="1" min="4" max="4" width="15.71"/>
    <col customWidth="1" min="5" max="26" width="10.71"/>
  </cols>
  <sheetData>
    <row r="1" ht="14.25" customHeight="1"/>
    <row r="2" ht="14.25" customHeight="1"/>
    <row r="3" ht="14.25" customHeight="1"/>
    <row r="4" ht="14.25" customHeight="1"/>
    <row r="5" ht="14.25" customHeight="1">
      <c r="B5" s="51" t="s">
        <v>96</v>
      </c>
      <c r="C5" s="52"/>
      <c r="D5" s="43" t="s">
        <v>86</v>
      </c>
      <c r="E5" s="9" t="s">
        <v>97</v>
      </c>
    </row>
    <row r="6" ht="14.25" customHeight="1">
      <c r="B6" s="53" t="s">
        <v>98</v>
      </c>
      <c r="C6" s="54" t="s">
        <v>99</v>
      </c>
      <c r="D6" s="55"/>
      <c r="E6" s="33">
        <f t="shared" ref="E6:E13" si="1">ROUNDDOWN(D6/2,0)</f>
        <v>0</v>
      </c>
    </row>
    <row r="7" ht="14.25" customHeight="1">
      <c r="B7" s="56"/>
      <c r="C7" s="57" t="s">
        <v>100</v>
      </c>
      <c r="D7" s="58"/>
      <c r="E7" s="28">
        <f t="shared" si="1"/>
        <v>0</v>
      </c>
    </row>
    <row r="8" ht="14.25" customHeight="1">
      <c r="B8" s="56"/>
      <c r="C8" s="57" t="s">
        <v>101</v>
      </c>
      <c r="D8" s="58"/>
      <c r="E8" s="28">
        <f t="shared" si="1"/>
        <v>0</v>
      </c>
    </row>
    <row r="9" ht="14.25" customHeight="1">
      <c r="B9" s="59"/>
      <c r="C9" s="60" t="s">
        <v>102</v>
      </c>
      <c r="D9" s="61"/>
      <c r="E9" s="29">
        <f t="shared" si="1"/>
        <v>0</v>
      </c>
    </row>
    <row r="10" ht="14.25" customHeight="1">
      <c r="B10" s="62" t="s">
        <v>103</v>
      </c>
      <c r="D10" s="63"/>
      <c r="E10" s="64">
        <f t="shared" si="1"/>
        <v>0</v>
      </c>
    </row>
    <row r="11" ht="14.25" customHeight="1">
      <c r="B11" s="65" t="s">
        <v>104</v>
      </c>
      <c r="C11" s="66"/>
      <c r="D11" s="55"/>
      <c r="E11" s="33">
        <f t="shared" si="1"/>
        <v>0</v>
      </c>
    </row>
    <row r="12" ht="14.25" customHeight="1">
      <c r="B12" s="67" t="s">
        <v>105</v>
      </c>
      <c r="C12" s="68" t="s">
        <v>106</v>
      </c>
      <c r="D12" s="58"/>
      <c r="E12" s="28">
        <f t="shared" si="1"/>
        <v>0</v>
      </c>
    </row>
    <row r="13" ht="14.25" customHeight="1">
      <c r="B13" s="59"/>
      <c r="C13" s="60" t="s">
        <v>107</v>
      </c>
      <c r="D13" s="61"/>
      <c r="E13" s="29">
        <f t="shared" si="1"/>
        <v>0</v>
      </c>
    </row>
    <row r="14" ht="14.25" customHeight="1">
      <c r="D14" s="1" t="s">
        <v>108</v>
      </c>
    </row>
    <row r="15" ht="14.25" customHeight="1"/>
    <row r="16" ht="14.25" customHeight="1">
      <c r="B16" s="69" t="s">
        <v>109</v>
      </c>
      <c r="C16" s="70" t="s">
        <v>110</v>
      </c>
    </row>
    <row r="17" ht="14.25" customHeight="1">
      <c r="B17" s="71"/>
      <c r="C17" s="72"/>
    </row>
    <row r="18" ht="14.25" customHeight="1">
      <c r="B18" s="24"/>
      <c r="C18" s="25"/>
    </row>
    <row r="19" ht="14.25" customHeight="1">
      <c r="B19" s="24"/>
      <c r="C19" s="25"/>
    </row>
    <row r="20" ht="14.25" customHeight="1">
      <c r="B20" s="24"/>
      <c r="C20" s="25"/>
    </row>
    <row r="21" ht="14.25" customHeight="1">
      <c r="B21" s="26"/>
      <c r="C21" s="27"/>
    </row>
    <row r="22" ht="14.25" customHeight="1">
      <c r="C22" s="1" t="s">
        <v>111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5:C5"/>
    <mergeCell ref="B6:B9"/>
    <mergeCell ref="B10:C10"/>
    <mergeCell ref="B11:C11"/>
    <mergeCell ref="B12:B13"/>
  </mergeCells>
  <printOptions/>
  <pageMargins bottom="0.787401575" footer="0.0" header="0.0" left="0.7" right="0.7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6.86"/>
    <col customWidth="1" min="3" max="26" width="10.71"/>
  </cols>
  <sheetData>
    <row r="1" ht="14.25" customHeight="1"/>
    <row r="2" ht="14.25" customHeight="1"/>
    <row r="3" ht="14.25" customHeight="1">
      <c r="B3" s="1" t="s">
        <v>3</v>
      </c>
    </row>
    <row r="4" ht="14.25" customHeight="1"/>
    <row r="5" ht="14.25" customHeight="1">
      <c r="B5" s="8" t="s">
        <v>0</v>
      </c>
      <c r="C5" s="9" t="s">
        <v>6</v>
      </c>
      <c r="E5" s="1" t="s">
        <v>20</v>
      </c>
    </row>
    <row r="6" ht="14.25" customHeight="1">
      <c r="B6" s="13" t="s">
        <v>9</v>
      </c>
      <c r="C6" s="14">
        <v>112.0</v>
      </c>
      <c r="E6" s="73">
        <f>VLOOKUP(E5,B6:C13,2)</f>
        <v>70</v>
      </c>
    </row>
    <row r="7" ht="14.25" customHeight="1">
      <c r="B7" s="15" t="s">
        <v>11</v>
      </c>
      <c r="C7" s="16">
        <v>101.0</v>
      </c>
      <c r="F7" s="74"/>
    </row>
    <row r="8" ht="14.25" customHeight="1">
      <c r="B8" s="15" t="s">
        <v>12</v>
      </c>
      <c r="C8" s="16">
        <v>94.0</v>
      </c>
    </row>
    <row r="9" ht="14.25" customHeight="1">
      <c r="B9" s="15" t="s">
        <v>14</v>
      </c>
      <c r="C9" s="16">
        <v>87.0</v>
      </c>
    </row>
    <row r="10" ht="14.25" customHeight="1">
      <c r="B10" s="15" t="s">
        <v>16</v>
      </c>
      <c r="C10" s="16">
        <v>81.0</v>
      </c>
    </row>
    <row r="11" ht="14.25" customHeight="1">
      <c r="B11" s="15" t="s">
        <v>18</v>
      </c>
      <c r="C11" s="16">
        <v>75.0</v>
      </c>
    </row>
    <row r="12" ht="14.25" customHeight="1">
      <c r="B12" s="15" t="s">
        <v>20</v>
      </c>
      <c r="C12" s="16">
        <v>73.0</v>
      </c>
    </row>
    <row r="13" ht="14.25" customHeight="1">
      <c r="B13" s="17" t="s">
        <v>22</v>
      </c>
      <c r="C13" s="18">
        <v>70.0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2022-12-28T14:31:56Z</dcterms:created>
  <dc:creator>Luca Hüttenmeister</dc:creator>
</cp:coreProperties>
</file>