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E9BDE2E0-C94A-4E8E-9C02-4EA9DEF2DDA4}" xr6:coauthVersionLast="47" xr6:coauthVersionMax="47" xr10:uidLastSave="{00000000-0000-0000-0000-000000000000}"/>
  <bookViews>
    <workbookView xWindow="57480" yWindow="-120" windowWidth="29040" windowHeight="15840" activeTab="1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27" i="1"/>
  <c r="H26" i="1"/>
  <c r="H25" i="1"/>
  <c r="H24" i="1"/>
  <c r="H23" i="1"/>
  <c r="H22" i="1"/>
  <c r="H21" i="1"/>
  <c r="H20" i="1"/>
  <c r="H19" i="1"/>
  <c r="H18" i="1"/>
  <c r="H17" i="1"/>
  <c r="H28" i="2"/>
  <c r="H27" i="2"/>
  <c r="H26" i="2"/>
  <c r="H25" i="2"/>
  <c r="H24" i="2"/>
  <c r="H23" i="2"/>
  <c r="H22" i="2"/>
  <c r="H21" i="2"/>
  <c r="H20" i="2"/>
  <c r="H19" i="2"/>
  <c r="H18" i="2"/>
  <c r="H17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<sst xmlns="http://schemas.openxmlformats.org/spreadsheetml/2006/main" count="423" uniqueCount="103">
  <si>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</si>
  <si>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</si>
  <si>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</si>
  <si>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</si>
  <si>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</si>
  <si>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</si>
  <si>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</si>
  <si>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</si>
  <si>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</si>
  <si>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</si>
  <si>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</si>
  <si>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</si>
  <si>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</si>
  <si>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</si>
  <si>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</si>
  <si>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</si>
  <si>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</si>
  <si>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</si>
  <si>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</si>
  <si>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</si>
  <si>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</si>
  <si>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</si>
  <si>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</si>
  <si>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</si>
  <si>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</si>
  <si>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</si>
  <si>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</si>
  <si>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</si>
  <si>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</si>
  <si>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</si>
  <si>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</si>
  <si>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</si>
  <si>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</si>
  <si>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</si>
  <si>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</si>
  <si>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</si>
  <si>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</si>
  <si>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</si>
  <si>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</si>
  <si>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</si>
  <si>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historyID y graphID existen</t>
  </si>
  <si>
    <t>BE-PG-I1</t>
  </si>
  <si>
    <t>Actualizar la lista de gráficas</t>
  </si>
  <si>
    <t>Num</t>
  </si>
  <si>
    <t>Fecha</t>
  </si>
  <si>
    <t>ID_Corrida</t>
  </si>
  <si>
    <t>ID_Template</t>
  </si>
  <si>
    <t>BE-PG-I1-E</t>
  </si>
  <si>
    <t>BE-PG-C-E</t>
  </si>
  <si>
    <t>BE-1</t>
  </si>
  <si>
    <t>TM-BE-1</t>
  </si>
  <si>
    <t>{
  "message": "found",
  "result": [
    {
      "base_file_name": "Analisis_Chatarra_Ene21-ene22",
      "versions": [
        {
          "_id": "Analisis_Chatarra_Ene21-ene22_2022-05-23_18-48-13",
          "date": "2022-05-23_18-48-13"
        }
      ]
    }
  ]
}</t>
  </si>
  <si>
    <t>114ms</t>
  </si>
  <si>
    <t>ok</t>
  </si>
  <si>
    <t>Analisis_Chatarra_Ene21-ene22_2022-05-23_18-48-13</t>
  </si>
  <si>
    <t>{
  "message": "found",
  "result": {
    "historyID": "Analisis_Chatarra_Ene21-ene22_2022-05-23_18-48-13",
    "base_file_name": "Analisis_Chatarra_Ene21-ene22",
    "date": "2022-05-23_18-48-13",
    "internal_attributes": [
      "ID_TRANSPORTISTA",
      "weightDifference",
      "D_UBICACION",
      "USUARIO_EGRESO",
      "N_PESO_TARA",
      "mediana"
    ],
    "external_attributes": [
      "C_ID_ORDEN_CABECERA",
      "C_POSICION_ORDEN",
      "Q_CANTIDAD",
      "N_PESO_BRUTO",
      "TIPO_TRANSPORTE"
    ],
    "informational_attributes": [
      "C_SOCIEDAD",
      "D_PATENTE"
    ],
    "graphs": []
  }
}</t>
  </si>
  <si>
    <t>{
  "message": "Not found"
}</t>
  </si>
  <si>
    <t>Analisis_Chatarra_Ene21-ene22_2022-05-23_18-48-1</t>
  </si>
  <si>
    <t>4ms</t>
  </si>
  <si>
    <t>{
  "type": "Bar",
  "labels": [
    "Largos Puebla",
    "Gue. Privada Famosa",
    "L. Apo. Av. Acero",
    "L. Apo. Av. Camino Mezquital",
    "Gue. Av. República Mexicana"
  ],
  "anomalyList": [
    8606,
    4853,
    2779,
    9,
    4
  ],
  "noAnomalyList": [
    837,
    17028,
    12082,
    22,
    12
  ]
}</t>
  </si>
  <si>
    <t>Analisis_Chatarra_Ene21-ene22_2022-05-23_18-48-13, D_UBICACION, 0</t>
  </si>
  <si>
    <t>294ms</t>
  </si>
  <si>
    <t>3ms</t>
  </si>
  <si>
    <t>{
  "type": "Line",
  "labels": [
    "Largos Puebla",
    "Gue. Privada Famosa",
    "L. Apo. Av. Acero",
    "Gue. Av. República Mexicana",
    "L. Apo. Av. Camino Mezquital"
  ],
  "anomalyList": [
    4485,
    1244,
    258,
    1,
    1
  ],
  "noAnomalyList": [
    4958,
    20637,
    14603,
    15,
    30
  ]
}</t>
  </si>
  <si>
    <t>Analisis_Chatarra_Ene21-ene22_2022-05-23_18-48-13, D_UBICACION, -0.05</t>
  </si>
  <si>
    <t>36ms</t>
  </si>
  <si>
    <t>{
  "type": "Bubble",
  "data": [
    {
      "x": 0,
      "y": 0,
      "r": 25
    },
    ...
  ],
  "attribute1Dict": [
    "Largos Puebla",
    "Gue. Privada Famosa",
    "L. Apo. Av. Acero",
    "Gue. Av. República Mexicana",
    "L. Apo. Av. Camino Mezquital"
  ],
  "attribute2Dict": [
    "Full Neumática",
    "Torton",
    "Contenedor Sobre Plataforma",
    "CONTENEDOR CHATARRA",
    "TOLVA",
    "Plataforma 3 ejes Neumática",
    "Camioneta 3.5",
    "Plataforma 2 ejes Neumática",
    "Unidad Tractora",
    "SEMIREMOLQUE",
    "Plataforma 2 ejes Muelles",
    "Plataforma 3 ejes Muelles",
    "NA"
  ]
}</t>
  </si>
  <si>
    <t>138ms</t>
  </si>
  <si>
    <t>Analisis_Chatarra_Ene21-ene22_2022-05-23_18-48-13, D_UBICACION, TIPO_TRANSPORTE, -0.05</t>
  </si>
  <si>
    <t>24ms</t>
  </si>
  <si>
    <t>5ms</t>
  </si>
  <si>
    <t>Analisis_Chatarra_Ene21-ene22_2022-05-23_18-48-1, D_UBICACION, TIPO_TRANSPORTE, -0.05</t>
  </si>
  <si>
    <t>Analisis_Chatarra_Ene21-ene22_2022-05-23_18-48-1, D_UBICACION, -0.05</t>
  </si>
  <si>
    <t>Analisis_Chatarra_Ene21-ene22_2022-05-23_18-48-1, D_UBICACION, 0</t>
  </si>
  <si>
    <t>BE-PG-I-E</t>
  </si>
  <si>
    <t>BE-PG-I</t>
  </si>
  <si>
    <t>{
  "message": "Success"
}</t>
  </si>
  <si>
    <t>7ms</t>
  </si>
  <si>
    <t>-</t>
  </si>
  <si>
    <t>Ignorada</t>
  </si>
  <si>
    <t>No se realizó la BE-GHL-I por falta de una segunda BD</t>
  </si>
  <si>
    <t>27/05/22 (11:15)</t>
  </si>
  <si>
    <t>BE-2</t>
  </si>
  <si>
    <t>47ms</t>
  </si>
  <si>
    <t>42ms</t>
  </si>
  <si>
    <t>11ms</t>
  </si>
  <si>
    <t>45ms</t>
  </si>
  <si>
    <t>8ms</t>
  </si>
  <si>
    <t>6ms</t>
  </si>
  <si>
    <t>{
    "message": "found",
    "result": [{
        "base_file_name": "Analisis_Chatarra_Ene21-ene22",
        "versions": [{
            "_id": "Analisis_Chatarra_Ene21-ene22_2022-05-23_18-48-13",
            "date": "2022-05-23_18-48-13"
        }]
    }]
}</t>
  </si>
  <si>
    <t>{
    "message": "found",
    "result": {
        "historyID": "Analisis_Chatarra_Ene21-ene22_2022-05-23_18-48-13",
        "base_file_name": "Analisis_Chatarra_Ene21-ene22",
        "date": "2022-05-23_18-48-13",
        "internal_attributes": ["ID_TRANSPORTISTA", "weightDifference", "D_UBICACION", "USUARIO_EGRESO", "N_PESO_TARA", "mediana"],
        "external_attributes": ["C_ID_ORDEN_CABECERA", "C_POSICION_ORDEN", "Q_CANTIDAD", "N_PESO_BRUTO", "TIPO_TRANSPORTE"],
        "informational_attributes": ["C_SOCIEDAD", "D_PATENTE"],
        "graphs": []
    }
}</t>
  </si>
  <si>
    <t>{
    "message": "Not found"
}</t>
  </si>
  <si>
    <t>{
    "type": "Line",
    "labels": ["Largos Puebla", "Gue. Privada Famosa", "L. Apo. Av. Acero", "Gue. Av. Rep\u00fablica Mexicana", "L. Apo. Av. Camino Mezquital"],
    "anomalyList": [4485, 1244, 258, 1, 1],
    "noAnomalyList": [4958, 20637, 14603, 15, 30]
}</t>
  </si>
  <si>
    <t>{
    "type": "Bubble",
    "data": [{
        "x": 0,
        "y": 0,
        "r": 0
    },
    ...
    ],
    "attribute1Dict": {
        "0": "Gue. Av. Rep\u00fablica Mexicana",
        "1": "Gue. Privada Famosa",
        "2": "L. Apo. Av. Acero",
        "3": "L. Apo. Av. Camino Mezquital",
        "4": "Largos Puebla"
    },
    "attribute2Dict": {
        "0": "Torton",
        "1": "CONTENEDOR CHATARRA",
        "2": "Contenedor Sobre Plataforma",
        "3": "Plataforma 2 ejes Muelles",
        "4": "Plataforma 2 ejes Neum\u00e1tica",
        "5": "Plataforma 3 ejes Muelles",
        "6": "Plataforma 3 ejes Neum\u00e1tica",
        "7": "TOLVA",
        "8": "Unidad Tractora",
        "9": "Camioneta 3.5",
        "10": "Full Neum\u00e1tica",
        "11": "NA",
        "12": "SEMIREMOLQUE"
    }
}</t>
  </si>
  <si>
    <t>27/05/22 (13:22)</t>
  </si>
  <si>
    <t>Autor</t>
  </si>
  <si>
    <t>Joel Ramos</t>
  </si>
  <si>
    <t>TM-BE-2</t>
  </si>
  <si>
    <t>BE-GS-C</t>
  </si>
  <si>
    <t>BE-GS-I</t>
  </si>
  <si>
    <t>&lt;str:historyID&gt;, &lt;str:filter&gt;</t>
  </si>
  <si>
    <t>Obtener las estadísticas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</si>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</sst>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H1048576" totalsRowShown="0">
  <autoFilter ref="A1:H1048576" xr:uid="{00495B45-BDE7-472B-8589-306D65349F7A}"/>
  <tableColumns count="8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7" xr3:uid="{215C04E9-24BC-4948-A3CE-F4AE83BC3AD2}" name="Autor"/>
    <tableColumn id="8" xr3:uid="{514192EA-DC53-4E7C-BE1C-78A27A9DA81D}" name="Responsable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4" totalsRowShown="0" headerRowDxfId="55" dataDxfId="54">
  <autoFilter ref="A2:L14" xr:uid="{F654FED4-1A8D-476E-A37C-BEE1A454A39E}"/>
  <tableColumns count="12">
    <tableColumn id="1" xr3:uid="{7B09FA86-D36E-427E-97CF-B7D8B36AB84D}" name="Sec" dataDxfId="53"/>
    <tableColumn id="2" xr3:uid="{39FB757B-3C82-4EE3-B429-5F23FAE004D8}" name="ID" dataDxfId="52"/>
    <tableColumn id="3" xr3:uid="{E942E4FC-8D92-4234-B6B1-D6F263244207}" name="Descripción" dataDxfId="51"/>
    <tableColumn id="4" xr3:uid="{D732C358-F448-4B04-BBD0-ECFC5897E549}" name="Caso / Precondición" dataDxfId="50"/>
    <tableColumn id="5" xr3:uid="{88CFCC99-ADBC-4B05-BF00-0D841EBA5F1A}" name="Tipo" dataDxfId="49"/>
    <tableColumn id="6" xr3:uid="{BAB65155-53CC-4710-9605-1A048D68DF00}" name="Entrada Esperada" dataDxfId="48"/>
    <tableColumn id="7" xr3:uid="{241B06ED-06A5-4504-9EC6-16FA523F3ED5}" name="Entrada Dada" dataDxfId="47"/>
    <tableColumn id="8" xr3:uid="{2187D5F3-18A4-48C5-9F3F-BAA1BFEE46C7}" name="Salida Esperada" dataDxfId="46">
      <calculatedColumnFormula>_xlfn.CONCAT(Table13[[#This Row],[ID]], "-S")</calculatedColumnFormula>
    </tableColumn>
    <tableColumn id="9" xr3:uid="{5C7873B5-E430-4D40-B78D-AE61CA6C7E13}" name="Salida Dada" dataDxfId="45"/>
    <tableColumn id="10" xr3:uid="{0A23A4F0-5E33-44D3-9E82-A08C36D88BB2}" name="Tiempo" dataDxfId="44"/>
    <tableColumn id="11" xr3:uid="{D8C2EF58-1D1F-4BD9-8949-5D5B023DF187}" name="Comentarios" dataDxfId="43"/>
    <tableColumn id="12" xr3:uid="{2601F79F-09FF-427D-844A-A77E3E54B807}" name="Estatus" dataDxfId="4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5D22C2-3C3F-4623-8939-34439C0C74F7}" name="Table14" displayName="Table14" ref="A16:L28" totalsRowShown="0" headerRowDxfId="41" dataDxfId="40">
  <autoFilter ref="A16:L28" xr:uid="{6E5D22C2-3C3F-4623-8939-34439C0C74F7}"/>
  <tableColumns count="12">
    <tableColumn id="1" xr3:uid="{3B331811-8193-4DC2-A217-A4DCA2722D9A}" name="Sec" dataDxfId="39"/>
    <tableColumn id="2" xr3:uid="{524F622D-0542-44F5-95E3-168AA02DEA21}" name="ID" dataDxfId="38"/>
    <tableColumn id="3" xr3:uid="{560684D1-A4D5-4F4F-A064-F543592B9752}" name="Descripción" dataDxfId="37"/>
    <tableColumn id="4" xr3:uid="{2F565F95-E11F-4F9E-B1D5-D4B0B9A644FF}" name="Caso / Precondición" dataDxfId="36"/>
    <tableColumn id="5" xr3:uid="{DC474037-6545-4B42-95BC-7A686DD2BB11}" name="Tipo" dataDxfId="35"/>
    <tableColumn id="6" xr3:uid="{7DBE0A78-D230-45CC-A543-B99C34AAC6A1}" name="Entrada Esperada" dataDxfId="34"/>
    <tableColumn id="7" xr3:uid="{6AA20FC7-0054-4A1A-8CF3-EC84452D8AAF}" name="Entrada Dada" dataDxfId="33"/>
    <tableColumn id="8" xr3:uid="{F296FD6D-DC33-49E5-B996-F1690215990C}" name="Salida Esperada" dataDxfId="32">
      <calculatedColumnFormula>_xlfn.CONCAT(Table14[[#This Row],[ID]], "-S")</calculatedColumnFormula>
    </tableColumn>
    <tableColumn id="9" xr3:uid="{3A32CAE3-3411-4E69-BD9D-FF460BF0EDDE}" name="Salida Dada" dataDxfId="31"/>
    <tableColumn id="10" xr3:uid="{ED0FDEB3-F705-4D07-8B15-66ECE44AD66E}" name="Tiempo" dataDxfId="30"/>
    <tableColumn id="11" xr3:uid="{CF7D95AE-4E22-42B5-BDFB-A88C186DFE71}" name="Comentarios" dataDxfId="29"/>
    <tableColumn id="12" xr3:uid="{95625A52-DEF1-40F0-8AC9-387A2D78E479}" name="Estatus" dataDxfId="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4" totalsRowShown="0" headerRowDxfId="27" dataDxfId="26">
  <autoFilter ref="A2:L14" xr:uid="{D625F29E-6A25-4577-8594-0B5DF729A98A}"/>
  <tableColumns count="12">
    <tableColumn id="1" xr3:uid="{B7680AA0-D54F-49B5-A63F-1F891CC4C50F}" name="Sec" dataDxfId="25"/>
    <tableColumn id="2" xr3:uid="{A22F15E3-092B-4136-A538-B8FA3464ABF0}" name="ID" dataDxfId="24"/>
    <tableColumn id="3" xr3:uid="{2C4195F3-597B-470F-8A24-6CD709DE2A42}" name="Descripción" dataDxfId="23"/>
    <tableColumn id="4" xr3:uid="{BCCFA00E-82C7-4FBA-838B-5CFD93D14B7B}" name="Caso / Precondición" dataDxfId="22"/>
    <tableColumn id="5" xr3:uid="{58C386C7-020E-4EB6-A4FF-630F8D8BC905}" name="Tipo" dataDxfId="21"/>
    <tableColumn id="6" xr3:uid="{BE11E4E5-9984-4F3A-A79D-2F3C01C30543}" name="Entrada Esperada" dataDxfId="20"/>
    <tableColumn id="7" xr3:uid="{11AA7622-AC33-4821-BF0A-5364407BDCC5}" name="Entrada Dada" dataDxfId="19"/>
    <tableColumn id="8" xr3:uid="{916248A3-AD1D-48E7-AE3E-95114FE8C1A2}" name="Salida Esperada" dataDxfId="18"/>
    <tableColumn id="9" xr3:uid="{2D2E824C-86C2-48A1-A914-33DC99D04576}" name="Salida Dada" dataDxfId="17"/>
    <tableColumn id="10" xr3:uid="{20E86714-D65A-498F-9CB8-6D8DA81F52A3}" name="Tiempo" dataDxfId="16"/>
    <tableColumn id="11" xr3:uid="{59411D5E-44C5-4B3E-9510-1EE82744BA36}" name="Comentarios" dataDxfId="15"/>
    <tableColumn id="12" xr3:uid="{BB23AAD6-DCFE-433A-A880-3ABBBB8CBEEE}" name="Estatus" dataDxfId="1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40442B-2C14-4FEF-AD5D-CFAD6623DF29}" name="Table15" displayName="Table15" ref="A16:L30" totalsRowShown="0" headerRowDxfId="13" dataDxfId="12">
  <autoFilter ref="A16:L30" xr:uid="{1F40442B-2C14-4FEF-AD5D-CFAD6623DF29}"/>
  <tableColumns count="12">
    <tableColumn id="1" xr3:uid="{49710961-42A2-41AA-8722-9CCD621991CF}" name="Sec" dataDxfId="11"/>
    <tableColumn id="2" xr3:uid="{0E3340DD-696C-4578-8AC4-B2A902D4CC0E}" name="ID" dataDxfId="10"/>
    <tableColumn id="3" xr3:uid="{8B649C2F-929C-4CDC-9526-6AFBB2B27A3F}" name="Descripción" dataDxfId="9"/>
    <tableColumn id="4" xr3:uid="{8235177C-55DA-4593-B29F-3BB10FDA3080}" name="Caso / Precondición" dataDxfId="8"/>
    <tableColumn id="5" xr3:uid="{9939CEAE-0036-43FF-B15B-D60FEAD19400}" name="Tipo" dataDxfId="7"/>
    <tableColumn id="6" xr3:uid="{A48AE422-0929-4C01-9764-BC96BDC0C21E}" name="Entrada Esperada" dataDxfId="6"/>
    <tableColumn id="7" xr3:uid="{C2CCB2A3-87B2-4AAC-8027-82B1B7F932EB}" name="Entrada Dada" dataDxfId="5"/>
    <tableColumn id="8" xr3:uid="{A5975652-7BCA-42FB-BC02-4774D3E340F0}" name="Salida Esperada" dataDxfId="4">
      <calculatedColumnFormula>_xlfn.CONCAT(Table15[[#This Row],[ID]], "-S")</calculatedColumnFormula>
    </tableColumn>
    <tableColumn id="9" xr3:uid="{BF62D18B-32B6-4048-8DE0-7AC777466ADC}" name="Salida Dada" dataDxfId="3"/>
    <tableColumn id="10" xr3:uid="{C68F4469-DCA6-40C2-8F6A-9538886703EE}" name="Tiempo" dataDxfId="2"/>
    <tableColumn id="11" xr3:uid="{32B2FB42-B947-4F4E-BF69-48C9383DEA75}" name="Comentarios" dataDxfId="1"/>
    <tableColumn id="12" xr3:uid="{7FF6A35D-7E6E-4024-89A0-66B2CCA9E6C4}" name="E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H160"/>
  <sheetViews>
    <sheetView workbookViewId="0">
      <selection activeCell="G2" sqref="G2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1" customWidth="1"/>
    <col min="7" max="7" width="14.21875" customWidth="1"/>
    <col min="8" max="8" width="10.5546875" customWidth="1"/>
  </cols>
  <sheetData>
    <row r="1" spans="1:8" x14ac:dyDescent="0.3">
      <c r="A1" t="s">
        <v>43</v>
      </c>
      <c r="B1" t="s">
        <v>45</v>
      </c>
      <c r="C1" t="s">
        <v>46</v>
      </c>
      <c r="D1" t="s">
        <v>44</v>
      </c>
      <c r="E1" t="s">
        <v>7</v>
      </c>
      <c r="F1" t="s">
        <v>95</v>
      </c>
      <c r="G1" t="s">
        <v>102</v>
      </c>
      <c r="H1" t="s">
        <v>11</v>
      </c>
    </row>
    <row r="2" spans="1:8" x14ac:dyDescent="0.3">
      <c r="A2">
        <v>1</v>
      </c>
      <c r="B2" t="s">
        <v>49</v>
      </c>
      <c r="C2" t="s">
        <v>50</v>
      </c>
      <c r="D2" t="s">
        <v>81</v>
      </c>
      <c r="E2" t="s">
        <v>80</v>
      </c>
      <c r="F2" t="s">
        <v>96</v>
      </c>
      <c r="G2" t="s">
        <v>96</v>
      </c>
      <c r="H2" t="s">
        <v>53</v>
      </c>
    </row>
    <row r="3" spans="1:8" x14ac:dyDescent="0.3">
      <c r="A3">
        <f>IF(Table5[[#This Row],[ID_Corrida]] = "", "",A2+1)</f>
        <v>2</v>
      </c>
      <c r="B3" t="s">
        <v>82</v>
      </c>
      <c r="C3" t="s">
        <v>50</v>
      </c>
      <c r="D3" t="s">
        <v>94</v>
      </c>
      <c r="E3" t="s">
        <v>80</v>
      </c>
      <c r="F3" t="s">
        <v>96</v>
      </c>
      <c r="G3" t="s">
        <v>96</v>
      </c>
      <c r="H3" t="s">
        <v>53</v>
      </c>
    </row>
    <row r="4" spans="1:8" x14ac:dyDescent="0.3">
      <c r="A4" t="str">
        <f>IF(Table5[[#This Row],[ID_Corrida]] = "", "",A3+1)</f>
        <v/>
      </c>
    </row>
    <row r="5" spans="1:8" x14ac:dyDescent="0.3">
      <c r="A5" t="str">
        <f>IF(Table5[[#This Row],[ID_Corrida]] = "", "",A4+1)</f>
        <v/>
      </c>
    </row>
    <row r="6" spans="1:8" x14ac:dyDescent="0.3">
      <c r="A6" t="str">
        <f>IF(Table5[[#This Row],[ID_Corrida]] = "", "",A5+1)</f>
        <v/>
      </c>
    </row>
    <row r="7" spans="1:8" x14ac:dyDescent="0.3">
      <c r="A7" t="str">
        <f>IF(Table5[[#This Row],[ID_Corrida]] = "", "",A6+1)</f>
        <v/>
      </c>
    </row>
    <row r="8" spans="1:8" x14ac:dyDescent="0.3">
      <c r="A8" t="str">
        <f>IF(Table5[[#This Row],[ID_Corrida]] = "", "",A7+1)</f>
        <v/>
      </c>
    </row>
    <row r="9" spans="1:8" x14ac:dyDescent="0.3">
      <c r="A9" t="str">
        <f>IF(Table5[[#This Row],[ID_Corrida]] = "", "",A8+1)</f>
        <v/>
      </c>
    </row>
    <row r="10" spans="1:8" x14ac:dyDescent="0.3">
      <c r="A10" t="str">
        <f>IF(Table5[[#This Row],[ID_Corrida]] = "", "",A9+1)</f>
        <v/>
      </c>
    </row>
    <row r="11" spans="1:8" x14ac:dyDescent="0.3">
      <c r="A11" t="str">
        <f>IF(Table5[[#This Row],[ID_Corrida]] = "", "",A10+1)</f>
        <v/>
      </c>
    </row>
    <row r="12" spans="1:8" x14ac:dyDescent="0.3">
      <c r="A12" t="str">
        <f>IF(Table5[[#This Row],[ID_Corrida]] = "", "",A11+1)</f>
        <v/>
      </c>
    </row>
    <row r="13" spans="1:8" x14ac:dyDescent="0.3">
      <c r="A13" t="str">
        <f>IF(Table5[[#This Row],[ID_Corrida]] = "", "",A12+1)</f>
        <v/>
      </c>
    </row>
    <row r="14" spans="1:8" x14ac:dyDescent="0.3">
      <c r="A14" t="str">
        <f>IF(Table5[[#This Row],[ID_Corrida]] = "", "",A13+1)</f>
        <v/>
      </c>
    </row>
    <row r="15" spans="1:8" x14ac:dyDescent="0.3">
      <c r="A15" t="str">
        <f>IF(Table5[[#This Row],[ID_Corrida]] = "", "",A14+1)</f>
        <v/>
      </c>
    </row>
    <row r="16" spans="1:8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29"/>
  <sheetViews>
    <sheetView tabSelected="1" topLeftCell="A16" workbookViewId="0">
      <selection activeCell="C30" sqref="C30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4" customWidth="1"/>
    <col min="8" max="8" width="14.21875" style="1" customWidth="1"/>
    <col min="9" max="9" width="12.5546875" style="4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45</v>
      </c>
      <c r="B1" s="7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3" t="s">
        <v>17</v>
      </c>
      <c r="H2" s="2" t="s">
        <v>8</v>
      </c>
      <c r="I2" s="3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3" t="s">
        <v>18</v>
      </c>
      <c r="H3" s="2" t="str">
        <f>_xlfn.CONCAT(Table13[[#This Row],[ID]], "-S")</f>
        <v>BE-GHL-C-S</v>
      </c>
      <c r="I3" s="3" t="s">
        <v>51</v>
      </c>
      <c r="J3" s="2" t="s">
        <v>52</v>
      </c>
      <c r="K3" s="2"/>
      <c r="L3" s="2" t="s">
        <v>53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5" t="s">
        <v>78</v>
      </c>
      <c r="H4" s="2" t="str">
        <f>_xlfn.CONCAT(Table13[[#This Row],[ID]], "-S")</f>
        <v>BE-GHL-I-S</v>
      </c>
      <c r="I4" s="5" t="s">
        <v>78</v>
      </c>
      <c r="J4" s="6" t="s">
        <v>78</v>
      </c>
      <c r="K4" s="2" t="s">
        <v>79</v>
      </c>
      <c r="L4" s="6" t="s">
        <v>78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3" t="s">
        <v>54</v>
      </c>
      <c r="H5" s="2" t="str">
        <f>_xlfn.CONCAT(Table13[[#This Row],[ID]], "-S")</f>
        <v>BE-GH-C-S</v>
      </c>
      <c r="I5" s="3" t="s">
        <v>55</v>
      </c>
      <c r="J5" s="2" t="s">
        <v>62</v>
      </c>
      <c r="K5" s="2"/>
      <c r="L5" s="2" t="s">
        <v>53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3" t="s">
        <v>57</v>
      </c>
      <c r="H6" s="2" t="str">
        <f>_xlfn.CONCAT(Table13[[#This Row],[ID]], "-S")</f>
        <v>BE-GH-I-S</v>
      </c>
      <c r="I6" s="3" t="s">
        <v>56</v>
      </c>
      <c r="J6" s="2" t="s">
        <v>58</v>
      </c>
      <c r="K6" s="2"/>
      <c r="L6" s="2" t="s">
        <v>53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3" t="s">
        <v>60</v>
      </c>
      <c r="H7" s="2" t="str">
        <f>_xlfn.CONCAT(Table13[[#This Row],[ID]], "-S")</f>
        <v>BE-GBG-C-S</v>
      </c>
      <c r="I7" s="3" t="s">
        <v>59</v>
      </c>
      <c r="J7" s="2" t="s">
        <v>61</v>
      </c>
      <c r="K7" s="2"/>
      <c r="L7" s="2" t="s">
        <v>53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3" t="s">
        <v>73</v>
      </c>
      <c r="H8" s="2" t="str">
        <f>_xlfn.CONCAT(Table13[[#This Row],[ID]], "-S")</f>
        <v>BE-GBG-I-S</v>
      </c>
      <c r="I8" s="3" t="s">
        <v>56</v>
      </c>
      <c r="J8" s="2" t="s">
        <v>69</v>
      </c>
      <c r="K8" s="2"/>
      <c r="L8" s="2" t="s">
        <v>53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3" t="s">
        <v>64</v>
      </c>
      <c r="H9" s="2" t="str">
        <f>_xlfn.CONCAT(Table13[[#This Row],[ID]], "-S")</f>
        <v>BE-GLG-C-S</v>
      </c>
      <c r="I9" s="3" t="s">
        <v>63</v>
      </c>
      <c r="J9" s="2" t="s">
        <v>65</v>
      </c>
      <c r="K9" s="2"/>
      <c r="L9" s="2" t="s">
        <v>53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3" t="s">
        <v>72</v>
      </c>
      <c r="H10" s="2" t="str">
        <f>_xlfn.CONCAT(Table13[[#This Row],[ID]], "-S")</f>
        <v>BE-GLG-I-S</v>
      </c>
      <c r="I10" s="3" t="s">
        <v>56</v>
      </c>
      <c r="J10" s="2" t="s">
        <v>70</v>
      </c>
      <c r="K10" s="2"/>
      <c r="L10" s="2" t="s">
        <v>53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3" t="s">
        <v>68</v>
      </c>
      <c r="H11" s="2" t="str">
        <f>_xlfn.CONCAT(Table13[[#This Row],[ID]], "-S")</f>
        <v>BE-GBG-C-S</v>
      </c>
      <c r="I11" s="3" t="s">
        <v>66</v>
      </c>
      <c r="J11" s="2" t="s">
        <v>67</v>
      </c>
      <c r="K11" s="2"/>
      <c r="L11" s="2" t="s">
        <v>53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3" t="s">
        <v>71</v>
      </c>
      <c r="H12" s="2" t="str">
        <f>_xlfn.CONCAT(Table13[[#This Row],[ID]], "-S")</f>
        <v>BE-GBG-I-S</v>
      </c>
      <c r="I12" s="3" t="s">
        <v>56</v>
      </c>
      <c r="J12" s="2" t="s">
        <v>58</v>
      </c>
      <c r="K12" s="2"/>
      <c r="L12" s="2" t="s">
        <v>53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G13" s="3" t="s">
        <v>54</v>
      </c>
      <c r="H13" s="2" t="str">
        <f>_xlfn.CONCAT(Table13[[#This Row],[ID]], "-S")</f>
        <v>BE-PG-C-S</v>
      </c>
      <c r="I13" s="3" t="s">
        <v>76</v>
      </c>
      <c r="J13" s="2" t="s">
        <v>77</v>
      </c>
      <c r="K13" s="2"/>
      <c r="L13" s="2" t="s">
        <v>53</v>
      </c>
    </row>
    <row r="14" spans="1:12" x14ac:dyDescent="0.3">
      <c r="A14" s="2">
        <v>12</v>
      </c>
      <c r="B14" s="2" t="s">
        <v>41</v>
      </c>
      <c r="C14" s="2" t="s">
        <v>42</v>
      </c>
      <c r="D14" s="2" t="s">
        <v>29</v>
      </c>
      <c r="E14" s="2" t="s">
        <v>6</v>
      </c>
      <c r="F14" s="2" t="s">
        <v>47</v>
      </c>
      <c r="G14" s="3" t="s">
        <v>57</v>
      </c>
      <c r="H14" s="2" t="str">
        <f>_xlfn.CONCAT(Table13[[#This Row],[ID]], "-S")</f>
        <v>BE-PG-I1-S</v>
      </c>
      <c r="I14" s="3" t="s">
        <v>56</v>
      </c>
      <c r="J14" s="2" t="s">
        <v>69</v>
      </c>
      <c r="K14" s="2"/>
      <c r="L14" s="2" t="s">
        <v>53</v>
      </c>
    </row>
    <row r="15" spans="1:12" x14ac:dyDescent="0.3">
      <c r="A15" s="1" t="s">
        <v>45</v>
      </c>
      <c r="B15" s="7" t="s">
        <v>82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3" t="s">
        <v>10</v>
      </c>
      <c r="J16" s="2" t="s">
        <v>3</v>
      </c>
      <c r="K16" s="2" t="s">
        <v>7</v>
      </c>
      <c r="L16" s="2" t="s">
        <v>11</v>
      </c>
    </row>
    <row r="17" spans="1:12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G17" s="3" t="s">
        <v>18</v>
      </c>
      <c r="H17" s="2" t="str">
        <f>_xlfn.CONCAT(Table14[[#This Row],[ID]], "-S")</f>
        <v>BE-GHL-C-S</v>
      </c>
      <c r="I17" s="3" t="s">
        <v>89</v>
      </c>
      <c r="J17" s="2" t="s">
        <v>58</v>
      </c>
      <c r="K17" s="2"/>
      <c r="L17" s="2" t="s">
        <v>53</v>
      </c>
    </row>
    <row r="18" spans="1:12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G18" s="5" t="s">
        <v>78</v>
      </c>
      <c r="H18" s="2" t="str">
        <f>_xlfn.CONCAT(Table14[[#This Row],[ID]], "-S")</f>
        <v>BE-GHL-I-S</v>
      </c>
      <c r="I18" s="5" t="s">
        <v>78</v>
      </c>
      <c r="J18" s="6" t="s">
        <v>78</v>
      </c>
      <c r="K18" s="2"/>
      <c r="L18" s="6" t="s">
        <v>78</v>
      </c>
    </row>
    <row r="19" spans="1:12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G19" s="3" t="s">
        <v>54</v>
      </c>
      <c r="H19" s="2" t="str">
        <f>_xlfn.CONCAT(Table14[[#This Row],[ID]], "-S")</f>
        <v>BE-GH-C-S</v>
      </c>
      <c r="I19" s="3" t="s">
        <v>90</v>
      </c>
      <c r="J19" s="2" t="s">
        <v>77</v>
      </c>
      <c r="K19" s="2"/>
      <c r="L19" s="2" t="s">
        <v>53</v>
      </c>
    </row>
    <row r="20" spans="1:12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G20" s="3" t="s">
        <v>57</v>
      </c>
      <c r="H20" s="2" t="str">
        <f>_xlfn.CONCAT(Table14[[#This Row],[ID]], "-S")</f>
        <v>BE-GH-I-S</v>
      </c>
      <c r="I20" s="3" t="s">
        <v>91</v>
      </c>
      <c r="J20" s="2" t="s">
        <v>70</v>
      </c>
      <c r="K20" s="2"/>
      <c r="L20" s="2" t="s">
        <v>53</v>
      </c>
    </row>
    <row r="21" spans="1:12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G21" s="3" t="s">
        <v>60</v>
      </c>
      <c r="H21" s="2" t="str">
        <f>_xlfn.CONCAT(Table14[[#This Row],[ID]], "-S")</f>
        <v>BE-GBG-C-S</v>
      </c>
      <c r="I21" s="3" t="s">
        <v>92</v>
      </c>
      <c r="J21" s="2" t="s">
        <v>83</v>
      </c>
      <c r="K21" s="2"/>
      <c r="L21" s="2" t="s">
        <v>53</v>
      </c>
    </row>
    <row r="22" spans="1:12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G22" s="3" t="s">
        <v>73</v>
      </c>
      <c r="H22" s="2" t="str">
        <f>_xlfn.CONCAT(Table14[[#This Row],[ID]], "-S")</f>
        <v>BE-GBG-I-S</v>
      </c>
      <c r="I22" s="3" t="s">
        <v>91</v>
      </c>
      <c r="J22" s="2" t="s">
        <v>58</v>
      </c>
      <c r="K22" s="2"/>
      <c r="L22" s="2" t="s">
        <v>53</v>
      </c>
    </row>
    <row r="23" spans="1:12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G23" s="3" t="s">
        <v>64</v>
      </c>
      <c r="H23" s="2" t="str">
        <f>_xlfn.CONCAT(Table14[[#This Row],[ID]], "-S")</f>
        <v>BE-GLG-C-S</v>
      </c>
      <c r="I23" s="3" t="s">
        <v>92</v>
      </c>
      <c r="J23" s="2" t="s">
        <v>84</v>
      </c>
      <c r="K23" s="2"/>
      <c r="L23" s="2" t="s">
        <v>53</v>
      </c>
    </row>
    <row r="24" spans="1:12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G24" s="3" t="s">
        <v>72</v>
      </c>
      <c r="H24" s="2" t="str">
        <f>_xlfn.CONCAT(Table14[[#This Row],[ID]], "-S")</f>
        <v>BE-GLG-I-S</v>
      </c>
      <c r="I24" s="3" t="s">
        <v>91</v>
      </c>
      <c r="J24" s="2" t="s">
        <v>85</v>
      </c>
      <c r="K24" s="2"/>
      <c r="L24" s="2" t="s">
        <v>53</v>
      </c>
    </row>
    <row r="25" spans="1:12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G25" s="3" t="s">
        <v>68</v>
      </c>
      <c r="H25" s="2" t="str">
        <f>_xlfn.CONCAT(Table14[[#This Row],[ID]], "-S")</f>
        <v>BE-GBG-C-S</v>
      </c>
      <c r="I25" s="3" t="s">
        <v>93</v>
      </c>
      <c r="J25" s="2" t="s">
        <v>86</v>
      </c>
      <c r="K25" s="2"/>
      <c r="L25" s="2" t="s">
        <v>53</v>
      </c>
    </row>
    <row r="26" spans="1:12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G26" s="3" t="s">
        <v>71</v>
      </c>
      <c r="H26" s="2" t="str">
        <f>_xlfn.CONCAT(Table14[[#This Row],[ID]], "-S")</f>
        <v>BE-GBG-I-S</v>
      </c>
      <c r="I26" s="3" t="s">
        <v>91</v>
      </c>
      <c r="J26" s="2" t="s">
        <v>70</v>
      </c>
      <c r="K26" s="2"/>
      <c r="L26" s="2" t="s">
        <v>53</v>
      </c>
    </row>
    <row r="27" spans="1:12" x14ac:dyDescent="0.3">
      <c r="A27" s="2">
        <v>11</v>
      </c>
      <c r="B27" s="2" t="s">
        <v>39</v>
      </c>
      <c r="C27" s="2" t="s">
        <v>42</v>
      </c>
      <c r="D27" s="2" t="s">
        <v>40</v>
      </c>
      <c r="E27" s="2" t="s">
        <v>6</v>
      </c>
      <c r="F27" s="2" t="s">
        <v>48</v>
      </c>
      <c r="G27" s="3" t="s">
        <v>54</v>
      </c>
      <c r="H27" s="2" t="str">
        <f>_xlfn.CONCAT(Table14[[#This Row],[ID]], "-S")</f>
        <v>BE-PG-C-S</v>
      </c>
      <c r="I27" s="3" t="s">
        <v>76</v>
      </c>
      <c r="J27" s="2" t="s">
        <v>87</v>
      </c>
      <c r="K27" s="2"/>
      <c r="L27" s="2" t="s">
        <v>53</v>
      </c>
    </row>
    <row r="28" spans="1:12" x14ac:dyDescent="0.3">
      <c r="A28" s="2">
        <v>12</v>
      </c>
      <c r="B28" s="2" t="s">
        <v>75</v>
      </c>
      <c r="C28" s="2" t="s">
        <v>42</v>
      </c>
      <c r="D28" s="2" t="s">
        <v>29</v>
      </c>
      <c r="E28" s="2" t="s">
        <v>6</v>
      </c>
      <c r="F28" s="2" t="s">
        <v>74</v>
      </c>
      <c r="G28" s="3" t="s">
        <v>57</v>
      </c>
      <c r="H28" s="2" t="str">
        <f>_xlfn.CONCAT(Table14[[#This Row],[ID]], "-S")</f>
        <v>BE-PG-I-S</v>
      </c>
      <c r="I28" s="3" t="s">
        <v>56</v>
      </c>
      <c r="J28" s="2" t="s">
        <v>88</v>
      </c>
      <c r="K28" s="2"/>
      <c r="L28" s="2" t="s">
        <v>53</v>
      </c>
    </row>
    <row r="29" spans="1:1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</sheetData>
  <mergeCells count="3">
    <mergeCell ref="B1:L1"/>
    <mergeCell ref="B15:L15"/>
    <mergeCell ref="A29:L2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30"/>
  <sheetViews>
    <sheetView topLeftCell="A12" zoomScaleNormal="100" workbookViewId="0">
      <selection activeCell="C26" sqref="C26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75</v>
      </c>
      <c r="C14" s="2" t="s">
        <v>42</v>
      </c>
      <c r="D14" s="2" t="s">
        <v>29</v>
      </c>
      <c r="E14" s="2" t="s">
        <v>6</v>
      </c>
      <c r="F14" s="2" t="s">
        <v>74</v>
      </c>
      <c r="H14" s="2" t="str">
        <f>_xlfn.CONCAT(Table1[[#This Row],[ID]], "-S")</f>
        <v>BE-PG-I-S</v>
      </c>
    </row>
    <row r="15" spans="1:12" x14ac:dyDescent="0.3">
      <c r="A15" s="8" t="s">
        <v>97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2" t="s">
        <v>10</v>
      </c>
      <c r="J16" s="2" t="s">
        <v>3</v>
      </c>
      <c r="K16" s="2" t="s">
        <v>7</v>
      </c>
      <c r="L16" s="2" t="s">
        <v>11</v>
      </c>
    </row>
    <row r="17" spans="1:8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H17" s="2" t="str">
        <f>_xlfn.CONCAT(Table15[[#This Row],[ID]], "-S")</f>
        <v>BE-GHL-C-S</v>
      </c>
    </row>
    <row r="18" spans="1:8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H18" s="2" t="str">
        <f>_xlfn.CONCAT(Table15[[#This Row],[ID]], "-S")</f>
        <v>BE-GHL-I-S</v>
      </c>
    </row>
    <row r="19" spans="1:8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H19" s="2" t="str">
        <f>_xlfn.CONCAT(Table15[[#This Row],[ID]], "-S")</f>
        <v>BE-GH-C-S</v>
      </c>
    </row>
    <row r="20" spans="1:8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H20" s="2" t="str">
        <f>_xlfn.CONCAT(Table15[[#This Row],[ID]], "-S")</f>
        <v>BE-GH-I-S</v>
      </c>
    </row>
    <row r="21" spans="1:8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H21" s="2" t="str">
        <f>_xlfn.CONCAT(Table15[[#This Row],[ID]], "-S")</f>
        <v>BE-GBG-C-S</v>
      </c>
    </row>
    <row r="22" spans="1:8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H22" s="2" t="str">
        <f>_xlfn.CONCAT(Table15[[#This Row],[ID]], "-S")</f>
        <v>BE-GBG-I-S</v>
      </c>
    </row>
    <row r="23" spans="1:8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H23" s="2" t="str">
        <f>_xlfn.CONCAT(Table15[[#This Row],[ID]], "-S")</f>
        <v>BE-GLG-C-S</v>
      </c>
    </row>
    <row r="24" spans="1:8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H24" s="2" t="str">
        <f>_xlfn.CONCAT(Table15[[#This Row],[ID]], "-S")</f>
        <v>BE-GLG-I-S</v>
      </c>
    </row>
    <row r="25" spans="1:8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H25" s="2" t="str">
        <f>_xlfn.CONCAT(Table15[[#This Row],[ID]], "-S")</f>
        <v>BE-GBG-C-S</v>
      </c>
    </row>
    <row r="26" spans="1:8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H26" s="2" t="str">
        <f>_xlfn.CONCAT(Table15[[#This Row],[ID]], "-S")</f>
        <v>BE-GBG-I-S</v>
      </c>
    </row>
    <row r="27" spans="1:8" ht="28.8" x14ac:dyDescent="0.3">
      <c r="A27" s="2">
        <v>11</v>
      </c>
      <c r="B27" s="2" t="s">
        <v>98</v>
      </c>
      <c r="C27" s="2" t="s">
        <v>101</v>
      </c>
      <c r="D27" s="2" t="s">
        <v>30</v>
      </c>
      <c r="E27" s="2" t="s">
        <v>5</v>
      </c>
      <c r="F27" s="2" t="s">
        <v>100</v>
      </c>
      <c r="H27" s="2" t="str">
        <f>_xlfn.CONCAT(Table15[[#This Row],[ID]], "-S")</f>
        <v>BE-GS-C-S</v>
      </c>
    </row>
    <row r="28" spans="1:8" ht="28.8" x14ac:dyDescent="0.3">
      <c r="A28" s="2">
        <v>12</v>
      </c>
      <c r="B28" s="2" t="s">
        <v>99</v>
      </c>
      <c r="C28" s="2" t="s">
        <v>101</v>
      </c>
      <c r="D28" s="2" t="s">
        <v>29</v>
      </c>
      <c r="E28" s="2" t="s">
        <v>6</v>
      </c>
      <c r="F28" s="2" t="s">
        <v>100</v>
      </c>
      <c r="H28" s="2" t="str">
        <f>_xlfn.CONCAT(Table15[[#This Row],[ID]], "-S")</f>
        <v>BE-GS-I-S</v>
      </c>
    </row>
    <row r="29" spans="1:8" x14ac:dyDescent="0.3">
      <c r="A29" s="2">
        <v>13</v>
      </c>
      <c r="B29" s="2" t="s">
        <v>39</v>
      </c>
      <c r="C29" s="2" t="s">
        <v>42</v>
      </c>
      <c r="D29" s="2" t="s">
        <v>40</v>
      </c>
      <c r="E29" s="2" t="s">
        <v>6</v>
      </c>
      <c r="F29" s="2" t="s">
        <v>48</v>
      </c>
      <c r="H29" s="2" t="str">
        <f>_xlfn.CONCAT(Table15[[#This Row],[ID]], "-S")</f>
        <v>BE-PG-C-S</v>
      </c>
    </row>
    <row r="30" spans="1:8" x14ac:dyDescent="0.3">
      <c r="A30" s="2">
        <v>14</v>
      </c>
      <c r="B30" s="2" t="s">
        <v>75</v>
      </c>
      <c r="C30" s="2" t="s">
        <v>42</v>
      </c>
      <c r="D30" s="2" t="s">
        <v>29</v>
      </c>
      <c r="E30" s="2" t="s">
        <v>6</v>
      </c>
      <c r="F30" s="2" t="s">
        <v>74</v>
      </c>
      <c r="H30" s="2" t="str">
        <f>_xlfn.CONCAT(Table15[[#This Row],[ID]], "-S")</f>
        <v>BE-PG-I-S</v>
      </c>
    </row>
  </sheetData>
  <mergeCells count="2">
    <mergeCell ref="A1:L1"/>
    <mergeCell ref="A15:L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2022-05-29T16:33:06Z</dcterms:modified>
</cp:coreProperties>
</file>