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294DC1C2-141D-4554-9D2D-4BFAB3EA9A6F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6" l="1"/>
  <c r="X49" i="6"/>
  <c r="P49" i="6"/>
  <c r="AG48" i="6"/>
  <c r="X48" i="6"/>
  <c r="P48" i="6"/>
  <c r="AG47" i="6"/>
  <c r="X47" i="6"/>
  <c r="P47" i="6"/>
  <c r="BH46" i="6"/>
  <c r="AG46" i="6"/>
  <c r="X46" i="6"/>
  <c r="P46" i="6"/>
  <c r="AG45" i="6"/>
  <c r="X45" i="6"/>
  <c r="P45" i="6"/>
  <c r="AG44" i="6"/>
  <c r="X44" i="6"/>
  <c r="P44" i="6"/>
  <c r="AG43" i="6"/>
  <c r="X43" i="6"/>
  <c r="P43" i="6"/>
  <c r="BH42" i="6"/>
  <c r="AG42" i="6"/>
  <c r="X42" i="6"/>
  <c r="P42" i="6"/>
  <c r="AG41" i="6"/>
  <c r="X41" i="6"/>
  <c r="P41" i="6"/>
  <c r="AG40" i="6"/>
  <c r="X40" i="6"/>
  <c r="P40" i="6"/>
  <c r="AG39" i="6"/>
  <c r="X39" i="6"/>
  <c r="P39" i="6"/>
  <c r="AG38" i="6"/>
  <c r="X38" i="6"/>
  <c r="P38" i="6"/>
  <c r="AG37" i="6"/>
  <c r="X37" i="6"/>
  <c r="P37" i="6"/>
  <c r="AG36" i="6"/>
  <c r="X36" i="6"/>
  <c r="P36" i="6"/>
  <c r="AG35" i="6"/>
  <c r="X35" i="6"/>
  <c r="P35" i="6"/>
  <c r="AG34" i="6"/>
  <c r="X34" i="6"/>
  <c r="P34" i="6"/>
  <c r="AG33" i="6"/>
  <c r="X33" i="6"/>
  <c r="P33" i="6"/>
  <c r="AG32" i="6"/>
  <c r="X32" i="6"/>
  <c r="P32" i="6"/>
  <c r="AG31" i="6"/>
  <c r="X31" i="6"/>
  <c r="P31" i="6"/>
  <c r="AX30" i="6"/>
  <c r="AG30" i="6"/>
  <c r="X30" i="6"/>
  <c r="P30" i="6"/>
  <c r="BB29" i="6"/>
  <c r="Y29" i="6" s="1"/>
  <c r="AX29" i="6"/>
  <c r="AG29" i="6"/>
  <c r="X29" i="6"/>
  <c r="P29" i="6"/>
  <c r="BB28" i="6"/>
  <c r="Y28" i="6" s="1"/>
  <c r="AG28" i="6"/>
  <c r="AX28" i="6" s="1"/>
  <c r="X28" i="6"/>
  <c r="P28" i="6"/>
  <c r="BB27" i="6"/>
  <c r="Y27" i="6" s="1"/>
  <c r="AG27" i="6"/>
  <c r="AX27" i="6" s="1"/>
  <c r="X27" i="6"/>
  <c r="P27" i="6"/>
  <c r="BB26" i="6"/>
  <c r="Y26" i="6" s="1"/>
  <c r="AX26" i="6"/>
  <c r="AG26" i="6"/>
  <c r="X26" i="6"/>
  <c r="P26" i="6"/>
  <c r="BB25" i="6"/>
  <c r="Y25" i="6" s="1"/>
  <c r="AG25" i="6"/>
  <c r="AX25" i="6" s="1"/>
  <c r="X25" i="6"/>
  <c r="P25" i="6"/>
  <c r="BB24" i="6"/>
  <c r="Y24" i="6" s="1"/>
  <c r="AX24" i="6"/>
  <c r="AG24" i="6"/>
  <c r="X24" i="6"/>
  <c r="P24" i="6"/>
  <c r="BB23" i="6"/>
  <c r="Y23" i="6" s="1"/>
  <c r="AX23" i="6"/>
  <c r="AG23" i="6"/>
  <c r="X23" i="6"/>
  <c r="P23" i="6"/>
  <c r="BB22" i="6"/>
  <c r="Y22" i="6" s="1"/>
  <c r="AG22" i="6"/>
  <c r="AX22" i="6" s="1"/>
  <c r="X22" i="6"/>
  <c r="P22" i="6"/>
  <c r="BB21" i="6"/>
  <c r="Y21" i="6" s="1"/>
  <c r="AG21" i="6"/>
  <c r="AX21" i="6" s="1"/>
  <c r="X21" i="6"/>
  <c r="P21" i="6"/>
  <c r="BB20" i="6"/>
  <c r="Y20" i="6" s="1"/>
  <c r="AX20" i="6"/>
  <c r="AG20" i="6"/>
  <c r="X20" i="6"/>
  <c r="P20" i="6"/>
  <c r="BB19" i="6"/>
  <c r="Y19" i="6" s="1"/>
  <c r="AX19" i="6"/>
  <c r="AG19" i="6"/>
  <c r="X19" i="6"/>
  <c r="P19" i="6"/>
  <c r="BB18" i="6"/>
  <c r="Y18" i="6" s="1"/>
  <c r="AG18" i="6"/>
  <c r="AX18" i="6" s="1"/>
  <c r="X18" i="6"/>
  <c r="P18" i="6"/>
  <c r="BB17" i="6"/>
  <c r="AG17" i="6"/>
  <c r="AX17" i="6" s="1"/>
  <c r="Y17" i="6"/>
  <c r="X17" i="6"/>
  <c r="P17" i="6"/>
  <c r="BB16" i="6"/>
  <c r="AG16" i="6"/>
  <c r="AX16" i="6" s="1"/>
  <c r="Y16" i="6"/>
  <c r="X16" i="6"/>
  <c r="P16" i="6"/>
  <c r="BB15" i="6"/>
  <c r="Y15" i="6" s="1"/>
  <c r="AG15" i="6"/>
  <c r="AX15" i="6" s="1"/>
  <c r="X15" i="6"/>
  <c r="P15" i="6"/>
  <c r="BB14" i="6"/>
  <c r="AG14" i="6"/>
  <c r="AX14" i="6" s="1"/>
  <c r="Y14" i="6"/>
  <c r="X14" i="6"/>
  <c r="P14" i="6"/>
  <c r="BB13" i="6"/>
  <c r="AG13" i="6"/>
  <c r="AX13" i="6" s="1"/>
  <c r="Y13" i="6"/>
  <c r="X13" i="6"/>
  <c r="P13" i="6"/>
  <c r="BB12" i="6"/>
  <c r="Y12" i="6" s="1"/>
  <c r="AG12" i="6"/>
  <c r="AX12" i="6" s="1"/>
  <c r="X12" i="6"/>
  <c r="P12" i="6"/>
  <c r="BB11" i="6"/>
  <c r="Y11" i="6" s="1"/>
  <c r="AG11" i="6"/>
  <c r="AX11" i="6" s="1"/>
  <c r="X11" i="6"/>
  <c r="U11" i="6"/>
  <c r="U12" i="6" s="1"/>
  <c r="P11" i="6"/>
  <c r="BB10" i="6"/>
  <c r="Y10" i="6" s="1"/>
  <c r="AG10" i="6"/>
  <c r="AX10" i="6" s="1"/>
  <c r="X10" i="6"/>
  <c r="V10" i="6"/>
  <c r="V11" i="6" s="1"/>
  <c r="V12" i="6" s="1"/>
  <c r="U10" i="6"/>
  <c r="T10" i="6"/>
  <c r="T11" i="6" s="1"/>
  <c r="T12" i="6" s="1"/>
  <c r="S10" i="6"/>
  <c r="S11" i="6" s="1"/>
  <c r="S12" i="6" s="1"/>
  <c r="R10" i="6"/>
  <c r="R11" i="6" s="1"/>
  <c r="R12" i="6" s="1"/>
  <c r="Q10" i="6"/>
  <c r="Q11" i="6" s="1"/>
  <c r="P10" i="6"/>
  <c r="BA9" i="6"/>
  <c r="AZ9" i="6"/>
  <c r="AY9" i="6"/>
  <c r="AX9" i="6"/>
  <c r="BC6" i="6" a="1"/>
  <c r="BC6" i="6" s="1"/>
  <c r="BB30" i="6" s="1"/>
  <c r="Y30" i="6" s="1"/>
  <c r="BB6" i="6" a="1"/>
  <c r="BB6" i="6" s="1"/>
  <c r="BC30" i="6" s="1"/>
  <c r="AW6" i="6" a="1"/>
  <c r="AW6" i="6" s="1"/>
  <c r="V1" i="6"/>
  <c r="U1" i="6"/>
  <c r="T1" i="6"/>
  <c r="S1" i="6"/>
  <c r="R1" i="6"/>
  <c r="Q1" i="6"/>
  <c r="U38" i="5" a="1"/>
  <c r="U38" i="5" s="1"/>
  <c r="AT10" i="6" s="1"/>
  <c r="T38" i="5" a="1"/>
  <c r="T38" i="5" s="1"/>
  <c r="AT11" i="6" s="1"/>
  <c r="S38" i="5" a="1"/>
  <c r="S38" i="5" s="1"/>
  <c r="AT12" i="6" s="1"/>
  <c r="R38" i="5" a="1"/>
  <c r="R38" i="5" s="1"/>
  <c r="AT13" i="6" s="1"/>
  <c r="Q38" i="5" a="1"/>
  <c r="Q38" i="5" s="1"/>
  <c r="AT14" i="6" s="1"/>
  <c r="AU14" i="6" s="1"/>
  <c r="P38" i="5" a="1"/>
  <c r="P38" i="5" s="1"/>
  <c r="AT15" i="6" s="1"/>
  <c r="O38" i="5" a="1"/>
  <c r="O38" i="5" s="1"/>
  <c r="AT16" i="6" s="1"/>
  <c r="AU16" i="6" s="1"/>
  <c r="N38" i="5" a="1"/>
  <c r="N38" i="5" s="1"/>
  <c r="AT17" i="6" s="1"/>
  <c r="M38" i="5" a="1"/>
  <c r="M38" i="5" s="1"/>
  <c r="AT18" i="6" s="1"/>
  <c r="AU18" i="6" s="1"/>
  <c r="L38" i="5" a="1"/>
  <c r="L38" i="5" s="1"/>
  <c r="AT19" i="6" s="1"/>
  <c r="K38" i="5" a="1"/>
  <c r="K38" i="5" s="1"/>
  <c r="AT20" i="6" s="1"/>
  <c r="J38" i="5" a="1"/>
  <c r="J38" i="5" s="1"/>
  <c r="AT21" i="6" s="1"/>
  <c r="I38" i="5" a="1"/>
  <c r="I38" i="5" s="1"/>
  <c r="AT22" i="6" s="1"/>
  <c r="AU22" i="6" s="1"/>
  <c r="H38" i="5" a="1"/>
  <c r="H38" i="5" s="1"/>
  <c r="AT23" i="6" s="1"/>
  <c r="G38" i="5" a="1"/>
  <c r="G38" i="5" s="1"/>
  <c r="AT24" i="6" s="1"/>
  <c r="AU24" i="6" s="1"/>
  <c r="F38" i="5" a="1"/>
  <c r="F38" i="5" s="1"/>
  <c r="AT25" i="6" s="1"/>
  <c r="E38" i="5" a="1"/>
  <c r="E38" i="5" s="1"/>
  <c r="AT26" i="6" s="1"/>
  <c r="D38" i="5" a="1"/>
  <c r="D38" i="5" s="1"/>
  <c r="AT27" i="6" s="1"/>
  <c r="C38" i="5" a="1"/>
  <c r="C38" i="5" s="1"/>
  <c r="AT28" i="6" s="1"/>
  <c r="B38" i="5" a="1"/>
  <c r="B38" i="5" s="1"/>
  <c r="AT29" i="6" s="1"/>
  <c r="A38" i="5"/>
  <c r="U37" i="5" a="1"/>
  <c r="U37" i="5" s="1"/>
  <c r="AR10" i="6" s="1"/>
  <c r="T37" i="5" a="1"/>
  <c r="T37" i="5" s="1"/>
  <c r="AR11" i="6" s="1"/>
  <c r="S37" i="5" a="1"/>
  <c r="S37" i="5" s="1"/>
  <c r="AR12" i="6" s="1"/>
  <c r="R37" i="5" a="1"/>
  <c r="R37" i="5" s="1"/>
  <c r="AR13" i="6" s="1"/>
  <c r="Q37" i="5" a="1"/>
  <c r="Q37" i="5" s="1"/>
  <c r="AR14" i="6" s="1"/>
  <c r="P37" i="5" a="1"/>
  <c r="P37" i="5" s="1"/>
  <c r="AR15" i="6" s="1"/>
  <c r="AS15" i="6" s="1"/>
  <c r="O37" i="5" a="1"/>
  <c r="O37" i="5" s="1"/>
  <c r="AR16" i="6" s="1"/>
  <c r="N37" i="5" a="1"/>
  <c r="N37" i="5" s="1"/>
  <c r="AR17" i="6" s="1"/>
  <c r="M37" i="5" a="1"/>
  <c r="M37" i="5" s="1"/>
  <c r="AR18" i="6" s="1"/>
  <c r="L37" i="5" a="1"/>
  <c r="L37" i="5" s="1"/>
  <c r="AR19" i="6" s="1"/>
  <c r="AS19" i="6" s="1"/>
  <c r="K37" i="5" a="1"/>
  <c r="K37" i="5" s="1"/>
  <c r="AR20" i="6" s="1"/>
  <c r="J37" i="5" a="1"/>
  <c r="J37" i="5" s="1"/>
  <c r="AR21" i="6" s="1"/>
  <c r="I37" i="5" a="1"/>
  <c r="I37" i="5" s="1"/>
  <c r="AR22" i="6" s="1"/>
  <c r="H37" i="5" a="1"/>
  <c r="H37" i="5" s="1"/>
  <c r="AR23" i="6" s="1"/>
  <c r="AS23" i="6" s="1"/>
  <c r="G37" i="5" a="1"/>
  <c r="G37" i="5" s="1"/>
  <c r="AR24" i="6" s="1"/>
  <c r="F37" i="5" a="1"/>
  <c r="F37" i="5" s="1"/>
  <c r="AR25" i="6" s="1"/>
  <c r="E37" i="5" a="1"/>
  <c r="E37" i="5" s="1"/>
  <c r="AR26" i="6" s="1"/>
  <c r="D37" i="5" a="1"/>
  <c r="D37" i="5" s="1"/>
  <c r="AR27" i="6" s="1"/>
  <c r="C37" i="5" a="1"/>
  <c r="C37" i="5" s="1"/>
  <c r="AR28" i="6" s="1"/>
  <c r="B37" i="5" a="1"/>
  <c r="B37" i="5" s="1"/>
  <c r="AR29" i="6" s="1"/>
  <c r="AS29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/>
  <c r="B35" i="5" a="1"/>
  <c r="B35" i="5" s="1"/>
  <c r="A35" i="5"/>
  <c r="U34" i="5" a="1"/>
  <c r="U34" i="5" s="1"/>
  <c r="AP10" i="6" s="1"/>
  <c r="T34" i="5" a="1"/>
  <c r="T34" i="5" s="1"/>
  <c r="AP11" i="6" s="1"/>
  <c r="BA11" i="6" s="1"/>
  <c r="S34" i="5" a="1"/>
  <c r="S34" i="5" s="1"/>
  <c r="AP12" i="6" s="1"/>
  <c r="BA12" i="6" s="1"/>
  <c r="R34" i="5" a="1"/>
  <c r="R34" i="5" s="1"/>
  <c r="AP13" i="6" s="1"/>
  <c r="Q34" i="5" a="1"/>
  <c r="Q34" i="5" s="1"/>
  <c r="AP14" i="6" s="1"/>
  <c r="P34" i="5" a="1"/>
  <c r="P34" i="5" s="1"/>
  <c r="AP15" i="6" s="1"/>
  <c r="O34" i="5" a="1"/>
  <c r="O34" i="5" s="1"/>
  <c r="AP16" i="6" s="1"/>
  <c r="N34" i="5" a="1"/>
  <c r="N34" i="5" s="1"/>
  <c r="AP17" i="6" s="1"/>
  <c r="M34" i="5" a="1"/>
  <c r="M34" i="5" s="1"/>
  <c r="AP18" i="6" s="1"/>
  <c r="L34" i="5" a="1"/>
  <c r="L34" i="5" s="1"/>
  <c r="AP19" i="6" s="1"/>
  <c r="K34" i="5" a="1"/>
  <c r="K34" i="5" s="1"/>
  <c r="AP20" i="6" s="1"/>
  <c r="J34" i="5" a="1"/>
  <c r="J34" i="5" s="1"/>
  <c r="AP21" i="6" s="1"/>
  <c r="I34" i="5" a="1"/>
  <c r="I34" i="5" s="1"/>
  <c r="AP22" i="6" s="1"/>
  <c r="H34" i="5" a="1"/>
  <c r="H34" i="5" s="1"/>
  <c r="AP23" i="6" s="1"/>
  <c r="G34" i="5" a="1"/>
  <c r="G34" i="5" s="1"/>
  <c r="AP24" i="6" s="1"/>
  <c r="F34" i="5" a="1"/>
  <c r="F34" i="5" s="1"/>
  <c r="AP25" i="6" s="1"/>
  <c r="E34" i="5" a="1"/>
  <c r="E34" i="5" s="1"/>
  <c r="AP26" i="6" s="1"/>
  <c r="D34" i="5" a="1"/>
  <c r="D34" i="5" s="1"/>
  <c r="AP27" i="6" s="1"/>
  <c r="C34" i="5" a="1"/>
  <c r="C34" i="5" s="1"/>
  <c r="AP28" i="6" s="1"/>
  <c r="B34" i="5" a="1"/>
  <c r="B34" i="5" s="1"/>
  <c r="AP29" i="6" s="1"/>
  <c r="A34" i="5"/>
  <c r="U33" i="5" a="1"/>
  <c r="U33" i="5" s="1"/>
  <c r="AN10" i="6" s="1"/>
  <c r="T33" i="5" a="1"/>
  <c r="T33" i="5" s="1"/>
  <c r="AN11" i="6" s="1"/>
  <c r="S33" i="5" a="1"/>
  <c r="S33" i="5" s="1"/>
  <c r="AN12" i="6" s="1"/>
  <c r="R33" i="5" a="1"/>
  <c r="R33" i="5"/>
  <c r="AN13" i="6" s="1"/>
  <c r="Q33" i="5" a="1"/>
  <c r="Q33" i="5" s="1"/>
  <c r="AN14" i="6" s="1"/>
  <c r="P33" i="5" a="1"/>
  <c r="P33" i="5" s="1"/>
  <c r="AN15" i="6" s="1"/>
  <c r="O33" i="5" a="1"/>
  <c r="O33" i="5" s="1"/>
  <c r="AN16" i="6" s="1"/>
  <c r="N33" i="5" a="1"/>
  <c r="N33" i="5"/>
  <c r="AN17" i="6" s="1"/>
  <c r="M33" i="5" a="1"/>
  <c r="M33" i="5" s="1"/>
  <c r="AN18" i="6" s="1"/>
  <c r="L33" i="5" a="1"/>
  <c r="L33" i="5" s="1"/>
  <c r="AN19" i="6" s="1"/>
  <c r="K33" i="5" a="1"/>
  <c r="K33" i="5" s="1"/>
  <c r="AN20" i="6" s="1"/>
  <c r="AO20" i="6" s="1"/>
  <c r="J33" i="5" a="1"/>
  <c r="J33" i="5" s="1"/>
  <c r="AN21" i="6" s="1"/>
  <c r="I33" i="5" a="1"/>
  <c r="I33" i="5" s="1"/>
  <c r="AN22" i="6" s="1"/>
  <c r="H33" i="5" a="1"/>
  <c r="H33" i="5" s="1"/>
  <c r="AN23" i="6" s="1"/>
  <c r="G33" i="5" a="1"/>
  <c r="G33" i="5" s="1"/>
  <c r="AN24" i="6" s="1"/>
  <c r="F33" i="5" a="1"/>
  <c r="F33" i="5" s="1"/>
  <c r="AN25" i="6" s="1"/>
  <c r="E33" i="5" a="1"/>
  <c r="E33" i="5" s="1"/>
  <c r="AN26" i="6" s="1"/>
  <c r="D33" i="5" a="1"/>
  <c r="D33" i="5" s="1"/>
  <c r="AN27" i="6" s="1"/>
  <c r="C33" i="5" a="1"/>
  <c r="C33" i="5" s="1"/>
  <c r="AN28" i="6" s="1"/>
  <c r="B33" i="5" a="1"/>
  <c r="B33" i="5"/>
  <c r="AN29" i="6" s="1"/>
  <c r="A33" i="5"/>
  <c r="U32" i="5" a="1"/>
  <c r="U32" i="5" s="1"/>
  <c r="AL10" i="6" s="1"/>
  <c r="T32" i="5" a="1"/>
  <c r="T32" i="5" s="1"/>
  <c r="AL11" i="6" s="1"/>
  <c r="S32" i="5" a="1"/>
  <c r="S32" i="5" s="1"/>
  <c r="AL12" i="6" s="1"/>
  <c r="R32" i="5" a="1"/>
  <c r="R32" i="5" s="1"/>
  <c r="AL13" i="6" s="1"/>
  <c r="Q32" i="5" a="1"/>
  <c r="Q32" i="5" s="1"/>
  <c r="AL14" i="6" s="1"/>
  <c r="P32" i="5" a="1"/>
  <c r="P32" i="5" s="1"/>
  <c r="AL15" i="6" s="1"/>
  <c r="O32" i="5" a="1"/>
  <c r="O32" i="5" s="1"/>
  <c r="AL16" i="6" s="1"/>
  <c r="N32" i="5" a="1"/>
  <c r="N32" i="5" s="1"/>
  <c r="AL17" i="6" s="1"/>
  <c r="M32" i="5" a="1"/>
  <c r="M32" i="5" s="1"/>
  <c r="AL18" i="6" s="1"/>
  <c r="L32" i="5" a="1"/>
  <c r="L32" i="5" s="1"/>
  <c r="AL19" i="6" s="1"/>
  <c r="K32" i="5" a="1"/>
  <c r="K32" i="5" s="1"/>
  <c r="AL20" i="6" s="1"/>
  <c r="J32" i="5" a="1"/>
  <c r="J32" i="5" s="1"/>
  <c r="AL21" i="6" s="1"/>
  <c r="I32" i="5" a="1"/>
  <c r="I32" i="5" s="1"/>
  <c r="AL22" i="6" s="1"/>
  <c r="H32" i="5" a="1"/>
  <c r="H32" i="5" s="1"/>
  <c r="AL23" i="6" s="1"/>
  <c r="G32" i="5" a="1"/>
  <c r="G32" i="5" s="1"/>
  <c r="AL24" i="6" s="1"/>
  <c r="F32" i="5" a="1"/>
  <c r="F32" i="5" s="1"/>
  <c r="AL25" i="6" s="1"/>
  <c r="E32" i="5" a="1"/>
  <c r="E32" i="5" s="1"/>
  <c r="AL26" i="6" s="1"/>
  <c r="D32" i="5" a="1"/>
  <c r="D32" i="5" s="1"/>
  <c r="AL27" i="6" s="1"/>
  <c r="C32" i="5" a="1"/>
  <c r="C32" i="5" s="1"/>
  <c r="AL28" i="6" s="1"/>
  <c r="B32" i="5" a="1"/>
  <c r="B32" i="5" s="1"/>
  <c r="AL29" i="6" s="1"/>
  <c r="A32" i="5"/>
  <c r="U31" i="5" a="1"/>
  <c r="U31" i="5" s="1"/>
  <c r="T31" i="5" a="1"/>
  <c r="T31" i="5" s="1"/>
  <c r="S31" i="5" a="1"/>
  <c r="S31" i="5" s="1"/>
  <c r="R31" i="5" a="1"/>
  <c r="R31" i="5" s="1"/>
  <c r="Q31" i="5" a="1"/>
  <c r="Q31" i="5"/>
  <c r="P31" i="5" a="1"/>
  <c r="P31" i="5" s="1"/>
  <c r="O31" i="5" a="1"/>
  <c r="O31" i="5" s="1"/>
  <c r="N31" i="5" a="1"/>
  <c r="N31" i="5" s="1"/>
  <c r="M31" i="5" a="1"/>
  <c r="M31" i="5"/>
  <c r="L31" i="5" a="1"/>
  <c r="L31" i="5" s="1"/>
  <c r="K31" i="5" a="1"/>
  <c r="K31" i="5" s="1"/>
  <c r="J31" i="5" a="1"/>
  <c r="J31" i="5" s="1"/>
  <c r="I31" i="5" a="1"/>
  <c r="I31" i="5"/>
  <c r="H31" i="5" a="1"/>
  <c r="H31" i="5" s="1"/>
  <c r="G31" i="5" a="1"/>
  <c r="G31" i="5" s="1"/>
  <c r="F31" i="5" a="1"/>
  <c r="F31" i="5" s="1"/>
  <c r="E31" i="5" a="1"/>
  <c r="E31" i="5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/>
  <c r="O29" i="5" a="1"/>
  <c r="O29" i="5" s="1"/>
  <c r="N29" i="5" a="1"/>
  <c r="N29" i="5" s="1"/>
  <c r="M29" i="5" a="1"/>
  <c r="M29" i="5" s="1"/>
  <c r="L29" i="5" a="1"/>
  <c r="L29" i="5"/>
  <c r="K29" i="5" a="1"/>
  <c r="K29" i="5" s="1"/>
  <c r="J29" i="5" a="1"/>
  <c r="J29" i="5" s="1"/>
  <c r="I29" i="5" a="1"/>
  <c r="I29" i="5" s="1"/>
  <c r="H29" i="5" a="1"/>
  <c r="H29" i="5"/>
  <c r="G29" i="5" a="1"/>
  <c r="G29" i="5" s="1"/>
  <c r="F29" i="5" a="1"/>
  <c r="F29" i="5" s="1"/>
  <c r="E29" i="5" a="1"/>
  <c r="E29" i="5" s="1"/>
  <c r="D29" i="5" a="1"/>
  <c r="D29" i="5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6" s="1"/>
  <c r="T27" i="5" a="1"/>
  <c r="T27" i="5" s="1"/>
  <c r="AJ11" i="6" s="1"/>
  <c r="S27" i="5" a="1"/>
  <c r="S27" i="5" s="1"/>
  <c r="AJ12" i="6" s="1"/>
  <c r="R27" i="5" a="1"/>
  <c r="R27" i="5" s="1"/>
  <c r="AJ13" i="6" s="1"/>
  <c r="Q27" i="5" a="1"/>
  <c r="Q27" i="5" s="1"/>
  <c r="AJ14" i="6" s="1"/>
  <c r="P27" i="5" a="1"/>
  <c r="P27" i="5" s="1"/>
  <c r="AJ15" i="6" s="1"/>
  <c r="O27" i="5" a="1"/>
  <c r="O27" i="5"/>
  <c r="AJ16" i="6" s="1"/>
  <c r="N27" i="5" a="1"/>
  <c r="N27" i="5" s="1"/>
  <c r="AJ17" i="6" s="1"/>
  <c r="M27" i="5" a="1"/>
  <c r="M27" i="5" s="1"/>
  <c r="AJ18" i="6" s="1"/>
  <c r="L27" i="5" a="1"/>
  <c r="L27" i="5" s="1"/>
  <c r="AJ19" i="6" s="1"/>
  <c r="K27" i="5" a="1"/>
  <c r="K27" i="5"/>
  <c r="AJ20" i="6" s="1"/>
  <c r="J27" i="5" a="1"/>
  <c r="J27" i="5" s="1"/>
  <c r="AJ21" i="6" s="1"/>
  <c r="I27" i="5" a="1"/>
  <c r="I27" i="5" s="1"/>
  <c r="AJ22" i="6" s="1"/>
  <c r="H27" i="5" a="1"/>
  <c r="H27" i="5" s="1"/>
  <c r="AJ23" i="6" s="1"/>
  <c r="G27" i="5" a="1"/>
  <c r="G27" i="5"/>
  <c r="AJ24" i="6" s="1"/>
  <c r="F27" i="5" a="1"/>
  <c r="F27" i="5" s="1"/>
  <c r="AJ25" i="6" s="1"/>
  <c r="E27" i="5" a="1"/>
  <c r="E27" i="5" s="1"/>
  <c r="AJ26" i="6" s="1"/>
  <c r="D27" i="5" a="1"/>
  <c r="D27" i="5" s="1"/>
  <c r="AJ27" i="6" s="1"/>
  <c r="C27" i="5" a="1"/>
  <c r="C27" i="5"/>
  <c r="AJ28" i="6" s="1"/>
  <c r="B27" i="5" a="1"/>
  <c r="B27" i="5" s="1"/>
  <c r="AJ29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/>
  <c r="M25" i="5" a="1"/>
  <c r="M25" i="5" s="1"/>
  <c r="L25" i="5" a="1"/>
  <c r="L25" i="5" s="1"/>
  <c r="K25" i="5" a="1"/>
  <c r="K25" i="5" s="1"/>
  <c r="J25" i="5" a="1"/>
  <c r="J25" i="5"/>
  <c r="I25" i="5" a="1"/>
  <c r="I25" i="5" s="1"/>
  <c r="H25" i="5" a="1"/>
  <c r="H25" i="5" s="1"/>
  <c r="G25" i="5" a="1"/>
  <c r="G25" i="5" s="1"/>
  <c r="F25" i="5" a="1"/>
  <c r="F25" i="5"/>
  <c r="E25" i="5" a="1"/>
  <c r="E25" i="5" s="1"/>
  <c r="D25" i="5" a="1"/>
  <c r="D25" i="5" s="1"/>
  <c r="C25" i="5" a="1"/>
  <c r="C25" i="5" s="1"/>
  <c r="B25" i="5" a="1"/>
  <c r="B25" i="5"/>
  <c r="A25" i="5"/>
  <c r="U24" i="5" a="1"/>
  <c r="U24" i="5" s="1"/>
  <c r="AH10" i="6" s="1"/>
  <c r="T24" i="5" a="1"/>
  <c r="T24" i="5" s="1"/>
  <c r="AH11" i="6" s="1"/>
  <c r="S24" i="5" a="1"/>
  <c r="S24" i="5" s="1"/>
  <c r="AH12" i="6" s="1"/>
  <c r="R24" i="5" a="1"/>
  <c r="R24" i="5" s="1"/>
  <c r="AH13" i="6" s="1"/>
  <c r="AI13" i="6" s="1"/>
  <c r="Q24" i="5" a="1"/>
  <c r="Q24" i="5" s="1"/>
  <c r="AH14" i="6" s="1"/>
  <c r="P24" i="5" a="1"/>
  <c r="P24" i="5" s="1"/>
  <c r="AH15" i="6" s="1"/>
  <c r="AI15" i="6" s="1"/>
  <c r="O24" i="5" a="1"/>
  <c r="O24" i="5" s="1"/>
  <c r="AH16" i="6" s="1"/>
  <c r="AI16" i="6" s="1"/>
  <c r="N24" i="5" a="1"/>
  <c r="N24" i="5" s="1"/>
  <c r="AH17" i="6" s="1"/>
  <c r="M24" i="5" a="1"/>
  <c r="M24" i="5" s="1"/>
  <c r="AH18" i="6" s="1"/>
  <c r="L24" i="5" a="1"/>
  <c r="L24" i="5" s="1"/>
  <c r="AH19" i="6" s="1"/>
  <c r="K24" i="5" a="1"/>
  <c r="K24" i="5" s="1"/>
  <c r="AH20" i="6" s="1"/>
  <c r="J24" i="5" a="1"/>
  <c r="J24" i="5" s="1"/>
  <c r="AH21" i="6" s="1"/>
  <c r="AI21" i="6" s="1"/>
  <c r="I24" i="5" a="1"/>
  <c r="I24" i="5" s="1"/>
  <c r="AH22" i="6" s="1"/>
  <c r="H24" i="5" a="1"/>
  <c r="H24" i="5" s="1"/>
  <c r="AH23" i="6" s="1"/>
  <c r="AI23" i="6" s="1"/>
  <c r="G24" i="5" a="1"/>
  <c r="G24" i="5" s="1"/>
  <c r="AH24" i="6" s="1"/>
  <c r="AI24" i="6" s="1"/>
  <c r="F24" i="5" a="1"/>
  <c r="F24" i="5" s="1"/>
  <c r="AH25" i="6" s="1"/>
  <c r="E24" i="5" a="1"/>
  <c r="E24" i="5" s="1"/>
  <c r="AH26" i="6" s="1"/>
  <c r="D24" i="5" a="1"/>
  <c r="D24" i="5" s="1"/>
  <c r="AH27" i="6" s="1"/>
  <c r="C24" i="5" a="1"/>
  <c r="C24" i="5" s="1"/>
  <c r="AH28" i="6" s="1"/>
  <c r="B24" i="5" a="1"/>
  <c r="B24" i="5" s="1"/>
  <c r="AH29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/>
  <c r="S19" i="5" a="1"/>
  <c r="S19" i="5"/>
  <c r="R19" i="5" a="1"/>
  <c r="R19" i="5" s="1"/>
  <c r="Q19" i="5" a="1"/>
  <c r="Q19" i="5" s="1"/>
  <c r="P19" i="5" a="1"/>
  <c r="P19" i="5"/>
  <c r="O19" i="5" a="1"/>
  <c r="O19" i="5"/>
  <c r="N19" i="5" a="1"/>
  <c r="N19" i="5" s="1"/>
  <c r="M19" i="5" a="1"/>
  <c r="M19" i="5" s="1"/>
  <c r="L19" i="5" a="1"/>
  <c r="L19" i="5"/>
  <c r="K19" i="5" a="1"/>
  <c r="K19" i="5"/>
  <c r="J19" i="5" a="1"/>
  <c r="J19" i="5" s="1"/>
  <c r="I19" i="5" a="1"/>
  <c r="I19" i="5" s="1"/>
  <c r="H19" i="5" a="1"/>
  <c r="H19" i="5"/>
  <c r="G19" i="5" a="1"/>
  <c r="G19" i="5"/>
  <c r="F19" i="5" a="1"/>
  <c r="F19" i="5" s="1"/>
  <c r="E19" i="5" a="1"/>
  <c r="E19" i="5" s="1"/>
  <c r="D19" i="5" a="1"/>
  <c r="D19" i="5"/>
  <c r="C19" i="5" a="1"/>
  <c r="C19" i="5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/>
  <c r="R17" i="5" a="1"/>
  <c r="R17" i="5" s="1"/>
  <c r="Q17" i="5" a="1"/>
  <c r="Q17" i="5" s="1"/>
  <c r="P17" i="5" a="1"/>
  <c r="P17" i="5" s="1"/>
  <c r="O17" i="5" a="1"/>
  <c r="O17" i="5" s="1"/>
  <c r="N17" i="5" a="1"/>
  <c r="N17" i="5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/>
  <c r="A15" i="5"/>
  <c r="U14" i="5" a="1"/>
  <c r="U14" i="5" s="1"/>
  <c r="K10" i="6" s="1"/>
  <c r="T14" i="5" a="1"/>
  <c r="T14" i="5" s="1"/>
  <c r="K11" i="6" s="1"/>
  <c r="S14" i="5" a="1"/>
  <c r="S14" i="5" s="1"/>
  <c r="K12" i="6" s="1"/>
  <c r="R14" i="5" a="1"/>
  <c r="R14" i="5" s="1"/>
  <c r="K13" i="6" s="1"/>
  <c r="Q14" i="5" a="1"/>
  <c r="Q14" i="5" s="1"/>
  <c r="K14" i="6" s="1"/>
  <c r="P14" i="5" a="1"/>
  <c r="P14" i="5" s="1"/>
  <c r="K15" i="6" s="1"/>
  <c r="O14" i="5" a="1"/>
  <c r="O14" i="5" s="1"/>
  <c r="K16" i="6" s="1"/>
  <c r="N14" i="5" a="1"/>
  <c r="N14" i="5" s="1"/>
  <c r="K17" i="6" s="1"/>
  <c r="M14" i="5" a="1"/>
  <c r="M14" i="5" s="1"/>
  <c r="K18" i="6" s="1"/>
  <c r="L14" i="5" a="1"/>
  <c r="L14" i="5" s="1"/>
  <c r="K19" i="6" s="1"/>
  <c r="K14" i="5" a="1"/>
  <c r="K14" i="5" s="1"/>
  <c r="K20" i="6" s="1"/>
  <c r="J14" i="5" a="1"/>
  <c r="J14" i="5" s="1"/>
  <c r="K21" i="6" s="1"/>
  <c r="I14" i="5" a="1"/>
  <c r="I14" i="5" s="1"/>
  <c r="K22" i="6" s="1"/>
  <c r="H14" i="5" a="1"/>
  <c r="H14" i="5" s="1"/>
  <c r="K23" i="6" s="1"/>
  <c r="G14" i="5" a="1"/>
  <c r="G14" i="5" s="1"/>
  <c r="K24" i="6" s="1"/>
  <c r="F14" i="5" a="1"/>
  <c r="F14" i="5" s="1"/>
  <c r="K25" i="6" s="1"/>
  <c r="E14" i="5" a="1"/>
  <c r="E14" i="5" s="1"/>
  <c r="K26" i="6" s="1"/>
  <c r="D14" i="5" a="1"/>
  <c r="D14" i="5" s="1"/>
  <c r="K27" i="6" s="1"/>
  <c r="C14" i="5" a="1"/>
  <c r="C14" i="5" s="1"/>
  <c r="K28" i="6" s="1"/>
  <c r="B14" i="5" a="1"/>
  <c r="B14" i="5" s="1"/>
  <c r="K29" i="6" s="1"/>
  <c r="A14" i="5"/>
  <c r="U13" i="5" a="1"/>
  <c r="U13" i="5"/>
  <c r="T13" i="5" a="1"/>
  <c r="T13" i="5"/>
  <c r="S13" i="5" a="1"/>
  <c r="S13" i="5"/>
  <c r="R13" i="5" a="1"/>
  <c r="R13" i="5"/>
  <c r="Q13" i="5" a="1"/>
  <c r="Q13" i="5"/>
  <c r="P13" i="5" a="1"/>
  <c r="P13" i="5"/>
  <c r="O13" i="5" a="1"/>
  <c r="O13" i="5"/>
  <c r="N13" i="5" a="1"/>
  <c r="N13" i="5"/>
  <c r="M13" i="5" a="1"/>
  <c r="M13" i="5" s="1"/>
  <c r="L13" i="5" a="1"/>
  <c r="L13" i="5"/>
  <c r="K13" i="5" a="1"/>
  <c r="K13" i="5"/>
  <c r="J13" i="5" a="1"/>
  <c r="J13" i="5"/>
  <c r="I13" i="5" a="1"/>
  <c r="I13" i="5" s="1"/>
  <c r="H13" i="5" a="1"/>
  <c r="H13" i="5"/>
  <c r="G13" i="5" a="1"/>
  <c r="G13" i="5"/>
  <c r="F13" i="5" a="1"/>
  <c r="F13" i="5"/>
  <c r="E13" i="5" a="1"/>
  <c r="E13" i="5" s="1"/>
  <c r="D13" i="5" a="1"/>
  <c r="D13" i="5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6" s="1"/>
  <c r="T11" i="5" a="1"/>
  <c r="T11" i="5" s="1"/>
  <c r="I11" i="6" s="1"/>
  <c r="S11" i="5" a="1"/>
  <c r="S11" i="5" s="1"/>
  <c r="I12" i="6" s="1"/>
  <c r="R11" i="5" a="1"/>
  <c r="R11" i="5" s="1"/>
  <c r="I13" i="6" s="1"/>
  <c r="Q11" i="5" a="1"/>
  <c r="Q11" i="5" s="1"/>
  <c r="I14" i="6" s="1"/>
  <c r="P11" i="5" a="1"/>
  <c r="P11" i="5" s="1"/>
  <c r="I15" i="6" s="1"/>
  <c r="O11" i="5" a="1"/>
  <c r="O11" i="5" s="1"/>
  <c r="I16" i="6" s="1"/>
  <c r="AB16" i="6" s="1"/>
  <c r="N11" i="5" a="1"/>
  <c r="N11" i="5" s="1"/>
  <c r="I17" i="6" s="1"/>
  <c r="BC17" i="6" s="1" a="1"/>
  <c r="BC17" i="6" s="1"/>
  <c r="M11" i="5" a="1"/>
  <c r="M11" i="5" s="1"/>
  <c r="I18" i="6" s="1"/>
  <c r="L11" i="5" a="1"/>
  <c r="L11" i="5"/>
  <c r="I19" i="6" s="1"/>
  <c r="K11" i="5" a="1"/>
  <c r="K11" i="5" s="1"/>
  <c r="I20" i="6" s="1"/>
  <c r="J11" i="5" a="1"/>
  <c r="J11" i="5" s="1"/>
  <c r="I21" i="6" s="1"/>
  <c r="BC21" i="6" s="1" a="1"/>
  <c r="BC21" i="6" s="1"/>
  <c r="I11" i="5" a="1"/>
  <c r="I11" i="5" s="1"/>
  <c r="I22" i="6" s="1"/>
  <c r="H11" i="5" a="1"/>
  <c r="H11" i="5" s="1"/>
  <c r="I23" i="6" s="1"/>
  <c r="G11" i="5" a="1"/>
  <c r="G11" i="5"/>
  <c r="I24" i="6" s="1"/>
  <c r="F11" i="5" a="1"/>
  <c r="F11" i="5" s="1"/>
  <c r="I25" i="6" s="1"/>
  <c r="E11" i="5" a="1"/>
  <c r="E11" i="5" s="1"/>
  <c r="I26" i="6" s="1"/>
  <c r="D11" i="5" a="1"/>
  <c r="D11" i="5" s="1"/>
  <c r="I27" i="6" s="1"/>
  <c r="C11" i="5" a="1"/>
  <c r="C11" i="5" s="1"/>
  <c r="I28" i="6" s="1"/>
  <c r="B11" i="5" a="1"/>
  <c r="B11" i="5" s="1"/>
  <c r="I29" i="6" s="1"/>
  <c r="A11" i="5"/>
  <c r="U10" i="5" a="1"/>
  <c r="U10" i="5" s="1"/>
  <c r="G10" i="6" s="1"/>
  <c r="T10" i="5" a="1"/>
  <c r="T10" i="5" s="1"/>
  <c r="G11" i="6" s="1"/>
  <c r="S10" i="5" a="1"/>
  <c r="S10" i="5" s="1"/>
  <c r="G12" i="6" s="1"/>
  <c r="R10" i="5" a="1"/>
  <c r="R10" i="5" s="1"/>
  <c r="G13" i="6" s="1"/>
  <c r="Q10" i="5" a="1"/>
  <c r="Q10" i="5" s="1"/>
  <c r="G14" i="6" s="1"/>
  <c r="H14" i="6" s="1"/>
  <c r="P10" i="5" a="1"/>
  <c r="P10" i="5" s="1"/>
  <c r="G15" i="6" s="1"/>
  <c r="O10" i="5" a="1"/>
  <c r="O10" i="5" s="1"/>
  <c r="G16" i="6" s="1"/>
  <c r="N10" i="5" a="1"/>
  <c r="N10" i="5" s="1"/>
  <c r="G17" i="6" s="1"/>
  <c r="M10" i="5" a="1"/>
  <c r="M10" i="5" s="1"/>
  <c r="G18" i="6" s="1"/>
  <c r="L10" i="5" a="1"/>
  <c r="L10" i="5" s="1"/>
  <c r="G19" i="6" s="1"/>
  <c r="H19" i="6" s="1"/>
  <c r="K10" i="5" a="1"/>
  <c r="K10" i="5" s="1"/>
  <c r="G20" i="6" s="1"/>
  <c r="H20" i="6" s="1"/>
  <c r="J10" i="5" a="1"/>
  <c r="J10" i="5" s="1"/>
  <c r="G21" i="6" s="1"/>
  <c r="I10" i="5" a="1"/>
  <c r="I10" i="5" s="1"/>
  <c r="G22" i="6" s="1"/>
  <c r="H22" i="6" s="1"/>
  <c r="H10" i="5" a="1"/>
  <c r="H10" i="5" s="1"/>
  <c r="G23" i="6" s="1"/>
  <c r="G10" i="5" a="1"/>
  <c r="G10" i="5" s="1"/>
  <c r="G24" i="6" s="1"/>
  <c r="F10" i="5" a="1"/>
  <c r="F10" i="5" s="1"/>
  <c r="G25" i="6" s="1"/>
  <c r="E10" i="5" a="1"/>
  <c r="E10" i="5" s="1"/>
  <c r="G26" i="6" s="1"/>
  <c r="D10" i="5" a="1"/>
  <c r="D10" i="5" s="1"/>
  <c r="G27" i="6" s="1"/>
  <c r="C10" i="5" a="1"/>
  <c r="C10" i="5" s="1"/>
  <c r="G28" i="6" s="1"/>
  <c r="B10" i="5" a="1"/>
  <c r="B10" i="5" s="1"/>
  <c r="G29" i="6" s="1"/>
  <c r="A10" i="5"/>
  <c r="U9" i="5" a="1"/>
  <c r="U9" i="5" s="1"/>
  <c r="T9" i="5" a="1"/>
  <c r="T9" i="5" s="1"/>
  <c r="S9" i="5" a="1"/>
  <c r="S9" i="5"/>
  <c r="R9" i="5" a="1"/>
  <c r="R9" i="5"/>
  <c r="Q9" i="5" a="1"/>
  <c r="Q9" i="5" s="1"/>
  <c r="P9" i="5" a="1"/>
  <c r="P9" i="5" s="1"/>
  <c r="O9" i="5" a="1"/>
  <c r="O9" i="5"/>
  <c r="N9" i="5" a="1"/>
  <c r="N9" i="5"/>
  <c r="M9" i="5" a="1"/>
  <c r="M9" i="5" s="1"/>
  <c r="L9" i="5" a="1"/>
  <c r="L9" i="5" s="1"/>
  <c r="K9" i="5" a="1"/>
  <c r="K9" i="5"/>
  <c r="J9" i="5" a="1"/>
  <c r="J9" i="5" s="1"/>
  <c r="I9" i="5" a="1"/>
  <c r="I9" i="5" s="1"/>
  <c r="H9" i="5" a="1"/>
  <c r="H9" i="5" s="1"/>
  <c r="G9" i="5" a="1"/>
  <c r="G9" i="5"/>
  <c r="F9" i="5" a="1"/>
  <c r="F9" i="5"/>
  <c r="E9" i="5" a="1"/>
  <c r="E9" i="5" s="1"/>
  <c r="D9" i="5" a="1"/>
  <c r="D9" i="5" s="1"/>
  <c r="C9" i="5" a="1"/>
  <c r="C9" i="5"/>
  <c r="B9" i="5" a="1"/>
  <c r="B9" i="5"/>
  <c r="A9" i="5"/>
  <c r="U8" i="5" a="1"/>
  <c r="U8" i="5" s="1"/>
  <c r="E10" i="6" s="1"/>
  <c r="T8" i="5" a="1"/>
  <c r="T8" i="5" s="1"/>
  <c r="E11" i="6" s="1"/>
  <c r="S8" i="5" a="1"/>
  <c r="S8" i="5" s="1"/>
  <c r="E12" i="6" s="1"/>
  <c r="R8" i="5" a="1"/>
  <c r="R8" i="5" s="1"/>
  <c r="E13" i="6" s="1"/>
  <c r="Q8" i="5" a="1"/>
  <c r="Q8" i="5" s="1"/>
  <c r="E14" i="6" s="1"/>
  <c r="P8" i="5" a="1"/>
  <c r="P8" i="5" s="1"/>
  <c r="E15" i="6" s="1"/>
  <c r="O8" i="5" a="1"/>
  <c r="O8" i="5" s="1"/>
  <c r="E16" i="6" s="1"/>
  <c r="N8" i="5" a="1"/>
  <c r="N8" i="5" s="1"/>
  <c r="E17" i="6" s="1"/>
  <c r="M8" i="5" a="1"/>
  <c r="M8" i="5" s="1"/>
  <c r="E18" i="6" s="1"/>
  <c r="L8" i="5" a="1"/>
  <c r="L8" i="5" s="1"/>
  <c r="E19" i="6" s="1"/>
  <c r="K8" i="5" a="1"/>
  <c r="K8" i="5" s="1"/>
  <c r="E20" i="6" s="1"/>
  <c r="J8" i="5" a="1"/>
  <c r="J8" i="5" s="1"/>
  <c r="E21" i="6" s="1"/>
  <c r="I8" i="5" a="1"/>
  <c r="I8" i="5" s="1"/>
  <c r="E22" i="6" s="1"/>
  <c r="H8" i="5" a="1"/>
  <c r="H8" i="5" s="1"/>
  <c r="E23" i="6" s="1"/>
  <c r="G8" i="5" a="1"/>
  <c r="G8" i="5" s="1"/>
  <c r="E24" i="6" s="1"/>
  <c r="F8" i="5" a="1"/>
  <c r="F8" i="5" s="1"/>
  <c r="E25" i="6" s="1"/>
  <c r="E8" i="5" a="1"/>
  <c r="E8" i="5" s="1"/>
  <c r="E26" i="6" s="1"/>
  <c r="D8" i="5" a="1"/>
  <c r="D8" i="5" s="1"/>
  <c r="E27" i="6" s="1"/>
  <c r="C8" i="5" a="1"/>
  <c r="C8" i="5" s="1"/>
  <c r="E28" i="6" s="1"/>
  <c r="B8" i="5" a="1"/>
  <c r="B8" i="5" s="1"/>
  <c r="E29" i="6" s="1"/>
  <c r="A8" i="5"/>
  <c r="U7" i="5" a="1"/>
  <c r="U7" i="5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/>
  <c r="M7" i="5" a="1"/>
  <c r="M7" i="5" s="1"/>
  <c r="L7" i="5" a="1"/>
  <c r="L7" i="5" s="1"/>
  <c r="K7" i="5" a="1"/>
  <c r="K7" i="5" s="1"/>
  <c r="J7" i="5" a="1"/>
  <c r="J7" i="5"/>
  <c r="I7" i="5" a="1"/>
  <c r="I7" i="5"/>
  <c r="H7" i="5" a="1"/>
  <c r="H7" i="5" s="1"/>
  <c r="G7" i="5" a="1"/>
  <c r="G7" i="5" s="1"/>
  <c r="F7" i="5" a="1"/>
  <c r="F7" i="5" s="1"/>
  <c r="E7" i="5" a="1"/>
  <c r="E7" i="5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/>
  <c r="P5" i="5" a="1"/>
  <c r="P5" i="5" s="1"/>
  <c r="O5" i="5" a="1"/>
  <c r="O5" i="5" s="1"/>
  <c r="N5" i="5" a="1"/>
  <c r="N5" i="5" s="1"/>
  <c r="M5" i="5" a="1"/>
  <c r="M5" i="5"/>
  <c r="L5" i="5" a="1"/>
  <c r="L5" i="5"/>
  <c r="K5" i="5" a="1"/>
  <c r="K5" i="5" s="1"/>
  <c r="J5" i="5" a="1"/>
  <c r="J5" i="5" s="1"/>
  <c r="I5" i="5" a="1"/>
  <c r="I5" i="5" s="1"/>
  <c r="H5" i="5" a="1"/>
  <c r="H5" i="5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10" i="6" s="1"/>
  <c r="T4" i="5" a="1"/>
  <c r="T4" i="5" s="1"/>
  <c r="C11" i="6" s="1"/>
  <c r="S4" i="5" a="1"/>
  <c r="S4" i="5" s="1"/>
  <c r="C12" i="6" s="1"/>
  <c r="R4" i="5" a="1"/>
  <c r="R4" i="5" s="1"/>
  <c r="C13" i="6" s="1"/>
  <c r="Q4" i="5" a="1"/>
  <c r="Q4" i="5" s="1"/>
  <c r="C14" i="6" s="1"/>
  <c r="P4" i="5" a="1"/>
  <c r="P4" i="5" s="1"/>
  <c r="C15" i="6" s="1"/>
  <c r="O4" i="5" a="1"/>
  <c r="O4" i="5" s="1"/>
  <c r="C16" i="6" s="1"/>
  <c r="N4" i="5" a="1"/>
  <c r="N4" i="5" s="1"/>
  <c r="C17" i="6" s="1"/>
  <c r="M4" i="5" a="1"/>
  <c r="M4" i="5" s="1"/>
  <c r="C18" i="6" s="1"/>
  <c r="L4" i="5" a="1"/>
  <c r="L4" i="5" s="1"/>
  <c r="C19" i="6" s="1"/>
  <c r="K4" i="5" a="1"/>
  <c r="K4" i="5" s="1"/>
  <c r="C20" i="6" s="1"/>
  <c r="J4" i="5" a="1"/>
  <c r="J4" i="5" s="1"/>
  <c r="C21" i="6" s="1"/>
  <c r="I4" i="5" a="1"/>
  <c r="I4" i="5" s="1"/>
  <c r="C22" i="6" s="1"/>
  <c r="H4" i="5" a="1"/>
  <c r="H4" i="5" s="1"/>
  <c r="C23" i="6" s="1"/>
  <c r="G4" i="5" a="1"/>
  <c r="G4" i="5" s="1"/>
  <c r="C24" i="6" s="1"/>
  <c r="F4" i="5" a="1"/>
  <c r="F4" i="5" s="1"/>
  <c r="C25" i="6" s="1"/>
  <c r="E4" i="5" a="1"/>
  <c r="E4" i="5" s="1"/>
  <c r="C26" i="6" s="1"/>
  <c r="D4" i="5" a="1"/>
  <c r="D4" i="5" s="1"/>
  <c r="C27" i="6" s="1"/>
  <c r="C4" i="5" a="1"/>
  <c r="C4" i="5" s="1"/>
  <c r="C28" i="6" s="1"/>
  <c r="B4" i="5" a="1"/>
  <c r="B4" i="5" s="1"/>
  <c r="C29" i="6" s="1"/>
  <c r="A4" i="5"/>
  <c r="I3" i="5"/>
  <c r="A22" i="6" s="1"/>
  <c r="H3" i="5"/>
  <c r="A23" i="6" s="1"/>
  <c r="G3" i="5"/>
  <c r="A24" i="6" s="1"/>
  <c r="E3" i="5"/>
  <c r="A26" i="6" s="1"/>
  <c r="D3" i="5"/>
  <c r="A27" i="6" s="1"/>
  <c r="C3" i="5"/>
  <c r="A28" i="6" s="1"/>
  <c r="B3" i="5"/>
  <c r="A29" i="6" s="1"/>
  <c r="J1" i="5"/>
  <c r="M3" i="5" s="1"/>
  <c r="A18" i="6" s="1"/>
  <c r="F1" i="5"/>
  <c r="F3" i="5" s="1"/>
  <c r="A25" i="6" s="1"/>
  <c r="J1" i="4"/>
  <c r="N1" i="4" s="1"/>
  <c r="R1" i="4" s="1"/>
  <c r="F1" i="4"/>
  <c r="J1" i="3"/>
  <c r="N1" i="3" s="1"/>
  <c r="R1" i="3" s="1"/>
  <c r="F1" i="3"/>
  <c r="F1" i="2"/>
  <c r="J1" i="2" s="1"/>
  <c r="N1" i="2" s="1"/>
  <c r="R1" i="2" s="1"/>
  <c r="N1" i="1"/>
  <c r="R1" i="1" s="1"/>
  <c r="J1" i="1"/>
  <c r="F1" i="1"/>
  <c r="BC24" i="6" l="1" a="1"/>
  <c r="BC24" i="6" s="1"/>
  <c r="Z18" i="6"/>
  <c r="AO24" i="6"/>
  <c r="AK19" i="6"/>
  <c r="AM24" i="6"/>
  <c r="AM16" i="6"/>
  <c r="AM23" i="6"/>
  <c r="AM15" i="6"/>
  <c r="AS22" i="6"/>
  <c r="AU25" i="6"/>
  <c r="AU17" i="6"/>
  <c r="AK23" i="6"/>
  <c r="AJ8" i="6" a="1"/>
  <c r="AM21" i="6"/>
  <c r="AM13" i="6"/>
  <c r="AU23" i="6"/>
  <c r="AU15" i="6"/>
  <c r="H21" i="6"/>
  <c r="Z29" i="6"/>
  <c r="Y8" i="6" a="1"/>
  <c r="Z8" i="6" s="1"/>
  <c r="Z13" i="6"/>
  <c r="Z26" i="6"/>
  <c r="BC20" i="6" a="1"/>
  <c r="BC20" i="6" s="1"/>
  <c r="Z17" i="6"/>
  <c r="BC25" i="6" a="1"/>
  <c r="BC25" i="6" s="1"/>
  <c r="AN8" i="6" a="1"/>
  <c r="AO8" i="6" s="1"/>
  <c r="AR8" i="6" a="1"/>
  <c r="AS8" i="6" s="1"/>
  <c r="AK22" i="6"/>
  <c r="AI22" i="6"/>
  <c r="AI14" i="6"/>
  <c r="AM22" i="6"/>
  <c r="AM14" i="6"/>
  <c r="AO21" i="6"/>
  <c r="AI20" i="6"/>
  <c r="AM20" i="6"/>
  <c r="AO13" i="6"/>
  <c r="AO25" i="6"/>
  <c r="AH8" i="6" a="1"/>
  <c r="AH8" i="6" s="1"/>
  <c r="AH33" i="6" s="1"/>
  <c r="AL8" i="6" a="1"/>
  <c r="AM8" i="6" s="1"/>
  <c r="J28" i="6"/>
  <c r="H18" i="6"/>
  <c r="F24" i="6"/>
  <c r="AD24" i="6"/>
  <c r="K8" i="6" a="1"/>
  <c r="AZ10" i="6"/>
  <c r="K2" i="6"/>
  <c r="BA22" i="6"/>
  <c r="AQ22" i="6"/>
  <c r="BA14" i="6"/>
  <c r="AQ14" i="6"/>
  <c r="AU26" i="6"/>
  <c r="AT8" i="6" a="1"/>
  <c r="AE11" i="6"/>
  <c r="Q12" i="6"/>
  <c r="AB22" i="6"/>
  <c r="Z22" i="6"/>
  <c r="Z25" i="6"/>
  <c r="AB25" i="6"/>
  <c r="AY19" i="6"/>
  <c r="M19" i="6" a="1"/>
  <c r="M19" i="6" s="1"/>
  <c r="D19" i="6"/>
  <c r="AD23" i="6"/>
  <c r="F23" i="6"/>
  <c r="F15" i="6"/>
  <c r="AD15" i="6"/>
  <c r="H29" i="6"/>
  <c r="G5" i="6"/>
  <c r="H13" i="6"/>
  <c r="S13" i="6" s="1"/>
  <c r="S14" i="6" s="1"/>
  <c r="AZ25" i="6"/>
  <c r="L25" i="6"/>
  <c r="AZ17" i="6"/>
  <c r="L17" i="6"/>
  <c r="BA29" i="6"/>
  <c r="AQ29" i="6"/>
  <c r="BA21" i="6"/>
  <c r="AQ21" i="6"/>
  <c r="BA13" i="6"/>
  <c r="AQ13" i="6"/>
  <c r="M12" i="6" a="1"/>
  <c r="M12" i="6" s="1"/>
  <c r="AY12" i="6"/>
  <c r="C4" i="6"/>
  <c r="L18" i="6"/>
  <c r="AZ18" i="6"/>
  <c r="M10" i="6" a="1"/>
  <c r="M10" i="6" s="1"/>
  <c r="AY10" i="6"/>
  <c r="C2" i="6"/>
  <c r="C8" i="6" a="1"/>
  <c r="AD14" i="6"/>
  <c r="F14" i="6"/>
  <c r="BC15" i="6" a="1"/>
  <c r="BC15" i="6" s="1"/>
  <c r="J15" i="6"/>
  <c r="AS14" i="6"/>
  <c r="L3" i="5"/>
  <c r="A19" i="6" s="1"/>
  <c r="F29" i="6"/>
  <c r="AD29" i="6"/>
  <c r="F13" i="6"/>
  <c r="R13" i="6" s="1"/>
  <c r="R14" i="6" s="1"/>
  <c r="R15" i="6" s="1"/>
  <c r="AD13" i="6"/>
  <c r="E5" i="6"/>
  <c r="H27" i="6"/>
  <c r="G3" i="6"/>
  <c r="AZ23" i="6"/>
  <c r="L23" i="6"/>
  <c r="AZ15" i="6"/>
  <c r="L15" i="6"/>
  <c r="AI29" i="6"/>
  <c r="AM29" i="6"/>
  <c r="BA27" i="6"/>
  <c r="AQ27" i="6"/>
  <c r="BA19" i="6"/>
  <c r="AQ19" i="6"/>
  <c r="N1" i="5"/>
  <c r="J3" i="5"/>
  <c r="A21" i="6" s="1"/>
  <c r="AY18" i="6"/>
  <c r="D18" i="6"/>
  <c r="M18" i="6" a="1"/>
  <c r="M18" i="6" s="1"/>
  <c r="AD22" i="6"/>
  <c r="F22" i="6"/>
  <c r="G4" i="6"/>
  <c r="BC19" i="6" a="1"/>
  <c r="BC19" i="6" s="1"/>
  <c r="J19" i="6"/>
  <c r="AZ16" i="6"/>
  <c r="L16" i="6"/>
  <c r="AK15" i="6"/>
  <c r="BA28" i="6"/>
  <c r="AQ28" i="6"/>
  <c r="BA20" i="6"/>
  <c r="AQ20" i="6"/>
  <c r="AB15" i="6"/>
  <c r="M25" i="6" a="1"/>
  <c r="M25" i="6" s="1"/>
  <c r="AY25" i="6"/>
  <c r="D25" i="6"/>
  <c r="M17" i="6" a="1"/>
  <c r="M17" i="6" s="1"/>
  <c r="AY17" i="6"/>
  <c r="D17" i="6"/>
  <c r="F21" i="6"/>
  <c r="AD21" i="6"/>
  <c r="M24" i="6" a="1"/>
  <c r="M24" i="6" s="1"/>
  <c r="AY24" i="6"/>
  <c r="D24" i="6"/>
  <c r="M16" i="6" a="1"/>
  <c r="M16" i="6" s="1"/>
  <c r="AY16" i="6"/>
  <c r="D16" i="6"/>
  <c r="F28" i="6"/>
  <c r="AD28" i="6"/>
  <c r="F20" i="6"/>
  <c r="AD20" i="6"/>
  <c r="E4" i="6"/>
  <c r="AD12" i="6"/>
  <c r="H26" i="6"/>
  <c r="G2" i="6"/>
  <c r="G8" i="6" a="1"/>
  <c r="BC26" i="6" a="1"/>
  <c r="BC26" i="6" s="1"/>
  <c r="AB26" i="6"/>
  <c r="J26" i="6"/>
  <c r="BC22" i="6" a="1"/>
  <c r="BC22" i="6" s="1"/>
  <c r="J22" i="6"/>
  <c r="BC18" i="6" a="1"/>
  <c r="BC18" i="6" s="1"/>
  <c r="J18" i="6"/>
  <c r="BC14" i="6" a="1"/>
  <c r="BC14" i="6" s="1"/>
  <c r="J14" i="6"/>
  <c r="I8" i="6" a="1"/>
  <c r="BC10" i="6" a="1"/>
  <c r="BC10" i="6" s="1"/>
  <c r="I2" i="6"/>
  <c r="AB10" i="6"/>
  <c r="L22" i="6"/>
  <c r="AZ22" i="6"/>
  <c r="L14" i="6"/>
  <c r="AZ14" i="6"/>
  <c r="AI28" i="6"/>
  <c r="AK18" i="6"/>
  <c r="AK14" i="6"/>
  <c r="AK8" i="6"/>
  <c r="AJ8" i="6"/>
  <c r="AJ30" i="6" s="1"/>
  <c r="AM28" i="6"/>
  <c r="AO27" i="6"/>
  <c r="AO23" i="6"/>
  <c r="AO19" i="6"/>
  <c r="AO15" i="6"/>
  <c r="AQ26" i="6"/>
  <c r="BA26" i="6"/>
  <c r="BA18" i="6"/>
  <c r="AQ18" i="6"/>
  <c r="BA10" i="6"/>
  <c r="AP8" i="6" a="1"/>
  <c r="AS25" i="6"/>
  <c r="AS21" i="6"/>
  <c r="AS17" i="6"/>
  <c r="AS13" i="6"/>
  <c r="Z21" i="6"/>
  <c r="AB21" i="6"/>
  <c r="M28" i="6" a="1"/>
  <c r="M28" i="6" s="1"/>
  <c r="N28" i="6" s="1"/>
  <c r="D28" i="6"/>
  <c r="AY28" i="6"/>
  <c r="F16" i="6"/>
  <c r="AD16" i="6"/>
  <c r="BC12" i="6" a="1"/>
  <c r="BC12" i="6" s="1"/>
  <c r="I4" i="6"/>
  <c r="AB12" i="6"/>
  <c r="AZ26" i="6"/>
  <c r="L26" i="6"/>
  <c r="M27" i="6" a="1"/>
  <c r="M27" i="6" s="1"/>
  <c r="N27" i="6" s="1"/>
  <c r="D27" i="6"/>
  <c r="AY27" i="6"/>
  <c r="K3" i="5"/>
  <c r="A20" i="6" s="1"/>
  <c r="H28" i="6"/>
  <c r="BC23" i="6" a="1"/>
  <c r="BC23" i="6" s="1"/>
  <c r="J23" i="6"/>
  <c r="BC11" i="6" a="1"/>
  <c r="BC11" i="6" s="1"/>
  <c r="I3" i="6"/>
  <c r="AZ29" i="6"/>
  <c r="L29" i="6"/>
  <c r="AZ21" i="6"/>
  <c r="L21" i="6"/>
  <c r="AZ13" i="6"/>
  <c r="K5" i="6"/>
  <c r="L13" i="6"/>
  <c r="U13" i="6" s="1"/>
  <c r="AI27" i="6"/>
  <c r="AI19" i="6"/>
  <c r="AM27" i="6"/>
  <c r="AM19" i="6"/>
  <c r="BA25" i="6"/>
  <c r="AQ25" i="6"/>
  <c r="BA17" i="6"/>
  <c r="AQ17" i="6"/>
  <c r="AU29" i="6"/>
  <c r="AU21" i="6"/>
  <c r="AU13" i="6"/>
  <c r="AB11" i="6"/>
  <c r="AB14" i="6"/>
  <c r="M20" i="6" a="1"/>
  <c r="M20" i="6" s="1"/>
  <c r="AY20" i="6"/>
  <c r="D20" i="6"/>
  <c r="AD18" i="6"/>
  <c r="F18" i="6"/>
  <c r="E8" i="6" a="1"/>
  <c r="E2" i="6"/>
  <c r="AD10" i="6"/>
  <c r="H24" i="6"/>
  <c r="H16" i="6"/>
  <c r="I5" i="6"/>
  <c r="BC13" i="6" a="1"/>
  <c r="BC13" i="6" s="1"/>
  <c r="AB13" i="6"/>
  <c r="J13" i="6"/>
  <c r="T13" i="6" s="1"/>
  <c r="T14" i="6" s="1"/>
  <c r="T15" i="6" s="1"/>
  <c r="AZ28" i="6"/>
  <c r="L28" i="6"/>
  <c r="AZ20" i="6"/>
  <c r="L20" i="6"/>
  <c r="AZ12" i="6"/>
  <c r="K4" i="6"/>
  <c r="AI26" i="6"/>
  <c r="AI18" i="6"/>
  <c r="AK25" i="6"/>
  <c r="AK21" i="6"/>
  <c r="AK17" i="6"/>
  <c r="AK13" i="6"/>
  <c r="AM26" i="6"/>
  <c r="AM18" i="6"/>
  <c r="AO14" i="6"/>
  <c r="BA24" i="6"/>
  <c r="AQ24" i="6"/>
  <c r="BA16" i="6"/>
  <c r="AQ16" i="6"/>
  <c r="AU28" i="6"/>
  <c r="AU20" i="6"/>
  <c r="C3" i="6"/>
  <c r="M11" i="6" a="1"/>
  <c r="M11" i="6" s="1"/>
  <c r="AY11" i="6"/>
  <c r="AY26" i="6"/>
  <c r="D26" i="6"/>
  <c r="M26" i="6" a="1"/>
  <c r="M26" i="6" s="1"/>
  <c r="BC27" i="6" a="1"/>
  <c r="BC27" i="6" s="1"/>
  <c r="J27" i="6"/>
  <c r="AB27" i="6"/>
  <c r="AZ24" i="6"/>
  <c r="L24" i="6"/>
  <c r="AO16" i="6"/>
  <c r="AS18" i="6"/>
  <c r="AY23" i="6"/>
  <c r="M23" i="6" a="1"/>
  <c r="M23" i="6" s="1"/>
  <c r="D23" i="6"/>
  <c r="M15" i="6" a="1"/>
  <c r="M15" i="6" s="1"/>
  <c r="N15" i="6" s="1"/>
  <c r="AY15" i="6"/>
  <c r="D15" i="6"/>
  <c r="AD27" i="6"/>
  <c r="F27" i="6"/>
  <c r="AD19" i="6"/>
  <c r="F19" i="6"/>
  <c r="AD11" i="6"/>
  <c r="E3" i="6"/>
  <c r="H25" i="6"/>
  <c r="H17" i="6"/>
  <c r="AY22" i="6"/>
  <c r="D22" i="6"/>
  <c r="M22" i="6" a="1"/>
  <c r="M22" i="6" s="1"/>
  <c r="D14" i="6"/>
  <c r="M14" i="6" a="1"/>
  <c r="M14" i="6" s="1"/>
  <c r="N14" i="6" s="1"/>
  <c r="AY14" i="6"/>
  <c r="AD26" i="6"/>
  <c r="F26" i="6"/>
  <c r="M29" i="6" a="1"/>
  <c r="M29" i="6" s="1"/>
  <c r="AY29" i="6"/>
  <c r="D29" i="6"/>
  <c r="M21" i="6" a="1"/>
  <c r="M21" i="6" s="1"/>
  <c r="N21" i="6" s="1"/>
  <c r="AY21" i="6"/>
  <c r="D21" i="6"/>
  <c r="M13" i="6" a="1"/>
  <c r="M13" i="6" s="1"/>
  <c r="C5" i="6"/>
  <c r="AY13" i="6"/>
  <c r="D13" i="6"/>
  <c r="F25" i="6"/>
  <c r="AD25" i="6"/>
  <c r="F17" i="6"/>
  <c r="AD17" i="6"/>
  <c r="H23" i="6"/>
  <c r="H15" i="6"/>
  <c r="AZ27" i="6"/>
  <c r="L27" i="6"/>
  <c r="AZ19" i="6"/>
  <c r="L19" i="6"/>
  <c r="K3" i="6"/>
  <c r="L3" i="6" s="1"/>
  <c r="AZ11" i="6"/>
  <c r="AI25" i="6"/>
  <c r="AI17" i="6"/>
  <c r="AM25" i="6"/>
  <c r="AM17" i="6"/>
  <c r="BA23" i="6"/>
  <c r="AQ23" i="6"/>
  <c r="BA15" i="6"/>
  <c r="AQ15" i="6"/>
  <c r="AU27" i="6"/>
  <c r="AU19" i="6"/>
  <c r="AO29" i="6"/>
  <c r="AO17" i="6"/>
  <c r="AS27" i="6"/>
  <c r="BC16" i="6" a="1"/>
  <c r="BC16" i="6" s="1"/>
  <c r="AK26" i="6"/>
  <c r="AO28" i="6"/>
  <c r="BC29" i="6" a="1"/>
  <c r="BC29" i="6" s="1"/>
  <c r="J29" i="6"/>
  <c r="AS26" i="6"/>
  <c r="AE10" i="6"/>
  <c r="J25" i="6"/>
  <c r="AK29" i="6"/>
  <c r="AB17" i="6"/>
  <c r="J21" i="6"/>
  <c r="J24" i="6"/>
  <c r="Z24" i="6"/>
  <c r="BC28" i="6" a="1"/>
  <c r="BC28" i="6" s="1"/>
  <c r="AB28" i="6"/>
  <c r="AK28" i="6"/>
  <c r="AK24" i="6"/>
  <c r="AK20" i="6"/>
  <c r="AK16" i="6"/>
  <c r="AJ33" i="6" s="1"/>
  <c r="Z14" i="6"/>
  <c r="J17" i="6"/>
  <c r="J20" i="6"/>
  <c r="Z20" i="6"/>
  <c r="AB23" i="6"/>
  <c r="AB24" i="6"/>
  <c r="J16" i="6"/>
  <c r="Z16" i="6"/>
  <c r="AB19" i="6"/>
  <c r="AB20" i="6"/>
  <c r="AJ31" i="6"/>
  <c r="AK27" i="6"/>
  <c r="AO26" i="6"/>
  <c r="AO22" i="6"/>
  <c r="AO18" i="6"/>
  <c r="AS28" i="6"/>
  <c r="AS24" i="6"/>
  <c r="AS20" i="6"/>
  <c r="AS16" i="6"/>
  <c r="Z15" i="6"/>
  <c r="AB18" i="6"/>
  <c r="Z28" i="6"/>
  <c r="Z19" i="6"/>
  <c r="Z23" i="6"/>
  <c r="AB29" i="6"/>
  <c r="Z27" i="6"/>
  <c r="AN8" i="6" l="1"/>
  <c r="AI8" i="6"/>
  <c r="N22" i="6"/>
  <c r="D5" i="6"/>
  <c r="N20" i="6"/>
  <c r="Y8" i="6"/>
  <c r="Y33" i="6"/>
  <c r="AR8" i="6"/>
  <c r="AL8" i="6"/>
  <c r="AJ32" i="6"/>
  <c r="AK33" i="6" s="1" a="1"/>
  <c r="AK33" i="6" s="1"/>
  <c r="F2" i="6"/>
  <c r="D2" i="6"/>
  <c r="L2" i="6"/>
  <c r="N29" i="6"/>
  <c r="T16" i="6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J2" i="6"/>
  <c r="S15" i="6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L4" i="6"/>
  <c r="D3" i="6"/>
  <c r="U14" i="6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L5" i="6"/>
  <c r="D4" i="6"/>
  <c r="H2" i="6"/>
  <c r="R16" i="6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AH37" i="6"/>
  <c r="AJ36" i="6"/>
  <c r="M5" i="6"/>
  <c r="N13" i="6"/>
  <c r="V13" i="6" s="1"/>
  <c r="V14" i="6" s="1"/>
  <c r="V15" i="6" s="1"/>
  <c r="AN33" i="6"/>
  <c r="J5" i="6"/>
  <c r="N18" i="6"/>
  <c r="F5" i="6"/>
  <c r="F3" i="6"/>
  <c r="AQ8" i="6"/>
  <c r="AP8" i="6"/>
  <c r="AN32" i="6"/>
  <c r="M2" i="6"/>
  <c r="M8" i="6" a="1"/>
  <c r="J4" i="6"/>
  <c r="AH32" i="6"/>
  <c r="N23" i="6"/>
  <c r="M3" i="6"/>
  <c r="J3" i="6"/>
  <c r="J8" i="6"/>
  <c r="I8" i="6"/>
  <c r="F4" i="6"/>
  <c r="N16" i="6"/>
  <c r="N17" i="6"/>
  <c r="Q3" i="5"/>
  <c r="A14" i="6" s="1"/>
  <c r="R1" i="5"/>
  <c r="P3" i="5"/>
  <c r="A15" i="6" s="1"/>
  <c r="O3" i="5"/>
  <c r="A16" i="6" s="1"/>
  <c r="N3" i="5"/>
  <c r="A17" i="6" s="1"/>
  <c r="H5" i="6"/>
  <c r="N19" i="6"/>
  <c r="AU8" i="6"/>
  <c r="AT8" i="6"/>
  <c r="Q13" i="6"/>
  <c r="AE12" i="6"/>
  <c r="AH30" i="6"/>
  <c r="F8" i="6"/>
  <c r="E8" i="6"/>
  <c r="H4" i="6"/>
  <c r="H3" i="6"/>
  <c r="L8" i="6"/>
  <c r="K8" i="6"/>
  <c r="AK31" i="6" a="1"/>
  <c r="AK31" i="6" s="1"/>
  <c r="AJ34" i="6"/>
  <c r="AK30" i="6"/>
  <c r="AH31" i="6"/>
  <c r="AJ37" i="6"/>
  <c r="AL32" i="6"/>
  <c r="AL33" i="6"/>
  <c r="D8" i="6"/>
  <c r="C8" i="6"/>
  <c r="M4" i="6"/>
  <c r="AJ35" i="6"/>
  <c r="AK32" i="6" a="1"/>
  <c r="AK32" i="6" s="1"/>
  <c r="N26" i="6"/>
  <c r="G8" i="6"/>
  <c r="H8" i="6"/>
  <c r="N24" i="6"/>
  <c r="N25" i="6"/>
  <c r="AN31" i="6" l="1"/>
  <c r="AN35" i="6" s="1"/>
  <c r="AN30" i="6"/>
  <c r="Y31" i="6"/>
  <c r="Y32" i="6"/>
  <c r="Y37" i="6"/>
  <c r="AR30" i="6"/>
  <c r="AR31" i="6"/>
  <c r="AR33" i="6"/>
  <c r="AR32" i="6"/>
  <c r="AL31" i="6"/>
  <c r="AL35" i="6" s="1"/>
  <c r="AL30" i="6"/>
  <c r="N4" i="6"/>
  <c r="C31" i="6"/>
  <c r="C33" i="6"/>
  <c r="C32" i="6"/>
  <c r="C30" i="6"/>
  <c r="AH35" i="6"/>
  <c r="AI32" i="6" a="1"/>
  <c r="AI32" i="6" s="1"/>
  <c r="BD11" i="6" s="1"/>
  <c r="AN36" i="6"/>
  <c r="AO33" i="6" a="1"/>
  <c r="AO33" i="6" s="1"/>
  <c r="V16" i="6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AL36" i="6"/>
  <c r="AM33" i="6" a="1"/>
  <c r="AM33" i="6" s="1"/>
  <c r="S3" i="5"/>
  <c r="A12" i="6" s="1"/>
  <c r="U3" i="5"/>
  <c r="A10" i="6" s="1"/>
  <c r="T3" i="5"/>
  <c r="A11" i="6" s="1"/>
  <c r="R3" i="5"/>
  <c r="A13" i="6" s="1"/>
  <c r="AH36" i="6"/>
  <c r="AI33" i="6" a="1"/>
  <c r="AI33" i="6" s="1"/>
  <c r="BD12" i="6" s="1"/>
  <c r="G31" i="6"/>
  <c r="G33" i="6"/>
  <c r="G30" i="6"/>
  <c r="G32" i="6"/>
  <c r="AT30" i="6"/>
  <c r="AT31" i="6"/>
  <c r="AT33" i="6"/>
  <c r="AT32" i="6"/>
  <c r="AL37" i="6"/>
  <c r="N3" i="6"/>
  <c r="N5" i="6"/>
  <c r="AO32" i="6" a="1"/>
  <c r="AO32" i="6" s="1"/>
  <c r="AH41" i="6"/>
  <c r="AK37" i="6" a="1"/>
  <c r="AK37" i="6" s="1"/>
  <c r="AJ40" i="6"/>
  <c r="AK35" i="6" a="1"/>
  <c r="AK35" i="6" s="1"/>
  <c r="AJ38" i="6"/>
  <c r="E31" i="6"/>
  <c r="E33" i="6"/>
  <c r="E32" i="6"/>
  <c r="E30" i="6"/>
  <c r="AP32" i="6"/>
  <c r="AP30" i="6"/>
  <c r="AP33" i="6"/>
  <c r="AP31" i="6"/>
  <c r="AO36" i="6" a="1"/>
  <c r="AO36" i="6" s="1"/>
  <c r="AN39" i="6"/>
  <c r="AJ39" i="6"/>
  <c r="AK36" i="6" a="1"/>
  <c r="AK36" i="6" s="1"/>
  <c r="AK34" i="6" a="1"/>
  <c r="AK34" i="6" s="1"/>
  <c r="AE13" i="6"/>
  <c r="Q14" i="6"/>
  <c r="AK38" i="6" a="1"/>
  <c r="AK38" i="6" s="1"/>
  <c r="AJ41" i="6"/>
  <c r="K32" i="6"/>
  <c r="K31" i="6"/>
  <c r="K30" i="6"/>
  <c r="K33" i="6"/>
  <c r="AI30" i="6"/>
  <c r="AI31" i="6" a="1"/>
  <c r="AI31" i="6" s="1"/>
  <c r="BD10" i="6" s="1"/>
  <c r="AH34" i="6"/>
  <c r="I30" i="6"/>
  <c r="I31" i="6"/>
  <c r="I33" i="6"/>
  <c r="I32" i="6"/>
  <c r="Y41" i="6"/>
  <c r="AN37" i="6"/>
  <c r="N8" i="6"/>
  <c r="M8" i="6"/>
  <c r="N2" i="6"/>
  <c r="AL39" i="6"/>
  <c r="AM36" i="6" a="1"/>
  <c r="AM36" i="6" s="1"/>
  <c r="AO30" i="6" l="1"/>
  <c r="AO31" i="6" a="1"/>
  <c r="AO31" i="6" s="1"/>
  <c r="AN34" i="6"/>
  <c r="Y36" i="6"/>
  <c r="Z32" i="6"/>
  <c r="Z30" i="6"/>
  <c r="Y34" i="6"/>
  <c r="Z31" i="6"/>
  <c r="Y35" i="6"/>
  <c r="Z33" i="6"/>
  <c r="AM32" i="6" a="1"/>
  <c r="AM32" i="6" s="1"/>
  <c r="AL34" i="6"/>
  <c r="AM31" i="6" a="1"/>
  <c r="AM31" i="6" s="1"/>
  <c r="AM30" i="6"/>
  <c r="AR36" i="6"/>
  <c r="AS33" i="6" a="1"/>
  <c r="AS33" i="6" s="1"/>
  <c r="AR37" i="6"/>
  <c r="AS32" i="6" a="1"/>
  <c r="AS32" i="6" s="1"/>
  <c r="AR35" i="6"/>
  <c r="AR34" i="6"/>
  <c r="AS34" i="6" s="1" a="1"/>
  <c r="AS34" i="6" s="1"/>
  <c r="AS31" i="6" a="1"/>
  <c r="AS31" i="6" s="1"/>
  <c r="AS30" i="6"/>
  <c r="BA30" i="6"/>
  <c r="AQ30" i="6"/>
  <c r="AP34" i="6"/>
  <c r="AQ31" i="6" a="1"/>
  <c r="AQ31" i="6" s="1"/>
  <c r="AK41" i="6" a="1"/>
  <c r="AK41" i="6" s="1"/>
  <c r="AJ44" i="6"/>
  <c r="AU32" i="6" a="1"/>
  <c r="AU32" i="6" s="1"/>
  <c r="AT35" i="6"/>
  <c r="AL43" i="6"/>
  <c r="L33" i="6"/>
  <c r="K37" i="6"/>
  <c r="AP36" i="6"/>
  <c r="AQ33" i="6" a="1"/>
  <c r="AQ33" i="6" s="1"/>
  <c r="AT34" i="6"/>
  <c r="AU34" i="6" s="1" a="1"/>
  <c r="AU34" i="6" s="1"/>
  <c r="AU31" i="6" a="1"/>
  <c r="AU31" i="6" s="1"/>
  <c r="AU30" i="6"/>
  <c r="AM37" i="6" a="1"/>
  <c r="AM37" i="6" s="1"/>
  <c r="AL40" i="6"/>
  <c r="AH39" i="6"/>
  <c r="AI36" i="6" a="1"/>
  <c r="AI36" i="6" s="1"/>
  <c r="AZ30" i="6"/>
  <c r="L30" i="6"/>
  <c r="U30" i="6" s="1"/>
  <c r="K34" i="6"/>
  <c r="G34" i="6"/>
  <c r="H30" i="6"/>
  <c r="S30" i="6" s="1"/>
  <c r="I37" i="6"/>
  <c r="J33" i="6"/>
  <c r="AB33" i="6"/>
  <c r="BC33" i="6" s="1"/>
  <c r="J31" i="6"/>
  <c r="I35" i="6"/>
  <c r="AB31" i="6"/>
  <c r="BC31" i="6" s="1"/>
  <c r="E37" i="6"/>
  <c r="F33" i="6"/>
  <c r="G37" i="6"/>
  <c r="H33" i="6"/>
  <c r="M30" i="6"/>
  <c r="N30" i="6" s="1"/>
  <c r="V30" i="6" s="1"/>
  <c r="AY30" i="6"/>
  <c r="D30" i="6"/>
  <c r="C34" i="6"/>
  <c r="Y45" i="6"/>
  <c r="G36" i="6"/>
  <c r="H32" i="6"/>
  <c r="AJ43" i="6"/>
  <c r="AK40" i="6" a="1"/>
  <c r="AK40" i="6" s="1"/>
  <c r="AN43" i="6"/>
  <c r="AN41" i="6"/>
  <c r="I34" i="6"/>
  <c r="J30" i="6"/>
  <c r="T30" i="6" s="1"/>
  <c r="AB30" i="6"/>
  <c r="AJ45" i="6"/>
  <c r="E35" i="6"/>
  <c r="F31" i="6"/>
  <c r="AH45" i="6"/>
  <c r="AL41" i="6"/>
  <c r="H31" i="6"/>
  <c r="G35" i="6"/>
  <c r="C36" i="6"/>
  <c r="M32" i="6"/>
  <c r="N32" i="6" s="1"/>
  <c r="D32" i="6"/>
  <c r="I36" i="6"/>
  <c r="J32" i="6"/>
  <c r="AB32" i="6"/>
  <c r="BC32" i="6" s="1"/>
  <c r="F30" i="6"/>
  <c r="R30" i="6" s="1"/>
  <c r="AD30" i="6"/>
  <c r="BD30" i="6" s="1"/>
  <c r="E34" i="6"/>
  <c r="E36" i="6"/>
  <c r="F32" i="6"/>
  <c r="K36" i="6"/>
  <c r="L32" i="6"/>
  <c r="AH38" i="6"/>
  <c r="AI35" i="6" a="1"/>
  <c r="AI35" i="6" s="1"/>
  <c r="AI34" i="6" a="1"/>
  <c r="AI34" i="6" s="1"/>
  <c r="BD13" i="6" s="1"/>
  <c r="AQ32" i="6" a="1"/>
  <c r="AQ32" i="6" s="1"/>
  <c r="AP35" i="6"/>
  <c r="AJ42" i="6"/>
  <c r="AK42" i="6" s="1" a="1"/>
  <c r="AK42" i="6" s="1"/>
  <c r="AK39" i="6" a="1"/>
  <c r="AK39" i="6" s="1"/>
  <c r="AU33" i="6" a="1"/>
  <c r="AU33" i="6" s="1"/>
  <c r="AT36" i="6"/>
  <c r="C37" i="6"/>
  <c r="D33" i="6"/>
  <c r="M33" i="6"/>
  <c r="K35" i="6"/>
  <c r="L31" i="6"/>
  <c r="AE14" i="6"/>
  <c r="Q15" i="6"/>
  <c r="AQ34" i="6" a="1"/>
  <c r="AQ34" i="6" s="1"/>
  <c r="AP37" i="6"/>
  <c r="AT37" i="6"/>
  <c r="AH40" i="6"/>
  <c r="AI37" i="6" a="1"/>
  <c r="AI37" i="6" s="1"/>
  <c r="AN40" i="6"/>
  <c r="AO40" i="6" s="1" a="1"/>
  <c r="AO40" i="6" s="1"/>
  <c r="AO37" i="6" a="1"/>
  <c r="AO37" i="6" s="1"/>
  <c r="C35" i="6"/>
  <c r="M31" i="6"/>
  <c r="N31" i="6" s="1"/>
  <c r="D31" i="6"/>
  <c r="BD14" i="6" l="1"/>
  <c r="AO35" i="6" a="1"/>
  <c r="AO35" i="6" s="1"/>
  <c r="AN38" i="6"/>
  <c r="AO34" i="6" a="1"/>
  <c r="AO34" i="6" s="1"/>
  <c r="Y40" i="6"/>
  <c r="Z36" i="6"/>
  <c r="Y39" i="6"/>
  <c r="Z35" i="6"/>
  <c r="Y38" i="6"/>
  <c r="Z34" i="6"/>
  <c r="Z37" i="6"/>
  <c r="BB33" i="6"/>
  <c r="AR40" i="6"/>
  <c r="AS37" i="6" a="1"/>
  <c r="AS37" i="6" s="1"/>
  <c r="AR38" i="6"/>
  <c r="AS35" i="6" a="1"/>
  <c r="AS35" i="6" s="1"/>
  <c r="BB32" i="6"/>
  <c r="AR39" i="6"/>
  <c r="AS36" i="6" a="1"/>
  <c r="AS36" i="6" s="1"/>
  <c r="AM34" i="6" a="1"/>
  <c r="AM34" i="6" s="1"/>
  <c r="AL38" i="6"/>
  <c r="AM35" i="6" a="1"/>
  <c r="AM35" i="6" s="1"/>
  <c r="AR41" i="6"/>
  <c r="AR45" i="6" s="1"/>
  <c r="AR49" i="6" s="1"/>
  <c r="AS38" i="6" a="1"/>
  <c r="AS38" i="6" s="1"/>
  <c r="V31" i="6"/>
  <c r="V32" i="6" s="1"/>
  <c r="V33" i="6" s="1"/>
  <c r="V34" i="6" s="1"/>
  <c r="T31" i="6"/>
  <c r="T32" i="6" s="1"/>
  <c r="T33" i="6" s="1"/>
  <c r="T34" i="6" s="1"/>
  <c r="C41" i="6"/>
  <c r="M37" i="6"/>
  <c r="D37" i="6"/>
  <c r="AN47" i="6"/>
  <c r="AJ48" i="6"/>
  <c r="AK45" i="6" a="1"/>
  <c r="AK45" i="6" s="1"/>
  <c r="AK43" i="6" a="1"/>
  <c r="AK43" i="6" s="1"/>
  <c r="AJ46" i="6"/>
  <c r="AN45" i="6"/>
  <c r="I39" i="6"/>
  <c r="J35" i="6"/>
  <c r="AB35" i="6"/>
  <c r="S31" i="6"/>
  <c r="S32" i="6" s="1"/>
  <c r="S33" i="6" s="1"/>
  <c r="AT38" i="6"/>
  <c r="AU38" i="6" s="1" a="1"/>
  <c r="AU38" i="6" s="1"/>
  <c r="AU35" i="6" a="1"/>
  <c r="AU35" i="6" s="1"/>
  <c r="AU36" i="6" a="1"/>
  <c r="AU36" i="6" s="1"/>
  <c r="AT39" i="6"/>
  <c r="N33" i="6"/>
  <c r="AT41" i="6"/>
  <c r="AQ36" i="6" a="1"/>
  <c r="AQ36" i="6" s="1"/>
  <c r="AP39" i="6"/>
  <c r="K40" i="6"/>
  <c r="L36" i="6"/>
  <c r="I40" i="6"/>
  <c r="J36" i="6"/>
  <c r="F35" i="6"/>
  <c r="E39" i="6"/>
  <c r="G40" i="6"/>
  <c r="H36" i="6"/>
  <c r="G38" i="6"/>
  <c r="H34" i="6"/>
  <c r="F36" i="6"/>
  <c r="E40" i="6"/>
  <c r="AJ49" i="6"/>
  <c r="AK46" i="6" a="1"/>
  <c r="AK46" i="6" s="1"/>
  <c r="Q16" i="6"/>
  <c r="AE15" i="6"/>
  <c r="BD15" i="6" s="1"/>
  <c r="E38" i="6"/>
  <c r="F34" i="6"/>
  <c r="C40" i="6"/>
  <c r="D36" i="6"/>
  <c r="M36" i="6"/>
  <c r="N36" i="6" s="1"/>
  <c r="AL45" i="6"/>
  <c r="AJ47" i="6"/>
  <c r="AK44" i="6" a="1"/>
  <c r="AK44" i="6" s="1"/>
  <c r="Y49" i="6"/>
  <c r="H37" i="6"/>
  <c r="G41" i="6"/>
  <c r="J37" i="6"/>
  <c r="I41" i="6"/>
  <c r="K38" i="6"/>
  <c r="L34" i="6"/>
  <c r="AL44" i="6"/>
  <c r="AM44" i="6" s="1" a="1"/>
  <c r="AM44" i="6" s="1"/>
  <c r="AM41" i="6" a="1"/>
  <c r="AM41" i="6" s="1"/>
  <c r="AH42" i="6"/>
  <c r="AI39" i="6" a="1"/>
  <c r="AI39" i="6" s="1"/>
  <c r="AI38" i="6" a="1"/>
  <c r="AI38" i="6" s="1"/>
  <c r="U31" i="6"/>
  <c r="U32" i="6" s="1"/>
  <c r="U33" i="6" s="1"/>
  <c r="AM40" i="6" a="1"/>
  <c r="AM40" i="6" s="1"/>
  <c r="AQ35" i="6" a="1"/>
  <c r="AQ35" i="6" s="1"/>
  <c r="AP38" i="6"/>
  <c r="AQ38" i="6" s="1" a="1"/>
  <c r="AQ38" i="6" s="1"/>
  <c r="AP41" i="6"/>
  <c r="G39" i="6"/>
  <c r="H35" i="6"/>
  <c r="K41" i="6"/>
  <c r="L37" i="6"/>
  <c r="AN44" i="6"/>
  <c r="AO41" i="6" a="1"/>
  <c r="AO41" i="6" s="1"/>
  <c r="AT40" i="6"/>
  <c r="AU37" i="6" a="1"/>
  <c r="AU37" i="6" s="1"/>
  <c r="R31" i="6"/>
  <c r="R32" i="6" s="1"/>
  <c r="R33" i="6" s="1"/>
  <c r="R34" i="6" s="1"/>
  <c r="J34" i="6"/>
  <c r="I38" i="6"/>
  <c r="AB34" i="6"/>
  <c r="BC34" i="6" s="1"/>
  <c r="E41" i="6"/>
  <c r="F37" i="6"/>
  <c r="AL47" i="6"/>
  <c r="AP40" i="6"/>
  <c r="AQ37" i="6" a="1"/>
  <c r="AQ37" i="6" s="1"/>
  <c r="C39" i="6"/>
  <c r="D35" i="6"/>
  <c r="M35" i="6"/>
  <c r="N35" i="6" s="1"/>
  <c r="AI40" i="6" a="1"/>
  <c r="AI40" i="6" s="1"/>
  <c r="AH43" i="6"/>
  <c r="AI41" i="6" a="1"/>
  <c r="AI41" i="6" s="1"/>
  <c r="AH44" i="6"/>
  <c r="K39" i="6"/>
  <c r="L35" i="6"/>
  <c r="AH49" i="6"/>
  <c r="D34" i="6"/>
  <c r="C38" i="6"/>
  <c r="M34" i="6"/>
  <c r="N34" i="6" s="1"/>
  <c r="BC35" i="6" l="1"/>
  <c r="AO39" i="6" a="1"/>
  <c r="AO39" i="6" s="1"/>
  <c r="AN42" i="6"/>
  <c r="AO38" i="6" a="1"/>
  <c r="AO38" i="6" s="1"/>
  <c r="AK48" i="6" a="1"/>
  <c r="AK48" i="6" s="1"/>
  <c r="V35" i="6"/>
  <c r="BB31" i="6"/>
  <c r="BD33" i="6"/>
  <c r="Y43" i="6"/>
  <c r="Z39" i="6"/>
  <c r="Y42" i="6"/>
  <c r="Z41" i="6"/>
  <c r="Z38" i="6"/>
  <c r="Y44" i="6"/>
  <c r="Z40" i="6"/>
  <c r="AR44" i="6"/>
  <c r="AS41" i="6" a="1"/>
  <c r="AS41" i="6" s="1"/>
  <c r="AS40" i="6" a="1"/>
  <c r="AS40" i="6" s="1"/>
  <c r="AR43" i="6"/>
  <c r="AR42" i="6"/>
  <c r="AS39" i="6" a="1"/>
  <c r="AS39" i="6" s="1"/>
  <c r="BB35" i="6"/>
  <c r="AM38" i="6" a="1"/>
  <c r="AM38" i="6" s="1"/>
  <c r="AM39" i="6" a="1"/>
  <c r="AM39" i="6" s="1"/>
  <c r="AL42" i="6"/>
  <c r="AT42" i="6"/>
  <c r="AU42" i="6" s="1" a="1"/>
  <c r="AU42" i="6" s="1"/>
  <c r="AU39" i="6" a="1"/>
  <c r="AU39" i="6" s="1"/>
  <c r="V36" i="6"/>
  <c r="J38" i="6"/>
  <c r="I42" i="6"/>
  <c r="AQ39" i="6" a="1"/>
  <c r="AQ39" i="6" s="1"/>
  <c r="AP42" i="6"/>
  <c r="AQ42" i="6" s="1" a="1"/>
  <c r="AQ42" i="6" s="1"/>
  <c r="AB36" i="6"/>
  <c r="AT45" i="6"/>
  <c r="S34" i="6"/>
  <c r="S35" i="6" s="1"/>
  <c r="S36" i="6" s="1"/>
  <c r="S37" i="6" s="1"/>
  <c r="AI44" i="6" a="1"/>
  <c r="AI44" i="6" s="1"/>
  <c r="AH47" i="6"/>
  <c r="AO45" i="6" a="1"/>
  <c r="AO45" i="6" s="1"/>
  <c r="AN48" i="6"/>
  <c r="H41" i="6"/>
  <c r="G45" i="6"/>
  <c r="AL49" i="6"/>
  <c r="AK49" i="6" a="1"/>
  <c r="AK49" i="6" s="1"/>
  <c r="AT44" i="6"/>
  <c r="AU41" i="6" a="1"/>
  <c r="AU41" i="6" s="1"/>
  <c r="K45" i="6"/>
  <c r="L41" i="6"/>
  <c r="U34" i="6"/>
  <c r="U35" i="6" s="1"/>
  <c r="U36" i="6" s="1"/>
  <c r="U37" i="6" s="1"/>
  <c r="U38" i="6" s="1"/>
  <c r="AM45" i="6" a="1"/>
  <c r="AM45" i="6" s="1"/>
  <c r="AL48" i="6"/>
  <c r="H38" i="6"/>
  <c r="G42" i="6"/>
  <c r="I43" i="6"/>
  <c r="J39" i="6"/>
  <c r="AO44" i="6" a="1"/>
  <c r="AO44" i="6" s="1"/>
  <c r="AH48" i="6"/>
  <c r="AI49" i="6" s="1" a="1"/>
  <c r="AI49" i="6" s="1"/>
  <c r="AI45" i="6" a="1"/>
  <c r="AI45" i="6" s="1"/>
  <c r="AQ41" i="6" a="1"/>
  <c r="AQ41" i="6" s="1"/>
  <c r="AP44" i="6"/>
  <c r="AH46" i="6"/>
  <c r="AI43" i="6" a="1"/>
  <c r="AI43" i="6" s="1"/>
  <c r="AI42" i="6" a="1"/>
  <c r="AI42" i="6" s="1"/>
  <c r="C42" i="6"/>
  <c r="M38" i="6"/>
  <c r="N38" i="6" s="1"/>
  <c r="D38" i="6"/>
  <c r="AU40" i="6" a="1"/>
  <c r="AU40" i="6" s="1"/>
  <c r="AT43" i="6"/>
  <c r="D39" i="6"/>
  <c r="C43" i="6"/>
  <c r="M39" i="6"/>
  <c r="N39" i="6" s="1"/>
  <c r="R35" i="6"/>
  <c r="R36" i="6" s="1"/>
  <c r="R37" i="6" s="1"/>
  <c r="G43" i="6"/>
  <c r="H39" i="6"/>
  <c r="K42" i="6"/>
  <c r="L38" i="6"/>
  <c r="E44" i="6"/>
  <c r="F40" i="6"/>
  <c r="G44" i="6"/>
  <c r="H40" i="6"/>
  <c r="AP43" i="6"/>
  <c r="AQ40" i="6" a="1"/>
  <c r="AQ40" i="6" s="1"/>
  <c r="AN49" i="6"/>
  <c r="N37" i="6"/>
  <c r="Q17" i="6"/>
  <c r="AE16" i="6"/>
  <c r="BD16" i="6" s="1"/>
  <c r="I44" i="6"/>
  <c r="J40" i="6"/>
  <c r="T35" i="6"/>
  <c r="T36" i="6" s="1"/>
  <c r="T37" i="6" s="1"/>
  <c r="D40" i="6"/>
  <c r="M40" i="6"/>
  <c r="N40" i="6" s="1"/>
  <c r="C44" i="6"/>
  <c r="L40" i="6"/>
  <c r="K44" i="6"/>
  <c r="L39" i="6"/>
  <c r="K43" i="6"/>
  <c r="E45" i="6"/>
  <c r="F41" i="6"/>
  <c r="AP45" i="6"/>
  <c r="E42" i="6"/>
  <c r="F38" i="6"/>
  <c r="F39" i="6"/>
  <c r="E43" i="6"/>
  <c r="AK47" i="6" a="1"/>
  <c r="AK47" i="6" s="1"/>
  <c r="C45" i="6"/>
  <c r="M41" i="6"/>
  <c r="D41" i="6"/>
  <c r="I45" i="6"/>
  <c r="J41" i="6"/>
  <c r="AO43" i="6" l="1" a="1"/>
  <c r="AO43" i="6" s="1"/>
  <c r="AN46" i="6"/>
  <c r="AO42" i="6" a="1"/>
  <c r="AO42" i="6" s="1"/>
  <c r="S38" i="6"/>
  <c r="BC36" i="6"/>
  <c r="BB36" i="6" s="1"/>
  <c r="BI42" i="6"/>
  <c r="BJ42" i="6" s="1"/>
  <c r="BK42" i="6" s="1" a="1"/>
  <c r="BK42" i="6" s="1"/>
  <c r="Z44" i="6"/>
  <c r="Y48" i="6"/>
  <c r="Z48" i="6" s="1"/>
  <c r="Y46" i="6"/>
  <c r="Z45" i="6"/>
  <c r="Z42" i="6"/>
  <c r="Y47" i="6"/>
  <c r="Z47" i="6" s="1"/>
  <c r="Z43" i="6"/>
  <c r="AR48" i="6"/>
  <c r="AS49" i="6" s="1" a="1"/>
  <c r="AS49" i="6" s="1"/>
  <c r="AS45" i="6" a="1"/>
  <c r="AS45" i="6" s="1"/>
  <c r="BB34" i="6"/>
  <c r="AS43" i="6" a="1"/>
  <c r="AS43" i="6" s="1"/>
  <c r="AS42" i="6" a="1"/>
  <c r="AS42" i="6" s="1"/>
  <c r="AR46" i="6"/>
  <c r="AM43" i="6" a="1"/>
  <c r="AM43" i="6" s="1"/>
  <c r="AM42" i="6" a="1"/>
  <c r="AM42" i="6" s="1"/>
  <c r="AL46" i="6"/>
  <c r="AR47" i="6"/>
  <c r="AS48" i="6" s="1" a="1"/>
  <c r="AS48" i="6" s="1"/>
  <c r="AS44" i="6" a="1"/>
  <c r="AS44" i="6" s="1"/>
  <c r="S39" i="6"/>
  <c r="S40" i="6" s="1"/>
  <c r="S41" i="6" s="1"/>
  <c r="AP47" i="6"/>
  <c r="AQ44" i="6" a="1"/>
  <c r="AQ44" i="6" s="1"/>
  <c r="F42" i="6"/>
  <c r="E46" i="6"/>
  <c r="F46" i="6" s="1"/>
  <c r="J44" i="6"/>
  <c r="I48" i="6"/>
  <c r="AM49" i="6" a="1"/>
  <c r="AM49" i="6" s="1"/>
  <c r="G49" i="6"/>
  <c r="H45" i="6"/>
  <c r="AT49" i="6"/>
  <c r="R38" i="6"/>
  <c r="R39" i="6" s="1"/>
  <c r="R40" i="6" s="1"/>
  <c r="R41" i="6" s="1"/>
  <c r="R42" i="6" s="1"/>
  <c r="C46" i="6"/>
  <c r="M42" i="6"/>
  <c r="N42" i="6" s="1"/>
  <c r="D42" i="6"/>
  <c r="U39" i="6"/>
  <c r="U40" i="6" s="1"/>
  <c r="U41" i="6" s="1"/>
  <c r="AT48" i="6"/>
  <c r="AU45" i="6" a="1"/>
  <c r="AU45" i="6" s="1"/>
  <c r="V37" i="6"/>
  <c r="V38" i="6" s="1"/>
  <c r="V39" i="6" s="1"/>
  <c r="V40" i="6" s="1"/>
  <c r="AB37" i="6"/>
  <c r="BC37" i="6" s="1"/>
  <c r="F44" i="6"/>
  <c r="E48" i="6"/>
  <c r="F48" i="6" s="1"/>
  <c r="AO49" i="6" a="1"/>
  <c r="AO49" i="6" s="1"/>
  <c r="AQ43" i="6" a="1"/>
  <c r="AQ43" i="6" s="1"/>
  <c r="AP46" i="6"/>
  <c r="AQ47" i="6" s="1" a="1"/>
  <c r="AQ47" i="6" s="1"/>
  <c r="AP49" i="6"/>
  <c r="G47" i="6"/>
  <c r="H47" i="6" s="1"/>
  <c r="H43" i="6"/>
  <c r="N41" i="6"/>
  <c r="F45" i="6"/>
  <c r="E49" i="6"/>
  <c r="T38" i="6"/>
  <c r="T39" i="6" s="1"/>
  <c r="T40" i="6" s="1"/>
  <c r="T41" i="6" s="1"/>
  <c r="D43" i="6"/>
  <c r="C47" i="6"/>
  <c r="M43" i="6"/>
  <c r="N43" i="6" s="1"/>
  <c r="K49" i="6"/>
  <c r="L45" i="6"/>
  <c r="AU43" i="6" a="1"/>
  <c r="AU43" i="6" s="1"/>
  <c r="AT46" i="6"/>
  <c r="K48" i="6"/>
  <c r="L48" i="6" s="1"/>
  <c r="L44" i="6"/>
  <c r="I49" i="6"/>
  <c r="J45" i="6"/>
  <c r="C48" i="6"/>
  <c r="M44" i="6"/>
  <c r="N44" i="6" s="1"/>
  <c r="D44" i="6"/>
  <c r="G48" i="6"/>
  <c r="H48" i="6" s="1"/>
  <c r="H44" i="6"/>
  <c r="D45" i="6"/>
  <c r="C49" i="6"/>
  <c r="M45" i="6"/>
  <c r="E47" i="6"/>
  <c r="F47" i="6" s="1"/>
  <c r="F43" i="6"/>
  <c r="L43" i="6"/>
  <c r="K47" i="6"/>
  <c r="L47" i="6" s="1"/>
  <c r="AI47" i="6" a="1"/>
  <c r="AI47" i="6" s="1"/>
  <c r="AI46" i="6" a="1"/>
  <c r="AI46" i="6" s="1"/>
  <c r="I47" i="6"/>
  <c r="J43" i="6"/>
  <c r="AM48" i="6" a="1"/>
  <c r="AM48" i="6" s="1"/>
  <c r="AI48" i="6" a="1"/>
  <c r="AI48" i="6" s="1"/>
  <c r="K46" i="6"/>
  <c r="L46" i="6" s="1"/>
  <c r="L42" i="6"/>
  <c r="AE17" i="6"/>
  <c r="BD17" i="6" s="1"/>
  <c r="Q18" i="6"/>
  <c r="AT47" i="6"/>
  <c r="AU48" i="6" s="1" a="1"/>
  <c r="AU48" i="6" s="1"/>
  <c r="AU44" i="6" a="1"/>
  <c r="AU44" i="6" s="1"/>
  <c r="AP48" i="6"/>
  <c r="AQ45" i="6" a="1"/>
  <c r="AQ45" i="6" s="1"/>
  <c r="H42" i="6"/>
  <c r="G46" i="6"/>
  <c r="H46" i="6" s="1"/>
  <c r="AO48" i="6" a="1"/>
  <c r="AO48" i="6" s="1"/>
  <c r="I46" i="6"/>
  <c r="J42" i="6"/>
  <c r="AQ46" i="6" l="1" a="1"/>
  <c r="AQ46" i="6" s="1"/>
  <c r="AO47" i="6" a="1"/>
  <c r="AO47" i="6" s="1"/>
  <c r="AO46" i="6" a="1"/>
  <c r="AO46" i="6" s="1"/>
  <c r="S42" i="6"/>
  <c r="S43" i="6" s="1"/>
  <c r="S44" i="6" s="1"/>
  <c r="S45" i="6" s="1"/>
  <c r="S46" i="6" s="1"/>
  <c r="S47" i="6" s="1"/>
  <c r="S48" i="6" s="1"/>
  <c r="Z49" i="6"/>
  <c r="Z46" i="6"/>
  <c r="AS46" i="6" a="1"/>
  <c r="AS46" i="6" s="1"/>
  <c r="AS47" i="6" a="1"/>
  <c r="AS47" i="6" s="1"/>
  <c r="AM47" i="6" a="1"/>
  <c r="AM47" i="6" s="1"/>
  <c r="AM46" i="6" a="1"/>
  <c r="AM46" i="6" s="1"/>
  <c r="R43" i="6"/>
  <c r="R44" i="6" s="1"/>
  <c r="R45" i="6" s="1"/>
  <c r="R46" i="6" s="1"/>
  <c r="R47" i="6" s="1"/>
  <c r="R48" i="6" s="1"/>
  <c r="R49" i="6" s="1"/>
  <c r="N45" i="6"/>
  <c r="V41" i="6"/>
  <c r="V42" i="6" s="1"/>
  <c r="V43" i="6" s="1"/>
  <c r="V44" i="6" s="1"/>
  <c r="T42" i="6"/>
  <c r="T43" i="6" s="1"/>
  <c r="T44" i="6" s="1"/>
  <c r="T45" i="6" s="1"/>
  <c r="F49" i="6"/>
  <c r="J49" i="6"/>
  <c r="L49" i="6"/>
  <c r="AB38" i="6"/>
  <c r="BC38" i="6" s="1"/>
  <c r="J46" i="6"/>
  <c r="AE18" i="6"/>
  <c r="BD18" i="6" s="1"/>
  <c r="Q19" i="6"/>
  <c r="J47" i="6"/>
  <c r="D49" i="6"/>
  <c r="M49" i="6"/>
  <c r="M47" i="6"/>
  <c r="N47" i="6" s="1"/>
  <c r="D47" i="6"/>
  <c r="D46" i="6"/>
  <c r="M46" i="6"/>
  <c r="N46" i="6" s="1"/>
  <c r="V45" i="6"/>
  <c r="J48" i="6"/>
  <c r="AU47" i="6" a="1"/>
  <c r="AU47" i="6" s="1"/>
  <c r="AU46" i="6" a="1"/>
  <c r="AU46" i="6" s="1"/>
  <c r="AQ49" i="6" a="1"/>
  <c r="AQ49" i="6" s="1"/>
  <c r="AU49" i="6" a="1"/>
  <c r="AU49" i="6" s="1"/>
  <c r="D48" i="6"/>
  <c r="M48" i="6"/>
  <c r="N48" i="6" s="1"/>
  <c r="U42" i="6"/>
  <c r="U43" i="6" s="1"/>
  <c r="U44" i="6" s="1"/>
  <c r="U45" i="6" s="1"/>
  <c r="U46" i="6" s="1"/>
  <c r="U47" i="6" s="1"/>
  <c r="U48" i="6" s="1"/>
  <c r="U49" i="6" s="1"/>
  <c r="H49" i="6"/>
  <c r="S49" i="6" s="1"/>
  <c r="AQ48" i="6" a="1"/>
  <c r="AQ48" i="6" s="1"/>
  <c r="N49" i="6" l="1"/>
  <c r="V46" i="6"/>
  <c r="V47" i="6" s="1"/>
  <c r="V48" i="6" s="1"/>
  <c r="V49" i="6" s="1"/>
  <c r="BB37" i="6"/>
  <c r="BD37" i="6"/>
  <c r="T46" i="6"/>
  <c r="T47" i="6" s="1"/>
  <c r="T48" i="6" s="1"/>
  <c r="T49" i="6" s="1"/>
  <c r="Q20" i="6"/>
  <c r="AE19" i="6"/>
  <c r="BD19" i="6" s="1"/>
  <c r="AB39" i="6"/>
  <c r="BC39" i="6" s="1"/>
  <c r="BB38" i="6" l="1"/>
  <c r="BB39" i="6"/>
  <c r="AB40" i="6"/>
  <c r="BC40" i="6" s="1"/>
  <c r="Q21" i="6"/>
  <c r="AE20" i="6"/>
  <c r="BD20" i="6" s="1"/>
  <c r="BB40" i="6" l="1"/>
  <c r="AE21" i="6"/>
  <c r="BD21" i="6" s="1"/>
  <c r="Q22" i="6"/>
  <c r="AB41" i="6"/>
  <c r="BC41" i="6" s="1"/>
  <c r="BB41" i="6" l="1"/>
  <c r="AE22" i="6"/>
  <c r="BD22" i="6" s="1"/>
  <c r="Q23" i="6"/>
  <c r="AB42" i="6"/>
  <c r="BC42" i="6" s="1"/>
  <c r="BD41" i="6" l="1"/>
  <c r="Q24" i="6"/>
  <c r="AE23" i="6"/>
  <c r="BD23" i="6" s="1"/>
  <c r="AB43" i="6"/>
  <c r="BC43" i="6" s="1"/>
  <c r="BB43" i="6" l="1"/>
  <c r="AB44" i="6"/>
  <c r="BC44" i="6" s="1"/>
  <c r="BB42" i="6"/>
  <c r="Q25" i="6"/>
  <c r="AE24" i="6"/>
  <c r="BD24" i="6" s="1"/>
  <c r="Q26" i="6" l="1"/>
  <c r="AE25" i="6"/>
  <c r="BD25" i="6" s="1"/>
  <c r="AB45" i="6"/>
  <c r="BC45" i="6" s="1"/>
  <c r="BB44" i="6" l="1"/>
  <c r="BB45" i="6"/>
  <c r="AB46" i="6"/>
  <c r="BC46" i="6" s="1"/>
  <c r="Q27" i="6"/>
  <c r="AE26" i="6"/>
  <c r="BD26" i="6" s="1"/>
  <c r="BD45" i="6" l="1"/>
  <c r="AB47" i="6"/>
  <c r="BC47" i="6" s="1"/>
  <c r="Q28" i="6"/>
  <c r="AE27" i="6"/>
  <c r="BD27" i="6" s="1"/>
  <c r="BB47" i="6" l="1"/>
  <c r="BB46" i="6"/>
  <c r="AB48" i="6"/>
  <c r="BC48" i="6" s="1"/>
  <c r="AE28" i="6"/>
  <c r="BD28" i="6" s="1"/>
  <c r="Q29" i="6"/>
  <c r="AE29" i="6" l="1"/>
  <c r="BD29" i="6" s="1"/>
  <c r="Q30" i="6"/>
  <c r="AB49" i="6"/>
  <c r="BC49" i="6" l="1"/>
  <c r="BB49" i="6" s="1"/>
  <c r="BB48" i="6"/>
  <c r="BD49" i="6"/>
  <c r="BI46" i="6" s="1"/>
  <c r="BJ46" i="6" s="1"/>
  <c r="BK46" i="6" s="1" a="1"/>
  <c r="BK46" i="6" s="1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AE30" i="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<sst xmlns="http://schemas.openxmlformats.org/spreadsheetml/2006/main" count="290" uniqueCount="152">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</sst>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3">
    <xf numFmtId="0" fontId="0" fillId="0" borderId="16"/>
    <xf numFmtId="44" fontId="6" fillId="0" borderId="16"/>
    <xf numFmtId="0" fontId="9" fillId="0" borderId="16"/>
  </cellStyleXfs>
  <cellXfs count="211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2" fontId="12" fillId="5" borderId="4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44" fontId="5" fillId="7" borderId="16" xfId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5" fillId="7" borderId="16" xfId="0" applyFont="1" applyFill="1"/>
    <xf numFmtId="44" fontId="5" fillId="7" borderId="16" xfId="1" applyFont="1" applyFill="1"/>
    <xf numFmtId="1" fontId="5" fillId="7" borderId="16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44" fontId="6" fillId="5" borderId="4" xfId="1" applyFill="1" applyBorder="1"/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9" fontId="9" fillId="0" borderId="16" xfId="2" applyNumberFormat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3" fillId="7" borderId="7" xfId="0" applyFont="1" applyFill="1" applyBorder="1" applyAlignment="1">
      <alignment horizontal="center" textRotation="90"/>
    </xf>
    <xf numFmtId="0" fontId="0" fillId="0" borderId="16" xfId="0"/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68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9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  <xf numFmtId="0" fontId="0" fillId="6" borderId="16" xfId="0" applyFill="1" applyBorder="1"/>
    <xf numFmtId="0" fontId="5" fillId="6" borderId="16" xfId="0" applyFont="1" applyFill="1" applyBorder="1"/>
  </cellXfs>
  <cellStyles count="3">
    <cellStyle name="Currency" xfId="1" builtinId="4"/>
    <cellStyle name="general_style" xfId="2" xr:uid="{00000000-0005-0000-0000-000002000000}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8575" cap="rnd">
              <a:solidFill>
                <a:schemeClr val="bg1">
                  <a:lumMod val="95000"/>
                </a:schemeClr>
              </a:solidFill>
              <a:prstDash val="sysDot"/>
              <a:round/>
            </a:ln>
          </c:spPr>
          <c:marker>
            <c:symbol val="none"/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cat>
          <c: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0-47A9-AD8A-F08746227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827296"/>
        <c:axId val="886827776"/>
      </c:lineChart>
      <c:dateAx>
        <c:axId val="8868272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auto val="0"/>
        <c:lblOffset val="100"/>
        <c:baseTimeUnit val="months"/>
      </c:date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81">
        <v>2023</v>
      </c>
      <c r="C1" s="182"/>
      <c r="D1" s="182"/>
      <c r="E1" s="183"/>
      <c r="F1" s="181">
        <f>B1-1</f>
        <v>2022</v>
      </c>
      <c r="G1" s="182"/>
      <c r="H1" s="182"/>
      <c r="I1" s="183"/>
      <c r="J1" s="181">
        <f>F1-1</f>
        <v>2021</v>
      </c>
      <c r="K1" s="182"/>
      <c r="L1" s="182"/>
      <c r="M1" s="183"/>
      <c r="N1" s="181">
        <f>J1-1</f>
        <v>2020</v>
      </c>
      <c r="O1" s="182"/>
      <c r="P1" s="182"/>
      <c r="Q1" s="183"/>
      <c r="R1" s="181">
        <f>N1-1</f>
        <v>2019</v>
      </c>
      <c r="S1" s="182"/>
      <c r="T1" s="182"/>
      <c r="U1" s="183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8" t="s">
        <v>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206"/>
      <c r="C12" s="73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06"/>
      <c r="C13" s="73"/>
      <c r="D13" s="206"/>
      <c r="E13" s="206"/>
      <c r="F13" s="75"/>
      <c r="G13" s="206"/>
      <c r="H13" s="206"/>
      <c r="I13" s="206"/>
      <c r="J13" s="206"/>
      <c r="K13" s="206"/>
      <c r="L13" s="206"/>
      <c r="M13" s="73"/>
      <c r="N13" s="206"/>
      <c r="O13" s="206"/>
      <c r="P13" s="206"/>
      <c r="Q13" s="73"/>
      <c r="R13" s="73"/>
      <c r="S13" s="73"/>
      <c r="T13" s="73"/>
      <c r="U13" s="7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06"/>
      <c r="C21" s="206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06"/>
      <c r="C22" s="206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1"/>
      <c r="C23" s="71"/>
      <c r="D23" s="71"/>
      <c r="E23" s="180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06"/>
      <c r="C25" s="206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206"/>
      <c r="C26" s="206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</row>
    <row r="35" spans="1:33" x14ac:dyDescent="0.25">
      <c r="A35" s="6" t="s">
        <v>37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33" x14ac:dyDescent="0.25">
      <c r="A36" s="6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4"/>
    </row>
    <row r="37" spans="1:33" x14ac:dyDescent="0.25">
      <c r="A37" s="7" t="s">
        <v>39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1">
        <v>2023</v>
      </c>
      <c r="C1" s="182"/>
      <c r="D1" s="182"/>
      <c r="E1" s="183"/>
      <c r="F1" s="181">
        <f>B1-1</f>
        <v>2022</v>
      </c>
      <c r="G1" s="182"/>
      <c r="H1" s="182"/>
      <c r="I1" s="183"/>
      <c r="J1" s="181">
        <f>F1-1</f>
        <v>2021</v>
      </c>
      <c r="K1" s="182"/>
      <c r="L1" s="182"/>
      <c r="M1" s="183"/>
      <c r="N1" s="181">
        <f>J1-1</f>
        <v>2020</v>
      </c>
      <c r="O1" s="182"/>
      <c r="P1" s="182"/>
      <c r="Q1" s="183"/>
      <c r="R1" s="181">
        <f>N1-1</f>
        <v>2019</v>
      </c>
      <c r="S1" s="182"/>
      <c r="T1" s="182"/>
      <c r="U1" s="183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41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43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6" t="s">
        <v>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45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x14ac:dyDescent="0.25">
      <c r="A10" s="6" t="s">
        <v>46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47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25">
      <c r="A12" s="6" t="s">
        <v>48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49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25">
      <c r="A14" s="6" t="s">
        <v>50</v>
      </c>
      <c r="B14" s="206"/>
      <c r="C14" s="206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51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52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53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6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</row>
    <row r="19" spans="1:21" x14ac:dyDescent="0.25">
      <c r="A19" s="6" t="s">
        <v>55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56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</row>
    <row r="21" spans="1:21" x14ac:dyDescent="0.25">
      <c r="A21" s="6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58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59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x14ac:dyDescent="0.25">
      <c r="A24" s="6" t="s">
        <v>60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x14ac:dyDescent="0.25">
      <c r="A25" s="6" t="s">
        <v>61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x14ac:dyDescent="0.25">
      <c r="A26" s="6" t="s">
        <v>62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</row>
    <row r="27" spans="1:21" x14ac:dyDescent="0.25">
      <c r="A27" s="6" t="s">
        <v>63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4"/>
    </row>
    <row r="28" spans="1:21" x14ac:dyDescent="0.25">
      <c r="A28" s="6" t="s">
        <v>64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1:21" x14ac:dyDescent="0.25">
      <c r="A29" s="6" t="s">
        <v>65</v>
      </c>
      <c r="B29" s="73"/>
      <c r="C29" s="206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4"/>
    </row>
    <row r="30" spans="1:21" x14ac:dyDescent="0.25">
      <c r="A30" s="6" t="s">
        <v>66</v>
      </c>
      <c r="B30" s="73"/>
      <c r="C30" s="73"/>
      <c r="D30" s="73"/>
      <c r="E30" s="73"/>
      <c r="F30" s="73"/>
      <c r="G30" s="73"/>
      <c r="H30" s="73"/>
      <c r="I30" s="73"/>
      <c r="J30" s="206"/>
      <c r="K30" s="75"/>
      <c r="L30" s="73"/>
      <c r="M30" s="206"/>
      <c r="N30" s="73"/>
      <c r="O30" s="206"/>
      <c r="P30" s="206"/>
      <c r="Q30" s="73"/>
      <c r="R30" s="206"/>
      <c r="S30" s="206"/>
      <c r="T30" s="206"/>
      <c r="U30" s="74"/>
    </row>
    <row r="31" spans="1:21" x14ac:dyDescent="0.25">
      <c r="A31" s="6" t="s">
        <v>67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4"/>
    </row>
    <row r="32" spans="1:21" x14ac:dyDescent="0.25">
      <c r="A32" s="6" t="s">
        <v>68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4"/>
    </row>
    <row r="33" spans="1:21" x14ac:dyDescent="0.25">
      <c r="A33" s="6" t="s">
        <v>69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  <row r="34" spans="1:21" x14ac:dyDescent="0.25">
      <c r="A34" s="6" t="s">
        <v>70</v>
      </c>
      <c r="B34" s="206"/>
      <c r="C34" s="206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6"/>
    </row>
    <row r="35" spans="1:21" x14ac:dyDescent="0.25">
      <c r="A35" s="6" t="s">
        <v>71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21" x14ac:dyDescent="0.25">
      <c r="A36" s="7" t="s">
        <v>72</v>
      </c>
      <c r="B36" s="208"/>
      <c r="C36" s="20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9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1">
        <v>2023</v>
      </c>
      <c r="C1" s="182"/>
      <c r="D1" s="182"/>
      <c r="E1" s="183"/>
      <c r="F1" s="181">
        <f>B1-1</f>
        <v>2022</v>
      </c>
      <c r="G1" s="182"/>
      <c r="H1" s="182"/>
      <c r="I1" s="183"/>
      <c r="J1" s="181">
        <f>F1-1</f>
        <v>2021</v>
      </c>
      <c r="K1" s="182"/>
      <c r="L1" s="182"/>
      <c r="M1" s="183"/>
      <c r="N1" s="181">
        <f>J1-1</f>
        <v>2020</v>
      </c>
      <c r="O1" s="182"/>
      <c r="P1" s="182"/>
      <c r="Q1" s="183"/>
      <c r="R1" s="181">
        <f>N1-1</f>
        <v>2019</v>
      </c>
      <c r="S1" s="182"/>
      <c r="T1" s="182"/>
      <c r="U1" s="183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18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37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73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74</v>
      </c>
      <c r="B7" s="20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6" t="s">
        <v>75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76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x14ac:dyDescent="0.25">
      <c r="A10" s="6" t="s">
        <v>77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78</v>
      </c>
      <c r="B11" s="206"/>
      <c r="C11" s="206"/>
      <c r="D11" s="75"/>
      <c r="E11" s="75"/>
      <c r="F11" s="75"/>
      <c r="G11" s="75"/>
      <c r="H11" s="75"/>
      <c r="I11" s="75"/>
      <c r="J11" s="75"/>
      <c r="K11" s="75"/>
      <c r="L11" s="206"/>
      <c r="M11" s="206"/>
      <c r="N11" s="75"/>
      <c r="O11" s="206"/>
      <c r="P11" s="206"/>
      <c r="Q11" s="206"/>
      <c r="R11" s="206"/>
      <c r="S11" s="206"/>
      <c r="T11" s="206"/>
      <c r="U11" s="207"/>
    </row>
    <row r="12" spans="1:21" x14ac:dyDescent="0.25">
      <c r="A12" s="6" t="s">
        <v>79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80</v>
      </c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75"/>
      <c r="O13" s="206"/>
      <c r="P13" s="206"/>
      <c r="Q13" s="206"/>
      <c r="R13" s="206"/>
      <c r="S13" s="206"/>
      <c r="T13" s="206"/>
      <c r="U13" s="76"/>
    </row>
    <row r="14" spans="1:21" x14ac:dyDescent="0.25">
      <c r="A14" s="6" t="s">
        <v>81</v>
      </c>
      <c r="B14" s="73"/>
      <c r="C14" s="73"/>
      <c r="D14" s="73"/>
      <c r="E14" s="73"/>
      <c r="F14" s="73"/>
      <c r="G14" s="73"/>
      <c r="H14" s="73"/>
      <c r="I14" s="73"/>
      <c r="J14" s="73"/>
      <c r="K14" s="75"/>
      <c r="L14" s="73"/>
      <c r="M14" s="73"/>
      <c r="N14" s="73"/>
      <c r="O14" s="73"/>
      <c r="P14" s="73"/>
      <c r="Q14" s="73"/>
      <c r="R14" s="73"/>
      <c r="S14" s="206"/>
      <c r="T14" s="73"/>
      <c r="U14" s="74"/>
    </row>
    <row r="15" spans="1:21" x14ac:dyDescent="0.25">
      <c r="A15" s="6" t="s">
        <v>82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83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84</v>
      </c>
      <c r="B17" s="73"/>
      <c r="C17" s="73"/>
      <c r="D17" s="206"/>
      <c r="E17" s="73"/>
      <c r="F17" s="73"/>
      <c r="G17" s="73"/>
      <c r="H17" s="75"/>
      <c r="I17" s="73"/>
      <c r="J17" s="73"/>
      <c r="K17" s="73"/>
      <c r="L17" s="75"/>
      <c r="M17" s="73"/>
      <c r="N17" s="206"/>
      <c r="O17" s="206"/>
      <c r="P17" s="73"/>
      <c r="Q17" s="75"/>
      <c r="R17" s="75"/>
      <c r="S17" s="206"/>
      <c r="T17" s="73"/>
      <c r="U17" s="74"/>
    </row>
    <row r="18" spans="1:21" x14ac:dyDescent="0.25">
      <c r="A18" s="6" t="s">
        <v>85</v>
      </c>
      <c r="B18" s="73"/>
      <c r="C18" s="206"/>
      <c r="D18" s="73"/>
      <c r="E18" s="206"/>
      <c r="F18" s="73"/>
      <c r="G18" s="206"/>
      <c r="H18" s="73"/>
      <c r="I18" s="206"/>
      <c r="J18" s="73"/>
      <c r="K18" s="206"/>
      <c r="L18" s="73"/>
      <c r="M18" s="73"/>
      <c r="N18" s="73"/>
      <c r="O18" s="75"/>
      <c r="P18" s="73"/>
      <c r="Q18" s="206"/>
      <c r="R18" s="73"/>
      <c r="S18" s="206"/>
      <c r="T18" s="73"/>
      <c r="U18" s="207"/>
    </row>
    <row r="19" spans="1:21" x14ac:dyDescent="0.25">
      <c r="A19" s="6" t="s">
        <v>86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87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6"/>
    </row>
    <row r="21" spans="1:21" x14ac:dyDescent="0.25">
      <c r="A21" s="6" t="s">
        <v>88</v>
      </c>
      <c r="B21" s="73"/>
      <c r="C21" s="206"/>
      <c r="D21" s="73"/>
      <c r="E21" s="73"/>
      <c r="F21" s="73"/>
      <c r="G21" s="73"/>
      <c r="H21" s="206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26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89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</row>
    <row r="24" spans="1:21" x14ac:dyDescent="0.25">
      <c r="A24" s="6" t="s">
        <v>33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</row>
    <row r="25" spans="1:21" x14ac:dyDescent="0.25">
      <c r="A25" s="7" t="s">
        <v>27</v>
      </c>
      <c r="B25" s="208"/>
      <c r="C25" s="20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9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1">
        <v>2023</v>
      </c>
      <c r="C1" s="182"/>
      <c r="D1" s="182"/>
      <c r="E1" s="183"/>
      <c r="F1" s="181">
        <f>B1-1</f>
        <v>2022</v>
      </c>
      <c r="G1" s="182"/>
      <c r="H1" s="182"/>
      <c r="I1" s="183"/>
      <c r="J1" s="181">
        <f>F1-1</f>
        <v>2021</v>
      </c>
      <c r="K1" s="182"/>
      <c r="L1" s="182"/>
      <c r="M1" s="183"/>
      <c r="N1" s="181">
        <f>J1-1</f>
        <v>2020</v>
      </c>
      <c r="O1" s="182"/>
      <c r="P1" s="182"/>
      <c r="Q1" s="183"/>
      <c r="R1" s="181">
        <f>N1-1</f>
        <v>2019</v>
      </c>
      <c r="S1" s="182"/>
      <c r="T1" s="182"/>
      <c r="U1" s="183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91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92</v>
      </c>
      <c r="B5" s="7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7" t="s">
        <v>93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J40" sqref="J40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81">
        <v>2023</v>
      </c>
      <c r="C1" s="182"/>
      <c r="D1" s="182"/>
      <c r="E1" s="183"/>
      <c r="F1" s="181">
        <f>B1-1</f>
        <v>2022</v>
      </c>
      <c r="G1" s="182"/>
      <c r="H1" s="182"/>
      <c r="I1" s="183"/>
      <c r="J1" s="181">
        <f>F1-1</f>
        <v>2021</v>
      </c>
      <c r="K1" s="182"/>
      <c r="L1" s="182"/>
      <c r="M1" s="183"/>
      <c r="N1" s="181">
        <f>J1-1</f>
        <v>2020</v>
      </c>
      <c r="O1" s="182"/>
      <c r="P1" s="182"/>
      <c r="Q1" s="183"/>
      <c r="R1" s="181">
        <f>N1-1</f>
        <v>2019</v>
      </c>
      <c r="S1" s="182"/>
      <c r="T1" s="182"/>
      <c r="U1" s="183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75"/>
  <sheetViews>
    <sheetView tabSelected="1" zoomScaleNormal="100" workbookViewId="0">
      <pane xSplit="1" topLeftCell="BA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2" customWidth="1"/>
    <col min="15" max="16" width="10.7109375" style="82" customWidth="1"/>
    <col min="17" max="22" width="5.7109375" style="82" customWidth="1"/>
    <col min="23" max="24" width="10.7109375" style="82" customWidth="1"/>
    <col min="25" max="25" width="20.7109375" style="82" customWidth="1"/>
    <col min="26" max="26" width="8.28515625" style="82" customWidth="1"/>
    <col min="27" max="27" width="10.7109375" style="82" customWidth="1"/>
    <col min="28" max="28" width="20.7109375" style="82" customWidth="1"/>
    <col min="29" max="29" width="8.28515625" style="82" customWidth="1"/>
    <col min="30" max="31" width="5.7109375" style="82" customWidth="1"/>
    <col min="32" max="32" width="10.7109375" style="82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2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2" customForma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93" t="str">
        <f>C9</f>
        <v>Revenue</v>
      </c>
      <c r="R1" s="193" t="str">
        <f>E9</f>
        <v>Operating Income</v>
      </c>
      <c r="S1" s="193" t="str">
        <f>G9</f>
        <v>Net Income</v>
      </c>
      <c r="T1" s="193" t="str">
        <f>I9</f>
        <v>Shares Outstanding</v>
      </c>
      <c r="U1" s="193" t="str">
        <f>K9</f>
        <v>Free Cash Flow</v>
      </c>
      <c r="V1" s="193" t="str">
        <f>M9</f>
        <v>Revenue per Share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91"/>
      <c r="AI1" s="153"/>
      <c r="AJ1" s="91"/>
      <c r="AK1" s="153"/>
      <c r="AL1" s="91"/>
      <c r="AM1" s="153"/>
      <c r="AN1" s="91"/>
      <c r="AO1" s="153"/>
      <c r="AP1" s="91"/>
      <c r="AQ1" s="91"/>
      <c r="AR1" s="91"/>
      <c r="AS1" s="91"/>
      <c r="AT1" s="91"/>
      <c r="AU1" s="91"/>
      <c r="AV1" s="91"/>
      <c r="AW1" s="91"/>
      <c r="AX1" s="154"/>
      <c r="AY1" s="106"/>
      <c r="AZ1" s="106"/>
      <c r="BA1" s="106"/>
      <c r="BB1" s="81"/>
      <c r="BC1" s="81"/>
      <c r="BD1" s="81"/>
      <c r="BE1" s="91"/>
      <c r="BF1" s="91"/>
      <c r="BG1" s="91"/>
      <c r="BH1" s="91"/>
      <c r="BI1" s="91"/>
      <c r="BJ1" s="91"/>
      <c r="BK1" s="91"/>
      <c r="BL1" s="91"/>
      <c r="BM1" s="91"/>
      <c r="BN1" s="209"/>
    </row>
    <row r="2" spans="1:66" s="92" customFormat="1" x14ac:dyDescent="0.25">
      <c r="A2" s="81"/>
      <c r="B2" s="162" t="s">
        <v>5</v>
      </c>
      <c r="C2" s="164">
        <f>AVERAGE(C10,C14,C18,C22,C26)</f>
        <v>0</v>
      </c>
      <c r="D2" s="135" t="e">
        <f>C2/AVERAGE(C2:C5)</f>
        <v>#DIV/0!</v>
      </c>
      <c r="E2" s="164">
        <f>AVERAGE(E10,E14,E18,E22,E26)</f>
        <v>0</v>
      </c>
      <c r="F2" s="135" t="e">
        <f>E2/AVERAGE(E2:E5)</f>
        <v>#DIV/0!</v>
      </c>
      <c r="G2" s="164">
        <f>AVERAGE(G10,G14,G18,G22,G26)</f>
        <v>0</v>
      </c>
      <c r="H2" s="135" t="e">
        <f>G2/AVERAGE(G2:G5)</f>
        <v>#DIV/0!</v>
      </c>
      <c r="I2" s="164">
        <f>AVERAGE(I10,I14,I18,I22,I26)</f>
        <v>0</v>
      </c>
      <c r="J2" s="135" t="e">
        <f>I2/AVERAGE(I2:I5)</f>
        <v>#DIV/0!</v>
      </c>
      <c r="K2" s="164">
        <f>AVERAGE(K10,K14,K18,K22,K26)</f>
        <v>0</v>
      </c>
      <c r="L2" s="135" t="e">
        <f>K2/AVERAGE(K2:K5)</f>
        <v>#DIV/0!</v>
      </c>
      <c r="M2" s="87">
        <f>AVERAGE(M10,M14,M18,M22,M26)</f>
        <v>0</v>
      </c>
      <c r="N2" s="135" t="e">
        <f>M2/AVERAGE(M2:M5)</f>
        <v>#DIV/0!</v>
      </c>
      <c r="O2" s="81"/>
      <c r="P2" s="81"/>
      <c r="Q2" s="194"/>
      <c r="R2" s="194"/>
      <c r="S2" s="194"/>
      <c r="T2" s="194"/>
      <c r="U2" s="194"/>
      <c r="V2" s="194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91"/>
      <c r="AI2" s="153"/>
      <c r="AJ2" s="91"/>
      <c r="AK2" s="153"/>
      <c r="AL2" s="91"/>
      <c r="AM2" s="153"/>
      <c r="AN2" s="91"/>
      <c r="AO2" s="153"/>
      <c r="AP2" s="91"/>
      <c r="AQ2" s="91"/>
      <c r="AR2" s="91"/>
      <c r="AS2" s="91"/>
      <c r="AT2" s="91"/>
      <c r="AU2" s="91"/>
      <c r="AV2" s="91"/>
      <c r="AW2" s="91"/>
      <c r="AX2" s="154"/>
      <c r="AY2" s="106"/>
      <c r="AZ2" s="106"/>
      <c r="BA2" s="106"/>
      <c r="BB2" s="81"/>
      <c r="BC2" s="81"/>
      <c r="BD2" s="81"/>
      <c r="BE2" s="91"/>
      <c r="BF2" s="91"/>
      <c r="BG2" s="91"/>
      <c r="BH2" s="91"/>
      <c r="BI2" s="91"/>
      <c r="BJ2" s="91"/>
      <c r="BK2" s="91"/>
      <c r="BL2" s="91"/>
      <c r="BM2" s="91"/>
      <c r="BN2" s="209"/>
    </row>
    <row r="3" spans="1:66" s="92" customFormat="1" x14ac:dyDescent="0.25">
      <c r="A3" s="81"/>
      <c r="B3" s="162" t="s">
        <v>4</v>
      </c>
      <c r="C3" s="164">
        <f>AVERAGE(C11,C15,C19,C23,C27)</f>
        <v>0</v>
      </c>
      <c r="D3" s="135" t="e">
        <f>C3/AVERAGE(C2:C5)</f>
        <v>#DIV/0!</v>
      </c>
      <c r="E3" s="164">
        <f>AVERAGE(E11,E15,E19,E23,E27)</f>
        <v>0</v>
      </c>
      <c r="F3" s="135" t="e">
        <f>E3/AVERAGE(E2:E5)</f>
        <v>#DIV/0!</v>
      </c>
      <c r="G3" s="164">
        <f>AVERAGE(G11,G15,G19,G23,G27)</f>
        <v>0</v>
      </c>
      <c r="H3" s="135" t="e">
        <f>G3/AVERAGE(G2:G5)</f>
        <v>#DIV/0!</v>
      </c>
      <c r="I3" s="164">
        <f>AVERAGE(I11,I15,I19,I23,I27)</f>
        <v>0</v>
      </c>
      <c r="J3" s="135" t="e">
        <f>I3/AVERAGE(I2:I5)</f>
        <v>#DIV/0!</v>
      </c>
      <c r="K3" s="164">
        <f>AVERAGE(K11,K15,K19,K23,K27)</f>
        <v>0</v>
      </c>
      <c r="L3" s="135" t="e">
        <f>K3/AVERAGE(K2:K5)</f>
        <v>#DIV/0!</v>
      </c>
      <c r="M3" s="87">
        <f>AVERAGE(M11,M15,M19,M23,M27)</f>
        <v>0</v>
      </c>
      <c r="N3" s="135" t="e">
        <f>M3/AVERAGE(M2:M5)</f>
        <v>#DIV/0!</v>
      </c>
      <c r="O3" s="81"/>
      <c r="P3" s="81"/>
      <c r="Q3" s="194"/>
      <c r="R3" s="194"/>
      <c r="S3" s="194"/>
      <c r="T3" s="194"/>
      <c r="U3" s="194"/>
      <c r="V3" s="194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91"/>
      <c r="AI3" s="153"/>
      <c r="AJ3" s="91"/>
      <c r="AK3" s="153"/>
      <c r="AL3" s="91"/>
      <c r="AM3" s="153"/>
      <c r="AN3" s="91"/>
      <c r="AO3" s="153"/>
      <c r="AP3" s="91"/>
      <c r="AQ3" s="91"/>
      <c r="AR3" s="91"/>
      <c r="AS3" s="91"/>
      <c r="AT3" s="91"/>
      <c r="AU3" s="91"/>
      <c r="AV3" s="91"/>
      <c r="AW3" s="91"/>
      <c r="AX3" s="154"/>
      <c r="AY3" s="106"/>
      <c r="AZ3" s="106"/>
      <c r="BA3" s="106"/>
      <c r="BB3" s="81"/>
      <c r="BC3" s="81"/>
      <c r="BD3" s="81"/>
      <c r="BE3" s="91"/>
      <c r="BF3" s="91"/>
      <c r="BG3" s="91"/>
      <c r="BH3" s="91"/>
      <c r="BI3" s="91"/>
      <c r="BJ3" s="91"/>
      <c r="BK3" s="91"/>
      <c r="BL3" s="91"/>
      <c r="BM3" s="91"/>
      <c r="BN3" s="209"/>
    </row>
    <row r="4" spans="1:66" s="92" customFormat="1" x14ac:dyDescent="0.25">
      <c r="A4" s="81"/>
      <c r="B4" s="162" t="s">
        <v>3</v>
      </c>
      <c r="C4" s="164">
        <f>AVERAGE(C12,C16,C20,C24,C28)</f>
        <v>0</v>
      </c>
      <c r="D4" s="135" t="e">
        <f>C4/AVERAGE(C2:C5)</f>
        <v>#DIV/0!</v>
      </c>
      <c r="E4" s="164">
        <f>AVERAGE(E12,E16,E20,E24,E28)</f>
        <v>0</v>
      </c>
      <c r="F4" s="135" t="e">
        <f>E4/AVERAGE(E2:E5)</f>
        <v>#DIV/0!</v>
      </c>
      <c r="G4" s="164">
        <f>AVERAGE(G12,G16,G20,G24,G28)</f>
        <v>0</v>
      </c>
      <c r="H4" s="135" t="e">
        <f>G4/AVERAGE(G2:G5)</f>
        <v>#DIV/0!</v>
      </c>
      <c r="I4" s="164">
        <f>AVERAGE(I12,I16,I20,I24,I28)</f>
        <v>0</v>
      </c>
      <c r="J4" s="135" t="e">
        <f>I4/AVERAGE(I2:I5)</f>
        <v>#DIV/0!</v>
      </c>
      <c r="K4" s="164">
        <f>AVERAGE(K12,K16,K20,K24,K28)</f>
        <v>0</v>
      </c>
      <c r="L4" s="135" t="e">
        <f>K4/AVERAGE(K2:K5)</f>
        <v>#DIV/0!</v>
      </c>
      <c r="M4" s="87">
        <f>AVERAGE(M12,M16,M20,M24,M28)</f>
        <v>0</v>
      </c>
      <c r="N4" s="135" t="e">
        <f>M4/AVERAGE(M2:M5)</f>
        <v>#DIV/0!</v>
      </c>
      <c r="O4" s="81"/>
      <c r="P4" s="81"/>
      <c r="Q4" s="194"/>
      <c r="R4" s="194"/>
      <c r="S4" s="194"/>
      <c r="T4" s="194"/>
      <c r="U4" s="194"/>
      <c r="V4" s="194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91"/>
      <c r="AI4" s="153"/>
      <c r="AJ4" s="91"/>
      <c r="AK4" s="153"/>
      <c r="AL4" s="91"/>
      <c r="AM4" s="153"/>
      <c r="AN4" s="91"/>
      <c r="AO4" s="153"/>
      <c r="AP4" s="91"/>
      <c r="AQ4" s="91"/>
      <c r="AR4" s="91"/>
      <c r="AS4" s="91"/>
      <c r="AT4" s="91"/>
      <c r="AU4" s="91"/>
      <c r="AV4" s="91"/>
      <c r="AW4" s="91"/>
      <c r="AX4" s="154"/>
      <c r="AY4" s="106"/>
      <c r="AZ4" s="106"/>
      <c r="BA4" s="106"/>
      <c r="BB4" s="81"/>
      <c r="BC4" s="81"/>
      <c r="BD4" s="81"/>
      <c r="BE4" s="91"/>
      <c r="BF4" s="91"/>
      <c r="BG4" s="91"/>
      <c r="BH4" s="91"/>
      <c r="BI4" s="91"/>
      <c r="BJ4" s="91"/>
      <c r="BK4" s="91"/>
      <c r="BL4" s="91"/>
      <c r="BM4" s="91"/>
      <c r="BN4" s="209"/>
    </row>
    <row r="5" spans="1:66" s="92" customFormat="1" x14ac:dyDescent="0.25">
      <c r="A5" s="81"/>
      <c r="B5" s="162" t="s">
        <v>2</v>
      </c>
      <c r="C5" s="164">
        <f>AVERAGE(C13,C17,C21,C25,C29)</f>
        <v>0</v>
      </c>
      <c r="D5" s="135" t="e">
        <f>C5/AVERAGE(C2:C5)</f>
        <v>#DIV/0!</v>
      </c>
      <c r="E5" s="164">
        <f>AVERAGE(E13,E17,E21,E25,E29)</f>
        <v>0</v>
      </c>
      <c r="F5" s="135" t="e">
        <f>E5/AVERAGE(E2:E5)</f>
        <v>#DIV/0!</v>
      </c>
      <c r="G5" s="164">
        <f>AVERAGE(G13,G17,G21,G25,G29)</f>
        <v>0</v>
      </c>
      <c r="H5" s="135" t="e">
        <f>G5/AVERAGE(G2:G5)</f>
        <v>#DIV/0!</v>
      </c>
      <c r="I5" s="164">
        <f>AVERAGE(I13,I17,I21,I25,I29)</f>
        <v>0</v>
      </c>
      <c r="J5" s="135" t="e">
        <f>I5/AVERAGE(I2:I5)</f>
        <v>#DIV/0!</v>
      </c>
      <c r="K5" s="164">
        <f>AVERAGE(K13,K17,K21,K25,K29)</f>
        <v>0</v>
      </c>
      <c r="L5" s="135" t="e">
        <f>K5/AVERAGE(K2:K5)</f>
        <v>#DIV/0!</v>
      </c>
      <c r="M5" s="87">
        <f>AVERAGE(M13,M17,M21,M25,M29)</f>
        <v>0</v>
      </c>
      <c r="N5" s="135" t="e">
        <f>M5/AVERAGE(M2:M5)</f>
        <v>#DIV/0!</v>
      </c>
      <c r="O5" s="81"/>
      <c r="P5" s="81"/>
      <c r="Q5" s="194"/>
      <c r="R5" s="194"/>
      <c r="S5" s="194"/>
      <c r="T5" s="194"/>
      <c r="U5" s="194"/>
      <c r="V5" s="194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91"/>
      <c r="AI5" s="153"/>
      <c r="AJ5" s="91"/>
      <c r="AK5" s="153"/>
      <c r="AL5" s="91"/>
      <c r="AM5" s="153"/>
      <c r="AN5" s="91"/>
      <c r="AO5" s="153"/>
      <c r="AP5" s="91"/>
      <c r="AQ5" s="91"/>
      <c r="AR5" s="91"/>
      <c r="AS5" s="91"/>
      <c r="AT5" s="91"/>
      <c r="AU5" s="91"/>
      <c r="AV5" s="91"/>
      <c r="AW5" s="91"/>
      <c r="AX5" s="154"/>
      <c r="AY5" s="106"/>
      <c r="AZ5" s="106"/>
      <c r="BA5" s="106"/>
      <c r="BB5" s="81"/>
      <c r="BC5" s="81"/>
      <c r="BD5" s="81"/>
      <c r="BE5" s="91"/>
      <c r="BF5" s="91"/>
      <c r="BG5" s="91"/>
      <c r="BH5" s="91"/>
      <c r="BI5" s="91"/>
      <c r="BJ5" s="91"/>
      <c r="BK5" s="91"/>
      <c r="BL5" s="91"/>
      <c r="BM5" s="91"/>
      <c r="BN5" s="209"/>
    </row>
    <row r="6" spans="1:66" ht="15" customHeight="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189"/>
      <c r="R6" s="189"/>
      <c r="S6" s="189"/>
      <c r="T6" s="189"/>
      <c r="U6" s="189"/>
      <c r="V6" s="189"/>
      <c r="W6" s="83"/>
      <c r="X6" s="196"/>
      <c r="Y6" s="188"/>
      <c r="Z6" s="189"/>
      <c r="AA6" s="196"/>
      <c r="AB6" s="201"/>
      <c r="AC6" s="189"/>
      <c r="AD6" s="201"/>
      <c r="AE6" s="189"/>
      <c r="AF6" s="83"/>
      <c r="AG6" s="83"/>
      <c r="AH6" s="112"/>
      <c r="AI6" s="155"/>
      <c r="AJ6" s="112"/>
      <c r="AK6" s="155"/>
      <c r="AL6" s="112"/>
      <c r="AM6" s="155"/>
      <c r="AN6" s="112"/>
      <c r="AO6" s="155"/>
      <c r="AP6" s="112"/>
      <c r="AQ6" s="83"/>
      <c r="AR6" s="112"/>
      <c r="AS6" s="83"/>
      <c r="AT6" s="112"/>
      <c r="AU6" s="83"/>
      <c r="AV6" s="54"/>
      <c r="AW6" s="204" t="e" vm="1">
        <f t="array" ref="AW6">_FV(AY6,"Ticker symbol",TRUE)</f>
        <v>#VALUE!</v>
      </c>
      <c r="AX6" s="199"/>
      <c r="AY6" s="190"/>
      <c r="AZ6" s="191"/>
      <c r="BA6" s="191"/>
      <c r="BB6" s="202" t="e" vm="2">
        <f t="array" ref="BB6">_FV(AY6,"Price")</f>
        <v>#VALUE!</v>
      </c>
      <c r="BC6" s="198" t="e" vm="3">
        <f t="array" ref="BC6">_FV(AY6,"Market cap",TRUE)</f>
        <v>#VALUE!</v>
      </c>
      <c r="BD6" s="199"/>
      <c r="BE6" s="54"/>
      <c r="BF6" s="54"/>
      <c r="BG6" s="54"/>
      <c r="BH6" s="54"/>
      <c r="BI6" s="54"/>
      <c r="BJ6" s="54"/>
      <c r="BK6" s="54"/>
      <c r="BL6" s="54"/>
      <c r="BM6" s="54"/>
      <c r="BN6" s="209"/>
    </row>
    <row r="7" spans="1:66" ht="15" customHeight="1" x14ac:dyDescent="0.25">
      <c r="A7" s="83"/>
      <c r="B7" s="83"/>
      <c r="C7" s="83"/>
      <c r="D7" s="160"/>
      <c r="E7" s="83"/>
      <c r="F7" s="160"/>
      <c r="G7" s="83"/>
      <c r="H7" s="160"/>
      <c r="I7" s="83"/>
      <c r="J7" s="160"/>
      <c r="K7" s="145"/>
      <c r="L7" s="160"/>
      <c r="M7" s="83"/>
      <c r="N7" s="160"/>
      <c r="O7" s="83"/>
      <c r="P7" s="83"/>
      <c r="Q7" s="189"/>
      <c r="R7" s="189"/>
      <c r="S7" s="189"/>
      <c r="T7" s="189"/>
      <c r="U7" s="189"/>
      <c r="V7" s="189"/>
      <c r="W7" s="83"/>
      <c r="X7" s="189"/>
      <c r="Y7" s="189"/>
      <c r="Z7" s="189"/>
      <c r="AA7" s="189"/>
      <c r="AB7" s="189"/>
      <c r="AC7" s="189"/>
      <c r="AD7" s="189"/>
      <c r="AE7" s="189"/>
      <c r="AF7" s="83"/>
      <c r="AG7" s="97"/>
      <c r="AH7" s="98"/>
      <c r="AI7" s="99"/>
      <c r="AJ7" s="98"/>
      <c r="AK7" s="99"/>
      <c r="AL7" s="98"/>
      <c r="AM7" s="99"/>
      <c r="AN7" s="98"/>
      <c r="AO7" s="99"/>
      <c r="AP7" s="98"/>
      <c r="AQ7" s="97"/>
      <c r="AR7" s="98"/>
      <c r="AS7" s="97"/>
      <c r="AT7" s="98"/>
      <c r="AU7" s="83"/>
      <c r="AV7" s="54"/>
      <c r="AW7" s="205"/>
      <c r="AX7" s="200"/>
      <c r="AY7" s="192"/>
      <c r="AZ7" s="192"/>
      <c r="BA7" s="192"/>
      <c r="BB7" s="192"/>
      <c r="BC7" s="192"/>
      <c r="BD7" s="200"/>
      <c r="BE7" s="54"/>
      <c r="BF7" s="54"/>
      <c r="BG7" s="54"/>
      <c r="BH7" s="54"/>
      <c r="BI7" s="54"/>
      <c r="BJ7" s="54"/>
      <c r="BK7" s="54"/>
      <c r="BL7" s="54"/>
      <c r="BM7" s="54"/>
      <c r="BN7" s="209"/>
    </row>
    <row r="8" spans="1:66" x14ac:dyDescent="0.25">
      <c r="A8" s="53" t="s">
        <v>94</v>
      </c>
      <c r="B8" s="100"/>
      <c r="C8" s="163">
        <f t="array" ref="C8:D8">LINEST(C10:C29)</f>
        <v>0</v>
      </c>
      <c r="D8" s="163">
        <v>0</v>
      </c>
      <c r="E8" s="163">
        <f t="array" ref="E8:F8">LINEST(E10:E29)</f>
        <v>0</v>
      </c>
      <c r="F8" s="163">
        <v>0</v>
      </c>
      <c r="G8" s="163">
        <f t="array" ref="G8:H8">LINEST(G10:G29)</f>
        <v>0</v>
      </c>
      <c r="H8" s="163">
        <v>0</v>
      </c>
      <c r="I8" s="163">
        <f t="array" ref="I8:J8">LINEST(I10:I29)</f>
        <v>0</v>
      </c>
      <c r="J8" s="163">
        <v>0</v>
      </c>
      <c r="K8" s="163">
        <f t="array" ref="K8:L8">LINEST(K10:K29)</f>
        <v>0</v>
      </c>
      <c r="L8" s="163">
        <v>0</v>
      </c>
      <c r="M8" s="163">
        <f t="array" ref="M8:N8">LINEST(M10:M29)</f>
        <v>0</v>
      </c>
      <c r="N8" s="163">
        <v>0</v>
      </c>
      <c r="O8" s="108"/>
      <c r="P8" s="108"/>
      <c r="Q8" s="192"/>
      <c r="R8" s="192"/>
      <c r="S8" s="192"/>
      <c r="T8" s="192"/>
      <c r="U8" s="192"/>
      <c r="V8" s="192"/>
      <c r="W8" s="101"/>
      <c r="X8" s="101"/>
      <c r="Y8" s="113">
        <f t="array" ref="Y8:Z8">LINEST(Y10:Y29)</f>
        <v>0</v>
      </c>
      <c r="Z8" s="111">
        <v>0</v>
      </c>
      <c r="AA8" s="111"/>
      <c r="AB8" s="101"/>
      <c r="AC8" s="101"/>
      <c r="AD8" s="101"/>
      <c r="AE8" s="101"/>
      <c r="AF8" s="101"/>
      <c r="AG8" s="101"/>
      <c r="AH8" s="173">
        <f t="array" ref="AH8:AI8">LINEST(AH10:AH29)</f>
        <v>0</v>
      </c>
      <c r="AI8" s="173">
        <v>0</v>
      </c>
      <c r="AJ8" s="173">
        <f t="array" ref="AJ8:AK8">LINEST(AJ10:AJ29)</f>
        <v>0</v>
      </c>
      <c r="AK8" s="173">
        <v>0</v>
      </c>
      <c r="AL8" s="173">
        <f t="array" ref="AL8:AM8">LINEST(AL10:AL29)</f>
        <v>0</v>
      </c>
      <c r="AM8" s="173">
        <v>0</v>
      </c>
      <c r="AN8" s="173">
        <f t="array" ref="AN8:AO8">LINEST(AN10:AN29)</f>
        <v>0</v>
      </c>
      <c r="AO8" s="173">
        <v>0</v>
      </c>
      <c r="AP8" s="173">
        <f t="array" ref="AP8:AQ8">LINEST(AP10:AP29)</f>
        <v>0</v>
      </c>
      <c r="AQ8" s="173">
        <v>0</v>
      </c>
      <c r="AR8" s="173">
        <f t="array" ref="AR8:AS8">LINEST(AR10:AR29)</f>
        <v>0</v>
      </c>
      <c r="AS8" s="173">
        <v>0</v>
      </c>
      <c r="AT8" s="173">
        <f t="array" ref="AT8:AU8">LINEST(AT10:AT29)</f>
        <v>0</v>
      </c>
      <c r="AU8" s="173">
        <v>0</v>
      </c>
      <c r="AV8" s="54"/>
      <c r="AW8" s="91"/>
      <c r="AX8" s="93"/>
      <c r="AY8" s="94"/>
      <c r="AZ8" s="94"/>
      <c r="BA8" s="156"/>
      <c r="BB8" s="60"/>
      <c r="BC8" s="60"/>
      <c r="BD8" s="61"/>
      <c r="BE8" s="54"/>
      <c r="BF8" s="54"/>
      <c r="BG8" s="54"/>
      <c r="BH8" s="54"/>
      <c r="BI8" s="54"/>
      <c r="BJ8" s="54"/>
      <c r="BK8" s="54"/>
      <c r="BL8" s="54"/>
      <c r="BM8" s="54"/>
      <c r="BN8" s="209"/>
    </row>
    <row r="9" spans="1:66" x14ac:dyDescent="0.25">
      <c r="A9" s="42" t="s">
        <v>1</v>
      </c>
      <c r="B9" s="134" t="s">
        <v>95</v>
      </c>
      <c r="C9" s="150" t="s">
        <v>6</v>
      </c>
      <c r="D9" s="151"/>
      <c r="E9" s="150" t="s">
        <v>13</v>
      </c>
      <c r="F9" s="151"/>
      <c r="G9" s="150" t="s">
        <v>18</v>
      </c>
      <c r="H9" s="151"/>
      <c r="I9" s="150" t="s">
        <v>96</v>
      </c>
      <c r="J9" s="151"/>
      <c r="K9" s="150" t="s">
        <v>26</v>
      </c>
      <c r="L9" s="151"/>
      <c r="M9" s="150" t="s">
        <v>97</v>
      </c>
      <c r="N9" s="151"/>
      <c r="O9" s="104"/>
      <c r="P9" s="89" t="s">
        <v>95</v>
      </c>
      <c r="Q9" s="85" t="s">
        <v>98</v>
      </c>
      <c r="R9" s="90" t="s">
        <v>99</v>
      </c>
      <c r="S9" s="90" t="s">
        <v>100</v>
      </c>
      <c r="T9" s="90" t="s">
        <v>101</v>
      </c>
      <c r="U9" s="90" t="s">
        <v>102</v>
      </c>
      <c r="V9" s="86" t="s">
        <v>103</v>
      </c>
      <c r="W9" s="104"/>
      <c r="X9" s="89" t="s">
        <v>95</v>
      </c>
      <c r="Y9" s="85" t="s">
        <v>91</v>
      </c>
      <c r="Z9" s="86"/>
      <c r="AA9" s="90"/>
      <c r="AB9" s="85" t="s">
        <v>104</v>
      </c>
      <c r="AC9" s="86"/>
      <c r="AD9" s="90" t="s">
        <v>105</v>
      </c>
      <c r="AE9" s="86" t="s">
        <v>106</v>
      </c>
      <c r="AF9" s="104"/>
      <c r="AG9" s="102" t="s">
        <v>95</v>
      </c>
      <c r="AH9" s="38" t="s">
        <v>40</v>
      </c>
      <c r="AI9" s="40" t="s">
        <v>107</v>
      </c>
      <c r="AJ9" s="38" t="s">
        <v>53</v>
      </c>
      <c r="AK9" s="40" t="s">
        <v>107</v>
      </c>
      <c r="AL9" s="38" t="s">
        <v>63</v>
      </c>
      <c r="AM9" s="40" t="s">
        <v>107</v>
      </c>
      <c r="AN9" s="38" t="s">
        <v>65</v>
      </c>
      <c r="AO9" s="40" t="s">
        <v>107</v>
      </c>
      <c r="AP9" s="38" t="s">
        <v>108</v>
      </c>
      <c r="AQ9" s="39" t="s">
        <v>107</v>
      </c>
      <c r="AR9" s="38" t="s">
        <v>71</v>
      </c>
      <c r="AS9" s="39" t="s">
        <v>107</v>
      </c>
      <c r="AT9" s="38" t="s">
        <v>72</v>
      </c>
      <c r="AU9" s="152" t="s">
        <v>107</v>
      </c>
      <c r="AV9" s="54"/>
      <c r="AW9" s="95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91</v>
      </c>
      <c r="BC9" s="46" t="s">
        <v>104</v>
      </c>
      <c r="BD9" s="47" t="s">
        <v>109</v>
      </c>
      <c r="BE9" s="91"/>
      <c r="BF9" s="54"/>
      <c r="BG9" s="54"/>
      <c r="BH9" s="54"/>
      <c r="BI9" s="54"/>
      <c r="BJ9" s="54"/>
      <c r="BK9" s="54"/>
      <c r="BL9" s="54"/>
      <c r="BM9" s="54"/>
      <c r="BN9" s="209"/>
    </row>
    <row r="10" spans="1:66" x14ac:dyDescent="0.25">
      <c r="A10" s="48" t="str">
        <f>'condense-sheets'!U3</f>
        <v>2019.Q1</v>
      </c>
      <c r="B10" s="84">
        <v>43555</v>
      </c>
      <c r="C10" s="136">
        <f>'condense-sheets'!U4</f>
        <v>0</v>
      </c>
      <c r="D10" s="103"/>
      <c r="E10" s="136">
        <f>'condense-sheets'!U8</f>
        <v>0</v>
      </c>
      <c r="F10" s="103"/>
      <c r="G10" s="136">
        <f>'condense-sheets'!U10</f>
        <v>0</v>
      </c>
      <c r="H10" s="103"/>
      <c r="I10" s="52">
        <f>'condense-sheets'!U11</f>
        <v>0</v>
      </c>
      <c r="J10" s="103"/>
      <c r="K10" s="136">
        <f>'condense-sheets'!U14</f>
        <v>0</v>
      </c>
      <c r="L10" s="103"/>
      <c r="M10" s="136">
        <f t="array" ref="M10">_xlfn.IFS(C10=0, 0, ABS(C10)&gt;0, C10/I10)</f>
        <v>0</v>
      </c>
      <c r="N10" s="103"/>
      <c r="O10" s="135"/>
      <c r="P10" s="96">
        <f t="shared" ref="P10:P49" si="4">AW10</f>
        <v>43525</v>
      </c>
      <c r="Q10" s="50">
        <f>D10</f>
        <v>0</v>
      </c>
      <c r="R10" s="87">
        <f>F10</f>
        <v>0</v>
      </c>
      <c r="S10" s="87">
        <f>H10</f>
        <v>0</v>
      </c>
      <c r="T10" s="87">
        <f>J10</f>
        <v>0</v>
      </c>
      <c r="U10" s="87">
        <f>L10</f>
        <v>0</v>
      </c>
      <c r="V10" s="88">
        <f>N10</f>
        <v>0</v>
      </c>
      <c r="W10" s="87"/>
      <c r="X10" s="49">
        <f t="shared" ref="X10:X49" si="5">B10</f>
        <v>43555</v>
      </c>
      <c r="Y10" s="157">
        <f t="shared" ref="Y10:Y29" si="6">BB10</f>
        <v>0</v>
      </c>
      <c r="Z10" s="103"/>
      <c r="AA10" s="87"/>
      <c r="AB10" s="110" t="e">
        <f t="shared" ref="AB10:AB30" si="7">Y10/I10</f>
        <v>#DIV/0!</v>
      </c>
      <c r="AC10" s="103"/>
      <c r="AD10" s="87">
        <f t="shared" ref="AD10:AD30" si="8">(E10+G10+K10)/1000000</f>
        <v>0</v>
      </c>
      <c r="AE10" s="88">
        <f t="shared" ref="AE10:AE30" si="9">AVERAGE(Q10:V10)</f>
        <v>0</v>
      </c>
      <c r="AF10" s="87"/>
      <c r="AG10" s="49">
        <f t="shared" ref="AG10:AG29" si="10">B10</f>
        <v>43555</v>
      </c>
      <c r="AH10" s="110">
        <f>'condense-sheets'!U24</f>
        <v>0</v>
      </c>
      <c r="AI10" s="103"/>
      <c r="AJ10" s="110">
        <f>'condense-sheets'!U27</f>
        <v>0</v>
      </c>
      <c r="AK10" s="103"/>
      <c r="AL10" s="110">
        <f>'condense-sheets'!U32</f>
        <v>0</v>
      </c>
      <c r="AM10" s="103"/>
      <c r="AN10" s="110">
        <f>'condense-sheets'!U33</f>
        <v>0</v>
      </c>
      <c r="AO10" s="103"/>
      <c r="AP10" s="110">
        <f>'condense-sheets'!U34</f>
        <v>0</v>
      </c>
      <c r="AQ10" s="103"/>
      <c r="AR10" s="110">
        <f>'condense-sheets'!U37</f>
        <v>0</v>
      </c>
      <c r="AS10" s="103"/>
      <c r="AT10" s="110">
        <f>'condense-sheets'!U38</f>
        <v>0</v>
      </c>
      <c r="AU10" s="103"/>
      <c r="AV10" s="91"/>
      <c r="AW10" s="96">
        <v>43525</v>
      </c>
      <c r="AX10" s="49">
        <f t="shared" si="0"/>
        <v>43555</v>
      </c>
      <c r="AY10" s="109">
        <f t="shared" si="1"/>
        <v>0</v>
      </c>
      <c r="AZ10" s="109">
        <f t="shared" si="2"/>
        <v>0</v>
      </c>
      <c r="BA10" s="109">
        <f t="shared" si="3"/>
        <v>0</v>
      </c>
      <c r="BB10" s="157">
        <f>'stock-history'!U4</f>
        <v>0</v>
      </c>
      <c r="BC10" s="56">
        <f t="array" ref="BC10">_xlfn.IFS(I10=0, 0, I10&gt;0, BB10/I10)</f>
        <v>0</v>
      </c>
      <c r="BD10" s="57" t="e">
        <f>((((SUM(AD10:AE10)+SUM(AI31,AK31,AM31,AO31,AQ31,AS31,AU31))+(BA10/1000)))^0.5)*(1+AVERAGE($D$2,$F$2,$H$2,$J$2,$L$2))^2</f>
        <v>#DIV/0!</v>
      </c>
      <c r="BE10" s="91"/>
      <c r="BF10" s="54"/>
      <c r="BG10" s="54"/>
      <c r="BH10" s="54"/>
      <c r="BI10" s="54"/>
      <c r="BJ10" s="54"/>
      <c r="BK10" s="54"/>
      <c r="BL10" s="54"/>
      <c r="BM10" s="54"/>
      <c r="BN10" s="209"/>
    </row>
    <row r="11" spans="1:66" x14ac:dyDescent="0.25">
      <c r="A11" s="48" t="str">
        <f>'condense-sheets'!T3</f>
        <v>2019.Q2</v>
      </c>
      <c r="B11" s="52" t="s">
        <v>110</v>
      </c>
      <c r="C11" s="136">
        <f>'condense-sheets'!T4</f>
        <v>0</v>
      </c>
      <c r="D11" s="103"/>
      <c r="E11" s="136">
        <f>'condense-sheets'!T8</f>
        <v>0</v>
      </c>
      <c r="F11" s="103"/>
      <c r="G11" s="136">
        <f>'condense-sheets'!T10</f>
        <v>0</v>
      </c>
      <c r="H11" s="103"/>
      <c r="I11" s="52">
        <f>'condense-sheets'!T11</f>
        <v>0</v>
      </c>
      <c r="J11" s="103"/>
      <c r="K11" s="136">
        <f>'condense-sheets'!T14</f>
        <v>0</v>
      </c>
      <c r="L11" s="103"/>
      <c r="M11" s="136">
        <f t="array" ref="M11">_xlfn.IFS(C11=0, 0, ABS(C11)&gt;0, C11/I11)</f>
        <v>0</v>
      </c>
      <c r="N11" s="103"/>
      <c r="O11" s="135"/>
      <c r="P11" s="96">
        <f t="shared" si="4"/>
        <v>43617</v>
      </c>
      <c r="Q11" s="50">
        <f t="shared" ref="Q11:Q49" si="11">Q10+D11</f>
        <v>0</v>
      </c>
      <c r="R11" s="87">
        <f t="shared" ref="R11:R49" si="12">R10+F11</f>
        <v>0</v>
      </c>
      <c r="S11" s="87">
        <f t="shared" ref="S11:S49" si="13">S10+H11</f>
        <v>0</v>
      </c>
      <c r="T11" s="87">
        <f t="shared" ref="T11:T49" si="14">T10+J11</f>
        <v>0</v>
      </c>
      <c r="U11" s="87">
        <f t="shared" ref="U11:U49" si="15">U10+L11</f>
        <v>0</v>
      </c>
      <c r="V11" s="88">
        <f t="shared" ref="V11:V49" si="16">V10+N11</f>
        <v>0</v>
      </c>
      <c r="W11" s="87"/>
      <c r="X11" s="49" t="str">
        <f t="shared" si="5"/>
        <v>6/31/2019</v>
      </c>
      <c r="Y11" s="157">
        <f t="shared" si="6"/>
        <v>0</v>
      </c>
      <c r="Z11" s="103"/>
      <c r="AA11" s="87"/>
      <c r="AB11" s="110" t="e">
        <f t="shared" si="7"/>
        <v>#DIV/0!</v>
      </c>
      <c r="AC11" s="103"/>
      <c r="AD11" s="87">
        <f t="shared" si="8"/>
        <v>0</v>
      </c>
      <c r="AE11" s="88">
        <f t="shared" si="9"/>
        <v>0</v>
      </c>
      <c r="AF11" s="87"/>
      <c r="AG11" s="49" t="str">
        <f t="shared" si="10"/>
        <v>6/31/2019</v>
      </c>
      <c r="AH11" s="110">
        <f>'condense-sheets'!T24</f>
        <v>0</v>
      </c>
      <c r="AI11" s="103"/>
      <c r="AJ11" s="110">
        <f>'condense-sheets'!T27</f>
        <v>0</v>
      </c>
      <c r="AK11" s="103"/>
      <c r="AL11" s="110">
        <f>'condense-sheets'!T32</f>
        <v>0</v>
      </c>
      <c r="AM11" s="103"/>
      <c r="AN11" s="110">
        <f>'condense-sheets'!T33</f>
        <v>0</v>
      </c>
      <c r="AO11" s="103"/>
      <c r="AP11" s="110">
        <f>'condense-sheets'!T34</f>
        <v>0</v>
      </c>
      <c r="AQ11" s="103"/>
      <c r="AR11" s="110">
        <f>'condense-sheets'!T37</f>
        <v>0</v>
      </c>
      <c r="AS11" s="103"/>
      <c r="AT11" s="110">
        <f>'condense-sheets'!T38</f>
        <v>0</v>
      </c>
      <c r="AU11" s="103"/>
      <c r="AV11" s="91"/>
      <c r="AW11" s="96">
        <v>43617</v>
      </c>
      <c r="AX11" s="49" t="str">
        <f t="shared" si="0"/>
        <v>6/31/2019</v>
      </c>
      <c r="AY11" s="109">
        <f t="shared" si="1"/>
        <v>0</v>
      </c>
      <c r="AZ11" s="109">
        <f t="shared" si="2"/>
        <v>0</v>
      </c>
      <c r="BA11" s="109">
        <f t="shared" si="3"/>
        <v>0</v>
      </c>
      <c r="BB11" s="157">
        <f>'stock-history'!T4</f>
        <v>0</v>
      </c>
      <c r="BC11" s="56">
        <f t="array" ref="BC11">_xlfn.IFS(I11=0, 0, I11&gt;0, BB11/I11)</f>
        <v>0</v>
      </c>
      <c r="BD11" s="57" t="e">
        <f t="shared" ref="BD11:BD29" si="17">((((SUM(AD11:AE11)+SUM(AI32,AK32,AM32,AO32,AQ32,AS32,AU32))+(BA11/1000)))^0.5)*(1+AVERAGE($D$2,$F$2,$H$2,$J$2,$L$2))^2</f>
        <v>#DIV/0!</v>
      </c>
      <c r="BE11" s="91"/>
      <c r="BF11" s="54"/>
      <c r="BG11" s="54"/>
      <c r="BH11" s="54"/>
      <c r="BI11" s="54"/>
      <c r="BJ11" s="54"/>
      <c r="BK11" s="54"/>
      <c r="BL11" s="54"/>
      <c r="BM11" s="54"/>
      <c r="BN11" s="209"/>
    </row>
    <row r="12" spans="1:66" x14ac:dyDescent="0.25">
      <c r="A12" s="48" t="str">
        <f>'condense-sheets'!S3</f>
        <v>2019.Q3</v>
      </c>
      <c r="B12" s="52" t="s">
        <v>111</v>
      </c>
      <c r="C12" s="136">
        <f>'condense-sheets'!S4</f>
        <v>0</v>
      </c>
      <c r="D12" s="103"/>
      <c r="E12" s="136">
        <f>'condense-sheets'!S8</f>
        <v>0</v>
      </c>
      <c r="F12" s="103"/>
      <c r="G12" s="136">
        <f>'condense-sheets'!S10</f>
        <v>0</v>
      </c>
      <c r="H12" s="103"/>
      <c r="I12" s="52">
        <f>'condense-sheets'!S11</f>
        <v>0</v>
      </c>
      <c r="J12" s="103"/>
      <c r="K12" s="136">
        <f>'condense-sheets'!S14</f>
        <v>0</v>
      </c>
      <c r="L12" s="103"/>
      <c r="M12" s="136">
        <f t="array" ref="M12">_xlfn.IFS(C12=0, 0, ABS(C12)&gt;0, C12/I12)</f>
        <v>0</v>
      </c>
      <c r="N12" s="103"/>
      <c r="O12" s="135"/>
      <c r="P12" s="96">
        <f t="shared" si="4"/>
        <v>43709</v>
      </c>
      <c r="Q12" s="50">
        <f t="shared" si="11"/>
        <v>0</v>
      </c>
      <c r="R12" s="87">
        <f t="shared" si="12"/>
        <v>0</v>
      </c>
      <c r="S12" s="87">
        <f t="shared" si="13"/>
        <v>0</v>
      </c>
      <c r="T12" s="87">
        <f t="shared" si="14"/>
        <v>0</v>
      </c>
      <c r="U12" s="87">
        <f t="shared" si="15"/>
        <v>0</v>
      </c>
      <c r="V12" s="88">
        <f t="shared" si="16"/>
        <v>0</v>
      </c>
      <c r="W12" s="87"/>
      <c r="X12" s="49" t="str">
        <f t="shared" si="5"/>
        <v>9/31/2019</v>
      </c>
      <c r="Y12" s="157">
        <f t="shared" si="6"/>
        <v>0</v>
      </c>
      <c r="Z12" s="103"/>
      <c r="AA12" s="87"/>
      <c r="AB12" s="110" t="e">
        <f t="shared" si="7"/>
        <v>#DIV/0!</v>
      </c>
      <c r="AC12" s="103"/>
      <c r="AD12" s="87">
        <f t="shared" si="8"/>
        <v>0</v>
      </c>
      <c r="AE12" s="88">
        <f t="shared" si="9"/>
        <v>0</v>
      </c>
      <c r="AF12" s="87"/>
      <c r="AG12" s="49" t="str">
        <f t="shared" si="10"/>
        <v>9/31/2019</v>
      </c>
      <c r="AH12" s="110">
        <f>'condense-sheets'!S24</f>
        <v>0</v>
      </c>
      <c r="AI12" s="103"/>
      <c r="AJ12" s="110">
        <f>'condense-sheets'!S27</f>
        <v>0</v>
      </c>
      <c r="AK12" s="103"/>
      <c r="AL12" s="110">
        <f>'condense-sheets'!S32</f>
        <v>0</v>
      </c>
      <c r="AM12" s="103"/>
      <c r="AN12" s="110">
        <f>'condense-sheets'!S33</f>
        <v>0</v>
      </c>
      <c r="AO12" s="103"/>
      <c r="AP12" s="110">
        <f>'condense-sheets'!S34</f>
        <v>0</v>
      </c>
      <c r="AQ12" s="103"/>
      <c r="AR12" s="110">
        <f>'condense-sheets'!S37</f>
        <v>0</v>
      </c>
      <c r="AS12" s="103"/>
      <c r="AT12" s="110">
        <f>'condense-sheets'!S38</f>
        <v>0</v>
      </c>
      <c r="AU12" s="103"/>
      <c r="AV12" s="91"/>
      <c r="AW12" s="96">
        <v>43709</v>
      </c>
      <c r="AX12" s="49" t="str">
        <f t="shared" si="0"/>
        <v>9/31/2019</v>
      </c>
      <c r="AY12" s="109">
        <f t="shared" si="1"/>
        <v>0</v>
      </c>
      <c r="AZ12" s="109">
        <f t="shared" si="2"/>
        <v>0</v>
      </c>
      <c r="BA12" s="109">
        <f t="shared" si="3"/>
        <v>0</v>
      </c>
      <c r="BB12" s="157">
        <f>'stock-history'!S4</f>
        <v>0</v>
      </c>
      <c r="BC12" s="56">
        <f t="array" ref="BC12">_xlfn.IFS(I12=0, 0, I12&gt;0, BB12/I12)</f>
        <v>0</v>
      </c>
      <c r="BD12" s="57" t="e">
        <f t="shared" si="17"/>
        <v>#DIV/0!</v>
      </c>
      <c r="BE12" s="91"/>
      <c r="BF12" s="54"/>
      <c r="BG12" s="54"/>
      <c r="BH12" s="54"/>
      <c r="BI12" s="54"/>
      <c r="BJ12" s="54"/>
      <c r="BK12" s="54"/>
      <c r="BL12" s="54"/>
      <c r="BM12" s="54"/>
      <c r="BN12" s="209"/>
    </row>
    <row r="13" spans="1:66" x14ac:dyDescent="0.25">
      <c r="A13" s="48" t="str">
        <f>'condense-sheets'!R3</f>
        <v>2019.Q4</v>
      </c>
      <c r="B13" s="84">
        <v>43830</v>
      </c>
      <c r="C13" s="136">
        <f>'condense-sheets'!R4</f>
        <v>0</v>
      </c>
      <c r="D13" s="103" t="e">
        <f t="shared" ref="D13:D49" si="18">C13/C10</f>
        <v>#DIV/0!</v>
      </c>
      <c r="E13" s="136">
        <f>'condense-sheets'!R8</f>
        <v>0</v>
      </c>
      <c r="F13" s="103" t="e">
        <f t="shared" ref="F13:F49" si="19">E13/E10</f>
        <v>#DIV/0!</v>
      </c>
      <c r="G13" s="136">
        <f>'condense-sheets'!R10</f>
        <v>0</v>
      </c>
      <c r="H13" s="103" t="e">
        <f t="shared" ref="H13:H49" si="20">G13/G10</f>
        <v>#DIV/0!</v>
      </c>
      <c r="I13" s="52">
        <f>'condense-sheets'!R11</f>
        <v>0</v>
      </c>
      <c r="J13" s="103" t="e">
        <f t="shared" ref="J13:J49" si="21">I13/I10</f>
        <v>#DIV/0!</v>
      </c>
      <c r="K13" s="136">
        <f>'condense-sheets'!R14</f>
        <v>0</v>
      </c>
      <c r="L13" s="103" t="e">
        <f t="shared" ref="L13:L49" si="22">K13/K10</f>
        <v>#DIV/0!</v>
      </c>
      <c r="M13" s="136">
        <f t="array" ref="M13">_xlfn.IFS(C13=0, 0, ABS(C13)&gt;0, C13/I13)</f>
        <v>0</v>
      </c>
      <c r="N13" s="103" t="e">
        <f t="shared" ref="N13:N49" si="23">M13/M10</f>
        <v>#DIV/0!</v>
      </c>
      <c r="O13" s="135"/>
      <c r="P13" s="96">
        <f t="shared" si="4"/>
        <v>43800</v>
      </c>
      <c r="Q13" s="50" t="e">
        <f t="shared" si="11"/>
        <v>#DIV/0!</v>
      </c>
      <c r="R13" s="87" t="e">
        <f t="shared" si="12"/>
        <v>#DIV/0!</v>
      </c>
      <c r="S13" s="87" t="e">
        <f t="shared" si="13"/>
        <v>#DIV/0!</v>
      </c>
      <c r="T13" s="87" t="e">
        <f t="shared" si="14"/>
        <v>#DIV/0!</v>
      </c>
      <c r="U13" s="87" t="e">
        <f t="shared" si="15"/>
        <v>#DIV/0!</v>
      </c>
      <c r="V13" s="88" t="e">
        <f t="shared" si="16"/>
        <v>#DIV/0!</v>
      </c>
      <c r="W13" s="87"/>
      <c r="X13" s="49">
        <f t="shared" si="5"/>
        <v>43830</v>
      </c>
      <c r="Y13" s="157">
        <f t="shared" si="6"/>
        <v>0</v>
      </c>
      <c r="Z13" s="103" t="e">
        <f t="shared" ref="Z13:Z49" si="24">Y13/Y10</f>
        <v>#DIV/0!</v>
      </c>
      <c r="AA13" s="87"/>
      <c r="AB13" s="110" t="e">
        <f t="shared" si="7"/>
        <v>#DIV/0!</v>
      </c>
      <c r="AC13" s="103"/>
      <c r="AD13" s="87">
        <f t="shared" si="8"/>
        <v>0</v>
      </c>
      <c r="AE13" s="88" t="e">
        <f t="shared" si="9"/>
        <v>#DIV/0!</v>
      </c>
      <c r="AF13" s="87"/>
      <c r="AG13" s="49">
        <f t="shared" si="10"/>
        <v>43830</v>
      </c>
      <c r="AH13" s="110">
        <f>'condense-sheets'!R24</f>
        <v>0</v>
      </c>
      <c r="AI13" s="103" t="e">
        <f t="shared" ref="AI13:AI30" si="25">AH13/AH10</f>
        <v>#DIV/0!</v>
      </c>
      <c r="AJ13" s="110">
        <f>'condense-sheets'!R27</f>
        <v>0</v>
      </c>
      <c r="AK13" s="103" t="e">
        <f t="shared" ref="AK13:AK30" si="26">AJ13/AJ10</f>
        <v>#DIV/0!</v>
      </c>
      <c r="AL13" s="110">
        <f>'condense-sheets'!R32</f>
        <v>0</v>
      </c>
      <c r="AM13" s="103" t="e">
        <f t="shared" ref="AM13:AM30" si="27">AL13/AL10</f>
        <v>#DIV/0!</v>
      </c>
      <c r="AN13" s="110">
        <f>'condense-sheets'!R33</f>
        <v>0</v>
      </c>
      <c r="AO13" s="103" t="e">
        <f t="shared" ref="AO13:AO30" si="28">AN13/AN10</f>
        <v>#DIV/0!</v>
      </c>
      <c r="AP13" s="110">
        <f>'condense-sheets'!R34</f>
        <v>0</v>
      </c>
      <c r="AQ13" s="103" t="e">
        <f t="shared" ref="AQ13:AQ30" si="29">AP13/AP10</f>
        <v>#DIV/0!</v>
      </c>
      <c r="AR13" s="110">
        <f>'condense-sheets'!R37</f>
        <v>0</v>
      </c>
      <c r="AS13" s="103" t="e">
        <f t="shared" ref="AS13:AS30" si="30">AR13/AR10</f>
        <v>#DIV/0!</v>
      </c>
      <c r="AT13" s="110">
        <f>'condense-sheets'!R38</f>
        <v>0</v>
      </c>
      <c r="AU13" s="103" t="e">
        <f t="shared" ref="AU13:AU30" si="31">AT13/AT10</f>
        <v>#DIV/0!</v>
      </c>
      <c r="AV13" s="91"/>
      <c r="AW13" s="96">
        <v>43800</v>
      </c>
      <c r="AX13" s="49">
        <f t="shared" si="0"/>
        <v>43830</v>
      </c>
      <c r="AY13" s="109">
        <f t="shared" si="1"/>
        <v>0</v>
      </c>
      <c r="AZ13" s="109">
        <f t="shared" si="2"/>
        <v>0</v>
      </c>
      <c r="BA13" s="109">
        <f t="shared" si="3"/>
        <v>0</v>
      </c>
      <c r="BB13" s="157">
        <f>'stock-history'!R4</f>
        <v>0</v>
      </c>
      <c r="BC13" s="56">
        <f t="array" ref="BC13">_xlfn.IFS(I13=0, 0, I13&gt;0, BB13/I13)</f>
        <v>0</v>
      </c>
      <c r="BD13" s="57" t="e">
        <f t="shared" si="17"/>
        <v>#DIV/0!</v>
      </c>
      <c r="BE13" s="91"/>
      <c r="BF13" s="54"/>
      <c r="BG13" s="54"/>
      <c r="BH13" s="54"/>
      <c r="BI13" s="54"/>
      <c r="BJ13" s="54"/>
      <c r="BK13" s="54"/>
      <c r="BL13" s="54"/>
      <c r="BM13" s="54"/>
      <c r="BN13" s="209"/>
    </row>
    <row r="14" spans="1:66" x14ac:dyDescent="0.25">
      <c r="A14" s="48" t="str">
        <f>'condense-sheets'!Q3</f>
        <v>2020.Q1</v>
      </c>
      <c r="B14" s="84">
        <v>43921</v>
      </c>
      <c r="C14" s="136">
        <f>'condense-sheets'!Q4</f>
        <v>0</v>
      </c>
      <c r="D14" s="103" t="e">
        <f t="shared" si="18"/>
        <v>#DIV/0!</v>
      </c>
      <c r="E14" s="136">
        <f>'condense-sheets'!Q8</f>
        <v>0</v>
      </c>
      <c r="F14" s="103" t="e">
        <f t="shared" si="19"/>
        <v>#DIV/0!</v>
      </c>
      <c r="G14" s="136">
        <f>'condense-sheets'!Q10</f>
        <v>0</v>
      </c>
      <c r="H14" s="103" t="e">
        <f t="shared" si="20"/>
        <v>#DIV/0!</v>
      </c>
      <c r="I14" s="52">
        <f>'condense-sheets'!Q11</f>
        <v>0</v>
      </c>
      <c r="J14" s="103" t="e">
        <f t="shared" si="21"/>
        <v>#DIV/0!</v>
      </c>
      <c r="K14" s="136">
        <f>'condense-sheets'!Q14</f>
        <v>0</v>
      </c>
      <c r="L14" s="103" t="e">
        <f t="shared" si="22"/>
        <v>#DIV/0!</v>
      </c>
      <c r="M14" s="136">
        <f t="array" ref="M14">_xlfn.IFS(C14=0, 0, ABS(C14)&gt;0, C14/I14)</f>
        <v>0</v>
      </c>
      <c r="N14" s="103" t="e">
        <f t="shared" si="23"/>
        <v>#DIV/0!</v>
      </c>
      <c r="O14" s="135"/>
      <c r="P14" s="96">
        <f t="shared" si="4"/>
        <v>43891</v>
      </c>
      <c r="Q14" s="50" t="e">
        <f t="shared" si="11"/>
        <v>#DIV/0!</v>
      </c>
      <c r="R14" s="87" t="e">
        <f t="shared" si="12"/>
        <v>#DIV/0!</v>
      </c>
      <c r="S14" s="87" t="e">
        <f t="shared" si="13"/>
        <v>#DIV/0!</v>
      </c>
      <c r="T14" s="87" t="e">
        <f t="shared" si="14"/>
        <v>#DIV/0!</v>
      </c>
      <c r="U14" s="87" t="e">
        <f t="shared" si="15"/>
        <v>#DIV/0!</v>
      </c>
      <c r="V14" s="88" t="e">
        <f t="shared" si="16"/>
        <v>#DIV/0!</v>
      </c>
      <c r="W14" s="87"/>
      <c r="X14" s="49">
        <f t="shared" si="5"/>
        <v>43921</v>
      </c>
      <c r="Y14" s="157">
        <f t="shared" si="6"/>
        <v>0</v>
      </c>
      <c r="Z14" s="103" t="e">
        <f t="shared" si="24"/>
        <v>#DIV/0!</v>
      </c>
      <c r="AA14" s="87"/>
      <c r="AB14" s="110" t="e">
        <f t="shared" si="7"/>
        <v>#DIV/0!</v>
      </c>
      <c r="AC14" s="103"/>
      <c r="AD14" s="87">
        <f t="shared" si="8"/>
        <v>0</v>
      </c>
      <c r="AE14" s="88" t="e">
        <f t="shared" si="9"/>
        <v>#DIV/0!</v>
      </c>
      <c r="AF14" s="87"/>
      <c r="AG14" s="49">
        <f t="shared" si="10"/>
        <v>43921</v>
      </c>
      <c r="AH14" s="110">
        <f>'condense-sheets'!Q24</f>
        <v>0</v>
      </c>
      <c r="AI14" s="103" t="e">
        <f t="shared" si="25"/>
        <v>#DIV/0!</v>
      </c>
      <c r="AJ14" s="110">
        <f>'condense-sheets'!Q27</f>
        <v>0</v>
      </c>
      <c r="AK14" s="103" t="e">
        <f t="shared" si="26"/>
        <v>#DIV/0!</v>
      </c>
      <c r="AL14" s="110">
        <f>'condense-sheets'!Q32</f>
        <v>0</v>
      </c>
      <c r="AM14" s="103" t="e">
        <f t="shared" si="27"/>
        <v>#DIV/0!</v>
      </c>
      <c r="AN14" s="110">
        <f>'condense-sheets'!Q33</f>
        <v>0</v>
      </c>
      <c r="AO14" s="103" t="e">
        <f t="shared" si="28"/>
        <v>#DIV/0!</v>
      </c>
      <c r="AP14" s="110">
        <f>'condense-sheets'!Q34</f>
        <v>0</v>
      </c>
      <c r="AQ14" s="103" t="e">
        <f t="shared" si="29"/>
        <v>#DIV/0!</v>
      </c>
      <c r="AR14" s="110">
        <f>'condense-sheets'!Q37</f>
        <v>0</v>
      </c>
      <c r="AS14" s="103" t="e">
        <f t="shared" si="30"/>
        <v>#DIV/0!</v>
      </c>
      <c r="AT14" s="110">
        <f>'condense-sheets'!Q38</f>
        <v>0</v>
      </c>
      <c r="AU14" s="103" t="e">
        <f t="shared" si="31"/>
        <v>#DIV/0!</v>
      </c>
      <c r="AV14" s="91"/>
      <c r="AW14" s="96">
        <v>43891</v>
      </c>
      <c r="AX14" s="49">
        <f t="shared" si="0"/>
        <v>43921</v>
      </c>
      <c r="AY14" s="109">
        <f t="shared" si="1"/>
        <v>0</v>
      </c>
      <c r="AZ14" s="109">
        <f t="shared" si="2"/>
        <v>0</v>
      </c>
      <c r="BA14" s="109">
        <f t="shared" si="3"/>
        <v>0</v>
      </c>
      <c r="BB14" s="157">
        <f>'stock-history'!Q4</f>
        <v>0</v>
      </c>
      <c r="BC14" s="56">
        <f t="array" ref="BC14">_xlfn.IFS(I14=0, 0, I14&gt;0, BB14/I14)</f>
        <v>0</v>
      </c>
      <c r="BD14" s="57" t="e">
        <f>((((SUM(AD14:AE14)+SUM(AI35,AK35,AM35,AO35,AQ35,AS35,AU35))+(BA14/1000)))^0.5)*(1+AVERAGE($D$2,$F$2,$H$2,$J$2,$L$2))^2</f>
        <v>#DIV/0!</v>
      </c>
      <c r="BE14" s="91"/>
      <c r="BF14" s="54"/>
      <c r="BG14" s="54"/>
      <c r="BH14" s="54"/>
      <c r="BI14" s="54"/>
      <c r="BJ14" s="54"/>
      <c r="BK14" s="54"/>
      <c r="BL14" s="54"/>
      <c r="BM14" s="54"/>
      <c r="BN14" s="209"/>
    </row>
    <row r="15" spans="1:66" x14ac:dyDescent="0.25">
      <c r="A15" s="48" t="str">
        <f>'condense-sheets'!P3</f>
        <v>2020.Q2</v>
      </c>
      <c r="B15" s="52" t="s">
        <v>112</v>
      </c>
      <c r="C15" s="136">
        <f>'condense-sheets'!P4</f>
        <v>0</v>
      </c>
      <c r="D15" s="103" t="e">
        <f t="shared" si="18"/>
        <v>#DIV/0!</v>
      </c>
      <c r="E15" s="136">
        <f>'condense-sheets'!P8</f>
        <v>0</v>
      </c>
      <c r="F15" s="103" t="e">
        <f t="shared" si="19"/>
        <v>#DIV/0!</v>
      </c>
      <c r="G15" s="136">
        <f>'condense-sheets'!P10</f>
        <v>0</v>
      </c>
      <c r="H15" s="103" t="e">
        <f t="shared" si="20"/>
        <v>#DIV/0!</v>
      </c>
      <c r="I15" s="52">
        <f>'condense-sheets'!P11</f>
        <v>0</v>
      </c>
      <c r="J15" s="103" t="e">
        <f t="shared" si="21"/>
        <v>#DIV/0!</v>
      </c>
      <c r="K15" s="136">
        <f>'condense-sheets'!P14</f>
        <v>0</v>
      </c>
      <c r="L15" s="103" t="e">
        <f t="shared" si="22"/>
        <v>#DIV/0!</v>
      </c>
      <c r="M15" s="136">
        <f t="array" ref="M15">_xlfn.IFS(C15=0, 0, ABS(C15)&gt;0, C15/I15)</f>
        <v>0</v>
      </c>
      <c r="N15" s="103" t="e">
        <f t="shared" si="23"/>
        <v>#DIV/0!</v>
      </c>
      <c r="O15" s="135"/>
      <c r="P15" s="96">
        <f t="shared" si="4"/>
        <v>43983</v>
      </c>
      <c r="Q15" s="50" t="e">
        <f t="shared" si="11"/>
        <v>#DIV/0!</v>
      </c>
      <c r="R15" s="87" t="e">
        <f t="shared" si="12"/>
        <v>#DIV/0!</v>
      </c>
      <c r="S15" s="87" t="e">
        <f t="shared" si="13"/>
        <v>#DIV/0!</v>
      </c>
      <c r="T15" s="87" t="e">
        <f t="shared" si="14"/>
        <v>#DIV/0!</v>
      </c>
      <c r="U15" s="87" t="e">
        <f t="shared" si="15"/>
        <v>#DIV/0!</v>
      </c>
      <c r="V15" s="88" t="e">
        <f t="shared" si="16"/>
        <v>#DIV/0!</v>
      </c>
      <c r="W15" s="87"/>
      <c r="X15" s="49" t="str">
        <f t="shared" si="5"/>
        <v>6/31/2020</v>
      </c>
      <c r="Y15" s="157">
        <f t="shared" si="6"/>
        <v>0</v>
      </c>
      <c r="Z15" s="103" t="e">
        <f t="shared" si="24"/>
        <v>#DIV/0!</v>
      </c>
      <c r="AA15" s="87"/>
      <c r="AB15" s="110" t="e">
        <f t="shared" si="7"/>
        <v>#DIV/0!</v>
      </c>
      <c r="AC15" s="103"/>
      <c r="AD15" s="87">
        <f t="shared" si="8"/>
        <v>0</v>
      </c>
      <c r="AE15" s="88" t="e">
        <f t="shared" si="9"/>
        <v>#DIV/0!</v>
      </c>
      <c r="AF15" s="87"/>
      <c r="AG15" s="49" t="str">
        <f t="shared" si="10"/>
        <v>6/31/2020</v>
      </c>
      <c r="AH15" s="110">
        <f>'condense-sheets'!P24</f>
        <v>0</v>
      </c>
      <c r="AI15" s="103" t="e">
        <f t="shared" si="25"/>
        <v>#DIV/0!</v>
      </c>
      <c r="AJ15" s="110">
        <f>'condense-sheets'!P27</f>
        <v>0</v>
      </c>
      <c r="AK15" s="103" t="e">
        <f t="shared" si="26"/>
        <v>#DIV/0!</v>
      </c>
      <c r="AL15" s="110">
        <f>'condense-sheets'!P32</f>
        <v>0</v>
      </c>
      <c r="AM15" s="103" t="e">
        <f t="shared" si="27"/>
        <v>#DIV/0!</v>
      </c>
      <c r="AN15" s="110">
        <f>'condense-sheets'!P33</f>
        <v>0</v>
      </c>
      <c r="AO15" s="103" t="e">
        <f t="shared" si="28"/>
        <v>#DIV/0!</v>
      </c>
      <c r="AP15" s="110">
        <f>'condense-sheets'!P34</f>
        <v>0</v>
      </c>
      <c r="AQ15" s="103" t="e">
        <f t="shared" si="29"/>
        <v>#DIV/0!</v>
      </c>
      <c r="AR15" s="110">
        <f>'condense-sheets'!P37</f>
        <v>0</v>
      </c>
      <c r="AS15" s="103" t="e">
        <f t="shared" si="30"/>
        <v>#DIV/0!</v>
      </c>
      <c r="AT15" s="110">
        <f>'condense-sheets'!P38</f>
        <v>0</v>
      </c>
      <c r="AU15" s="103" t="e">
        <f t="shared" si="31"/>
        <v>#DIV/0!</v>
      </c>
      <c r="AV15" s="91"/>
      <c r="AW15" s="96">
        <v>43983</v>
      </c>
      <c r="AX15" s="49" t="str">
        <f t="shared" si="0"/>
        <v>6/31/2020</v>
      </c>
      <c r="AY15" s="109">
        <f t="shared" si="1"/>
        <v>0</v>
      </c>
      <c r="AZ15" s="109">
        <f t="shared" si="2"/>
        <v>0</v>
      </c>
      <c r="BA15" s="109">
        <f t="shared" si="3"/>
        <v>0</v>
      </c>
      <c r="BB15" s="157">
        <f>'stock-history'!P4</f>
        <v>0</v>
      </c>
      <c r="BC15" s="56">
        <f t="array" ref="BC15">_xlfn.IFS(I15=0, 0, I15&gt;0, BB15/I15)</f>
        <v>0</v>
      </c>
      <c r="BD15" s="57" t="e">
        <f t="shared" si="17"/>
        <v>#DIV/0!</v>
      </c>
      <c r="BE15" s="91"/>
      <c r="BF15" s="54"/>
      <c r="BG15" s="54"/>
      <c r="BH15" s="54"/>
      <c r="BI15" s="54"/>
      <c r="BJ15" s="54"/>
      <c r="BK15" s="54"/>
      <c r="BL15" s="54"/>
      <c r="BM15" s="54"/>
      <c r="BN15" s="209"/>
    </row>
    <row r="16" spans="1:66" x14ac:dyDescent="0.25">
      <c r="A16" s="48" t="str">
        <f>'condense-sheets'!O3</f>
        <v>2020.Q3</v>
      </c>
      <c r="B16" s="52" t="s">
        <v>113</v>
      </c>
      <c r="C16" s="136">
        <f>'condense-sheets'!O4</f>
        <v>0</v>
      </c>
      <c r="D16" s="103" t="e">
        <f t="shared" si="18"/>
        <v>#DIV/0!</v>
      </c>
      <c r="E16" s="136">
        <f>'condense-sheets'!O8</f>
        <v>0</v>
      </c>
      <c r="F16" s="103" t="e">
        <f t="shared" si="19"/>
        <v>#DIV/0!</v>
      </c>
      <c r="G16" s="136">
        <f>'condense-sheets'!O10</f>
        <v>0</v>
      </c>
      <c r="H16" s="103" t="e">
        <f t="shared" si="20"/>
        <v>#DIV/0!</v>
      </c>
      <c r="I16" s="52">
        <f>'condense-sheets'!O11</f>
        <v>0</v>
      </c>
      <c r="J16" s="103" t="e">
        <f t="shared" si="21"/>
        <v>#DIV/0!</v>
      </c>
      <c r="K16" s="136">
        <f>'condense-sheets'!O14</f>
        <v>0</v>
      </c>
      <c r="L16" s="103" t="e">
        <f t="shared" si="22"/>
        <v>#DIV/0!</v>
      </c>
      <c r="M16" s="136">
        <f t="array" ref="M16">_xlfn.IFS(C16=0, 0, ABS(C16)&gt;0, C16/I16)</f>
        <v>0</v>
      </c>
      <c r="N16" s="103" t="e">
        <f t="shared" si="23"/>
        <v>#DIV/0!</v>
      </c>
      <c r="O16" s="135"/>
      <c r="P16" s="96">
        <f t="shared" si="4"/>
        <v>44075</v>
      </c>
      <c r="Q16" s="50" t="e">
        <f t="shared" si="11"/>
        <v>#DIV/0!</v>
      </c>
      <c r="R16" s="87" t="e">
        <f t="shared" si="12"/>
        <v>#DIV/0!</v>
      </c>
      <c r="S16" s="87" t="e">
        <f t="shared" si="13"/>
        <v>#DIV/0!</v>
      </c>
      <c r="T16" s="87" t="e">
        <f t="shared" si="14"/>
        <v>#DIV/0!</v>
      </c>
      <c r="U16" s="87" t="e">
        <f t="shared" si="15"/>
        <v>#DIV/0!</v>
      </c>
      <c r="V16" s="88" t="e">
        <f t="shared" si="16"/>
        <v>#DIV/0!</v>
      </c>
      <c r="W16" s="87"/>
      <c r="X16" s="49" t="str">
        <f t="shared" si="5"/>
        <v>9/31/2020</v>
      </c>
      <c r="Y16" s="157">
        <f t="shared" si="6"/>
        <v>0</v>
      </c>
      <c r="Z16" s="103" t="e">
        <f t="shared" si="24"/>
        <v>#DIV/0!</v>
      </c>
      <c r="AA16" s="87"/>
      <c r="AB16" s="110" t="e">
        <f t="shared" si="7"/>
        <v>#DIV/0!</v>
      </c>
      <c r="AC16" s="103"/>
      <c r="AD16" s="87">
        <f t="shared" si="8"/>
        <v>0</v>
      </c>
      <c r="AE16" s="88" t="e">
        <f t="shared" si="9"/>
        <v>#DIV/0!</v>
      </c>
      <c r="AF16" s="87"/>
      <c r="AG16" s="49" t="str">
        <f t="shared" si="10"/>
        <v>9/31/2020</v>
      </c>
      <c r="AH16" s="110">
        <f>'condense-sheets'!O24</f>
        <v>0</v>
      </c>
      <c r="AI16" s="103" t="e">
        <f t="shared" si="25"/>
        <v>#DIV/0!</v>
      </c>
      <c r="AJ16" s="110">
        <f>'condense-sheets'!O27</f>
        <v>0</v>
      </c>
      <c r="AK16" s="103" t="e">
        <f t="shared" si="26"/>
        <v>#DIV/0!</v>
      </c>
      <c r="AL16" s="110">
        <f>'condense-sheets'!O32</f>
        <v>0</v>
      </c>
      <c r="AM16" s="103" t="e">
        <f t="shared" si="27"/>
        <v>#DIV/0!</v>
      </c>
      <c r="AN16" s="110">
        <f>'condense-sheets'!O33</f>
        <v>0</v>
      </c>
      <c r="AO16" s="103" t="e">
        <f t="shared" si="28"/>
        <v>#DIV/0!</v>
      </c>
      <c r="AP16" s="110">
        <f>'condense-sheets'!O34</f>
        <v>0</v>
      </c>
      <c r="AQ16" s="103" t="e">
        <f t="shared" si="29"/>
        <v>#DIV/0!</v>
      </c>
      <c r="AR16" s="110">
        <f>'condense-sheets'!O37</f>
        <v>0</v>
      </c>
      <c r="AS16" s="103" t="e">
        <f t="shared" si="30"/>
        <v>#DIV/0!</v>
      </c>
      <c r="AT16" s="110">
        <f>'condense-sheets'!O38</f>
        <v>0</v>
      </c>
      <c r="AU16" s="103" t="e">
        <f t="shared" si="31"/>
        <v>#DIV/0!</v>
      </c>
      <c r="AV16" s="91"/>
      <c r="AW16" s="96">
        <v>44075</v>
      </c>
      <c r="AX16" s="49" t="str">
        <f t="shared" si="0"/>
        <v>9/31/2020</v>
      </c>
      <c r="AY16" s="109">
        <f t="shared" si="1"/>
        <v>0</v>
      </c>
      <c r="AZ16" s="109">
        <f t="shared" si="2"/>
        <v>0</v>
      </c>
      <c r="BA16" s="109">
        <f t="shared" si="3"/>
        <v>0</v>
      </c>
      <c r="BB16" s="157">
        <f>'stock-history'!O4</f>
        <v>0</v>
      </c>
      <c r="BC16" s="56">
        <f t="array" ref="BC16">_xlfn.IFS(I16=0, 0, I16&gt;0, BB16/I16)</f>
        <v>0</v>
      </c>
      <c r="BD16" s="57" t="e">
        <f t="shared" si="17"/>
        <v>#DIV/0!</v>
      </c>
      <c r="BE16" s="91"/>
      <c r="BF16" s="54"/>
      <c r="BG16" s="54"/>
      <c r="BH16" s="54"/>
      <c r="BI16" s="54"/>
      <c r="BJ16" s="54"/>
      <c r="BK16" s="54"/>
      <c r="BL16" s="54"/>
      <c r="BM16" s="54"/>
      <c r="BN16" s="209"/>
    </row>
    <row r="17" spans="1:66" x14ac:dyDescent="0.25">
      <c r="A17" s="48" t="str">
        <f>'condense-sheets'!N3</f>
        <v>2020.Q4</v>
      </c>
      <c r="B17" s="84">
        <v>44196</v>
      </c>
      <c r="C17" s="136">
        <f>'condense-sheets'!N4</f>
        <v>0</v>
      </c>
      <c r="D17" s="103" t="e">
        <f t="shared" si="18"/>
        <v>#DIV/0!</v>
      </c>
      <c r="E17" s="136">
        <f>'condense-sheets'!N8</f>
        <v>0</v>
      </c>
      <c r="F17" s="103" t="e">
        <f t="shared" si="19"/>
        <v>#DIV/0!</v>
      </c>
      <c r="G17" s="136">
        <f>'condense-sheets'!N10</f>
        <v>0</v>
      </c>
      <c r="H17" s="103" t="e">
        <f t="shared" si="20"/>
        <v>#DIV/0!</v>
      </c>
      <c r="I17" s="52">
        <f>'condense-sheets'!N11</f>
        <v>0</v>
      </c>
      <c r="J17" s="103" t="e">
        <f t="shared" si="21"/>
        <v>#DIV/0!</v>
      </c>
      <c r="K17" s="136">
        <f>'condense-sheets'!N14</f>
        <v>0</v>
      </c>
      <c r="L17" s="103" t="e">
        <f t="shared" si="22"/>
        <v>#DIV/0!</v>
      </c>
      <c r="M17" s="136">
        <f t="array" ref="M17">_xlfn.IFS(C17=0, 0, ABS(C17)&gt;0, C17/I17)</f>
        <v>0</v>
      </c>
      <c r="N17" s="103" t="e">
        <f t="shared" si="23"/>
        <v>#DIV/0!</v>
      </c>
      <c r="O17" s="135"/>
      <c r="P17" s="96">
        <f t="shared" si="4"/>
        <v>44166</v>
      </c>
      <c r="Q17" s="50" t="e">
        <f t="shared" si="11"/>
        <v>#DIV/0!</v>
      </c>
      <c r="R17" s="87" t="e">
        <f t="shared" si="12"/>
        <v>#DIV/0!</v>
      </c>
      <c r="S17" s="87" t="e">
        <f t="shared" si="13"/>
        <v>#DIV/0!</v>
      </c>
      <c r="T17" s="87" t="e">
        <f t="shared" si="14"/>
        <v>#DIV/0!</v>
      </c>
      <c r="U17" s="87" t="e">
        <f t="shared" si="15"/>
        <v>#DIV/0!</v>
      </c>
      <c r="V17" s="88" t="e">
        <f t="shared" si="16"/>
        <v>#DIV/0!</v>
      </c>
      <c r="W17" s="87"/>
      <c r="X17" s="49">
        <f t="shared" si="5"/>
        <v>44196</v>
      </c>
      <c r="Y17" s="157">
        <f t="shared" si="6"/>
        <v>0</v>
      </c>
      <c r="Z17" s="103" t="e">
        <f t="shared" si="24"/>
        <v>#DIV/0!</v>
      </c>
      <c r="AA17" s="87"/>
      <c r="AB17" s="110" t="e">
        <f t="shared" si="7"/>
        <v>#DIV/0!</v>
      </c>
      <c r="AC17" s="103"/>
      <c r="AD17" s="87">
        <f t="shared" si="8"/>
        <v>0</v>
      </c>
      <c r="AE17" s="88" t="e">
        <f t="shared" si="9"/>
        <v>#DIV/0!</v>
      </c>
      <c r="AF17" s="87"/>
      <c r="AG17" s="49">
        <f t="shared" si="10"/>
        <v>44196</v>
      </c>
      <c r="AH17" s="110">
        <f>'condense-sheets'!N24</f>
        <v>0</v>
      </c>
      <c r="AI17" s="103" t="e">
        <f t="shared" si="25"/>
        <v>#DIV/0!</v>
      </c>
      <c r="AJ17" s="110">
        <f>'condense-sheets'!N27</f>
        <v>0</v>
      </c>
      <c r="AK17" s="103" t="e">
        <f t="shared" si="26"/>
        <v>#DIV/0!</v>
      </c>
      <c r="AL17" s="110">
        <f>'condense-sheets'!N32</f>
        <v>0</v>
      </c>
      <c r="AM17" s="103" t="e">
        <f t="shared" si="27"/>
        <v>#DIV/0!</v>
      </c>
      <c r="AN17" s="110">
        <f>'condense-sheets'!N33</f>
        <v>0</v>
      </c>
      <c r="AO17" s="103" t="e">
        <f t="shared" si="28"/>
        <v>#DIV/0!</v>
      </c>
      <c r="AP17" s="110">
        <f>'condense-sheets'!N34</f>
        <v>0</v>
      </c>
      <c r="AQ17" s="103" t="e">
        <f t="shared" si="29"/>
        <v>#DIV/0!</v>
      </c>
      <c r="AR17" s="110">
        <f>'condense-sheets'!N37</f>
        <v>0</v>
      </c>
      <c r="AS17" s="103" t="e">
        <f t="shared" si="30"/>
        <v>#DIV/0!</v>
      </c>
      <c r="AT17" s="110">
        <f>'condense-sheets'!N38</f>
        <v>0</v>
      </c>
      <c r="AU17" s="103" t="e">
        <f t="shared" si="31"/>
        <v>#DIV/0!</v>
      </c>
      <c r="AV17" s="91"/>
      <c r="AW17" s="96">
        <v>44166</v>
      </c>
      <c r="AX17" s="49">
        <f t="shared" si="0"/>
        <v>44196</v>
      </c>
      <c r="AY17" s="109">
        <f t="shared" si="1"/>
        <v>0</v>
      </c>
      <c r="AZ17" s="109">
        <f t="shared" si="2"/>
        <v>0</v>
      </c>
      <c r="BA17" s="109">
        <f t="shared" si="3"/>
        <v>0</v>
      </c>
      <c r="BB17" s="157">
        <f>'stock-history'!N4</f>
        <v>0</v>
      </c>
      <c r="BC17" s="56">
        <f t="array" ref="BC17">_xlfn.IFS(I17=0, 0, I17&gt;0, BB17/I17)</f>
        <v>0</v>
      </c>
      <c r="BD17" s="57" t="e">
        <f t="shared" si="17"/>
        <v>#DIV/0!</v>
      </c>
      <c r="BE17" s="91"/>
      <c r="BF17" s="54"/>
      <c r="BG17" s="54"/>
      <c r="BH17" s="54"/>
      <c r="BI17" s="54"/>
      <c r="BJ17" s="54"/>
      <c r="BK17" s="54"/>
      <c r="BL17" s="54"/>
      <c r="BM17" s="54"/>
      <c r="BN17" s="209"/>
    </row>
    <row r="18" spans="1:66" x14ac:dyDescent="0.25">
      <c r="A18" s="48" t="str">
        <f>'condense-sheets'!M3</f>
        <v>2021.Q1</v>
      </c>
      <c r="B18" s="84">
        <v>44286</v>
      </c>
      <c r="C18" s="136">
        <f>'condense-sheets'!M4</f>
        <v>0</v>
      </c>
      <c r="D18" s="103" t="e">
        <f t="shared" si="18"/>
        <v>#DIV/0!</v>
      </c>
      <c r="E18" s="136">
        <f>'condense-sheets'!M8</f>
        <v>0</v>
      </c>
      <c r="F18" s="103" t="e">
        <f t="shared" si="19"/>
        <v>#DIV/0!</v>
      </c>
      <c r="G18" s="136">
        <f>'condense-sheets'!M10</f>
        <v>0</v>
      </c>
      <c r="H18" s="103" t="e">
        <f t="shared" si="20"/>
        <v>#DIV/0!</v>
      </c>
      <c r="I18" s="52">
        <f>'condense-sheets'!M11</f>
        <v>0</v>
      </c>
      <c r="J18" s="103" t="e">
        <f t="shared" si="21"/>
        <v>#DIV/0!</v>
      </c>
      <c r="K18" s="136">
        <f>'condense-sheets'!M14</f>
        <v>0</v>
      </c>
      <c r="L18" s="103" t="e">
        <f t="shared" si="22"/>
        <v>#DIV/0!</v>
      </c>
      <c r="M18" s="136">
        <f t="array" ref="M18">_xlfn.IFS(C18=0, 0, ABS(C18)&gt;0, C18/I18)</f>
        <v>0</v>
      </c>
      <c r="N18" s="103" t="e">
        <f t="shared" si="23"/>
        <v>#DIV/0!</v>
      </c>
      <c r="O18" s="135"/>
      <c r="P18" s="96">
        <f t="shared" si="4"/>
        <v>44256</v>
      </c>
      <c r="Q18" s="50" t="e">
        <f t="shared" si="11"/>
        <v>#DIV/0!</v>
      </c>
      <c r="R18" s="87" t="e">
        <f t="shared" si="12"/>
        <v>#DIV/0!</v>
      </c>
      <c r="S18" s="87" t="e">
        <f t="shared" si="13"/>
        <v>#DIV/0!</v>
      </c>
      <c r="T18" s="87" t="e">
        <f t="shared" si="14"/>
        <v>#DIV/0!</v>
      </c>
      <c r="U18" s="87" t="e">
        <f t="shared" si="15"/>
        <v>#DIV/0!</v>
      </c>
      <c r="V18" s="88" t="e">
        <f t="shared" si="16"/>
        <v>#DIV/0!</v>
      </c>
      <c r="W18" s="87"/>
      <c r="X18" s="49">
        <f t="shared" si="5"/>
        <v>44286</v>
      </c>
      <c r="Y18" s="157">
        <f t="shared" si="6"/>
        <v>0</v>
      </c>
      <c r="Z18" s="103" t="e">
        <f t="shared" si="24"/>
        <v>#DIV/0!</v>
      </c>
      <c r="AA18" s="87"/>
      <c r="AB18" s="110" t="e">
        <f t="shared" si="7"/>
        <v>#DIV/0!</v>
      </c>
      <c r="AC18" s="103"/>
      <c r="AD18" s="87">
        <f t="shared" si="8"/>
        <v>0</v>
      </c>
      <c r="AE18" s="88" t="e">
        <f t="shared" si="9"/>
        <v>#DIV/0!</v>
      </c>
      <c r="AF18" s="87"/>
      <c r="AG18" s="49">
        <f t="shared" si="10"/>
        <v>44286</v>
      </c>
      <c r="AH18" s="110">
        <f>'condense-sheets'!M24</f>
        <v>0</v>
      </c>
      <c r="AI18" s="103" t="e">
        <f t="shared" si="25"/>
        <v>#DIV/0!</v>
      </c>
      <c r="AJ18" s="110">
        <f>'condense-sheets'!M27</f>
        <v>0</v>
      </c>
      <c r="AK18" s="103" t="e">
        <f t="shared" si="26"/>
        <v>#DIV/0!</v>
      </c>
      <c r="AL18" s="110">
        <f>'condense-sheets'!M32</f>
        <v>0</v>
      </c>
      <c r="AM18" s="103" t="e">
        <f t="shared" si="27"/>
        <v>#DIV/0!</v>
      </c>
      <c r="AN18" s="110">
        <f>'condense-sheets'!M33</f>
        <v>0</v>
      </c>
      <c r="AO18" s="103" t="e">
        <f t="shared" si="28"/>
        <v>#DIV/0!</v>
      </c>
      <c r="AP18" s="110">
        <f>'condense-sheets'!M34</f>
        <v>0</v>
      </c>
      <c r="AQ18" s="103" t="e">
        <f t="shared" si="29"/>
        <v>#DIV/0!</v>
      </c>
      <c r="AR18" s="110">
        <f>'condense-sheets'!M37</f>
        <v>0</v>
      </c>
      <c r="AS18" s="103" t="e">
        <f t="shared" si="30"/>
        <v>#DIV/0!</v>
      </c>
      <c r="AT18" s="110">
        <f>'condense-sheets'!M38</f>
        <v>0</v>
      </c>
      <c r="AU18" s="103" t="e">
        <f t="shared" si="31"/>
        <v>#DIV/0!</v>
      </c>
      <c r="AV18" s="91"/>
      <c r="AW18" s="96">
        <v>44256</v>
      </c>
      <c r="AX18" s="49">
        <f t="shared" si="0"/>
        <v>44286</v>
      </c>
      <c r="AY18" s="109">
        <f t="shared" si="1"/>
        <v>0</v>
      </c>
      <c r="AZ18" s="109">
        <f t="shared" si="2"/>
        <v>0</v>
      </c>
      <c r="BA18" s="109">
        <f t="shared" si="3"/>
        <v>0</v>
      </c>
      <c r="BB18" s="157">
        <f>'stock-history'!M4</f>
        <v>0</v>
      </c>
      <c r="BC18" s="56">
        <f t="array" ref="BC18">_xlfn.IFS(I18=0, 0, I18&gt;0, BB18/I18)</f>
        <v>0</v>
      </c>
      <c r="BD18" s="57" t="e">
        <f>((((SUM(AD18:AE18)+SUM(AI39,AK39,AM39,AO39,AQ39,AS39,AU39))+(BA18/1000)))^0.5)*(1+AVERAGE($D$2,$F$2,$H$2,$J$2,$L$2))^2</f>
        <v>#DIV/0!</v>
      </c>
      <c r="BE18" s="91"/>
      <c r="BF18" s="54"/>
      <c r="BG18" s="54"/>
      <c r="BH18" s="54"/>
      <c r="BI18" s="54"/>
      <c r="BJ18" s="54"/>
      <c r="BK18" s="54"/>
      <c r="BL18" s="54"/>
      <c r="BM18" s="54"/>
      <c r="BN18" s="209"/>
    </row>
    <row r="19" spans="1:66" x14ac:dyDescent="0.25">
      <c r="A19" s="48" t="str">
        <f>'condense-sheets'!L3</f>
        <v>2021.Q2</v>
      </c>
      <c r="B19" s="52" t="s">
        <v>114</v>
      </c>
      <c r="C19" s="136">
        <f>'condense-sheets'!L4</f>
        <v>0</v>
      </c>
      <c r="D19" s="103" t="e">
        <f t="shared" si="18"/>
        <v>#DIV/0!</v>
      </c>
      <c r="E19" s="136">
        <f>'condense-sheets'!L8</f>
        <v>0</v>
      </c>
      <c r="F19" s="103" t="e">
        <f t="shared" si="19"/>
        <v>#DIV/0!</v>
      </c>
      <c r="G19" s="136">
        <f>'condense-sheets'!L10</f>
        <v>0</v>
      </c>
      <c r="H19" s="103" t="e">
        <f t="shared" si="20"/>
        <v>#DIV/0!</v>
      </c>
      <c r="I19" s="52">
        <f>'condense-sheets'!L11</f>
        <v>0</v>
      </c>
      <c r="J19" s="103" t="e">
        <f t="shared" si="21"/>
        <v>#DIV/0!</v>
      </c>
      <c r="K19" s="136">
        <f>'condense-sheets'!L14</f>
        <v>0</v>
      </c>
      <c r="L19" s="103" t="e">
        <f t="shared" si="22"/>
        <v>#DIV/0!</v>
      </c>
      <c r="M19" s="136">
        <f t="array" ref="M19">_xlfn.IFS(C19=0, 0, ABS(C19)&gt;0, C19/I19)</f>
        <v>0</v>
      </c>
      <c r="N19" s="103" t="e">
        <f t="shared" si="23"/>
        <v>#DIV/0!</v>
      </c>
      <c r="O19" s="135"/>
      <c r="P19" s="96">
        <f t="shared" si="4"/>
        <v>44348</v>
      </c>
      <c r="Q19" s="50" t="e">
        <f t="shared" si="11"/>
        <v>#DIV/0!</v>
      </c>
      <c r="R19" s="87" t="e">
        <f t="shared" si="12"/>
        <v>#DIV/0!</v>
      </c>
      <c r="S19" s="87" t="e">
        <f t="shared" si="13"/>
        <v>#DIV/0!</v>
      </c>
      <c r="T19" s="87" t="e">
        <f t="shared" si="14"/>
        <v>#DIV/0!</v>
      </c>
      <c r="U19" s="87" t="e">
        <f t="shared" si="15"/>
        <v>#DIV/0!</v>
      </c>
      <c r="V19" s="88" t="e">
        <f t="shared" si="16"/>
        <v>#DIV/0!</v>
      </c>
      <c r="W19" s="87"/>
      <c r="X19" s="49" t="str">
        <f t="shared" si="5"/>
        <v>6/31/2021</v>
      </c>
      <c r="Y19" s="157">
        <f t="shared" si="6"/>
        <v>0</v>
      </c>
      <c r="Z19" s="103" t="e">
        <f t="shared" si="24"/>
        <v>#DIV/0!</v>
      </c>
      <c r="AA19" s="87"/>
      <c r="AB19" s="110" t="e">
        <f t="shared" si="7"/>
        <v>#DIV/0!</v>
      </c>
      <c r="AC19" s="103"/>
      <c r="AD19" s="87">
        <f t="shared" si="8"/>
        <v>0</v>
      </c>
      <c r="AE19" s="88" t="e">
        <f t="shared" si="9"/>
        <v>#DIV/0!</v>
      </c>
      <c r="AF19" s="87"/>
      <c r="AG19" s="49" t="str">
        <f t="shared" si="10"/>
        <v>6/31/2021</v>
      </c>
      <c r="AH19" s="110">
        <f>'condense-sheets'!L24</f>
        <v>0</v>
      </c>
      <c r="AI19" s="103" t="e">
        <f t="shared" si="25"/>
        <v>#DIV/0!</v>
      </c>
      <c r="AJ19" s="110">
        <f>'condense-sheets'!L27</f>
        <v>0</v>
      </c>
      <c r="AK19" s="103" t="e">
        <f t="shared" si="26"/>
        <v>#DIV/0!</v>
      </c>
      <c r="AL19" s="110">
        <f>'condense-sheets'!L32</f>
        <v>0</v>
      </c>
      <c r="AM19" s="103" t="e">
        <f t="shared" si="27"/>
        <v>#DIV/0!</v>
      </c>
      <c r="AN19" s="110">
        <f>'condense-sheets'!L33</f>
        <v>0</v>
      </c>
      <c r="AO19" s="103" t="e">
        <f t="shared" si="28"/>
        <v>#DIV/0!</v>
      </c>
      <c r="AP19" s="110">
        <f>'condense-sheets'!L34</f>
        <v>0</v>
      </c>
      <c r="AQ19" s="103" t="e">
        <f t="shared" si="29"/>
        <v>#DIV/0!</v>
      </c>
      <c r="AR19" s="110">
        <f>'condense-sheets'!L37</f>
        <v>0</v>
      </c>
      <c r="AS19" s="103" t="e">
        <f t="shared" si="30"/>
        <v>#DIV/0!</v>
      </c>
      <c r="AT19" s="110">
        <f>'condense-sheets'!L38</f>
        <v>0</v>
      </c>
      <c r="AU19" s="103" t="e">
        <f t="shared" si="31"/>
        <v>#DIV/0!</v>
      </c>
      <c r="AV19" s="91"/>
      <c r="AW19" s="96">
        <v>44348</v>
      </c>
      <c r="AX19" s="49" t="str">
        <f t="shared" si="0"/>
        <v>6/31/2021</v>
      </c>
      <c r="AY19" s="109">
        <f t="shared" si="1"/>
        <v>0</v>
      </c>
      <c r="AZ19" s="109">
        <f t="shared" si="2"/>
        <v>0</v>
      </c>
      <c r="BA19" s="109">
        <f t="shared" si="3"/>
        <v>0</v>
      </c>
      <c r="BB19" s="157">
        <f>'stock-history'!L4</f>
        <v>0</v>
      </c>
      <c r="BC19" s="56">
        <f t="array" ref="BC19">_xlfn.IFS(I19=0, 0, I19&gt;0, BB19/I19)</f>
        <v>0</v>
      </c>
      <c r="BD19" s="57" t="e">
        <f t="shared" si="17"/>
        <v>#DIV/0!</v>
      </c>
      <c r="BE19" s="91"/>
      <c r="BF19" s="54"/>
      <c r="BG19" s="54"/>
      <c r="BH19" s="54"/>
      <c r="BI19" s="54"/>
      <c r="BJ19" s="54"/>
      <c r="BK19" s="54"/>
      <c r="BL19" s="54"/>
      <c r="BM19" s="54"/>
      <c r="BN19" s="209"/>
    </row>
    <row r="20" spans="1:66" x14ac:dyDescent="0.25">
      <c r="A20" s="48" t="str">
        <f>'condense-sheets'!K3</f>
        <v>2021.Q3</v>
      </c>
      <c r="B20" s="52" t="s">
        <v>115</v>
      </c>
      <c r="C20" s="136">
        <f>'condense-sheets'!K4</f>
        <v>0</v>
      </c>
      <c r="D20" s="103" t="e">
        <f t="shared" si="18"/>
        <v>#DIV/0!</v>
      </c>
      <c r="E20" s="136">
        <f>'condense-sheets'!K8</f>
        <v>0</v>
      </c>
      <c r="F20" s="103" t="e">
        <f t="shared" si="19"/>
        <v>#DIV/0!</v>
      </c>
      <c r="G20" s="136">
        <f>'condense-sheets'!K10</f>
        <v>0</v>
      </c>
      <c r="H20" s="103" t="e">
        <f t="shared" si="20"/>
        <v>#DIV/0!</v>
      </c>
      <c r="I20" s="52">
        <f>'condense-sheets'!K11</f>
        <v>0</v>
      </c>
      <c r="J20" s="103" t="e">
        <f t="shared" si="21"/>
        <v>#DIV/0!</v>
      </c>
      <c r="K20" s="136">
        <f>'condense-sheets'!K14</f>
        <v>0</v>
      </c>
      <c r="L20" s="103" t="e">
        <f t="shared" si="22"/>
        <v>#DIV/0!</v>
      </c>
      <c r="M20" s="136">
        <f t="array" ref="M20">_xlfn.IFS(C20=0, 0, ABS(C20)&gt;0, C20/I20)</f>
        <v>0</v>
      </c>
      <c r="N20" s="103" t="e">
        <f t="shared" si="23"/>
        <v>#DIV/0!</v>
      </c>
      <c r="O20" s="135"/>
      <c r="P20" s="96">
        <f t="shared" si="4"/>
        <v>44440</v>
      </c>
      <c r="Q20" s="50" t="e">
        <f t="shared" si="11"/>
        <v>#DIV/0!</v>
      </c>
      <c r="R20" s="87" t="e">
        <f t="shared" si="12"/>
        <v>#DIV/0!</v>
      </c>
      <c r="S20" s="87" t="e">
        <f t="shared" si="13"/>
        <v>#DIV/0!</v>
      </c>
      <c r="T20" s="87" t="e">
        <f t="shared" si="14"/>
        <v>#DIV/0!</v>
      </c>
      <c r="U20" s="87" t="e">
        <f t="shared" si="15"/>
        <v>#DIV/0!</v>
      </c>
      <c r="V20" s="88" t="e">
        <f t="shared" si="16"/>
        <v>#DIV/0!</v>
      </c>
      <c r="W20" s="87"/>
      <c r="X20" s="49" t="str">
        <f t="shared" si="5"/>
        <v>9/31/2021</v>
      </c>
      <c r="Y20" s="157">
        <f t="shared" si="6"/>
        <v>0</v>
      </c>
      <c r="Z20" s="103" t="e">
        <f t="shared" si="24"/>
        <v>#DIV/0!</v>
      </c>
      <c r="AA20" s="87"/>
      <c r="AB20" s="110" t="e">
        <f t="shared" si="7"/>
        <v>#DIV/0!</v>
      </c>
      <c r="AC20" s="103"/>
      <c r="AD20" s="87">
        <f t="shared" si="8"/>
        <v>0</v>
      </c>
      <c r="AE20" s="88" t="e">
        <f t="shared" si="9"/>
        <v>#DIV/0!</v>
      </c>
      <c r="AF20" s="87"/>
      <c r="AG20" s="49" t="str">
        <f t="shared" si="10"/>
        <v>9/31/2021</v>
      </c>
      <c r="AH20" s="110">
        <f>'condense-sheets'!K24</f>
        <v>0</v>
      </c>
      <c r="AI20" s="103" t="e">
        <f t="shared" si="25"/>
        <v>#DIV/0!</v>
      </c>
      <c r="AJ20" s="110">
        <f>'condense-sheets'!K27</f>
        <v>0</v>
      </c>
      <c r="AK20" s="103" t="e">
        <f t="shared" si="26"/>
        <v>#DIV/0!</v>
      </c>
      <c r="AL20" s="110">
        <f>'condense-sheets'!K32</f>
        <v>0</v>
      </c>
      <c r="AM20" s="103" t="e">
        <f t="shared" si="27"/>
        <v>#DIV/0!</v>
      </c>
      <c r="AN20" s="110">
        <f>'condense-sheets'!K33</f>
        <v>0</v>
      </c>
      <c r="AO20" s="103" t="e">
        <f t="shared" si="28"/>
        <v>#DIV/0!</v>
      </c>
      <c r="AP20" s="110">
        <f>'condense-sheets'!K34</f>
        <v>0</v>
      </c>
      <c r="AQ20" s="103" t="e">
        <f t="shared" si="29"/>
        <v>#DIV/0!</v>
      </c>
      <c r="AR20" s="110">
        <f>'condense-sheets'!K37</f>
        <v>0</v>
      </c>
      <c r="AS20" s="103" t="e">
        <f t="shared" si="30"/>
        <v>#DIV/0!</v>
      </c>
      <c r="AT20" s="110">
        <f>'condense-sheets'!K38</f>
        <v>0</v>
      </c>
      <c r="AU20" s="103" t="e">
        <f t="shared" si="31"/>
        <v>#DIV/0!</v>
      </c>
      <c r="AV20" s="91"/>
      <c r="AW20" s="96">
        <v>44440</v>
      </c>
      <c r="AX20" s="49" t="str">
        <f t="shared" si="0"/>
        <v>9/31/2021</v>
      </c>
      <c r="AY20" s="109">
        <f t="shared" si="1"/>
        <v>0</v>
      </c>
      <c r="AZ20" s="109">
        <f t="shared" si="2"/>
        <v>0</v>
      </c>
      <c r="BA20" s="109">
        <f t="shared" si="3"/>
        <v>0</v>
      </c>
      <c r="BB20" s="157">
        <f>'stock-history'!K4</f>
        <v>0</v>
      </c>
      <c r="BC20" s="56">
        <f t="array" ref="BC20">_xlfn.IFS(I20=0, 0, I20&gt;0, BB20/I20)</f>
        <v>0</v>
      </c>
      <c r="BD20" s="57" t="e">
        <f t="shared" si="17"/>
        <v>#DIV/0!</v>
      </c>
      <c r="BE20" s="91"/>
      <c r="BF20" s="54"/>
      <c r="BG20" s="54"/>
      <c r="BH20" s="54"/>
      <c r="BI20" s="54"/>
      <c r="BJ20" s="54"/>
      <c r="BK20" s="54"/>
      <c r="BL20" s="54"/>
      <c r="BM20" s="54"/>
      <c r="BN20" s="209"/>
    </row>
    <row r="21" spans="1:66" x14ac:dyDescent="0.25">
      <c r="A21" s="48" t="str">
        <f>'condense-sheets'!J3</f>
        <v>2021.Q4</v>
      </c>
      <c r="B21" s="84">
        <v>44561</v>
      </c>
      <c r="C21" s="136">
        <f>'condense-sheets'!J4</f>
        <v>0</v>
      </c>
      <c r="D21" s="103" t="e">
        <f t="shared" si="18"/>
        <v>#DIV/0!</v>
      </c>
      <c r="E21" s="136">
        <f>'condense-sheets'!J8</f>
        <v>0</v>
      </c>
      <c r="F21" s="103" t="e">
        <f t="shared" si="19"/>
        <v>#DIV/0!</v>
      </c>
      <c r="G21" s="136">
        <f>'condense-sheets'!J10</f>
        <v>0</v>
      </c>
      <c r="H21" s="103" t="e">
        <f t="shared" si="20"/>
        <v>#DIV/0!</v>
      </c>
      <c r="I21" s="52">
        <f>'condense-sheets'!J11</f>
        <v>0</v>
      </c>
      <c r="J21" s="103" t="e">
        <f t="shared" si="21"/>
        <v>#DIV/0!</v>
      </c>
      <c r="K21" s="136">
        <f>'condense-sheets'!J14</f>
        <v>0</v>
      </c>
      <c r="L21" s="103" t="e">
        <f t="shared" si="22"/>
        <v>#DIV/0!</v>
      </c>
      <c r="M21" s="136">
        <f t="array" ref="M21">_xlfn.IFS(C21=0, 0, ABS(C21)&gt;0, C21/I21)</f>
        <v>0</v>
      </c>
      <c r="N21" s="103" t="e">
        <f t="shared" si="23"/>
        <v>#DIV/0!</v>
      </c>
      <c r="O21" s="135"/>
      <c r="P21" s="96">
        <f t="shared" si="4"/>
        <v>44531</v>
      </c>
      <c r="Q21" s="50" t="e">
        <f t="shared" si="11"/>
        <v>#DIV/0!</v>
      </c>
      <c r="R21" s="87" t="e">
        <f t="shared" si="12"/>
        <v>#DIV/0!</v>
      </c>
      <c r="S21" s="87" t="e">
        <f t="shared" si="13"/>
        <v>#DIV/0!</v>
      </c>
      <c r="T21" s="87" t="e">
        <f t="shared" si="14"/>
        <v>#DIV/0!</v>
      </c>
      <c r="U21" s="87" t="e">
        <f t="shared" si="15"/>
        <v>#DIV/0!</v>
      </c>
      <c r="V21" s="88" t="e">
        <f t="shared" si="16"/>
        <v>#DIV/0!</v>
      </c>
      <c r="W21" s="87"/>
      <c r="X21" s="49">
        <f t="shared" si="5"/>
        <v>44561</v>
      </c>
      <c r="Y21" s="157">
        <f t="shared" si="6"/>
        <v>0</v>
      </c>
      <c r="Z21" s="103" t="e">
        <f t="shared" si="24"/>
        <v>#DIV/0!</v>
      </c>
      <c r="AA21" s="87"/>
      <c r="AB21" s="110" t="e">
        <f t="shared" si="7"/>
        <v>#DIV/0!</v>
      </c>
      <c r="AC21" s="103"/>
      <c r="AD21" s="87">
        <f t="shared" si="8"/>
        <v>0</v>
      </c>
      <c r="AE21" s="88" t="e">
        <f t="shared" si="9"/>
        <v>#DIV/0!</v>
      </c>
      <c r="AF21" s="87"/>
      <c r="AG21" s="49">
        <f t="shared" si="10"/>
        <v>44561</v>
      </c>
      <c r="AH21" s="110">
        <f>'condense-sheets'!J24</f>
        <v>0</v>
      </c>
      <c r="AI21" s="103" t="e">
        <f t="shared" si="25"/>
        <v>#DIV/0!</v>
      </c>
      <c r="AJ21" s="110">
        <f>'condense-sheets'!J27</f>
        <v>0</v>
      </c>
      <c r="AK21" s="103" t="e">
        <f t="shared" si="26"/>
        <v>#DIV/0!</v>
      </c>
      <c r="AL21" s="110">
        <f>'condense-sheets'!J32</f>
        <v>0</v>
      </c>
      <c r="AM21" s="103" t="e">
        <f t="shared" si="27"/>
        <v>#DIV/0!</v>
      </c>
      <c r="AN21" s="110">
        <f>'condense-sheets'!J33</f>
        <v>0</v>
      </c>
      <c r="AO21" s="103" t="e">
        <f t="shared" si="28"/>
        <v>#DIV/0!</v>
      </c>
      <c r="AP21" s="110">
        <f>'condense-sheets'!J34</f>
        <v>0</v>
      </c>
      <c r="AQ21" s="103" t="e">
        <f t="shared" si="29"/>
        <v>#DIV/0!</v>
      </c>
      <c r="AR21" s="110">
        <f>'condense-sheets'!J37</f>
        <v>0</v>
      </c>
      <c r="AS21" s="103" t="e">
        <f t="shared" si="30"/>
        <v>#DIV/0!</v>
      </c>
      <c r="AT21" s="110">
        <f>'condense-sheets'!J38</f>
        <v>0</v>
      </c>
      <c r="AU21" s="103" t="e">
        <f t="shared" si="31"/>
        <v>#DIV/0!</v>
      </c>
      <c r="AV21" s="91"/>
      <c r="AW21" s="96">
        <v>44531</v>
      </c>
      <c r="AX21" s="49">
        <f t="shared" si="0"/>
        <v>44561</v>
      </c>
      <c r="AY21" s="109">
        <f t="shared" si="1"/>
        <v>0</v>
      </c>
      <c r="AZ21" s="109">
        <f t="shared" si="2"/>
        <v>0</v>
      </c>
      <c r="BA21" s="109">
        <f t="shared" si="3"/>
        <v>0</v>
      </c>
      <c r="BB21" s="157">
        <f>'stock-history'!J4</f>
        <v>0</v>
      </c>
      <c r="BC21" s="56">
        <f t="array" ref="BC21">_xlfn.IFS(I21=0, 0, I21&gt;0, BB21/I21)</f>
        <v>0</v>
      </c>
      <c r="BD21" s="57" t="e">
        <f t="shared" si="17"/>
        <v>#DIV/0!</v>
      </c>
      <c r="BE21" s="91"/>
      <c r="BF21" s="54"/>
      <c r="BG21" s="54"/>
      <c r="BH21" s="54"/>
      <c r="BI21" s="54"/>
      <c r="BJ21" s="54"/>
      <c r="BK21" s="54"/>
      <c r="BL21" s="54"/>
      <c r="BM21" s="54"/>
      <c r="BN21" s="209"/>
    </row>
    <row r="22" spans="1:66" x14ac:dyDescent="0.25">
      <c r="A22" s="48" t="str">
        <f>'condense-sheets'!I3</f>
        <v>2022.Q1</v>
      </c>
      <c r="B22" s="84">
        <v>44651</v>
      </c>
      <c r="C22" s="136">
        <f>'condense-sheets'!I4</f>
        <v>0</v>
      </c>
      <c r="D22" s="103" t="e">
        <f t="shared" si="18"/>
        <v>#DIV/0!</v>
      </c>
      <c r="E22" s="136">
        <f>'condense-sheets'!I8</f>
        <v>0</v>
      </c>
      <c r="F22" s="103" t="e">
        <f t="shared" si="19"/>
        <v>#DIV/0!</v>
      </c>
      <c r="G22" s="136">
        <f>'condense-sheets'!I10</f>
        <v>0</v>
      </c>
      <c r="H22" s="103" t="e">
        <f t="shared" si="20"/>
        <v>#DIV/0!</v>
      </c>
      <c r="I22" s="52">
        <f>'condense-sheets'!I11</f>
        <v>0</v>
      </c>
      <c r="J22" s="103" t="e">
        <f t="shared" si="21"/>
        <v>#DIV/0!</v>
      </c>
      <c r="K22" s="136">
        <f>'condense-sheets'!I14</f>
        <v>0</v>
      </c>
      <c r="L22" s="103" t="e">
        <f t="shared" si="22"/>
        <v>#DIV/0!</v>
      </c>
      <c r="M22" s="136">
        <f t="array" ref="M22">_xlfn.IFS(C22=0, 0, ABS(C22)&gt;0, C22/I22)</f>
        <v>0</v>
      </c>
      <c r="N22" s="103" t="e">
        <f t="shared" si="23"/>
        <v>#DIV/0!</v>
      </c>
      <c r="O22" s="135"/>
      <c r="P22" s="96">
        <f t="shared" si="4"/>
        <v>44621</v>
      </c>
      <c r="Q22" s="50" t="e">
        <f t="shared" si="11"/>
        <v>#DIV/0!</v>
      </c>
      <c r="R22" s="87" t="e">
        <f t="shared" si="12"/>
        <v>#DIV/0!</v>
      </c>
      <c r="S22" s="87" t="e">
        <f t="shared" si="13"/>
        <v>#DIV/0!</v>
      </c>
      <c r="T22" s="87" t="e">
        <f t="shared" si="14"/>
        <v>#DIV/0!</v>
      </c>
      <c r="U22" s="87" t="e">
        <f t="shared" si="15"/>
        <v>#DIV/0!</v>
      </c>
      <c r="V22" s="88" t="e">
        <f t="shared" si="16"/>
        <v>#DIV/0!</v>
      </c>
      <c r="W22" s="87"/>
      <c r="X22" s="49">
        <f t="shared" si="5"/>
        <v>44651</v>
      </c>
      <c r="Y22" s="157">
        <f t="shared" si="6"/>
        <v>0</v>
      </c>
      <c r="Z22" s="103" t="e">
        <f t="shared" si="24"/>
        <v>#DIV/0!</v>
      </c>
      <c r="AA22" s="87"/>
      <c r="AB22" s="110" t="e">
        <f t="shared" si="7"/>
        <v>#DIV/0!</v>
      </c>
      <c r="AC22" s="103"/>
      <c r="AD22" s="87">
        <f t="shared" si="8"/>
        <v>0</v>
      </c>
      <c r="AE22" s="88" t="e">
        <f t="shared" si="9"/>
        <v>#DIV/0!</v>
      </c>
      <c r="AF22" s="87"/>
      <c r="AG22" s="49">
        <f t="shared" si="10"/>
        <v>44651</v>
      </c>
      <c r="AH22" s="110">
        <f>'condense-sheets'!I24</f>
        <v>0</v>
      </c>
      <c r="AI22" s="103" t="e">
        <f t="shared" si="25"/>
        <v>#DIV/0!</v>
      </c>
      <c r="AJ22" s="110">
        <f>'condense-sheets'!I27</f>
        <v>0</v>
      </c>
      <c r="AK22" s="103" t="e">
        <f t="shared" si="26"/>
        <v>#DIV/0!</v>
      </c>
      <c r="AL22" s="110">
        <f>'condense-sheets'!I32</f>
        <v>0</v>
      </c>
      <c r="AM22" s="103" t="e">
        <f t="shared" si="27"/>
        <v>#DIV/0!</v>
      </c>
      <c r="AN22" s="110">
        <f>'condense-sheets'!I33</f>
        <v>0</v>
      </c>
      <c r="AO22" s="103" t="e">
        <f t="shared" si="28"/>
        <v>#DIV/0!</v>
      </c>
      <c r="AP22" s="110">
        <f>'condense-sheets'!I34</f>
        <v>0</v>
      </c>
      <c r="AQ22" s="103" t="e">
        <f t="shared" si="29"/>
        <v>#DIV/0!</v>
      </c>
      <c r="AR22" s="110">
        <f>'condense-sheets'!I37</f>
        <v>0</v>
      </c>
      <c r="AS22" s="103" t="e">
        <f t="shared" si="30"/>
        <v>#DIV/0!</v>
      </c>
      <c r="AT22" s="110">
        <f>'condense-sheets'!I38</f>
        <v>0</v>
      </c>
      <c r="AU22" s="103" t="e">
        <f t="shared" si="31"/>
        <v>#DIV/0!</v>
      </c>
      <c r="AV22" s="91"/>
      <c r="AW22" s="96">
        <v>44621</v>
      </c>
      <c r="AX22" s="49">
        <f t="shared" si="0"/>
        <v>44651</v>
      </c>
      <c r="AY22" s="109">
        <f t="shared" si="1"/>
        <v>0</v>
      </c>
      <c r="AZ22" s="109">
        <f t="shared" si="2"/>
        <v>0</v>
      </c>
      <c r="BA22" s="109">
        <f t="shared" si="3"/>
        <v>0</v>
      </c>
      <c r="BB22" s="157">
        <f>'stock-history'!I4</f>
        <v>0</v>
      </c>
      <c r="BC22" s="56">
        <f t="array" ref="BC22">_xlfn.IFS(I22=0, 0, I22&gt;0, BB22/I22)</f>
        <v>0</v>
      </c>
      <c r="BD22" s="57" t="e">
        <f>((((SUM(AD22:AE22)+SUM(AI43,AK43,AM43,AO43,AQ43,AS43,AU43))+(BA22/1000)))^0.5)*(1+AVERAGE($D$2,$F$2,$H$2,$J$2,$L$2))^2</f>
        <v>#DIV/0!</v>
      </c>
      <c r="BE22" s="91"/>
      <c r="BF22" s="54"/>
      <c r="BG22" s="54"/>
      <c r="BH22" s="54"/>
      <c r="BI22" s="54"/>
      <c r="BJ22" s="54"/>
      <c r="BK22" s="54"/>
      <c r="BL22" s="54"/>
      <c r="BM22" s="54"/>
      <c r="BN22" s="209"/>
    </row>
    <row r="23" spans="1:66" x14ac:dyDescent="0.25">
      <c r="A23" s="48" t="str">
        <f>'condense-sheets'!H3</f>
        <v>2022.Q2</v>
      </c>
      <c r="B23" s="52" t="s">
        <v>116</v>
      </c>
      <c r="C23" s="136">
        <f>'condense-sheets'!H4</f>
        <v>0</v>
      </c>
      <c r="D23" s="103" t="e">
        <f t="shared" si="18"/>
        <v>#DIV/0!</v>
      </c>
      <c r="E23" s="136">
        <f>'condense-sheets'!H8</f>
        <v>0</v>
      </c>
      <c r="F23" s="103" t="e">
        <f t="shared" si="19"/>
        <v>#DIV/0!</v>
      </c>
      <c r="G23" s="136">
        <f>'condense-sheets'!H10</f>
        <v>0</v>
      </c>
      <c r="H23" s="103" t="e">
        <f t="shared" si="20"/>
        <v>#DIV/0!</v>
      </c>
      <c r="I23" s="52">
        <f>'condense-sheets'!H11</f>
        <v>0</v>
      </c>
      <c r="J23" s="103" t="e">
        <f t="shared" si="21"/>
        <v>#DIV/0!</v>
      </c>
      <c r="K23" s="136">
        <f>'condense-sheets'!H14</f>
        <v>0</v>
      </c>
      <c r="L23" s="103" t="e">
        <f t="shared" si="22"/>
        <v>#DIV/0!</v>
      </c>
      <c r="M23" s="136">
        <f t="array" ref="M23">_xlfn.IFS(C23=0, 0, ABS(C23)&gt;0, C23/I23)</f>
        <v>0</v>
      </c>
      <c r="N23" s="103" t="e">
        <f t="shared" si="23"/>
        <v>#DIV/0!</v>
      </c>
      <c r="O23" s="135"/>
      <c r="P23" s="96">
        <f t="shared" si="4"/>
        <v>44713</v>
      </c>
      <c r="Q23" s="50" t="e">
        <f t="shared" si="11"/>
        <v>#DIV/0!</v>
      </c>
      <c r="R23" s="87" t="e">
        <f t="shared" si="12"/>
        <v>#DIV/0!</v>
      </c>
      <c r="S23" s="87" t="e">
        <f t="shared" si="13"/>
        <v>#DIV/0!</v>
      </c>
      <c r="T23" s="87" t="e">
        <f t="shared" si="14"/>
        <v>#DIV/0!</v>
      </c>
      <c r="U23" s="87" t="e">
        <f t="shared" si="15"/>
        <v>#DIV/0!</v>
      </c>
      <c r="V23" s="88" t="e">
        <f t="shared" si="16"/>
        <v>#DIV/0!</v>
      </c>
      <c r="W23" s="87"/>
      <c r="X23" s="49" t="str">
        <f t="shared" si="5"/>
        <v>6/31/2022</v>
      </c>
      <c r="Y23" s="157">
        <f t="shared" si="6"/>
        <v>0</v>
      </c>
      <c r="Z23" s="103" t="e">
        <f t="shared" si="24"/>
        <v>#DIV/0!</v>
      </c>
      <c r="AA23" s="87"/>
      <c r="AB23" s="110" t="e">
        <f t="shared" si="7"/>
        <v>#DIV/0!</v>
      </c>
      <c r="AC23" s="103"/>
      <c r="AD23" s="87">
        <f t="shared" si="8"/>
        <v>0</v>
      </c>
      <c r="AE23" s="88" t="e">
        <f t="shared" si="9"/>
        <v>#DIV/0!</v>
      </c>
      <c r="AF23" s="87"/>
      <c r="AG23" s="49" t="str">
        <f t="shared" si="10"/>
        <v>6/31/2022</v>
      </c>
      <c r="AH23" s="110">
        <f>'condense-sheets'!H24</f>
        <v>0</v>
      </c>
      <c r="AI23" s="103" t="e">
        <f t="shared" si="25"/>
        <v>#DIV/0!</v>
      </c>
      <c r="AJ23" s="110">
        <f>'condense-sheets'!H27</f>
        <v>0</v>
      </c>
      <c r="AK23" s="103" t="e">
        <f t="shared" si="26"/>
        <v>#DIV/0!</v>
      </c>
      <c r="AL23" s="110">
        <f>'condense-sheets'!H32</f>
        <v>0</v>
      </c>
      <c r="AM23" s="103" t="e">
        <f t="shared" si="27"/>
        <v>#DIV/0!</v>
      </c>
      <c r="AN23" s="110">
        <f>'condense-sheets'!H33</f>
        <v>0</v>
      </c>
      <c r="AO23" s="103" t="e">
        <f t="shared" si="28"/>
        <v>#DIV/0!</v>
      </c>
      <c r="AP23" s="110">
        <f>'condense-sheets'!H34</f>
        <v>0</v>
      </c>
      <c r="AQ23" s="103" t="e">
        <f t="shared" si="29"/>
        <v>#DIV/0!</v>
      </c>
      <c r="AR23" s="110">
        <f>'condense-sheets'!H37</f>
        <v>0</v>
      </c>
      <c r="AS23" s="103" t="e">
        <f t="shared" si="30"/>
        <v>#DIV/0!</v>
      </c>
      <c r="AT23" s="110">
        <f>'condense-sheets'!H38</f>
        <v>0</v>
      </c>
      <c r="AU23" s="103" t="e">
        <f t="shared" si="31"/>
        <v>#DIV/0!</v>
      </c>
      <c r="AV23" s="91"/>
      <c r="AW23" s="96">
        <v>44713</v>
      </c>
      <c r="AX23" s="49" t="str">
        <f t="shared" si="0"/>
        <v>6/31/2022</v>
      </c>
      <c r="AY23" s="109">
        <f t="shared" si="1"/>
        <v>0</v>
      </c>
      <c r="AZ23" s="109">
        <f t="shared" si="2"/>
        <v>0</v>
      </c>
      <c r="BA23" s="109">
        <f t="shared" si="3"/>
        <v>0</v>
      </c>
      <c r="BB23" s="157">
        <f>'stock-history'!H4</f>
        <v>0</v>
      </c>
      <c r="BC23" s="56">
        <f t="array" ref="BC23">_xlfn.IFS(I23=0, 0, I23&gt;0, BB23/I23)</f>
        <v>0</v>
      </c>
      <c r="BD23" s="57" t="e">
        <f t="shared" si="17"/>
        <v>#DIV/0!</v>
      </c>
      <c r="BE23" s="91"/>
      <c r="BF23" s="54"/>
      <c r="BG23" s="54"/>
      <c r="BH23" s="54"/>
      <c r="BI23" s="54"/>
      <c r="BJ23" s="54"/>
      <c r="BK23" s="54"/>
      <c r="BL23" s="54"/>
      <c r="BM23" s="54"/>
      <c r="BN23" s="209"/>
    </row>
    <row r="24" spans="1:66" x14ac:dyDescent="0.25">
      <c r="A24" s="48" t="str">
        <f>'condense-sheets'!G3</f>
        <v>2022.Q3</v>
      </c>
      <c r="B24" s="52" t="s">
        <v>117</v>
      </c>
      <c r="C24" s="136">
        <f>'condense-sheets'!G4</f>
        <v>0</v>
      </c>
      <c r="D24" s="103" t="e">
        <f t="shared" si="18"/>
        <v>#DIV/0!</v>
      </c>
      <c r="E24" s="136">
        <f>'condense-sheets'!G8</f>
        <v>0</v>
      </c>
      <c r="F24" s="103" t="e">
        <f t="shared" si="19"/>
        <v>#DIV/0!</v>
      </c>
      <c r="G24" s="136">
        <f>'condense-sheets'!G10</f>
        <v>0</v>
      </c>
      <c r="H24" s="103" t="e">
        <f t="shared" si="20"/>
        <v>#DIV/0!</v>
      </c>
      <c r="I24" s="52">
        <f>'condense-sheets'!G11</f>
        <v>0</v>
      </c>
      <c r="J24" s="103" t="e">
        <f t="shared" si="21"/>
        <v>#DIV/0!</v>
      </c>
      <c r="K24" s="136">
        <f>'condense-sheets'!G14</f>
        <v>0</v>
      </c>
      <c r="L24" s="103" t="e">
        <f t="shared" si="22"/>
        <v>#DIV/0!</v>
      </c>
      <c r="M24" s="136">
        <f t="array" ref="M24">_xlfn.IFS(C24=0, 0, ABS(C24)&gt;0, C24/I24)</f>
        <v>0</v>
      </c>
      <c r="N24" s="103" t="e">
        <f t="shared" si="23"/>
        <v>#DIV/0!</v>
      </c>
      <c r="O24" s="135"/>
      <c r="P24" s="96">
        <f t="shared" si="4"/>
        <v>44805</v>
      </c>
      <c r="Q24" s="50" t="e">
        <f t="shared" si="11"/>
        <v>#DIV/0!</v>
      </c>
      <c r="R24" s="87" t="e">
        <f t="shared" si="12"/>
        <v>#DIV/0!</v>
      </c>
      <c r="S24" s="87" t="e">
        <f t="shared" si="13"/>
        <v>#DIV/0!</v>
      </c>
      <c r="T24" s="87" t="e">
        <f t="shared" si="14"/>
        <v>#DIV/0!</v>
      </c>
      <c r="U24" s="87" t="e">
        <f t="shared" si="15"/>
        <v>#DIV/0!</v>
      </c>
      <c r="V24" s="88" t="e">
        <f t="shared" si="16"/>
        <v>#DIV/0!</v>
      </c>
      <c r="W24" s="87"/>
      <c r="X24" s="49" t="str">
        <f t="shared" si="5"/>
        <v>9/31/2022</v>
      </c>
      <c r="Y24" s="157">
        <f t="shared" si="6"/>
        <v>0</v>
      </c>
      <c r="Z24" s="103" t="e">
        <f t="shared" si="24"/>
        <v>#DIV/0!</v>
      </c>
      <c r="AA24" s="87"/>
      <c r="AB24" s="110" t="e">
        <f t="shared" si="7"/>
        <v>#DIV/0!</v>
      </c>
      <c r="AC24" s="103"/>
      <c r="AD24" s="87">
        <f t="shared" si="8"/>
        <v>0</v>
      </c>
      <c r="AE24" s="88" t="e">
        <f t="shared" si="9"/>
        <v>#DIV/0!</v>
      </c>
      <c r="AF24" s="87"/>
      <c r="AG24" s="49" t="str">
        <f t="shared" si="10"/>
        <v>9/31/2022</v>
      </c>
      <c r="AH24" s="110">
        <f>'condense-sheets'!G24</f>
        <v>0</v>
      </c>
      <c r="AI24" s="103" t="e">
        <f t="shared" si="25"/>
        <v>#DIV/0!</v>
      </c>
      <c r="AJ24" s="110">
        <f>'condense-sheets'!G27</f>
        <v>0</v>
      </c>
      <c r="AK24" s="103" t="e">
        <f t="shared" si="26"/>
        <v>#DIV/0!</v>
      </c>
      <c r="AL24" s="110">
        <f>'condense-sheets'!G32</f>
        <v>0</v>
      </c>
      <c r="AM24" s="103" t="e">
        <f t="shared" si="27"/>
        <v>#DIV/0!</v>
      </c>
      <c r="AN24" s="110">
        <f>'condense-sheets'!G33</f>
        <v>0</v>
      </c>
      <c r="AO24" s="103" t="e">
        <f t="shared" si="28"/>
        <v>#DIV/0!</v>
      </c>
      <c r="AP24" s="110">
        <f>'condense-sheets'!G34</f>
        <v>0</v>
      </c>
      <c r="AQ24" s="103" t="e">
        <f t="shared" si="29"/>
        <v>#DIV/0!</v>
      </c>
      <c r="AR24" s="110">
        <f>'condense-sheets'!G37</f>
        <v>0</v>
      </c>
      <c r="AS24" s="103" t="e">
        <f t="shared" si="30"/>
        <v>#DIV/0!</v>
      </c>
      <c r="AT24" s="110">
        <f>'condense-sheets'!G38</f>
        <v>0</v>
      </c>
      <c r="AU24" s="103" t="e">
        <f t="shared" si="31"/>
        <v>#DIV/0!</v>
      </c>
      <c r="AV24" s="91"/>
      <c r="AW24" s="96">
        <v>44805</v>
      </c>
      <c r="AX24" s="49" t="str">
        <f t="shared" si="0"/>
        <v>9/31/2022</v>
      </c>
      <c r="AY24" s="109">
        <f t="shared" si="1"/>
        <v>0</v>
      </c>
      <c r="AZ24" s="109">
        <f t="shared" si="2"/>
        <v>0</v>
      </c>
      <c r="BA24" s="109">
        <f t="shared" si="3"/>
        <v>0</v>
      </c>
      <c r="BB24" s="157">
        <f>'stock-history'!G4</f>
        <v>0</v>
      </c>
      <c r="BC24" s="56">
        <f t="array" ref="BC24">_xlfn.IFS(I24=0, 0, I24&gt;0, BB24/I24)</f>
        <v>0</v>
      </c>
      <c r="BD24" s="57" t="e">
        <f t="shared" si="17"/>
        <v>#DIV/0!</v>
      </c>
      <c r="BE24" s="91"/>
      <c r="BF24" s="54"/>
      <c r="BG24" s="54"/>
      <c r="BH24" s="54"/>
      <c r="BI24" s="54"/>
      <c r="BJ24" s="54"/>
      <c r="BK24" s="54"/>
      <c r="BL24" s="54"/>
      <c r="BM24" s="54"/>
      <c r="BN24" s="209"/>
    </row>
    <row r="25" spans="1:66" x14ac:dyDescent="0.25">
      <c r="A25" s="48" t="str">
        <f>'condense-sheets'!F3</f>
        <v>2022.Q4</v>
      </c>
      <c r="B25" s="84">
        <v>44926</v>
      </c>
      <c r="C25" s="136">
        <f>'condense-sheets'!F4</f>
        <v>0</v>
      </c>
      <c r="D25" s="103" t="e">
        <f t="shared" si="18"/>
        <v>#DIV/0!</v>
      </c>
      <c r="E25" s="136">
        <f>'condense-sheets'!F8</f>
        <v>0</v>
      </c>
      <c r="F25" s="103" t="e">
        <f t="shared" si="19"/>
        <v>#DIV/0!</v>
      </c>
      <c r="G25" s="136">
        <f>'condense-sheets'!F10</f>
        <v>0</v>
      </c>
      <c r="H25" s="103" t="e">
        <f t="shared" si="20"/>
        <v>#DIV/0!</v>
      </c>
      <c r="I25" s="52">
        <f>'condense-sheets'!F11</f>
        <v>0</v>
      </c>
      <c r="J25" s="103" t="e">
        <f t="shared" si="21"/>
        <v>#DIV/0!</v>
      </c>
      <c r="K25" s="136">
        <f>'condense-sheets'!F14</f>
        <v>0</v>
      </c>
      <c r="L25" s="103" t="e">
        <f t="shared" si="22"/>
        <v>#DIV/0!</v>
      </c>
      <c r="M25" s="136">
        <f t="array" ref="M25">_xlfn.IFS(C25=0, 0, ABS(C25)&gt;0, C25/I25)</f>
        <v>0</v>
      </c>
      <c r="N25" s="103" t="e">
        <f t="shared" si="23"/>
        <v>#DIV/0!</v>
      </c>
      <c r="O25" s="135"/>
      <c r="P25" s="96">
        <f t="shared" si="4"/>
        <v>44896</v>
      </c>
      <c r="Q25" s="50" t="e">
        <f t="shared" si="11"/>
        <v>#DIV/0!</v>
      </c>
      <c r="R25" s="87" t="e">
        <f t="shared" si="12"/>
        <v>#DIV/0!</v>
      </c>
      <c r="S25" s="87" t="e">
        <f t="shared" si="13"/>
        <v>#DIV/0!</v>
      </c>
      <c r="T25" s="87" t="e">
        <f t="shared" si="14"/>
        <v>#DIV/0!</v>
      </c>
      <c r="U25" s="87" t="e">
        <f t="shared" si="15"/>
        <v>#DIV/0!</v>
      </c>
      <c r="V25" s="88" t="e">
        <f t="shared" si="16"/>
        <v>#DIV/0!</v>
      </c>
      <c r="W25" s="87"/>
      <c r="X25" s="49">
        <f t="shared" si="5"/>
        <v>44926</v>
      </c>
      <c r="Y25" s="157">
        <f t="shared" si="6"/>
        <v>0</v>
      </c>
      <c r="Z25" s="103" t="e">
        <f t="shared" si="24"/>
        <v>#DIV/0!</v>
      </c>
      <c r="AA25" s="87"/>
      <c r="AB25" s="110" t="e">
        <f t="shared" si="7"/>
        <v>#DIV/0!</v>
      </c>
      <c r="AC25" s="103"/>
      <c r="AD25" s="87">
        <f t="shared" si="8"/>
        <v>0</v>
      </c>
      <c r="AE25" s="88" t="e">
        <f t="shared" si="9"/>
        <v>#DIV/0!</v>
      </c>
      <c r="AF25" s="87"/>
      <c r="AG25" s="49">
        <f t="shared" si="10"/>
        <v>44926</v>
      </c>
      <c r="AH25" s="110">
        <f>'condense-sheets'!F24</f>
        <v>0</v>
      </c>
      <c r="AI25" s="103" t="e">
        <f t="shared" si="25"/>
        <v>#DIV/0!</v>
      </c>
      <c r="AJ25" s="110">
        <f>'condense-sheets'!F27</f>
        <v>0</v>
      </c>
      <c r="AK25" s="103" t="e">
        <f t="shared" si="26"/>
        <v>#DIV/0!</v>
      </c>
      <c r="AL25" s="110">
        <f>'condense-sheets'!F32</f>
        <v>0</v>
      </c>
      <c r="AM25" s="103" t="e">
        <f t="shared" si="27"/>
        <v>#DIV/0!</v>
      </c>
      <c r="AN25" s="110">
        <f>'condense-sheets'!F33</f>
        <v>0</v>
      </c>
      <c r="AO25" s="103" t="e">
        <f t="shared" si="28"/>
        <v>#DIV/0!</v>
      </c>
      <c r="AP25" s="110">
        <f>'condense-sheets'!F34</f>
        <v>0</v>
      </c>
      <c r="AQ25" s="103" t="e">
        <f t="shared" si="29"/>
        <v>#DIV/0!</v>
      </c>
      <c r="AR25" s="110">
        <f>'condense-sheets'!F37</f>
        <v>0</v>
      </c>
      <c r="AS25" s="103" t="e">
        <f t="shared" si="30"/>
        <v>#DIV/0!</v>
      </c>
      <c r="AT25" s="110">
        <f>'condense-sheets'!F38</f>
        <v>0</v>
      </c>
      <c r="AU25" s="103" t="e">
        <f t="shared" si="31"/>
        <v>#DIV/0!</v>
      </c>
      <c r="AV25" s="91"/>
      <c r="AW25" s="96">
        <v>44896</v>
      </c>
      <c r="AX25" s="49">
        <f t="shared" si="0"/>
        <v>44926</v>
      </c>
      <c r="AY25" s="109">
        <f t="shared" si="1"/>
        <v>0</v>
      </c>
      <c r="AZ25" s="109">
        <f t="shared" si="2"/>
        <v>0</v>
      </c>
      <c r="BA25" s="109">
        <f t="shared" si="3"/>
        <v>0</v>
      </c>
      <c r="BB25" s="157">
        <f>'stock-history'!F4</f>
        <v>0</v>
      </c>
      <c r="BC25" s="56">
        <f t="array" ref="BC25">_xlfn.IFS(I25=0, 0, I25&gt;0, BB25/I25)</f>
        <v>0</v>
      </c>
      <c r="BD25" s="57" t="e">
        <f t="shared" si="17"/>
        <v>#DIV/0!</v>
      </c>
      <c r="BE25" s="91"/>
      <c r="BF25" s="54"/>
      <c r="BG25" s="54"/>
      <c r="BH25" s="54"/>
      <c r="BI25" s="54"/>
      <c r="BJ25" s="54"/>
      <c r="BK25" s="54"/>
      <c r="BL25" s="54"/>
      <c r="BM25" s="54"/>
      <c r="BN25" s="209"/>
    </row>
    <row r="26" spans="1:66" x14ac:dyDescent="0.25">
      <c r="A26" s="48" t="str">
        <f>'condense-sheets'!E3</f>
        <v>2023.Q1</v>
      </c>
      <c r="B26" s="84">
        <v>45016</v>
      </c>
      <c r="C26" s="136">
        <f>'condense-sheets'!E4</f>
        <v>0</v>
      </c>
      <c r="D26" s="103" t="e">
        <f t="shared" si="18"/>
        <v>#DIV/0!</v>
      </c>
      <c r="E26" s="136">
        <f>'condense-sheets'!E8</f>
        <v>0</v>
      </c>
      <c r="F26" s="103" t="e">
        <f t="shared" si="19"/>
        <v>#DIV/0!</v>
      </c>
      <c r="G26" s="136">
        <f>'condense-sheets'!E10</f>
        <v>0</v>
      </c>
      <c r="H26" s="103" t="e">
        <f t="shared" si="20"/>
        <v>#DIV/0!</v>
      </c>
      <c r="I26" s="52">
        <f>'condense-sheets'!E11</f>
        <v>0</v>
      </c>
      <c r="J26" s="103" t="e">
        <f t="shared" si="21"/>
        <v>#DIV/0!</v>
      </c>
      <c r="K26" s="136">
        <f>'condense-sheets'!E14</f>
        <v>0</v>
      </c>
      <c r="L26" s="103" t="e">
        <f t="shared" si="22"/>
        <v>#DIV/0!</v>
      </c>
      <c r="M26" s="136">
        <f t="array" ref="M26">_xlfn.IFS(C26=0, 0, ABS(C26)&gt;0, C26/I26)</f>
        <v>0</v>
      </c>
      <c r="N26" s="103" t="e">
        <f t="shared" si="23"/>
        <v>#DIV/0!</v>
      </c>
      <c r="O26" s="135"/>
      <c r="P26" s="96">
        <f t="shared" si="4"/>
        <v>44986</v>
      </c>
      <c r="Q26" s="50" t="e">
        <f t="shared" si="11"/>
        <v>#DIV/0!</v>
      </c>
      <c r="R26" s="87" t="e">
        <f t="shared" si="12"/>
        <v>#DIV/0!</v>
      </c>
      <c r="S26" s="87" t="e">
        <f t="shared" si="13"/>
        <v>#DIV/0!</v>
      </c>
      <c r="T26" s="87" t="e">
        <f t="shared" si="14"/>
        <v>#DIV/0!</v>
      </c>
      <c r="U26" s="87" t="e">
        <f t="shared" si="15"/>
        <v>#DIV/0!</v>
      </c>
      <c r="V26" s="88" t="e">
        <f t="shared" si="16"/>
        <v>#DIV/0!</v>
      </c>
      <c r="W26" s="87"/>
      <c r="X26" s="49">
        <f t="shared" si="5"/>
        <v>45016</v>
      </c>
      <c r="Y26" s="157">
        <f t="shared" si="6"/>
        <v>0</v>
      </c>
      <c r="Z26" s="103" t="e">
        <f t="shared" si="24"/>
        <v>#DIV/0!</v>
      </c>
      <c r="AA26" s="87"/>
      <c r="AB26" s="110" t="e">
        <f t="shared" si="7"/>
        <v>#DIV/0!</v>
      </c>
      <c r="AC26" s="103"/>
      <c r="AD26" s="87">
        <f t="shared" si="8"/>
        <v>0</v>
      </c>
      <c r="AE26" s="88" t="e">
        <f t="shared" si="9"/>
        <v>#DIV/0!</v>
      </c>
      <c r="AF26" s="87"/>
      <c r="AG26" s="49">
        <f t="shared" si="10"/>
        <v>45016</v>
      </c>
      <c r="AH26" s="110">
        <f>'condense-sheets'!E24</f>
        <v>0</v>
      </c>
      <c r="AI26" s="103" t="e">
        <f t="shared" si="25"/>
        <v>#DIV/0!</v>
      </c>
      <c r="AJ26" s="110">
        <f>'condense-sheets'!E27</f>
        <v>0</v>
      </c>
      <c r="AK26" s="103" t="e">
        <f t="shared" si="26"/>
        <v>#DIV/0!</v>
      </c>
      <c r="AL26" s="110">
        <f>'condense-sheets'!E32</f>
        <v>0</v>
      </c>
      <c r="AM26" s="103" t="e">
        <f t="shared" si="27"/>
        <v>#DIV/0!</v>
      </c>
      <c r="AN26" s="110">
        <f>'condense-sheets'!E33</f>
        <v>0</v>
      </c>
      <c r="AO26" s="103" t="e">
        <f t="shared" si="28"/>
        <v>#DIV/0!</v>
      </c>
      <c r="AP26" s="110">
        <f>'condense-sheets'!E34</f>
        <v>0</v>
      </c>
      <c r="AQ26" s="103" t="e">
        <f t="shared" si="29"/>
        <v>#DIV/0!</v>
      </c>
      <c r="AR26" s="110">
        <f>'condense-sheets'!E37</f>
        <v>0</v>
      </c>
      <c r="AS26" s="103" t="e">
        <f t="shared" si="30"/>
        <v>#DIV/0!</v>
      </c>
      <c r="AT26" s="110">
        <f>'condense-sheets'!E38</f>
        <v>0</v>
      </c>
      <c r="AU26" s="103" t="e">
        <f t="shared" si="31"/>
        <v>#DIV/0!</v>
      </c>
      <c r="AV26" s="91"/>
      <c r="AW26" s="96">
        <v>44986</v>
      </c>
      <c r="AX26" s="49">
        <f t="shared" si="0"/>
        <v>45016</v>
      </c>
      <c r="AY26" s="109">
        <f t="shared" si="1"/>
        <v>0</v>
      </c>
      <c r="AZ26" s="109">
        <f t="shared" si="2"/>
        <v>0</v>
      </c>
      <c r="BA26" s="109">
        <f t="shared" si="3"/>
        <v>0</v>
      </c>
      <c r="BB26" s="157">
        <f>'stock-history'!E4</f>
        <v>0</v>
      </c>
      <c r="BC26" s="56">
        <f t="array" ref="BC26">_xlfn.IFS(I26=0, 0, I26&gt;0, BB26/I26)</f>
        <v>0</v>
      </c>
      <c r="BD26" s="57" t="e">
        <f>((((SUM(AD26:AE26)+SUM(AI47,AK47,AM47,AO47,AQ47,AS47,AU47))+(BA26/1000)))^0.5)*(1+AVERAGE($D$2,$F$2,$H$2,$J$2,$L$2))^2</f>
        <v>#DIV/0!</v>
      </c>
      <c r="BE26" s="91"/>
      <c r="BF26" s="54"/>
      <c r="BG26" s="54"/>
      <c r="BH26" s="54"/>
      <c r="BI26" s="54"/>
      <c r="BJ26" s="54"/>
      <c r="BK26" s="54"/>
      <c r="BL26" s="54"/>
      <c r="BM26" s="54"/>
      <c r="BN26" s="209"/>
    </row>
    <row r="27" spans="1:66" x14ac:dyDescent="0.25">
      <c r="A27" s="48" t="str">
        <f>'condense-sheets'!D3</f>
        <v>2023.Q2</v>
      </c>
      <c r="B27" s="52" t="s">
        <v>118</v>
      </c>
      <c r="C27" s="136">
        <f>'condense-sheets'!D4</f>
        <v>0</v>
      </c>
      <c r="D27" s="103" t="e">
        <f t="shared" si="18"/>
        <v>#DIV/0!</v>
      </c>
      <c r="E27" s="136">
        <f>'condense-sheets'!D8</f>
        <v>0</v>
      </c>
      <c r="F27" s="103" t="e">
        <f t="shared" si="19"/>
        <v>#DIV/0!</v>
      </c>
      <c r="G27" s="136">
        <f>'condense-sheets'!D10</f>
        <v>0</v>
      </c>
      <c r="H27" s="103" t="e">
        <f t="shared" si="20"/>
        <v>#DIV/0!</v>
      </c>
      <c r="I27" s="52">
        <f>'condense-sheets'!D11</f>
        <v>0</v>
      </c>
      <c r="J27" s="103" t="e">
        <f t="shared" si="21"/>
        <v>#DIV/0!</v>
      </c>
      <c r="K27" s="136">
        <f>'condense-sheets'!D14</f>
        <v>0</v>
      </c>
      <c r="L27" s="103" t="e">
        <f t="shared" si="22"/>
        <v>#DIV/0!</v>
      </c>
      <c r="M27" s="136">
        <f t="array" ref="M27">_xlfn.IFS(C27=0, 0, ABS(C27)&gt;0, C27/I27)</f>
        <v>0</v>
      </c>
      <c r="N27" s="103" t="e">
        <f t="shared" si="23"/>
        <v>#DIV/0!</v>
      </c>
      <c r="O27" s="135"/>
      <c r="P27" s="96">
        <f t="shared" si="4"/>
        <v>45078</v>
      </c>
      <c r="Q27" s="50" t="e">
        <f t="shared" si="11"/>
        <v>#DIV/0!</v>
      </c>
      <c r="R27" s="87" t="e">
        <f t="shared" si="12"/>
        <v>#DIV/0!</v>
      </c>
      <c r="S27" s="87" t="e">
        <f t="shared" si="13"/>
        <v>#DIV/0!</v>
      </c>
      <c r="T27" s="87" t="e">
        <f t="shared" si="14"/>
        <v>#DIV/0!</v>
      </c>
      <c r="U27" s="87" t="e">
        <f t="shared" si="15"/>
        <v>#DIV/0!</v>
      </c>
      <c r="V27" s="88" t="e">
        <f t="shared" si="16"/>
        <v>#DIV/0!</v>
      </c>
      <c r="W27" s="87"/>
      <c r="X27" s="49" t="str">
        <f t="shared" si="5"/>
        <v>6/31/2023</v>
      </c>
      <c r="Y27" s="157">
        <f t="shared" si="6"/>
        <v>0</v>
      </c>
      <c r="Z27" s="103" t="e">
        <f t="shared" si="24"/>
        <v>#DIV/0!</v>
      </c>
      <c r="AA27" s="87"/>
      <c r="AB27" s="110" t="e">
        <f t="shared" si="7"/>
        <v>#DIV/0!</v>
      </c>
      <c r="AC27" s="103"/>
      <c r="AD27" s="87">
        <f t="shared" si="8"/>
        <v>0</v>
      </c>
      <c r="AE27" s="88" t="e">
        <f t="shared" si="9"/>
        <v>#DIV/0!</v>
      </c>
      <c r="AF27" s="87"/>
      <c r="AG27" s="49" t="str">
        <f t="shared" si="10"/>
        <v>6/31/2023</v>
      </c>
      <c r="AH27" s="110">
        <f>'condense-sheets'!D24</f>
        <v>0</v>
      </c>
      <c r="AI27" s="103" t="e">
        <f t="shared" si="25"/>
        <v>#DIV/0!</v>
      </c>
      <c r="AJ27" s="110">
        <f>'condense-sheets'!D27</f>
        <v>0</v>
      </c>
      <c r="AK27" s="103" t="e">
        <f t="shared" si="26"/>
        <v>#DIV/0!</v>
      </c>
      <c r="AL27" s="110">
        <f>'condense-sheets'!D32</f>
        <v>0</v>
      </c>
      <c r="AM27" s="103" t="e">
        <f t="shared" si="27"/>
        <v>#DIV/0!</v>
      </c>
      <c r="AN27" s="110">
        <f>'condense-sheets'!D33</f>
        <v>0</v>
      </c>
      <c r="AO27" s="103" t="e">
        <f t="shared" si="28"/>
        <v>#DIV/0!</v>
      </c>
      <c r="AP27" s="110">
        <f>'condense-sheets'!D34</f>
        <v>0</v>
      </c>
      <c r="AQ27" s="103" t="e">
        <f t="shared" si="29"/>
        <v>#DIV/0!</v>
      </c>
      <c r="AR27" s="110">
        <f>'condense-sheets'!D37</f>
        <v>0</v>
      </c>
      <c r="AS27" s="103" t="e">
        <f t="shared" si="30"/>
        <v>#DIV/0!</v>
      </c>
      <c r="AT27" s="110">
        <f>'condense-sheets'!D38</f>
        <v>0</v>
      </c>
      <c r="AU27" s="103" t="e">
        <f t="shared" si="31"/>
        <v>#DIV/0!</v>
      </c>
      <c r="AV27" s="91"/>
      <c r="AW27" s="96">
        <v>45078</v>
      </c>
      <c r="AX27" s="49" t="str">
        <f t="shared" si="0"/>
        <v>6/31/2023</v>
      </c>
      <c r="AY27" s="109">
        <f t="shared" si="1"/>
        <v>0</v>
      </c>
      <c r="AZ27" s="109">
        <f t="shared" si="2"/>
        <v>0</v>
      </c>
      <c r="BA27" s="109">
        <f t="shared" si="3"/>
        <v>0</v>
      </c>
      <c r="BB27" s="157">
        <f>'stock-history'!D4</f>
        <v>0</v>
      </c>
      <c r="BC27" s="56">
        <f t="array" ref="BC27">_xlfn.IFS(I27=0, 0, I27&gt;0, BB27/I27)</f>
        <v>0</v>
      </c>
      <c r="BD27" s="57" t="e">
        <f t="shared" si="17"/>
        <v>#DIV/0!</v>
      </c>
      <c r="BE27" s="91"/>
      <c r="BF27" s="54"/>
      <c r="BG27" s="54"/>
      <c r="BH27" s="54"/>
      <c r="BI27" s="54"/>
      <c r="BJ27" s="54"/>
      <c r="BK27" s="54"/>
      <c r="BL27" s="54"/>
      <c r="BM27" s="54"/>
      <c r="BN27" s="209"/>
    </row>
    <row r="28" spans="1:66" x14ac:dyDescent="0.25">
      <c r="A28" s="48" t="str">
        <f>'condense-sheets'!C3</f>
        <v>2023.Q3</v>
      </c>
      <c r="B28" s="52" t="s">
        <v>119</v>
      </c>
      <c r="C28" s="136">
        <f>'condense-sheets'!C4</f>
        <v>0</v>
      </c>
      <c r="D28" s="103" t="e">
        <f t="shared" si="18"/>
        <v>#DIV/0!</v>
      </c>
      <c r="E28" s="136">
        <f>'condense-sheets'!C8</f>
        <v>0</v>
      </c>
      <c r="F28" s="103" t="e">
        <f t="shared" si="19"/>
        <v>#DIV/0!</v>
      </c>
      <c r="G28" s="136">
        <f>'condense-sheets'!C10</f>
        <v>0</v>
      </c>
      <c r="H28" s="103" t="e">
        <f t="shared" si="20"/>
        <v>#DIV/0!</v>
      </c>
      <c r="I28" s="52">
        <f>'condense-sheets'!C11</f>
        <v>0</v>
      </c>
      <c r="J28" s="103" t="e">
        <f t="shared" si="21"/>
        <v>#DIV/0!</v>
      </c>
      <c r="K28" s="136">
        <f>'condense-sheets'!C14</f>
        <v>0</v>
      </c>
      <c r="L28" s="103" t="e">
        <f t="shared" si="22"/>
        <v>#DIV/0!</v>
      </c>
      <c r="M28" s="136">
        <f t="array" ref="M28">_xlfn.IFS(C28=0, 0, ABS(C28)&gt;0, C28/I28)</f>
        <v>0</v>
      </c>
      <c r="N28" s="103" t="e">
        <f t="shared" si="23"/>
        <v>#DIV/0!</v>
      </c>
      <c r="O28" s="135"/>
      <c r="P28" s="96">
        <f t="shared" si="4"/>
        <v>45170</v>
      </c>
      <c r="Q28" s="50" t="e">
        <f t="shared" si="11"/>
        <v>#DIV/0!</v>
      </c>
      <c r="R28" s="87" t="e">
        <f t="shared" si="12"/>
        <v>#DIV/0!</v>
      </c>
      <c r="S28" s="87" t="e">
        <f t="shared" si="13"/>
        <v>#DIV/0!</v>
      </c>
      <c r="T28" s="87" t="e">
        <f t="shared" si="14"/>
        <v>#DIV/0!</v>
      </c>
      <c r="U28" s="87" t="e">
        <f t="shared" si="15"/>
        <v>#DIV/0!</v>
      </c>
      <c r="V28" s="88" t="e">
        <f t="shared" si="16"/>
        <v>#DIV/0!</v>
      </c>
      <c r="W28" s="87"/>
      <c r="X28" s="49" t="str">
        <f t="shared" si="5"/>
        <v>9/31/2023</v>
      </c>
      <c r="Y28" s="157">
        <f t="shared" si="6"/>
        <v>0</v>
      </c>
      <c r="Z28" s="103" t="e">
        <f t="shared" si="24"/>
        <v>#DIV/0!</v>
      </c>
      <c r="AA28" s="87"/>
      <c r="AB28" s="110" t="e">
        <f t="shared" si="7"/>
        <v>#DIV/0!</v>
      </c>
      <c r="AC28" s="103"/>
      <c r="AD28" s="87">
        <f t="shared" si="8"/>
        <v>0</v>
      </c>
      <c r="AE28" s="88" t="e">
        <f t="shared" si="9"/>
        <v>#DIV/0!</v>
      </c>
      <c r="AF28" s="87"/>
      <c r="AG28" s="49" t="str">
        <f t="shared" si="10"/>
        <v>9/31/2023</v>
      </c>
      <c r="AH28" s="110">
        <f>'condense-sheets'!C24</f>
        <v>0</v>
      </c>
      <c r="AI28" s="103" t="e">
        <f t="shared" si="25"/>
        <v>#DIV/0!</v>
      </c>
      <c r="AJ28" s="110">
        <f>'condense-sheets'!C27</f>
        <v>0</v>
      </c>
      <c r="AK28" s="103" t="e">
        <f t="shared" si="26"/>
        <v>#DIV/0!</v>
      </c>
      <c r="AL28" s="110">
        <f>'condense-sheets'!C32</f>
        <v>0</v>
      </c>
      <c r="AM28" s="103" t="e">
        <f t="shared" si="27"/>
        <v>#DIV/0!</v>
      </c>
      <c r="AN28" s="110">
        <f>'condense-sheets'!C33</f>
        <v>0</v>
      </c>
      <c r="AO28" s="103" t="e">
        <f t="shared" si="28"/>
        <v>#DIV/0!</v>
      </c>
      <c r="AP28" s="110">
        <f>'condense-sheets'!C34</f>
        <v>0</v>
      </c>
      <c r="AQ28" s="103" t="e">
        <f t="shared" si="29"/>
        <v>#DIV/0!</v>
      </c>
      <c r="AR28" s="110">
        <f>'condense-sheets'!C37</f>
        <v>0</v>
      </c>
      <c r="AS28" s="103" t="e">
        <f t="shared" si="30"/>
        <v>#DIV/0!</v>
      </c>
      <c r="AT28" s="110">
        <f>'condense-sheets'!C38</f>
        <v>0</v>
      </c>
      <c r="AU28" s="103" t="e">
        <f t="shared" si="31"/>
        <v>#DIV/0!</v>
      </c>
      <c r="AV28" s="91"/>
      <c r="AW28" s="96">
        <v>45170</v>
      </c>
      <c r="AX28" s="49" t="str">
        <f t="shared" si="0"/>
        <v>9/31/2023</v>
      </c>
      <c r="AY28" s="109">
        <f t="shared" si="1"/>
        <v>0</v>
      </c>
      <c r="AZ28" s="109">
        <f t="shared" si="2"/>
        <v>0</v>
      </c>
      <c r="BA28" s="109">
        <f t="shared" si="3"/>
        <v>0</v>
      </c>
      <c r="BB28" s="157">
        <f>'stock-history'!C4</f>
        <v>0</v>
      </c>
      <c r="BC28" s="56">
        <f t="array" ref="BC28">_xlfn.IFS(I28=0, 0, I28&gt;0, BB28/I28)</f>
        <v>0</v>
      </c>
      <c r="BD28" s="57" t="e">
        <f t="shared" si="17"/>
        <v>#DIV/0!</v>
      </c>
      <c r="BE28" s="91"/>
      <c r="BF28" s="54"/>
      <c r="BG28" s="54"/>
      <c r="BH28" s="54"/>
      <c r="BI28" s="54"/>
      <c r="BJ28" s="54"/>
      <c r="BK28" s="54"/>
      <c r="BL28" s="54"/>
      <c r="BM28" s="54"/>
      <c r="BN28" s="209"/>
    </row>
    <row r="29" spans="1:66" x14ac:dyDescent="0.25">
      <c r="A29" s="48" t="str">
        <f>'condense-sheets'!B3</f>
        <v>2023.Q4</v>
      </c>
      <c r="B29" s="84">
        <v>45291</v>
      </c>
      <c r="C29" s="136">
        <f>'condense-sheets'!B4</f>
        <v>0</v>
      </c>
      <c r="D29" s="103" t="e">
        <f t="shared" si="18"/>
        <v>#DIV/0!</v>
      </c>
      <c r="E29" s="136">
        <f>'condense-sheets'!B8</f>
        <v>0</v>
      </c>
      <c r="F29" s="103" t="e">
        <f t="shared" si="19"/>
        <v>#DIV/0!</v>
      </c>
      <c r="G29" s="136">
        <f>'condense-sheets'!B10</f>
        <v>0</v>
      </c>
      <c r="H29" s="103" t="e">
        <f t="shared" si="20"/>
        <v>#DIV/0!</v>
      </c>
      <c r="I29" s="52">
        <f>'condense-sheets'!B11</f>
        <v>0</v>
      </c>
      <c r="J29" s="103" t="e">
        <f t="shared" si="21"/>
        <v>#DIV/0!</v>
      </c>
      <c r="K29" s="136">
        <f>'condense-sheets'!B14</f>
        <v>0</v>
      </c>
      <c r="L29" s="103" t="e">
        <f t="shared" si="22"/>
        <v>#DIV/0!</v>
      </c>
      <c r="M29" s="136">
        <f t="array" ref="M29">_xlfn.IFS(C29=0, 0, ABS(C29)&gt;0, C29/I29)</f>
        <v>0</v>
      </c>
      <c r="N29" s="103" t="e">
        <f t="shared" si="23"/>
        <v>#DIV/0!</v>
      </c>
      <c r="O29" s="135"/>
      <c r="P29" s="96">
        <f t="shared" si="4"/>
        <v>45261</v>
      </c>
      <c r="Q29" s="50" t="e">
        <f t="shared" si="11"/>
        <v>#DIV/0!</v>
      </c>
      <c r="R29" s="87" t="e">
        <f t="shared" si="12"/>
        <v>#DIV/0!</v>
      </c>
      <c r="S29" s="87" t="e">
        <f t="shared" si="13"/>
        <v>#DIV/0!</v>
      </c>
      <c r="T29" s="87" t="e">
        <f t="shared" si="14"/>
        <v>#DIV/0!</v>
      </c>
      <c r="U29" s="87" t="e">
        <f t="shared" si="15"/>
        <v>#DIV/0!</v>
      </c>
      <c r="V29" s="88" t="e">
        <f t="shared" si="16"/>
        <v>#DIV/0!</v>
      </c>
      <c r="W29" s="87"/>
      <c r="X29" s="49">
        <f t="shared" si="5"/>
        <v>45291</v>
      </c>
      <c r="Y29" s="157">
        <f t="shared" si="6"/>
        <v>0</v>
      </c>
      <c r="Z29" s="103" t="e">
        <f t="shared" si="24"/>
        <v>#DIV/0!</v>
      </c>
      <c r="AA29" s="87"/>
      <c r="AB29" s="110" t="e">
        <f t="shared" si="7"/>
        <v>#DIV/0!</v>
      </c>
      <c r="AC29" s="103"/>
      <c r="AD29" s="87">
        <f t="shared" si="8"/>
        <v>0</v>
      </c>
      <c r="AE29" s="88" t="e">
        <f t="shared" si="9"/>
        <v>#DIV/0!</v>
      </c>
      <c r="AF29" s="87"/>
      <c r="AG29" s="49">
        <f t="shared" si="10"/>
        <v>45291</v>
      </c>
      <c r="AH29" s="110">
        <f>'condense-sheets'!B24</f>
        <v>0</v>
      </c>
      <c r="AI29" s="103" t="e">
        <f t="shared" si="25"/>
        <v>#DIV/0!</v>
      </c>
      <c r="AJ29" s="110">
        <f>'condense-sheets'!B27</f>
        <v>0</v>
      </c>
      <c r="AK29" s="103" t="e">
        <f t="shared" si="26"/>
        <v>#DIV/0!</v>
      </c>
      <c r="AL29" s="110">
        <f>'condense-sheets'!B32</f>
        <v>0</v>
      </c>
      <c r="AM29" s="103" t="e">
        <f t="shared" si="27"/>
        <v>#DIV/0!</v>
      </c>
      <c r="AN29" s="110">
        <f>'condense-sheets'!B33</f>
        <v>0</v>
      </c>
      <c r="AO29" s="103" t="e">
        <f t="shared" si="28"/>
        <v>#DIV/0!</v>
      </c>
      <c r="AP29" s="110">
        <f>'condense-sheets'!B34</f>
        <v>0</v>
      </c>
      <c r="AQ29" s="103" t="e">
        <f t="shared" si="29"/>
        <v>#DIV/0!</v>
      </c>
      <c r="AR29" s="110">
        <f>'condense-sheets'!B37</f>
        <v>0</v>
      </c>
      <c r="AS29" s="103" t="e">
        <f t="shared" si="30"/>
        <v>#DIV/0!</v>
      </c>
      <c r="AT29" s="110">
        <f>'condense-sheets'!B38</f>
        <v>0</v>
      </c>
      <c r="AU29" s="103" t="e">
        <f t="shared" si="31"/>
        <v>#DIV/0!</v>
      </c>
      <c r="AV29" s="91"/>
      <c r="AW29" s="120">
        <v>45261</v>
      </c>
      <c r="AX29" s="141">
        <f t="shared" si="0"/>
        <v>45291</v>
      </c>
      <c r="AY29" s="121">
        <f t="shared" si="1"/>
        <v>0</v>
      </c>
      <c r="AZ29" s="121">
        <f t="shared" si="2"/>
        <v>0</v>
      </c>
      <c r="BA29" s="109">
        <f t="shared" si="3"/>
        <v>0</v>
      </c>
      <c r="BB29" s="157">
        <f>'stock-history'!B4</f>
        <v>0</v>
      </c>
      <c r="BC29" s="56">
        <f t="array" ref="BC29">_xlfn.IFS(I29=0, 0, I29&gt;0, BB29/I29)</f>
        <v>0</v>
      </c>
      <c r="BD29" s="57" t="e">
        <f t="shared" si="17"/>
        <v>#DIV/0!</v>
      </c>
      <c r="BE29" s="91"/>
      <c r="BF29" s="54"/>
      <c r="BG29" s="54"/>
      <c r="BH29" s="54"/>
      <c r="BI29" s="54"/>
      <c r="BJ29" s="54"/>
      <c r="BK29" s="54"/>
      <c r="BL29" s="54"/>
      <c r="BM29" s="54"/>
      <c r="BN29" s="209"/>
    </row>
    <row r="30" spans="1:66" s="43" customFormat="1" x14ac:dyDescent="0.25">
      <c r="A30" s="122" t="s">
        <v>120</v>
      </c>
      <c r="B30" s="123">
        <v>45382</v>
      </c>
      <c r="C30" s="137" t="e">
        <f t="shared" ref="C30:C49" si="32">(C26+$C$8)*(1+(D13/10))</f>
        <v>#DIV/0!</v>
      </c>
      <c r="D30" s="146" t="e">
        <f t="shared" si="18"/>
        <v>#DIV/0!</v>
      </c>
      <c r="E30" s="137" t="e">
        <f t="shared" ref="E30:E49" si="33">(E26+$E$8)*(1+(F13/10))</f>
        <v>#DIV/0!</v>
      </c>
      <c r="F30" s="146" t="e">
        <f t="shared" si="19"/>
        <v>#DIV/0!</v>
      </c>
      <c r="G30" s="137" t="e">
        <f t="shared" ref="G30:G49" si="34">(G26+$G$8)*(1+(H13/10))</f>
        <v>#DIV/0!</v>
      </c>
      <c r="H30" s="146" t="e">
        <f t="shared" si="20"/>
        <v>#DIV/0!</v>
      </c>
      <c r="I30" s="138" t="e">
        <f t="shared" ref="I30:I49" si="35">(I26+$I$8)*(J13)</f>
        <v>#DIV/0!</v>
      </c>
      <c r="J30" s="146" t="e">
        <f t="shared" si="21"/>
        <v>#DIV/0!</v>
      </c>
      <c r="K30" s="137" t="e">
        <f t="shared" ref="K30:K49" si="36">(K26+$K$8)*(1+(L13/10))</f>
        <v>#DIV/0!</v>
      </c>
      <c r="L30" s="146" t="e">
        <f t="shared" si="22"/>
        <v>#DIV/0!</v>
      </c>
      <c r="M30" s="137" t="e">
        <f t="shared" ref="M30:M49" si="37">C30/I30</f>
        <v>#DIV/0!</v>
      </c>
      <c r="N30" s="146" t="e">
        <f t="shared" si="23"/>
        <v>#DIV/0!</v>
      </c>
      <c r="O30" s="124"/>
      <c r="P30" s="139">
        <f t="shared" si="4"/>
        <v>45352</v>
      </c>
      <c r="Q30" s="128" t="e">
        <f t="shared" si="11"/>
        <v>#DIV/0!</v>
      </c>
      <c r="R30" s="125" t="e">
        <f t="shared" si="12"/>
        <v>#DIV/0!</v>
      </c>
      <c r="S30" s="125" t="e">
        <f t="shared" si="13"/>
        <v>#DIV/0!</v>
      </c>
      <c r="T30" s="125" t="e">
        <f t="shared" si="14"/>
        <v>#DIV/0!</v>
      </c>
      <c r="U30" s="125" t="e">
        <f t="shared" si="15"/>
        <v>#DIV/0!</v>
      </c>
      <c r="V30" s="127" t="e">
        <f t="shared" si="16"/>
        <v>#DIV/0!</v>
      </c>
      <c r="W30" s="125"/>
      <c r="X30" s="140">
        <f t="shared" si="5"/>
        <v>45382</v>
      </c>
      <c r="Y30" s="137" t="e" vm="4">
        <f>BB30</f>
        <v>#VALUE!</v>
      </c>
      <c r="Z30" s="146" t="e" vm="4">
        <f t="shared" si="24"/>
        <v>#VALUE!</v>
      </c>
      <c r="AA30" s="176"/>
      <c r="AB30" s="177" t="e" vm="4">
        <f t="shared" si="7"/>
        <v>#VALUE!</v>
      </c>
      <c r="AC30" s="127"/>
      <c r="AD30" s="176" t="e">
        <f t="shared" si="8"/>
        <v>#DIV/0!</v>
      </c>
      <c r="AE30" s="178" t="e">
        <f t="shared" si="9"/>
        <v>#DIV/0!</v>
      </c>
      <c r="AF30" s="125"/>
      <c r="AG30" s="140" t="str">
        <f>A30</f>
        <v>CURRENT</v>
      </c>
      <c r="AH30" s="137" t="e">
        <f t="shared" ref="AH30:AH49" si="38">(AH26+$AH$8)*(1+(AI13/10))</f>
        <v>#DIV/0!</v>
      </c>
      <c r="AI30" s="146" t="e">
        <f t="shared" si="25"/>
        <v>#DIV/0!</v>
      </c>
      <c r="AJ30" s="137" t="e">
        <f t="shared" ref="AJ30:AJ49" si="39">(AJ26+$AJ$8)*(1+(AK13/10))</f>
        <v>#DIV/0!</v>
      </c>
      <c r="AK30" s="146" t="e">
        <f t="shared" si="26"/>
        <v>#DIV/0!</v>
      </c>
      <c r="AL30" s="137" t="e">
        <f t="shared" ref="AL30:AL49" si="40">(AL26+$AL$8)*(1+(AM13/10))</f>
        <v>#DIV/0!</v>
      </c>
      <c r="AM30" s="146" t="e">
        <f t="shared" si="27"/>
        <v>#DIV/0!</v>
      </c>
      <c r="AN30" s="137" t="e">
        <f t="shared" ref="AN30:AN49" si="41">(AN26+$AN$8)*(1+(AO13/10))</f>
        <v>#DIV/0!</v>
      </c>
      <c r="AO30" s="146" t="e">
        <f t="shared" si="28"/>
        <v>#DIV/0!</v>
      </c>
      <c r="AP30" s="137" t="e">
        <f t="shared" ref="AP30:AP49" si="42">(AP26+$AP$8)*(1+(AQ13/10))</f>
        <v>#DIV/0!</v>
      </c>
      <c r="AQ30" s="146" t="e">
        <f t="shared" si="29"/>
        <v>#DIV/0!</v>
      </c>
      <c r="AR30" s="137" t="e">
        <f t="shared" ref="AR30:AR49" si="43">(AR26+$AR$8)*(1+(AS13/10))</f>
        <v>#DIV/0!</v>
      </c>
      <c r="AS30" s="146" t="e">
        <f t="shared" si="30"/>
        <v>#DIV/0!</v>
      </c>
      <c r="AT30" s="137" t="e">
        <f t="shared" ref="AT30:AT49" si="44">(AT26+$AT$8)*(1+(AU13/10))</f>
        <v>#DIV/0!</v>
      </c>
      <c r="AU30" s="146" t="e">
        <f t="shared" si="31"/>
        <v>#DIV/0!</v>
      </c>
      <c r="AV30" s="126"/>
      <c r="AW30" s="139">
        <v>45352</v>
      </c>
      <c r="AX30" s="140" t="str">
        <f t="shared" si="0"/>
        <v>CURRENT</v>
      </c>
      <c r="AY30" s="142" t="e">
        <f t="shared" si="1"/>
        <v>#DIV/0!</v>
      </c>
      <c r="AZ30" s="142" t="e">
        <f t="shared" si="2"/>
        <v>#DIV/0!</v>
      </c>
      <c r="BA30" s="137" t="e">
        <f t="shared" si="3"/>
        <v>#DIV/0!</v>
      </c>
      <c r="BB30" s="143" t="e" vm="4">
        <f>BC6/1000000</f>
        <v>#VALUE!</v>
      </c>
      <c r="BC30" s="143" t="e" vm="4">
        <f>BB6</f>
        <v>#VALUE!</v>
      </c>
      <c r="BD30" s="144" t="e">
        <f>((((SUM(AD30:AE30)+SUM(AI51,AK51,AM51,AO51,AQ51,AS51,AU51))+(BA30/1000)))^0.5)*(1+AVERAGE($D$2,$F$2,$H$2,$J$2,$L$2))</f>
        <v>#DIV/0!</v>
      </c>
      <c r="BE30" s="107"/>
      <c r="BF30" s="107"/>
      <c r="BG30" s="55"/>
      <c r="BH30" s="55"/>
      <c r="BI30" s="55"/>
      <c r="BJ30" s="55"/>
      <c r="BK30" s="55"/>
      <c r="BL30" s="55"/>
      <c r="BM30" s="55"/>
      <c r="BN30" s="210"/>
    </row>
    <row r="31" spans="1:66" s="43" customFormat="1" x14ac:dyDescent="0.25">
      <c r="A31" s="165" t="s">
        <v>121</v>
      </c>
      <c r="B31" s="165" t="s">
        <v>122</v>
      </c>
      <c r="C31" s="166" t="e">
        <f t="shared" si="32"/>
        <v>#DIV/0!</v>
      </c>
      <c r="D31" s="169" t="e">
        <f t="shared" si="18"/>
        <v>#DIV/0!</v>
      </c>
      <c r="E31" s="166" t="e">
        <f t="shared" si="33"/>
        <v>#DIV/0!</v>
      </c>
      <c r="F31" s="169" t="e">
        <f t="shared" si="19"/>
        <v>#DIV/0!</v>
      </c>
      <c r="G31" s="166" t="e">
        <f t="shared" si="34"/>
        <v>#DIV/0!</v>
      </c>
      <c r="H31" s="169" t="e">
        <f t="shared" si="20"/>
        <v>#DIV/0!</v>
      </c>
      <c r="I31" s="171" t="e">
        <f t="shared" si="35"/>
        <v>#DIV/0!</v>
      </c>
      <c r="J31" s="169" t="e">
        <f t="shared" si="21"/>
        <v>#DIV/0!</v>
      </c>
      <c r="K31" s="166" t="e">
        <f t="shared" si="36"/>
        <v>#DIV/0!</v>
      </c>
      <c r="L31" s="169" t="e">
        <f t="shared" si="22"/>
        <v>#DIV/0!</v>
      </c>
      <c r="M31" s="166" t="e">
        <f t="shared" si="37"/>
        <v>#DIV/0!</v>
      </c>
      <c r="N31" s="169" t="e">
        <f t="shared" si="23"/>
        <v>#DIV/0!</v>
      </c>
      <c r="O31" s="116"/>
      <c r="P31" s="117">
        <f t="shared" si="4"/>
        <v>45444</v>
      </c>
      <c r="Q31" s="105" t="e">
        <f t="shared" si="11"/>
        <v>#DIV/0!</v>
      </c>
      <c r="R31" s="105" t="e">
        <f t="shared" si="12"/>
        <v>#DIV/0!</v>
      </c>
      <c r="S31" s="105" t="e">
        <f t="shared" si="13"/>
        <v>#DIV/0!</v>
      </c>
      <c r="T31" s="105" t="e">
        <f t="shared" si="14"/>
        <v>#DIV/0!</v>
      </c>
      <c r="U31" s="105" t="e">
        <f t="shared" si="15"/>
        <v>#DIV/0!</v>
      </c>
      <c r="V31" s="105" t="e">
        <f t="shared" si="16"/>
        <v>#DIV/0!</v>
      </c>
      <c r="W31" s="105"/>
      <c r="X31" s="114" t="str">
        <f t="shared" si="5"/>
        <v>6/31/2024</v>
      </c>
      <c r="Y31" s="166" t="e">
        <f t="shared" ref="Y30:Y49" si="45">(Y27+$Y$8)*(1+(Z14/10))</f>
        <v>#DIV/0!</v>
      </c>
      <c r="Z31" s="169" t="e">
        <f t="shared" si="24"/>
        <v>#DIV/0!</v>
      </c>
      <c r="AA31" s="116"/>
      <c r="AB31" s="118" t="e">
        <f t="shared" ref="AB31:AB49" si="46">(Y31/I31)+AE10</f>
        <v>#DIV/0!</v>
      </c>
      <c r="AC31" s="105"/>
      <c r="AD31" s="184"/>
      <c r="AE31" s="185"/>
      <c r="AF31" s="105"/>
      <c r="AG31" s="114" t="str">
        <f t="shared" ref="AG31:AG49" si="47">B31</f>
        <v>6/31/2024</v>
      </c>
      <c r="AH31" s="166" t="e">
        <f t="shared" si="38"/>
        <v>#DIV/0!</v>
      </c>
      <c r="AI31" s="174" t="e">
        <f t="array" ref="AI31">_xlfn.IFS(AH30=0, 0, ABS(AH30)&gt;0, (AH31-AH30)/AH30)</f>
        <v>#DIV/0!</v>
      </c>
      <c r="AJ31" s="166" t="e">
        <f t="shared" si="39"/>
        <v>#DIV/0!</v>
      </c>
      <c r="AK31" s="174" t="e">
        <f t="array" ref="AK31">_xlfn.IFS(AJ30=0, 0, ABS(AJ30)&gt;0, (AJ31-AJ30)/AJ30)</f>
        <v>#DIV/0!</v>
      </c>
      <c r="AL31" s="166" t="e">
        <f t="shared" si="40"/>
        <v>#DIV/0!</v>
      </c>
      <c r="AM31" s="174" t="e">
        <f t="array" ref="AM31">_xlfn.IFS(AL30=0, 0, ABS(AL30)&gt;0, (AL31-AL30)/AL30)</f>
        <v>#DIV/0!</v>
      </c>
      <c r="AN31" s="166" t="e">
        <f t="shared" si="41"/>
        <v>#DIV/0!</v>
      </c>
      <c r="AO31" s="174" t="e">
        <f t="array" ref="AO31">_xlfn.IFS(AN30=0, 0, ABS(AN30)&gt;0, (AN31-AN30)/AN30)</f>
        <v>#DIV/0!</v>
      </c>
      <c r="AP31" s="166" t="e">
        <f t="shared" si="42"/>
        <v>#DIV/0!</v>
      </c>
      <c r="AQ31" s="174" t="e">
        <f t="array" ref="AQ31">_xlfn.IFS(AP30=0, 0, ABS(AP30)&gt;0, (AP31-AP30)/AP30)</f>
        <v>#DIV/0!</v>
      </c>
      <c r="AR31" s="166" t="e">
        <f t="shared" si="43"/>
        <v>#DIV/0!</v>
      </c>
      <c r="AS31" s="174" t="e">
        <f t="array" ref="AS31">_xlfn.IFS(AR30=0, 0, ABS(AR30)&gt;0, (AR31-AR30)/AR30)</f>
        <v>#DIV/0!</v>
      </c>
      <c r="AT31" s="166" t="e">
        <f t="shared" si="44"/>
        <v>#DIV/0!</v>
      </c>
      <c r="AU31" s="174" t="e">
        <f t="array" ref="AU31">_xlfn.IFS(AT30=0, 0, ABS(AT30)&gt;0, (AT31-AT30)/AT30)</f>
        <v>#DIV/0!</v>
      </c>
      <c r="AV31" s="107"/>
      <c r="AW31" s="117">
        <v>45444</v>
      </c>
      <c r="AX31" s="114"/>
      <c r="AY31" s="118"/>
      <c r="AZ31" s="118"/>
      <c r="BA31" s="119"/>
      <c r="BB31" s="115" t="e">
        <f t="shared" ref="BB31:BB49" si="48">BC31*I31</f>
        <v>#DIV/0!</v>
      </c>
      <c r="BC31" s="115" t="e">
        <f>AB31-BD10</f>
        <v>#DIV/0!</v>
      </c>
      <c r="BD31" s="116"/>
      <c r="BE31" s="107"/>
      <c r="BF31" s="107"/>
      <c r="BG31" s="55"/>
      <c r="BH31" s="55"/>
      <c r="BI31" s="55"/>
      <c r="BJ31" s="55"/>
      <c r="BK31" s="55"/>
      <c r="BL31" s="55"/>
      <c r="BM31" s="55"/>
      <c r="BN31" s="210"/>
    </row>
    <row r="32" spans="1:66" s="43" customFormat="1" x14ac:dyDescent="0.25">
      <c r="A32" s="165" t="s">
        <v>123</v>
      </c>
      <c r="B32" s="165" t="s">
        <v>124</v>
      </c>
      <c r="C32" s="166" t="e">
        <f t="shared" si="32"/>
        <v>#DIV/0!</v>
      </c>
      <c r="D32" s="169" t="e">
        <f t="shared" si="18"/>
        <v>#DIV/0!</v>
      </c>
      <c r="E32" s="166" t="e">
        <f t="shared" si="33"/>
        <v>#DIV/0!</v>
      </c>
      <c r="F32" s="169" t="e">
        <f t="shared" si="19"/>
        <v>#DIV/0!</v>
      </c>
      <c r="G32" s="166" t="e">
        <f t="shared" si="34"/>
        <v>#DIV/0!</v>
      </c>
      <c r="H32" s="169" t="e">
        <f t="shared" si="20"/>
        <v>#DIV/0!</v>
      </c>
      <c r="I32" s="171" t="e">
        <f t="shared" si="35"/>
        <v>#DIV/0!</v>
      </c>
      <c r="J32" s="169" t="e">
        <f t="shared" si="21"/>
        <v>#DIV/0!</v>
      </c>
      <c r="K32" s="166" t="e">
        <f t="shared" si="36"/>
        <v>#DIV/0!</v>
      </c>
      <c r="L32" s="169" t="e">
        <f t="shared" si="22"/>
        <v>#DIV/0!</v>
      </c>
      <c r="M32" s="166" t="e">
        <f t="shared" si="37"/>
        <v>#DIV/0!</v>
      </c>
      <c r="N32" s="169" t="e">
        <f t="shared" si="23"/>
        <v>#DIV/0!</v>
      </c>
      <c r="O32" s="116"/>
      <c r="P32" s="117">
        <f t="shared" si="4"/>
        <v>45536</v>
      </c>
      <c r="Q32" s="105" t="e">
        <f t="shared" si="11"/>
        <v>#DIV/0!</v>
      </c>
      <c r="R32" s="105" t="e">
        <f t="shared" si="12"/>
        <v>#DIV/0!</v>
      </c>
      <c r="S32" s="105" t="e">
        <f t="shared" si="13"/>
        <v>#DIV/0!</v>
      </c>
      <c r="T32" s="105" t="e">
        <f t="shared" si="14"/>
        <v>#DIV/0!</v>
      </c>
      <c r="U32" s="105" t="e">
        <f t="shared" si="15"/>
        <v>#DIV/0!</v>
      </c>
      <c r="V32" s="105" t="e">
        <f t="shared" si="16"/>
        <v>#DIV/0!</v>
      </c>
      <c r="W32" s="105"/>
      <c r="X32" s="114" t="str">
        <f t="shared" si="5"/>
        <v>9/31/2024</v>
      </c>
      <c r="Y32" s="166" t="e">
        <f t="shared" si="45"/>
        <v>#DIV/0!</v>
      </c>
      <c r="Z32" s="169" t="e">
        <f t="shared" si="24"/>
        <v>#DIV/0!</v>
      </c>
      <c r="AA32" s="116"/>
      <c r="AB32" s="118" t="e">
        <f t="shared" si="46"/>
        <v>#DIV/0!</v>
      </c>
      <c r="AC32" s="105"/>
      <c r="AD32" s="184"/>
      <c r="AE32" s="185"/>
      <c r="AF32" s="105"/>
      <c r="AG32" s="114" t="str">
        <f t="shared" si="47"/>
        <v>9/31/2024</v>
      </c>
      <c r="AH32" s="166" t="e">
        <f t="shared" si="38"/>
        <v>#DIV/0!</v>
      </c>
      <c r="AI32" s="174" t="e">
        <f t="array" ref="AI32">_xlfn.IFS(AH31=0, 0, ABS(AH31)&gt;0, (AH32-AH31)/AH31)</f>
        <v>#DIV/0!</v>
      </c>
      <c r="AJ32" s="166" t="e">
        <f t="shared" si="39"/>
        <v>#DIV/0!</v>
      </c>
      <c r="AK32" s="174" t="e">
        <f t="array" ref="AK32">_xlfn.IFS(AJ31=0, 0, ABS(AJ31)&gt;0, (AJ32-AJ31)/AJ31)</f>
        <v>#DIV/0!</v>
      </c>
      <c r="AL32" s="166" t="e">
        <f t="shared" si="40"/>
        <v>#DIV/0!</v>
      </c>
      <c r="AM32" s="174" t="e">
        <f t="array" ref="AM32">_xlfn.IFS(AL31=0, 0, ABS(AL31)&gt;0, (AL32-AL31)/AL31)</f>
        <v>#DIV/0!</v>
      </c>
      <c r="AN32" s="166" t="e">
        <f t="shared" si="41"/>
        <v>#DIV/0!</v>
      </c>
      <c r="AO32" s="174" t="e">
        <f t="array" ref="AO32">_xlfn.IFS(AN31=0, 0, ABS(AN31)&gt;0, (AN32-AN31)/AN31)</f>
        <v>#DIV/0!</v>
      </c>
      <c r="AP32" s="166" t="e">
        <f t="shared" si="42"/>
        <v>#DIV/0!</v>
      </c>
      <c r="AQ32" s="174" t="e">
        <f t="array" ref="AQ32">_xlfn.IFS(AP31=0, 0, ABS(AP31)&gt;0, (AP32-AP31)/AP31)</f>
        <v>#DIV/0!</v>
      </c>
      <c r="AR32" s="166" t="e">
        <f t="shared" si="43"/>
        <v>#DIV/0!</v>
      </c>
      <c r="AS32" s="174" t="e">
        <f t="array" ref="AS32">_xlfn.IFS(AR31=0, 0, ABS(AR31)&gt;0, (AR32-AR31)/AR31)</f>
        <v>#DIV/0!</v>
      </c>
      <c r="AT32" s="166" t="e">
        <f t="shared" si="44"/>
        <v>#DIV/0!</v>
      </c>
      <c r="AU32" s="174" t="e">
        <f t="array" ref="AU32">_xlfn.IFS(AT31=0, 0, ABS(AT31)&gt;0, (AT32-AT31)/AT31)</f>
        <v>#DIV/0!</v>
      </c>
      <c r="AV32" s="107"/>
      <c r="AW32" s="117">
        <v>45536</v>
      </c>
      <c r="AX32" s="114"/>
      <c r="AY32" s="118"/>
      <c r="AZ32" s="118"/>
      <c r="BA32" s="119"/>
      <c r="BB32" s="115" t="e">
        <f t="shared" si="48"/>
        <v>#DIV/0!</v>
      </c>
      <c r="BC32" s="115" t="e">
        <f t="shared" ref="BC32:BC49" si="49">AB32-BD11</f>
        <v>#DIV/0!</v>
      </c>
      <c r="BD32" s="116"/>
      <c r="BE32" s="107"/>
      <c r="BF32" s="55"/>
      <c r="BG32" s="55"/>
      <c r="BH32" s="55"/>
      <c r="BI32" s="55"/>
      <c r="BJ32" s="55"/>
      <c r="BK32" s="55"/>
      <c r="BL32" s="55"/>
      <c r="BM32" s="55"/>
      <c r="BN32" s="210"/>
    </row>
    <row r="33" spans="1:66" s="43" customFormat="1" ht="15" customHeight="1" x14ac:dyDescent="0.25">
      <c r="A33" s="167" t="s">
        <v>125</v>
      </c>
      <c r="B33" s="129">
        <v>45657</v>
      </c>
      <c r="C33" s="168" t="e">
        <f t="shared" si="32"/>
        <v>#DIV/0!</v>
      </c>
      <c r="D33" s="170" t="e">
        <f t="shared" si="18"/>
        <v>#DIV/0!</v>
      </c>
      <c r="E33" s="168" t="e">
        <f t="shared" si="33"/>
        <v>#DIV/0!</v>
      </c>
      <c r="F33" s="170" t="e">
        <f t="shared" si="19"/>
        <v>#DIV/0!</v>
      </c>
      <c r="G33" s="168" t="e">
        <f t="shared" si="34"/>
        <v>#DIV/0!</v>
      </c>
      <c r="H33" s="170" t="e">
        <f t="shared" si="20"/>
        <v>#DIV/0!</v>
      </c>
      <c r="I33" s="172" t="e">
        <f t="shared" si="35"/>
        <v>#DIV/0!</v>
      </c>
      <c r="J33" s="170" t="e">
        <f t="shared" si="21"/>
        <v>#DIV/0!</v>
      </c>
      <c r="K33" s="168" t="e">
        <f t="shared" si="36"/>
        <v>#DIV/0!</v>
      </c>
      <c r="L33" s="170" t="e">
        <f t="shared" si="22"/>
        <v>#DIV/0!</v>
      </c>
      <c r="M33" s="168" t="e">
        <f t="shared" si="37"/>
        <v>#DIV/0!</v>
      </c>
      <c r="N33" s="170" t="e">
        <f t="shared" si="23"/>
        <v>#DIV/0!</v>
      </c>
      <c r="O33" s="131"/>
      <c r="P33" s="132">
        <f t="shared" si="4"/>
        <v>45627</v>
      </c>
      <c r="Q33" s="133" t="e">
        <f t="shared" si="11"/>
        <v>#DIV/0!</v>
      </c>
      <c r="R33" s="133" t="e">
        <f t="shared" si="12"/>
        <v>#DIV/0!</v>
      </c>
      <c r="S33" s="133" t="e">
        <f t="shared" si="13"/>
        <v>#DIV/0!</v>
      </c>
      <c r="T33" s="133" t="e">
        <f t="shared" si="14"/>
        <v>#DIV/0!</v>
      </c>
      <c r="U33" s="133" t="e">
        <f t="shared" si="15"/>
        <v>#DIV/0!</v>
      </c>
      <c r="V33" s="133" t="e">
        <f t="shared" si="16"/>
        <v>#DIV/0!</v>
      </c>
      <c r="W33" s="133"/>
      <c r="X33" s="129">
        <f t="shared" si="5"/>
        <v>45657</v>
      </c>
      <c r="Y33" s="168" t="e">
        <f t="shared" si="45"/>
        <v>#DIV/0!</v>
      </c>
      <c r="Z33" s="170" t="e">
        <f t="shared" si="24"/>
        <v>#DIV/0!</v>
      </c>
      <c r="AA33" s="131"/>
      <c r="AB33" s="148" t="e">
        <f t="shared" si="46"/>
        <v>#DIV/0!</v>
      </c>
      <c r="AC33" s="133"/>
      <c r="AD33" s="195"/>
      <c r="AE33" s="185"/>
      <c r="AF33" s="133"/>
      <c r="AG33" s="129">
        <f t="shared" si="47"/>
        <v>45657</v>
      </c>
      <c r="AH33" s="168" t="e">
        <f t="shared" si="38"/>
        <v>#DIV/0!</v>
      </c>
      <c r="AI33" s="175" t="e">
        <f t="array" ref="AI33">_xlfn.IFS(AH32=0, 0, ABS(AH32)&gt;0, (AH33-AH32)/AH32)</f>
        <v>#DIV/0!</v>
      </c>
      <c r="AJ33" s="168" t="e">
        <f t="shared" si="39"/>
        <v>#DIV/0!</v>
      </c>
      <c r="AK33" s="175" t="e">
        <f t="array" ref="AK33">_xlfn.IFS(AJ32=0, 0, ABS(AJ32)&gt;0, (AJ33-AJ32)/AJ32)</f>
        <v>#DIV/0!</v>
      </c>
      <c r="AL33" s="168" t="e">
        <f t="shared" si="40"/>
        <v>#DIV/0!</v>
      </c>
      <c r="AM33" s="175" t="e">
        <f t="array" ref="AM33">_xlfn.IFS(AL32=0, 0, ABS(AL32)&gt;0, (AL33-AL32)/AL32)</f>
        <v>#DIV/0!</v>
      </c>
      <c r="AN33" s="168" t="e">
        <f t="shared" si="41"/>
        <v>#DIV/0!</v>
      </c>
      <c r="AO33" s="175" t="e">
        <f t="array" ref="AO33">_xlfn.IFS(AN32=0, 0, ABS(AN32)&gt;0, (AN33-AN32)/AN32)</f>
        <v>#DIV/0!</v>
      </c>
      <c r="AP33" s="168" t="e">
        <f t="shared" si="42"/>
        <v>#DIV/0!</v>
      </c>
      <c r="AQ33" s="175" t="e">
        <f t="array" ref="AQ33">_xlfn.IFS(AP32=0, 0, ABS(AP32)&gt;0, (AP33-AP32)/AP32)</f>
        <v>#DIV/0!</v>
      </c>
      <c r="AR33" s="168" t="e">
        <f t="shared" si="43"/>
        <v>#DIV/0!</v>
      </c>
      <c r="AS33" s="175" t="e">
        <f t="array" ref="AS33">_xlfn.IFS(AR32=0, 0, ABS(AR32)&gt;0, (AR33-AR32)/AR32)</f>
        <v>#DIV/0!</v>
      </c>
      <c r="AT33" s="168" t="e">
        <f t="shared" si="44"/>
        <v>#DIV/0!</v>
      </c>
      <c r="AU33" s="175" t="e">
        <f t="array" ref="AU33">_xlfn.IFS(AT32=0, 0, ABS(AT32)&gt;0, (AT33-AT32)/AT32)</f>
        <v>#DIV/0!</v>
      </c>
      <c r="AV33" s="147"/>
      <c r="AW33" s="132">
        <v>45627</v>
      </c>
      <c r="AX33" s="129"/>
      <c r="AY33" s="148"/>
      <c r="AZ33" s="148"/>
      <c r="BA33" s="149"/>
      <c r="BB33" s="130" t="e">
        <f t="shared" si="48"/>
        <v>#DIV/0!</v>
      </c>
      <c r="BC33" s="130" t="e">
        <f t="shared" si="49"/>
        <v>#DIV/0!</v>
      </c>
      <c r="BD33" s="131" t="e" vm="4">
        <f>AVERAGE(BC30:BC33)</f>
        <v>#VALUE!</v>
      </c>
      <c r="BE33" s="107"/>
      <c r="BF33" s="161"/>
      <c r="BG33" s="161"/>
      <c r="BH33" s="161"/>
      <c r="BI33" s="161"/>
      <c r="BJ33" s="161"/>
      <c r="BK33" s="161"/>
      <c r="BL33" s="161"/>
      <c r="BM33" s="55"/>
      <c r="BN33" s="210"/>
    </row>
    <row r="34" spans="1:66" s="43" customFormat="1" ht="15" customHeight="1" x14ac:dyDescent="0.25">
      <c r="A34" s="165" t="s">
        <v>126</v>
      </c>
      <c r="B34" s="114">
        <v>45747</v>
      </c>
      <c r="C34" s="166" t="e">
        <f t="shared" si="32"/>
        <v>#DIV/0!</v>
      </c>
      <c r="D34" s="169" t="e">
        <f t="shared" si="18"/>
        <v>#DIV/0!</v>
      </c>
      <c r="E34" s="166" t="e">
        <f t="shared" si="33"/>
        <v>#DIV/0!</v>
      </c>
      <c r="F34" s="169" t="e">
        <f t="shared" si="19"/>
        <v>#DIV/0!</v>
      </c>
      <c r="G34" s="166" t="e">
        <f t="shared" si="34"/>
        <v>#DIV/0!</v>
      </c>
      <c r="H34" s="169" t="e">
        <f t="shared" si="20"/>
        <v>#DIV/0!</v>
      </c>
      <c r="I34" s="171" t="e">
        <f t="shared" si="35"/>
        <v>#DIV/0!</v>
      </c>
      <c r="J34" s="169" t="e">
        <f t="shared" si="21"/>
        <v>#DIV/0!</v>
      </c>
      <c r="K34" s="166" t="e">
        <f t="shared" si="36"/>
        <v>#DIV/0!</v>
      </c>
      <c r="L34" s="169" t="e">
        <f t="shared" si="22"/>
        <v>#DIV/0!</v>
      </c>
      <c r="M34" s="166" t="e">
        <f t="shared" si="37"/>
        <v>#DIV/0!</v>
      </c>
      <c r="N34" s="169" t="e">
        <f t="shared" si="23"/>
        <v>#DIV/0!</v>
      </c>
      <c r="O34" s="116"/>
      <c r="P34" s="117">
        <f t="shared" si="4"/>
        <v>45717</v>
      </c>
      <c r="Q34" s="105" t="e">
        <f t="shared" si="11"/>
        <v>#DIV/0!</v>
      </c>
      <c r="R34" s="105" t="e">
        <f t="shared" si="12"/>
        <v>#DIV/0!</v>
      </c>
      <c r="S34" s="105" t="e">
        <f t="shared" si="13"/>
        <v>#DIV/0!</v>
      </c>
      <c r="T34" s="105" t="e">
        <f t="shared" si="14"/>
        <v>#DIV/0!</v>
      </c>
      <c r="U34" s="105" t="e">
        <f t="shared" si="15"/>
        <v>#DIV/0!</v>
      </c>
      <c r="V34" s="105" t="e">
        <f t="shared" si="16"/>
        <v>#DIV/0!</v>
      </c>
      <c r="W34" s="105"/>
      <c r="X34" s="114">
        <f t="shared" si="5"/>
        <v>45747</v>
      </c>
      <c r="Y34" s="166" t="e" vm="4">
        <f t="shared" si="45"/>
        <v>#VALUE!</v>
      </c>
      <c r="Z34" s="169" t="e" vm="4">
        <f t="shared" si="24"/>
        <v>#VALUE!</v>
      </c>
      <c r="AA34" s="116"/>
      <c r="AB34" s="118" t="e" vm="4">
        <f t="shared" si="46"/>
        <v>#VALUE!</v>
      </c>
      <c r="AC34" s="105"/>
      <c r="AD34" s="184"/>
      <c r="AE34" s="185"/>
      <c r="AF34" s="105"/>
      <c r="AG34" s="114">
        <f t="shared" si="47"/>
        <v>45747</v>
      </c>
      <c r="AH34" s="166" t="e">
        <f t="shared" si="38"/>
        <v>#DIV/0!</v>
      </c>
      <c r="AI34" s="174" t="e">
        <f t="array" ref="AI34">_xlfn.IFS(AH33=0, 0, ABS(AH33)&gt;0, (AH34-AH33)/AH33)</f>
        <v>#DIV/0!</v>
      </c>
      <c r="AJ34" s="166" t="e">
        <f t="shared" si="39"/>
        <v>#DIV/0!</v>
      </c>
      <c r="AK34" s="174" t="e">
        <f t="array" ref="AK34">_xlfn.IFS(AJ33=0, 0, ABS(AJ33)&gt;0, (AJ34-AJ33)/AJ33)</f>
        <v>#DIV/0!</v>
      </c>
      <c r="AL34" s="166" t="e">
        <f t="shared" si="40"/>
        <v>#DIV/0!</v>
      </c>
      <c r="AM34" s="174" t="e">
        <f t="array" ref="AM34">_xlfn.IFS(AL33=0, 0, ABS(AL33)&gt;0, (AL34-AL33)/AL33)</f>
        <v>#DIV/0!</v>
      </c>
      <c r="AN34" s="166" t="e">
        <f t="shared" si="41"/>
        <v>#DIV/0!</v>
      </c>
      <c r="AO34" s="174" t="e">
        <f t="array" ref="AO34">_xlfn.IFS(AN33=0, 0, ABS(AN33)&gt;0, (AN34-AN33)/AN33)</f>
        <v>#DIV/0!</v>
      </c>
      <c r="AP34" s="166" t="e">
        <f t="shared" si="42"/>
        <v>#DIV/0!</v>
      </c>
      <c r="AQ34" s="174" t="e">
        <f t="array" ref="AQ34">_xlfn.IFS(AP33=0, 0, ABS(AP33)&gt;0, (AP34-AP33)/AP33)</f>
        <v>#DIV/0!</v>
      </c>
      <c r="AR34" s="166" t="e">
        <f t="shared" si="43"/>
        <v>#DIV/0!</v>
      </c>
      <c r="AS34" s="174" t="e">
        <f t="array" ref="AS34">_xlfn.IFS(AR33=0, 0, ABS(AR33)&gt;0, (AR34-AR33)/AR33)</f>
        <v>#DIV/0!</v>
      </c>
      <c r="AT34" s="166" t="e">
        <f t="shared" si="44"/>
        <v>#DIV/0!</v>
      </c>
      <c r="AU34" s="174" t="e">
        <f t="array" ref="AU34">_xlfn.IFS(AT33=0, 0, ABS(AT33)&gt;0, (AT34-AT33)/AT33)</f>
        <v>#DIV/0!</v>
      </c>
      <c r="AV34" s="107"/>
      <c r="AW34" s="117">
        <v>45717</v>
      </c>
      <c r="AX34" s="114"/>
      <c r="AY34" s="118"/>
      <c r="AZ34" s="118"/>
      <c r="BA34" s="119"/>
      <c r="BB34" s="115" t="e" vm="4">
        <f t="shared" si="48"/>
        <v>#VALUE!</v>
      </c>
      <c r="BC34" s="115" t="e" vm="4">
        <f t="shared" si="49"/>
        <v>#VALUE!</v>
      </c>
      <c r="BD34" s="116"/>
      <c r="BE34" s="107"/>
      <c r="BF34" s="161"/>
      <c r="BG34" s="161"/>
      <c r="BH34" s="161"/>
      <c r="BI34" s="161"/>
      <c r="BJ34" s="161"/>
      <c r="BK34" s="161"/>
      <c r="BL34" s="161"/>
      <c r="BM34" s="55"/>
      <c r="BN34" s="210"/>
    </row>
    <row r="35" spans="1:66" s="43" customFormat="1" ht="15" customHeight="1" x14ac:dyDescent="0.25">
      <c r="A35" s="165" t="s">
        <v>127</v>
      </c>
      <c r="B35" s="165" t="s">
        <v>128</v>
      </c>
      <c r="C35" s="166" t="e">
        <f t="shared" si="32"/>
        <v>#DIV/0!</v>
      </c>
      <c r="D35" s="169" t="e">
        <f t="shared" si="18"/>
        <v>#DIV/0!</v>
      </c>
      <c r="E35" s="166" t="e">
        <f t="shared" si="33"/>
        <v>#DIV/0!</v>
      </c>
      <c r="F35" s="169" t="e">
        <f t="shared" si="19"/>
        <v>#DIV/0!</v>
      </c>
      <c r="G35" s="166" t="e">
        <f t="shared" si="34"/>
        <v>#DIV/0!</v>
      </c>
      <c r="H35" s="169" t="e">
        <f t="shared" si="20"/>
        <v>#DIV/0!</v>
      </c>
      <c r="I35" s="171" t="e">
        <f t="shared" si="35"/>
        <v>#DIV/0!</v>
      </c>
      <c r="J35" s="169" t="e">
        <f t="shared" si="21"/>
        <v>#DIV/0!</v>
      </c>
      <c r="K35" s="166" t="e">
        <f t="shared" si="36"/>
        <v>#DIV/0!</v>
      </c>
      <c r="L35" s="169" t="e">
        <f t="shared" si="22"/>
        <v>#DIV/0!</v>
      </c>
      <c r="M35" s="166" t="e">
        <f t="shared" si="37"/>
        <v>#DIV/0!</v>
      </c>
      <c r="N35" s="169" t="e">
        <f t="shared" si="23"/>
        <v>#DIV/0!</v>
      </c>
      <c r="O35" s="116"/>
      <c r="P35" s="117">
        <f t="shared" si="4"/>
        <v>45809</v>
      </c>
      <c r="Q35" s="105" t="e">
        <f t="shared" si="11"/>
        <v>#DIV/0!</v>
      </c>
      <c r="R35" s="105" t="e">
        <f t="shared" si="12"/>
        <v>#DIV/0!</v>
      </c>
      <c r="S35" s="105" t="e">
        <f t="shared" si="13"/>
        <v>#DIV/0!</v>
      </c>
      <c r="T35" s="105" t="e">
        <f t="shared" si="14"/>
        <v>#DIV/0!</v>
      </c>
      <c r="U35" s="105" t="e">
        <f t="shared" si="15"/>
        <v>#DIV/0!</v>
      </c>
      <c r="V35" s="105" t="e">
        <f t="shared" si="16"/>
        <v>#DIV/0!</v>
      </c>
      <c r="W35" s="105"/>
      <c r="X35" s="114" t="str">
        <f t="shared" si="5"/>
        <v>6/31/2025</v>
      </c>
      <c r="Y35" s="166" t="e">
        <f t="shared" si="45"/>
        <v>#DIV/0!</v>
      </c>
      <c r="Z35" s="169" t="e">
        <f t="shared" si="24"/>
        <v>#DIV/0!</v>
      </c>
      <c r="AA35" s="116"/>
      <c r="AB35" s="118" t="e">
        <f t="shared" si="46"/>
        <v>#DIV/0!</v>
      </c>
      <c r="AC35" s="105"/>
      <c r="AD35" s="184"/>
      <c r="AE35" s="185"/>
      <c r="AF35" s="105"/>
      <c r="AG35" s="114" t="str">
        <f t="shared" si="47"/>
        <v>6/31/2025</v>
      </c>
      <c r="AH35" s="166" t="e">
        <f t="shared" si="38"/>
        <v>#DIV/0!</v>
      </c>
      <c r="AI35" s="174" t="e">
        <f t="array" ref="AI35">_xlfn.IFS(AH34=0, 0, ABS(AH34)&gt;0, (AH35-AH34)/AH34)</f>
        <v>#DIV/0!</v>
      </c>
      <c r="AJ35" s="166" t="e">
        <f t="shared" si="39"/>
        <v>#DIV/0!</v>
      </c>
      <c r="AK35" s="174" t="e">
        <f t="array" ref="AK35">_xlfn.IFS(AJ34=0, 0, ABS(AJ34)&gt;0, (AJ35-AJ34)/AJ34)</f>
        <v>#DIV/0!</v>
      </c>
      <c r="AL35" s="166" t="e">
        <f t="shared" si="40"/>
        <v>#DIV/0!</v>
      </c>
      <c r="AM35" s="174" t="e">
        <f t="array" ref="AM35">_xlfn.IFS(AL34=0, 0, ABS(AL34)&gt;0, (AL35-AL34)/AL34)</f>
        <v>#DIV/0!</v>
      </c>
      <c r="AN35" s="166" t="e">
        <f t="shared" si="41"/>
        <v>#DIV/0!</v>
      </c>
      <c r="AO35" s="174" t="e">
        <f t="array" ref="AO35">_xlfn.IFS(AN34=0, 0, ABS(AN34)&gt;0, (AN35-AN34)/AN34)</f>
        <v>#DIV/0!</v>
      </c>
      <c r="AP35" s="166" t="e">
        <f t="shared" si="42"/>
        <v>#DIV/0!</v>
      </c>
      <c r="AQ35" s="174" t="e">
        <f t="array" ref="AQ35">_xlfn.IFS(AP34=0, 0, ABS(AP34)&gt;0, (AP35-AP34)/AP34)</f>
        <v>#DIV/0!</v>
      </c>
      <c r="AR35" s="166" t="e">
        <f t="shared" si="43"/>
        <v>#DIV/0!</v>
      </c>
      <c r="AS35" s="174" t="e">
        <f t="array" ref="AS35">_xlfn.IFS(AR34=0, 0, ABS(AR34)&gt;0, (AR35-AR34)/AR34)</f>
        <v>#DIV/0!</v>
      </c>
      <c r="AT35" s="166" t="e">
        <f t="shared" si="44"/>
        <v>#DIV/0!</v>
      </c>
      <c r="AU35" s="174" t="e">
        <f t="array" ref="AU35">_xlfn.IFS(AT34=0, 0, ABS(AT34)&gt;0, (AT35-AT34)/AT34)</f>
        <v>#DIV/0!</v>
      </c>
      <c r="AV35" s="107"/>
      <c r="AW35" s="117">
        <v>45809</v>
      </c>
      <c r="AX35" s="114"/>
      <c r="AY35" s="118"/>
      <c r="AZ35" s="118"/>
      <c r="BA35" s="119"/>
      <c r="BB35" s="115" t="e">
        <f t="shared" si="48"/>
        <v>#DIV/0!</v>
      </c>
      <c r="BC35" s="115" t="e">
        <f t="shared" si="49"/>
        <v>#DIV/0!</v>
      </c>
      <c r="BD35" s="116"/>
      <c r="BE35" s="107"/>
      <c r="BF35" s="161"/>
      <c r="BG35" s="161"/>
      <c r="BH35" s="161"/>
      <c r="BI35" s="161"/>
      <c r="BJ35" s="161"/>
      <c r="BK35" s="161"/>
      <c r="BL35" s="161"/>
      <c r="BM35" s="55"/>
      <c r="BN35" s="210"/>
    </row>
    <row r="36" spans="1:66" s="43" customFormat="1" ht="15" customHeight="1" x14ac:dyDescent="0.25">
      <c r="A36" s="165" t="s">
        <v>129</v>
      </c>
      <c r="B36" s="165" t="s">
        <v>130</v>
      </c>
      <c r="C36" s="166" t="e">
        <f t="shared" si="32"/>
        <v>#DIV/0!</v>
      </c>
      <c r="D36" s="169" t="e">
        <f t="shared" si="18"/>
        <v>#DIV/0!</v>
      </c>
      <c r="E36" s="166" t="e">
        <f t="shared" si="33"/>
        <v>#DIV/0!</v>
      </c>
      <c r="F36" s="169" t="e">
        <f t="shared" si="19"/>
        <v>#DIV/0!</v>
      </c>
      <c r="G36" s="166" t="e">
        <f t="shared" si="34"/>
        <v>#DIV/0!</v>
      </c>
      <c r="H36" s="169" t="e">
        <f t="shared" si="20"/>
        <v>#DIV/0!</v>
      </c>
      <c r="I36" s="171" t="e">
        <f t="shared" si="35"/>
        <v>#DIV/0!</v>
      </c>
      <c r="J36" s="169" t="e">
        <f t="shared" si="21"/>
        <v>#DIV/0!</v>
      </c>
      <c r="K36" s="166" t="e">
        <f t="shared" si="36"/>
        <v>#DIV/0!</v>
      </c>
      <c r="L36" s="169" t="e">
        <f t="shared" si="22"/>
        <v>#DIV/0!</v>
      </c>
      <c r="M36" s="166" t="e">
        <f t="shared" si="37"/>
        <v>#DIV/0!</v>
      </c>
      <c r="N36" s="169" t="e">
        <f t="shared" si="23"/>
        <v>#DIV/0!</v>
      </c>
      <c r="O36" s="116"/>
      <c r="P36" s="117">
        <f t="shared" si="4"/>
        <v>45901</v>
      </c>
      <c r="Q36" s="105" t="e">
        <f t="shared" si="11"/>
        <v>#DIV/0!</v>
      </c>
      <c r="R36" s="105" t="e">
        <f t="shared" si="12"/>
        <v>#DIV/0!</v>
      </c>
      <c r="S36" s="105" t="e">
        <f t="shared" si="13"/>
        <v>#DIV/0!</v>
      </c>
      <c r="T36" s="105" t="e">
        <f t="shared" si="14"/>
        <v>#DIV/0!</v>
      </c>
      <c r="U36" s="105" t="e">
        <f t="shared" si="15"/>
        <v>#DIV/0!</v>
      </c>
      <c r="V36" s="105" t="e">
        <f t="shared" si="16"/>
        <v>#DIV/0!</v>
      </c>
      <c r="W36" s="105"/>
      <c r="X36" s="114" t="str">
        <f t="shared" si="5"/>
        <v>9/31/2025</v>
      </c>
      <c r="Y36" s="166" t="e">
        <f t="shared" si="45"/>
        <v>#DIV/0!</v>
      </c>
      <c r="Z36" s="169" t="e">
        <f t="shared" si="24"/>
        <v>#DIV/0!</v>
      </c>
      <c r="AA36" s="116"/>
      <c r="AB36" s="118" t="e">
        <f t="shared" si="46"/>
        <v>#DIV/0!</v>
      </c>
      <c r="AC36" s="105"/>
      <c r="AD36" s="184"/>
      <c r="AE36" s="185"/>
      <c r="AF36" s="105"/>
      <c r="AG36" s="114" t="str">
        <f t="shared" si="47"/>
        <v>9/31/2025</v>
      </c>
      <c r="AH36" s="166" t="e">
        <f t="shared" si="38"/>
        <v>#DIV/0!</v>
      </c>
      <c r="AI36" s="174" t="e">
        <f t="array" ref="AI36">_xlfn.IFS(AH35=0, 0, ABS(AH35)&gt;0, (AH36-AH35)/AH35)</f>
        <v>#DIV/0!</v>
      </c>
      <c r="AJ36" s="166" t="e">
        <f t="shared" si="39"/>
        <v>#DIV/0!</v>
      </c>
      <c r="AK36" s="174" t="e">
        <f t="array" ref="AK36">_xlfn.IFS(AJ35=0, 0, ABS(AJ35)&gt;0, (AJ36-AJ35)/AJ35)</f>
        <v>#DIV/0!</v>
      </c>
      <c r="AL36" s="166" t="e">
        <f t="shared" si="40"/>
        <v>#DIV/0!</v>
      </c>
      <c r="AM36" s="174" t="e">
        <f t="array" ref="AM36">_xlfn.IFS(AL35=0, 0, ABS(AL35)&gt;0, (AL36-AL35)/AL35)</f>
        <v>#DIV/0!</v>
      </c>
      <c r="AN36" s="166" t="e">
        <f t="shared" si="41"/>
        <v>#DIV/0!</v>
      </c>
      <c r="AO36" s="174" t="e">
        <f t="array" ref="AO36">_xlfn.IFS(AN35=0, 0, ABS(AN35)&gt;0, (AN36-AN35)/AN35)</f>
        <v>#DIV/0!</v>
      </c>
      <c r="AP36" s="166" t="e">
        <f t="shared" si="42"/>
        <v>#DIV/0!</v>
      </c>
      <c r="AQ36" s="174" t="e">
        <f t="array" ref="AQ36">_xlfn.IFS(AP35=0, 0, ABS(AP35)&gt;0, (AP36-AP35)/AP35)</f>
        <v>#DIV/0!</v>
      </c>
      <c r="AR36" s="166" t="e">
        <f t="shared" si="43"/>
        <v>#DIV/0!</v>
      </c>
      <c r="AS36" s="174" t="e">
        <f t="array" ref="AS36">_xlfn.IFS(AR35=0, 0, ABS(AR35)&gt;0, (AR36-AR35)/AR35)</f>
        <v>#DIV/0!</v>
      </c>
      <c r="AT36" s="166" t="e">
        <f t="shared" si="44"/>
        <v>#DIV/0!</v>
      </c>
      <c r="AU36" s="174" t="e">
        <f t="array" ref="AU36">_xlfn.IFS(AT35=0, 0, ABS(AT35)&gt;0, (AT36-AT35)/AT35)</f>
        <v>#DIV/0!</v>
      </c>
      <c r="AV36" s="107"/>
      <c r="AW36" s="117">
        <v>45901</v>
      </c>
      <c r="AX36" s="114"/>
      <c r="AY36" s="118"/>
      <c r="AZ36" s="118"/>
      <c r="BA36" s="119"/>
      <c r="BB36" s="115" t="e">
        <f t="shared" si="48"/>
        <v>#DIV/0!</v>
      </c>
      <c r="BC36" s="115" t="e">
        <f t="shared" si="49"/>
        <v>#DIV/0!</v>
      </c>
      <c r="BD36" s="116"/>
      <c r="BE36" s="107"/>
      <c r="BF36" s="161"/>
      <c r="BG36" s="161"/>
      <c r="BH36" s="161"/>
      <c r="BI36" s="161"/>
      <c r="BJ36" s="161"/>
      <c r="BK36" s="161"/>
      <c r="BL36" s="161"/>
      <c r="BM36" s="55"/>
      <c r="BN36" s="210"/>
    </row>
    <row r="37" spans="1:66" s="43" customFormat="1" ht="15" customHeight="1" x14ac:dyDescent="0.25">
      <c r="A37" s="167" t="s">
        <v>131</v>
      </c>
      <c r="B37" s="129">
        <v>46022</v>
      </c>
      <c r="C37" s="168" t="e">
        <f t="shared" si="32"/>
        <v>#DIV/0!</v>
      </c>
      <c r="D37" s="170" t="e">
        <f t="shared" si="18"/>
        <v>#DIV/0!</v>
      </c>
      <c r="E37" s="168" t="e">
        <f t="shared" si="33"/>
        <v>#DIV/0!</v>
      </c>
      <c r="F37" s="170" t="e">
        <f t="shared" si="19"/>
        <v>#DIV/0!</v>
      </c>
      <c r="G37" s="168" t="e">
        <f t="shared" si="34"/>
        <v>#DIV/0!</v>
      </c>
      <c r="H37" s="170" t="e">
        <f t="shared" si="20"/>
        <v>#DIV/0!</v>
      </c>
      <c r="I37" s="172" t="e">
        <f t="shared" si="35"/>
        <v>#DIV/0!</v>
      </c>
      <c r="J37" s="170" t="e">
        <f t="shared" si="21"/>
        <v>#DIV/0!</v>
      </c>
      <c r="K37" s="168" t="e">
        <f t="shared" si="36"/>
        <v>#DIV/0!</v>
      </c>
      <c r="L37" s="170" t="e">
        <f t="shared" si="22"/>
        <v>#DIV/0!</v>
      </c>
      <c r="M37" s="168" t="e">
        <f t="shared" si="37"/>
        <v>#DIV/0!</v>
      </c>
      <c r="N37" s="170" t="e">
        <f t="shared" si="23"/>
        <v>#DIV/0!</v>
      </c>
      <c r="O37" s="131"/>
      <c r="P37" s="132">
        <f t="shared" si="4"/>
        <v>45992</v>
      </c>
      <c r="Q37" s="133" t="e">
        <f t="shared" si="11"/>
        <v>#DIV/0!</v>
      </c>
      <c r="R37" s="133" t="e">
        <f t="shared" si="12"/>
        <v>#DIV/0!</v>
      </c>
      <c r="S37" s="133" t="e">
        <f t="shared" si="13"/>
        <v>#DIV/0!</v>
      </c>
      <c r="T37" s="133" t="e">
        <f t="shared" si="14"/>
        <v>#DIV/0!</v>
      </c>
      <c r="U37" s="133" t="e">
        <f t="shared" si="15"/>
        <v>#DIV/0!</v>
      </c>
      <c r="V37" s="133" t="e">
        <f t="shared" si="16"/>
        <v>#DIV/0!</v>
      </c>
      <c r="W37" s="133"/>
      <c r="X37" s="129">
        <f t="shared" si="5"/>
        <v>46022</v>
      </c>
      <c r="Y37" s="168" t="e">
        <f t="shared" si="45"/>
        <v>#DIV/0!</v>
      </c>
      <c r="Z37" s="170" t="e">
        <f t="shared" si="24"/>
        <v>#DIV/0!</v>
      </c>
      <c r="AA37" s="131"/>
      <c r="AB37" s="148" t="e">
        <f t="shared" si="46"/>
        <v>#DIV/0!</v>
      </c>
      <c r="AC37" s="133"/>
      <c r="AD37" s="195"/>
      <c r="AE37" s="185"/>
      <c r="AF37" s="133"/>
      <c r="AG37" s="129">
        <f t="shared" si="47"/>
        <v>46022</v>
      </c>
      <c r="AH37" s="168" t="e">
        <f t="shared" si="38"/>
        <v>#DIV/0!</v>
      </c>
      <c r="AI37" s="175" t="e">
        <f t="array" ref="AI37">_xlfn.IFS(AH36=0, 0, ABS(AH36)&gt;0, (AH37-AH36)/AH36)</f>
        <v>#DIV/0!</v>
      </c>
      <c r="AJ37" s="168" t="e">
        <f t="shared" si="39"/>
        <v>#DIV/0!</v>
      </c>
      <c r="AK37" s="175" t="e">
        <f t="array" ref="AK37">_xlfn.IFS(AJ36=0, 0, ABS(AJ36)&gt;0, (AJ37-AJ36)/AJ36)</f>
        <v>#DIV/0!</v>
      </c>
      <c r="AL37" s="168" t="e">
        <f t="shared" si="40"/>
        <v>#DIV/0!</v>
      </c>
      <c r="AM37" s="175" t="e">
        <f t="array" ref="AM37">_xlfn.IFS(AL36=0, 0, ABS(AL36)&gt;0, (AL37-AL36)/AL36)</f>
        <v>#DIV/0!</v>
      </c>
      <c r="AN37" s="168" t="e">
        <f t="shared" si="41"/>
        <v>#DIV/0!</v>
      </c>
      <c r="AO37" s="175" t="e">
        <f t="array" ref="AO37">_xlfn.IFS(AN36=0, 0, ABS(AN36)&gt;0, (AN37-AN36)/AN36)</f>
        <v>#DIV/0!</v>
      </c>
      <c r="AP37" s="168" t="e">
        <f t="shared" si="42"/>
        <v>#DIV/0!</v>
      </c>
      <c r="AQ37" s="175" t="e">
        <f t="array" ref="AQ37">_xlfn.IFS(AP36=0, 0, ABS(AP36)&gt;0, (AP37-AP36)/AP36)</f>
        <v>#DIV/0!</v>
      </c>
      <c r="AR37" s="168" t="e">
        <f t="shared" si="43"/>
        <v>#DIV/0!</v>
      </c>
      <c r="AS37" s="175" t="e">
        <f t="array" ref="AS37">_xlfn.IFS(AR36=0, 0, ABS(AR36)&gt;0, (AR37-AR36)/AR36)</f>
        <v>#DIV/0!</v>
      </c>
      <c r="AT37" s="168" t="e">
        <f t="shared" si="44"/>
        <v>#DIV/0!</v>
      </c>
      <c r="AU37" s="175" t="e">
        <f t="array" ref="AU37">_xlfn.IFS(AT36=0, 0, ABS(AT36)&gt;0, (AT37-AT36)/AT36)</f>
        <v>#DIV/0!</v>
      </c>
      <c r="AV37" s="147"/>
      <c r="AW37" s="132">
        <v>45992</v>
      </c>
      <c r="AX37" s="129"/>
      <c r="AY37" s="148"/>
      <c r="AZ37" s="148"/>
      <c r="BA37" s="149"/>
      <c r="BB37" s="130" t="e">
        <f t="shared" si="48"/>
        <v>#DIV/0!</v>
      </c>
      <c r="BC37" s="130" t="e">
        <f t="shared" si="49"/>
        <v>#DIV/0!</v>
      </c>
      <c r="BD37" s="131" t="e" vm="4">
        <f>AVERAGE(BC34:BC37)</f>
        <v>#VALUE!</v>
      </c>
      <c r="BE37" s="107"/>
      <c r="BF37" s="161"/>
      <c r="BG37" s="161"/>
      <c r="BH37" s="161"/>
      <c r="BI37" s="161"/>
      <c r="BJ37" s="161"/>
      <c r="BK37" s="161"/>
      <c r="BL37" s="161"/>
      <c r="BM37" s="55"/>
      <c r="BN37" s="210"/>
    </row>
    <row r="38" spans="1:66" s="43" customFormat="1" ht="15" customHeight="1" x14ac:dyDescent="0.25">
      <c r="A38" s="165" t="s">
        <v>132</v>
      </c>
      <c r="B38" s="114">
        <v>46112</v>
      </c>
      <c r="C38" s="166" t="e">
        <f t="shared" si="32"/>
        <v>#DIV/0!</v>
      </c>
      <c r="D38" s="169" t="e">
        <f t="shared" si="18"/>
        <v>#DIV/0!</v>
      </c>
      <c r="E38" s="166" t="e">
        <f t="shared" si="33"/>
        <v>#DIV/0!</v>
      </c>
      <c r="F38" s="169" t="e">
        <f t="shared" si="19"/>
        <v>#DIV/0!</v>
      </c>
      <c r="G38" s="166" t="e">
        <f t="shared" si="34"/>
        <v>#DIV/0!</v>
      </c>
      <c r="H38" s="169" t="e">
        <f t="shared" si="20"/>
        <v>#DIV/0!</v>
      </c>
      <c r="I38" s="171" t="e">
        <f t="shared" si="35"/>
        <v>#DIV/0!</v>
      </c>
      <c r="J38" s="169" t="e">
        <f t="shared" si="21"/>
        <v>#DIV/0!</v>
      </c>
      <c r="K38" s="166" t="e">
        <f t="shared" si="36"/>
        <v>#DIV/0!</v>
      </c>
      <c r="L38" s="169" t="e">
        <f t="shared" si="22"/>
        <v>#DIV/0!</v>
      </c>
      <c r="M38" s="166" t="e">
        <f t="shared" si="37"/>
        <v>#DIV/0!</v>
      </c>
      <c r="N38" s="169" t="e">
        <f t="shared" si="23"/>
        <v>#DIV/0!</v>
      </c>
      <c r="O38" s="116"/>
      <c r="P38" s="117">
        <f t="shared" si="4"/>
        <v>46082</v>
      </c>
      <c r="Q38" s="105" t="e">
        <f t="shared" si="11"/>
        <v>#DIV/0!</v>
      </c>
      <c r="R38" s="105" t="e">
        <f t="shared" si="12"/>
        <v>#DIV/0!</v>
      </c>
      <c r="S38" s="105" t="e">
        <f t="shared" si="13"/>
        <v>#DIV/0!</v>
      </c>
      <c r="T38" s="105" t="e">
        <f t="shared" si="14"/>
        <v>#DIV/0!</v>
      </c>
      <c r="U38" s="105" t="e">
        <f t="shared" si="15"/>
        <v>#DIV/0!</v>
      </c>
      <c r="V38" s="105" t="e">
        <f t="shared" si="16"/>
        <v>#DIV/0!</v>
      </c>
      <c r="W38" s="105"/>
      <c r="X38" s="114">
        <f t="shared" si="5"/>
        <v>46112</v>
      </c>
      <c r="Y38" s="166" t="e" vm="4">
        <f t="shared" si="45"/>
        <v>#VALUE!</v>
      </c>
      <c r="Z38" s="169" t="e" vm="4">
        <f t="shared" si="24"/>
        <v>#VALUE!</v>
      </c>
      <c r="AA38" s="116"/>
      <c r="AB38" s="118" t="e" vm="4">
        <f t="shared" si="46"/>
        <v>#VALUE!</v>
      </c>
      <c r="AC38" s="105"/>
      <c r="AD38" s="184"/>
      <c r="AE38" s="185"/>
      <c r="AF38" s="105"/>
      <c r="AG38" s="114">
        <f t="shared" si="47"/>
        <v>46112</v>
      </c>
      <c r="AH38" s="166" t="e">
        <f t="shared" si="38"/>
        <v>#DIV/0!</v>
      </c>
      <c r="AI38" s="174" t="e">
        <f t="array" ref="AI38">_xlfn.IFS(AH37=0, 0, ABS(AH37)&gt;0, (AH38-AH37)/AH37)</f>
        <v>#DIV/0!</v>
      </c>
      <c r="AJ38" s="166" t="e">
        <f t="shared" si="39"/>
        <v>#DIV/0!</v>
      </c>
      <c r="AK38" s="174" t="e">
        <f t="array" ref="AK38">_xlfn.IFS(AJ37=0, 0, ABS(AJ37)&gt;0, (AJ38-AJ37)/AJ37)</f>
        <v>#DIV/0!</v>
      </c>
      <c r="AL38" s="166" t="e">
        <f t="shared" si="40"/>
        <v>#DIV/0!</v>
      </c>
      <c r="AM38" s="174" t="e">
        <f t="array" ref="AM38">_xlfn.IFS(AL37=0, 0, ABS(AL37)&gt;0, (AL38-AL37)/AL37)</f>
        <v>#DIV/0!</v>
      </c>
      <c r="AN38" s="166" t="e">
        <f t="shared" si="41"/>
        <v>#DIV/0!</v>
      </c>
      <c r="AO38" s="174" t="e">
        <f t="array" ref="AO38">_xlfn.IFS(AN37=0, 0, ABS(AN37)&gt;0, (AN38-AN37)/AN37)</f>
        <v>#DIV/0!</v>
      </c>
      <c r="AP38" s="166" t="e">
        <f t="shared" si="42"/>
        <v>#DIV/0!</v>
      </c>
      <c r="AQ38" s="174" t="e">
        <f t="array" ref="AQ38">_xlfn.IFS(AP37=0, 0, ABS(AP37)&gt;0, (AP38-AP37)/AP37)</f>
        <v>#DIV/0!</v>
      </c>
      <c r="AR38" s="166" t="e">
        <f t="shared" si="43"/>
        <v>#DIV/0!</v>
      </c>
      <c r="AS38" s="174" t="e">
        <f t="array" ref="AS38">_xlfn.IFS(AR37=0, 0, ABS(AR37)&gt;0, (AR38-AR37)/AR37)</f>
        <v>#DIV/0!</v>
      </c>
      <c r="AT38" s="166" t="e">
        <f t="shared" si="44"/>
        <v>#DIV/0!</v>
      </c>
      <c r="AU38" s="174" t="e">
        <f t="array" ref="AU38">_xlfn.IFS(AT37=0, 0, ABS(AT37)&gt;0, (AT38-AT37)/AT37)</f>
        <v>#DIV/0!</v>
      </c>
      <c r="AV38" s="107"/>
      <c r="AW38" s="117">
        <v>46082</v>
      </c>
      <c r="AX38" s="114"/>
      <c r="AY38" s="118"/>
      <c r="AZ38" s="118"/>
      <c r="BA38" s="119"/>
      <c r="BB38" s="115" t="e" vm="4">
        <f t="shared" si="48"/>
        <v>#VALUE!</v>
      </c>
      <c r="BC38" s="115" t="e" vm="4">
        <f t="shared" si="49"/>
        <v>#VALUE!</v>
      </c>
      <c r="BD38" s="116"/>
      <c r="BE38" s="107"/>
      <c r="BF38" s="161"/>
      <c r="BG38" s="161"/>
      <c r="BH38" s="161"/>
      <c r="BI38" s="161"/>
      <c r="BJ38" s="161"/>
      <c r="BK38" s="161"/>
      <c r="BL38" s="161"/>
      <c r="BM38" s="55"/>
      <c r="BN38" s="210"/>
    </row>
    <row r="39" spans="1:66" s="43" customFormat="1" ht="15" customHeight="1" x14ac:dyDescent="0.25">
      <c r="A39" s="165" t="s">
        <v>133</v>
      </c>
      <c r="B39" s="165" t="s">
        <v>134</v>
      </c>
      <c r="C39" s="166" t="e">
        <f t="shared" si="32"/>
        <v>#DIV/0!</v>
      </c>
      <c r="D39" s="169" t="e">
        <f t="shared" si="18"/>
        <v>#DIV/0!</v>
      </c>
      <c r="E39" s="166" t="e">
        <f t="shared" si="33"/>
        <v>#DIV/0!</v>
      </c>
      <c r="F39" s="169" t="e">
        <f t="shared" si="19"/>
        <v>#DIV/0!</v>
      </c>
      <c r="G39" s="166" t="e">
        <f t="shared" si="34"/>
        <v>#DIV/0!</v>
      </c>
      <c r="H39" s="169" t="e">
        <f t="shared" si="20"/>
        <v>#DIV/0!</v>
      </c>
      <c r="I39" s="171" t="e">
        <f t="shared" si="35"/>
        <v>#DIV/0!</v>
      </c>
      <c r="J39" s="169" t="e">
        <f t="shared" si="21"/>
        <v>#DIV/0!</v>
      </c>
      <c r="K39" s="166" t="e">
        <f t="shared" si="36"/>
        <v>#DIV/0!</v>
      </c>
      <c r="L39" s="169" t="e">
        <f t="shared" si="22"/>
        <v>#DIV/0!</v>
      </c>
      <c r="M39" s="166" t="e">
        <f t="shared" si="37"/>
        <v>#DIV/0!</v>
      </c>
      <c r="N39" s="169" t="e">
        <f t="shared" si="23"/>
        <v>#DIV/0!</v>
      </c>
      <c r="O39" s="116"/>
      <c r="P39" s="117">
        <f t="shared" si="4"/>
        <v>46174</v>
      </c>
      <c r="Q39" s="105" t="e">
        <f t="shared" si="11"/>
        <v>#DIV/0!</v>
      </c>
      <c r="R39" s="105" t="e">
        <f t="shared" si="12"/>
        <v>#DIV/0!</v>
      </c>
      <c r="S39" s="105" t="e">
        <f t="shared" si="13"/>
        <v>#DIV/0!</v>
      </c>
      <c r="T39" s="105" t="e">
        <f t="shared" si="14"/>
        <v>#DIV/0!</v>
      </c>
      <c r="U39" s="105" t="e">
        <f t="shared" si="15"/>
        <v>#DIV/0!</v>
      </c>
      <c r="V39" s="105" t="e">
        <f t="shared" si="16"/>
        <v>#DIV/0!</v>
      </c>
      <c r="W39" s="105"/>
      <c r="X39" s="114" t="str">
        <f t="shared" si="5"/>
        <v>6/31/2026</v>
      </c>
      <c r="Y39" s="166" t="e">
        <f t="shared" si="45"/>
        <v>#DIV/0!</v>
      </c>
      <c r="Z39" s="169" t="e">
        <f t="shared" si="24"/>
        <v>#DIV/0!</v>
      </c>
      <c r="AA39" s="116"/>
      <c r="AB39" s="118" t="e">
        <f t="shared" si="46"/>
        <v>#DIV/0!</v>
      </c>
      <c r="AC39" s="105"/>
      <c r="AD39" s="184"/>
      <c r="AE39" s="185"/>
      <c r="AF39" s="105"/>
      <c r="AG39" s="114" t="str">
        <f t="shared" si="47"/>
        <v>6/31/2026</v>
      </c>
      <c r="AH39" s="166" t="e">
        <f t="shared" si="38"/>
        <v>#DIV/0!</v>
      </c>
      <c r="AI39" s="174" t="e">
        <f t="array" ref="AI39">_xlfn.IFS(AH38=0, 0, ABS(AH38)&gt;0, (AH39-AH38)/AH38)</f>
        <v>#DIV/0!</v>
      </c>
      <c r="AJ39" s="166" t="e">
        <f t="shared" si="39"/>
        <v>#DIV/0!</v>
      </c>
      <c r="AK39" s="174" t="e">
        <f t="array" ref="AK39">_xlfn.IFS(AJ38=0, 0, ABS(AJ38)&gt;0, (AJ39-AJ38)/AJ38)</f>
        <v>#DIV/0!</v>
      </c>
      <c r="AL39" s="166" t="e">
        <f t="shared" si="40"/>
        <v>#DIV/0!</v>
      </c>
      <c r="AM39" s="174" t="e">
        <f t="array" ref="AM39">_xlfn.IFS(AL38=0, 0, ABS(AL38)&gt;0, (AL39-AL38)/AL38)</f>
        <v>#DIV/0!</v>
      </c>
      <c r="AN39" s="166" t="e">
        <f t="shared" si="41"/>
        <v>#DIV/0!</v>
      </c>
      <c r="AO39" s="174" t="e">
        <f t="array" ref="AO39">_xlfn.IFS(AN38=0, 0, ABS(AN38)&gt;0, (AN39-AN38)/AN38)</f>
        <v>#DIV/0!</v>
      </c>
      <c r="AP39" s="166" t="e">
        <f t="shared" si="42"/>
        <v>#DIV/0!</v>
      </c>
      <c r="AQ39" s="174" t="e">
        <f t="array" ref="AQ39">_xlfn.IFS(AP38=0, 0, ABS(AP38)&gt;0, (AP39-AP38)/AP38)</f>
        <v>#DIV/0!</v>
      </c>
      <c r="AR39" s="166" t="e">
        <f t="shared" si="43"/>
        <v>#DIV/0!</v>
      </c>
      <c r="AS39" s="174" t="e">
        <f t="array" ref="AS39">_xlfn.IFS(AR38=0, 0, ABS(AR38)&gt;0, (AR39-AR38)/AR38)</f>
        <v>#DIV/0!</v>
      </c>
      <c r="AT39" s="166" t="e">
        <f t="shared" si="44"/>
        <v>#DIV/0!</v>
      </c>
      <c r="AU39" s="174" t="e">
        <f t="array" ref="AU39">_xlfn.IFS(AT38=0, 0, ABS(AT38)&gt;0, (AT39-AT38)/AT38)</f>
        <v>#DIV/0!</v>
      </c>
      <c r="AV39" s="107"/>
      <c r="AW39" s="117">
        <v>46174</v>
      </c>
      <c r="AX39" s="114"/>
      <c r="AY39" s="118"/>
      <c r="AZ39" s="118"/>
      <c r="BA39" s="119"/>
      <c r="BB39" s="115" t="e">
        <f t="shared" si="48"/>
        <v>#DIV/0!</v>
      </c>
      <c r="BC39" s="115" t="e">
        <f t="shared" si="49"/>
        <v>#DIV/0!</v>
      </c>
      <c r="BD39" s="116"/>
      <c r="BE39" s="107"/>
      <c r="BF39" s="161"/>
      <c r="BG39" s="161"/>
      <c r="BH39" s="161"/>
      <c r="BI39" s="161"/>
      <c r="BJ39" s="161"/>
      <c r="BK39" s="161"/>
      <c r="BL39" s="161"/>
      <c r="BM39" s="55"/>
      <c r="BN39" s="210"/>
    </row>
    <row r="40" spans="1:66" s="43" customFormat="1" ht="15" customHeight="1" x14ac:dyDescent="0.25">
      <c r="A40" s="165" t="s">
        <v>135</v>
      </c>
      <c r="B40" s="165" t="s">
        <v>136</v>
      </c>
      <c r="C40" s="166" t="e">
        <f t="shared" si="32"/>
        <v>#DIV/0!</v>
      </c>
      <c r="D40" s="169" t="e">
        <f t="shared" si="18"/>
        <v>#DIV/0!</v>
      </c>
      <c r="E40" s="166" t="e">
        <f t="shared" si="33"/>
        <v>#DIV/0!</v>
      </c>
      <c r="F40" s="169" t="e">
        <f t="shared" si="19"/>
        <v>#DIV/0!</v>
      </c>
      <c r="G40" s="166" t="e">
        <f t="shared" si="34"/>
        <v>#DIV/0!</v>
      </c>
      <c r="H40" s="169" t="e">
        <f t="shared" si="20"/>
        <v>#DIV/0!</v>
      </c>
      <c r="I40" s="171" t="e">
        <f t="shared" si="35"/>
        <v>#DIV/0!</v>
      </c>
      <c r="J40" s="169" t="e">
        <f t="shared" si="21"/>
        <v>#DIV/0!</v>
      </c>
      <c r="K40" s="166" t="e">
        <f t="shared" si="36"/>
        <v>#DIV/0!</v>
      </c>
      <c r="L40" s="169" t="e">
        <f t="shared" si="22"/>
        <v>#DIV/0!</v>
      </c>
      <c r="M40" s="166" t="e">
        <f t="shared" si="37"/>
        <v>#DIV/0!</v>
      </c>
      <c r="N40" s="169" t="e">
        <f t="shared" si="23"/>
        <v>#DIV/0!</v>
      </c>
      <c r="O40" s="116"/>
      <c r="P40" s="117">
        <f t="shared" si="4"/>
        <v>46266</v>
      </c>
      <c r="Q40" s="105" t="e">
        <f t="shared" si="11"/>
        <v>#DIV/0!</v>
      </c>
      <c r="R40" s="105" t="e">
        <f t="shared" si="12"/>
        <v>#DIV/0!</v>
      </c>
      <c r="S40" s="105" t="e">
        <f t="shared" si="13"/>
        <v>#DIV/0!</v>
      </c>
      <c r="T40" s="105" t="e">
        <f t="shared" si="14"/>
        <v>#DIV/0!</v>
      </c>
      <c r="U40" s="105" t="e">
        <f t="shared" si="15"/>
        <v>#DIV/0!</v>
      </c>
      <c r="V40" s="105" t="e">
        <f t="shared" si="16"/>
        <v>#DIV/0!</v>
      </c>
      <c r="W40" s="105"/>
      <c r="X40" s="114" t="str">
        <f t="shared" si="5"/>
        <v>9/31/2026</v>
      </c>
      <c r="Y40" s="166" t="e">
        <f t="shared" si="45"/>
        <v>#DIV/0!</v>
      </c>
      <c r="Z40" s="169" t="e">
        <f t="shared" si="24"/>
        <v>#DIV/0!</v>
      </c>
      <c r="AA40" s="116"/>
      <c r="AB40" s="118" t="e">
        <f t="shared" si="46"/>
        <v>#DIV/0!</v>
      </c>
      <c r="AC40" s="105"/>
      <c r="AD40" s="184"/>
      <c r="AE40" s="185"/>
      <c r="AF40" s="105"/>
      <c r="AG40" s="114" t="str">
        <f t="shared" si="47"/>
        <v>9/31/2026</v>
      </c>
      <c r="AH40" s="166" t="e">
        <f t="shared" si="38"/>
        <v>#DIV/0!</v>
      </c>
      <c r="AI40" s="174" t="e">
        <f t="array" ref="AI40">_xlfn.IFS(AH39=0, 0, ABS(AH39)&gt;0, (AH40-AH39)/AH39)</f>
        <v>#DIV/0!</v>
      </c>
      <c r="AJ40" s="166" t="e">
        <f t="shared" si="39"/>
        <v>#DIV/0!</v>
      </c>
      <c r="AK40" s="174" t="e">
        <f t="array" ref="AK40">_xlfn.IFS(AJ39=0, 0, ABS(AJ39)&gt;0, (AJ40-AJ39)/AJ39)</f>
        <v>#DIV/0!</v>
      </c>
      <c r="AL40" s="166" t="e">
        <f t="shared" si="40"/>
        <v>#DIV/0!</v>
      </c>
      <c r="AM40" s="174" t="e">
        <f t="array" ref="AM40">_xlfn.IFS(AL39=0, 0, ABS(AL39)&gt;0, (AL40-AL39)/AL39)</f>
        <v>#DIV/0!</v>
      </c>
      <c r="AN40" s="166" t="e">
        <f t="shared" si="41"/>
        <v>#DIV/0!</v>
      </c>
      <c r="AO40" s="174" t="e">
        <f t="array" ref="AO40">_xlfn.IFS(AN39=0, 0, ABS(AN39)&gt;0, (AN40-AN39)/AN39)</f>
        <v>#DIV/0!</v>
      </c>
      <c r="AP40" s="166" t="e">
        <f t="shared" si="42"/>
        <v>#DIV/0!</v>
      </c>
      <c r="AQ40" s="174" t="e">
        <f t="array" ref="AQ40">_xlfn.IFS(AP39=0, 0, ABS(AP39)&gt;0, (AP40-AP39)/AP39)</f>
        <v>#DIV/0!</v>
      </c>
      <c r="AR40" s="166" t="e">
        <f t="shared" si="43"/>
        <v>#DIV/0!</v>
      </c>
      <c r="AS40" s="174" t="e">
        <f t="array" ref="AS40">_xlfn.IFS(AR39=0, 0, ABS(AR39)&gt;0, (AR40-AR39)/AR39)</f>
        <v>#DIV/0!</v>
      </c>
      <c r="AT40" s="166" t="e">
        <f t="shared" si="44"/>
        <v>#DIV/0!</v>
      </c>
      <c r="AU40" s="174" t="e">
        <f t="array" ref="AU40">_xlfn.IFS(AT39=0, 0, ABS(AT39)&gt;0, (AT40-AT39)/AT39)</f>
        <v>#DIV/0!</v>
      </c>
      <c r="AV40" s="107"/>
      <c r="AW40" s="117">
        <v>46266</v>
      </c>
      <c r="AX40" s="114"/>
      <c r="AY40" s="118"/>
      <c r="AZ40" s="118"/>
      <c r="BA40" s="119"/>
      <c r="BB40" s="115" t="e">
        <f t="shared" si="48"/>
        <v>#DIV/0!</v>
      </c>
      <c r="BC40" s="115" t="e">
        <f t="shared" si="49"/>
        <v>#DIV/0!</v>
      </c>
      <c r="BD40" s="116"/>
      <c r="BE40" s="107"/>
      <c r="BF40" s="161"/>
      <c r="BG40" s="161"/>
      <c r="BH40" s="161"/>
      <c r="BI40" s="161"/>
      <c r="BJ40" s="161"/>
      <c r="BK40" s="161"/>
      <c r="BL40" s="161"/>
      <c r="BM40" s="55"/>
      <c r="BN40" s="210"/>
    </row>
    <row r="41" spans="1:66" s="43" customFormat="1" ht="15" customHeight="1" x14ac:dyDescent="0.25">
      <c r="A41" s="167" t="s">
        <v>137</v>
      </c>
      <c r="B41" s="129">
        <v>46387</v>
      </c>
      <c r="C41" s="168" t="e">
        <f t="shared" si="32"/>
        <v>#DIV/0!</v>
      </c>
      <c r="D41" s="170" t="e">
        <f t="shared" si="18"/>
        <v>#DIV/0!</v>
      </c>
      <c r="E41" s="168" t="e">
        <f t="shared" si="33"/>
        <v>#DIV/0!</v>
      </c>
      <c r="F41" s="170" t="e">
        <f t="shared" si="19"/>
        <v>#DIV/0!</v>
      </c>
      <c r="G41" s="168" t="e">
        <f t="shared" si="34"/>
        <v>#DIV/0!</v>
      </c>
      <c r="H41" s="170" t="e">
        <f t="shared" si="20"/>
        <v>#DIV/0!</v>
      </c>
      <c r="I41" s="172" t="e">
        <f t="shared" si="35"/>
        <v>#DIV/0!</v>
      </c>
      <c r="J41" s="170" t="e">
        <f t="shared" si="21"/>
        <v>#DIV/0!</v>
      </c>
      <c r="K41" s="168" t="e">
        <f t="shared" si="36"/>
        <v>#DIV/0!</v>
      </c>
      <c r="L41" s="170" t="e">
        <f t="shared" si="22"/>
        <v>#DIV/0!</v>
      </c>
      <c r="M41" s="168" t="e">
        <f t="shared" si="37"/>
        <v>#DIV/0!</v>
      </c>
      <c r="N41" s="170" t="e">
        <f t="shared" si="23"/>
        <v>#DIV/0!</v>
      </c>
      <c r="O41" s="131"/>
      <c r="P41" s="132">
        <f t="shared" si="4"/>
        <v>46357</v>
      </c>
      <c r="Q41" s="133" t="e">
        <f t="shared" si="11"/>
        <v>#DIV/0!</v>
      </c>
      <c r="R41" s="133" t="e">
        <f t="shared" si="12"/>
        <v>#DIV/0!</v>
      </c>
      <c r="S41" s="133" t="e">
        <f t="shared" si="13"/>
        <v>#DIV/0!</v>
      </c>
      <c r="T41" s="133" t="e">
        <f t="shared" si="14"/>
        <v>#DIV/0!</v>
      </c>
      <c r="U41" s="133" t="e">
        <f t="shared" si="15"/>
        <v>#DIV/0!</v>
      </c>
      <c r="V41" s="133" t="e">
        <f t="shared" si="16"/>
        <v>#DIV/0!</v>
      </c>
      <c r="W41" s="133"/>
      <c r="X41" s="129">
        <f t="shared" si="5"/>
        <v>46387</v>
      </c>
      <c r="Y41" s="168" t="e">
        <f t="shared" si="45"/>
        <v>#DIV/0!</v>
      </c>
      <c r="Z41" s="170" t="e">
        <f t="shared" si="24"/>
        <v>#DIV/0!</v>
      </c>
      <c r="AA41" s="131"/>
      <c r="AB41" s="148" t="e">
        <f t="shared" si="46"/>
        <v>#DIV/0!</v>
      </c>
      <c r="AC41" s="133"/>
      <c r="AD41" s="195"/>
      <c r="AE41" s="185"/>
      <c r="AF41" s="133"/>
      <c r="AG41" s="129">
        <f t="shared" si="47"/>
        <v>46387</v>
      </c>
      <c r="AH41" s="168" t="e">
        <f t="shared" si="38"/>
        <v>#DIV/0!</v>
      </c>
      <c r="AI41" s="175" t="e">
        <f t="array" ref="AI41">_xlfn.IFS(AH40=0, 0, ABS(AH40)&gt;0, (AH41-AH40)/AH40)</f>
        <v>#DIV/0!</v>
      </c>
      <c r="AJ41" s="168" t="e">
        <f t="shared" si="39"/>
        <v>#DIV/0!</v>
      </c>
      <c r="AK41" s="175" t="e">
        <f t="array" ref="AK41">_xlfn.IFS(AJ40=0, 0, ABS(AJ40)&gt;0, (AJ41-AJ40)/AJ40)</f>
        <v>#DIV/0!</v>
      </c>
      <c r="AL41" s="168" t="e">
        <f t="shared" si="40"/>
        <v>#DIV/0!</v>
      </c>
      <c r="AM41" s="175" t="e">
        <f t="array" ref="AM41">_xlfn.IFS(AL40=0, 0, ABS(AL40)&gt;0, (AL41-AL40)/AL40)</f>
        <v>#DIV/0!</v>
      </c>
      <c r="AN41" s="168" t="e">
        <f t="shared" si="41"/>
        <v>#DIV/0!</v>
      </c>
      <c r="AO41" s="175" t="e">
        <f t="array" ref="AO41">_xlfn.IFS(AN40=0, 0, ABS(AN40)&gt;0, (AN41-AN40)/AN40)</f>
        <v>#DIV/0!</v>
      </c>
      <c r="AP41" s="168" t="e">
        <f t="shared" si="42"/>
        <v>#DIV/0!</v>
      </c>
      <c r="AQ41" s="175" t="e">
        <f t="array" ref="AQ41">_xlfn.IFS(AP40=0, 0, ABS(AP40)&gt;0, (AP41-AP40)/AP40)</f>
        <v>#DIV/0!</v>
      </c>
      <c r="AR41" s="168" t="e">
        <f t="shared" si="43"/>
        <v>#DIV/0!</v>
      </c>
      <c r="AS41" s="175" t="e">
        <f t="array" ref="AS41">_xlfn.IFS(AR40=0, 0, ABS(AR40)&gt;0, (AR41-AR40)/AR40)</f>
        <v>#DIV/0!</v>
      </c>
      <c r="AT41" s="168" t="e">
        <f t="shared" si="44"/>
        <v>#DIV/0!</v>
      </c>
      <c r="AU41" s="175" t="e">
        <f t="array" ref="AU41">_xlfn.IFS(AT40=0, 0, ABS(AT40)&gt;0, (AT41-AT40)/AT40)</f>
        <v>#DIV/0!</v>
      </c>
      <c r="AV41" s="147"/>
      <c r="AW41" s="132">
        <v>46357</v>
      </c>
      <c r="AX41" s="129"/>
      <c r="AY41" s="148"/>
      <c r="AZ41" s="148"/>
      <c r="BA41" s="149"/>
      <c r="BB41" s="130" t="e">
        <f t="shared" si="48"/>
        <v>#DIV/0!</v>
      </c>
      <c r="BC41" s="130" t="e">
        <f t="shared" si="49"/>
        <v>#DIV/0!</v>
      </c>
      <c r="BD41" s="131" t="e" vm="4">
        <f>AVERAGE(BC38:BC41)</f>
        <v>#VALUE!</v>
      </c>
      <c r="BE41" s="107"/>
      <c r="BF41" s="55"/>
      <c r="BG41" s="55"/>
      <c r="BH41" s="55"/>
      <c r="BI41" s="55"/>
      <c r="BJ41" s="55"/>
      <c r="BK41" s="55"/>
      <c r="BL41" s="55"/>
      <c r="BM41" s="55"/>
      <c r="BN41" s="210"/>
    </row>
    <row r="42" spans="1:66" s="43" customFormat="1" ht="15" customHeight="1" x14ac:dyDescent="0.25">
      <c r="A42" s="165" t="s">
        <v>138</v>
      </c>
      <c r="B42" s="114">
        <v>46477</v>
      </c>
      <c r="C42" s="166" t="e">
        <f t="shared" si="32"/>
        <v>#DIV/0!</v>
      </c>
      <c r="D42" s="169" t="e">
        <f t="shared" si="18"/>
        <v>#DIV/0!</v>
      </c>
      <c r="E42" s="166" t="e">
        <f t="shared" si="33"/>
        <v>#DIV/0!</v>
      </c>
      <c r="F42" s="169" t="e">
        <f t="shared" si="19"/>
        <v>#DIV/0!</v>
      </c>
      <c r="G42" s="166" t="e">
        <f t="shared" si="34"/>
        <v>#DIV/0!</v>
      </c>
      <c r="H42" s="169" t="e">
        <f t="shared" si="20"/>
        <v>#DIV/0!</v>
      </c>
      <c r="I42" s="171" t="e">
        <f t="shared" si="35"/>
        <v>#DIV/0!</v>
      </c>
      <c r="J42" s="169" t="e">
        <f t="shared" si="21"/>
        <v>#DIV/0!</v>
      </c>
      <c r="K42" s="166" t="e">
        <f t="shared" si="36"/>
        <v>#DIV/0!</v>
      </c>
      <c r="L42" s="169" t="e">
        <f t="shared" si="22"/>
        <v>#DIV/0!</v>
      </c>
      <c r="M42" s="166" t="e">
        <f t="shared" si="37"/>
        <v>#DIV/0!</v>
      </c>
      <c r="N42" s="169" t="e">
        <f t="shared" si="23"/>
        <v>#DIV/0!</v>
      </c>
      <c r="O42" s="116"/>
      <c r="P42" s="117">
        <f t="shared" si="4"/>
        <v>46447</v>
      </c>
      <c r="Q42" s="105" t="e">
        <f t="shared" si="11"/>
        <v>#DIV/0!</v>
      </c>
      <c r="R42" s="105" t="e">
        <f t="shared" si="12"/>
        <v>#DIV/0!</v>
      </c>
      <c r="S42" s="105" t="e">
        <f t="shared" si="13"/>
        <v>#DIV/0!</v>
      </c>
      <c r="T42" s="105" t="e">
        <f t="shared" si="14"/>
        <v>#DIV/0!</v>
      </c>
      <c r="U42" s="105" t="e">
        <f t="shared" si="15"/>
        <v>#DIV/0!</v>
      </c>
      <c r="V42" s="105" t="e">
        <f t="shared" si="16"/>
        <v>#DIV/0!</v>
      </c>
      <c r="W42" s="105"/>
      <c r="X42" s="114">
        <f t="shared" si="5"/>
        <v>46477</v>
      </c>
      <c r="Y42" s="166" t="e" vm="4">
        <f t="shared" si="45"/>
        <v>#VALUE!</v>
      </c>
      <c r="Z42" s="169" t="e" vm="4">
        <f t="shared" si="24"/>
        <v>#VALUE!</v>
      </c>
      <c r="AA42" s="116"/>
      <c r="AB42" s="118" t="e" vm="4">
        <f t="shared" si="46"/>
        <v>#VALUE!</v>
      </c>
      <c r="AC42" s="105"/>
      <c r="AD42" s="184"/>
      <c r="AE42" s="185"/>
      <c r="AF42" s="105"/>
      <c r="AG42" s="114">
        <f t="shared" si="47"/>
        <v>46477</v>
      </c>
      <c r="AH42" s="166" t="e">
        <f t="shared" si="38"/>
        <v>#DIV/0!</v>
      </c>
      <c r="AI42" s="174" t="e">
        <f t="array" ref="AI42">_xlfn.IFS(AH41=0, 0, ABS(AH41)&gt;0, (AH42-AH41)/AH41)</f>
        <v>#DIV/0!</v>
      </c>
      <c r="AJ42" s="166" t="e">
        <f t="shared" si="39"/>
        <v>#DIV/0!</v>
      </c>
      <c r="AK42" s="174" t="e">
        <f t="array" ref="AK42">_xlfn.IFS(AJ41=0, 0, ABS(AJ41)&gt;0, (AJ42-AJ41)/AJ41)</f>
        <v>#DIV/0!</v>
      </c>
      <c r="AL42" s="166" t="e">
        <f t="shared" si="40"/>
        <v>#DIV/0!</v>
      </c>
      <c r="AM42" s="174" t="e">
        <f t="array" ref="AM42">_xlfn.IFS(AL41=0, 0, ABS(AL41)&gt;0, (AL42-AL41)/AL41)</f>
        <v>#DIV/0!</v>
      </c>
      <c r="AN42" s="166" t="e">
        <f t="shared" si="41"/>
        <v>#DIV/0!</v>
      </c>
      <c r="AO42" s="174" t="e">
        <f t="array" ref="AO42">_xlfn.IFS(AN41=0, 0, ABS(AN41)&gt;0, (AN42-AN41)/AN41)</f>
        <v>#DIV/0!</v>
      </c>
      <c r="AP42" s="166" t="e">
        <f t="shared" si="42"/>
        <v>#DIV/0!</v>
      </c>
      <c r="AQ42" s="174" t="e">
        <f t="array" ref="AQ42">_xlfn.IFS(AP41=0, 0, ABS(AP41)&gt;0, (AP42-AP41)/AP41)</f>
        <v>#DIV/0!</v>
      </c>
      <c r="AR42" s="166" t="e">
        <f t="shared" si="43"/>
        <v>#DIV/0!</v>
      </c>
      <c r="AS42" s="174" t="e">
        <f t="array" ref="AS42">_xlfn.IFS(AR41=0, 0, ABS(AR41)&gt;0, (AR42-AR41)/AR41)</f>
        <v>#DIV/0!</v>
      </c>
      <c r="AT42" s="166" t="e">
        <f t="shared" si="44"/>
        <v>#DIV/0!</v>
      </c>
      <c r="AU42" s="174" t="e">
        <f t="array" ref="AU42">_xlfn.IFS(AT41=0, 0, ABS(AT41)&gt;0, (AT42-AT41)/AT41)</f>
        <v>#DIV/0!</v>
      </c>
      <c r="AV42" s="107"/>
      <c r="AW42" s="117">
        <v>46447</v>
      </c>
      <c r="AX42" s="114"/>
      <c r="AY42" s="118"/>
      <c r="AZ42" s="118"/>
      <c r="BA42" s="119"/>
      <c r="BB42" s="115" t="e" vm="4">
        <f t="shared" si="48"/>
        <v>#VALUE!</v>
      </c>
      <c r="BC42" s="115" t="e" vm="4">
        <f t="shared" si="49"/>
        <v>#VALUE!</v>
      </c>
      <c r="BD42" s="116"/>
      <c r="BE42" s="107"/>
      <c r="BF42" s="187" t="s">
        <v>139</v>
      </c>
      <c r="BG42" s="185"/>
      <c r="BH42" s="187" t="str">
        <f>A31</f>
        <v>2024.Q2</v>
      </c>
      <c r="BI42" s="186" t="e" vm="4">
        <f>BD33</f>
        <v>#VALUE!</v>
      </c>
      <c r="BJ42" s="197" t="e" vm="4">
        <f>(BI42-BB6)/BB6</f>
        <v>#VALUE!</v>
      </c>
      <c r="BK42" s="203" t="e" vm="4">
        <f t="array" ref="BK42">_xlfn.IFS(BJ42&gt;0, "UNDERVALUED", BJ42&lt;0, "OVERVALUED")</f>
        <v>#VALUE!</v>
      </c>
      <c r="BL42" s="185"/>
      <c r="BM42" s="55"/>
      <c r="BN42" s="210"/>
    </row>
    <row r="43" spans="1:66" s="43" customFormat="1" ht="15" customHeight="1" x14ac:dyDescent="0.25">
      <c r="A43" s="165" t="s">
        <v>140</v>
      </c>
      <c r="B43" s="165" t="s">
        <v>141</v>
      </c>
      <c r="C43" s="166" t="e">
        <f t="shared" si="32"/>
        <v>#DIV/0!</v>
      </c>
      <c r="D43" s="169" t="e">
        <f t="shared" si="18"/>
        <v>#DIV/0!</v>
      </c>
      <c r="E43" s="166" t="e">
        <f t="shared" si="33"/>
        <v>#DIV/0!</v>
      </c>
      <c r="F43" s="169" t="e">
        <f t="shared" si="19"/>
        <v>#DIV/0!</v>
      </c>
      <c r="G43" s="166" t="e">
        <f t="shared" si="34"/>
        <v>#DIV/0!</v>
      </c>
      <c r="H43" s="169" t="e">
        <f t="shared" si="20"/>
        <v>#DIV/0!</v>
      </c>
      <c r="I43" s="171" t="e">
        <f t="shared" si="35"/>
        <v>#DIV/0!</v>
      </c>
      <c r="J43" s="169" t="e">
        <f t="shared" si="21"/>
        <v>#DIV/0!</v>
      </c>
      <c r="K43" s="166" t="e">
        <f t="shared" si="36"/>
        <v>#DIV/0!</v>
      </c>
      <c r="L43" s="169" t="e">
        <f t="shared" si="22"/>
        <v>#DIV/0!</v>
      </c>
      <c r="M43" s="166" t="e">
        <f t="shared" si="37"/>
        <v>#DIV/0!</v>
      </c>
      <c r="N43" s="169" t="e">
        <f t="shared" si="23"/>
        <v>#DIV/0!</v>
      </c>
      <c r="O43" s="116"/>
      <c r="P43" s="117">
        <f t="shared" si="4"/>
        <v>46539</v>
      </c>
      <c r="Q43" s="105" t="e">
        <f t="shared" si="11"/>
        <v>#DIV/0!</v>
      </c>
      <c r="R43" s="105" t="e">
        <f t="shared" si="12"/>
        <v>#DIV/0!</v>
      </c>
      <c r="S43" s="105" t="e">
        <f t="shared" si="13"/>
        <v>#DIV/0!</v>
      </c>
      <c r="T43" s="105" t="e">
        <f t="shared" si="14"/>
        <v>#DIV/0!</v>
      </c>
      <c r="U43" s="105" t="e">
        <f t="shared" si="15"/>
        <v>#DIV/0!</v>
      </c>
      <c r="V43" s="105" t="e">
        <f t="shared" si="16"/>
        <v>#DIV/0!</v>
      </c>
      <c r="W43" s="105"/>
      <c r="X43" s="114" t="str">
        <f t="shared" si="5"/>
        <v>6/31/2027</v>
      </c>
      <c r="Y43" s="166" t="e">
        <f t="shared" si="45"/>
        <v>#DIV/0!</v>
      </c>
      <c r="Z43" s="169" t="e">
        <f t="shared" si="24"/>
        <v>#DIV/0!</v>
      </c>
      <c r="AA43" s="116"/>
      <c r="AB43" s="118" t="e">
        <f t="shared" si="46"/>
        <v>#DIV/0!</v>
      </c>
      <c r="AC43" s="105"/>
      <c r="AD43" s="184"/>
      <c r="AE43" s="185"/>
      <c r="AF43" s="105"/>
      <c r="AG43" s="114" t="str">
        <f t="shared" si="47"/>
        <v>6/31/2027</v>
      </c>
      <c r="AH43" s="166" t="e">
        <f t="shared" si="38"/>
        <v>#DIV/0!</v>
      </c>
      <c r="AI43" s="174" t="e">
        <f t="array" ref="AI43">_xlfn.IFS(AH42=0, 0, ABS(AH42)&gt;0, (AH43-AH42)/AH42)</f>
        <v>#DIV/0!</v>
      </c>
      <c r="AJ43" s="166" t="e">
        <f t="shared" si="39"/>
        <v>#DIV/0!</v>
      </c>
      <c r="AK43" s="174" t="e">
        <f t="array" ref="AK43">_xlfn.IFS(AJ42=0, 0, ABS(AJ42)&gt;0, (AJ43-AJ42)/AJ42)</f>
        <v>#DIV/0!</v>
      </c>
      <c r="AL43" s="166" t="e">
        <f t="shared" si="40"/>
        <v>#DIV/0!</v>
      </c>
      <c r="AM43" s="174" t="e">
        <f t="array" ref="AM43">_xlfn.IFS(AL42=0, 0, ABS(AL42)&gt;0, (AL43-AL42)/AL42)</f>
        <v>#DIV/0!</v>
      </c>
      <c r="AN43" s="166" t="e">
        <f t="shared" si="41"/>
        <v>#DIV/0!</v>
      </c>
      <c r="AO43" s="174" t="e">
        <f t="array" ref="AO43">_xlfn.IFS(AN42=0, 0, ABS(AN42)&gt;0, (AN43-AN42)/AN42)</f>
        <v>#DIV/0!</v>
      </c>
      <c r="AP43" s="166" t="e">
        <f t="shared" si="42"/>
        <v>#DIV/0!</v>
      </c>
      <c r="AQ43" s="174" t="e">
        <f t="array" ref="AQ43">_xlfn.IFS(AP42=0, 0, ABS(AP42)&gt;0, (AP43-AP42)/AP42)</f>
        <v>#DIV/0!</v>
      </c>
      <c r="AR43" s="166" t="e">
        <f t="shared" si="43"/>
        <v>#DIV/0!</v>
      </c>
      <c r="AS43" s="174" t="e">
        <f t="array" ref="AS43">_xlfn.IFS(AR42=0, 0, ABS(AR42)&gt;0, (AR43-AR42)/AR42)</f>
        <v>#DIV/0!</v>
      </c>
      <c r="AT43" s="166" t="e">
        <f t="shared" si="44"/>
        <v>#DIV/0!</v>
      </c>
      <c r="AU43" s="174" t="e">
        <f t="array" ref="AU43">_xlfn.IFS(AT42=0, 0, ABS(AT42)&gt;0, (AT43-AT42)/AT42)</f>
        <v>#DIV/0!</v>
      </c>
      <c r="AV43" s="107"/>
      <c r="AW43" s="117">
        <v>46539</v>
      </c>
      <c r="AX43" s="114"/>
      <c r="AY43" s="118"/>
      <c r="AZ43" s="118"/>
      <c r="BA43" s="119"/>
      <c r="BB43" s="115" t="e">
        <f t="shared" si="48"/>
        <v>#DIV/0!</v>
      </c>
      <c r="BC43" s="115" t="e">
        <f t="shared" si="49"/>
        <v>#DIV/0!</v>
      </c>
      <c r="BD43" s="116"/>
      <c r="BE43" s="107"/>
      <c r="BF43" s="185"/>
      <c r="BG43" s="185"/>
      <c r="BH43" s="185"/>
      <c r="BI43" s="185"/>
      <c r="BJ43" s="185"/>
      <c r="BK43" s="185"/>
      <c r="BL43" s="185"/>
      <c r="BM43" s="55"/>
      <c r="BN43" s="210"/>
    </row>
    <row r="44" spans="1:66" s="43" customFormat="1" ht="15" customHeight="1" x14ac:dyDescent="0.25">
      <c r="A44" s="165" t="s">
        <v>142</v>
      </c>
      <c r="B44" s="165" t="s">
        <v>143</v>
      </c>
      <c r="C44" s="166" t="e">
        <f t="shared" si="32"/>
        <v>#DIV/0!</v>
      </c>
      <c r="D44" s="169" t="e">
        <f t="shared" si="18"/>
        <v>#DIV/0!</v>
      </c>
      <c r="E44" s="166" t="e">
        <f t="shared" si="33"/>
        <v>#DIV/0!</v>
      </c>
      <c r="F44" s="169" t="e">
        <f t="shared" si="19"/>
        <v>#DIV/0!</v>
      </c>
      <c r="G44" s="166" t="e">
        <f t="shared" si="34"/>
        <v>#DIV/0!</v>
      </c>
      <c r="H44" s="169" t="e">
        <f t="shared" si="20"/>
        <v>#DIV/0!</v>
      </c>
      <c r="I44" s="171" t="e">
        <f t="shared" si="35"/>
        <v>#DIV/0!</v>
      </c>
      <c r="J44" s="169" t="e">
        <f t="shared" si="21"/>
        <v>#DIV/0!</v>
      </c>
      <c r="K44" s="166" t="e">
        <f t="shared" si="36"/>
        <v>#DIV/0!</v>
      </c>
      <c r="L44" s="169" t="e">
        <f t="shared" si="22"/>
        <v>#DIV/0!</v>
      </c>
      <c r="M44" s="166" t="e">
        <f t="shared" si="37"/>
        <v>#DIV/0!</v>
      </c>
      <c r="N44" s="169" t="e">
        <f t="shared" si="23"/>
        <v>#DIV/0!</v>
      </c>
      <c r="O44" s="116"/>
      <c r="P44" s="117">
        <f t="shared" si="4"/>
        <v>46631</v>
      </c>
      <c r="Q44" s="105" t="e">
        <f t="shared" si="11"/>
        <v>#DIV/0!</v>
      </c>
      <c r="R44" s="105" t="e">
        <f t="shared" si="12"/>
        <v>#DIV/0!</v>
      </c>
      <c r="S44" s="105" t="e">
        <f t="shared" si="13"/>
        <v>#DIV/0!</v>
      </c>
      <c r="T44" s="105" t="e">
        <f t="shared" si="14"/>
        <v>#DIV/0!</v>
      </c>
      <c r="U44" s="105" t="e">
        <f t="shared" si="15"/>
        <v>#DIV/0!</v>
      </c>
      <c r="V44" s="105" t="e">
        <f t="shared" si="16"/>
        <v>#DIV/0!</v>
      </c>
      <c r="W44" s="105"/>
      <c r="X44" s="114" t="str">
        <f t="shared" si="5"/>
        <v>9/31/2027</v>
      </c>
      <c r="Y44" s="166" t="e">
        <f t="shared" si="45"/>
        <v>#DIV/0!</v>
      </c>
      <c r="Z44" s="169" t="e">
        <f t="shared" si="24"/>
        <v>#DIV/0!</v>
      </c>
      <c r="AA44" s="116"/>
      <c r="AB44" s="118" t="e">
        <f t="shared" si="46"/>
        <v>#DIV/0!</v>
      </c>
      <c r="AC44" s="105"/>
      <c r="AD44" s="184"/>
      <c r="AE44" s="185"/>
      <c r="AF44" s="105"/>
      <c r="AG44" s="114" t="str">
        <f t="shared" si="47"/>
        <v>9/31/2027</v>
      </c>
      <c r="AH44" s="166" t="e">
        <f t="shared" si="38"/>
        <v>#DIV/0!</v>
      </c>
      <c r="AI44" s="174" t="e">
        <f t="array" ref="AI44">_xlfn.IFS(AH43=0, 0, ABS(AH43)&gt;0, (AH44-AH43)/AH43)</f>
        <v>#DIV/0!</v>
      </c>
      <c r="AJ44" s="166" t="e">
        <f t="shared" si="39"/>
        <v>#DIV/0!</v>
      </c>
      <c r="AK44" s="174" t="e">
        <f t="array" ref="AK44">_xlfn.IFS(AJ43=0, 0, ABS(AJ43)&gt;0, (AJ44-AJ43)/AJ43)</f>
        <v>#DIV/0!</v>
      </c>
      <c r="AL44" s="166" t="e">
        <f t="shared" si="40"/>
        <v>#DIV/0!</v>
      </c>
      <c r="AM44" s="174" t="e">
        <f t="array" ref="AM44">_xlfn.IFS(AL43=0, 0, ABS(AL43)&gt;0, (AL44-AL43)/AL43)</f>
        <v>#DIV/0!</v>
      </c>
      <c r="AN44" s="166" t="e">
        <f t="shared" si="41"/>
        <v>#DIV/0!</v>
      </c>
      <c r="AO44" s="174" t="e">
        <f t="array" ref="AO44">_xlfn.IFS(AN43=0, 0, ABS(AN43)&gt;0, (AN44-AN43)/AN43)</f>
        <v>#DIV/0!</v>
      </c>
      <c r="AP44" s="166" t="e">
        <f t="shared" si="42"/>
        <v>#DIV/0!</v>
      </c>
      <c r="AQ44" s="174" t="e">
        <f t="array" ref="AQ44">_xlfn.IFS(AP43=0, 0, ABS(AP43)&gt;0, (AP44-AP43)/AP43)</f>
        <v>#DIV/0!</v>
      </c>
      <c r="AR44" s="166" t="e">
        <f t="shared" si="43"/>
        <v>#DIV/0!</v>
      </c>
      <c r="AS44" s="174" t="e">
        <f t="array" ref="AS44">_xlfn.IFS(AR43=0, 0, ABS(AR43)&gt;0, (AR44-AR43)/AR43)</f>
        <v>#DIV/0!</v>
      </c>
      <c r="AT44" s="166" t="e">
        <f t="shared" si="44"/>
        <v>#DIV/0!</v>
      </c>
      <c r="AU44" s="174" t="e">
        <f t="array" ref="AU44">_xlfn.IFS(AT43=0, 0, ABS(AT43)&gt;0, (AT44-AT43)/AT43)</f>
        <v>#DIV/0!</v>
      </c>
      <c r="AV44" s="107"/>
      <c r="AW44" s="117">
        <v>46631</v>
      </c>
      <c r="AX44" s="114"/>
      <c r="AY44" s="118"/>
      <c r="AZ44" s="118"/>
      <c r="BA44" s="119"/>
      <c r="BB44" s="115" t="e">
        <f t="shared" si="48"/>
        <v>#DIV/0!</v>
      </c>
      <c r="BC44" s="115" t="e">
        <f t="shared" si="49"/>
        <v>#DIV/0!</v>
      </c>
      <c r="BD44" s="116"/>
      <c r="BE44" s="107"/>
      <c r="BF44" s="91"/>
      <c r="BG44" s="91"/>
      <c r="BH44" s="91"/>
      <c r="BI44" s="91"/>
      <c r="BJ44" s="91"/>
      <c r="BK44" s="91"/>
      <c r="BL44" s="91"/>
      <c r="BM44" s="55"/>
      <c r="BN44" s="210"/>
    </row>
    <row r="45" spans="1:66" s="43" customFormat="1" ht="15" customHeight="1" x14ac:dyDescent="0.25">
      <c r="A45" s="167" t="s">
        <v>144</v>
      </c>
      <c r="B45" s="129">
        <v>46752</v>
      </c>
      <c r="C45" s="168" t="e">
        <f t="shared" si="32"/>
        <v>#DIV/0!</v>
      </c>
      <c r="D45" s="170" t="e">
        <f t="shared" si="18"/>
        <v>#DIV/0!</v>
      </c>
      <c r="E45" s="168" t="e">
        <f t="shared" si="33"/>
        <v>#DIV/0!</v>
      </c>
      <c r="F45" s="170" t="e">
        <f t="shared" si="19"/>
        <v>#DIV/0!</v>
      </c>
      <c r="G45" s="168" t="e">
        <f t="shared" si="34"/>
        <v>#DIV/0!</v>
      </c>
      <c r="H45" s="170" t="e">
        <f t="shared" si="20"/>
        <v>#DIV/0!</v>
      </c>
      <c r="I45" s="172" t="e">
        <f t="shared" si="35"/>
        <v>#DIV/0!</v>
      </c>
      <c r="J45" s="170" t="e">
        <f t="shared" si="21"/>
        <v>#DIV/0!</v>
      </c>
      <c r="K45" s="168" t="e">
        <f t="shared" si="36"/>
        <v>#DIV/0!</v>
      </c>
      <c r="L45" s="170" t="e">
        <f t="shared" si="22"/>
        <v>#DIV/0!</v>
      </c>
      <c r="M45" s="168" t="e">
        <f t="shared" si="37"/>
        <v>#DIV/0!</v>
      </c>
      <c r="N45" s="170" t="e">
        <f t="shared" si="23"/>
        <v>#DIV/0!</v>
      </c>
      <c r="O45" s="131"/>
      <c r="P45" s="132">
        <f t="shared" si="4"/>
        <v>46722</v>
      </c>
      <c r="Q45" s="133" t="e">
        <f t="shared" si="11"/>
        <v>#DIV/0!</v>
      </c>
      <c r="R45" s="133" t="e">
        <f t="shared" si="12"/>
        <v>#DIV/0!</v>
      </c>
      <c r="S45" s="133" t="e">
        <f t="shared" si="13"/>
        <v>#DIV/0!</v>
      </c>
      <c r="T45" s="133" t="e">
        <f t="shared" si="14"/>
        <v>#DIV/0!</v>
      </c>
      <c r="U45" s="133" t="e">
        <f t="shared" si="15"/>
        <v>#DIV/0!</v>
      </c>
      <c r="V45" s="133" t="e">
        <f t="shared" si="16"/>
        <v>#DIV/0!</v>
      </c>
      <c r="W45" s="133"/>
      <c r="X45" s="129">
        <f t="shared" si="5"/>
        <v>46752</v>
      </c>
      <c r="Y45" s="168" t="e">
        <f t="shared" si="45"/>
        <v>#DIV/0!</v>
      </c>
      <c r="Z45" s="170" t="e">
        <f t="shared" si="24"/>
        <v>#DIV/0!</v>
      </c>
      <c r="AA45" s="131"/>
      <c r="AB45" s="148" t="e">
        <f t="shared" si="46"/>
        <v>#DIV/0!</v>
      </c>
      <c r="AC45" s="133"/>
      <c r="AD45" s="195"/>
      <c r="AE45" s="185"/>
      <c r="AF45" s="133"/>
      <c r="AG45" s="129">
        <f t="shared" si="47"/>
        <v>46752</v>
      </c>
      <c r="AH45" s="168" t="e">
        <f t="shared" si="38"/>
        <v>#DIV/0!</v>
      </c>
      <c r="AI45" s="175" t="e">
        <f t="array" ref="AI45">_xlfn.IFS(AH44=0, 0, ABS(AH44)&gt;0, (AH45-AH44)/AH44)</f>
        <v>#DIV/0!</v>
      </c>
      <c r="AJ45" s="168" t="e">
        <f t="shared" si="39"/>
        <v>#DIV/0!</v>
      </c>
      <c r="AK45" s="175" t="e">
        <f t="array" ref="AK45">_xlfn.IFS(AJ44=0, 0, ABS(AJ44)&gt;0, (AJ45-AJ44)/AJ44)</f>
        <v>#DIV/0!</v>
      </c>
      <c r="AL45" s="168" t="e">
        <f t="shared" si="40"/>
        <v>#DIV/0!</v>
      </c>
      <c r="AM45" s="175" t="e">
        <f t="array" ref="AM45">_xlfn.IFS(AL44=0, 0, ABS(AL44)&gt;0, (AL45-AL44)/AL44)</f>
        <v>#DIV/0!</v>
      </c>
      <c r="AN45" s="168" t="e">
        <f t="shared" si="41"/>
        <v>#DIV/0!</v>
      </c>
      <c r="AO45" s="175" t="e">
        <f t="array" ref="AO45">_xlfn.IFS(AN44=0, 0, ABS(AN44)&gt;0, (AN45-AN44)/AN44)</f>
        <v>#DIV/0!</v>
      </c>
      <c r="AP45" s="168" t="e">
        <f t="shared" si="42"/>
        <v>#DIV/0!</v>
      </c>
      <c r="AQ45" s="175" t="e">
        <f t="array" ref="AQ45">_xlfn.IFS(AP44=0, 0, ABS(AP44)&gt;0, (AP45-AP44)/AP44)</f>
        <v>#DIV/0!</v>
      </c>
      <c r="AR45" s="168" t="e">
        <f t="shared" si="43"/>
        <v>#DIV/0!</v>
      </c>
      <c r="AS45" s="175" t="e">
        <f t="array" ref="AS45">_xlfn.IFS(AR44=0, 0, ABS(AR44)&gt;0, (AR45-AR44)/AR44)</f>
        <v>#DIV/0!</v>
      </c>
      <c r="AT45" s="168" t="e">
        <f t="shared" si="44"/>
        <v>#DIV/0!</v>
      </c>
      <c r="AU45" s="175" t="e">
        <f t="array" ref="AU45">_xlfn.IFS(AT44=0, 0, ABS(AT44)&gt;0, (AT45-AT44)/AT44)</f>
        <v>#DIV/0!</v>
      </c>
      <c r="AV45" s="147"/>
      <c r="AW45" s="132">
        <v>46722</v>
      </c>
      <c r="AX45" s="129"/>
      <c r="AY45" s="148"/>
      <c r="AZ45" s="148"/>
      <c r="BA45" s="149"/>
      <c r="BB45" s="130" t="e">
        <f t="shared" si="48"/>
        <v>#DIV/0!</v>
      </c>
      <c r="BC45" s="130" t="e">
        <f t="shared" si="49"/>
        <v>#DIV/0!</v>
      </c>
      <c r="BD45" s="131" t="e" vm="4">
        <f>AVERAGE(BC42:BC45)</f>
        <v>#VALUE!</v>
      </c>
      <c r="BE45" s="107"/>
      <c r="BF45" s="179"/>
      <c r="BG45" s="179"/>
      <c r="BH45" s="161"/>
      <c r="BI45" s="161"/>
      <c r="BJ45" s="161"/>
      <c r="BK45" s="161"/>
      <c r="BL45" s="161"/>
      <c r="BM45" s="55"/>
      <c r="BN45" s="210"/>
    </row>
    <row r="46" spans="1:66" s="43" customFormat="1" ht="15" customHeight="1" x14ac:dyDescent="0.25">
      <c r="A46" s="165" t="s">
        <v>145</v>
      </c>
      <c r="B46" s="114">
        <v>46843</v>
      </c>
      <c r="C46" s="166" t="e">
        <f t="shared" si="32"/>
        <v>#DIV/0!</v>
      </c>
      <c r="D46" s="169" t="e">
        <f t="shared" si="18"/>
        <v>#DIV/0!</v>
      </c>
      <c r="E46" s="166" t="e">
        <f t="shared" si="33"/>
        <v>#DIV/0!</v>
      </c>
      <c r="F46" s="169" t="e">
        <f t="shared" si="19"/>
        <v>#DIV/0!</v>
      </c>
      <c r="G46" s="166" t="e">
        <f t="shared" si="34"/>
        <v>#DIV/0!</v>
      </c>
      <c r="H46" s="169" t="e">
        <f t="shared" si="20"/>
        <v>#DIV/0!</v>
      </c>
      <c r="I46" s="171" t="e">
        <f t="shared" si="35"/>
        <v>#DIV/0!</v>
      </c>
      <c r="J46" s="169" t="e">
        <f t="shared" si="21"/>
        <v>#DIV/0!</v>
      </c>
      <c r="K46" s="166" t="e">
        <f t="shared" si="36"/>
        <v>#DIV/0!</v>
      </c>
      <c r="L46" s="169" t="e">
        <f t="shared" si="22"/>
        <v>#DIV/0!</v>
      </c>
      <c r="M46" s="166" t="e">
        <f t="shared" si="37"/>
        <v>#DIV/0!</v>
      </c>
      <c r="N46" s="169" t="e">
        <f t="shared" si="23"/>
        <v>#DIV/0!</v>
      </c>
      <c r="O46" s="116"/>
      <c r="P46" s="117">
        <f t="shared" si="4"/>
        <v>46813</v>
      </c>
      <c r="Q46" s="105" t="e">
        <f t="shared" si="11"/>
        <v>#DIV/0!</v>
      </c>
      <c r="R46" s="105" t="e">
        <f t="shared" si="12"/>
        <v>#DIV/0!</v>
      </c>
      <c r="S46" s="105" t="e">
        <f t="shared" si="13"/>
        <v>#DIV/0!</v>
      </c>
      <c r="T46" s="105" t="e">
        <f t="shared" si="14"/>
        <v>#DIV/0!</v>
      </c>
      <c r="U46" s="105" t="e">
        <f t="shared" si="15"/>
        <v>#DIV/0!</v>
      </c>
      <c r="V46" s="105" t="e">
        <f t="shared" si="16"/>
        <v>#DIV/0!</v>
      </c>
      <c r="W46" s="105"/>
      <c r="X46" s="114">
        <f t="shared" si="5"/>
        <v>46843</v>
      </c>
      <c r="Y46" s="166" t="e" vm="4">
        <f t="shared" si="45"/>
        <v>#VALUE!</v>
      </c>
      <c r="Z46" s="169" t="e" vm="4">
        <f t="shared" si="24"/>
        <v>#VALUE!</v>
      </c>
      <c r="AA46" s="116"/>
      <c r="AB46" s="118" t="e" vm="4">
        <f t="shared" si="46"/>
        <v>#VALUE!</v>
      </c>
      <c r="AC46" s="105"/>
      <c r="AD46" s="184"/>
      <c r="AE46" s="185"/>
      <c r="AF46" s="105"/>
      <c r="AG46" s="114">
        <f t="shared" si="47"/>
        <v>46843</v>
      </c>
      <c r="AH46" s="166" t="e">
        <f t="shared" si="38"/>
        <v>#DIV/0!</v>
      </c>
      <c r="AI46" s="174" t="e">
        <f t="array" ref="AI46">_xlfn.IFS(AH45=0, 0, ABS(AH45)&gt;0, (AH46-AH45)/AH45)</f>
        <v>#DIV/0!</v>
      </c>
      <c r="AJ46" s="166" t="e">
        <f t="shared" si="39"/>
        <v>#DIV/0!</v>
      </c>
      <c r="AK46" s="174" t="e">
        <f t="array" ref="AK46">_xlfn.IFS(AJ45=0, 0, ABS(AJ45)&gt;0, (AJ46-AJ45)/AJ45)</f>
        <v>#DIV/0!</v>
      </c>
      <c r="AL46" s="166" t="e">
        <f t="shared" si="40"/>
        <v>#DIV/0!</v>
      </c>
      <c r="AM46" s="174" t="e">
        <f t="array" ref="AM46">_xlfn.IFS(AL45=0, 0, ABS(AL45)&gt;0, (AL46-AL45)/AL45)</f>
        <v>#DIV/0!</v>
      </c>
      <c r="AN46" s="166" t="e">
        <f t="shared" si="41"/>
        <v>#DIV/0!</v>
      </c>
      <c r="AO46" s="174" t="e">
        <f t="array" ref="AO46">_xlfn.IFS(AN45=0, 0, ABS(AN45)&gt;0, (AN46-AN45)/AN45)</f>
        <v>#DIV/0!</v>
      </c>
      <c r="AP46" s="166" t="e">
        <f t="shared" si="42"/>
        <v>#DIV/0!</v>
      </c>
      <c r="AQ46" s="174" t="e">
        <f t="array" ref="AQ46">_xlfn.IFS(AP45=0, 0, ABS(AP45)&gt;0, (AP46-AP45)/AP45)</f>
        <v>#DIV/0!</v>
      </c>
      <c r="AR46" s="166" t="e">
        <f t="shared" si="43"/>
        <v>#DIV/0!</v>
      </c>
      <c r="AS46" s="174" t="e">
        <f t="array" ref="AS46">_xlfn.IFS(AR45=0, 0, ABS(AR45)&gt;0, (AR46-AR45)/AR45)</f>
        <v>#DIV/0!</v>
      </c>
      <c r="AT46" s="166" t="e">
        <f t="shared" si="44"/>
        <v>#DIV/0!</v>
      </c>
      <c r="AU46" s="174" t="e">
        <f t="array" ref="AU46">_xlfn.IFS(AT45=0, 0, ABS(AT45)&gt;0, (AT46-AT45)/AT45)</f>
        <v>#DIV/0!</v>
      </c>
      <c r="AV46" s="107"/>
      <c r="AW46" s="117">
        <v>46813</v>
      </c>
      <c r="AX46" s="114"/>
      <c r="AY46" s="118"/>
      <c r="AZ46" s="118"/>
      <c r="BA46" s="119"/>
      <c r="BB46" s="115" t="e" vm="4">
        <f t="shared" si="48"/>
        <v>#VALUE!</v>
      </c>
      <c r="BC46" s="115" t="e" vm="4">
        <f t="shared" si="49"/>
        <v>#VALUE!</v>
      </c>
      <c r="BD46" s="116"/>
      <c r="BE46" s="107"/>
      <c r="BF46" s="187" t="s">
        <v>146</v>
      </c>
      <c r="BG46" s="185"/>
      <c r="BH46" s="187" t="str">
        <f>A49</f>
        <v>2028.Q4</v>
      </c>
      <c r="BI46" s="186" t="e" vm="4">
        <f>BD49</f>
        <v>#VALUE!</v>
      </c>
      <c r="BJ46" s="197" t="e" vm="4">
        <f>(BI46-BB6)/BB6</f>
        <v>#VALUE!</v>
      </c>
      <c r="BK46" s="203" t="e" vm="4">
        <f t="array" ref="BK46">_xlfn.IFS(BJ46&gt;0, "UNDERVALUED", BJ46&lt;0, "OVERVALUED")</f>
        <v>#VALUE!</v>
      </c>
      <c r="BL46" s="185"/>
      <c r="BM46" s="55"/>
      <c r="BN46" s="210"/>
    </row>
    <row r="47" spans="1:66" s="43" customFormat="1" ht="15" customHeight="1" x14ac:dyDescent="0.25">
      <c r="A47" s="165" t="s">
        <v>147</v>
      </c>
      <c r="B47" s="165" t="s">
        <v>148</v>
      </c>
      <c r="C47" s="166" t="e">
        <f t="shared" si="32"/>
        <v>#DIV/0!</v>
      </c>
      <c r="D47" s="169" t="e">
        <f t="shared" si="18"/>
        <v>#DIV/0!</v>
      </c>
      <c r="E47" s="166" t="e">
        <f t="shared" si="33"/>
        <v>#DIV/0!</v>
      </c>
      <c r="F47" s="169" t="e">
        <f t="shared" si="19"/>
        <v>#DIV/0!</v>
      </c>
      <c r="G47" s="166" t="e">
        <f t="shared" si="34"/>
        <v>#DIV/0!</v>
      </c>
      <c r="H47" s="169" t="e">
        <f t="shared" si="20"/>
        <v>#DIV/0!</v>
      </c>
      <c r="I47" s="171" t="e">
        <f t="shared" si="35"/>
        <v>#DIV/0!</v>
      </c>
      <c r="J47" s="169" t="e">
        <f t="shared" si="21"/>
        <v>#DIV/0!</v>
      </c>
      <c r="K47" s="166" t="e">
        <f t="shared" si="36"/>
        <v>#DIV/0!</v>
      </c>
      <c r="L47" s="169" t="e">
        <f t="shared" si="22"/>
        <v>#DIV/0!</v>
      </c>
      <c r="M47" s="166" t="e">
        <f t="shared" si="37"/>
        <v>#DIV/0!</v>
      </c>
      <c r="N47" s="169" t="e">
        <f t="shared" si="23"/>
        <v>#DIV/0!</v>
      </c>
      <c r="O47" s="116"/>
      <c r="P47" s="117">
        <f t="shared" si="4"/>
        <v>46905</v>
      </c>
      <c r="Q47" s="105" t="e">
        <f t="shared" si="11"/>
        <v>#DIV/0!</v>
      </c>
      <c r="R47" s="105" t="e">
        <f t="shared" si="12"/>
        <v>#DIV/0!</v>
      </c>
      <c r="S47" s="105" t="e">
        <f t="shared" si="13"/>
        <v>#DIV/0!</v>
      </c>
      <c r="T47" s="105" t="e">
        <f t="shared" si="14"/>
        <v>#DIV/0!</v>
      </c>
      <c r="U47" s="105" t="e">
        <f t="shared" si="15"/>
        <v>#DIV/0!</v>
      </c>
      <c r="V47" s="105" t="e">
        <f t="shared" si="16"/>
        <v>#DIV/0!</v>
      </c>
      <c r="W47" s="105"/>
      <c r="X47" s="114" t="str">
        <f t="shared" si="5"/>
        <v>6/31/2028</v>
      </c>
      <c r="Y47" s="166" t="e">
        <f t="shared" si="45"/>
        <v>#DIV/0!</v>
      </c>
      <c r="Z47" s="169" t="e">
        <f t="shared" si="24"/>
        <v>#DIV/0!</v>
      </c>
      <c r="AA47" s="116"/>
      <c r="AB47" s="118" t="e">
        <f t="shared" si="46"/>
        <v>#DIV/0!</v>
      </c>
      <c r="AC47" s="105"/>
      <c r="AD47" s="184"/>
      <c r="AE47" s="185"/>
      <c r="AF47" s="105"/>
      <c r="AG47" s="114" t="str">
        <f t="shared" si="47"/>
        <v>6/31/2028</v>
      </c>
      <c r="AH47" s="166" t="e">
        <f t="shared" si="38"/>
        <v>#DIV/0!</v>
      </c>
      <c r="AI47" s="174" t="e">
        <f t="array" ref="AI47">_xlfn.IFS(AH46=0, 0, ABS(AH46)&gt;0, (AH47-AH46)/AH46)</f>
        <v>#DIV/0!</v>
      </c>
      <c r="AJ47" s="166" t="e">
        <f t="shared" si="39"/>
        <v>#DIV/0!</v>
      </c>
      <c r="AK47" s="174" t="e">
        <f t="array" ref="AK47">_xlfn.IFS(AJ46=0, 0, ABS(AJ46)&gt;0, (AJ47-AJ46)/AJ46)</f>
        <v>#DIV/0!</v>
      </c>
      <c r="AL47" s="166" t="e">
        <f t="shared" si="40"/>
        <v>#DIV/0!</v>
      </c>
      <c r="AM47" s="174" t="e">
        <f t="array" ref="AM47">_xlfn.IFS(AL46=0, 0, ABS(AL46)&gt;0, (AL47-AL46)/AL46)</f>
        <v>#DIV/0!</v>
      </c>
      <c r="AN47" s="166" t="e">
        <f t="shared" si="41"/>
        <v>#DIV/0!</v>
      </c>
      <c r="AO47" s="174" t="e">
        <f t="array" ref="AO47">_xlfn.IFS(AN46=0, 0, ABS(AN46)&gt;0, (AN47-AN46)/AN46)</f>
        <v>#DIV/0!</v>
      </c>
      <c r="AP47" s="166" t="e">
        <f t="shared" si="42"/>
        <v>#DIV/0!</v>
      </c>
      <c r="AQ47" s="174" t="e">
        <f t="array" ref="AQ47">_xlfn.IFS(AP46=0, 0, ABS(AP46)&gt;0, (AP47-AP46)/AP46)</f>
        <v>#DIV/0!</v>
      </c>
      <c r="AR47" s="166" t="e">
        <f t="shared" si="43"/>
        <v>#DIV/0!</v>
      </c>
      <c r="AS47" s="174" t="e">
        <f t="array" ref="AS47">_xlfn.IFS(AR46=0, 0, ABS(AR46)&gt;0, (AR47-AR46)/AR46)</f>
        <v>#DIV/0!</v>
      </c>
      <c r="AT47" s="166" t="e">
        <f t="shared" si="44"/>
        <v>#DIV/0!</v>
      </c>
      <c r="AU47" s="174" t="e">
        <f t="array" ref="AU47">_xlfn.IFS(AT46=0, 0, ABS(AT46)&gt;0, (AT47-AT46)/AT46)</f>
        <v>#DIV/0!</v>
      </c>
      <c r="AV47" s="107"/>
      <c r="AW47" s="117">
        <v>46905</v>
      </c>
      <c r="AX47" s="114"/>
      <c r="AY47" s="118"/>
      <c r="AZ47" s="118"/>
      <c r="BA47" s="119"/>
      <c r="BB47" s="115" t="e">
        <f t="shared" si="48"/>
        <v>#DIV/0!</v>
      </c>
      <c r="BC47" s="115" t="e">
        <f t="shared" si="49"/>
        <v>#DIV/0!</v>
      </c>
      <c r="BD47" s="116"/>
      <c r="BE47" s="107"/>
      <c r="BF47" s="185"/>
      <c r="BG47" s="185"/>
      <c r="BH47" s="185"/>
      <c r="BI47" s="185"/>
      <c r="BJ47" s="185"/>
      <c r="BK47" s="185"/>
      <c r="BL47" s="185"/>
      <c r="BM47" s="55"/>
      <c r="BN47" s="210"/>
    </row>
    <row r="48" spans="1:66" s="43" customFormat="1" ht="15" customHeight="1" x14ac:dyDescent="0.25">
      <c r="A48" s="165" t="s">
        <v>149</v>
      </c>
      <c r="B48" s="165" t="s">
        <v>150</v>
      </c>
      <c r="C48" s="166" t="e">
        <f t="shared" si="32"/>
        <v>#DIV/0!</v>
      </c>
      <c r="D48" s="169" t="e">
        <f t="shared" si="18"/>
        <v>#DIV/0!</v>
      </c>
      <c r="E48" s="166" t="e">
        <f t="shared" si="33"/>
        <v>#DIV/0!</v>
      </c>
      <c r="F48" s="169" t="e">
        <f t="shared" si="19"/>
        <v>#DIV/0!</v>
      </c>
      <c r="G48" s="166" t="e">
        <f t="shared" si="34"/>
        <v>#DIV/0!</v>
      </c>
      <c r="H48" s="169" t="e">
        <f t="shared" si="20"/>
        <v>#DIV/0!</v>
      </c>
      <c r="I48" s="171" t="e">
        <f t="shared" si="35"/>
        <v>#DIV/0!</v>
      </c>
      <c r="J48" s="169" t="e">
        <f t="shared" si="21"/>
        <v>#DIV/0!</v>
      </c>
      <c r="K48" s="166" t="e">
        <f t="shared" si="36"/>
        <v>#DIV/0!</v>
      </c>
      <c r="L48" s="169" t="e">
        <f t="shared" si="22"/>
        <v>#DIV/0!</v>
      </c>
      <c r="M48" s="166" t="e">
        <f t="shared" si="37"/>
        <v>#DIV/0!</v>
      </c>
      <c r="N48" s="169" t="e">
        <f t="shared" si="23"/>
        <v>#DIV/0!</v>
      </c>
      <c r="O48" s="116"/>
      <c r="P48" s="117">
        <f t="shared" si="4"/>
        <v>46997</v>
      </c>
      <c r="Q48" s="105" t="e">
        <f t="shared" si="11"/>
        <v>#DIV/0!</v>
      </c>
      <c r="R48" s="105" t="e">
        <f t="shared" si="12"/>
        <v>#DIV/0!</v>
      </c>
      <c r="S48" s="105" t="e">
        <f t="shared" si="13"/>
        <v>#DIV/0!</v>
      </c>
      <c r="T48" s="105" t="e">
        <f t="shared" si="14"/>
        <v>#DIV/0!</v>
      </c>
      <c r="U48" s="105" t="e">
        <f t="shared" si="15"/>
        <v>#DIV/0!</v>
      </c>
      <c r="V48" s="105" t="e">
        <f t="shared" si="16"/>
        <v>#DIV/0!</v>
      </c>
      <c r="W48" s="105"/>
      <c r="X48" s="114" t="str">
        <f t="shared" si="5"/>
        <v>9/31/2028</v>
      </c>
      <c r="Y48" s="166" t="e">
        <f t="shared" si="45"/>
        <v>#DIV/0!</v>
      </c>
      <c r="Z48" s="169" t="e">
        <f t="shared" si="24"/>
        <v>#DIV/0!</v>
      </c>
      <c r="AA48" s="116"/>
      <c r="AB48" s="118" t="e">
        <f t="shared" si="46"/>
        <v>#DIV/0!</v>
      </c>
      <c r="AC48" s="105"/>
      <c r="AD48" s="184"/>
      <c r="AE48" s="185"/>
      <c r="AF48" s="105"/>
      <c r="AG48" s="114" t="str">
        <f t="shared" si="47"/>
        <v>9/31/2028</v>
      </c>
      <c r="AH48" s="166" t="e">
        <f t="shared" si="38"/>
        <v>#DIV/0!</v>
      </c>
      <c r="AI48" s="174" t="e">
        <f t="array" ref="AI48">_xlfn.IFS(AH47=0, 0, ABS(AH47)&gt;0, (AH48-AH47)/AH47)</f>
        <v>#DIV/0!</v>
      </c>
      <c r="AJ48" s="166" t="e">
        <f t="shared" si="39"/>
        <v>#DIV/0!</v>
      </c>
      <c r="AK48" s="174" t="e">
        <f t="array" ref="AK48">_xlfn.IFS(AJ47=0, 0, ABS(AJ47)&gt;0, (AJ48-AJ47)/AJ47)</f>
        <v>#DIV/0!</v>
      </c>
      <c r="AL48" s="166" t="e">
        <f t="shared" si="40"/>
        <v>#DIV/0!</v>
      </c>
      <c r="AM48" s="174" t="e">
        <f t="array" ref="AM48">_xlfn.IFS(AL47=0, 0, ABS(AL47)&gt;0, (AL48-AL47)/AL47)</f>
        <v>#DIV/0!</v>
      </c>
      <c r="AN48" s="166" t="e">
        <f t="shared" si="41"/>
        <v>#DIV/0!</v>
      </c>
      <c r="AO48" s="174" t="e">
        <f t="array" ref="AO48">_xlfn.IFS(AN47=0, 0, ABS(AN47)&gt;0, (AN48-AN47)/AN47)</f>
        <v>#DIV/0!</v>
      </c>
      <c r="AP48" s="166" t="e">
        <f t="shared" si="42"/>
        <v>#DIV/0!</v>
      </c>
      <c r="AQ48" s="174" t="e">
        <f t="array" ref="AQ48">_xlfn.IFS(AP47=0, 0, ABS(AP47)&gt;0, (AP48-AP47)/AP47)</f>
        <v>#DIV/0!</v>
      </c>
      <c r="AR48" s="166" t="e">
        <f t="shared" si="43"/>
        <v>#DIV/0!</v>
      </c>
      <c r="AS48" s="174" t="e">
        <f t="array" ref="AS48">_xlfn.IFS(AR47=0, 0, ABS(AR47)&gt;0, (AR48-AR47)/AR47)</f>
        <v>#DIV/0!</v>
      </c>
      <c r="AT48" s="166" t="e">
        <f t="shared" si="44"/>
        <v>#DIV/0!</v>
      </c>
      <c r="AU48" s="174" t="e">
        <f t="array" ref="AU48">_xlfn.IFS(AT47=0, 0, ABS(AT47)&gt;0, (AT48-AT47)/AT47)</f>
        <v>#DIV/0!</v>
      </c>
      <c r="AV48" s="107"/>
      <c r="AW48" s="117">
        <v>46997</v>
      </c>
      <c r="AX48" s="114"/>
      <c r="AY48" s="118"/>
      <c r="AZ48" s="118"/>
      <c r="BA48" s="119"/>
      <c r="BB48" s="115" t="e">
        <f t="shared" si="48"/>
        <v>#DIV/0!</v>
      </c>
      <c r="BC48" s="115" t="e">
        <f t="shared" si="49"/>
        <v>#DIV/0!</v>
      </c>
      <c r="BD48" s="116"/>
      <c r="BE48" s="107"/>
      <c r="BF48" s="91"/>
      <c r="BG48" s="107"/>
      <c r="BH48" s="107"/>
      <c r="BI48" s="107"/>
      <c r="BJ48" s="107"/>
      <c r="BK48" s="107"/>
      <c r="BL48" s="91"/>
      <c r="BM48" s="55"/>
      <c r="BN48" s="210"/>
    </row>
    <row r="49" spans="1:66" s="43" customFormat="1" ht="15" customHeight="1" x14ac:dyDescent="0.25">
      <c r="A49" s="167" t="s">
        <v>151</v>
      </c>
      <c r="B49" s="129">
        <v>47118</v>
      </c>
      <c r="C49" s="168" t="e">
        <f t="shared" si="32"/>
        <v>#DIV/0!</v>
      </c>
      <c r="D49" s="170" t="e">
        <f t="shared" si="18"/>
        <v>#DIV/0!</v>
      </c>
      <c r="E49" s="168" t="e">
        <f t="shared" si="33"/>
        <v>#DIV/0!</v>
      </c>
      <c r="F49" s="170" t="e">
        <f t="shared" si="19"/>
        <v>#DIV/0!</v>
      </c>
      <c r="G49" s="168" t="e">
        <f t="shared" si="34"/>
        <v>#DIV/0!</v>
      </c>
      <c r="H49" s="170" t="e">
        <f t="shared" si="20"/>
        <v>#DIV/0!</v>
      </c>
      <c r="I49" s="172" t="e">
        <f t="shared" si="35"/>
        <v>#DIV/0!</v>
      </c>
      <c r="J49" s="170" t="e">
        <f t="shared" si="21"/>
        <v>#DIV/0!</v>
      </c>
      <c r="K49" s="168" t="e">
        <f t="shared" si="36"/>
        <v>#DIV/0!</v>
      </c>
      <c r="L49" s="170" t="e">
        <f t="shared" si="22"/>
        <v>#DIV/0!</v>
      </c>
      <c r="M49" s="168" t="e">
        <f t="shared" si="37"/>
        <v>#DIV/0!</v>
      </c>
      <c r="N49" s="170" t="e">
        <f t="shared" si="23"/>
        <v>#DIV/0!</v>
      </c>
      <c r="O49" s="131"/>
      <c r="P49" s="132">
        <f t="shared" si="4"/>
        <v>47088</v>
      </c>
      <c r="Q49" s="133" t="e">
        <f t="shared" si="11"/>
        <v>#DIV/0!</v>
      </c>
      <c r="R49" s="133" t="e">
        <f t="shared" si="12"/>
        <v>#DIV/0!</v>
      </c>
      <c r="S49" s="133" t="e">
        <f t="shared" si="13"/>
        <v>#DIV/0!</v>
      </c>
      <c r="T49" s="133" t="e">
        <f t="shared" si="14"/>
        <v>#DIV/0!</v>
      </c>
      <c r="U49" s="133" t="e">
        <f t="shared" si="15"/>
        <v>#DIV/0!</v>
      </c>
      <c r="V49" s="133" t="e">
        <f t="shared" si="16"/>
        <v>#DIV/0!</v>
      </c>
      <c r="W49" s="133"/>
      <c r="X49" s="129">
        <f t="shared" si="5"/>
        <v>47118</v>
      </c>
      <c r="Y49" s="168" t="e">
        <f t="shared" si="45"/>
        <v>#DIV/0!</v>
      </c>
      <c r="Z49" s="170" t="e">
        <f t="shared" si="24"/>
        <v>#DIV/0!</v>
      </c>
      <c r="AA49" s="131"/>
      <c r="AB49" s="148" t="e">
        <f t="shared" si="46"/>
        <v>#DIV/0!</v>
      </c>
      <c r="AC49" s="133"/>
      <c r="AD49" s="195"/>
      <c r="AE49" s="185"/>
      <c r="AF49" s="133"/>
      <c r="AG49" s="129">
        <f t="shared" si="47"/>
        <v>47118</v>
      </c>
      <c r="AH49" s="168" t="e">
        <f t="shared" si="38"/>
        <v>#DIV/0!</v>
      </c>
      <c r="AI49" s="175" t="e">
        <f t="array" ref="AI49">_xlfn.IFS(AH48=0, 0, ABS(AH48)&gt;0, (AH49-AH48)/AH48)</f>
        <v>#DIV/0!</v>
      </c>
      <c r="AJ49" s="168" t="e">
        <f t="shared" si="39"/>
        <v>#DIV/0!</v>
      </c>
      <c r="AK49" s="175" t="e">
        <f t="array" ref="AK49">_xlfn.IFS(AJ48=0, 0, ABS(AJ48)&gt;0, (AJ49-AJ48)/AJ48)</f>
        <v>#DIV/0!</v>
      </c>
      <c r="AL49" s="168" t="e">
        <f t="shared" si="40"/>
        <v>#DIV/0!</v>
      </c>
      <c r="AM49" s="175" t="e">
        <f t="array" ref="AM49">_xlfn.IFS(AL48=0, 0, ABS(AL48)&gt;0, (AL49-AL48)/AL48)</f>
        <v>#DIV/0!</v>
      </c>
      <c r="AN49" s="168" t="e">
        <f t="shared" si="41"/>
        <v>#DIV/0!</v>
      </c>
      <c r="AO49" s="175" t="e">
        <f t="array" ref="AO49">_xlfn.IFS(AN48=0, 0, ABS(AN48)&gt;0, (AN49-AN48)/AN48)</f>
        <v>#DIV/0!</v>
      </c>
      <c r="AP49" s="168" t="e">
        <f t="shared" si="42"/>
        <v>#DIV/0!</v>
      </c>
      <c r="AQ49" s="175" t="e">
        <f t="array" ref="AQ49">_xlfn.IFS(AP48=0, 0, ABS(AP48)&gt;0, (AP49-AP48)/AP48)</f>
        <v>#DIV/0!</v>
      </c>
      <c r="AR49" s="168" t="e">
        <f t="shared" si="43"/>
        <v>#DIV/0!</v>
      </c>
      <c r="AS49" s="175" t="e">
        <f t="array" ref="AS49">_xlfn.IFS(AR48=0, 0, ABS(AR48)&gt;0, (AR49-AR48)/AR48)</f>
        <v>#DIV/0!</v>
      </c>
      <c r="AT49" s="168" t="e">
        <f t="shared" si="44"/>
        <v>#DIV/0!</v>
      </c>
      <c r="AU49" s="175" t="e">
        <f t="array" ref="AU49">_xlfn.IFS(AT48=0, 0, ABS(AT48)&gt;0, (AT49-AT48)/AT48)</f>
        <v>#DIV/0!</v>
      </c>
      <c r="AV49" s="147"/>
      <c r="AW49" s="132">
        <v>47088</v>
      </c>
      <c r="AX49" s="129"/>
      <c r="AY49" s="148"/>
      <c r="AZ49" s="148"/>
      <c r="BA49" s="149"/>
      <c r="BB49" s="130" t="e">
        <f t="shared" si="48"/>
        <v>#DIV/0!</v>
      </c>
      <c r="BC49" s="130" t="e">
        <f t="shared" si="49"/>
        <v>#DIV/0!</v>
      </c>
      <c r="BD49" s="131" t="e" vm="4">
        <f>AVERAGE(BC46:BC49)</f>
        <v>#VALUE!</v>
      </c>
      <c r="BE49" s="107"/>
      <c r="BF49" s="91"/>
      <c r="BG49" s="91"/>
      <c r="BH49" s="91"/>
      <c r="BI49" s="91"/>
      <c r="BJ49" s="91"/>
      <c r="BK49" s="91"/>
      <c r="BL49" s="91"/>
      <c r="BM49" s="55"/>
      <c r="BN49" s="210"/>
    </row>
    <row r="50" spans="1:66" ht="1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105"/>
      <c r="AC50" s="81"/>
      <c r="AD50" s="81"/>
      <c r="AE50" s="81"/>
      <c r="AF50" s="81"/>
      <c r="AG50" s="51"/>
      <c r="AH50" s="54"/>
      <c r="AI50" s="62"/>
      <c r="AJ50" s="54"/>
      <c r="AK50" s="62"/>
      <c r="AL50" s="54"/>
      <c r="AM50" s="62"/>
      <c r="AN50" s="54"/>
      <c r="AO50" s="62"/>
      <c r="AP50" s="54"/>
      <c r="AQ50" s="54"/>
      <c r="AR50" s="54"/>
      <c r="AS50" s="54"/>
      <c r="AT50" s="54"/>
      <c r="AU50" s="54"/>
      <c r="AV50" s="54"/>
      <c r="AW50" s="91"/>
      <c r="AX50" s="58"/>
      <c r="AY50" s="59"/>
      <c r="AZ50" s="59"/>
      <c r="BA50" s="59"/>
      <c r="BB50" s="51"/>
      <c r="BC50" s="51"/>
      <c r="BD50" s="51"/>
      <c r="BE50" s="54"/>
      <c r="BF50" s="54"/>
      <c r="BG50" s="54"/>
      <c r="BH50" s="54"/>
      <c r="BI50" s="54"/>
      <c r="BJ50" s="54"/>
      <c r="BK50" s="54"/>
      <c r="BL50" s="54"/>
      <c r="BM50" s="54"/>
      <c r="BN50" s="209"/>
    </row>
    <row r="51" spans="1:6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51"/>
      <c r="AH51" s="54"/>
      <c r="AI51" s="62"/>
      <c r="AJ51" s="54"/>
      <c r="AK51" s="62"/>
      <c r="AL51" s="54"/>
      <c r="AM51" s="62"/>
      <c r="AN51" s="54"/>
      <c r="AO51" s="62"/>
      <c r="AP51" s="54"/>
      <c r="AQ51" s="54"/>
      <c r="AR51" s="54"/>
      <c r="AS51" s="54"/>
      <c r="AT51" s="54"/>
      <c r="AU51" s="54"/>
      <c r="AV51" s="54"/>
      <c r="AW51" s="91"/>
      <c r="AX51" s="58"/>
      <c r="AY51" s="59"/>
      <c r="AZ51" s="59"/>
      <c r="BA51" s="59"/>
      <c r="BB51" s="51"/>
      <c r="BC51" s="51"/>
      <c r="BD51" s="51"/>
      <c r="BE51" s="54"/>
      <c r="BF51" s="54"/>
      <c r="BG51" s="54"/>
      <c r="BH51" s="54"/>
      <c r="BI51" s="54"/>
      <c r="BJ51" s="54"/>
      <c r="BK51" s="54"/>
      <c r="BL51" s="54"/>
      <c r="BM51" s="54"/>
      <c r="BN51" s="209"/>
    </row>
    <row r="52" spans="1:66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51"/>
      <c r="AH52" s="54"/>
      <c r="AI52" s="62"/>
      <c r="AJ52" s="54"/>
      <c r="AK52" s="62"/>
      <c r="AL52" s="54"/>
      <c r="AM52" s="62"/>
      <c r="AN52" s="54"/>
      <c r="AO52" s="62"/>
      <c r="AP52" s="54"/>
      <c r="AQ52" s="54"/>
      <c r="AR52" s="54"/>
      <c r="AS52" s="54"/>
      <c r="AT52" s="54"/>
      <c r="AU52" s="54"/>
      <c r="AV52" s="54"/>
      <c r="AW52" s="91"/>
      <c r="AX52" s="58"/>
      <c r="AY52" s="59"/>
      <c r="AZ52" s="59"/>
      <c r="BA52" s="59"/>
      <c r="BB52" s="51"/>
      <c r="BC52" s="51"/>
      <c r="BD52" s="51"/>
      <c r="BE52" s="54"/>
      <c r="BF52" s="54"/>
      <c r="BG52" s="54"/>
      <c r="BH52" s="54"/>
      <c r="BI52" s="54"/>
      <c r="BJ52" s="54"/>
      <c r="BK52" s="54"/>
      <c r="BL52" s="54"/>
      <c r="BM52" s="54"/>
      <c r="BN52" s="209"/>
    </row>
    <row r="53" spans="1:66" ht="1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51"/>
      <c r="AH53" s="54"/>
      <c r="AI53" s="62"/>
      <c r="AJ53" s="54"/>
      <c r="AK53" s="62"/>
      <c r="AL53" s="54"/>
      <c r="AM53" s="62"/>
      <c r="AN53" s="54"/>
      <c r="AO53" s="62"/>
      <c r="AP53" s="54"/>
      <c r="AQ53" s="54"/>
      <c r="AR53" s="54"/>
      <c r="AS53" s="54"/>
      <c r="AT53" s="54"/>
      <c r="AU53" s="54"/>
      <c r="AV53" s="54"/>
      <c r="AW53" s="91"/>
      <c r="AX53" s="58"/>
      <c r="AY53" s="59"/>
      <c r="AZ53" s="59"/>
      <c r="BA53" s="59"/>
      <c r="BB53" s="51"/>
      <c r="BC53" s="51"/>
      <c r="BD53" s="51"/>
      <c r="BE53" s="54"/>
      <c r="BF53" s="54"/>
      <c r="BG53" s="54"/>
      <c r="BH53" s="54"/>
      <c r="BI53" s="54"/>
      <c r="BJ53" s="54"/>
      <c r="BK53" s="54"/>
      <c r="BL53" s="54"/>
      <c r="BM53" s="54"/>
      <c r="BN53" s="209"/>
    </row>
    <row r="54" spans="1:6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1"/>
      <c r="AH54" s="54"/>
      <c r="AI54" s="62"/>
      <c r="AJ54" s="54"/>
      <c r="AK54" s="62"/>
      <c r="AL54" s="54"/>
      <c r="AM54" s="62"/>
      <c r="AN54" s="54"/>
      <c r="AO54" s="62"/>
      <c r="AP54" s="54"/>
      <c r="AQ54" s="54"/>
      <c r="AR54" s="54"/>
      <c r="AS54" s="54"/>
      <c r="AT54" s="54"/>
      <c r="AU54" s="54"/>
      <c r="AV54" s="54"/>
      <c r="AW54" s="91"/>
      <c r="AX54" s="91"/>
      <c r="AY54" s="91"/>
      <c r="AZ54" s="91"/>
      <c r="BA54" s="91"/>
      <c r="BB54" s="91"/>
      <c r="BC54" s="91"/>
      <c r="BD54" s="91"/>
      <c r="BE54" s="54"/>
      <c r="BF54" s="54"/>
      <c r="BG54" s="54"/>
      <c r="BH54" s="54"/>
      <c r="BI54" s="54"/>
      <c r="BJ54" s="54"/>
      <c r="BK54" s="54"/>
      <c r="BL54" s="54"/>
      <c r="BM54" s="54"/>
      <c r="BN54" s="209"/>
    </row>
    <row r="55" spans="1:6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51"/>
      <c r="AH55" s="54"/>
      <c r="AI55" s="62"/>
      <c r="AJ55" s="54"/>
      <c r="AK55" s="62"/>
      <c r="AL55" s="54"/>
      <c r="AM55" s="62"/>
      <c r="AN55" s="54"/>
      <c r="AO55" s="62"/>
      <c r="AP55" s="54"/>
      <c r="AQ55" s="54"/>
      <c r="AR55" s="54"/>
      <c r="AS55" s="54"/>
      <c r="AT55" s="54"/>
      <c r="AU55" s="54"/>
      <c r="AV55" s="54"/>
      <c r="AW55" s="91"/>
      <c r="AX55" s="91"/>
      <c r="AY55" s="91"/>
      <c r="AZ55" s="91"/>
      <c r="BA55" s="91"/>
      <c r="BB55" s="91"/>
      <c r="BC55" s="91"/>
      <c r="BD55" s="91"/>
      <c r="BE55" s="54"/>
      <c r="BF55" s="54"/>
      <c r="BG55" s="54"/>
      <c r="BH55" s="54"/>
      <c r="BI55" s="54"/>
      <c r="BJ55" s="54"/>
      <c r="BK55" s="54"/>
      <c r="BL55" s="54"/>
      <c r="BM55" s="54"/>
      <c r="BN55" s="209"/>
    </row>
    <row r="56" spans="1:66" ht="1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51"/>
      <c r="AH56" s="54"/>
      <c r="AI56" s="62"/>
      <c r="AJ56" s="54"/>
      <c r="AK56" s="62"/>
      <c r="AL56" s="54"/>
      <c r="AM56" s="62"/>
      <c r="AN56" s="54"/>
      <c r="AO56" s="62"/>
      <c r="AP56" s="54"/>
      <c r="AQ56" s="54"/>
      <c r="AR56" s="54"/>
      <c r="AS56" s="54"/>
      <c r="AT56" s="54"/>
      <c r="AU56" s="54"/>
      <c r="AV56" s="54"/>
      <c r="AW56" s="91"/>
      <c r="AX56" s="91"/>
      <c r="AY56" s="91"/>
      <c r="AZ56" s="91"/>
      <c r="BA56" s="91"/>
      <c r="BB56" s="91"/>
      <c r="BC56" s="91"/>
      <c r="BD56" s="91"/>
      <c r="BE56" s="54"/>
      <c r="BF56" s="54"/>
      <c r="BG56" s="54"/>
      <c r="BH56" s="54"/>
      <c r="BI56" s="54"/>
      <c r="BJ56" s="54"/>
      <c r="BK56" s="54"/>
      <c r="BL56" s="54"/>
      <c r="BM56" s="54"/>
      <c r="BN56" s="209"/>
    </row>
    <row r="57" spans="1:6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51"/>
      <c r="AH57" s="54"/>
      <c r="AI57" s="62"/>
      <c r="AJ57" s="54"/>
      <c r="AK57" s="62"/>
      <c r="AL57" s="54"/>
      <c r="AM57" s="62"/>
      <c r="AN57" s="54"/>
      <c r="AO57" s="62"/>
      <c r="AP57" s="54"/>
      <c r="AQ57" s="54"/>
      <c r="AR57" s="54"/>
      <c r="AS57" s="54"/>
      <c r="AT57" s="54"/>
      <c r="AU57" s="54"/>
      <c r="AV57" s="54"/>
      <c r="AW57" s="91"/>
      <c r="AX57" s="91"/>
      <c r="AY57" s="91"/>
      <c r="AZ57" s="91"/>
      <c r="BA57" s="91"/>
      <c r="BB57" s="91"/>
      <c r="BC57" s="91"/>
      <c r="BD57" s="91"/>
      <c r="BE57" s="54"/>
      <c r="BF57" s="54"/>
      <c r="BG57" s="54"/>
      <c r="BH57" s="54"/>
      <c r="BI57" s="54"/>
      <c r="BJ57" s="54"/>
      <c r="BK57" s="54"/>
      <c r="BL57" s="54"/>
      <c r="BM57" s="54"/>
      <c r="BN57" s="209"/>
    </row>
    <row r="58" spans="1:6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51"/>
      <c r="AH58" s="54"/>
      <c r="AI58" s="62"/>
      <c r="AJ58" s="54"/>
      <c r="AK58" s="62"/>
      <c r="AL58" s="54"/>
      <c r="AM58" s="62"/>
      <c r="AN58" s="54"/>
      <c r="AO58" s="62"/>
      <c r="AP58" s="54"/>
      <c r="AQ58" s="54"/>
      <c r="AR58" s="54"/>
      <c r="AS58" s="54"/>
      <c r="AT58" s="54"/>
      <c r="AU58" s="54"/>
      <c r="AV58" s="54"/>
      <c r="AW58" s="91"/>
      <c r="AX58" s="91"/>
      <c r="AY58" s="91"/>
      <c r="AZ58" s="91"/>
      <c r="BA58" s="91"/>
      <c r="BB58" s="91"/>
      <c r="BC58" s="91"/>
      <c r="BD58" s="91"/>
      <c r="BE58" s="54"/>
      <c r="BF58" s="54"/>
      <c r="BG58" s="54"/>
      <c r="BH58" s="54"/>
      <c r="BI58" s="54"/>
      <c r="BJ58" s="54"/>
      <c r="BK58" s="54"/>
      <c r="BL58" s="54"/>
      <c r="BM58" s="54"/>
      <c r="BN58" s="209"/>
    </row>
    <row r="59" spans="1:6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51"/>
      <c r="AH59" s="54"/>
      <c r="AI59" s="62"/>
      <c r="AJ59" s="54"/>
      <c r="AK59" s="62"/>
      <c r="AL59" s="54"/>
      <c r="AM59" s="62"/>
      <c r="AN59" s="54"/>
      <c r="AO59" s="62"/>
      <c r="AP59" s="54"/>
      <c r="AQ59" s="54"/>
      <c r="AR59" s="54"/>
      <c r="AS59" s="54"/>
      <c r="AT59" s="54"/>
      <c r="AU59" s="54"/>
      <c r="AV59" s="54"/>
      <c r="AW59" s="91"/>
      <c r="AX59" s="91"/>
      <c r="AY59" s="91"/>
      <c r="AZ59" s="91"/>
      <c r="BA59" s="91"/>
      <c r="BB59" s="91"/>
      <c r="BC59" s="91"/>
      <c r="BD59" s="91"/>
      <c r="BE59" s="54"/>
      <c r="BF59" s="54"/>
      <c r="BG59" s="54"/>
      <c r="BH59" s="54"/>
      <c r="BI59" s="54"/>
      <c r="BJ59" s="54"/>
      <c r="BK59" s="54"/>
      <c r="BL59" s="54"/>
      <c r="BM59" s="54"/>
      <c r="BN59" s="209"/>
    </row>
    <row r="60" spans="1:6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51"/>
      <c r="AH60" s="54"/>
      <c r="AI60" s="62"/>
      <c r="AJ60" s="54"/>
      <c r="AK60" s="62"/>
      <c r="AL60" s="54"/>
      <c r="AM60" s="62"/>
      <c r="AN60" s="54"/>
      <c r="AO60" s="62"/>
      <c r="AP60" s="54"/>
      <c r="AQ60" s="54"/>
      <c r="AR60" s="54"/>
      <c r="AS60" s="54"/>
      <c r="AT60" s="54"/>
      <c r="AU60" s="54"/>
      <c r="AV60" s="54"/>
      <c r="AW60" s="91"/>
      <c r="AX60" s="91"/>
      <c r="AY60" s="91"/>
      <c r="AZ60" s="91"/>
      <c r="BA60" s="91"/>
      <c r="BB60" s="91"/>
      <c r="BC60" s="91"/>
      <c r="BD60" s="91"/>
      <c r="BE60" s="54"/>
      <c r="BF60" s="54"/>
      <c r="BG60" s="54"/>
      <c r="BH60" s="54"/>
      <c r="BI60" s="54"/>
      <c r="BJ60" s="54"/>
      <c r="BK60" s="54"/>
      <c r="BL60" s="54"/>
      <c r="BM60" s="54"/>
      <c r="BN60" s="209"/>
    </row>
    <row r="61" spans="1:66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51"/>
      <c r="AH61" s="54"/>
      <c r="AI61" s="62"/>
      <c r="AJ61" s="54"/>
      <c r="AK61" s="62"/>
      <c r="AL61" s="54"/>
      <c r="AM61" s="62"/>
      <c r="AN61" s="54"/>
      <c r="AO61" s="62"/>
      <c r="AP61" s="54"/>
      <c r="AQ61" s="54"/>
      <c r="AR61" s="54"/>
      <c r="AS61" s="54"/>
      <c r="AT61" s="54"/>
      <c r="AU61" s="54"/>
      <c r="AV61" s="54"/>
      <c r="AW61" s="91"/>
      <c r="AX61" s="91"/>
      <c r="AY61" s="91"/>
      <c r="AZ61" s="91"/>
      <c r="BA61" s="91"/>
      <c r="BB61" s="91"/>
      <c r="BC61" s="91"/>
      <c r="BD61" s="91"/>
      <c r="BE61" s="54"/>
      <c r="BF61" s="54"/>
      <c r="BG61" s="54"/>
      <c r="BH61" s="54"/>
      <c r="BI61" s="54"/>
      <c r="BJ61" s="54"/>
      <c r="BK61" s="54"/>
      <c r="BL61" s="54"/>
      <c r="BM61" s="54"/>
      <c r="BN61" s="209"/>
    </row>
    <row r="62" spans="1:66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51"/>
      <c r="AH62" s="54"/>
      <c r="AI62" s="62"/>
      <c r="AJ62" s="54"/>
      <c r="AK62" s="62"/>
      <c r="AL62" s="54"/>
      <c r="AM62" s="62"/>
      <c r="AN62" s="54"/>
      <c r="AO62" s="62"/>
      <c r="AP62" s="54"/>
      <c r="AQ62" s="54"/>
      <c r="AR62" s="54"/>
      <c r="AS62" s="54"/>
      <c r="AT62" s="54"/>
      <c r="AU62" s="54"/>
      <c r="AV62" s="54"/>
      <c r="AW62" s="91"/>
      <c r="AX62" s="91"/>
      <c r="AY62" s="91"/>
      <c r="AZ62" s="91"/>
      <c r="BA62" s="91"/>
      <c r="BB62" s="91"/>
      <c r="BC62" s="91"/>
      <c r="BD62" s="91"/>
      <c r="BE62" s="54"/>
      <c r="BF62" s="54"/>
      <c r="BG62" s="54"/>
      <c r="BH62" s="54"/>
      <c r="BI62" s="54"/>
      <c r="BJ62" s="54"/>
      <c r="BK62" s="54"/>
      <c r="BL62" s="54"/>
      <c r="BM62" s="54"/>
      <c r="BN62" s="209"/>
    </row>
    <row r="63" spans="1:66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51"/>
      <c r="AH63" s="54"/>
      <c r="AI63" s="62"/>
      <c r="AJ63" s="54"/>
      <c r="AK63" s="62"/>
      <c r="AL63" s="54"/>
      <c r="AM63" s="62"/>
      <c r="AN63" s="54"/>
      <c r="AO63" s="62"/>
      <c r="AP63" s="54"/>
      <c r="AQ63" s="54"/>
      <c r="AR63" s="54"/>
      <c r="AS63" s="54"/>
      <c r="AT63" s="54"/>
      <c r="AU63" s="54"/>
      <c r="AV63" s="54"/>
      <c r="AW63" s="91"/>
      <c r="AX63" s="91"/>
      <c r="AY63" s="91"/>
      <c r="AZ63" s="91"/>
      <c r="BA63" s="91"/>
      <c r="BB63" s="91"/>
      <c r="BC63" s="91"/>
      <c r="BD63" s="91"/>
      <c r="BE63" s="54"/>
      <c r="BF63" s="54"/>
      <c r="BG63" s="54"/>
      <c r="BH63" s="54"/>
      <c r="BI63" s="54"/>
      <c r="BJ63" s="54"/>
      <c r="BK63" s="54"/>
      <c r="BL63" s="54"/>
      <c r="BM63" s="54"/>
      <c r="BN63" s="209"/>
    </row>
    <row r="64" spans="1:66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1"/>
      <c r="AH64" s="54"/>
      <c r="AI64" s="62"/>
      <c r="AJ64" s="54"/>
      <c r="AK64" s="62"/>
      <c r="AL64" s="54"/>
      <c r="AM64" s="62"/>
      <c r="AN64" s="54"/>
      <c r="AO64" s="62"/>
      <c r="AP64" s="54"/>
      <c r="AQ64" s="54"/>
      <c r="AR64" s="54"/>
      <c r="AS64" s="54"/>
      <c r="AT64" s="54"/>
      <c r="AU64" s="54"/>
      <c r="AV64" s="54"/>
      <c r="AW64" s="91"/>
      <c r="AX64" s="91"/>
      <c r="AY64" s="91"/>
      <c r="AZ64" s="91"/>
      <c r="BA64" s="91"/>
      <c r="BB64" s="91"/>
      <c r="BC64" s="91"/>
      <c r="BD64" s="91"/>
      <c r="BE64" s="51"/>
      <c r="BF64" s="54"/>
      <c r="BG64" s="54"/>
      <c r="BH64" s="54"/>
      <c r="BI64" s="54"/>
      <c r="BJ64" s="54"/>
      <c r="BK64" s="54"/>
      <c r="BL64" s="54"/>
      <c r="BM64" s="54"/>
      <c r="BN64" s="209"/>
    </row>
    <row r="65" spans="1:66" ht="1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51"/>
      <c r="AH65" s="54"/>
      <c r="AI65" s="62"/>
      <c r="AJ65" s="54"/>
      <c r="AK65" s="62"/>
      <c r="AL65" s="54"/>
      <c r="AM65" s="62"/>
      <c r="AN65" s="54"/>
      <c r="AO65" s="62"/>
      <c r="AP65" s="54"/>
      <c r="AQ65" s="54"/>
      <c r="AR65" s="54"/>
      <c r="AS65" s="54"/>
      <c r="AT65" s="54"/>
      <c r="AU65" s="54"/>
      <c r="AV65" s="54"/>
      <c r="AW65" s="91"/>
      <c r="AX65" s="91"/>
      <c r="AY65" s="91"/>
      <c r="AZ65" s="91"/>
      <c r="BA65" s="91"/>
      <c r="BB65" s="91"/>
      <c r="BC65" s="91"/>
      <c r="BD65" s="91"/>
      <c r="BE65" s="51"/>
      <c r="BF65" s="54"/>
      <c r="BG65" s="54"/>
      <c r="BH65" s="54"/>
      <c r="BI65" s="54"/>
      <c r="BJ65" s="54"/>
      <c r="BK65" s="54"/>
      <c r="BL65" s="54"/>
      <c r="BM65" s="54"/>
      <c r="BN65" s="209"/>
    </row>
    <row r="66" spans="1:66" ht="1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51"/>
      <c r="AH66" s="54"/>
      <c r="AI66" s="62"/>
      <c r="AJ66" s="54"/>
      <c r="AK66" s="62"/>
      <c r="AL66" s="54"/>
      <c r="AM66" s="62"/>
      <c r="AN66" s="54"/>
      <c r="AO66" s="62"/>
      <c r="AP66" s="54"/>
      <c r="AQ66" s="54"/>
      <c r="AR66" s="54"/>
      <c r="AS66" s="54"/>
      <c r="AT66" s="54"/>
      <c r="AU66" s="54"/>
      <c r="AV66" s="54"/>
      <c r="AW66" s="91"/>
      <c r="AX66" s="91"/>
      <c r="AY66" s="91"/>
      <c r="AZ66" s="91"/>
      <c r="BA66" s="91"/>
      <c r="BB66" s="91"/>
      <c r="BC66" s="91"/>
      <c r="BD66" s="91"/>
      <c r="BE66" s="51"/>
      <c r="BF66" s="54"/>
      <c r="BG66" s="54"/>
      <c r="BH66" s="54"/>
      <c r="BI66" s="54"/>
      <c r="BJ66" s="54"/>
      <c r="BK66" s="54"/>
      <c r="BL66" s="54"/>
      <c r="BM66" s="54"/>
      <c r="BN66" s="209"/>
    </row>
    <row r="67" spans="1:66" ht="1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51"/>
      <c r="AH67" s="54"/>
      <c r="AI67" s="62"/>
      <c r="AJ67" s="54"/>
      <c r="AK67" s="62"/>
      <c r="AL67" s="54"/>
      <c r="AM67" s="62"/>
      <c r="AN67" s="54"/>
      <c r="AO67" s="62"/>
      <c r="AP67" s="54"/>
      <c r="AQ67" s="54"/>
      <c r="AR67" s="54"/>
      <c r="AS67" s="54"/>
      <c r="AT67" s="54"/>
      <c r="AU67" s="54"/>
      <c r="AV67" s="54"/>
      <c r="AW67" s="91"/>
      <c r="AX67" s="58"/>
      <c r="AY67" s="59"/>
      <c r="AZ67" s="59"/>
      <c r="BA67" s="59"/>
      <c r="BB67" s="51"/>
      <c r="BC67" s="51"/>
      <c r="BD67" s="51"/>
      <c r="BE67" s="54"/>
      <c r="BF67" s="54"/>
      <c r="BG67" s="54"/>
      <c r="BH67" s="54"/>
      <c r="BI67" s="54"/>
      <c r="BJ67" s="54"/>
      <c r="BK67" s="54"/>
      <c r="BL67" s="54"/>
      <c r="BM67" s="54"/>
      <c r="BN67" s="209"/>
    </row>
    <row r="68" spans="1:66" ht="1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51"/>
      <c r="AH68" s="54"/>
      <c r="AI68" s="62"/>
      <c r="AJ68" s="54"/>
      <c r="AK68" s="62"/>
      <c r="AL68" s="54"/>
      <c r="AM68" s="62"/>
      <c r="AN68" s="54"/>
      <c r="AO68" s="62"/>
      <c r="AP68" s="54"/>
      <c r="AQ68" s="54"/>
      <c r="AR68" s="54"/>
      <c r="AS68" s="54"/>
      <c r="AT68" s="54"/>
      <c r="AU68" s="54"/>
      <c r="AV68" s="54"/>
      <c r="AW68" s="91"/>
      <c r="AX68" s="58"/>
      <c r="AY68" s="59"/>
      <c r="AZ68" s="59"/>
      <c r="BA68" s="59"/>
      <c r="BB68" s="51"/>
      <c r="BC68" s="51"/>
      <c r="BD68" s="51"/>
      <c r="BE68" s="54"/>
      <c r="BF68" s="54"/>
      <c r="BG68" s="54"/>
      <c r="BH68" s="54"/>
      <c r="BI68" s="54"/>
      <c r="BJ68" s="54"/>
      <c r="BK68" s="54"/>
      <c r="BL68" s="54"/>
      <c r="BM68" s="54"/>
      <c r="BN68" s="209"/>
    </row>
    <row r="69" spans="1:6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51"/>
      <c r="AH69" s="54"/>
      <c r="AI69" s="62"/>
      <c r="AJ69" s="54"/>
      <c r="AK69" s="62"/>
      <c r="AL69" s="54"/>
      <c r="AM69" s="62"/>
      <c r="AN69" s="54"/>
      <c r="AO69" s="62"/>
      <c r="AP69" s="54"/>
      <c r="AQ69" s="54"/>
      <c r="AR69" s="54"/>
      <c r="AS69" s="54"/>
      <c r="AT69" s="54"/>
      <c r="AU69" s="54"/>
      <c r="AV69" s="54"/>
      <c r="AW69" s="91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209"/>
    </row>
    <row r="70" spans="1:6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51"/>
      <c r="AH70" s="54"/>
      <c r="AI70" s="62"/>
      <c r="AJ70" s="54"/>
      <c r="AK70" s="62"/>
      <c r="AL70" s="54"/>
      <c r="AM70" s="62"/>
      <c r="AN70" s="54"/>
      <c r="AO70" s="62"/>
      <c r="AP70" s="54"/>
      <c r="AQ70" s="54"/>
      <c r="AR70" s="54"/>
      <c r="AS70" s="54"/>
      <c r="AT70" s="54"/>
      <c r="AU70" s="54"/>
      <c r="AV70" s="54"/>
      <c r="AW70" s="91"/>
      <c r="AX70" s="58"/>
      <c r="AY70" s="59"/>
      <c r="AZ70" s="59"/>
      <c r="BA70" s="59"/>
      <c r="BB70" s="51"/>
      <c r="BC70" s="51"/>
      <c r="BD70" s="51"/>
      <c r="BE70" s="54"/>
      <c r="BF70" s="54"/>
      <c r="BG70" s="54"/>
      <c r="BH70" s="54"/>
      <c r="BI70" s="54"/>
      <c r="BJ70" s="54"/>
      <c r="BK70" s="54"/>
      <c r="BL70" s="54"/>
      <c r="BM70" s="54"/>
      <c r="BN70" s="209"/>
    </row>
    <row r="71" spans="1:6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51"/>
      <c r="AH71" s="54"/>
      <c r="AI71" s="62"/>
      <c r="AJ71" s="54"/>
      <c r="AK71" s="62"/>
      <c r="AL71" s="54"/>
      <c r="AM71" s="62"/>
      <c r="AN71" s="54"/>
      <c r="AO71" s="62"/>
      <c r="AP71" s="54"/>
      <c r="AQ71" s="54"/>
      <c r="AR71" s="54"/>
      <c r="AS71" s="54"/>
      <c r="AT71" s="54"/>
      <c r="AU71" s="54"/>
      <c r="AV71" s="54"/>
      <c r="AW71" s="91"/>
      <c r="AX71" s="58"/>
      <c r="AY71" s="59"/>
      <c r="AZ71" s="59"/>
      <c r="BA71" s="59"/>
      <c r="BB71" s="51"/>
      <c r="BC71" s="51"/>
      <c r="BD71" s="51"/>
      <c r="BE71" s="54"/>
      <c r="BF71" s="54"/>
      <c r="BG71" s="54"/>
      <c r="BH71" s="54"/>
      <c r="BI71" s="54"/>
      <c r="BJ71" s="54"/>
      <c r="BK71" s="54"/>
      <c r="BL71" s="54"/>
      <c r="BM71" s="54"/>
      <c r="BN71" s="209"/>
    </row>
    <row r="72" spans="1:6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51"/>
      <c r="AH72" s="54"/>
      <c r="AI72" s="62"/>
      <c r="AJ72" s="54"/>
      <c r="AK72" s="62"/>
      <c r="AL72" s="54"/>
      <c r="AM72" s="62"/>
      <c r="AN72" s="54"/>
      <c r="AO72" s="62"/>
      <c r="AP72" s="54"/>
      <c r="AQ72" s="54"/>
      <c r="AR72" s="54"/>
      <c r="AS72" s="54"/>
      <c r="AT72" s="54"/>
      <c r="AU72" s="54"/>
      <c r="AV72" s="54"/>
      <c r="AW72" s="91"/>
      <c r="AX72" s="58"/>
      <c r="AY72" s="59"/>
      <c r="AZ72" s="59"/>
      <c r="BA72" s="59"/>
      <c r="BB72" s="51"/>
      <c r="BC72" s="51"/>
      <c r="BD72" s="51"/>
      <c r="BE72" s="54"/>
      <c r="BF72" s="54"/>
      <c r="BG72" s="54"/>
      <c r="BH72" s="54"/>
      <c r="BI72" s="54"/>
      <c r="BJ72" s="54"/>
      <c r="BK72" s="54"/>
      <c r="BL72" s="54"/>
      <c r="BM72" s="54"/>
      <c r="BN72" s="209"/>
    </row>
    <row r="73" spans="1:6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51"/>
      <c r="AH73" s="54"/>
      <c r="AI73" s="62"/>
      <c r="AJ73" s="54"/>
      <c r="AK73" s="62"/>
      <c r="AL73" s="54"/>
      <c r="AM73" s="62"/>
      <c r="AN73" s="54"/>
      <c r="AO73" s="62"/>
      <c r="AP73" s="54"/>
      <c r="AQ73" s="54"/>
      <c r="AR73" s="54"/>
      <c r="AS73" s="54"/>
      <c r="AT73" s="54"/>
      <c r="AU73" s="54"/>
      <c r="AV73" s="54"/>
      <c r="AW73" s="91"/>
      <c r="AX73" s="58"/>
      <c r="AY73" s="59"/>
      <c r="AZ73" s="59"/>
      <c r="BA73" s="59"/>
      <c r="BB73" s="51"/>
      <c r="BC73" s="51"/>
      <c r="BD73" s="51"/>
      <c r="BE73" s="54"/>
      <c r="BF73" s="54"/>
      <c r="BG73" s="54"/>
      <c r="BH73" s="54"/>
      <c r="BI73" s="54"/>
      <c r="BJ73" s="54"/>
      <c r="BK73" s="54"/>
      <c r="BL73" s="54"/>
      <c r="BM73" s="54"/>
      <c r="BN73" s="209"/>
    </row>
    <row r="74" spans="1:6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51"/>
      <c r="AH74" s="54"/>
      <c r="AI74" s="62"/>
      <c r="AJ74" s="54"/>
      <c r="AK74" s="62"/>
      <c r="AL74" s="54"/>
      <c r="AM74" s="62"/>
      <c r="AN74" s="54"/>
      <c r="AO74" s="62"/>
      <c r="AP74" s="54"/>
      <c r="AQ74" s="54"/>
      <c r="AR74" s="54"/>
      <c r="AS74" s="54"/>
      <c r="AT74" s="54"/>
      <c r="AU74" s="54"/>
      <c r="AV74" s="54"/>
      <c r="AW74" s="91"/>
      <c r="AX74" s="58"/>
      <c r="AY74" s="59"/>
      <c r="AZ74" s="59"/>
      <c r="BA74" s="59"/>
      <c r="BB74" s="51"/>
      <c r="BC74" s="51"/>
      <c r="BD74" s="51"/>
      <c r="BE74" s="54"/>
      <c r="BF74" s="54"/>
      <c r="BG74" s="54"/>
      <c r="BH74" s="54"/>
      <c r="BI74" s="54"/>
      <c r="BJ74" s="54"/>
      <c r="BK74" s="54"/>
      <c r="BL74" s="54"/>
      <c r="BM74" s="54"/>
      <c r="BN74" s="209"/>
    </row>
    <row r="75" spans="1:66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4"/>
      <c r="AI75" s="65"/>
      <c r="AJ75" s="64"/>
      <c r="AK75" s="65"/>
      <c r="AL75" s="64"/>
      <c r="AM75" s="65"/>
      <c r="AN75" s="64"/>
      <c r="AO75" s="65"/>
      <c r="AP75" s="64"/>
      <c r="AQ75" s="64"/>
      <c r="AR75" s="64"/>
      <c r="AS75" s="64"/>
      <c r="AT75" s="64"/>
      <c r="AU75" s="64"/>
      <c r="AV75" s="64"/>
      <c r="AW75" s="64"/>
      <c r="AX75" s="66"/>
      <c r="AY75" s="67"/>
      <c r="AZ75" s="67"/>
      <c r="BA75" s="67"/>
      <c r="BB75" s="63"/>
      <c r="BC75" s="63"/>
      <c r="BD75" s="63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</sheetData>
  <mergeCells count="44">
    <mergeCell ref="AD49:AE49"/>
    <mergeCell ref="T1:T8"/>
    <mergeCell ref="Q1:Q8"/>
    <mergeCell ref="BK46:BL47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D46:AE46"/>
    <mergeCell ref="AB6:AC7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BK42 BK44:BL44 BK46 BK48:BL49">
    <cfRule type="cellIs" dxfId="1" priority="3" operator="equal">
      <formula>"OVERVALUED"</formula>
    </cfRule>
    <cfRule type="cellIs" dxfId="0" priority="4" operator="equal">
      <formula>"UNDERVALUED"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2024-04-09T16:39:29Z</dcterms:modified>
</cp:coreProperties>
</file>