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CB1AE840-CC9B-42F9-A4FA-D67C0901B7E5}" xr6:coauthVersionLast="47" xr6:coauthVersionMax="47" xr10:uidLastSave="{00000000-0000-0000-0000-000000000000}"/>
  <bookViews>
    <workbookView xWindow="-120" yWindow="-120" windowWidth="29040" windowHeight="16440" tabRatio="685" xr2:uid="{00000000-000D-0000-FFFF-FFFF00000000}"/>
  </bookViews>
  <sheets>
    <sheet name="dcf" sheetId="25" r:id="rId1"/>
  </sheets>
  <definedNames>
    <definedName name="_xlchart.v1.0" hidden="1">dcf!$L$33:$L$35</definedName>
    <definedName name="_xlchart.v1.1" hidden="1">dcf!$N$33:$N$35</definedName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25" l="1" a="1"/>
  <c r="H4" i="25" s="1"/>
  <c r="I4" i="25" a="1"/>
  <c r="I4" i="25" s="1"/>
  <c r="G4" i="25" a="1"/>
  <c r="G4" i="25" s="1"/>
  <c r="D21" i="25"/>
  <c r="E21" i="25"/>
  <c r="V26" i="25" l="1"/>
  <c r="N33" i="25" s="1"/>
  <c r="F22" i="25" l="1"/>
  <c r="E20" i="25"/>
  <c r="G22" i="25" l="1"/>
  <c r="H22" i="25" s="1"/>
  <c r="F21" i="25"/>
  <c r="F20" i="25" s="1"/>
  <c r="F27" i="25"/>
  <c r="G27" i="25"/>
  <c r="H27" i="25"/>
  <c r="I27" i="25"/>
  <c r="E27" i="25"/>
  <c r="V23" i="25"/>
  <c r="V22" i="25"/>
  <c r="R23" i="25"/>
  <c r="R22" i="25"/>
  <c r="I22" i="25" l="1"/>
  <c r="I21" i="25" s="1"/>
  <c r="J21" i="25" s="1"/>
  <c r="H21" i="25"/>
  <c r="G21" i="25"/>
  <c r="G20" i="25" s="1"/>
  <c r="F23" i="25"/>
  <c r="V21" i="25"/>
  <c r="E23" i="25"/>
  <c r="I20" i="25" l="1"/>
  <c r="I23" i="25"/>
  <c r="G23" i="25"/>
  <c r="H20" i="25"/>
  <c r="H23" i="25"/>
  <c r="V24" i="25"/>
  <c r="D33" i="25" s="1"/>
  <c r="D35" i="25" s="1"/>
  <c r="E25" i="25" l="1"/>
  <c r="E29" i="25" l="1"/>
  <c r="E34" i="25" l="1"/>
  <c r="E35" i="25"/>
  <c r="F25" i="25"/>
  <c r="F29" i="25" l="1"/>
  <c r="G25" i="25"/>
  <c r="G29" i="25" s="1"/>
  <c r="G34" i="25" l="1"/>
  <c r="G35" i="25"/>
  <c r="F34" i="25"/>
  <c r="F35" i="25"/>
  <c r="H25" i="25"/>
  <c r="I25" i="25" l="1"/>
  <c r="H29" i="25" l="1"/>
  <c r="H34" i="25" l="1"/>
  <c r="H35" i="25"/>
  <c r="N22" i="25"/>
  <c r="I29" i="25"/>
  <c r="I35" i="25" s="1"/>
  <c r="N21" i="25" l="1"/>
  <c r="N23" i="25" s="1"/>
  <c r="I34" i="25"/>
  <c r="J33" i="25" l="1"/>
  <c r="J34" i="25" l="1"/>
  <c r="R21" i="25" s="1"/>
  <c r="R24" i="25" s="1"/>
  <c r="R26" i="25" s="1"/>
  <c r="J35" i="25"/>
  <c r="N30" i="25" s="1"/>
  <c r="N29" i="25" l="1"/>
  <c r="N34" i="25"/>
  <c r="N35" i="2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<sst xmlns="http://schemas.openxmlformats.org/spreadsheetml/2006/main" count="54" uniqueCount="48">
  <si>
    <t>Cash</t>
  </si>
  <si>
    <t>Debt</t>
  </si>
  <si>
    <t>DCF Model</t>
  </si>
  <si>
    <t>EBIT</t>
  </si>
  <si>
    <t>Less: Cash Taxes</t>
  </si>
  <si>
    <t>Less: Capex</t>
  </si>
  <si>
    <t>Less: Changes in NWC</t>
  </si>
  <si>
    <t>Plus: D&amp;A</t>
  </si>
  <si>
    <t>Terminal Value</t>
  </si>
  <si>
    <t>Perpetural Growth</t>
  </si>
  <si>
    <t>Tax Rate</t>
  </si>
  <si>
    <t>Discount Rate</t>
  </si>
  <si>
    <t>Perpetural Growth Rate</t>
  </si>
  <si>
    <t>EV/EBITDA Mulltiple</t>
  </si>
  <si>
    <t>Unlevered FCF</t>
  </si>
  <si>
    <t>(Entry)/Exit</t>
  </si>
  <si>
    <t>EV/EBITDA</t>
  </si>
  <si>
    <t>Average</t>
  </si>
  <si>
    <t>Transaction Date</t>
  </si>
  <si>
    <t>Discounted Cash Flow</t>
  </si>
  <si>
    <t>Shares Outstanding</t>
  </si>
  <si>
    <t>Entry</t>
  </si>
  <si>
    <t>Exit</t>
  </si>
  <si>
    <t>Date</t>
  </si>
  <si>
    <t>Current Price</t>
  </si>
  <si>
    <t>Market Cap</t>
  </si>
  <si>
    <t>Plus: Debt</t>
  </si>
  <si>
    <t>Less: Cash</t>
  </si>
  <si>
    <t>Enterprise Value</t>
  </si>
  <si>
    <t>Plus: Cash</t>
  </si>
  <si>
    <t>Less: Debt</t>
  </si>
  <si>
    <t>Equity Value</t>
  </si>
  <si>
    <t>Equity Value/Share</t>
  </si>
  <si>
    <t>Intrinsic Value</t>
  </si>
  <si>
    <t>Market Value</t>
  </si>
  <si>
    <t>Rate of Return</t>
  </si>
  <si>
    <t>Target Price Upside</t>
  </si>
  <si>
    <t>Capex</t>
  </si>
  <si>
    <t>Fiscal Year End</t>
  </si>
  <si>
    <t>Transaction CF</t>
  </si>
  <si>
    <t>Year Fraction</t>
  </si>
  <si>
    <t>Time Periods</t>
  </si>
  <si>
    <t>Market Value vs Intrinsic Value</t>
  </si>
  <si>
    <t>Upside</t>
  </si>
  <si>
    <t>Internal Rate of Return (IRR)</t>
  </si>
  <si>
    <t>Inputs:</t>
  </si>
  <si>
    <t>Price</t>
  </si>
  <si>
    <t>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</si>
</sst>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(#,##0\)_-;_-* &quot;-&quot;_-;_-@_-"/>
    <numFmt numFmtId="166" formatCode="_-* #,##0_-;\-* #,##0_-;_-* &quot;-&quot;??_-;_-@_-"/>
    <numFmt numFmtId="167" formatCode="_(* #,##0_);_(* \(#,##0\);_(* &quot;-&quot;??_);_(@_)"/>
    <numFmt numFmtId="168" formatCode="0.0\x"/>
    <numFmt numFmtId="169" formatCode="_-* #,##0.00_-;\(#,##0.00\)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Open Sans"/>
      <family val="2"/>
    </font>
    <font>
      <b/>
      <sz val="10"/>
      <color theme="0"/>
      <name val="Open Sans"/>
      <family val="2"/>
    </font>
    <font>
      <b/>
      <sz val="11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rgb="FF0000FF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i/>
      <sz val="10"/>
      <name val="Open Sans"/>
      <family val="2"/>
    </font>
    <font>
      <u/>
      <sz val="10"/>
      <color theme="10"/>
      <name val="Arial"/>
      <family val="2"/>
    </font>
    <font>
      <sz val="10"/>
      <color theme="9" tint="0.499984740745262"/>
      <name val="Open Sans"/>
      <family val="2"/>
    </font>
    <font>
      <i/>
      <sz val="10"/>
      <color theme="9" tint="0.499984740745262"/>
      <name val="Open Sans"/>
      <family val="2"/>
    </font>
    <font>
      <b/>
      <sz val="12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" fillId="0" borderId="0"/>
  </cellStyleXfs>
  <cellXfs count="61">
    <xf numFmtId="0" fontId="0" fillId="0" borderId="0" xfId="0"/>
    <xf numFmtId="165" fontId="2" fillId="0" borderId="0" xfId="1" applyNumberFormat="1" applyFont="1"/>
    <xf numFmtId="165" fontId="2" fillId="0" borderId="0" xfId="1" applyNumberFormat="1" applyFont="1" applyAlignment="1">
      <alignment horizontal="center"/>
    </xf>
    <xf numFmtId="165" fontId="6" fillId="0" borderId="0" xfId="1" applyNumberFormat="1" applyFont="1"/>
    <xf numFmtId="165" fontId="7" fillId="0" borderId="0" xfId="1" applyNumberFormat="1" applyFont="1"/>
    <xf numFmtId="165" fontId="6" fillId="0" borderId="0" xfId="1" applyNumberFormat="1" applyFont="1" applyAlignment="1">
      <alignment horizontal="center"/>
    </xf>
    <xf numFmtId="165" fontId="8" fillId="0" borderId="0" xfId="1" applyNumberFormat="1" applyFont="1"/>
    <xf numFmtId="165" fontId="10" fillId="0" borderId="0" xfId="1" applyNumberFormat="1" applyFont="1"/>
    <xf numFmtId="14" fontId="8" fillId="0" borderId="0" xfId="1" applyNumberFormat="1" applyFont="1"/>
    <xf numFmtId="165" fontId="6" fillId="0" borderId="1" xfId="1" applyNumberFormat="1" applyFont="1" applyBorder="1"/>
    <xf numFmtId="165" fontId="6" fillId="0" borderId="0" xfId="1" applyNumberFormat="1" applyFont="1" applyBorder="1"/>
    <xf numFmtId="167" fontId="6" fillId="0" borderId="0" xfId="1" applyNumberFormat="1" applyFont="1"/>
    <xf numFmtId="165" fontId="8" fillId="0" borderId="0" xfId="1" applyNumberFormat="1" applyFont="1" applyBorder="1"/>
    <xf numFmtId="165" fontId="6" fillId="0" borderId="0" xfId="1" applyNumberFormat="1" applyFont="1" applyFill="1"/>
    <xf numFmtId="9" fontId="6" fillId="0" borderId="0" xfId="2" applyFont="1"/>
    <xf numFmtId="169" fontId="6" fillId="0" borderId="0" xfId="1" applyNumberFormat="1" applyFont="1"/>
    <xf numFmtId="165" fontId="11" fillId="0" borderId="0" xfId="1" applyNumberFormat="1" applyFont="1"/>
    <xf numFmtId="165" fontId="10" fillId="0" borderId="0" xfId="1" applyNumberFormat="1" applyFont="1" applyBorder="1"/>
    <xf numFmtId="14" fontId="11" fillId="0" borderId="0" xfId="1" applyNumberFormat="1" applyFont="1" applyBorder="1"/>
    <xf numFmtId="14" fontId="11" fillId="0" borderId="0" xfId="1" applyNumberFormat="1" applyFont="1" applyFill="1" applyBorder="1"/>
    <xf numFmtId="165" fontId="11" fillId="0" borderId="0" xfId="1" applyNumberFormat="1" applyFont="1" applyBorder="1"/>
    <xf numFmtId="14" fontId="13" fillId="0" borderId="0" xfId="1" applyNumberFormat="1" applyFont="1" applyBorder="1"/>
    <xf numFmtId="9" fontId="6" fillId="0" borderId="0" xfId="2" applyFont="1" applyBorder="1"/>
    <xf numFmtId="165" fontId="3" fillId="2" borderId="0" xfId="1" applyNumberFormat="1" applyFont="1" applyFill="1" applyAlignment="1">
      <alignment horizontal="center"/>
    </xf>
    <xf numFmtId="165" fontId="2" fillId="2" borderId="0" xfId="1" applyNumberFormat="1" applyFont="1" applyFill="1"/>
    <xf numFmtId="165" fontId="3" fillId="2" borderId="0" xfId="1" applyNumberFormat="1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/>
    <xf numFmtId="165" fontId="7" fillId="3" borderId="0" xfId="1" applyNumberFormat="1" applyFont="1" applyFill="1" applyBorder="1" applyAlignment="1">
      <alignment horizontal="left"/>
    </xf>
    <xf numFmtId="165" fontId="9" fillId="4" borderId="0" xfId="1" applyNumberFormat="1" applyFont="1" applyFill="1" applyBorder="1"/>
    <xf numFmtId="165" fontId="8" fillId="4" borderId="0" xfId="1" applyNumberFormat="1" applyFont="1" applyFill="1" applyBorder="1"/>
    <xf numFmtId="165" fontId="7" fillId="4" borderId="0" xfId="1" applyNumberFormat="1" applyFont="1" applyFill="1" applyBorder="1"/>
    <xf numFmtId="165" fontId="6" fillId="4" borderId="0" xfId="1" applyNumberFormat="1" applyFont="1" applyFill="1" applyBorder="1"/>
    <xf numFmtId="165" fontId="7" fillId="4" borderId="0" xfId="1" applyNumberFormat="1" applyFont="1" applyFill="1" applyBorder="1" applyAlignment="1">
      <alignment horizontal="right"/>
    </xf>
    <xf numFmtId="0" fontId="7" fillId="4" borderId="0" xfId="1" applyNumberFormat="1" applyFont="1" applyFill="1" applyBorder="1"/>
    <xf numFmtId="165" fontId="7" fillId="4" borderId="0" xfId="1" applyNumberFormat="1" applyFont="1" applyFill="1" applyBorder="1" applyAlignment="1">
      <alignment horizontal="left"/>
    </xf>
    <xf numFmtId="165" fontId="2" fillId="4" borderId="0" xfId="1" applyNumberFormat="1" applyFont="1" applyFill="1"/>
    <xf numFmtId="165" fontId="2" fillId="4" borderId="0" xfId="1" applyNumberFormat="1" applyFont="1" applyFill="1" applyAlignment="1">
      <alignment horizontal="center"/>
    </xf>
    <xf numFmtId="165" fontId="6" fillId="4" borderId="0" xfId="1" applyNumberFormat="1" applyFont="1" applyFill="1"/>
    <xf numFmtId="9" fontId="15" fillId="0" borderId="0" xfId="2" applyFont="1" applyBorder="1" applyAlignment="1">
      <alignment horizontal="right"/>
    </xf>
    <xf numFmtId="9" fontId="15" fillId="0" borderId="0" xfId="2" applyFont="1" applyAlignment="1">
      <alignment horizontal="right"/>
    </xf>
    <xf numFmtId="168" fontId="15" fillId="0" borderId="0" xfId="1" applyNumberFormat="1" applyFont="1" applyAlignment="1">
      <alignment horizontal="right"/>
    </xf>
    <xf numFmtId="14" fontId="15" fillId="0" borderId="0" xfId="1" applyNumberFormat="1" applyFont="1"/>
    <xf numFmtId="164" fontId="15" fillId="0" borderId="0" xfId="1" applyFont="1" applyAlignment="1">
      <alignment horizontal="right"/>
    </xf>
    <xf numFmtId="166" fontId="15" fillId="0" borderId="0" xfId="1" applyNumberFormat="1" applyFont="1" applyAlignment="1">
      <alignment horizontal="right"/>
    </xf>
    <xf numFmtId="165" fontId="15" fillId="0" borderId="0" xfId="1" applyNumberFormat="1" applyFont="1"/>
    <xf numFmtId="1" fontId="16" fillId="0" borderId="0" xfId="1" applyNumberFormat="1" applyFont="1"/>
    <xf numFmtId="164" fontId="16" fillId="0" borderId="0" xfId="1" applyFont="1" applyBorder="1"/>
    <xf numFmtId="165" fontId="15" fillId="0" borderId="0" xfId="1" applyNumberFormat="1" applyFont="1" applyBorder="1"/>
    <xf numFmtId="167" fontId="15" fillId="0" borderId="0" xfId="1" applyNumberFormat="1" applyFont="1"/>
    <xf numFmtId="165" fontId="15" fillId="0" borderId="1" xfId="1" applyNumberFormat="1" applyFont="1" applyBorder="1"/>
    <xf numFmtId="165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vertical="center"/>
    </xf>
    <xf numFmtId="165" fontId="15" fillId="0" borderId="0" xfId="1" applyNumberFormat="1" applyFont="1" applyAlignment="1">
      <alignment horizontal="right"/>
    </xf>
    <xf numFmtId="169" fontId="17" fillId="0" borderId="0" xfId="1" applyNumberFormat="1" applyFont="1" applyAlignment="1">
      <alignment vertical="center"/>
    </xf>
    <xf numFmtId="10" fontId="17" fillId="0" borderId="0" xfId="2" applyNumberFormat="1" applyFont="1" applyAlignment="1">
      <alignment horizontal="right" vertical="center"/>
    </xf>
    <xf numFmtId="165" fontId="17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right"/>
    </xf>
    <xf numFmtId="165" fontId="17" fillId="0" borderId="0" xfId="1" applyNumberFormat="1" applyFont="1" applyAlignment="1">
      <alignment horizontal="right" vertical="center"/>
    </xf>
    <xf numFmtId="165" fontId="7" fillId="3" borderId="0" xfId="1" applyNumberFormat="1" applyFont="1" applyFill="1" applyBorder="1" applyAlignment="1">
      <alignment horizontal="center"/>
    </xf>
    <xf numFmtId="165" fontId="7" fillId="4" borderId="0" xfId="1" applyNumberFormat="1" applyFont="1" applyFill="1" applyBorder="1" applyAlignment="1">
      <alignment horizontal="left"/>
    </xf>
  </cellXfs>
  <cellStyles count="7">
    <cellStyle name="Comma" xfId="1" builtinId="3"/>
    <cellStyle name="Hyperlink 2" xfId="5" xr:uid="{00000000-0005-0000-0000-000002000000}"/>
    <cellStyle name="Hyperlink 3" xfId="3" xr:uid="{00000000-0005-0000-0000-000003000000}"/>
    <cellStyle name="Normal" xfId="0" builtinId="0"/>
    <cellStyle name="Normal 2" xfId="4" xr:uid="{00000000-0005-0000-0000-000005000000}"/>
    <cellStyle name="Normal 2 2 2" xfId="6" xr:uid="{65687AD3-88B9-461F-8736-3AEEF1815662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2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dcf!$E$21:$I$21</c:f>
              <c:numCache>
                <c:formatCode>m/d/yyyy</c:formatCode>
                <c:ptCount val="5"/>
                <c:pt idx="0">
                  <c:v>182</c:v>
                </c:pt>
                <c:pt idx="1">
                  <c:v>547</c:v>
                </c:pt>
                <c:pt idx="2">
                  <c:v>912</c:v>
                </c:pt>
                <c:pt idx="3">
                  <c:v>1277</c:v>
                </c:pt>
                <c:pt idx="4">
                  <c:v>1643</c:v>
                </c:pt>
              </c:numCache>
            </c:numRef>
          </c:cat>
          <c:val>
            <c:numRef>
              <c:f>dcf!$E$34:$I$34</c:f>
              <c:numCache>
                <c:formatCode>_-* #,##0_-;\(#,##0\)_-;_-* "-"_-;_-@_-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A-4754-B867-94CF948CE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42849320"/>
        <c:axId val="542849648"/>
      </c:barChart>
      <c:dateAx>
        <c:axId val="54284932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648"/>
        <c:crosses val="autoZero"/>
        <c:auto val="1"/>
        <c:lblOffset val="100"/>
        <c:baseTimeUnit val="years"/>
        <c:majorUnit val="1"/>
        <c:majorTimeUnit val="years"/>
        <c:minorUnit val="1"/>
        <c:minorTimeUnit val="years"/>
      </c:dateAx>
      <c:valAx>
        <c:axId val="54284964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Market Value vs Intrinsic Value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8DE9D384-90CA-46AD-9838-15A56339DF8B}" formatIdx="1">
          <cx:dataLabels pos="outEnd">
            <cx:numFmt formatCode="$#,##0.0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2"/>
                    </a:solidFill>
                  </a:defRPr>
                </a:pPr>
                <a:endParaRPr lang="en-US" sz="900" b="0" i="0" u="none" strike="noStrike" baseline="0">
                  <a:solidFill>
                    <a:schemeClr val="bg2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2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  <cx:numFmt formatCode="$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714376</xdr:colOff>
      <xdr:row>6</xdr:row>
      <xdr:rowOff>28575</xdr:rowOff>
    </xdr:from>
    <xdr:to>
      <xdr:col>9</xdr:col>
      <xdr:colOff>771525</xdr:colOff>
      <xdr:row>17</xdr:row>
      <xdr:rowOff>51063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1E59A-1A30-40A8-B4F9-0770A24C3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819150</xdr:colOff>
      <xdr:row>1</xdr:row>
      <xdr:rowOff>66675</xdr:rowOff>
    </xdr:from>
    <xdr:to>
      <xdr:col>21</xdr:col>
      <xdr:colOff>552450</xdr:colOff>
      <xdr:row>17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279C28A-B758-47E1-9CB3-ABF566CBF1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6750" y="295275"/>
              <a:ext cx="7696200" cy="3438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Change (%)</v>
    <v>0</v>
  </rv>
  <rv s="0">
    <v>12</v>
    <v>Shares outstanding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5"/>
  <sheetViews>
    <sheetView showGridLines="0" tabSelected="1" zoomScaleNormal="100" workbookViewId="0">
      <selection activeCell="B4" sqref="B4:F4"/>
    </sheetView>
  </sheetViews>
  <sheetFormatPr defaultColWidth="9.140625" defaultRowHeight="15.75" x14ac:dyDescent="0.25"/>
  <cols>
    <col min="1" max="1" width="3.5703125" style="1" customWidth="1"/>
    <col min="2" max="2" width="12.5703125" style="1" customWidth="1"/>
    <col min="3" max="3" width="12.42578125" style="1" customWidth="1"/>
    <col min="4" max="4" width="20.7109375" style="2" customWidth="1"/>
    <col min="5" max="21" width="10.7109375" style="1" customWidth="1"/>
    <col min="22" max="22" width="20.7109375" style="1" customWidth="1"/>
    <col min="23" max="16384" width="9.140625" style="1"/>
  </cols>
  <sheetData>
    <row r="1" spans="1:22" ht="18" x14ac:dyDescent="0.35">
      <c r="A1" s="25"/>
      <c r="B1" s="26" t="s">
        <v>2</v>
      </c>
      <c r="C1" s="27"/>
      <c r="D1" s="27"/>
      <c r="E1" s="27"/>
      <c r="F1" s="23"/>
      <c r="G1" s="23"/>
      <c r="H1" s="25"/>
      <c r="I1" s="26"/>
      <c r="J1" s="27"/>
      <c r="K1" s="27"/>
      <c r="L1" s="27"/>
      <c r="M1" s="23"/>
      <c r="N1" s="23"/>
      <c r="O1" s="24"/>
      <c r="P1" s="24"/>
      <c r="Q1" s="24"/>
      <c r="R1" s="24"/>
      <c r="S1" s="24"/>
      <c r="T1" s="24"/>
      <c r="U1" s="24"/>
      <c r="V1" s="24"/>
    </row>
    <row r="2" spans="1:22" ht="16.5" x14ac:dyDescent="0.3">
      <c r="A2" s="3"/>
      <c r="B2" s="4"/>
      <c r="C2" s="3"/>
      <c r="D2" s="5"/>
      <c r="E2" s="6"/>
      <c r="F2" s="6"/>
      <c r="G2" s="6"/>
      <c r="H2" s="6"/>
      <c r="I2" s="6"/>
      <c r="J2" s="3"/>
      <c r="K2" s="3"/>
      <c r="L2" s="3"/>
      <c r="M2" s="3"/>
      <c r="N2" s="3"/>
      <c r="O2" s="3"/>
    </row>
    <row r="3" spans="1:22" ht="16.5" x14ac:dyDescent="0.3">
      <c r="A3" s="3"/>
      <c r="B3" s="4"/>
      <c r="C3" s="3"/>
      <c r="D3" s="5"/>
      <c r="F3" s="53"/>
      <c r="G3" s="53" t="s">
        <v>46</v>
      </c>
      <c r="H3" s="53" t="s">
        <v>47</v>
      </c>
      <c r="I3" s="57" t="s">
        <v>20</v>
      </c>
      <c r="J3" s="57"/>
      <c r="K3" s="3"/>
      <c r="L3" s="3"/>
      <c r="M3" s="3"/>
      <c r="N3" s="3"/>
      <c r="O3" s="3"/>
    </row>
    <row r="4" spans="1:22" ht="16.5" customHeight="1" x14ac:dyDescent="0.3">
      <c r="A4" s="3"/>
      <c r="B4" s="56"/>
      <c r="C4" s="56"/>
      <c r="D4" s="56"/>
      <c r="E4" s="56"/>
      <c r="F4" s="56"/>
      <c r="G4" s="54" t="e" cm="1" vm="1">
        <f t="array" ref="G4">_FV(B4,"Price")</f>
        <v>#VALUE!</v>
      </c>
      <c r="H4" s="55" t="e" cm="1" vm="2">
        <f t="array" ref="H4">_FV(B4,"Change (%)",TRUE)</f>
        <v>#VALUE!</v>
      </c>
      <c r="I4" s="58" t="e" cm="1" vm="3">
        <f t="array" ref="I4">_FV(B4,"Shares outstanding",TRUE)</f>
        <v>#VALUE!</v>
      </c>
      <c r="J4" s="58"/>
      <c r="K4" s="3"/>
      <c r="L4" s="3"/>
      <c r="M4" s="3"/>
      <c r="N4" s="3"/>
      <c r="O4" s="3"/>
    </row>
    <row r="5" spans="1:22" ht="16.5" customHeight="1" x14ac:dyDescent="0.3">
      <c r="A5" s="3"/>
      <c r="B5" s="51"/>
      <c r="C5" s="52"/>
      <c r="D5" s="52"/>
      <c r="E5" s="52"/>
      <c r="F5" s="52"/>
      <c r="G5" s="52"/>
      <c r="H5" s="52"/>
      <c r="I5" s="52"/>
      <c r="J5" s="52"/>
      <c r="K5" s="3"/>
      <c r="L5" s="3"/>
      <c r="M5" s="3"/>
      <c r="N5" s="3"/>
      <c r="O5" s="3"/>
    </row>
    <row r="6" spans="1:22" ht="16.5" x14ac:dyDescent="0.3">
      <c r="A6" s="3"/>
      <c r="B6" s="4"/>
      <c r="C6" s="3"/>
      <c r="D6" s="5"/>
      <c r="E6" s="6"/>
      <c r="F6" s="6"/>
      <c r="G6" s="6"/>
      <c r="H6" s="6"/>
      <c r="I6" s="6"/>
      <c r="J6" s="3"/>
      <c r="K6" s="3"/>
      <c r="L6" s="3"/>
      <c r="M6" s="3"/>
      <c r="N6" s="3"/>
      <c r="O6" s="3"/>
    </row>
    <row r="7" spans="1:22" ht="16.5" x14ac:dyDescent="0.3">
      <c r="A7" s="3"/>
      <c r="B7" s="29" t="s">
        <v>45</v>
      </c>
      <c r="C7" s="30"/>
      <c r="D7" s="30"/>
      <c r="E7" s="6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2" ht="16.5" x14ac:dyDescent="0.3">
      <c r="A8" s="3"/>
      <c r="B8" s="17" t="s">
        <v>10</v>
      </c>
      <c r="C8" s="12"/>
      <c r="D8" s="39"/>
      <c r="E8" s="6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2" ht="16.5" x14ac:dyDescent="0.3">
      <c r="A9" s="3"/>
      <c r="B9" s="7" t="s">
        <v>11</v>
      </c>
      <c r="C9" s="3"/>
      <c r="D9" s="40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22" ht="16.5" x14ac:dyDescent="0.3">
      <c r="A10" s="3"/>
      <c r="B10" s="3" t="s">
        <v>12</v>
      </c>
      <c r="C10" s="3"/>
      <c r="D10" s="4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22" ht="16.5" x14ac:dyDescent="0.3">
      <c r="A11" s="3"/>
      <c r="B11" s="3" t="s">
        <v>13</v>
      </c>
      <c r="C11" s="3"/>
      <c r="D11" s="4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2" ht="16.5" x14ac:dyDescent="0.3">
      <c r="A12" s="3"/>
      <c r="B12" s="3" t="s">
        <v>18</v>
      </c>
      <c r="C12" s="3"/>
      <c r="D12" s="4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22" ht="16.5" x14ac:dyDescent="0.3">
      <c r="A13" s="3"/>
      <c r="B13" s="3" t="s">
        <v>38</v>
      </c>
      <c r="C13" s="3"/>
      <c r="D13" s="4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22" ht="16.5" x14ac:dyDescent="0.3">
      <c r="A14" s="3"/>
      <c r="B14" s="3" t="s">
        <v>24</v>
      </c>
      <c r="C14" s="3"/>
      <c r="D14" s="4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2" ht="16.5" x14ac:dyDescent="0.3">
      <c r="A15" s="3"/>
      <c r="B15" s="3" t="s">
        <v>20</v>
      </c>
      <c r="C15" s="3"/>
      <c r="D15" s="4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22" ht="16.5" x14ac:dyDescent="0.3">
      <c r="A16" s="3"/>
      <c r="B16" s="3" t="s">
        <v>1</v>
      </c>
      <c r="C16" s="3"/>
      <c r="D16" s="4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22" ht="16.5" x14ac:dyDescent="0.3">
      <c r="A17" s="3"/>
      <c r="B17" s="3" t="s">
        <v>0</v>
      </c>
      <c r="C17" s="3"/>
      <c r="D17" s="4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22" ht="16.5" x14ac:dyDescent="0.3">
      <c r="A18" s="3"/>
      <c r="B18" s="3" t="s">
        <v>37</v>
      </c>
      <c r="C18" s="3"/>
      <c r="D18" s="4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22" x14ac:dyDescent="0.25">
      <c r="A19" s="3"/>
      <c r="B19" s="3"/>
      <c r="C19" s="3"/>
      <c r="D19" s="8"/>
      <c r="J19" s="3"/>
      <c r="K19" s="3"/>
      <c r="L19" s="3"/>
      <c r="M19" s="3"/>
      <c r="N19" s="3"/>
      <c r="O19" s="3"/>
    </row>
    <row r="20" spans="1:22" ht="16.5" x14ac:dyDescent="0.3">
      <c r="A20" s="3"/>
      <c r="B20" s="31" t="s">
        <v>19</v>
      </c>
      <c r="C20" s="32"/>
      <c r="D20" s="33" t="s">
        <v>21</v>
      </c>
      <c r="E20" s="34">
        <f>YEAR(E21)</f>
        <v>1900</v>
      </c>
      <c r="F20" s="34">
        <f t="shared" ref="F20:I20" si="0">YEAR(F21)</f>
        <v>1901</v>
      </c>
      <c r="G20" s="34">
        <f t="shared" si="0"/>
        <v>1902</v>
      </c>
      <c r="H20" s="34">
        <f t="shared" si="0"/>
        <v>1903</v>
      </c>
      <c r="I20" s="34">
        <f t="shared" si="0"/>
        <v>1904</v>
      </c>
      <c r="J20" s="33" t="s">
        <v>22</v>
      </c>
      <c r="K20" s="3"/>
      <c r="L20" s="31" t="s">
        <v>8</v>
      </c>
      <c r="M20" s="32"/>
      <c r="N20" s="32"/>
      <c r="O20" s="3"/>
      <c r="P20" s="31" t="s">
        <v>33</v>
      </c>
      <c r="Q20" s="32"/>
      <c r="R20" s="32"/>
      <c r="T20" s="31" t="s">
        <v>34</v>
      </c>
      <c r="U20" s="32"/>
      <c r="V20" s="32"/>
    </row>
    <row r="21" spans="1:22" ht="16.5" x14ac:dyDescent="0.3">
      <c r="A21" s="3"/>
      <c r="B21" s="10" t="s">
        <v>23</v>
      </c>
      <c r="C21" s="10"/>
      <c r="D21" s="18">
        <f>D12</f>
        <v>0</v>
      </c>
      <c r="E21" s="19">
        <f>DATE(YEAR($D$13)+E22,6,30)</f>
        <v>182</v>
      </c>
      <c r="F21" s="19">
        <f>DATE(YEAR($D$13)+F22,6,30)</f>
        <v>547</v>
      </c>
      <c r="G21" s="19">
        <f>DATE(YEAR($D$13)+G22,6,30)</f>
        <v>912</v>
      </c>
      <c r="H21" s="19">
        <f>DATE(YEAR($D$13)+H22,6,30)</f>
        <v>1277</v>
      </c>
      <c r="I21" s="19">
        <f>DATE(YEAR($D$13)+I22,6,30)</f>
        <v>1643</v>
      </c>
      <c r="J21" s="21">
        <f>I21</f>
        <v>1643</v>
      </c>
      <c r="K21" s="3"/>
      <c r="L21" s="10" t="s">
        <v>9</v>
      </c>
      <c r="M21" s="10"/>
      <c r="N21" s="10" t="e">
        <f>(I29*(1+D10))/(D9-D10)</f>
        <v>#DIV/0!</v>
      </c>
      <c r="O21" s="3"/>
      <c r="P21" s="10" t="s">
        <v>28</v>
      </c>
      <c r="Q21" s="10"/>
      <c r="R21" s="10" t="e">
        <f>XNPV(D9,D34:J34,D21:J21)</f>
        <v>#NUM!</v>
      </c>
      <c r="T21" s="10" t="s">
        <v>25</v>
      </c>
      <c r="U21" s="10"/>
      <c r="V21" s="10">
        <f>D15*D14</f>
        <v>0</v>
      </c>
    </row>
    <row r="22" spans="1:22" ht="16.5" x14ac:dyDescent="0.3">
      <c r="A22" s="3"/>
      <c r="B22" s="20" t="s">
        <v>41</v>
      </c>
      <c r="C22" s="20"/>
      <c r="D22" s="18"/>
      <c r="E22" s="46">
        <v>0</v>
      </c>
      <c r="F22" s="46">
        <f>E22+1</f>
        <v>1</v>
      </c>
      <c r="G22" s="46">
        <f>F22+1</f>
        <v>2</v>
      </c>
      <c r="H22" s="46">
        <f t="shared" ref="H22:I22" si="1">G22+1</f>
        <v>3</v>
      </c>
      <c r="I22" s="46">
        <f t="shared" si="1"/>
        <v>4</v>
      </c>
      <c r="J22" s="18"/>
      <c r="K22" s="3"/>
      <c r="L22" s="3" t="s">
        <v>16</v>
      </c>
      <c r="M22" s="3"/>
      <c r="N22" s="11">
        <f>D11*(I24+I26)</f>
        <v>0</v>
      </c>
      <c r="O22" s="3"/>
      <c r="P22" s="3" t="s">
        <v>29</v>
      </c>
      <c r="Q22" s="3"/>
      <c r="R22" s="3">
        <f>+D17</f>
        <v>0</v>
      </c>
      <c r="T22" s="3" t="s">
        <v>26</v>
      </c>
      <c r="U22" s="3"/>
      <c r="V22" s="3">
        <f>D16</f>
        <v>0</v>
      </c>
    </row>
    <row r="23" spans="1:22" ht="16.5" x14ac:dyDescent="0.3">
      <c r="A23" s="3"/>
      <c r="B23" s="16" t="s">
        <v>40</v>
      </c>
      <c r="C23" s="3"/>
      <c r="D23" s="3"/>
      <c r="E23" s="47">
        <f>YEARFRAC(D21,E21)</f>
        <v>0.5</v>
      </c>
      <c r="F23" s="47">
        <f>YEARFRAC(E21,F21)</f>
        <v>1</v>
      </c>
      <c r="G23" s="47">
        <f>YEARFRAC(F21,G21)</f>
        <v>1</v>
      </c>
      <c r="H23" s="47">
        <f>YEARFRAC(G21,H21)</f>
        <v>1</v>
      </c>
      <c r="I23" s="47">
        <f>YEARFRAC(H21,I21)</f>
        <v>1</v>
      </c>
      <c r="J23" s="3"/>
      <c r="K23" s="3"/>
      <c r="L23" s="3" t="s">
        <v>17</v>
      </c>
      <c r="M23" s="3"/>
      <c r="N23" s="9" t="e">
        <f>AVERAGE(N21:N22)</f>
        <v>#DIV/0!</v>
      </c>
      <c r="O23" s="3"/>
      <c r="P23" s="3" t="s">
        <v>30</v>
      </c>
      <c r="Q23" s="3"/>
      <c r="R23" s="3">
        <f>+D16</f>
        <v>0</v>
      </c>
      <c r="T23" s="3" t="s">
        <v>27</v>
      </c>
      <c r="U23" s="3"/>
      <c r="V23" s="3">
        <f>+D17</f>
        <v>0</v>
      </c>
    </row>
    <row r="24" spans="1:22" ht="16.5" x14ac:dyDescent="0.3">
      <c r="A24" s="3"/>
      <c r="B24" s="3" t="s">
        <v>3</v>
      </c>
      <c r="C24" s="3"/>
      <c r="D24" s="3"/>
      <c r="E24" s="48"/>
      <c r="F24" s="48"/>
      <c r="G24" s="48"/>
      <c r="H24" s="48"/>
      <c r="I24" s="48"/>
      <c r="J24" s="3"/>
      <c r="K24" s="3"/>
      <c r="L24" s="3"/>
      <c r="M24" s="3"/>
      <c r="N24" s="3"/>
      <c r="O24" s="3"/>
      <c r="P24" s="3" t="s">
        <v>31</v>
      </c>
      <c r="Q24" s="3"/>
      <c r="R24" s="9" t="e">
        <f>R21+R22-R23</f>
        <v>#NUM!</v>
      </c>
      <c r="T24" s="3" t="s">
        <v>28</v>
      </c>
      <c r="U24" s="3"/>
      <c r="V24" s="9">
        <f>V21+V22-V23</f>
        <v>0</v>
      </c>
    </row>
    <row r="25" spans="1:22" ht="16.5" x14ac:dyDescent="0.3">
      <c r="A25" s="3"/>
      <c r="B25" s="3" t="s">
        <v>4</v>
      </c>
      <c r="C25" s="3"/>
      <c r="D25" s="3"/>
      <c r="E25" s="49">
        <f>E24*$D$8</f>
        <v>0</v>
      </c>
      <c r="F25" s="49">
        <f>F24*$D$8</f>
        <v>0</v>
      </c>
      <c r="G25" s="49">
        <f>G24*$D$8</f>
        <v>0</v>
      </c>
      <c r="H25" s="49">
        <f>H24*$D$8</f>
        <v>0</v>
      </c>
      <c r="I25" s="49">
        <f>I24*$D$8</f>
        <v>0</v>
      </c>
      <c r="J25" s="3"/>
      <c r="K25" s="3"/>
      <c r="L25" s="3"/>
      <c r="M25" s="3"/>
      <c r="N25" s="3"/>
      <c r="O25" s="3"/>
      <c r="P25" s="3"/>
      <c r="Q25" s="3"/>
      <c r="R25" s="3"/>
      <c r="T25" s="3"/>
      <c r="U25" s="3"/>
      <c r="V25" s="15"/>
    </row>
    <row r="26" spans="1:22" ht="16.5" x14ac:dyDescent="0.3">
      <c r="A26" s="3"/>
      <c r="B26" s="3" t="s">
        <v>7</v>
      </c>
      <c r="C26" s="3"/>
      <c r="D26" s="3"/>
      <c r="E26" s="49"/>
      <c r="F26" s="49"/>
      <c r="G26" s="49"/>
      <c r="H26" s="49"/>
      <c r="I26" s="49"/>
      <c r="J26" s="3"/>
      <c r="K26" s="3"/>
      <c r="L26" s="3"/>
      <c r="M26" s="3"/>
      <c r="N26" s="3"/>
      <c r="O26" s="3"/>
      <c r="P26" s="3" t="s">
        <v>32</v>
      </c>
      <c r="Q26" s="3"/>
      <c r="R26" s="15" t="e">
        <f>R24/D15</f>
        <v>#NUM!</v>
      </c>
      <c r="T26" s="3" t="s">
        <v>32</v>
      </c>
      <c r="U26" s="3"/>
      <c r="V26" s="15">
        <f>D14</f>
        <v>0</v>
      </c>
    </row>
    <row r="27" spans="1:22" ht="16.5" x14ac:dyDescent="0.3">
      <c r="A27" s="3"/>
      <c r="B27" s="3" t="s">
        <v>5</v>
      </c>
      <c r="C27" s="3"/>
      <c r="D27" s="3"/>
      <c r="E27" s="45">
        <f>$D$18</f>
        <v>0</v>
      </c>
      <c r="F27" s="45">
        <f t="shared" ref="F27:I27" si="2">$D$18</f>
        <v>0</v>
      </c>
      <c r="G27" s="45">
        <f t="shared" si="2"/>
        <v>0</v>
      </c>
      <c r="H27" s="45">
        <f t="shared" si="2"/>
        <v>0</v>
      </c>
      <c r="I27" s="45">
        <f t="shared" si="2"/>
        <v>0</v>
      </c>
      <c r="J27" s="3"/>
      <c r="K27" s="3"/>
      <c r="L27" s="3"/>
      <c r="M27" s="3"/>
      <c r="N27" s="3"/>
      <c r="O27" s="3"/>
    </row>
    <row r="28" spans="1:22" ht="16.5" x14ac:dyDescent="0.3">
      <c r="A28" s="3"/>
      <c r="B28" s="3" t="s">
        <v>6</v>
      </c>
      <c r="C28" s="3"/>
      <c r="D28" s="3"/>
      <c r="E28" s="45"/>
      <c r="F28" s="45"/>
      <c r="G28" s="45"/>
      <c r="H28" s="45"/>
      <c r="I28" s="45"/>
      <c r="J28" s="3"/>
      <c r="K28" s="3"/>
      <c r="L28" s="35" t="s">
        <v>35</v>
      </c>
      <c r="M28" s="35"/>
      <c r="N28" s="35"/>
      <c r="O28" s="28"/>
      <c r="P28" s="28"/>
      <c r="Q28" s="28"/>
      <c r="R28" s="59"/>
      <c r="S28" s="59"/>
      <c r="T28" s="59"/>
      <c r="U28" s="59"/>
      <c r="V28" s="59"/>
    </row>
    <row r="29" spans="1:22" ht="16.5" x14ac:dyDescent="0.3">
      <c r="A29" s="3"/>
      <c r="B29" s="3" t="s">
        <v>14</v>
      </c>
      <c r="C29" s="3"/>
      <c r="D29" s="3"/>
      <c r="E29" s="50">
        <f>E24-E25+E26-E27-E28</f>
        <v>0</v>
      </c>
      <c r="F29" s="50">
        <f>F24-F25+F26-F27-F28</f>
        <v>0</v>
      </c>
      <c r="G29" s="50">
        <f>G24-G25+G26-G27-G28</f>
        <v>0</v>
      </c>
      <c r="H29" s="50">
        <f>H24-H25+H26-H27-H28</f>
        <v>0</v>
      </c>
      <c r="I29" s="50">
        <f>I24-I25+I26-I27-I28</f>
        <v>0</v>
      </c>
      <c r="J29" s="3"/>
      <c r="K29" s="3"/>
      <c r="L29" s="10" t="s">
        <v>36</v>
      </c>
      <c r="M29" s="10"/>
      <c r="N29" s="22" t="e">
        <f>R26/V26-1</f>
        <v>#NUM!</v>
      </c>
    </row>
    <row r="30" spans="1:22" ht="16.5" x14ac:dyDescent="0.3">
      <c r="A30" s="3"/>
      <c r="K30" s="3"/>
      <c r="L30" s="3" t="s">
        <v>44</v>
      </c>
      <c r="M30" s="3"/>
      <c r="N30" s="14" t="e">
        <f>XIRR(D35:J35,D21:J21)</f>
        <v>#DIV/0!</v>
      </c>
    </row>
    <row r="31" spans="1:22" ht="16.5" x14ac:dyDescent="0.3">
      <c r="A31" s="3"/>
      <c r="K31" s="3"/>
      <c r="L31" s="3"/>
      <c r="M31" s="3"/>
      <c r="N31" s="3"/>
    </row>
    <row r="32" spans="1:22" ht="16.5" x14ac:dyDescent="0.3">
      <c r="A32" s="3"/>
      <c r="B32" s="36"/>
      <c r="C32" s="36"/>
      <c r="D32" s="37"/>
      <c r="E32" s="36"/>
      <c r="F32" s="36"/>
      <c r="G32" s="36"/>
      <c r="H32" s="36"/>
      <c r="I32" s="36"/>
      <c r="J32" s="36"/>
      <c r="K32" s="38"/>
      <c r="L32" s="60" t="s">
        <v>42</v>
      </c>
      <c r="M32" s="60"/>
      <c r="N32" s="60"/>
      <c r="O32" s="60"/>
      <c r="P32" s="60"/>
      <c r="Q32" s="60"/>
      <c r="R32" s="60"/>
      <c r="S32" s="60"/>
      <c r="T32" s="60"/>
      <c r="U32" s="60"/>
      <c r="V32" s="60"/>
    </row>
    <row r="33" spans="1:15" ht="16.5" x14ac:dyDescent="0.3">
      <c r="A33" s="3"/>
      <c r="B33" s="3" t="s">
        <v>15</v>
      </c>
      <c r="C33" s="3"/>
      <c r="D33" s="13">
        <f>-V24</f>
        <v>0</v>
      </c>
      <c r="E33" s="3"/>
      <c r="F33" s="3"/>
      <c r="G33" s="3"/>
      <c r="H33" s="3"/>
      <c r="I33" s="3"/>
      <c r="J33" s="13" t="e">
        <f>N23</f>
        <v>#DIV/0!</v>
      </c>
      <c r="L33" s="3" t="s">
        <v>34</v>
      </c>
      <c r="M33" s="3"/>
      <c r="N33" s="15">
        <f>V26</f>
        <v>0</v>
      </c>
    </row>
    <row r="34" spans="1:15" ht="16.5" x14ac:dyDescent="0.3">
      <c r="A34" s="3"/>
      <c r="B34" s="3" t="s">
        <v>39</v>
      </c>
      <c r="C34" s="3"/>
      <c r="D34" s="9">
        <v>0</v>
      </c>
      <c r="E34" s="9">
        <f>(E33+E29)*E23</f>
        <v>0</v>
      </c>
      <c r="F34" s="9">
        <f>(F33+F29)*F23</f>
        <v>0</v>
      </c>
      <c r="G34" s="9">
        <f>(G33+G29)*G23</f>
        <v>0</v>
      </c>
      <c r="H34" s="9">
        <f>(H33+H29)*H23</f>
        <v>0</v>
      </c>
      <c r="I34" s="9">
        <f>(I33+I29)*I23</f>
        <v>0</v>
      </c>
      <c r="J34" s="9" t="e">
        <f>J33+J29</f>
        <v>#DIV/0!</v>
      </c>
      <c r="L34" s="3" t="s">
        <v>43</v>
      </c>
      <c r="M34" s="3"/>
      <c r="N34" s="15" t="e">
        <f>R26-V26</f>
        <v>#NUM!</v>
      </c>
    </row>
    <row r="35" spans="1:15" ht="16.5" x14ac:dyDescent="0.3">
      <c r="A35" s="3"/>
      <c r="B35" s="3" t="s">
        <v>39</v>
      </c>
      <c r="C35" s="3"/>
      <c r="D35" s="10">
        <f>D33+D29</f>
        <v>0</v>
      </c>
      <c r="E35" s="10">
        <f>(E33+E29)*E23</f>
        <v>0</v>
      </c>
      <c r="F35" s="10">
        <f>(F33+F29)*F23</f>
        <v>0</v>
      </c>
      <c r="G35" s="10">
        <f>(G33+G29)*G23</f>
        <v>0</v>
      </c>
      <c r="H35" s="10">
        <f>(H33+H29)*H23</f>
        <v>0</v>
      </c>
      <c r="I35" s="10">
        <f>(I33+I29)*I23</f>
        <v>0</v>
      </c>
      <c r="J35" s="10" t="e">
        <f>J33</f>
        <v>#DIV/0!</v>
      </c>
      <c r="L35" s="3" t="s">
        <v>33</v>
      </c>
      <c r="M35" s="3"/>
      <c r="N35" s="15" t="e">
        <f>SUM(N33:N34)</f>
        <v>#NUM!</v>
      </c>
    </row>
    <row r="36" spans="1:15" ht="16.5" x14ac:dyDescent="0.3">
      <c r="A36" s="3"/>
      <c r="E36" s="3"/>
      <c r="J36" s="3"/>
      <c r="O36" s="3"/>
    </row>
    <row r="37" spans="1:15" ht="16.5" x14ac:dyDescent="0.3">
      <c r="A37" s="3"/>
      <c r="E37" s="3"/>
      <c r="J37" s="3"/>
      <c r="O37" s="3"/>
    </row>
    <row r="38" spans="1:15" ht="16.5" x14ac:dyDescent="0.3">
      <c r="A38" s="3"/>
      <c r="E38" s="3"/>
      <c r="J38" s="3"/>
      <c r="O38" s="3"/>
    </row>
    <row r="39" spans="1:15" ht="16.5" x14ac:dyDescent="0.3">
      <c r="A39" s="3"/>
      <c r="E39" s="3"/>
      <c r="J39" s="3"/>
      <c r="O39" s="3"/>
    </row>
    <row r="40" spans="1:15" ht="16.5" x14ac:dyDescent="0.3">
      <c r="A40" s="3"/>
      <c r="E40" s="3"/>
      <c r="J40" s="3"/>
      <c r="O40" s="3"/>
    </row>
    <row r="41" spans="1:15" ht="16.5" x14ac:dyDescent="0.3">
      <c r="A41" s="3"/>
      <c r="B41" s="3"/>
      <c r="C41" s="3"/>
      <c r="D41" s="3"/>
      <c r="E41" s="3"/>
      <c r="G41" s="3"/>
      <c r="H41" s="3"/>
      <c r="I41" s="3"/>
      <c r="J41" s="3"/>
      <c r="O41" s="3"/>
    </row>
    <row r="42" spans="1:15" ht="16.5" x14ac:dyDescent="0.3">
      <c r="A42" s="3"/>
      <c r="C42" s="3"/>
      <c r="D42" s="5"/>
      <c r="E42" s="3"/>
      <c r="G42" s="3"/>
      <c r="H42" s="3"/>
      <c r="I42" s="4"/>
      <c r="J42" s="3"/>
      <c r="L42" s="3"/>
      <c r="M42" s="3"/>
      <c r="N42" s="3"/>
      <c r="O42" s="3"/>
    </row>
    <row r="43" spans="1:15" ht="16.5" x14ac:dyDescent="0.3">
      <c r="A43" s="3"/>
      <c r="C43" s="3"/>
      <c r="D43" s="5"/>
      <c r="E43" s="3"/>
      <c r="F43" s="3"/>
      <c r="G43" s="3"/>
      <c r="H43" s="4"/>
      <c r="I43" s="3"/>
      <c r="K43" s="3"/>
      <c r="L43" s="3"/>
      <c r="M43" s="3"/>
      <c r="N43" s="3"/>
      <c r="O43" s="3"/>
    </row>
    <row r="44" spans="1:15" ht="16.5" x14ac:dyDescent="0.3">
      <c r="A44" s="3"/>
      <c r="B44" s="3"/>
      <c r="C44" s="3"/>
      <c r="D44" s="5"/>
      <c r="E44" s="3"/>
      <c r="F44" s="3"/>
      <c r="G44" s="3"/>
      <c r="H44" s="3"/>
      <c r="O44" s="3"/>
    </row>
    <row r="45" spans="1:15" ht="16.5" x14ac:dyDescent="0.3">
      <c r="A45" s="3"/>
      <c r="B45" s="3"/>
      <c r="C45" s="3"/>
      <c r="D45" s="5"/>
      <c r="E45" s="3"/>
      <c r="F45" s="3"/>
      <c r="G45" s="3"/>
      <c r="H45" s="3"/>
      <c r="M45" s="3"/>
      <c r="O45" s="3"/>
    </row>
    <row r="46" spans="1:15" ht="16.5" x14ac:dyDescent="0.3">
      <c r="A46" s="3"/>
      <c r="B46" s="3"/>
      <c r="C46" s="3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6.5" x14ac:dyDescent="0.3">
      <c r="A47" s="3"/>
      <c r="B47" s="3"/>
      <c r="C47" s="3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6.5" x14ac:dyDescent="0.3">
      <c r="A48" s="3"/>
      <c r="B48" s="3"/>
      <c r="C48" s="3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6.5" x14ac:dyDescent="0.3">
      <c r="A49" s="3"/>
      <c r="B49" s="3"/>
      <c r="C49" s="3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6.5" x14ac:dyDescent="0.3">
      <c r="A50" s="3"/>
      <c r="B50" s="3"/>
      <c r="C50" s="3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6.5" x14ac:dyDescent="0.3">
      <c r="A51" s="3"/>
      <c r="B51" s="3"/>
      <c r="C51" s="3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6.5" x14ac:dyDescent="0.3">
      <c r="A52" s="3"/>
      <c r="B52" s="3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6.5" x14ac:dyDescent="0.3">
      <c r="A53" s="3"/>
      <c r="B53" s="3"/>
      <c r="C53" s="3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6.5" x14ac:dyDescent="0.3">
      <c r="A54" s="3"/>
      <c r="B54" s="3"/>
      <c r="C54" s="3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6.5" x14ac:dyDescent="0.3">
      <c r="B55" s="3"/>
      <c r="C55" s="3"/>
      <c r="D55" s="5"/>
      <c r="E55" s="3"/>
      <c r="F55" s="3"/>
      <c r="G55" s="3"/>
      <c r="H55" s="3"/>
      <c r="I55" s="3"/>
      <c r="J55" s="3"/>
      <c r="K55" s="3"/>
      <c r="L55" s="3"/>
    </row>
  </sheetData>
  <mergeCells count="5">
    <mergeCell ref="B4:F4"/>
    <mergeCell ref="I3:J3"/>
    <mergeCell ref="I4:J4"/>
    <mergeCell ref="R28:V28"/>
    <mergeCell ref="L32:V32"/>
  </mergeCells>
  <pageMargins left="0.70866141732283472" right="0.70866141732283472" top="0.74803149606299213" bottom="0.7480314960629921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Punniaraj, Joel</cp:lastModifiedBy>
  <cp:lastPrinted>2014-12-13T23:43:21Z</cp:lastPrinted>
  <dcterms:created xsi:type="dcterms:W3CDTF">2014-11-08T22:00:02Z</dcterms:created>
  <dcterms:modified xsi:type="dcterms:W3CDTF">2024-04-09T16:21:14Z</dcterms:modified>
</cp:coreProperties>
</file>