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F27817CC-E63C-42E6-8503-B10DC1BC9E93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regression" sheetId="6" r:id="rId6"/>
    <sheet name="proje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7" l="1"/>
  <c r="X49" i="7"/>
  <c r="P49" i="7"/>
  <c r="AG48" i="7"/>
  <c r="X48" i="7"/>
  <c r="P48" i="7"/>
  <c r="AG47" i="7"/>
  <c r="X47" i="7"/>
  <c r="P47" i="7"/>
  <c r="BH46" i="7"/>
  <c r="AG46" i="7"/>
  <c r="X46" i="7"/>
  <c r="P46" i="7"/>
  <c r="AG45" i="7"/>
  <c r="X45" i="7"/>
  <c r="P45" i="7"/>
  <c r="AG44" i="7"/>
  <c r="X44" i="7"/>
  <c r="P44" i="7"/>
  <c r="AG43" i="7"/>
  <c r="X43" i="7"/>
  <c r="P43" i="7"/>
  <c r="AG42" i="7"/>
  <c r="X42" i="7"/>
  <c r="P42" i="7"/>
  <c r="AG41" i="7"/>
  <c r="X41" i="7"/>
  <c r="P41" i="7"/>
  <c r="AG40" i="7"/>
  <c r="X40" i="7"/>
  <c r="P40" i="7"/>
  <c r="AG39" i="7"/>
  <c r="X39" i="7"/>
  <c r="P39" i="7"/>
  <c r="AG38" i="7"/>
  <c r="X38" i="7"/>
  <c r="P38" i="7"/>
  <c r="AG37" i="7"/>
  <c r="X37" i="7"/>
  <c r="P37" i="7"/>
  <c r="AG36" i="7"/>
  <c r="X36" i="7"/>
  <c r="P36" i="7"/>
  <c r="AG35" i="7"/>
  <c r="X35" i="7"/>
  <c r="P35" i="7"/>
  <c r="AG34" i="7"/>
  <c r="X34" i="7"/>
  <c r="P34" i="7"/>
  <c r="AG33" i="7"/>
  <c r="X33" i="7"/>
  <c r="P33" i="7"/>
  <c r="AG32" i="7"/>
  <c r="X32" i="7"/>
  <c r="P32" i="7"/>
  <c r="AG31" i="7"/>
  <c r="X31" i="7"/>
  <c r="P31" i="7"/>
  <c r="AG30" i="7"/>
  <c r="AX30" i="7" s="1"/>
  <c r="X30" i="7"/>
  <c r="P30" i="7"/>
  <c r="BB29" i="7" a="1"/>
  <c r="BB29" i="7" s="1"/>
  <c r="Y29" i="7" s="1"/>
  <c r="AX29" i="7"/>
  <c r="AG29" i="7"/>
  <c r="X29" i="7"/>
  <c r="P29" i="7"/>
  <c r="BB28" i="7" a="1"/>
  <c r="BB28" i="7" s="1"/>
  <c r="Y28" i="7" s="1"/>
  <c r="AG28" i="7"/>
  <c r="AX28" i="7" s="1"/>
  <c r="X28" i="7"/>
  <c r="P28" i="7"/>
  <c r="BB27" i="7" a="1"/>
  <c r="BB27" i="7" s="1"/>
  <c r="Y27" i="7" s="1"/>
  <c r="AX27" i="7"/>
  <c r="AG27" i="7"/>
  <c r="X27" i="7"/>
  <c r="P27" i="7"/>
  <c r="BB26" i="7" a="1"/>
  <c r="BB26" i="7" s="1"/>
  <c r="Y26" i="7" s="1"/>
  <c r="AX26" i="7"/>
  <c r="AG26" i="7"/>
  <c r="X26" i="7"/>
  <c r="P26" i="7"/>
  <c r="BB25" i="7" a="1"/>
  <c r="BB25" i="7" s="1"/>
  <c r="Y25" i="7" s="1"/>
  <c r="AX25" i="7"/>
  <c r="AG25" i="7"/>
  <c r="X25" i="7"/>
  <c r="P25" i="7"/>
  <c r="BB24" i="7" a="1"/>
  <c r="BB24" i="7" s="1"/>
  <c r="Y24" i="7" s="1"/>
  <c r="AG24" i="7"/>
  <c r="AX24" i="7" s="1"/>
  <c r="X24" i="7"/>
  <c r="P24" i="7"/>
  <c r="BB23" i="7" a="1"/>
  <c r="BB23" i="7" s="1"/>
  <c r="Y23" i="7" s="1"/>
  <c r="AX23" i="7"/>
  <c r="AG23" i="7"/>
  <c r="X23" i="7"/>
  <c r="P23" i="7"/>
  <c r="BB22" i="7" a="1"/>
  <c r="BB22" i="7"/>
  <c r="Y22" i="7" s="1"/>
  <c r="AX22" i="7"/>
  <c r="AG22" i="7"/>
  <c r="X22" i="7"/>
  <c r="P22" i="7"/>
  <c r="BB21" i="7" a="1"/>
  <c r="BB21" i="7" s="1"/>
  <c r="Y21" i="7" s="1"/>
  <c r="AX21" i="7"/>
  <c r="AG21" i="7"/>
  <c r="X21" i="7"/>
  <c r="P21" i="7"/>
  <c r="BB20" i="7" a="1"/>
  <c r="BB20" i="7" s="1"/>
  <c r="Y20" i="7" s="1"/>
  <c r="AX20" i="7"/>
  <c r="AG20" i="7"/>
  <c r="X20" i="7"/>
  <c r="P20" i="7"/>
  <c r="BB19" i="7" a="1"/>
  <c r="BB19" i="7" s="1"/>
  <c r="Y19" i="7" s="1"/>
  <c r="AG19" i="7"/>
  <c r="AX19" i="7" s="1"/>
  <c r="X19" i="7"/>
  <c r="P19" i="7"/>
  <c r="BB18" i="7" a="1"/>
  <c r="BB18" i="7" s="1"/>
  <c r="Y18" i="7" s="1"/>
  <c r="AG18" i="7"/>
  <c r="AX18" i="7" s="1"/>
  <c r="X18" i="7"/>
  <c r="P18" i="7"/>
  <c r="BB17" i="7" a="1"/>
  <c r="BB17" i="7"/>
  <c r="Y17" i="7" s="1"/>
  <c r="AX17" i="7"/>
  <c r="AG17" i="7"/>
  <c r="X17" i="7"/>
  <c r="P17" i="7"/>
  <c r="BB16" i="7" a="1"/>
  <c r="BB16" i="7" s="1"/>
  <c r="Y16" i="7" s="1"/>
  <c r="AG16" i="7"/>
  <c r="AX16" i="7" s="1"/>
  <c r="X16" i="7"/>
  <c r="P16" i="7"/>
  <c r="BB15" i="7" a="1"/>
  <c r="BB15" i="7" s="1"/>
  <c r="Y15" i="7" s="1"/>
  <c r="Z18" i="7" s="1" a="1"/>
  <c r="Z18" i="7" s="1"/>
  <c r="AG15" i="7"/>
  <c r="AX15" i="7" s="1"/>
  <c r="X15" i="7"/>
  <c r="P15" i="7"/>
  <c r="BB14" i="7" a="1"/>
  <c r="BB14" i="7" s="1"/>
  <c r="Y14" i="7" s="1"/>
  <c r="Z14" i="7" s="1" a="1"/>
  <c r="Z14" i="7" s="1"/>
  <c r="AG14" i="7"/>
  <c r="AX14" i="7" s="1"/>
  <c r="X14" i="7"/>
  <c r="P14" i="7"/>
  <c r="BB13" i="7" a="1"/>
  <c r="BB13" i="7"/>
  <c r="Y13" i="7" s="1"/>
  <c r="AX13" i="7"/>
  <c r="AG13" i="7"/>
  <c r="X13" i="7"/>
  <c r="P13" i="7"/>
  <c r="BB12" i="7" a="1"/>
  <c r="BB12" i="7"/>
  <c r="AG12" i="7"/>
  <c r="AX12" i="7" s="1"/>
  <c r="Y12" i="7"/>
  <c r="X12" i="7"/>
  <c r="P12" i="7"/>
  <c r="BB11" i="7" a="1"/>
  <c r="BB11" i="7" s="1"/>
  <c r="Y11" i="7" s="1"/>
  <c r="AR11" i="7"/>
  <c r="AG11" i="7"/>
  <c r="AX11" i="7" s="1"/>
  <c r="X11" i="7"/>
  <c r="T11" i="7"/>
  <c r="T12" i="7" s="1"/>
  <c r="S11" i="7"/>
  <c r="S12" i="7" s="1"/>
  <c r="P11" i="7"/>
  <c r="BB10" i="7" a="1"/>
  <c r="BB10" i="7" s="1"/>
  <c r="Y10" i="7" s="1"/>
  <c r="AG10" i="7"/>
  <c r="AX10" i="7" s="1"/>
  <c r="X10" i="7"/>
  <c r="V10" i="7"/>
  <c r="V11" i="7" s="1"/>
  <c r="V12" i="7" s="1"/>
  <c r="U10" i="7"/>
  <c r="U11" i="7" s="1"/>
  <c r="U12" i="7" s="1"/>
  <c r="T10" i="7"/>
  <c r="S10" i="7"/>
  <c r="R10" i="7"/>
  <c r="R11" i="7" s="1"/>
  <c r="R12" i="7" s="1"/>
  <c r="Q10" i="7"/>
  <c r="Q11" i="7" s="1"/>
  <c r="Q12" i="7" s="1"/>
  <c r="AE12" i="7" s="1"/>
  <c r="P10" i="7"/>
  <c r="BA9" i="7"/>
  <c r="AZ9" i="7"/>
  <c r="AY9" i="7"/>
  <c r="AX9" i="7"/>
  <c r="BC6" i="7" a="1"/>
  <c r="BC6" i="7" s="1"/>
  <c r="BB30" i="7" s="1"/>
  <c r="Y30" i="7" s="1"/>
  <c r="BB6" i="7" a="1"/>
  <c r="BB6" i="7" s="1"/>
  <c r="BC30" i="7" s="1"/>
  <c r="AW6" i="7" a="1"/>
  <c r="AW6" i="7" s="1"/>
  <c r="V1" i="7"/>
  <c r="U1" i="7"/>
  <c r="T1" i="7"/>
  <c r="S1" i="7"/>
  <c r="R1" i="7"/>
  <c r="Q1" i="7"/>
  <c r="H13" i="6"/>
  <c r="M13" i="6" s="1"/>
  <c r="H12" i="6"/>
  <c r="H11" i="6"/>
  <c r="M12" i="6" s="1"/>
  <c r="H10" i="6"/>
  <c r="H9" i="6"/>
  <c r="H8" i="6"/>
  <c r="M8" i="6" s="1"/>
  <c r="H7" i="6"/>
  <c r="E7" i="6"/>
  <c r="H6" i="6"/>
  <c r="A1" i="6"/>
  <c r="H14" i="6" s="1" a="1"/>
  <c r="H14" i="6" s="1"/>
  <c r="U38" i="5" a="1"/>
  <c r="U38" i="5" s="1"/>
  <c r="AT10" i="7" s="1"/>
  <c r="T38" i="5" a="1"/>
  <c r="T38" i="5"/>
  <c r="AT11" i="7" s="1"/>
  <c r="S38" i="5" a="1"/>
  <c r="S38" i="5"/>
  <c r="AT12" i="7" s="1"/>
  <c r="R38" i="5" a="1"/>
  <c r="R38" i="5" s="1"/>
  <c r="AT13" i="7" s="1"/>
  <c r="AU16" i="7" s="1" a="1"/>
  <c r="AU16" i="7" s="1"/>
  <c r="Q38" i="5" a="1"/>
  <c r="Q38" i="5"/>
  <c r="AT14" i="7" s="1"/>
  <c r="P38" i="5" a="1"/>
  <c r="P38" i="5" s="1"/>
  <c r="AT15" i="7" s="1"/>
  <c r="O38" i="5" a="1"/>
  <c r="O38" i="5"/>
  <c r="AT16" i="7" s="1"/>
  <c r="N38" i="5" a="1"/>
  <c r="N38" i="5" s="1"/>
  <c r="AT17" i="7" s="1"/>
  <c r="M38" i="5" a="1"/>
  <c r="M38" i="5" s="1"/>
  <c r="AT18" i="7" s="1"/>
  <c r="L38" i="5" a="1"/>
  <c r="L38" i="5" s="1"/>
  <c r="AT19" i="7" s="1"/>
  <c r="K38" i="5" a="1"/>
  <c r="K38" i="5" s="1"/>
  <c r="AT20" i="7" s="1"/>
  <c r="AU20" i="7" s="1" a="1"/>
  <c r="AU20" i="7" s="1"/>
  <c r="J38" i="5" a="1"/>
  <c r="J38" i="5" s="1"/>
  <c r="AT21" i="7" s="1"/>
  <c r="I38" i="5" a="1"/>
  <c r="I38" i="5" s="1"/>
  <c r="AT22" i="7" s="1"/>
  <c r="H38" i="5" a="1"/>
  <c r="H38" i="5" s="1"/>
  <c r="AT23" i="7" s="1"/>
  <c r="G38" i="5" a="1"/>
  <c r="G38" i="5"/>
  <c r="AT24" i="7" s="1"/>
  <c r="F38" i="5" a="1"/>
  <c r="F38" i="5" s="1"/>
  <c r="AT25" i="7" s="1"/>
  <c r="E38" i="5" a="1"/>
  <c r="E38" i="5"/>
  <c r="AT26" i="7" s="1"/>
  <c r="D38" i="5" a="1"/>
  <c r="D38" i="5" s="1"/>
  <c r="AT27" i="7" s="1"/>
  <c r="C38" i="5" a="1"/>
  <c r="C38" i="5" s="1"/>
  <c r="AT28" i="7" s="1"/>
  <c r="B38" i="5" a="1"/>
  <c r="B38" i="5" s="1"/>
  <c r="AT29" i="7" s="1"/>
  <c r="A38" i="5"/>
  <c r="U37" i="5" a="1"/>
  <c r="U37" i="5"/>
  <c r="AR10" i="7" s="1"/>
  <c r="T37" i="5" a="1"/>
  <c r="T37" i="5" s="1"/>
  <c r="S37" i="5" a="1"/>
  <c r="S37" i="5" s="1"/>
  <c r="AR12" i="7" s="1"/>
  <c r="R37" i="5" a="1"/>
  <c r="R37" i="5" s="1"/>
  <c r="AR13" i="7" s="1"/>
  <c r="AS13" i="7" s="1" a="1"/>
  <c r="AS13" i="7" s="1"/>
  <c r="Q37" i="5" a="1"/>
  <c r="Q37" i="5" s="1"/>
  <c r="AR14" i="7" s="1"/>
  <c r="AS14" i="7" s="1" a="1"/>
  <c r="AS14" i="7" s="1"/>
  <c r="P37" i="5" a="1"/>
  <c r="P37" i="5" s="1"/>
  <c r="AR15" i="7" s="1"/>
  <c r="O37" i="5" a="1"/>
  <c r="O37" i="5"/>
  <c r="AR16" i="7" s="1"/>
  <c r="AS16" i="7" s="1" a="1"/>
  <c r="AS16" i="7" s="1"/>
  <c r="N37" i="5" a="1"/>
  <c r="N37" i="5" s="1"/>
  <c r="AR17" i="7" s="1"/>
  <c r="M37" i="5" a="1"/>
  <c r="M37" i="5"/>
  <c r="AR18" i="7" s="1"/>
  <c r="L37" i="5" a="1"/>
  <c r="L37" i="5" s="1"/>
  <c r="AR19" i="7" s="1"/>
  <c r="AS19" i="7" s="1" a="1"/>
  <c r="AS19" i="7" s="1"/>
  <c r="K37" i="5" a="1"/>
  <c r="K37" i="5" s="1"/>
  <c r="AR20" i="7" s="1"/>
  <c r="J37" i="5" a="1"/>
  <c r="J37" i="5" s="1"/>
  <c r="AR21" i="7" s="1"/>
  <c r="I37" i="5" a="1"/>
  <c r="I37" i="5" s="1"/>
  <c r="AR22" i="7" s="1"/>
  <c r="H37" i="5" a="1"/>
  <c r="H37" i="5" s="1"/>
  <c r="AR23" i="7" s="1"/>
  <c r="G37" i="5" a="1"/>
  <c r="G37" i="5" s="1"/>
  <c r="AR24" i="7" s="1"/>
  <c r="F37" i="5" a="1"/>
  <c r="F37" i="5" s="1"/>
  <c r="AR25" i="7" s="1"/>
  <c r="E37" i="5" a="1"/>
  <c r="E37" i="5"/>
  <c r="AR26" i="7" s="1"/>
  <c r="D37" i="5" a="1"/>
  <c r="D37" i="5" s="1"/>
  <c r="AR27" i="7" s="1"/>
  <c r="C37" i="5" a="1"/>
  <c r="C37" i="5" s="1"/>
  <c r="AR28" i="7" s="1"/>
  <c r="B37" i="5" a="1"/>
  <c r="B37" i="5" s="1"/>
  <c r="AR29" i="7" s="1"/>
  <c r="A37" i="5"/>
  <c r="U36" i="5" a="1"/>
  <c r="U36" i="5"/>
  <c r="T36" i="5" a="1"/>
  <c r="T36" i="5"/>
  <c r="S36" i="5" a="1"/>
  <c r="S36" i="5" s="1"/>
  <c r="R36" i="5" a="1"/>
  <c r="R36" i="5"/>
  <c r="Q36" i="5" a="1"/>
  <c r="Q36" i="5" s="1"/>
  <c r="P36" i="5" a="1"/>
  <c r="P36" i="5"/>
  <c r="O36" i="5" a="1"/>
  <c r="O36" i="5" s="1"/>
  <c r="N36" i="5" a="1"/>
  <c r="N36" i="5" s="1"/>
  <c r="M36" i="5" a="1"/>
  <c r="M36" i="5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/>
  <c r="N35" i="5" a="1"/>
  <c r="N35" i="5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/>
  <c r="U34" i="5" a="1"/>
  <c r="U34" i="5"/>
  <c r="AP10" i="7" s="1"/>
  <c r="T34" i="5" a="1"/>
  <c r="T34" i="5" s="1"/>
  <c r="AP11" i="7" s="1"/>
  <c r="BA11" i="7" s="1"/>
  <c r="S34" i="5" a="1"/>
  <c r="S34" i="5" s="1"/>
  <c r="AP12" i="7" s="1"/>
  <c r="BA12" i="7" s="1"/>
  <c r="R34" i="5" a="1"/>
  <c r="R34" i="5" s="1"/>
  <c r="AP13" i="7" s="1"/>
  <c r="Q34" i="5" a="1"/>
  <c r="Q34" i="5"/>
  <c r="AP14" i="7" s="1"/>
  <c r="BA14" i="7" s="1"/>
  <c r="P34" i="5" a="1"/>
  <c r="P34" i="5" s="1"/>
  <c r="AP15" i="7" s="1"/>
  <c r="O34" i="5" a="1"/>
  <c r="O34" i="5" s="1"/>
  <c r="AP16" i="7" s="1"/>
  <c r="N34" i="5" a="1"/>
  <c r="N34" i="5" s="1"/>
  <c r="AP17" i="7" s="1"/>
  <c r="M34" i="5" a="1"/>
  <c r="M34" i="5" s="1"/>
  <c r="AP18" i="7" s="1"/>
  <c r="BA18" i="7" s="1"/>
  <c r="L34" i="5" a="1"/>
  <c r="L34" i="5" s="1"/>
  <c r="AP19" i="7" s="1"/>
  <c r="K34" i="5" a="1"/>
  <c r="K34" i="5" s="1"/>
  <c r="AP20" i="7" s="1"/>
  <c r="J34" i="5" a="1"/>
  <c r="J34" i="5"/>
  <c r="AP21" i="7" s="1"/>
  <c r="I34" i="5" a="1"/>
  <c r="I34" i="5"/>
  <c r="AP22" i="7" s="1"/>
  <c r="BA22" i="7" s="1"/>
  <c r="H34" i="5" a="1"/>
  <c r="H34" i="5" s="1"/>
  <c r="AP23" i="7" s="1"/>
  <c r="G34" i="5" a="1"/>
  <c r="G34" i="5"/>
  <c r="AP24" i="7" s="1"/>
  <c r="F34" i="5" a="1"/>
  <c r="F34" i="5" s="1"/>
  <c r="E34" i="5" a="1"/>
  <c r="E34" i="5" s="1"/>
  <c r="D34" i="5" a="1"/>
  <c r="D34" i="5" s="1"/>
  <c r="C34" i="5" a="1"/>
  <c r="C34" i="5" s="1"/>
  <c r="AP28" i="7" s="1"/>
  <c r="B34" i="5" a="1"/>
  <c r="B34" i="5" s="1"/>
  <c r="A34" i="5"/>
  <c r="U33" i="5" a="1"/>
  <c r="U33" i="5" s="1"/>
  <c r="AN10" i="7" s="1"/>
  <c r="T33" i="5" a="1"/>
  <c r="T33" i="5" s="1"/>
  <c r="AN11" i="7" s="1"/>
  <c r="S33" i="5" a="1"/>
  <c r="S33" i="5" s="1"/>
  <c r="AN12" i="7" s="1"/>
  <c r="R33" i="5" a="1"/>
  <c r="R33" i="5" s="1"/>
  <c r="AN13" i="7" s="1"/>
  <c r="Q33" i="5" a="1"/>
  <c r="Q33" i="5"/>
  <c r="AN14" i="7" s="1"/>
  <c r="P33" i="5" a="1"/>
  <c r="P33" i="5" s="1"/>
  <c r="AN15" i="7" s="1"/>
  <c r="O33" i="5" a="1"/>
  <c r="O33" i="5" s="1"/>
  <c r="AN16" i="7" s="1"/>
  <c r="N33" i="5" a="1"/>
  <c r="N33" i="5" s="1"/>
  <c r="AN17" i="7" s="1"/>
  <c r="M33" i="5" a="1"/>
  <c r="M33" i="5" s="1"/>
  <c r="AN18" i="7" s="1"/>
  <c r="L33" i="5" a="1"/>
  <c r="L33" i="5" s="1"/>
  <c r="AN19" i="7" s="1"/>
  <c r="K33" i="5" a="1"/>
  <c r="K33" i="5" s="1"/>
  <c r="AN20" i="7" s="1"/>
  <c r="J33" i="5" a="1"/>
  <c r="J33" i="5" s="1"/>
  <c r="AN21" i="7" s="1"/>
  <c r="I33" i="5" a="1"/>
  <c r="I33" i="5"/>
  <c r="AN22" i="7" s="1"/>
  <c r="AO22" i="7" s="1" a="1"/>
  <c r="AO22" i="7" s="1"/>
  <c r="H33" i="5" a="1"/>
  <c r="H33" i="5" s="1"/>
  <c r="AN23" i="7" s="1"/>
  <c r="G33" i="5" a="1"/>
  <c r="G33" i="5" s="1"/>
  <c r="AN24" i="7" s="1"/>
  <c r="F33" i="5" a="1"/>
  <c r="F33" i="5" s="1"/>
  <c r="AN25" i="7" s="1"/>
  <c r="E33" i="5" a="1"/>
  <c r="E33" i="5"/>
  <c r="AN26" i="7" s="1"/>
  <c r="D33" i="5" a="1"/>
  <c r="D33" i="5" s="1"/>
  <c r="AN27" i="7" s="1"/>
  <c r="C33" i="5" a="1"/>
  <c r="C33" i="5" s="1"/>
  <c r="AN28" i="7" s="1"/>
  <c r="B33" i="5" a="1"/>
  <c r="B33" i="5" s="1"/>
  <c r="AN29" i="7" s="1"/>
  <c r="A33" i="5"/>
  <c r="U32" i="5" a="1"/>
  <c r="U32" i="5" s="1"/>
  <c r="AL10" i="7" s="1"/>
  <c r="T32" i="5" a="1"/>
  <c r="T32" i="5"/>
  <c r="AL11" i="7" s="1"/>
  <c r="S32" i="5" a="1"/>
  <c r="S32" i="5" s="1"/>
  <c r="AL12" i="7" s="1"/>
  <c r="R32" i="5" a="1"/>
  <c r="R32" i="5" s="1"/>
  <c r="AL13" i="7" s="1"/>
  <c r="Q32" i="5" a="1"/>
  <c r="Q32" i="5" s="1"/>
  <c r="AL14" i="7" s="1"/>
  <c r="AM14" i="7" s="1" a="1"/>
  <c r="AM14" i="7" s="1"/>
  <c r="P32" i="5" a="1"/>
  <c r="P32" i="5" s="1"/>
  <c r="AL15" i="7" s="1"/>
  <c r="O32" i="5" a="1"/>
  <c r="O32" i="5" s="1"/>
  <c r="AL16" i="7" s="1"/>
  <c r="N32" i="5" a="1"/>
  <c r="N32" i="5" s="1"/>
  <c r="AL17" i="7" s="1"/>
  <c r="M32" i="5" a="1"/>
  <c r="M32" i="5" s="1"/>
  <c r="AL18" i="7" s="1"/>
  <c r="L32" i="5" a="1"/>
  <c r="L32" i="5" s="1"/>
  <c r="AL19" i="7" s="1"/>
  <c r="K32" i="5" a="1"/>
  <c r="K32" i="5" s="1"/>
  <c r="AL20" i="7" s="1"/>
  <c r="J32" i="5" a="1"/>
  <c r="J32" i="5"/>
  <c r="AL21" i="7" s="1"/>
  <c r="AM21" i="7" s="1" a="1"/>
  <c r="AM21" i="7" s="1"/>
  <c r="I32" i="5" a="1"/>
  <c r="I32" i="5" s="1"/>
  <c r="AL22" i="7" s="1"/>
  <c r="H32" i="5" a="1"/>
  <c r="H32" i="5" s="1"/>
  <c r="AL23" i="7" s="1"/>
  <c r="G32" i="5" a="1"/>
  <c r="G32" i="5" s="1"/>
  <c r="AL24" i="7" s="1"/>
  <c r="F32" i="5" a="1"/>
  <c r="F32" i="5" s="1"/>
  <c r="AL25" i="7" s="1"/>
  <c r="AM25" i="7" s="1" a="1"/>
  <c r="AM25" i="7" s="1"/>
  <c r="E32" i="5" a="1"/>
  <c r="E32" i="5" s="1"/>
  <c r="AL26" i="7" s="1"/>
  <c r="D32" i="5" a="1"/>
  <c r="D32" i="5" s="1"/>
  <c r="AL27" i="7" s="1"/>
  <c r="C32" i="5" a="1"/>
  <c r="C32" i="5" s="1"/>
  <c r="AL28" i="7" s="1"/>
  <c r="B32" i="5" a="1"/>
  <c r="B32" i="5" s="1"/>
  <c r="AL29" i="7" s="1"/>
  <c r="AM29" i="7" s="1" a="1"/>
  <c r="AM29" i="7" s="1"/>
  <c r="A32" i="5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/>
  <c r="C31" i="5" a="1"/>
  <c r="C31" i="5"/>
  <c r="B31" i="5" a="1"/>
  <c r="B31" i="5" s="1"/>
  <c r="A31" i="5"/>
  <c r="U30" i="5" a="1"/>
  <c r="U30" i="5"/>
  <c r="T30" i="5" a="1"/>
  <c r="T30" i="5" s="1"/>
  <c r="S30" i="5" a="1"/>
  <c r="S30" i="5" s="1"/>
  <c r="R30" i="5" a="1"/>
  <c r="R30" i="5" s="1"/>
  <c r="Q30" i="5" a="1"/>
  <c r="Q30" i="5"/>
  <c r="P30" i="5" a="1"/>
  <c r="P30" i="5" s="1"/>
  <c r="O30" i="5" a="1"/>
  <c r="O30" i="5" s="1"/>
  <c r="N30" i="5" a="1"/>
  <c r="N30" i="5" s="1"/>
  <c r="M30" i="5" a="1"/>
  <c r="M30" i="5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/>
  <c r="T28" i="5" a="1"/>
  <c r="T28" i="5"/>
  <c r="S28" i="5" a="1"/>
  <c r="S28" i="5"/>
  <c r="R28" i="5" a="1"/>
  <c r="R28" i="5"/>
  <c r="Q28" i="5" a="1"/>
  <c r="Q28" i="5"/>
  <c r="P28" i="5" a="1"/>
  <c r="P28" i="5"/>
  <c r="O28" i="5" a="1"/>
  <c r="O28" i="5"/>
  <c r="N28" i="5" a="1"/>
  <c r="N28" i="5"/>
  <c r="M28" i="5" a="1"/>
  <c r="M28" i="5"/>
  <c r="L28" i="5" a="1"/>
  <c r="L28" i="5"/>
  <c r="K28" i="5" a="1"/>
  <c r="K28" i="5"/>
  <c r="J28" i="5" a="1"/>
  <c r="J28" i="5"/>
  <c r="I28" i="5" a="1"/>
  <c r="I28" i="5"/>
  <c r="H28" i="5" a="1"/>
  <c r="H28" i="5"/>
  <c r="G28" i="5" a="1"/>
  <c r="G28" i="5"/>
  <c r="F28" i="5" a="1"/>
  <c r="F28" i="5"/>
  <c r="E28" i="5" a="1"/>
  <c r="E28" i="5"/>
  <c r="D28" i="5" a="1"/>
  <c r="D28" i="5"/>
  <c r="C28" i="5" a="1"/>
  <c r="C28" i="5"/>
  <c r="B28" i="5" a="1"/>
  <c r="B28" i="5"/>
  <c r="A28" i="5"/>
  <c r="U27" i="5" a="1"/>
  <c r="U27" i="5" s="1"/>
  <c r="AJ10" i="7" s="1"/>
  <c r="T27" i="5" a="1"/>
  <c r="T27" i="5"/>
  <c r="AJ11" i="7" s="1"/>
  <c r="S27" i="5" a="1"/>
  <c r="S27" i="5" s="1"/>
  <c r="AJ12" i="7" s="1"/>
  <c r="R27" i="5" a="1"/>
  <c r="R27" i="5" s="1"/>
  <c r="AJ13" i="7" s="1"/>
  <c r="AK13" i="7" s="1" a="1"/>
  <c r="AK13" i="7" s="1"/>
  <c r="Q27" i="5" a="1"/>
  <c r="Q27" i="5" s="1"/>
  <c r="AJ14" i="7" s="1"/>
  <c r="P27" i="5" a="1"/>
  <c r="P27" i="5" s="1"/>
  <c r="AJ15" i="7" s="1"/>
  <c r="O27" i="5" a="1"/>
  <c r="O27" i="5" s="1"/>
  <c r="AJ16" i="7" s="1"/>
  <c r="N27" i="5" a="1"/>
  <c r="N27" i="5" s="1"/>
  <c r="AJ17" i="7" s="1"/>
  <c r="M27" i="5" a="1"/>
  <c r="M27" i="5" s="1"/>
  <c r="AJ18" i="7" s="1"/>
  <c r="L27" i="5" a="1"/>
  <c r="L27" i="5" s="1"/>
  <c r="AJ19" i="7" s="1"/>
  <c r="AK19" i="7" s="1" a="1"/>
  <c r="AK19" i="7" s="1"/>
  <c r="K27" i="5" a="1"/>
  <c r="K27" i="5" s="1"/>
  <c r="AJ20" i="7" s="1"/>
  <c r="J27" i="5" a="1"/>
  <c r="J27" i="5" s="1"/>
  <c r="AJ21" i="7" s="1"/>
  <c r="AK21" i="7" s="1" a="1"/>
  <c r="AK21" i="7" s="1"/>
  <c r="I27" i="5" a="1"/>
  <c r="I27" i="5" s="1"/>
  <c r="AJ22" i="7" s="1"/>
  <c r="H27" i="5" a="1"/>
  <c r="H27" i="5" s="1"/>
  <c r="AJ23" i="7" s="1"/>
  <c r="G27" i="5" a="1"/>
  <c r="G27" i="5" s="1"/>
  <c r="AJ24" i="7" s="1"/>
  <c r="F27" i="5" a="1"/>
  <c r="F27" i="5" s="1"/>
  <c r="AJ25" i="7" s="1"/>
  <c r="E27" i="5" a="1"/>
  <c r="E27" i="5" s="1"/>
  <c r="AJ26" i="7" s="1"/>
  <c r="D27" i="5" a="1"/>
  <c r="D27" i="5" s="1"/>
  <c r="AJ27" i="7" s="1"/>
  <c r="C27" i="5" a="1"/>
  <c r="C27" i="5" s="1"/>
  <c r="AJ28" i="7" s="1"/>
  <c r="B27" i="5" a="1"/>
  <c r="B27" i="5" s="1"/>
  <c r="AJ29" i="7" s="1"/>
  <c r="A27" i="5"/>
  <c r="U26" i="5" a="1"/>
  <c r="U26" i="5"/>
  <c r="T26" i="5" a="1"/>
  <c r="T26" i="5" s="1"/>
  <c r="S26" i="5" a="1"/>
  <c r="S26" i="5" s="1"/>
  <c r="R26" i="5" a="1"/>
  <c r="R26" i="5" s="1"/>
  <c r="Q26" i="5" a="1"/>
  <c r="Q26" i="5"/>
  <c r="P26" i="5" a="1"/>
  <c r="P26" i="5" s="1"/>
  <c r="O26" i="5" a="1"/>
  <c r="O26" i="5" s="1"/>
  <c r="N26" i="5" a="1"/>
  <c r="N26" i="5" s="1"/>
  <c r="M26" i="5" a="1"/>
  <c r="M26" i="5"/>
  <c r="L26" i="5" a="1"/>
  <c r="L26" i="5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/>
  <c r="C26" i="5" a="1"/>
  <c r="C26" i="5" s="1"/>
  <c r="B26" i="5" a="1"/>
  <c r="B26" i="5" s="1"/>
  <c r="A26" i="5"/>
  <c r="U25" i="5" a="1"/>
  <c r="U25" i="5"/>
  <c r="T25" i="5" a="1"/>
  <c r="T25" i="5" s="1"/>
  <c r="S25" i="5" a="1"/>
  <c r="S25" i="5" s="1"/>
  <c r="R25" i="5" a="1"/>
  <c r="R25" i="5" s="1"/>
  <c r="Q25" i="5" a="1"/>
  <c r="Q25" i="5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/>
  <c r="D25" i="5" a="1"/>
  <c r="D25" i="5" s="1"/>
  <c r="C25" i="5" a="1"/>
  <c r="C25" i="5" s="1"/>
  <c r="B25" i="5" a="1"/>
  <c r="B25" i="5" s="1"/>
  <c r="A25" i="5"/>
  <c r="U24" i="5" a="1"/>
  <c r="U24" i="5"/>
  <c r="AH10" i="7" s="1"/>
  <c r="T24" i="5" a="1"/>
  <c r="T24" i="5"/>
  <c r="AH11" i="7" s="1"/>
  <c r="S24" i="5" a="1"/>
  <c r="S24" i="5"/>
  <c r="AH12" i="7" s="1"/>
  <c r="R24" i="5" a="1"/>
  <c r="R24" i="5"/>
  <c r="AH13" i="7" s="1"/>
  <c r="Q24" i="5" a="1"/>
  <c r="Q24" i="5"/>
  <c r="AH14" i="7" s="1"/>
  <c r="P24" i="5" a="1"/>
  <c r="P24" i="5"/>
  <c r="AH15" i="7" s="1"/>
  <c r="O24" i="5" a="1"/>
  <c r="O24" i="5"/>
  <c r="AH16" i="7" s="1"/>
  <c r="AI16" i="7" s="1" a="1"/>
  <c r="AI16" i="7" s="1"/>
  <c r="N24" i="5" a="1"/>
  <c r="N24" i="5"/>
  <c r="AH17" i="7" s="1"/>
  <c r="M24" i="5" a="1"/>
  <c r="M24" i="5"/>
  <c r="AH18" i="7" s="1"/>
  <c r="L24" i="5" a="1"/>
  <c r="L24" i="5"/>
  <c r="AH19" i="7" s="1"/>
  <c r="K24" i="5" a="1"/>
  <c r="K24" i="5"/>
  <c r="AH20" i="7" s="1"/>
  <c r="AI20" i="7" s="1" a="1"/>
  <c r="AI20" i="7" s="1"/>
  <c r="J24" i="5" a="1"/>
  <c r="J24" i="5"/>
  <c r="AH21" i="7" s="1"/>
  <c r="I24" i="5" a="1"/>
  <c r="I24" i="5" s="1"/>
  <c r="AH22" i="7" s="1"/>
  <c r="H24" i="5" a="1"/>
  <c r="H24" i="5" s="1"/>
  <c r="AH23" i="7" s="1"/>
  <c r="G24" i="5" a="1"/>
  <c r="G24" i="5" s="1"/>
  <c r="AH24" i="7" s="1"/>
  <c r="AI24" i="7" s="1" a="1"/>
  <c r="AI24" i="7" s="1"/>
  <c r="F24" i="5" a="1"/>
  <c r="F24" i="5" s="1"/>
  <c r="AH25" i="7" s="1"/>
  <c r="E24" i="5" a="1"/>
  <c r="E24" i="5" s="1"/>
  <c r="AH26" i="7" s="1"/>
  <c r="D24" i="5" a="1"/>
  <c r="D24" i="5"/>
  <c r="AH27" i="7" s="1"/>
  <c r="C24" i="5" a="1"/>
  <c r="C24" i="5"/>
  <c r="AH28" i="7" s="1"/>
  <c r="B24" i="5" a="1"/>
  <c r="B24" i="5"/>
  <c r="AH29" i="7" s="1"/>
  <c r="A24" i="5"/>
  <c r="U23" i="5" a="1"/>
  <c r="U23" i="5" s="1"/>
  <c r="T23" i="5" a="1"/>
  <c r="T23" i="5" s="1"/>
  <c r="S23" i="5" a="1"/>
  <c r="S23" i="5" s="1"/>
  <c r="R23" i="5" a="1"/>
  <c r="R23" i="5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/>
  <c r="S22" i="5" a="1"/>
  <c r="S22" i="5" s="1"/>
  <c r="R22" i="5" a="1"/>
  <c r="R22" i="5"/>
  <c r="Q22" i="5" a="1"/>
  <c r="Q22" i="5" s="1"/>
  <c r="P22" i="5" a="1"/>
  <c r="P22" i="5"/>
  <c r="O22" i="5" a="1"/>
  <c r="O22" i="5" s="1"/>
  <c r="N22" i="5" a="1"/>
  <c r="N22" i="5" s="1"/>
  <c r="M22" i="5" a="1"/>
  <c r="M22" i="5" s="1"/>
  <c r="L22" i="5" a="1"/>
  <c r="L22" i="5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/>
  <c r="N21" i="5" a="1"/>
  <c r="N21" i="5" s="1"/>
  <c r="M21" i="5" a="1"/>
  <c r="M21" i="5" s="1"/>
  <c r="L21" i="5" a="1"/>
  <c r="L21" i="5" s="1"/>
  <c r="K21" i="5" a="1"/>
  <c r="K21" i="5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/>
  <c r="S20" i="5" a="1"/>
  <c r="S20" i="5" s="1"/>
  <c r="R20" i="5" a="1"/>
  <c r="R20" i="5"/>
  <c r="Q20" i="5" a="1"/>
  <c r="Q20" i="5" s="1"/>
  <c r="P20" i="5" a="1"/>
  <c r="P20" i="5"/>
  <c r="O20" i="5" a="1"/>
  <c r="O20" i="5" s="1"/>
  <c r="N20" i="5" a="1"/>
  <c r="N20" i="5" s="1"/>
  <c r="M20" i="5" a="1"/>
  <c r="M20" i="5" s="1"/>
  <c r="L20" i="5" a="1"/>
  <c r="L20" i="5"/>
  <c r="K20" i="5" a="1"/>
  <c r="K20" i="5" s="1"/>
  <c r="J20" i="5" a="1"/>
  <c r="J20" i="5" s="1"/>
  <c r="I20" i="5" a="1"/>
  <c r="I20" i="5" s="1"/>
  <c r="H20" i="5" a="1"/>
  <c r="H20" i="5"/>
  <c r="G20" i="5" a="1"/>
  <c r="G20" i="5" s="1"/>
  <c r="F20" i="5" a="1"/>
  <c r="F20" i="5" s="1"/>
  <c r="E20" i="5" a="1"/>
  <c r="E20" i="5" s="1"/>
  <c r="D20" i="5" a="1"/>
  <c r="D20" i="5"/>
  <c r="C20" i="5" a="1"/>
  <c r="C20" i="5" s="1"/>
  <c r="B20" i="5" a="1"/>
  <c r="B20" i="5" s="1"/>
  <c r="A20" i="5"/>
  <c r="U19" i="5" a="1"/>
  <c r="U19" i="5" s="1"/>
  <c r="T19" i="5" a="1"/>
  <c r="T19" i="5"/>
  <c r="S19" i="5" a="1"/>
  <c r="S19" i="5" s="1"/>
  <c r="R19" i="5" a="1"/>
  <c r="R19" i="5" s="1"/>
  <c r="Q19" i="5" a="1"/>
  <c r="Q19" i="5" s="1"/>
  <c r="P19" i="5" a="1"/>
  <c r="P19" i="5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/>
  <c r="C19" i="5" a="1"/>
  <c r="C19" i="5" s="1"/>
  <c r="B19" i="5" a="1"/>
  <c r="B19" i="5" s="1"/>
  <c r="A19" i="5"/>
  <c r="U18" i="5" a="1"/>
  <c r="U18" i="5"/>
  <c r="T18" i="5" a="1"/>
  <c r="T18" i="5" s="1"/>
  <c r="S18" i="5" a="1"/>
  <c r="S18" i="5" s="1"/>
  <c r="R18" i="5" a="1"/>
  <c r="R18" i="5" s="1"/>
  <c r="Q18" i="5" a="1"/>
  <c r="Q18" i="5"/>
  <c r="P18" i="5" a="1"/>
  <c r="P18" i="5" s="1"/>
  <c r="O18" i="5" a="1"/>
  <c r="O18" i="5" s="1"/>
  <c r="N18" i="5" a="1"/>
  <c r="N18" i="5" s="1"/>
  <c r="M18" i="5" a="1"/>
  <c r="M18" i="5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/>
  <c r="D17" i="5" a="1"/>
  <c r="D17" i="5" s="1"/>
  <c r="C17" i="5" a="1"/>
  <c r="C17" i="5" s="1"/>
  <c r="B17" i="5" a="1"/>
  <c r="B17" i="5" s="1"/>
  <c r="A17" i="5"/>
  <c r="U16" i="5" a="1"/>
  <c r="U16" i="5"/>
  <c r="T16" i="5" a="1"/>
  <c r="T16" i="5"/>
  <c r="S16" i="5" a="1"/>
  <c r="S16" i="5"/>
  <c r="R16" i="5" a="1"/>
  <c r="R16" i="5"/>
  <c r="Q16" i="5" a="1"/>
  <c r="Q16" i="5"/>
  <c r="P16" i="5" a="1"/>
  <c r="P16" i="5"/>
  <c r="O16" i="5" a="1"/>
  <c r="O16" i="5"/>
  <c r="N16" i="5" a="1"/>
  <c r="N16" i="5"/>
  <c r="M16" i="5" a="1"/>
  <c r="M16" i="5"/>
  <c r="L16" i="5" a="1"/>
  <c r="L16" i="5"/>
  <c r="K16" i="5" a="1"/>
  <c r="K16" i="5"/>
  <c r="J16" i="5" a="1"/>
  <c r="J16" i="5"/>
  <c r="I16" i="5" a="1"/>
  <c r="I16" i="5"/>
  <c r="H16" i="5" a="1"/>
  <c r="H16" i="5"/>
  <c r="G16" i="5" a="1"/>
  <c r="G16" i="5"/>
  <c r="F16" i="5" a="1"/>
  <c r="F16" i="5"/>
  <c r="E16" i="5" a="1"/>
  <c r="E16" i="5"/>
  <c r="D16" i="5" a="1"/>
  <c r="D16" i="5" s="1"/>
  <c r="C16" i="5" a="1"/>
  <c r="C16" i="5"/>
  <c r="B16" i="5" a="1"/>
  <c r="B16" i="5"/>
  <c r="A16" i="5"/>
  <c r="U15" i="5" a="1"/>
  <c r="U15" i="5" s="1"/>
  <c r="T15" i="5" a="1"/>
  <c r="T15" i="5" s="1"/>
  <c r="S15" i="5" a="1"/>
  <c r="S15" i="5" s="1"/>
  <c r="R15" i="5" a="1"/>
  <c r="R15" i="5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 s="1"/>
  <c r="K10" i="7" s="1"/>
  <c r="T14" i="5" a="1"/>
  <c r="T14" i="5"/>
  <c r="K11" i="7" s="1"/>
  <c r="S14" i="5" a="1"/>
  <c r="S14" i="5"/>
  <c r="K12" i="7" s="1"/>
  <c r="R14" i="5" a="1"/>
  <c r="R14" i="5"/>
  <c r="K13" i="7" s="1"/>
  <c r="Q14" i="5" a="1"/>
  <c r="Q14" i="5" s="1"/>
  <c r="K14" i="7" s="1"/>
  <c r="AZ14" i="7" s="1"/>
  <c r="P14" i="5" a="1"/>
  <c r="P14" i="5"/>
  <c r="K15" i="7" s="1"/>
  <c r="AZ15" i="7" s="1"/>
  <c r="O14" i="5" a="1"/>
  <c r="O14" i="5" s="1"/>
  <c r="K16" i="7" s="1"/>
  <c r="N14" i="5" a="1"/>
  <c r="N14" i="5" s="1"/>
  <c r="K17" i="7" s="1"/>
  <c r="M14" i="5" a="1"/>
  <c r="M14" i="5" s="1"/>
  <c r="K18" i="7" s="1"/>
  <c r="AZ18" i="7" s="1"/>
  <c r="L14" i="5" a="1"/>
  <c r="L14" i="5" s="1"/>
  <c r="K19" i="7" s="1"/>
  <c r="AZ19" i="7" s="1"/>
  <c r="K14" i="5" a="1"/>
  <c r="K14" i="5" s="1"/>
  <c r="K20" i="7" s="1"/>
  <c r="J14" i="5" a="1"/>
  <c r="J14" i="5"/>
  <c r="K21" i="7" s="1"/>
  <c r="I14" i="5" a="1"/>
  <c r="I14" i="5" s="1"/>
  <c r="H14" i="5" a="1"/>
  <c r="H14" i="5" s="1"/>
  <c r="K23" i="7" s="1"/>
  <c r="G14" i="5" a="1"/>
  <c r="G14" i="5" s="1"/>
  <c r="F14" i="5" a="1"/>
  <c r="F14" i="5"/>
  <c r="E14" i="5" a="1"/>
  <c r="E14" i="5" s="1"/>
  <c r="D14" i="5" a="1"/>
  <c r="D14" i="5" s="1"/>
  <c r="C11" i="6" s="1"/>
  <c r="C14" i="5" a="1"/>
  <c r="C14" i="5" s="1"/>
  <c r="K28" i="7" s="1"/>
  <c r="B14" i="5" a="1"/>
  <c r="B14" i="5"/>
  <c r="A14" i="5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/>
  <c r="B13" i="5" a="1"/>
  <c r="B13" i="5" s="1"/>
  <c r="A13" i="5"/>
  <c r="U12" i="5" a="1"/>
  <c r="U12" i="5"/>
  <c r="T12" i="5" a="1"/>
  <c r="T12" i="5" s="1"/>
  <c r="S12" i="5" a="1"/>
  <c r="S12" i="5"/>
  <c r="R12" i="5" a="1"/>
  <c r="R12" i="5" s="1"/>
  <c r="Q12" i="5" a="1"/>
  <c r="Q12" i="5"/>
  <c r="P12" i="5" a="1"/>
  <c r="P12" i="5" s="1"/>
  <c r="O12" i="5" a="1"/>
  <c r="O12" i="5"/>
  <c r="N12" i="5" a="1"/>
  <c r="N12" i="5" s="1"/>
  <c r="M12" i="5" a="1"/>
  <c r="M12" i="5" s="1"/>
  <c r="L12" i="5" a="1"/>
  <c r="L12" i="5" s="1"/>
  <c r="K12" i="5" a="1"/>
  <c r="K12" i="5"/>
  <c r="J12" i="5" a="1"/>
  <c r="J12" i="5" s="1"/>
  <c r="I12" i="5" a="1"/>
  <c r="I12" i="5" s="1"/>
  <c r="H12" i="5" a="1"/>
  <c r="H12" i="5" s="1"/>
  <c r="G12" i="5" a="1"/>
  <c r="G12" i="5"/>
  <c r="F12" i="5" a="1"/>
  <c r="F12" i="5" s="1"/>
  <c r="E12" i="5" a="1"/>
  <c r="E12" i="5" s="1"/>
  <c r="D12" i="5" a="1"/>
  <c r="D12" i="5" s="1"/>
  <c r="C12" i="5" a="1"/>
  <c r="C12" i="5"/>
  <c r="B12" i="5" a="1"/>
  <c r="B12" i="5" s="1"/>
  <c r="A12" i="5"/>
  <c r="U11" i="5" a="1"/>
  <c r="U11" i="5" s="1"/>
  <c r="I10" i="7" s="1"/>
  <c r="T11" i="5" a="1"/>
  <c r="T11" i="5" s="1"/>
  <c r="I11" i="7" s="1"/>
  <c r="M11" i="7" s="1" a="1"/>
  <c r="M11" i="7" s="1"/>
  <c r="S11" i="5" a="1"/>
  <c r="S11" i="5" s="1"/>
  <c r="I12" i="7" s="1"/>
  <c r="R11" i="5" a="1"/>
  <c r="R11" i="5" s="1"/>
  <c r="I13" i="7" s="1"/>
  <c r="Q11" i="5" a="1"/>
  <c r="Q11" i="5" s="1"/>
  <c r="I14" i="7" s="1"/>
  <c r="P11" i="5" a="1"/>
  <c r="P11" i="5" s="1"/>
  <c r="I15" i="7" s="1"/>
  <c r="O11" i="5" a="1"/>
  <c r="O11" i="5" s="1"/>
  <c r="I16" i="7" s="1"/>
  <c r="N11" i="5" a="1"/>
  <c r="N11" i="5" s="1"/>
  <c r="I17" i="7" s="1"/>
  <c r="M11" i="5" a="1"/>
  <c r="M11" i="5" s="1"/>
  <c r="I18" i="7" s="1"/>
  <c r="L11" i="5" a="1"/>
  <c r="L11" i="5"/>
  <c r="I19" i="7" s="1"/>
  <c r="K11" i="5" a="1"/>
  <c r="K11" i="5" s="1"/>
  <c r="I20" i="7" s="1"/>
  <c r="J11" i="5" a="1"/>
  <c r="J11" i="5" s="1"/>
  <c r="I21" i="7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/>
  <c r="I27" i="7" s="1"/>
  <c r="C11" i="5" a="1"/>
  <c r="C11" i="5" s="1"/>
  <c r="B11" i="5" a="1"/>
  <c r="B11" i="5" s="1"/>
  <c r="A11" i="5"/>
  <c r="U10" i="5" a="1"/>
  <c r="U10" i="5"/>
  <c r="G10" i="7" s="1"/>
  <c r="T10" i="5" a="1"/>
  <c r="T10" i="5"/>
  <c r="G11" i="7" s="1"/>
  <c r="S10" i="5" a="1"/>
  <c r="S10" i="5"/>
  <c r="G12" i="7" s="1"/>
  <c r="R10" i="5" a="1"/>
  <c r="R10" i="5"/>
  <c r="G13" i="7" s="1"/>
  <c r="Q10" i="5" a="1"/>
  <c r="Q10" i="5"/>
  <c r="G14" i="7" s="1"/>
  <c r="P10" i="5" a="1"/>
  <c r="P10" i="5"/>
  <c r="G15" i="7" s="1"/>
  <c r="O10" i="5" a="1"/>
  <c r="O10" i="5" s="1"/>
  <c r="G16" i="7" s="1"/>
  <c r="N10" i="5" a="1"/>
  <c r="N10" i="5" s="1"/>
  <c r="G17" i="7" s="1"/>
  <c r="H17" i="7" s="1" a="1"/>
  <c r="H17" i="7" s="1"/>
  <c r="M10" i="5" a="1"/>
  <c r="M10" i="5"/>
  <c r="G18" i="7" s="1"/>
  <c r="L10" i="5" a="1"/>
  <c r="L10" i="5" s="1"/>
  <c r="G19" i="7" s="1"/>
  <c r="K10" i="5" a="1"/>
  <c r="K10" i="5" s="1"/>
  <c r="G20" i="7" s="1"/>
  <c r="J10" i="5" a="1"/>
  <c r="J10" i="5" s="1"/>
  <c r="G21" i="7" s="1"/>
  <c r="I10" i="5" a="1"/>
  <c r="I10" i="5"/>
  <c r="G22" i="7" s="1"/>
  <c r="H10" i="5" a="1"/>
  <c r="H10" i="5" s="1"/>
  <c r="G23" i="7" s="1"/>
  <c r="G10" i="5" a="1"/>
  <c r="G10" i="5" s="1"/>
  <c r="G24" i="7" s="1"/>
  <c r="F10" i="5" a="1"/>
  <c r="F10" i="5" s="1"/>
  <c r="G25" i="7" s="1"/>
  <c r="E10" i="5" a="1"/>
  <c r="E10" i="5"/>
  <c r="G26" i="7" s="1"/>
  <c r="D10" i="5" a="1"/>
  <c r="D10" i="5" s="1"/>
  <c r="G27" i="7" s="1"/>
  <c r="C10" i="5" a="1"/>
  <c r="C10" i="5" s="1"/>
  <c r="G28" i="7" s="1"/>
  <c r="B10" i="5" a="1"/>
  <c r="B10" i="5" s="1"/>
  <c r="G29" i="7" s="1"/>
  <c r="A10" i="5"/>
  <c r="U9" i="5" a="1"/>
  <c r="U9" i="5"/>
  <c r="T9" i="5" a="1"/>
  <c r="T9" i="5" s="1"/>
  <c r="S9" i="5" a="1"/>
  <c r="S9" i="5" s="1"/>
  <c r="R9" i="5" a="1"/>
  <c r="R9" i="5" s="1"/>
  <c r="Q9" i="5" a="1"/>
  <c r="Q9" i="5"/>
  <c r="P9" i="5" a="1"/>
  <c r="P9" i="5" s="1"/>
  <c r="O9" i="5" a="1"/>
  <c r="O9" i="5" s="1"/>
  <c r="N9" i="5" a="1"/>
  <c r="N9" i="5" s="1"/>
  <c r="M9" i="5" a="1"/>
  <c r="M9" i="5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/>
  <c r="D9" i="5" a="1"/>
  <c r="D9" i="5" s="1"/>
  <c r="C9" i="5" a="1"/>
  <c r="C9" i="5" s="1"/>
  <c r="B9" i="5" a="1"/>
  <c r="B9" i="5" s="1"/>
  <c r="A9" i="5"/>
  <c r="U8" i="5" a="1"/>
  <c r="U8" i="5"/>
  <c r="E10" i="7" s="1"/>
  <c r="T8" i="5" a="1"/>
  <c r="T8" i="5"/>
  <c r="E11" i="7" s="1"/>
  <c r="S8" i="5" a="1"/>
  <c r="S8" i="5"/>
  <c r="E12" i="7" s="1"/>
  <c r="R8" i="5" a="1"/>
  <c r="R8" i="5"/>
  <c r="E13" i="7" s="1"/>
  <c r="Q8" i="5" a="1"/>
  <c r="Q8" i="5"/>
  <c r="E14" i="7" s="1"/>
  <c r="P8" i="5" a="1"/>
  <c r="P8" i="5"/>
  <c r="E15" i="7" s="1"/>
  <c r="O8" i="5" a="1"/>
  <c r="O8" i="5"/>
  <c r="E16" i="7" s="1"/>
  <c r="N8" i="5" a="1"/>
  <c r="N8" i="5"/>
  <c r="E17" i="7" s="1"/>
  <c r="M8" i="5" a="1"/>
  <c r="M8" i="5"/>
  <c r="E18" i="7" s="1"/>
  <c r="L8" i="5" a="1"/>
  <c r="L8" i="5"/>
  <c r="E19" i="7" s="1"/>
  <c r="K8" i="5" a="1"/>
  <c r="K8" i="5"/>
  <c r="E20" i="7" s="1"/>
  <c r="J8" i="5" a="1"/>
  <c r="J8" i="5"/>
  <c r="E21" i="7" s="1"/>
  <c r="I8" i="5" a="1"/>
  <c r="I8" i="5"/>
  <c r="E22" i="7" s="1"/>
  <c r="H8" i="5" a="1"/>
  <c r="H8" i="5"/>
  <c r="E23" i="7" s="1"/>
  <c r="G8" i="5" a="1"/>
  <c r="G8" i="5"/>
  <c r="E24" i="7" s="1"/>
  <c r="F8" i="5" a="1"/>
  <c r="F8" i="5"/>
  <c r="E25" i="7" s="1"/>
  <c r="E8" i="5" a="1"/>
  <c r="E8" i="5"/>
  <c r="E26" i="7" s="1"/>
  <c r="D8" i="5" a="1"/>
  <c r="D8" i="5"/>
  <c r="E27" i="7" s="1"/>
  <c r="C8" i="5" a="1"/>
  <c r="C8" i="5"/>
  <c r="E28" i="7" s="1"/>
  <c r="B8" i="5" a="1"/>
  <c r="B8" i="5"/>
  <c r="E29" i="7" s="1"/>
  <c r="A8" i="5"/>
  <c r="U7" i="5" a="1"/>
  <c r="U7" i="5" s="1"/>
  <c r="T7" i="5" a="1"/>
  <c r="T7" i="5" s="1"/>
  <c r="S7" i="5" a="1"/>
  <c r="S7" i="5" s="1"/>
  <c r="R7" i="5" a="1"/>
  <c r="R7" i="5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/>
  <c r="A7" i="5"/>
  <c r="U6" i="5" a="1"/>
  <c r="U6" i="5" s="1"/>
  <c r="T6" i="5" a="1"/>
  <c r="T6" i="5"/>
  <c r="S6" i="5" a="1"/>
  <c r="S6" i="5" s="1"/>
  <c r="R6" i="5" a="1"/>
  <c r="R6" i="5"/>
  <c r="Q6" i="5" a="1"/>
  <c r="Q6" i="5" s="1"/>
  <c r="P6" i="5" a="1"/>
  <c r="P6" i="5"/>
  <c r="O6" i="5" a="1"/>
  <c r="O6" i="5" s="1"/>
  <c r="N6" i="5" a="1"/>
  <c r="N6" i="5" s="1"/>
  <c r="M6" i="5" a="1"/>
  <c r="M6" i="5" s="1"/>
  <c r="L6" i="5" a="1"/>
  <c r="L6" i="5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/>
  <c r="J5" i="5" a="1"/>
  <c r="J5" i="5" s="1"/>
  <c r="I5" i="5" a="1"/>
  <c r="I5" i="5" s="1"/>
  <c r="H5" i="5" a="1"/>
  <c r="H5" i="5" s="1"/>
  <c r="G5" i="5" a="1"/>
  <c r="G5" i="5"/>
  <c r="F5" i="5" a="1"/>
  <c r="F5" i="5" s="1"/>
  <c r="E5" i="5" a="1"/>
  <c r="E5" i="5" s="1"/>
  <c r="D5" i="5" a="1"/>
  <c r="D5" i="5" s="1"/>
  <c r="C5" i="5" a="1"/>
  <c r="C5" i="5"/>
  <c r="B5" i="5" a="1"/>
  <c r="B5" i="5" s="1"/>
  <c r="A5" i="5"/>
  <c r="U4" i="5" a="1"/>
  <c r="U4" i="5"/>
  <c r="C10" i="7" s="1"/>
  <c r="AY10" i="7" s="1"/>
  <c r="T4" i="5" a="1"/>
  <c r="T4" i="5"/>
  <c r="C11" i="7" s="1"/>
  <c r="AY11" i="7" s="1"/>
  <c r="S4" i="5" a="1"/>
  <c r="S4" i="5"/>
  <c r="C12" i="7" s="1"/>
  <c r="R4" i="5" a="1"/>
  <c r="R4" i="5"/>
  <c r="C13" i="7" s="1"/>
  <c r="Q4" i="5" a="1"/>
  <c r="Q4" i="5"/>
  <c r="C14" i="7" s="1"/>
  <c r="AY14" i="7" s="1"/>
  <c r="P4" i="5" a="1"/>
  <c r="P4" i="5"/>
  <c r="C15" i="7" s="1"/>
  <c r="O4" i="5" a="1"/>
  <c r="O4" i="5"/>
  <c r="C16" i="7" s="1"/>
  <c r="N4" i="5" a="1"/>
  <c r="N4" i="5"/>
  <c r="C17" i="7" s="1"/>
  <c r="M4" i="5" a="1"/>
  <c r="M4" i="5"/>
  <c r="C18" i="7" s="1"/>
  <c r="L4" i="5" a="1"/>
  <c r="L4" i="5"/>
  <c r="C19" i="7" s="1"/>
  <c r="K4" i="5" a="1"/>
  <c r="K4" i="5"/>
  <c r="C20" i="7" s="1"/>
  <c r="J4" i="5" a="1"/>
  <c r="J4" i="5"/>
  <c r="C21" i="7" s="1"/>
  <c r="I4" i="5" a="1"/>
  <c r="I4" i="5"/>
  <c r="C22" i="7" s="1"/>
  <c r="AY22" i="7" s="1"/>
  <c r="H4" i="5" a="1"/>
  <c r="H4" i="5"/>
  <c r="G4" i="5" a="1"/>
  <c r="G4" i="5"/>
  <c r="C24" i="7" s="1"/>
  <c r="F4" i="5" a="1"/>
  <c r="F4" i="5"/>
  <c r="B9" i="6" s="1"/>
  <c r="E4" i="5" a="1"/>
  <c r="E4" i="5"/>
  <c r="C26" i="7" s="1"/>
  <c r="D4" i="5" a="1"/>
  <c r="D4" i="5"/>
  <c r="C27" i="7" s="1"/>
  <c r="C4" i="5" a="1"/>
  <c r="C4" i="5"/>
  <c r="B4" i="5" a="1"/>
  <c r="B4" i="5"/>
  <c r="C29" i="7" s="1"/>
  <c r="A4" i="5"/>
  <c r="I3" i="5"/>
  <c r="A22" i="7" s="1"/>
  <c r="H3" i="5"/>
  <c r="A23" i="7" s="1"/>
  <c r="E3" i="5"/>
  <c r="A26" i="7" s="1"/>
  <c r="D3" i="5"/>
  <c r="A27" i="7" s="1"/>
  <c r="C3" i="5"/>
  <c r="A28" i="7" s="1"/>
  <c r="B3" i="5"/>
  <c r="A29" i="7" s="1"/>
  <c r="F1" i="5"/>
  <c r="G3" i="5" s="1"/>
  <c r="A24" i="7" s="1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F1" i="4"/>
  <c r="J1" i="4" s="1"/>
  <c r="N1" i="4" s="1"/>
  <c r="R1" i="4" s="1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F1" i="3"/>
  <c r="J1" i="3" s="1"/>
  <c r="N1" i="3" s="1"/>
  <c r="R1" i="3" s="1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J1" i="2"/>
  <c r="N1" i="2" s="1"/>
  <c r="R1" i="2" s="1"/>
  <c r="F1" i="2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R1" i="1"/>
  <c r="F1" i="1"/>
  <c r="J1" i="1" s="1"/>
  <c r="N1" i="1" s="1"/>
  <c r="M9" i="6" l="1"/>
  <c r="L9" i="6"/>
  <c r="M10" i="6"/>
  <c r="BC19" i="7" a="1"/>
  <c r="BC19" i="7" s="1"/>
  <c r="L8" i="6"/>
  <c r="Z25" i="7" a="1"/>
  <c r="Z25" i="7" s="1"/>
  <c r="AK20" i="7" a="1"/>
  <c r="AK20" i="7" s="1"/>
  <c r="AO17" i="7" a="1"/>
  <c r="AO17" i="7" s="1"/>
  <c r="AO16" i="7" a="1"/>
  <c r="AO16" i="7" s="1"/>
  <c r="AO18" i="7" a="1"/>
  <c r="AO18" i="7" s="1"/>
  <c r="AI14" i="7" a="1"/>
  <c r="AI14" i="7" s="1"/>
  <c r="AO21" i="7" a="1"/>
  <c r="AO21" i="7" s="1"/>
  <c r="AO14" i="7" a="1"/>
  <c r="AO14" i="7" s="1"/>
  <c r="AU15" i="7" a="1"/>
  <c r="AU15" i="7" s="1"/>
  <c r="AQ14" i="7" a="1"/>
  <c r="AQ14" i="7" s="1"/>
  <c r="AI28" i="7" a="1"/>
  <c r="AI28" i="7" s="1"/>
  <c r="AI22" i="7" a="1"/>
  <c r="AI22" i="7" s="1"/>
  <c r="AU14" i="7" a="1"/>
  <c r="AU14" i="7" s="1"/>
  <c r="AM23" i="7" a="1"/>
  <c r="AM23" i="7" s="1"/>
  <c r="AM16" i="7" a="1"/>
  <c r="AM16" i="7" s="1"/>
  <c r="AO19" i="7" a="1"/>
  <c r="AO19" i="7" s="1"/>
  <c r="AU19" i="7" a="1"/>
  <c r="AU19" i="7" s="1"/>
  <c r="AK14" i="7" a="1"/>
  <c r="AK14" i="7" s="1"/>
  <c r="AS21" i="7" a="1"/>
  <c r="AS21" i="7" s="1"/>
  <c r="AS15" i="7" a="1"/>
  <c r="AS15" i="7" s="1"/>
  <c r="H15" i="7" a="1"/>
  <c r="H15" i="7" s="1"/>
  <c r="H20" i="7" a="1"/>
  <c r="H20" i="7" s="1"/>
  <c r="H19" i="7" a="1"/>
  <c r="H19" i="7" s="1"/>
  <c r="H25" i="7" a="1"/>
  <c r="H25" i="7" s="1"/>
  <c r="Z24" i="7" a="1"/>
  <c r="Z24" i="7" s="1"/>
  <c r="Z23" i="7" a="1"/>
  <c r="Z23" i="7" s="1"/>
  <c r="Y8" i="7" a="1"/>
  <c r="Z8" i="7" s="1"/>
  <c r="Z21" i="7" a="1"/>
  <c r="Z21" i="7" s="1"/>
  <c r="N7" i="6" a="1"/>
  <c r="N7" i="6" s="1"/>
  <c r="L11" i="6"/>
  <c r="AU23" i="7" a="1"/>
  <c r="AU23" i="7" s="1"/>
  <c r="AK18" i="7" a="1"/>
  <c r="AK18" i="7" s="1"/>
  <c r="AM18" i="7" a="1"/>
  <c r="AM18" i="7" s="1"/>
  <c r="E6" i="6"/>
  <c r="K6" i="6" s="1"/>
  <c r="K7" i="6" s="1"/>
  <c r="AN8" i="7" a="1"/>
  <c r="AN8" i="7" s="1"/>
  <c r="AI18" i="7" a="1"/>
  <c r="AI18" i="7" s="1"/>
  <c r="AH8" i="7" a="1"/>
  <c r="AO25" i="7" a="1"/>
  <c r="AO25" i="7" s="1"/>
  <c r="AU25" i="7" a="1"/>
  <c r="AU25" i="7" s="1"/>
  <c r="AL8" i="7" a="1"/>
  <c r="AM8" i="7" s="1"/>
  <c r="AO24" i="7" a="1"/>
  <c r="AO24" i="7" s="1"/>
  <c r="AS24" i="7" a="1"/>
  <c r="AS24" i="7" s="1"/>
  <c r="AM24" i="7" a="1"/>
  <c r="AM24" i="7" s="1"/>
  <c r="AO15" i="7" a="1"/>
  <c r="AO15" i="7" s="1"/>
  <c r="AK25" i="7" a="1"/>
  <c r="AK25" i="7" s="1"/>
  <c r="I23" i="7"/>
  <c r="D7" i="6"/>
  <c r="B8" i="6"/>
  <c r="G4" i="7"/>
  <c r="N1" i="6" a="1"/>
  <c r="N1" i="6" s="1"/>
  <c r="B24" i="6" s="1"/>
  <c r="C24" i="6" s="1" a="1"/>
  <c r="C24" i="6" s="1"/>
  <c r="AD18" i="7"/>
  <c r="F18" i="7" a="1"/>
  <c r="F18" i="7" s="1"/>
  <c r="AM22" i="7" a="1"/>
  <c r="AM22" i="7" s="1"/>
  <c r="AM19" i="7" a="1"/>
  <c r="AM19" i="7" s="1"/>
  <c r="H22" i="7" a="1"/>
  <c r="H22" i="7" s="1"/>
  <c r="H18" i="7" a="1"/>
  <c r="H18" i="7" s="1"/>
  <c r="G8" i="7" a="1"/>
  <c r="G2" i="7"/>
  <c r="I25" i="7"/>
  <c r="D9" i="6"/>
  <c r="BC12" i="7" a="1"/>
  <c r="BC12" i="7" s="1"/>
  <c r="K29" i="7"/>
  <c r="C13" i="6"/>
  <c r="K25" i="7"/>
  <c r="C9" i="6"/>
  <c r="AZ21" i="7"/>
  <c r="L21" i="7" a="1"/>
  <c r="L21" i="7" s="1"/>
  <c r="L17" i="7" a="1"/>
  <c r="L17" i="7" s="1"/>
  <c r="AZ17" i="7"/>
  <c r="AZ13" i="7"/>
  <c r="L13" i="7" a="1"/>
  <c r="L13" i="7" s="1"/>
  <c r="K5" i="7"/>
  <c r="AS17" i="7" a="1"/>
  <c r="AS17" i="7" s="1"/>
  <c r="F22" i="7" a="1"/>
  <c r="F22" i="7" s="1"/>
  <c r="BC21" i="7" a="1"/>
  <c r="BC21" i="7" s="1"/>
  <c r="J21" i="7" a="1"/>
  <c r="J21" i="7" s="1"/>
  <c r="H27" i="7" a="1"/>
  <c r="H27" i="7" s="1"/>
  <c r="G3" i="7"/>
  <c r="BC14" i="7" a="1"/>
  <c r="BC14" i="7" s="1"/>
  <c r="J14" i="7" a="1"/>
  <c r="J14" i="7" s="1"/>
  <c r="AY26" i="7"/>
  <c r="J13" i="7" a="1"/>
  <c r="J13" i="7" s="1"/>
  <c r="T13" i="7" s="1"/>
  <c r="BC13" i="7" a="1"/>
  <c r="BC13" i="7" s="1"/>
  <c r="D17" i="7" a="1"/>
  <c r="D17" i="7" s="1"/>
  <c r="AY17" i="7"/>
  <c r="M17" i="7" a="1"/>
  <c r="M17" i="7" s="1"/>
  <c r="F24" i="7" a="1"/>
  <c r="F24" i="7" s="1"/>
  <c r="F20" i="7" a="1"/>
  <c r="F20" i="7" s="1"/>
  <c r="AD20" i="7"/>
  <c r="F23" i="7" a="1"/>
  <c r="F23" i="7" s="1"/>
  <c r="J18" i="7" a="1"/>
  <c r="J18" i="7" s="1"/>
  <c r="BC18" i="7" a="1"/>
  <c r="BC18" i="7" s="1"/>
  <c r="AK24" i="7" a="1"/>
  <c r="AK24" i="7" s="1"/>
  <c r="AM28" i="7" a="1"/>
  <c r="AM28" i="7" s="1"/>
  <c r="AN32" i="7"/>
  <c r="AO28" i="7" a="1"/>
  <c r="AO28" i="7" s="1"/>
  <c r="BA13" i="7"/>
  <c r="AQ13" i="7" a="1"/>
  <c r="AQ13" i="7" s="1"/>
  <c r="AS22" i="7" a="1"/>
  <c r="AS22" i="7" s="1"/>
  <c r="AU18" i="7" a="1"/>
  <c r="AU18" i="7" s="1"/>
  <c r="AQ20" i="7" a="1"/>
  <c r="AQ20" i="7" s="1"/>
  <c r="BA20" i="7"/>
  <c r="H23" i="7" a="1"/>
  <c r="H23" i="7" s="1"/>
  <c r="AD23" i="7"/>
  <c r="AP29" i="7"/>
  <c r="E13" i="6"/>
  <c r="AT8" i="7" a="1"/>
  <c r="BA10" i="7"/>
  <c r="F21" i="7" a="1"/>
  <c r="F21" i="7" s="1"/>
  <c r="D10" i="6"/>
  <c r="I26" i="7"/>
  <c r="D21" i="7" a="1"/>
  <c r="D21" i="7" s="1"/>
  <c r="AY21" i="7"/>
  <c r="M21" i="7" a="1"/>
  <c r="M21" i="7" s="1"/>
  <c r="D13" i="7" a="1"/>
  <c r="D13" i="7" s="1"/>
  <c r="Q13" i="7" s="1"/>
  <c r="AY13" i="7"/>
  <c r="M13" i="7" a="1"/>
  <c r="M13" i="7" s="1"/>
  <c r="AD16" i="7"/>
  <c r="F16" i="7" a="1"/>
  <c r="F16" i="7" s="1"/>
  <c r="I24" i="7"/>
  <c r="M24" i="7" s="1" a="1"/>
  <c r="M24" i="7" s="1"/>
  <c r="D8" i="6"/>
  <c r="I3" i="7"/>
  <c r="BC11" i="7" a="1"/>
  <c r="BC11" i="7" s="1"/>
  <c r="H21" i="7" a="1"/>
  <c r="H21" i="7" s="1"/>
  <c r="H13" i="7" a="1"/>
  <c r="H13" i="7" s="1"/>
  <c r="BC17" i="7" a="1"/>
  <c r="BC17" i="7" s="1"/>
  <c r="J17" i="7" a="1"/>
  <c r="J17" i="7" s="1"/>
  <c r="AZ16" i="7"/>
  <c r="L16" i="7" a="1"/>
  <c r="L16" i="7" s="1"/>
  <c r="AZ12" i="7"/>
  <c r="K4" i="7"/>
  <c r="AK23" i="7" a="1"/>
  <c r="AK23" i="7" s="1"/>
  <c r="AK17" i="7" a="1"/>
  <c r="AK17" i="7" s="1"/>
  <c r="AP26" i="7"/>
  <c r="E10" i="6"/>
  <c r="BA17" i="7"/>
  <c r="AQ17" i="7" a="1"/>
  <c r="AQ17" i="7" s="1"/>
  <c r="AS27" i="7" a="1"/>
  <c r="AS27" i="7" s="1"/>
  <c r="U13" i="7"/>
  <c r="F26" i="7" a="1"/>
  <c r="F26" i="7" s="1"/>
  <c r="E8" i="7" a="1"/>
  <c r="E2" i="7"/>
  <c r="AD10" i="7"/>
  <c r="AI26" i="7" a="1"/>
  <c r="AI26" i="7" s="1"/>
  <c r="AI21" i="7" a="1"/>
  <c r="AI21" i="7" s="1"/>
  <c r="AI13" i="7" a="1"/>
  <c r="AI13" i="7" s="1"/>
  <c r="AK26" i="7" a="1"/>
  <c r="AK26" i="7" s="1"/>
  <c r="C28" i="7"/>
  <c r="C4" i="7" s="1"/>
  <c r="B12" i="6"/>
  <c r="AY24" i="7"/>
  <c r="D24" i="7" a="1"/>
  <c r="D24" i="7" s="1"/>
  <c r="D27" i="7" a="1"/>
  <c r="D27" i="7" s="1"/>
  <c r="D20" i="7" a="1"/>
  <c r="D20" i="7" s="1"/>
  <c r="AY20" i="7"/>
  <c r="M20" i="7" a="1"/>
  <c r="M20" i="7" s="1"/>
  <c r="D16" i="7" a="1"/>
  <c r="D16" i="7" s="1"/>
  <c r="AY16" i="7"/>
  <c r="M16" i="7" a="1"/>
  <c r="M16" i="7" s="1"/>
  <c r="N16" i="7" s="1" a="1"/>
  <c r="N16" i="7" s="1"/>
  <c r="D19" i="7" a="1"/>
  <c r="D19" i="7" s="1"/>
  <c r="M12" i="7" a="1"/>
  <c r="M12" i="7" s="1"/>
  <c r="AY12" i="7"/>
  <c r="D15" i="7" a="1"/>
  <c r="D15" i="7" s="1"/>
  <c r="AD11" i="7"/>
  <c r="I29" i="7"/>
  <c r="M29" i="7" s="1" a="1"/>
  <c r="M29" i="7" s="1"/>
  <c r="D13" i="6"/>
  <c r="J16" i="7" a="1"/>
  <c r="J16" i="7" s="1"/>
  <c r="BC16" i="7" a="1"/>
  <c r="BC16" i="7" s="1"/>
  <c r="BC10" i="7" a="1"/>
  <c r="BC10" i="7" s="1"/>
  <c r="AB10" i="7" a="1"/>
  <c r="AB10" i="7" s="1"/>
  <c r="AI19" i="7" a="1"/>
  <c r="AI19" i="7" s="1"/>
  <c r="AK29" i="7" a="1"/>
  <c r="AK29" i="7" s="1"/>
  <c r="AK16" i="7" a="1"/>
  <c r="AK16" i="7" s="1"/>
  <c r="AJ8" i="7" a="1"/>
  <c r="AO26" i="7" a="1"/>
  <c r="AO26" i="7" s="1"/>
  <c r="AN30" i="7"/>
  <c r="BA21" i="7"/>
  <c r="AQ21" i="7" a="1"/>
  <c r="AQ21" i="7" s="1"/>
  <c r="AR8" i="7" a="1"/>
  <c r="AD14" i="7"/>
  <c r="F14" i="7" a="1"/>
  <c r="F14" i="7" s="1"/>
  <c r="AI8" i="7"/>
  <c r="AH8" i="7"/>
  <c r="J20" i="7" a="1"/>
  <c r="J20" i="7" s="1"/>
  <c r="BC20" i="7" a="1"/>
  <c r="BC20" i="7" s="1"/>
  <c r="BA15" i="7"/>
  <c r="AQ15" i="7" a="1"/>
  <c r="AQ15" i="7" s="1"/>
  <c r="AQ18" i="7" a="1"/>
  <c r="AQ18" i="7" s="1"/>
  <c r="AU28" i="7" a="1"/>
  <c r="AU28" i="7" s="1"/>
  <c r="I28" i="7"/>
  <c r="AB28" i="7" s="1" a="1"/>
  <c r="AB28" i="7" s="1"/>
  <c r="D12" i="6"/>
  <c r="D6" i="6"/>
  <c r="I22" i="7"/>
  <c r="AK28" i="7" a="1"/>
  <c r="AK28" i="7" s="1"/>
  <c r="AK22" i="7" a="1"/>
  <c r="AK22" i="7" s="1"/>
  <c r="AK15" i="7" a="1"/>
  <c r="AK15" i="7" s="1"/>
  <c r="AO20" i="7" a="1"/>
  <c r="AO20" i="7" s="1"/>
  <c r="AO23" i="7" a="1"/>
  <c r="AO23" i="7" s="1"/>
  <c r="AQ16" i="7" a="1"/>
  <c r="AQ16" i="7" s="1"/>
  <c r="BA16" i="7"/>
  <c r="AS20" i="7" a="1"/>
  <c r="AS20" i="7" s="1"/>
  <c r="AU21" i="7" a="1"/>
  <c r="AU21" i="7" s="1"/>
  <c r="BC27" i="7" a="1"/>
  <c r="BC27" i="7" s="1"/>
  <c r="J27" i="7" a="1"/>
  <c r="J27" i="7" s="1"/>
  <c r="J23" i="7" a="1"/>
  <c r="J23" i="7" s="1"/>
  <c r="BC23" i="7" a="1"/>
  <c r="BC23" i="7" s="1"/>
  <c r="J15" i="7" a="1"/>
  <c r="J15" i="7" s="1"/>
  <c r="AS26" i="7" a="1"/>
  <c r="AS26" i="7" s="1"/>
  <c r="C2" i="7"/>
  <c r="BC15" i="7" a="1"/>
  <c r="BC15" i="7" s="1"/>
  <c r="AM17" i="7" a="1"/>
  <c r="AM17" i="7" s="1"/>
  <c r="L18" i="7" a="1"/>
  <c r="L18" i="7" s="1"/>
  <c r="AD19" i="7"/>
  <c r="F19" i="7" a="1"/>
  <c r="F19" i="7" s="1"/>
  <c r="C25" i="7"/>
  <c r="C5" i="7" s="1"/>
  <c r="K27" i="7"/>
  <c r="K3" i="7" s="1"/>
  <c r="AB27" i="7" a="1"/>
  <c r="AB27" i="7" s="1"/>
  <c r="Z27" i="7" a="1"/>
  <c r="Z27" i="7" s="1"/>
  <c r="AY19" i="7"/>
  <c r="M19" i="7" a="1"/>
  <c r="M19" i="7" s="1"/>
  <c r="AD29" i="7"/>
  <c r="F25" i="7" a="1"/>
  <c r="F25" i="7" s="1"/>
  <c r="AD21" i="7"/>
  <c r="F17" i="7" a="1"/>
  <c r="F17" i="7" s="1"/>
  <c r="E5" i="7"/>
  <c r="H26" i="7" a="1"/>
  <c r="H26" i="7" s="1"/>
  <c r="H14" i="7" a="1"/>
  <c r="H14" i="7" s="1"/>
  <c r="AZ28" i="7"/>
  <c r="K24" i="7"/>
  <c r="AD24" i="7" s="1"/>
  <c r="C8" i="6"/>
  <c r="L20" i="7" a="1"/>
  <c r="L20" i="7" s="1"/>
  <c r="AZ20" i="7"/>
  <c r="AI29" i="7" a="1"/>
  <c r="AI29" i="7" s="1"/>
  <c r="AI25" i="7" a="1"/>
  <c r="AI25" i="7" s="1"/>
  <c r="AI17" i="7" a="1"/>
  <c r="AI17" i="7" s="1"/>
  <c r="AM27" i="7" a="1"/>
  <c r="AM27" i="7" s="1"/>
  <c r="AM13" i="7" a="1"/>
  <c r="AM13" i="7" s="1"/>
  <c r="AN33" i="7"/>
  <c r="AO29" i="7" a="1"/>
  <c r="AO29" i="7" s="1"/>
  <c r="AP25" i="7"/>
  <c r="E9" i="6"/>
  <c r="AU27" i="7" a="1"/>
  <c r="AU27" i="7" s="1"/>
  <c r="E8" i="6"/>
  <c r="G5" i="7"/>
  <c r="Z30" i="7"/>
  <c r="S13" i="7"/>
  <c r="S14" i="7" s="1"/>
  <c r="S15" i="7" s="1"/>
  <c r="AB13" i="7" a="1"/>
  <c r="AB13" i="7" s="1"/>
  <c r="Z22" i="7" a="1"/>
  <c r="Z22" i="7" s="1"/>
  <c r="AB19" i="7" a="1"/>
  <c r="AB19" i="7" s="1"/>
  <c r="Z19" i="7" a="1"/>
  <c r="Z19" i="7" s="1"/>
  <c r="AQ22" i="7" a="1"/>
  <c r="AQ22" i="7" s="1"/>
  <c r="AU13" i="7" a="1"/>
  <c r="AU13" i="7" s="1"/>
  <c r="AB17" i="7" a="1"/>
  <c r="AB17" i="7" s="1"/>
  <c r="Z17" i="7" a="1"/>
  <c r="Z17" i="7" s="1"/>
  <c r="AB24" i="7" a="1"/>
  <c r="AB24" i="7" s="1"/>
  <c r="M27" i="7" a="1"/>
  <c r="M27" i="7" s="1"/>
  <c r="AY27" i="7"/>
  <c r="C23" i="7"/>
  <c r="D26" i="7" s="1" a="1"/>
  <c r="D26" i="7" s="1"/>
  <c r="B7" i="6"/>
  <c r="AY15" i="7"/>
  <c r="M15" i="7" a="1"/>
  <c r="M15" i="7" s="1"/>
  <c r="N15" i="7" s="1" a="1"/>
  <c r="N15" i="7" s="1"/>
  <c r="AS25" i="7" a="1"/>
  <c r="AS25" i="7" s="1"/>
  <c r="AU22" i="7" a="1"/>
  <c r="AU22" i="7" s="1"/>
  <c r="B10" i="6"/>
  <c r="B11" i="6"/>
  <c r="AZ11" i="7"/>
  <c r="F13" i="7" a="1"/>
  <c r="F13" i="7" s="1"/>
  <c r="R13" i="7" s="1"/>
  <c r="R14" i="7" s="1"/>
  <c r="D18" i="7" a="1"/>
  <c r="D18" i="7" s="1"/>
  <c r="M18" i="7" a="1"/>
  <c r="M18" i="7" s="1"/>
  <c r="C8" i="7" a="1"/>
  <c r="M10" i="7" a="1"/>
  <c r="M10" i="7" s="1"/>
  <c r="AD12" i="7"/>
  <c r="E4" i="7"/>
  <c r="H29" i="7" a="1"/>
  <c r="H29" i="7" s="1"/>
  <c r="AM26" i="7" a="1"/>
  <c r="AM26" i="7" s="1"/>
  <c r="AQ24" i="7" a="1"/>
  <c r="AQ24" i="7" s="1"/>
  <c r="AU26" i="7" a="1"/>
  <c r="AU26" i="7" s="1"/>
  <c r="AU17" i="7" a="1"/>
  <c r="AU17" i="7" s="1"/>
  <c r="C12" i="6"/>
  <c r="B13" i="6"/>
  <c r="AB11" i="7" a="1"/>
  <c r="AB11" i="7" s="1"/>
  <c r="AO13" i="7" a="1"/>
  <c r="AO13" i="7" s="1"/>
  <c r="L15" i="7" a="1"/>
  <c r="L15" i="7" s="1"/>
  <c r="AB15" i="7" a="1"/>
  <c r="AB15" i="7" s="1"/>
  <c r="AD17" i="7"/>
  <c r="AY18" i="7"/>
  <c r="J19" i="7" a="1"/>
  <c r="J19" i="7" s="1"/>
  <c r="AM20" i="7" a="1"/>
  <c r="AM20" i="7" s="1"/>
  <c r="AO27" i="7" a="1"/>
  <c r="AO27" i="7" s="1"/>
  <c r="BA28" i="7"/>
  <c r="AQ28" i="7" a="1"/>
  <c r="AQ28" i="7" s="1"/>
  <c r="AQ19" i="7" a="1"/>
  <c r="AQ19" i="7" s="1"/>
  <c r="AS29" i="7" a="1"/>
  <c r="AS29" i="7" s="1"/>
  <c r="L7" i="6"/>
  <c r="D11" i="6"/>
  <c r="E12" i="6"/>
  <c r="AB14" i="7" a="1"/>
  <c r="AB14" i="7" s="1"/>
  <c r="Z16" i="7" a="1"/>
  <c r="Z16" i="7" s="1"/>
  <c r="AB18" i="7" a="1"/>
  <c r="AB18" i="7" s="1"/>
  <c r="L19" i="7" a="1"/>
  <c r="L19" i="7" s="1"/>
  <c r="Z20" i="7" a="1"/>
  <c r="Z20" i="7" s="1"/>
  <c r="F29" i="7" a="1"/>
  <c r="F29" i="7" s="1"/>
  <c r="D22" i="7" a="1"/>
  <c r="D22" i="7" s="1"/>
  <c r="M22" i="7" a="1"/>
  <c r="M22" i="7" s="1"/>
  <c r="M14" i="7" a="1"/>
  <c r="M14" i="7" s="1"/>
  <c r="N14" i="7" s="1" a="1"/>
  <c r="N14" i="7" s="1"/>
  <c r="AD28" i="7"/>
  <c r="F28" i="7" a="1"/>
  <c r="F28" i="7" s="1"/>
  <c r="AZ23" i="7"/>
  <c r="L23" i="7" a="1"/>
  <c r="L23" i="7" s="1"/>
  <c r="F3" i="5"/>
  <c r="A25" i="7" s="1"/>
  <c r="J1" i="5"/>
  <c r="D29" i="7" a="1"/>
  <c r="D29" i="7" s="1"/>
  <c r="AY29" i="7"/>
  <c r="F27" i="7" a="1"/>
  <c r="F27" i="7" s="1"/>
  <c r="AD27" i="7"/>
  <c r="F15" i="7" a="1"/>
  <c r="F15" i="7" s="1"/>
  <c r="AD15" i="7"/>
  <c r="E3" i="7"/>
  <c r="H28" i="7" a="1"/>
  <c r="H28" i="7" s="1"/>
  <c r="H24" i="7" a="1"/>
  <c r="H24" i="7" s="1"/>
  <c r="H16" i="7" a="1"/>
  <c r="H16" i="7" s="1"/>
  <c r="K26" i="7"/>
  <c r="AD26" i="7" s="1"/>
  <c r="C10" i="6"/>
  <c r="C6" i="6"/>
  <c r="K22" i="7"/>
  <c r="AD22" i="7" s="1"/>
  <c r="L14" i="7" a="1"/>
  <c r="L14" i="7" s="1"/>
  <c r="AZ10" i="7"/>
  <c r="K8" i="7" a="1"/>
  <c r="AI27" i="7" a="1"/>
  <c r="AI27" i="7" s="1"/>
  <c r="AI23" i="7" a="1"/>
  <c r="AI23" i="7" s="1"/>
  <c r="AI15" i="7" a="1"/>
  <c r="AI15" i="7" s="1"/>
  <c r="BA23" i="7"/>
  <c r="AQ23" i="7" a="1"/>
  <c r="AQ23" i="7" s="1"/>
  <c r="AS28" i="7" a="1"/>
  <c r="AS28" i="7" s="1"/>
  <c r="AS23" i="7" a="1"/>
  <c r="AS23" i="7" s="1"/>
  <c r="AS18" i="7" a="1"/>
  <c r="AS18" i="7" s="1"/>
  <c r="M7" i="6"/>
  <c r="L10" i="6"/>
  <c r="K2" i="7"/>
  <c r="AE11" i="7"/>
  <c r="AB12" i="7" a="1"/>
  <c r="AB12" i="7" s="1"/>
  <c r="Z13" i="7" a="1"/>
  <c r="Z13" i="7" s="1"/>
  <c r="D14" i="7" a="1"/>
  <c r="D14" i="7" s="1"/>
  <c r="BA19" i="7"/>
  <c r="AB20" i="7" a="1"/>
  <c r="AB20" i="7" s="1"/>
  <c r="AK27" i="7" a="1"/>
  <c r="AK27" i="7" s="1"/>
  <c r="AM15" i="7" a="1"/>
  <c r="AM15" i="7" s="1"/>
  <c r="AP27" i="7"/>
  <c r="E11" i="6"/>
  <c r="AU29" i="7" a="1"/>
  <c r="AU29" i="7" s="1"/>
  <c r="AU24" i="7" a="1"/>
  <c r="AU24" i="7" s="1"/>
  <c r="B6" i="6"/>
  <c r="C7" i="6"/>
  <c r="M11" i="6"/>
  <c r="L12" i="6"/>
  <c r="AD13" i="7"/>
  <c r="Z15" i="7" a="1"/>
  <c r="Z15" i="7" s="1"/>
  <c r="AB16" i="7" a="1"/>
  <c r="AB16" i="7" s="1"/>
  <c r="AB21" i="7" a="1"/>
  <c r="AB21" i="7" s="1"/>
  <c r="BA24" i="7"/>
  <c r="AE10" i="7"/>
  <c r="AB22" i="7" a="1"/>
  <c r="AB22" i="7" s="1"/>
  <c r="L13" i="6"/>
  <c r="Z26" i="7" a="1"/>
  <c r="Z26" i="7" s="1"/>
  <c r="Z28" i="7" a="1"/>
  <c r="Z28" i="7" s="1"/>
  <c r="AB23" i="7" a="1"/>
  <c r="AB23" i="7" s="1"/>
  <c r="Z29" i="7" a="1"/>
  <c r="Z29" i="7" s="1"/>
  <c r="AB29" i="7" a="1"/>
  <c r="AB29" i="7" s="1"/>
  <c r="O7" i="6" l="1"/>
  <c r="AN31" i="7"/>
  <c r="AP8" i="7" a="1"/>
  <c r="AQ8" i="7" s="1"/>
  <c r="AO8" i="7"/>
  <c r="I8" i="7" a="1"/>
  <c r="I8" i="7" s="1"/>
  <c r="I31" i="7" s="1"/>
  <c r="R15" i="7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N17" i="7" a="1"/>
  <c r="N17" i="7" s="1"/>
  <c r="U14" i="7"/>
  <c r="U15" i="7" s="1"/>
  <c r="U16" i="7" s="1"/>
  <c r="U17" i="7" s="1"/>
  <c r="Y8" i="7"/>
  <c r="K8" i="6"/>
  <c r="K9" i="6" s="1"/>
  <c r="AL8" i="7"/>
  <c r="F3" i="7"/>
  <c r="L3" i="7"/>
  <c r="N6" i="6" a="1"/>
  <c r="N6" i="6" s="1"/>
  <c r="D14" i="6" s="1"/>
  <c r="H2" i="7"/>
  <c r="N18" i="7" a="1"/>
  <c r="N18" i="7" s="1"/>
  <c r="I5" i="7"/>
  <c r="N19" i="7" a="1"/>
  <c r="N19" i="7" s="1"/>
  <c r="N24" i="7" a="1"/>
  <c r="N24" i="7" s="1"/>
  <c r="U18" i="7"/>
  <c r="U19" i="7" s="1"/>
  <c r="U20" i="7" s="1"/>
  <c r="U21" i="7" s="1"/>
  <c r="L5" i="7"/>
  <c r="L25" i="7" a="1"/>
  <c r="L25" i="7" s="1"/>
  <c r="AZ25" i="7"/>
  <c r="H8" i="7"/>
  <c r="G8" i="7"/>
  <c r="F4" i="7"/>
  <c r="H5" i="7"/>
  <c r="F5" i="7"/>
  <c r="J29" i="7" a="1"/>
  <c r="J29" i="7" s="1"/>
  <c r="BC29" i="7" a="1"/>
  <c r="BC29" i="7" s="1"/>
  <c r="N13" i="7" a="1"/>
  <c r="N13" i="7" s="1"/>
  <c r="V13" i="7" s="1"/>
  <c r="V14" i="7" s="1"/>
  <c r="V15" i="7" s="1"/>
  <c r="V16" i="7" s="1"/>
  <c r="V17" i="7" s="1"/>
  <c r="AN36" i="7"/>
  <c r="AO33" i="7" a="1"/>
  <c r="AO33" i="7" s="1"/>
  <c r="K8" i="7"/>
  <c r="K32" i="7" s="1"/>
  <c r="L8" i="7"/>
  <c r="AN37" i="7"/>
  <c r="H4" i="7"/>
  <c r="AQ26" i="7" a="1"/>
  <c r="AQ26" i="7" s="1"/>
  <c r="BA26" i="7"/>
  <c r="BA27" i="7"/>
  <c r="AQ27" i="7" a="1"/>
  <c r="AQ27" i="7" s="1"/>
  <c r="N27" i="7" a="1"/>
  <c r="N27" i="7" s="1"/>
  <c r="AZ24" i="7"/>
  <c r="L24" i="7" a="1"/>
  <c r="L24" i="7" s="1"/>
  <c r="N20" i="7" a="1"/>
  <c r="N20" i="7" s="1"/>
  <c r="AY28" i="7"/>
  <c r="D28" i="7" a="1"/>
  <c r="D28" i="7" s="1"/>
  <c r="M28" i="7" a="1"/>
  <c r="M28" i="7" s="1"/>
  <c r="AZ29" i="7"/>
  <c r="L29" i="7" a="1"/>
  <c r="L29" i="7" s="1"/>
  <c r="J26" i="7" a="1"/>
  <c r="J26" i="7" s="1"/>
  <c r="BC26" i="7" a="1"/>
  <c r="BC26" i="7" s="1"/>
  <c r="AB26" i="7" a="1"/>
  <c r="AB26" i="7" s="1"/>
  <c r="D23" i="7" a="1"/>
  <c r="D23" i="7" s="1"/>
  <c r="AY23" i="7"/>
  <c r="M23" i="7" a="1"/>
  <c r="M23" i="7" s="1"/>
  <c r="N23" i="7" s="1" a="1"/>
  <c r="N23" i="7" s="1"/>
  <c r="L4" i="7"/>
  <c r="AE13" i="7"/>
  <c r="Q14" i="7"/>
  <c r="G6" i="6"/>
  <c r="G7" i="6" s="1"/>
  <c r="G8" i="6" s="1"/>
  <c r="G9" i="6" s="1"/>
  <c r="G10" i="6" s="1"/>
  <c r="G11" i="6" s="1"/>
  <c r="G12" i="6" s="1"/>
  <c r="G13" i="6" s="1"/>
  <c r="J6" i="6"/>
  <c r="J7" i="6" s="1"/>
  <c r="J8" i="6" s="1"/>
  <c r="J9" i="6" s="1"/>
  <c r="J10" i="6" s="1"/>
  <c r="J11" i="6" s="1"/>
  <c r="J12" i="6" s="1"/>
  <c r="J13" i="6" s="1"/>
  <c r="C8" i="7"/>
  <c r="D8" i="7"/>
  <c r="S16" i="7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K31" i="7"/>
  <c r="L27" i="7" a="1"/>
  <c r="L27" i="7" s="1"/>
  <c r="AZ27" i="7"/>
  <c r="BC22" i="7" a="1"/>
  <c r="BC22" i="7" s="1"/>
  <c r="J22" i="7" a="1"/>
  <c r="J22" i="7" s="1"/>
  <c r="F8" i="7"/>
  <c r="E8" i="7"/>
  <c r="N21" i="7" a="1"/>
  <c r="N21" i="7" s="1"/>
  <c r="AT8" i="7"/>
  <c r="AU8" i="7"/>
  <c r="I4" i="7"/>
  <c r="L2" i="7"/>
  <c r="L22" i="7" a="1"/>
  <c r="L22" i="7" s="1"/>
  <c r="AZ22" i="7"/>
  <c r="AO31" i="7" a="1"/>
  <c r="AO31" i="7" s="1"/>
  <c r="AO30" i="7" a="1"/>
  <c r="AO30" i="7" s="1"/>
  <c r="AN34" i="7"/>
  <c r="F2" i="7"/>
  <c r="B4" i="6" a="1"/>
  <c r="I6" i="6"/>
  <c r="F6" i="6"/>
  <c r="F7" i="6" s="1"/>
  <c r="F8" i="6" s="1"/>
  <c r="F9" i="6" s="1"/>
  <c r="F10" i="6" s="1"/>
  <c r="F11" i="6" s="1"/>
  <c r="F12" i="6" s="1"/>
  <c r="F13" i="6" s="1"/>
  <c r="M3" i="5"/>
  <c r="A18" i="7" s="1"/>
  <c r="L3" i="5"/>
  <c r="A19" i="7" s="1"/>
  <c r="K3" i="5"/>
  <c r="A20" i="7" s="1"/>
  <c r="J3" i="5"/>
  <c r="A21" i="7" s="1"/>
  <c r="N1" i="5"/>
  <c r="N22" i="7" a="1"/>
  <c r="N22" i="7" s="1"/>
  <c r="L28" i="7" a="1"/>
  <c r="L28" i="7" s="1"/>
  <c r="D25" i="7" a="1"/>
  <c r="D25" i="7" s="1"/>
  <c r="AY25" i="7"/>
  <c r="M25" i="7" a="1"/>
  <c r="M25" i="7" s="1"/>
  <c r="N25" i="7" s="1" a="1"/>
  <c r="N25" i="7" s="1"/>
  <c r="T14" i="7"/>
  <c r="T15" i="7" s="1"/>
  <c r="T16" i="7" s="1"/>
  <c r="T17" i="7" s="1"/>
  <c r="T18" i="7" s="1"/>
  <c r="T19" i="7" s="1"/>
  <c r="T20" i="7" s="1"/>
  <c r="T21" i="7" s="1"/>
  <c r="T22" i="7" s="1"/>
  <c r="T23" i="7" s="1"/>
  <c r="AK8" i="7"/>
  <c r="AJ8" i="7"/>
  <c r="I2" i="7"/>
  <c r="J2" i="7" s="1"/>
  <c r="M4" i="7"/>
  <c r="H3" i="7"/>
  <c r="J28" i="7" a="1"/>
  <c r="J28" i="7" s="1"/>
  <c r="BC28" i="7" a="1"/>
  <c r="BC28" i="7" s="1"/>
  <c r="M26" i="7" a="1"/>
  <c r="M26" i="7" s="1"/>
  <c r="N26" i="7" s="1" a="1"/>
  <c r="N26" i="7" s="1"/>
  <c r="C3" i="7"/>
  <c r="D3" i="7" s="1"/>
  <c r="AZ26" i="7"/>
  <c r="L26" i="7" a="1"/>
  <c r="L26" i="7" s="1"/>
  <c r="AQ25" i="7" a="1"/>
  <c r="AQ25" i="7" s="1"/>
  <c r="BA25" i="7"/>
  <c r="AS8" i="7"/>
  <c r="AR8" i="7"/>
  <c r="BC24" i="7" a="1"/>
  <c r="BC24" i="7" s="1"/>
  <c r="J24" i="7" a="1"/>
  <c r="J24" i="7" s="1"/>
  <c r="AQ29" i="7" a="1"/>
  <c r="AQ29" i="7" s="1"/>
  <c r="BA29" i="7"/>
  <c r="AD25" i="7"/>
  <c r="BC25" i="7" a="1"/>
  <c r="BC25" i="7" s="1"/>
  <c r="J25" i="7" a="1"/>
  <c r="J25" i="7" s="1"/>
  <c r="AB25" i="7" a="1"/>
  <c r="AB25" i="7" s="1"/>
  <c r="AP8" i="7" l="1"/>
  <c r="AP31" i="7" s="1"/>
  <c r="AN35" i="7"/>
  <c r="AO32" i="7" a="1"/>
  <c r="AO32" i="7" s="1"/>
  <c r="J8" i="7"/>
  <c r="O6" i="6"/>
  <c r="V18" i="7"/>
  <c r="V19" i="7" s="1"/>
  <c r="K33" i="7"/>
  <c r="K37" i="7" s="1"/>
  <c r="M3" i="7"/>
  <c r="K30" i="7"/>
  <c r="AL31" i="7"/>
  <c r="AL30" i="7"/>
  <c r="AL33" i="7"/>
  <c r="AL37" i="7" s="1"/>
  <c r="AL32" i="7"/>
  <c r="N29" i="7" a="1"/>
  <c r="N29" i="7" s="1"/>
  <c r="M2" i="7"/>
  <c r="M8" i="7" a="1"/>
  <c r="M8" i="7" s="1"/>
  <c r="M5" i="7"/>
  <c r="D15" i="6"/>
  <c r="D16" i="6" s="1"/>
  <c r="D17" i="6" s="1"/>
  <c r="D18" i="6" s="1"/>
  <c r="D19" i="6" s="1"/>
  <c r="D20" i="6" s="1"/>
  <c r="D21" i="6" s="1"/>
  <c r="N14" i="6"/>
  <c r="B25" i="6" s="1"/>
  <c r="AN38" i="7"/>
  <c r="AO38" i="7" s="1" a="1"/>
  <c r="AO38" i="7" s="1"/>
  <c r="AO35" i="7" a="1"/>
  <c r="AO35" i="7" s="1"/>
  <c r="J3" i="7"/>
  <c r="K36" i="7"/>
  <c r="L32" i="7"/>
  <c r="AO37" i="7" a="1"/>
  <c r="AO37" i="7" s="1"/>
  <c r="AN40" i="7"/>
  <c r="I33" i="7"/>
  <c r="Q15" i="7"/>
  <c r="AE14" i="7"/>
  <c r="P3" i="5"/>
  <c r="A15" i="7" s="1"/>
  <c r="O3" i="5"/>
  <c r="A16" i="7" s="1"/>
  <c r="N3" i="5"/>
  <c r="A17" i="7" s="1"/>
  <c r="R1" i="5"/>
  <c r="Q3" i="5"/>
  <c r="A14" i="7" s="1"/>
  <c r="K10" i="6"/>
  <c r="K11" i="6" s="1"/>
  <c r="K12" i="6" s="1"/>
  <c r="K13" i="6" s="1"/>
  <c r="N10" i="6" s="1" a="1"/>
  <c r="N10" i="6" s="1"/>
  <c r="E33" i="7"/>
  <c r="E32" i="7"/>
  <c r="E30" i="7"/>
  <c r="E31" i="7"/>
  <c r="N9" i="6" a="1"/>
  <c r="N9" i="6" s="1"/>
  <c r="U22" i="7"/>
  <c r="U23" i="7" s="1"/>
  <c r="U24" i="7" s="1"/>
  <c r="U25" i="7" s="1"/>
  <c r="U26" i="7" s="1"/>
  <c r="U27" i="7" s="1"/>
  <c r="U28" i="7" s="1"/>
  <c r="U29" i="7" s="1"/>
  <c r="D5" i="7"/>
  <c r="AT31" i="7"/>
  <c r="AT30" i="7"/>
  <c r="AT33" i="7"/>
  <c r="AT32" i="7"/>
  <c r="C30" i="7"/>
  <c r="C31" i="7" s="1" a="1"/>
  <c r="C31" i="7" s="1"/>
  <c r="AH30" i="7"/>
  <c r="AH31" i="7" s="1" a="1"/>
  <c r="AH31" i="7" s="1"/>
  <c r="I35" i="7"/>
  <c r="J31" i="7"/>
  <c r="D2" i="7"/>
  <c r="V20" i="7"/>
  <c r="V21" i="7" s="1"/>
  <c r="V22" i="7" s="1"/>
  <c r="V23" i="7" s="1"/>
  <c r="V24" i="7" s="1"/>
  <c r="V25" i="7" s="1"/>
  <c r="V26" i="7" s="1"/>
  <c r="V27" i="7" s="1"/>
  <c r="K34" i="7"/>
  <c r="L30" i="7"/>
  <c r="AZ30" i="7"/>
  <c r="AJ31" i="7"/>
  <c r="AJ30" i="7"/>
  <c r="AJ32" i="7"/>
  <c r="AJ33" i="7"/>
  <c r="B4" i="6"/>
  <c r="C4" i="6"/>
  <c r="J4" i="7"/>
  <c r="I30" i="7"/>
  <c r="AO34" i="7" a="1"/>
  <c r="AO34" i="7" s="1"/>
  <c r="G31" i="7"/>
  <c r="G33" i="7"/>
  <c r="G32" i="7"/>
  <c r="G30" i="7"/>
  <c r="L33" i="7"/>
  <c r="I7" i="6"/>
  <c r="I8" i="6" s="1"/>
  <c r="I9" i="6" s="1"/>
  <c r="I10" i="6" s="1"/>
  <c r="I11" i="6" s="1"/>
  <c r="I12" i="6" s="1"/>
  <c r="I13" i="6" s="1"/>
  <c r="I32" i="7"/>
  <c r="AL41" i="7"/>
  <c r="N28" i="7" a="1"/>
  <c r="N28" i="7" s="1"/>
  <c r="AN41" i="7"/>
  <c r="AR30" i="7"/>
  <c r="AR31" i="7"/>
  <c r="AR32" i="7"/>
  <c r="AR33" i="7"/>
  <c r="K35" i="7"/>
  <c r="L31" i="7"/>
  <c r="J5" i="7"/>
  <c r="T24" i="7"/>
  <c r="T25" i="7" s="1"/>
  <c r="T26" i="7" s="1"/>
  <c r="T27" i="7" s="1"/>
  <c r="T28" i="7" s="1"/>
  <c r="T29" i="7" s="1"/>
  <c r="D4" i="7"/>
  <c r="AN39" i="7" l="1"/>
  <c r="AO36" i="7" a="1"/>
  <c r="AO36" i="7" s="1"/>
  <c r="AP32" i="7"/>
  <c r="AP33" i="7"/>
  <c r="AP30" i="7"/>
  <c r="N8" i="7"/>
  <c r="V28" i="7"/>
  <c r="V29" i="7" s="1"/>
  <c r="N5" i="7"/>
  <c r="N2" i="7"/>
  <c r="C32" i="7" a="1"/>
  <c r="C32" i="7" s="1"/>
  <c r="C33" i="7" s="1" a="1"/>
  <c r="C33" i="7" s="1"/>
  <c r="C34" i="7" s="1" a="1"/>
  <c r="C34" i="7" s="1"/>
  <c r="AL36" i="7"/>
  <c r="AM33" i="7" a="1"/>
  <c r="AM33" i="7" s="1"/>
  <c r="AM31" i="7" a="1"/>
  <c r="AM31" i="7" s="1"/>
  <c r="AL34" i="7"/>
  <c r="AM30" i="7" a="1"/>
  <c r="AM30" i="7" s="1"/>
  <c r="AL35" i="7"/>
  <c r="AM32" i="7" a="1"/>
  <c r="AM32" i="7" s="1"/>
  <c r="N3" i="7"/>
  <c r="N4" i="7"/>
  <c r="D31" i="7"/>
  <c r="M31" i="7"/>
  <c r="N31" i="7" s="1"/>
  <c r="K41" i="7"/>
  <c r="L37" i="7"/>
  <c r="Y33" i="7" a="1"/>
  <c r="AJ36" i="7"/>
  <c r="AK33" i="7" a="1"/>
  <c r="AK33" i="7" s="1"/>
  <c r="U3" i="5"/>
  <c r="A10" i="7" s="1"/>
  <c r="T3" i="5"/>
  <c r="A11" i="7" s="1"/>
  <c r="R3" i="5"/>
  <c r="A13" i="7" s="1"/>
  <c r="S3" i="5"/>
  <c r="A12" i="7" s="1"/>
  <c r="C25" i="6" a="1"/>
  <c r="C25" i="6" s="1"/>
  <c r="I36" i="7"/>
  <c r="J32" i="7"/>
  <c r="J30" i="7"/>
  <c r="T30" i="7" s="1"/>
  <c r="T31" i="7" s="1"/>
  <c r="I34" i="7"/>
  <c r="AB30" i="7"/>
  <c r="AB8" i="7" s="1" a="1"/>
  <c r="AB8" i="7" s="1"/>
  <c r="AT37" i="7"/>
  <c r="K39" i="7"/>
  <c r="L35" i="7"/>
  <c r="G37" i="7"/>
  <c r="H33" i="7"/>
  <c r="AK30" i="7" a="1"/>
  <c r="AK30" i="7" s="1"/>
  <c r="AK31" i="7" a="1"/>
  <c r="AK31" i="7" s="1"/>
  <c r="AJ34" i="7"/>
  <c r="AU30" i="7" a="1"/>
  <c r="AU30" i="7" s="1"/>
  <c r="AU31" i="7" a="1"/>
  <c r="AU31" i="7" s="1"/>
  <c r="AT34" i="7"/>
  <c r="AU34" i="7" s="1" a="1"/>
  <c r="AU34" i="7" s="1"/>
  <c r="E35" i="7"/>
  <c r="F31" i="7"/>
  <c r="AN44" i="7"/>
  <c r="AO41" i="7" a="1"/>
  <c r="AO41" i="7" s="1"/>
  <c r="K38" i="7"/>
  <c r="L34" i="7"/>
  <c r="AE15" i="7"/>
  <c r="Q16" i="7"/>
  <c r="AR34" i="7"/>
  <c r="AS31" i="7" a="1"/>
  <c r="AS31" i="7" s="1"/>
  <c r="AS30" i="7" a="1"/>
  <c r="AS30" i="7" s="1"/>
  <c r="AI31" i="7"/>
  <c r="Y31" i="7" a="1"/>
  <c r="Y31" i="7" s="1"/>
  <c r="AQ32" i="7" a="1"/>
  <c r="AQ32" i="7" s="1"/>
  <c r="AP35" i="7"/>
  <c r="M32" i="7"/>
  <c r="N32" i="7" s="1"/>
  <c r="D32" i="7"/>
  <c r="H32" i="7"/>
  <c r="G36" i="7"/>
  <c r="C15" i="6"/>
  <c r="C19" i="6" s="1"/>
  <c r="B14" i="6"/>
  <c r="C17" i="6"/>
  <c r="C21" i="6" s="1"/>
  <c r="B16" i="6"/>
  <c r="B20" i="6" s="1"/>
  <c r="C14" i="6"/>
  <c r="C16" i="6"/>
  <c r="C20" i="6" s="1"/>
  <c r="B17" i="6"/>
  <c r="B21" i="6" s="1"/>
  <c r="B15" i="6"/>
  <c r="B19" i="6" s="1"/>
  <c r="G34" i="7"/>
  <c r="H30" i="7"/>
  <c r="S30" i="7" s="1"/>
  <c r="I37" i="7"/>
  <c r="J33" i="7"/>
  <c r="G35" i="7"/>
  <c r="H31" i="7"/>
  <c r="AK32" i="7" a="1"/>
  <c r="AK32" i="7" s="1"/>
  <c r="AJ35" i="7"/>
  <c r="AS34" i="7" a="1"/>
  <c r="AS34" i="7" s="1"/>
  <c r="AR37" i="7"/>
  <c r="N8" i="6" a="1"/>
  <c r="N8" i="6" s="1"/>
  <c r="N11" i="6" s="1"/>
  <c r="H15" i="6" s="1"/>
  <c r="AI30" i="7" a="1"/>
  <c r="AI30" i="7" s="1"/>
  <c r="E36" i="7"/>
  <c r="F32" i="7"/>
  <c r="AN42" i="7"/>
  <c r="AO39" i="7" a="1"/>
  <c r="AO39" i="7" s="1"/>
  <c r="AR35" i="7"/>
  <c r="AS32" i="7" a="1"/>
  <c r="AS32" i="7" s="1"/>
  <c r="AO42" i="7" a="1"/>
  <c r="AO42" i="7" s="1"/>
  <c r="AN45" i="7"/>
  <c r="AJ37" i="7"/>
  <c r="AK34" i="7" a="1"/>
  <c r="AK34" i="7" s="1"/>
  <c r="AT36" i="7"/>
  <c r="AU33" i="7" a="1"/>
  <c r="AU33" i="7" s="1"/>
  <c r="AQ31" i="7" a="1"/>
  <c r="AQ31" i="7" s="1"/>
  <c r="J35" i="7"/>
  <c r="I39" i="7"/>
  <c r="AU32" i="7" a="1"/>
  <c r="AU32" i="7" s="1"/>
  <c r="AT35" i="7"/>
  <c r="AD30" i="7"/>
  <c r="BD30" i="7" s="1" a="1"/>
  <c r="F30" i="7"/>
  <c r="R30" i="7" s="1"/>
  <c r="R31" i="7" s="1"/>
  <c r="E34" i="7"/>
  <c r="AL45" i="7"/>
  <c r="AR36" i="7"/>
  <c r="AS33" i="7" a="1"/>
  <c r="AS33" i="7" s="1"/>
  <c r="AY30" i="7"/>
  <c r="M30" i="7"/>
  <c r="N30" i="7" s="1"/>
  <c r="V30" i="7" s="1"/>
  <c r="D30" i="7"/>
  <c r="U30" i="7"/>
  <c r="U31" i="7" s="1"/>
  <c r="U32" i="7" s="1"/>
  <c r="U33" i="7" s="1"/>
  <c r="U34" i="7" s="1"/>
  <c r="F33" i="7"/>
  <c r="E37" i="7"/>
  <c r="K40" i="7"/>
  <c r="L36" i="7"/>
  <c r="AH32" i="7" a="1"/>
  <c r="AH32" i="7" s="1"/>
  <c r="AH33" i="7" s="1" a="1"/>
  <c r="AH33" i="7" s="1"/>
  <c r="BA30" i="7" l="1"/>
  <c r="AP34" i="7"/>
  <c r="AP38" i="7" s="1"/>
  <c r="AQ38" i="7" s="1" a="1"/>
  <c r="AQ38" i="7" s="1"/>
  <c r="AQ30" i="7" a="1"/>
  <c r="AQ30" i="7" s="1"/>
  <c r="AP37" i="7"/>
  <c r="AP41" i="7" s="1"/>
  <c r="AQ35" i="7" a="1"/>
  <c r="AQ35" i="7" s="1"/>
  <c r="AP36" i="7"/>
  <c r="AQ33" i="7" a="1"/>
  <c r="AQ33" i="7" s="1"/>
  <c r="AO40" i="7" a="1"/>
  <c r="AO40" i="7" s="1"/>
  <c r="AN43" i="7"/>
  <c r="AN47" i="7" s="1"/>
  <c r="U35" i="7"/>
  <c r="R32" i="7"/>
  <c r="V31" i="7"/>
  <c r="V32" i="7" s="1"/>
  <c r="T32" i="7"/>
  <c r="T33" i="7" s="1"/>
  <c r="AL39" i="7"/>
  <c r="AM36" i="7" a="1"/>
  <c r="AM36" i="7" s="1"/>
  <c r="AM35" i="7" a="1"/>
  <c r="AM35" i="7" s="1"/>
  <c r="AM34" i="7" a="1"/>
  <c r="AM34" i="7" s="1"/>
  <c r="AL38" i="7"/>
  <c r="AL40" i="7"/>
  <c r="AM37" i="7" a="1"/>
  <c r="AM37" i="7" s="1"/>
  <c r="AI33" i="7"/>
  <c r="BD12" i="7" s="1" a="1"/>
  <c r="BD12" i="7" s="1"/>
  <c r="C35" i="7" a="1"/>
  <c r="C35" i="7" s="1"/>
  <c r="M35" i="7" s="1"/>
  <c r="N35" i="7" s="1"/>
  <c r="S31" i="7"/>
  <c r="S32" i="7" s="1"/>
  <c r="S33" i="7" s="1"/>
  <c r="Y33" i="7"/>
  <c r="Z33" i="7" s="1"/>
  <c r="R33" i="7"/>
  <c r="D35" i="7"/>
  <c r="N15" i="6"/>
  <c r="B26" i="6" s="1"/>
  <c r="H16" i="6"/>
  <c r="I41" i="7"/>
  <c r="J37" i="7"/>
  <c r="AP39" i="7"/>
  <c r="AT41" i="7"/>
  <c r="AP45" i="7"/>
  <c r="J39" i="7"/>
  <c r="I43" i="7"/>
  <c r="G39" i="7"/>
  <c r="H35" i="7"/>
  <c r="B18" i="6"/>
  <c r="F14" i="6"/>
  <c r="F15" i="6" s="1"/>
  <c r="F16" i="6" s="1"/>
  <c r="F17" i="6" s="1"/>
  <c r="AR38" i="7"/>
  <c r="AS38" i="7" s="1" a="1"/>
  <c r="AS38" i="7" s="1"/>
  <c r="AS35" i="7" a="1"/>
  <c r="AS35" i="7" s="1"/>
  <c r="E39" i="7"/>
  <c r="F35" i="7"/>
  <c r="AR39" i="7"/>
  <c r="AS36" i="7" a="1"/>
  <c r="AS36" i="7" s="1"/>
  <c r="AR41" i="7"/>
  <c r="E41" i="7"/>
  <c r="F37" i="7"/>
  <c r="AU37" i="7" a="1"/>
  <c r="AU37" i="7" s="1"/>
  <c r="AT40" i="7"/>
  <c r="G38" i="7"/>
  <c r="H34" i="7"/>
  <c r="S34" i="7" s="1"/>
  <c r="S35" i="7" s="1"/>
  <c r="AE16" i="7"/>
  <c r="Q17" i="7"/>
  <c r="AT38" i="7"/>
  <c r="AU38" i="7" s="1" a="1"/>
  <c r="AU38" i="7" s="1"/>
  <c r="AU35" i="7" a="1"/>
  <c r="AU35" i="7" s="1"/>
  <c r="I38" i="7"/>
  <c r="J34" i="7"/>
  <c r="T34" i="7" s="1"/>
  <c r="T35" i="7" s="1"/>
  <c r="K45" i="7"/>
  <c r="L41" i="7"/>
  <c r="AN46" i="7"/>
  <c r="AK36" i="7" a="1"/>
  <c r="AK36" i="7" s="1"/>
  <c r="AJ39" i="7"/>
  <c r="G40" i="7"/>
  <c r="H36" i="7"/>
  <c r="G41" i="7"/>
  <c r="H37" i="7"/>
  <c r="AK37" i="7" a="1"/>
  <c r="AK37" i="7" s="1"/>
  <c r="AJ40" i="7"/>
  <c r="AI32" i="7"/>
  <c r="Y32" i="7" a="1"/>
  <c r="Y32" i="7" s="1"/>
  <c r="AH34" i="7" a="1"/>
  <c r="AH34" i="7" s="1"/>
  <c r="AH35" i="7" s="1" a="1"/>
  <c r="AH35" i="7" s="1"/>
  <c r="AI35" i="7" s="1"/>
  <c r="BD14" i="7" s="1" a="1"/>
  <c r="BD10" i="7" a="1"/>
  <c r="BD10" i="7" s="1"/>
  <c r="E38" i="7"/>
  <c r="F34" i="7"/>
  <c r="AJ41" i="7"/>
  <c r="AB31" i="7"/>
  <c r="Y35" i="7" a="1"/>
  <c r="Z31" i="7"/>
  <c r="C18" i="6"/>
  <c r="G14" i="6"/>
  <c r="G15" i="6" s="1"/>
  <c r="G16" i="6" s="1"/>
  <c r="G17" i="6" s="1"/>
  <c r="M33" i="7"/>
  <c r="N33" i="7" s="1"/>
  <c r="V33" i="7" s="1"/>
  <c r="D33" i="7"/>
  <c r="AN48" i="7"/>
  <c r="AO45" i="7" a="1"/>
  <c r="AO45" i="7" s="1"/>
  <c r="K44" i="7"/>
  <c r="L40" i="7"/>
  <c r="AL49" i="7"/>
  <c r="U36" i="7"/>
  <c r="U37" i="7" s="1"/>
  <c r="AU36" i="7" a="1"/>
  <c r="AU36" i="7" s="1"/>
  <c r="AT39" i="7"/>
  <c r="D34" i="7"/>
  <c r="M34" i="7"/>
  <c r="N34" i="7" s="1"/>
  <c r="AR40" i="7"/>
  <c r="AS37" i="7" a="1"/>
  <c r="AS37" i="7" s="1"/>
  <c r="AN49" i="7"/>
  <c r="F36" i="7"/>
  <c r="E40" i="7"/>
  <c r="C36" i="7" a="1"/>
  <c r="C36" i="7" s="1"/>
  <c r="K42" i="7"/>
  <c r="L38" i="7"/>
  <c r="AJ38" i="7"/>
  <c r="AK38" i="7" s="1" a="1"/>
  <c r="AK38" i="7" s="1"/>
  <c r="AK35" i="7" a="1"/>
  <c r="AK35" i="7" s="1"/>
  <c r="L39" i="7"/>
  <c r="K43" i="7"/>
  <c r="I40" i="7"/>
  <c r="J36" i="7"/>
  <c r="AQ34" i="7" l="1" a="1"/>
  <c r="AQ34" i="7" s="1"/>
  <c r="AP42" i="7"/>
  <c r="AQ42" i="7" s="1" a="1"/>
  <c r="AQ42" i="7" s="1"/>
  <c r="AO47" i="7" a="1"/>
  <c r="AO47" i="7" s="1"/>
  <c r="AQ39" i="7" a="1"/>
  <c r="AQ39" i="7" s="1"/>
  <c r="AO43" i="7" a="1"/>
  <c r="AO43" i="7" s="1"/>
  <c r="BD14" i="7"/>
  <c r="AQ37" i="7" a="1"/>
  <c r="AQ37" i="7" s="1"/>
  <c r="AP40" i="7"/>
  <c r="AQ36" i="7" a="1"/>
  <c r="AQ36" i="7" s="1"/>
  <c r="AO44" i="7" a="1"/>
  <c r="AO44" i="7" s="1"/>
  <c r="C38" i="7" a="1"/>
  <c r="C38" i="7" s="1"/>
  <c r="C39" i="7" s="1" a="1"/>
  <c r="C39" i="7" s="1"/>
  <c r="C40" i="7" s="1" a="1"/>
  <c r="C40" i="7" s="1"/>
  <c r="C37" i="7" a="1"/>
  <c r="C37" i="7" s="1"/>
  <c r="R34" i="7"/>
  <c r="R35" i="7" s="1"/>
  <c r="R36" i="7" s="1"/>
  <c r="R37" i="7" s="1"/>
  <c r="AL44" i="7"/>
  <c r="AM41" i="7" a="1"/>
  <c r="AM41" i="7" s="1"/>
  <c r="Y35" i="7"/>
  <c r="AB35" i="7" s="1"/>
  <c r="BC35" i="7" s="1" a="1"/>
  <c r="BC35" i="7" s="1"/>
  <c r="BB35" i="7" s="1"/>
  <c r="AO46" i="7" a="1"/>
  <c r="AO46" i="7" s="1"/>
  <c r="AM38" i="7" a="1"/>
  <c r="AM38" i="7" s="1"/>
  <c r="AM39" i="7" a="1"/>
  <c r="AM39" i="7" s="1"/>
  <c r="AL42" i="7"/>
  <c r="AL43" i="7"/>
  <c r="AM40" i="7" a="1"/>
  <c r="AM40" i="7" s="1"/>
  <c r="T36" i="7"/>
  <c r="T37" i="7" s="1"/>
  <c r="V34" i="7"/>
  <c r="V35" i="7" s="1"/>
  <c r="AB33" i="7"/>
  <c r="BC33" i="7" s="1" a="1"/>
  <c r="BC33" i="7" s="1"/>
  <c r="BB33" i="7" s="1"/>
  <c r="C26" i="6" a="1"/>
  <c r="C26" i="6" s="1"/>
  <c r="AK41" i="7" a="1"/>
  <c r="AK41" i="7" s="1"/>
  <c r="AJ44" i="7"/>
  <c r="L45" i="7"/>
  <c r="K49" i="7"/>
  <c r="AS40" i="7" a="1"/>
  <c r="AS40" i="7" s="1"/>
  <c r="AR43" i="7"/>
  <c r="L43" i="7"/>
  <c r="K47" i="7"/>
  <c r="L47" i="7" s="1"/>
  <c r="BC31" i="7" a="1"/>
  <c r="BC31" i="7" s="1"/>
  <c r="AP46" i="7"/>
  <c r="AQ46" i="7" s="1" a="1"/>
  <c r="AQ46" i="7" s="1"/>
  <c r="H40" i="7"/>
  <c r="G44" i="7"/>
  <c r="J38" i="7"/>
  <c r="I42" i="7"/>
  <c r="E44" i="7"/>
  <c r="F40" i="7"/>
  <c r="L44" i="7"/>
  <c r="K48" i="7"/>
  <c r="L48" i="7" s="1"/>
  <c r="G18" i="6"/>
  <c r="G19" i="6" s="1"/>
  <c r="G20" i="6" s="1"/>
  <c r="G21" i="6" s="1"/>
  <c r="AJ43" i="7"/>
  <c r="AK40" i="7" a="1"/>
  <c r="AK40" i="7" s="1"/>
  <c r="G43" i="7"/>
  <c r="H39" i="7"/>
  <c r="AR44" i="7"/>
  <c r="AS41" i="7" a="1"/>
  <c r="AS41" i="7" s="1"/>
  <c r="I45" i="7"/>
  <c r="J41" i="7"/>
  <c r="J40" i="7"/>
  <c r="I44" i="7"/>
  <c r="AT44" i="7"/>
  <c r="AU41" i="7" a="1"/>
  <c r="AU41" i="7" s="1"/>
  <c r="S36" i="7"/>
  <c r="S37" i="7" s="1"/>
  <c r="AT43" i="7"/>
  <c r="AU40" i="7" a="1"/>
  <c r="AU40" i="7" s="1"/>
  <c r="AI34" i="7"/>
  <c r="BD13" i="7" s="1" a="1"/>
  <c r="BD13" i="7" s="1"/>
  <c r="Y34" i="7" a="1"/>
  <c r="Y34" i="7" s="1"/>
  <c r="AT42" i="7"/>
  <c r="AU39" i="7" a="1"/>
  <c r="AU39" i="7" s="1"/>
  <c r="E43" i="7"/>
  <c r="F39" i="7"/>
  <c r="I47" i="7"/>
  <c r="J47" i="7" s="1"/>
  <c r="J43" i="7"/>
  <c r="AT45" i="7"/>
  <c r="AK39" i="7" a="1"/>
  <c r="AK39" i="7" s="1"/>
  <c r="AJ42" i="7"/>
  <c r="AO49" i="7" a="1"/>
  <c r="AO49" i="7" s="1"/>
  <c r="AH36" i="7" a="1"/>
  <c r="AH36" i="7" s="1"/>
  <c r="H41" i="7"/>
  <c r="G45" i="7"/>
  <c r="Q18" i="7"/>
  <c r="AE17" i="7"/>
  <c r="AR45" i="7"/>
  <c r="AP43" i="7"/>
  <c r="AQ43" i="7" s="1" a="1"/>
  <c r="AQ43" i="7" s="1"/>
  <c r="AQ40" i="7" a="1"/>
  <c r="AQ40" i="7" s="1"/>
  <c r="M37" i="7"/>
  <c r="N37" i="7" s="1"/>
  <c r="D37" i="7"/>
  <c r="G42" i="7"/>
  <c r="H38" i="7"/>
  <c r="D36" i="7"/>
  <c r="M36" i="7"/>
  <c r="N36" i="7" s="1"/>
  <c r="V36" i="7" s="1"/>
  <c r="V37" i="7" s="1"/>
  <c r="Z32" i="7"/>
  <c r="AB32" i="7"/>
  <c r="AS39" i="7" a="1"/>
  <c r="AS39" i="7" s="1"/>
  <c r="AR42" i="7"/>
  <c r="H17" i="6"/>
  <c r="N16" i="6"/>
  <c r="B27" i="6" s="1"/>
  <c r="C27" i="6" s="1" a="1"/>
  <c r="C27" i="6" s="1"/>
  <c r="AJ45" i="7"/>
  <c r="F41" i="7"/>
  <c r="E45" i="7"/>
  <c r="U38" i="7"/>
  <c r="U39" i="7" s="1"/>
  <c r="U40" i="7" s="1"/>
  <c r="U41" i="7" s="1"/>
  <c r="L42" i="7"/>
  <c r="K46" i="7"/>
  <c r="L46" i="7" s="1"/>
  <c r="AO48" i="7" a="1"/>
  <c r="AO48" i="7" s="1"/>
  <c r="Y37" i="7" a="1"/>
  <c r="E42" i="7"/>
  <c r="F38" i="7"/>
  <c r="R38" i="7" s="1"/>
  <c r="R39" i="7" s="1"/>
  <c r="BD11" i="7" a="1"/>
  <c r="BD11" i="7" s="1"/>
  <c r="F18" i="6"/>
  <c r="F19" i="6" s="1"/>
  <c r="F20" i="6" s="1"/>
  <c r="F21" i="6" s="1"/>
  <c r="AP49" i="7"/>
  <c r="AQ41" i="7" l="1" a="1"/>
  <c r="AQ41" i="7" s="1"/>
  <c r="AP44" i="7"/>
  <c r="Z35" i="7"/>
  <c r="D38" i="7"/>
  <c r="V38" i="7"/>
  <c r="M38" i="7"/>
  <c r="N38" i="7" s="1"/>
  <c r="AL47" i="7"/>
  <c r="AM44" i="7" a="1"/>
  <c r="AM44" i="7" s="1"/>
  <c r="AM42" i="7" a="1"/>
  <c r="AM42" i="7" s="1"/>
  <c r="AM43" i="7" a="1"/>
  <c r="AM43" i="7" s="1"/>
  <c r="AL46" i="7"/>
  <c r="AM45" i="7" a="1"/>
  <c r="AM45" i="7" s="1"/>
  <c r="AL48" i="7"/>
  <c r="AM49" i="7" s="1" a="1"/>
  <c r="AM49" i="7" s="1"/>
  <c r="S38" i="7"/>
  <c r="S39" i="7" s="1"/>
  <c r="S40" i="7" s="1"/>
  <c r="Y36" i="7" a="1"/>
  <c r="Y36" i="7" s="1"/>
  <c r="Z36" i="7" s="1"/>
  <c r="AH37" i="7" a="1"/>
  <c r="AH37" i="7" s="1"/>
  <c r="R40" i="7"/>
  <c r="R41" i="7" s="1"/>
  <c r="T38" i="7"/>
  <c r="T39" i="7" s="1"/>
  <c r="T40" i="7" s="1"/>
  <c r="T41" i="7" s="1"/>
  <c r="U42" i="7"/>
  <c r="U43" i="7" s="1"/>
  <c r="U44" i="7" s="1"/>
  <c r="U45" i="7" s="1"/>
  <c r="U46" i="7" s="1"/>
  <c r="U47" i="7" s="1"/>
  <c r="U48" i="7" s="1"/>
  <c r="G49" i="7"/>
  <c r="H45" i="7"/>
  <c r="I46" i="7"/>
  <c r="J46" i="7" s="1"/>
  <c r="J42" i="7"/>
  <c r="T42" i="7" s="1"/>
  <c r="T43" i="7" s="1"/>
  <c r="S41" i="7"/>
  <c r="AS44" i="7" a="1"/>
  <c r="AS44" i="7" s="1"/>
  <c r="AR47" i="7"/>
  <c r="H43" i="7"/>
  <c r="G47" i="7"/>
  <c r="H47" i="7" s="1"/>
  <c r="AS43" i="7" a="1"/>
  <c r="AS43" i="7" s="1"/>
  <c r="AR46" i="7"/>
  <c r="AS47" i="7" s="1" a="1"/>
  <c r="AS47" i="7" s="1"/>
  <c r="J44" i="7"/>
  <c r="I48" i="7"/>
  <c r="J48" i="7" s="1"/>
  <c r="M39" i="7"/>
  <c r="N39" i="7" s="1"/>
  <c r="D39" i="7"/>
  <c r="AT47" i="7"/>
  <c r="AU44" i="7" a="1"/>
  <c r="AU44" i="7" s="1"/>
  <c r="E49" i="7"/>
  <c r="F45" i="7"/>
  <c r="F43" i="7"/>
  <c r="E47" i="7"/>
  <c r="F47" i="7" s="1"/>
  <c r="AJ46" i="7"/>
  <c r="AK43" i="7" a="1"/>
  <c r="AK43" i="7" s="1"/>
  <c r="AI36" i="7"/>
  <c r="BD15" i="7" s="1" a="1"/>
  <c r="BD15" i="7" s="1"/>
  <c r="AJ47" i="7"/>
  <c r="AK44" i="7" a="1"/>
  <c r="AK44" i="7" s="1"/>
  <c r="AS42" i="7" a="1"/>
  <c r="AS42" i="7" s="1"/>
  <c r="AK42" i="7" a="1"/>
  <c r="AK42" i="7" s="1"/>
  <c r="BC32" i="7" a="1"/>
  <c r="BC32" i="7" s="1"/>
  <c r="BB32" i="7" s="1"/>
  <c r="AR49" i="7"/>
  <c r="AS46" i="7" a="1"/>
  <c r="AS46" i="7" s="1"/>
  <c r="AU43" i="7" a="1"/>
  <c r="AU43" i="7" s="1"/>
  <c r="AT46" i="7"/>
  <c r="AU47" i="7" s="1" a="1"/>
  <c r="AU47" i="7" s="1"/>
  <c r="AT48" i="7"/>
  <c r="AU45" i="7" a="1"/>
  <c r="AU45" i="7" s="1"/>
  <c r="L49" i="7"/>
  <c r="H18" i="6"/>
  <c r="N17" i="6"/>
  <c r="B28" i="6" s="1"/>
  <c r="C28" i="6" s="1" a="1"/>
  <c r="C28" i="6" s="1"/>
  <c r="F42" i="7"/>
  <c r="R42" i="7" s="1"/>
  <c r="R43" i="7" s="1"/>
  <c r="R44" i="7" s="1"/>
  <c r="R45" i="7" s="1"/>
  <c r="R46" i="7" s="1"/>
  <c r="R47" i="7" s="1"/>
  <c r="R48" i="7" s="1"/>
  <c r="E46" i="7"/>
  <c r="F46" i="7" s="1"/>
  <c r="G48" i="7"/>
  <c r="H48" i="7" s="1"/>
  <c r="H44" i="7"/>
  <c r="AP47" i="7"/>
  <c r="AQ44" i="7" a="1"/>
  <c r="AQ44" i="7" s="1"/>
  <c r="J45" i="7"/>
  <c r="I49" i="7"/>
  <c r="J49" i="7" s="1"/>
  <c r="AK46" i="7" a="1"/>
  <c r="AK46" i="7" s="1"/>
  <c r="AJ49" i="7"/>
  <c r="G46" i="7"/>
  <c r="H46" i="7" s="1"/>
  <c r="H42" i="7"/>
  <c r="AU42" i="7" a="1"/>
  <c r="AU42" i="7" s="1"/>
  <c r="AH38" i="7" a="1"/>
  <c r="AH38" i="7" s="1"/>
  <c r="AS45" i="7" a="1"/>
  <c r="AS45" i="7" s="1"/>
  <c r="AR48" i="7"/>
  <c r="BB31" i="7"/>
  <c r="D40" i="7"/>
  <c r="M40" i="7"/>
  <c r="N40" i="7" s="1"/>
  <c r="C41" i="7" a="1"/>
  <c r="C41" i="7" s="1"/>
  <c r="Q19" i="7"/>
  <c r="AE18" i="7"/>
  <c r="AT49" i="7"/>
  <c r="AU46" i="7" a="1"/>
  <c r="AU46" i="7" s="1"/>
  <c r="Y38" i="7" a="1"/>
  <c r="AB34" i="7"/>
  <c r="BC34" i="7" s="1" a="1"/>
  <c r="BC34" i="7" s="1"/>
  <c r="Z34" i="7"/>
  <c r="F44" i="7"/>
  <c r="E48" i="7"/>
  <c r="F48" i="7" s="1"/>
  <c r="AJ48" i="7"/>
  <c r="AK45" i="7" a="1"/>
  <c r="AK45" i="7" s="1"/>
  <c r="AQ48" i="7" l="1" a="1"/>
  <c r="AQ48" i="7" s="1"/>
  <c r="AP48" i="7"/>
  <c r="AQ49" i="7" s="1" a="1"/>
  <c r="AQ49" i="7" s="1"/>
  <c r="AQ45" i="7" a="1"/>
  <c r="AQ45" i="7" s="1"/>
  <c r="V39" i="7"/>
  <c r="V40" i="7" s="1"/>
  <c r="T44" i="7"/>
  <c r="T45" i="7" s="1"/>
  <c r="T46" i="7" s="1"/>
  <c r="T47" i="7" s="1"/>
  <c r="T48" i="7" s="1"/>
  <c r="T49" i="7" s="1"/>
  <c r="BD33" i="7"/>
  <c r="AM46" i="7" a="1"/>
  <c r="AM46" i="7" s="1"/>
  <c r="AM47" i="7" a="1"/>
  <c r="AM47" i="7" s="1"/>
  <c r="AM48" i="7" a="1"/>
  <c r="AM48" i="7" s="1"/>
  <c r="U49" i="7"/>
  <c r="AH39" i="7" a="1"/>
  <c r="AH39" i="7" s="1"/>
  <c r="AH40" i="7" s="1" a="1"/>
  <c r="AH40" i="7" s="1"/>
  <c r="AI37" i="7"/>
  <c r="BD16" i="7" s="1" a="1"/>
  <c r="BD16" i="7" s="1"/>
  <c r="Y38" i="7"/>
  <c r="Z38" i="7" s="1"/>
  <c r="Y37" i="7"/>
  <c r="F49" i="7"/>
  <c r="R49" i="7" s="1"/>
  <c r="S42" i="7"/>
  <c r="S43" i="7" s="1"/>
  <c r="C42" i="7" a="1"/>
  <c r="C42" i="7" s="1"/>
  <c r="C43" i="7" s="1" a="1"/>
  <c r="C43" i="7" s="1"/>
  <c r="D43" i="7" s="1"/>
  <c r="BB34" i="7"/>
  <c r="AQ47" i="7" a="1"/>
  <c r="AQ47" i="7" s="1"/>
  <c r="S44" i="7"/>
  <c r="S45" i="7" s="1"/>
  <c r="S46" i="7" s="1"/>
  <c r="S47" i="7" s="1"/>
  <c r="S48" i="7" s="1"/>
  <c r="AK49" i="7" a="1"/>
  <c r="AK49" i="7" s="1"/>
  <c r="BD18" i="7" a="1"/>
  <c r="Y39" i="7" a="1"/>
  <c r="AS49" i="7" a="1"/>
  <c r="AS49" i="7" s="1"/>
  <c r="AU49" i="7" a="1"/>
  <c r="AU49" i="7" s="1"/>
  <c r="AK47" i="7" a="1"/>
  <c r="AK47" i="7" s="1"/>
  <c r="AU48" i="7" a="1"/>
  <c r="AU48" i="7" s="1"/>
  <c r="AE19" i="7"/>
  <c r="Q20" i="7"/>
  <c r="AK48" i="7" a="1"/>
  <c r="AK48" i="7" s="1"/>
  <c r="M41" i="7"/>
  <c r="N41" i="7" s="1"/>
  <c r="D41" i="7"/>
  <c r="AI38" i="7"/>
  <c r="BD17" i="7" s="1" a="1"/>
  <c r="BD17" i="7" s="1"/>
  <c r="H19" i="6"/>
  <c r="N18" i="6"/>
  <c r="B30" i="6"/>
  <c r="H49" i="7"/>
  <c r="AS48" i="7" a="1"/>
  <c r="AS48" i="7" s="1"/>
  <c r="AB36" i="7"/>
  <c r="BC36" i="7" s="1" a="1"/>
  <c r="BC36" i="7" s="1"/>
  <c r="BB36" i="7" s="1"/>
  <c r="V41" i="7" l="1"/>
  <c r="Y39" i="7"/>
  <c r="Z39" i="7" s="1"/>
  <c r="M43" i="7"/>
  <c r="N43" i="7" s="1"/>
  <c r="AB38" i="7"/>
  <c r="BC38" i="7" s="1" a="1"/>
  <c r="BC38" i="7" s="1"/>
  <c r="BB38" i="7" s="1"/>
  <c r="AH41" i="7" a="1"/>
  <c r="AH41" i="7" s="1"/>
  <c r="AH42" i="7" s="1" a="1"/>
  <c r="AH42" i="7" s="1"/>
  <c r="M42" i="7"/>
  <c r="N42" i="7" s="1"/>
  <c r="C44" i="7" a="1"/>
  <c r="C44" i="7" s="1"/>
  <c r="D42" i="7"/>
  <c r="AI39" i="7"/>
  <c r="Z37" i="7"/>
  <c r="AB37" i="7"/>
  <c r="BC37" i="7" s="1" a="1"/>
  <c r="BC37" i="7" s="1"/>
  <c r="BB37" i="7" s="1"/>
  <c r="N19" i="6"/>
  <c r="H20" i="6"/>
  <c r="AI40" i="7"/>
  <c r="Y40" i="7" a="1"/>
  <c r="Y40" i="7" s="1"/>
  <c r="Q21" i="7"/>
  <c r="AE20" i="7"/>
  <c r="C30" i="6"/>
  <c r="BC52" i="7" a="1"/>
  <c r="BC52" i="7" s="1"/>
  <c r="BI42" i="7" s="1"/>
  <c r="BJ42" i="7" s="1"/>
  <c r="BK42" i="7" s="1" a="1"/>
  <c r="BK42" i="7" s="1"/>
  <c r="BD19" i="7" a="1"/>
  <c r="S49" i="7"/>
  <c r="V42" i="7" l="1"/>
  <c r="V43" i="7" s="1"/>
  <c r="BD37" i="7"/>
  <c r="AB39" i="7"/>
  <c r="BC39" i="7" s="1" a="1"/>
  <c r="BD18" i="7"/>
  <c r="AI41" i="7"/>
  <c r="M44" i="7"/>
  <c r="N44" i="7" s="1"/>
  <c r="D44" i="7"/>
  <c r="C45" i="7" a="1"/>
  <c r="C45" i="7" s="1"/>
  <c r="AI42" i="7"/>
  <c r="BD19" i="7"/>
  <c r="AH43" i="7" a="1"/>
  <c r="AH43" i="7" s="1"/>
  <c r="H21" i="6"/>
  <c r="N21" i="6" s="1"/>
  <c r="N20" i="6"/>
  <c r="AB40" i="7"/>
  <c r="BC40" i="7" s="1" a="1"/>
  <c r="Z40" i="7"/>
  <c r="BD20" i="7" a="1"/>
  <c r="BD20" i="7" s="1"/>
  <c r="Y41" i="7" a="1"/>
  <c r="Y41" i="7" s="1"/>
  <c r="AE21" i="7"/>
  <c r="Q22" i="7"/>
  <c r="V44" i="7" l="1"/>
  <c r="BC39" i="7"/>
  <c r="BB39" i="7" s="1"/>
  <c r="M45" i="7"/>
  <c r="N45" i="7" s="1"/>
  <c r="V45" i="7" s="1"/>
  <c r="D45" i="7"/>
  <c r="AI43" i="7"/>
  <c r="C46" i="7" a="1"/>
  <c r="C46" i="7" s="1"/>
  <c r="BC40" i="7"/>
  <c r="BB40" i="7" s="1"/>
  <c r="AH44" i="7" a="1"/>
  <c r="AH44" i="7" s="1"/>
  <c r="AH45" i="7" s="1" a="1"/>
  <c r="AH45" i="7" s="1"/>
  <c r="Q23" i="7"/>
  <c r="AE22" i="7"/>
  <c r="BD21" i="7" a="1"/>
  <c r="BD21" i="7" s="1"/>
  <c r="Y42" i="7" a="1"/>
  <c r="Y42" i="7" s="1"/>
  <c r="Z41" i="7"/>
  <c r="AB41" i="7"/>
  <c r="BC41" i="7" s="1" a="1"/>
  <c r="BC41" i="7" s="1"/>
  <c r="BB41" i="7" s="1"/>
  <c r="BD41" i="7" l="1"/>
  <c r="D46" i="7"/>
  <c r="M46" i="7"/>
  <c r="N46" i="7" s="1"/>
  <c r="V46" i="7" s="1"/>
  <c r="AI45" i="7"/>
  <c r="AH46" i="7" a="1"/>
  <c r="AH46" i="7" s="1"/>
  <c r="AI46" i="7" s="1"/>
  <c r="AI44" i="7"/>
  <c r="C47" i="7" a="1"/>
  <c r="C47" i="7" s="1"/>
  <c r="AB42" i="7"/>
  <c r="BC42" i="7" s="1" a="1"/>
  <c r="BC42" i="7" s="1"/>
  <c r="Z42" i="7"/>
  <c r="BD22" i="7" a="1"/>
  <c r="BD22" i="7" s="1"/>
  <c r="Y43" i="7" a="1"/>
  <c r="Y43" i="7" s="1"/>
  <c r="Q24" i="7"/>
  <c r="AE23" i="7"/>
  <c r="AH47" i="7" l="1" a="1"/>
  <c r="AH47" i="7" s="1"/>
  <c r="AH48" i="7" s="1" a="1"/>
  <c r="AH48" i="7" s="1"/>
  <c r="AI48" i="7" s="1"/>
  <c r="M47" i="7"/>
  <c r="N47" i="7" s="1"/>
  <c r="V47" i="7" s="1"/>
  <c r="D47" i="7"/>
  <c r="C48" i="7" a="1"/>
  <c r="C48" i="7" s="1"/>
  <c r="AB43" i="7"/>
  <c r="BC43" i="7" s="1" a="1"/>
  <c r="BC43" i="7" s="1"/>
  <c r="BB43" i="7" s="1"/>
  <c r="Z43" i="7"/>
  <c r="BD45" i="7"/>
  <c r="BB42" i="7"/>
  <c r="BD23" i="7" a="1"/>
  <c r="BD23" i="7" s="1"/>
  <c r="Y44" i="7" a="1"/>
  <c r="Y44" i="7" s="1"/>
  <c r="AE24" i="7"/>
  <c r="Q25" i="7"/>
  <c r="M48" i="7" l="1"/>
  <c r="N48" i="7" s="1"/>
  <c r="V48" i="7" s="1"/>
  <c r="D48" i="7"/>
  <c r="C49" i="7" a="1"/>
  <c r="C49" i="7" s="1"/>
  <c r="AI47" i="7"/>
  <c r="AH49" i="7" a="1"/>
  <c r="AH49" i="7" s="1"/>
  <c r="AI49" i="7" s="1"/>
  <c r="BD24" i="7" a="1"/>
  <c r="BD24" i="7" s="1"/>
  <c r="Y45" i="7" a="1"/>
  <c r="Y45" i="7" s="1"/>
  <c r="AB44" i="7"/>
  <c r="BC44" i="7" s="1" a="1"/>
  <c r="BC44" i="7" s="1"/>
  <c r="BB44" i="7" s="1"/>
  <c r="Z44" i="7"/>
  <c r="Q26" i="7"/>
  <c r="AE25" i="7"/>
  <c r="M49" i="7" l="1"/>
  <c r="N49" i="7" s="1"/>
  <c r="V49" i="7" s="1"/>
  <c r="D49" i="7"/>
  <c r="AB45" i="7"/>
  <c r="BC45" i="7" s="1" a="1"/>
  <c r="BC45" i="7" s="1"/>
  <c r="BB45" i="7" s="1"/>
  <c r="Z45" i="7"/>
  <c r="BD25" i="7" a="1"/>
  <c r="BD25" i="7" s="1"/>
  <c r="Y46" i="7" a="1"/>
  <c r="Y46" i="7" s="1"/>
  <c r="AE26" i="7"/>
  <c r="Q27" i="7"/>
  <c r="Z46" i="7" l="1"/>
  <c r="AB46" i="7"/>
  <c r="BC46" i="7" s="1" a="1"/>
  <c r="BC46" i="7" s="1"/>
  <c r="Q28" i="7"/>
  <c r="AE27" i="7"/>
  <c r="BD26" i="7" a="1"/>
  <c r="BD26" i="7" s="1"/>
  <c r="Y47" i="7" a="1"/>
  <c r="Y47" i="7" s="1"/>
  <c r="AB47" i="7" l="1"/>
  <c r="BC47" i="7" s="1" a="1"/>
  <c r="BC47" i="7" s="1"/>
  <c r="BB47" i="7" s="1"/>
  <c r="Z47" i="7"/>
  <c r="BD27" i="7" a="1"/>
  <c r="BD27" i="7" s="1"/>
  <c r="Y48" i="7" a="1"/>
  <c r="Y48" i="7" s="1"/>
  <c r="Q29" i="7"/>
  <c r="AE28" i="7"/>
  <c r="BB46" i="7"/>
  <c r="BD49" i="7"/>
  <c r="BD28" i="7" l="1" a="1"/>
  <c r="BD28" i="7" s="1"/>
  <c r="Y49" i="7" a="1"/>
  <c r="Y49" i="7" s="1"/>
  <c r="AE29" i="7"/>
  <c r="BD29" i="7" s="1" a="1"/>
  <c r="BD29" i="7" s="1"/>
  <c r="Q30" i="7"/>
  <c r="AB48" i="7"/>
  <c r="BC48" i="7" s="1" a="1"/>
  <c r="BC48" i="7" s="1"/>
  <c r="BB48" i="7" s="1"/>
  <c r="Z48" i="7"/>
  <c r="AE30" i="7" l="1"/>
  <c r="BD30" i="7" s="1"/>
  <c r="Q31" i="7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AB49" i="7"/>
  <c r="BC49" i="7" s="1" a="1"/>
  <c r="BC49" i="7" s="1"/>
  <c r="Z49" i="7"/>
  <c r="BB49" i="7" l="1"/>
  <c r="BI46" i="7"/>
  <c r="BJ46" i="7" s="1"/>
  <c r="BK46" i="7" s="1" a="1"/>
  <c r="BK46" i="7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<sst xmlns="http://schemas.openxmlformats.org/spreadsheetml/2006/main" count="322" uniqueCount="175">
  <si>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</si>
  <si>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</si>
  <si>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</si>
  <si>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</si>
  <si>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</si>
  <si>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</si>
  <si>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</si>
  <si>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</si>
  <si>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</si>
  <si>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</si>
  <si>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</si>
  <si>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</si>
  <si>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</si>
  <si>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</si>
  <si>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</si>
  <si>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</si>
  <si>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</si>
  <si>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</si>
  <si>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</si>
  <si>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</si>
  <si>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</si>
  <si>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</si>
  <si>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</si>
  <si>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</si>
  <si>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</si>
  <si>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</si>
  <si>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</si>
  <si>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</si>
  <si>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</si>
  <si>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</si>
  <si>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</si>
  <si>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</si>
  <si>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</si>
  <si>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</si>
  <si>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</si>
  <si>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</si>
  <si>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</si>
  <si>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</si>
  <si>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</si>
  <si>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</si>
  <si>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</si>
  <si>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</si>
  <si>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</si>
  <si>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</si>
  <si>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</si>
  <si>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</si>
  <si>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</si>
  <si>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</si>
  <si>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</si>
  <si>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</si>
  <si>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</si>
  <si>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</si>
  <si>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</si>
  <si>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</si>
  <si>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</si>
  <si>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</si>
  <si>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</si>
  <si>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</si>
  <si>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</si>
  <si>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</si>
  <si>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</si>
  <si>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</si>
  <si>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</si>
  <si>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</si>
  <si>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</si>
  <si>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</si>
  <si>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</si>
  <si>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</si>
  <si>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</si>
  <si>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</si>
  <si>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</si>
  <si>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</si>
  <si>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</si>
  <si>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</si>
  <si>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</si>
  <si>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</si>
  <si>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</si>
  <si>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</si>
  <si>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</si>
  <si>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</si>
  <si>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</si>
  <si>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</si>
  <si>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</si>
  <si>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</si>
  <si>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</si>
  <si>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</si>
  <si>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</si>
  <si>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</si>
  <si>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</si>
  <si>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</si>
  <si>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</si>
  <si>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</si>
  <si>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</si>
  <si>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</si>
  <si>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TTM</t>
  </si>
  <si>
    <t>Revenue (in Billions)</t>
  </si>
  <si>
    <t>Outstanding Shares</t>
  </si>
  <si>
    <t>Shareholder Equity</t>
  </si>
  <si>
    <t>Aggregate</t>
  </si>
  <si>
    <t>Market Cap</t>
  </si>
  <si>
    <t>Q1'22</t>
  </si>
  <si>
    <t>Q2'22</t>
  </si>
  <si>
    <t>Q3'22</t>
  </si>
  <si>
    <t>Q4'22</t>
  </si>
  <si>
    <t>Q1'23</t>
  </si>
  <si>
    <t>Q2'23</t>
  </si>
  <si>
    <t>Q3'23</t>
  </si>
  <si>
    <t>Q4'23</t>
  </si>
  <si>
    <t>Q1'24</t>
  </si>
  <si>
    <t>Q2'24</t>
  </si>
  <si>
    <t>Q3'24</t>
  </si>
  <si>
    <t>Q4'24</t>
  </si>
  <si>
    <t>Q1'25</t>
  </si>
  <si>
    <t>Q2'25</t>
  </si>
  <si>
    <t>Q3'25</t>
  </si>
  <si>
    <t>Q4'25</t>
  </si>
  <si>
    <t>Model Valuation</t>
  </si>
  <si>
    <t>CURRENT</t>
  </si>
  <si>
    <t>Fair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</si>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</sst>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&quot;$&quot;* #,##0.000_);_(&quot;$&quot;* \(#,##0.000\);_(&quot;$&quot;* &quot;-&quot;??_);_(@_)"/>
    <numFmt numFmtId="169" formatCode="0.000%"/>
    <numFmt numFmtId="170" formatCode="_([$$-409]* #,##0.00_);_([$$-409]* \(#,##0.00\);_([$$-409]* &quot;-&quot;??_);_(@_)"/>
    <numFmt numFmtId="171" formatCode="_([$$-409]* #,##0_);_([$$-409]* \(#,##0\);_([$$-409]* &quot;-&quot;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0" fontId="9" fillId="0" borderId="16"/>
    <xf numFmtId="9" fontId="6" fillId="0" borderId="16"/>
  </cellStyleXfs>
  <cellXfs count="248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166" fontId="0" fillId="6" borderId="4" xfId="0" applyNumberFormat="1" applyFill="1" applyBorder="1" applyAlignment="1">
      <alignment horizontal="center"/>
    </xf>
    <xf numFmtId="166" fontId="0" fillId="6" borderId="16" xfId="0" applyNumberFormat="1" applyFill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166" fontId="12" fillId="5" borderId="4" xfId="0" applyNumberFormat="1" applyFont="1" applyFill="1" applyBorder="1" applyAlignment="1">
      <alignment horizontal="center"/>
    </xf>
    <xf numFmtId="166" fontId="12" fillId="5" borderId="16" xfId="0" applyNumberFormat="1" applyFont="1" applyFill="1" applyAlignment="1">
      <alignment horizontal="center"/>
    </xf>
    <xf numFmtId="166" fontId="12" fillId="5" borderId="5" xfId="0" applyNumberFormat="1" applyFont="1" applyFill="1" applyBorder="1" applyAlignment="1">
      <alignment horizontal="center"/>
    </xf>
    <xf numFmtId="166" fontId="5" fillId="6" borderId="16" xfId="0" applyNumberFormat="1" applyFont="1" applyFill="1" applyAlignment="1">
      <alignment horizontal="center"/>
    </xf>
    <xf numFmtId="166" fontId="5" fillId="7" borderId="16" xfId="0" applyNumberFormat="1" applyFont="1" applyFill="1" applyAlignment="1">
      <alignment horizontal="center"/>
    </xf>
    <xf numFmtId="44" fontId="6" fillId="5" borderId="4" xfId="1" applyFill="1" applyBorder="1"/>
    <xf numFmtId="0" fontId="10" fillId="0" borderId="16" xfId="0" applyFont="1"/>
    <xf numFmtId="0" fontId="10" fillId="0" borderId="16" xfId="0" applyFont="1" applyAlignment="1">
      <alignment horizontal="center"/>
    </xf>
    <xf numFmtId="44" fontId="10" fillId="0" borderId="16" xfId="1" applyFont="1" applyAlignment="1">
      <alignment horizontal="center"/>
    </xf>
    <xf numFmtId="0" fontId="10" fillId="0" borderId="16" xfId="0" applyFont="1" applyAlignment="1">
      <alignment horizontal="left"/>
    </xf>
    <xf numFmtId="0" fontId="8" fillId="0" borderId="16" xfId="0" applyFont="1"/>
    <xf numFmtId="44" fontId="5" fillId="7" borderId="16" xfId="1" applyFont="1" applyFill="1"/>
    <xf numFmtId="10" fontId="10" fillId="0" borderId="16" xfId="3" applyNumberFormat="1" applyFont="1" applyAlignment="1">
      <alignment horizontal="center"/>
    </xf>
    <xf numFmtId="44" fontId="6" fillId="0" borderId="16" xfId="1"/>
    <xf numFmtId="0" fontId="20" fillId="0" borderId="16" xfId="0" applyFont="1" applyAlignment="1">
      <alignment horizontal="center"/>
    </xf>
    <xf numFmtId="168" fontId="10" fillId="0" borderId="16" xfId="1" applyNumberFormat="1" applyFont="1" applyAlignment="1">
      <alignment horizontal="center"/>
    </xf>
    <xf numFmtId="168" fontId="8" fillId="0" borderId="16" xfId="1" applyNumberFormat="1" applyFont="1" applyAlignment="1">
      <alignment horizontal="center"/>
    </xf>
    <xf numFmtId="169" fontId="6" fillId="0" borderId="16" xfId="3" applyNumberFormat="1"/>
    <xf numFmtId="44" fontId="10" fillId="0" borderId="16" xfId="0" applyNumberFormat="1" applyFont="1"/>
    <xf numFmtId="0" fontId="2" fillId="0" borderId="16" xfId="0" applyFont="1" applyAlignment="1">
      <alignment horizontal="center"/>
    </xf>
    <xf numFmtId="0" fontId="10" fillId="5" borderId="16" xfId="0" applyFont="1" applyFill="1" applyAlignment="1">
      <alignment horizontal="center"/>
    </xf>
    <xf numFmtId="44" fontId="0" fillId="5" borderId="0" xfId="0" applyNumberFormat="1" applyFill="1" applyBorder="1"/>
    <xf numFmtId="168" fontId="10" fillId="5" borderId="16" xfId="1" applyNumberFormat="1" applyFont="1" applyFill="1" applyAlignment="1">
      <alignment horizontal="center"/>
    </xf>
    <xf numFmtId="44" fontId="6" fillId="5" borderId="16" xfId="1" applyFill="1"/>
    <xf numFmtId="169" fontId="6" fillId="5" borderId="16" xfId="3" applyNumberFormat="1" applyFill="1"/>
    <xf numFmtId="0" fontId="0" fillId="5" borderId="0" xfId="0" applyFill="1" applyBorder="1"/>
    <xf numFmtId="0" fontId="0" fillId="0" borderId="16" xfId="0" applyAlignment="1">
      <alignment horizontal="right"/>
    </xf>
    <xf numFmtId="44" fontId="10" fillId="0" borderId="16" xfId="1" applyFont="1"/>
    <xf numFmtId="0" fontId="10" fillId="0" borderId="0" xfId="0" applyFont="1" applyBorder="1"/>
    <xf numFmtId="44" fontId="0" fillId="0" borderId="0" xfId="0" applyNumberFormat="1" applyBorder="1"/>
    <xf numFmtId="170" fontId="0" fillId="0" borderId="16" xfId="0" applyNumberFormat="1" applyAlignment="1">
      <alignment horizontal="center"/>
    </xf>
    <xf numFmtId="17" fontId="22" fillId="3" borderId="16" xfId="0" applyNumberFormat="1" applyFont="1" applyFill="1" applyAlignment="1">
      <alignment horizontal="center"/>
    </xf>
    <xf numFmtId="14" fontId="22" fillId="3" borderId="16" xfId="0" applyNumberFormat="1" applyFont="1" applyFill="1" applyAlignment="1">
      <alignment horizontal="center"/>
    </xf>
    <xf numFmtId="44" fontId="22" fillId="3" borderId="16" xfId="1" applyFont="1" applyFill="1"/>
    <xf numFmtId="1" fontId="22" fillId="3" borderId="16" xfId="0" applyNumberFormat="1" applyFont="1" applyFill="1" applyAlignment="1">
      <alignment horizontal="center" vertical="center"/>
    </xf>
    <xf numFmtId="44" fontId="22" fillId="3" borderId="16" xfId="1" applyFont="1" applyFill="1" applyAlignment="1">
      <alignment horizontal="center"/>
    </xf>
    <xf numFmtId="0" fontId="22" fillId="6" borderId="16" xfId="0" applyFont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3" fontId="0" fillId="0" borderId="16" xfId="0" applyNumberFormat="1" applyAlignment="1">
      <alignment horizontal="right"/>
    </xf>
    <xf numFmtId="3" fontId="0" fillId="0" borderId="16" xfId="0" applyNumberFormat="1"/>
    <xf numFmtId="0" fontId="0" fillId="0" borderId="16" xfId="0" applyAlignment="1">
      <alignment horizontal="lef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6" xfId="0" applyAlignment="1">
      <alignment horizontal="right"/>
    </xf>
    <xf numFmtId="0" fontId="0" fillId="0" borderId="0" xfId="0" applyBorder="1"/>
    <xf numFmtId="0" fontId="21" fillId="0" borderId="16" xfId="0" applyFont="1" applyAlignment="1">
      <alignment vertical="center"/>
    </xf>
    <xf numFmtId="0" fontId="0" fillId="0" borderId="16" xfId="0"/>
    <xf numFmtId="170" fontId="21" fillId="0" borderId="16" xfId="0" applyNumberFormat="1" applyFont="1" applyAlignment="1">
      <alignment horizontal="center" vertical="center"/>
    </xf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3" fillId="7" borderId="7" xfId="0" applyFont="1" applyFill="1" applyBorder="1" applyAlignment="1">
      <alignment horizontal="center" textRotation="90"/>
    </xf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71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70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6" fillId="7" borderId="16" xfId="0" applyFont="1" applyFill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2" xfId="2" applyNumberFormat="1" applyBorder="1" applyAlignment="1">
      <alignment horizontal="right"/>
    </xf>
    <xf numFmtId="0" fontId="9" fillId="0" borderId="16" xfId="2" applyNumberFormat="1" applyAlignment="1">
      <alignment horizontal="right"/>
    </xf>
    <xf numFmtId="0" fontId="9" fillId="0" borderId="7" xfId="2" applyNumberFormat="1" applyBorder="1" applyAlignment="1">
      <alignment horizontal="right"/>
    </xf>
  </cellXfs>
  <cellStyles count="4">
    <cellStyle name="Currency" xfId="1" builtinId="4"/>
    <cellStyle name="general_style" xfId="2" xr:uid="{00000000-0005-0000-0000-000002000000}"/>
    <cellStyle name="Normal" xfId="0" builtinId="0"/>
    <cellStyle name="Percent" xfId="3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3">
                    <a:lumMod val="500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6-4A28-A9CD-871074AC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Price</v>
    <v>0</v>
  </rv>
  <rv s="0">
    <v>12</v>
    <v>Market cap</v>
    <v>0</v>
  </rv>
  <rv s="1">
    <v>12</v>
    <v>1</v>
  </rv>
  <rv s="0">
    <v>12</v>
    <v>Ticker symbol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90" customWidth="1"/>
    <col min="24" max="46" width="10.7109375" customWidth="1"/>
  </cols>
  <sheetData>
    <row r="1" spans="1:43" x14ac:dyDescent="0.25">
      <c r="A1" s="15" t="s">
        <v>0</v>
      </c>
      <c r="B1" s="215">
        <v>2023</v>
      </c>
      <c r="C1" s="216"/>
      <c r="D1" s="216"/>
      <c r="E1" s="217"/>
      <c r="F1" s="215">
        <f>B1-1</f>
        <v>2022</v>
      </c>
      <c r="G1" s="216"/>
      <c r="H1" s="216"/>
      <c r="I1" s="217"/>
      <c r="J1" s="215">
        <f>F1-1</f>
        <v>2021</v>
      </c>
      <c r="K1" s="216"/>
      <c r="L1" s="216"/>
      <c r="M1" s="217"/>
      <c r="N1" s="215">
        <f>J1-1</f>
        <v>2020</v>
      </c>
      <c r="O1" s="216"/>
      <c r="P1" s="216"/>
      <c r="Q1" s="217"/>
      <c r="R1" s="215">
        <f>N1-1</f>
        <v>2019</v>
      </c>
      <c r="S1" s="216"/>
      <c r="T1" s="216"/>
      <c r="U1" s="217"/>
      <c r="X1" s="218"/>
      <c r="Y1" s="219"/>
      <c r="Z1" s="219"/>
      <c r="AA1" s="219"/>
      <c r="AB1" s="218"/>
      <c r="AC1" s="219"/>
      <c r="AD1" s="219"/>
      <c r="AE1" s="219"/>
      <c r="AF1" s="218"/>
      <c r="AG1" s="219"/>
      <c r="AH1" s="219"/>
      <c r="AI1" s="219"/>
      <c r="AJ1" s="218"/>
      <c r="AK1" s="219"/>
      <c r="AL1" s="219"/>
      <c r="AM1" s="219"/>
      <c r="AN1" s="218"/>
      <c r="AO1" s="219"/>
      <c r="AP1" s="219"/>
      <c r="AQ1" s="219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</row>
    <row r="3" spans="1:43" x14ac:dyDescent="0.25">
      <c r="A3" s="5"/>
      <c r="B3" s="13"/>
      <c r="E3" s="14"/>
      <c r="F3" s="13"/>
      <c r="I3" s="14"/>
      <c r="J3" s="13"/>
      <c r="M3" s="14"/>
      <c r="N3" s="13"/>
      <c r="Q3" s="14"/>
      <c r="R3" s="13"/>
      <c r="U3" s="14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</row>
    <row r="4" spans="1:43" x14ac:dyDescent="0.25">
      <c r="A4" s="66" t="s">
        <v>6</v>
      </c>
      <c r="B4" s="67"/>
      <c r="C4" s="67"/>
      <c r="D4" s="67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67"/>
      <c r="Q4" s="67"/>
      <c r="R4" s="67"/>
      <c r="S4" s="67"/>
      <c r="T4" s="67"/>
      <c r="U4" s="68"/>
      <c r="V4" s="2"/>
      <c r="W4" s="214" t="str">
        <f t="shared" ref="W4:W37" si="0">A4</f>
        <v>Revenue</v>
      </c>
      <c r="X4" s="212">
        <f t="shared" ref="X4:X37" si="1">U4</f>
        <v>0</v>
      </c>
      <c r="Y4" s="212">
        <f t="shared" ref="Y4:Y37" si="2">T4</f>
        <v>0</v>
      </c>
      <c r="Z4" s="212">
        <f t="shared" ref="Z4:Z37" si="3">S4</f>
        <v>0</v>
      </c>
      <c r="AA4" s="212">
        <f t="shared" ref="AA4:AA37" si="4">R4</f>
        <v>0</v>
      </c>
      <c r="AB4" s="212">
        <f t="shared" ref="AB4:AB37" si="5">Q4</f>
        <v>0</v>
      </c>
      <c r="AC4" s="212">
        <f t="shared" ref="AC4:AC37" si="6">P4</f>
        <v>0</v>
      </c>
      <c r="AD4" s="212">
        <f t="shared" ref="AD4:AD37" si="7">O4</f>
        <v>0</v>
      </c>
      <c r="AE4" s="212">
        <f t="shared" ref="AE4:AE37" si="8">N4</f>
        <v>0</v>
      </c>
      <c r="AF4" s="212">
        <f t="shared" ref="AF4:AF37" si="9">M4</f>
        <v>0</v>
      </c>
      <c r="AG4" s="212">
        <f t="shared" ref="AG4:AG37" si="10">L4</f>
        <v>0</v>
      </c>
      <c r="AH4" s="212">
        <f t="shared" ref="AH4:AH37" si="11">K4</f>
        <v>0</v>
      </c>
      <c r="AI4" s="213">
        <f t="shared" ref="AI4:AI37" si="12">J4</f>
        <v>0</v>
      </c>
      <c r="AJ4" s="213">
        <f t="shared" ref="AJ4:AJ37" si="13">I4</f>
        <v>0</v>
      </c>
      <c r="AK4" s="213">
        <f t="shared" ref="AK4:AK37" si="14">H4</f>
        <v>0</v>
      </c>
      <c r="AL4" s="213">
        <f t="shared" ref="AL4:AL37" si="15">G4</f>
        <v>0</v>
      </c>
      <c r="AM4" s="213">
        <f t="shared" ref="AM4:AM37" si="16">F4</f>
        <v>0</v>
      </c>
      <c r="AN4" s="213">
        <f t="shared" ref="AN4:AN37" si="17">E4</f>
        <v>0</v>
      </c>
      <c r="AO4" s="213">
        <f t="shared" ref="AO4:AO37" si="18">D4</f>
        <v>0</v>
      </c>
      <c r="AP4" s="213">
        <f t="shared" ref="AP4:AP37" si="19">C4</f>
        <v>0</v>
      </c>
      <c r="AQ4" s="213">
        <f t="shared" ref="AQ4:AQ37" si="20">B4</f>
        <v>0</v>
      </c>
    </row>
    <row r="5" spans="1:43" x14ac:dyDescent="0.25">
      <c r="A5" s="5" t="s">
        <v>7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  <c r="V5" s="2"/>
      <c r="W5" s="214" t="str">
        <f t="shared" si="0"/>
        <v>Revenue Growth (YoY)</v>
      </c>
      <c r="X5" s="212">
        <f t="shared" si="1"/>
        <v>0</v>
      </c>
      <c r="Y5" s="212">
        <f t="shared" si="2"/>
        <v>0</v>
      </c>
      <c r="Z5" s="212">
        <f t="shared" si="3"/>
        <v>0</v>
      </c>
      <c r="AA5" s="212">
        <f t="shared" si="4"/>
        <v>0</v>
      </c>
      <c r="AB5" s="212">
        <f t="shared" si="5"/>
        <v>0</v>
      </c>
      <c r="AC5" s="212">
        <f t="shared" si="6"/>
        <v>0</v>
      </c>
      <c r="AD5" s="212">
        <f t="shared" si="7"/>
        <v>0</v>
      </c>
      <c r="AE5" s="212">
        <f t="shared" si="8"/>
        <v>0</v>
      </c>
      <c r="AF5" s="212">
        <f t="shared" si="9"/>
        <v>0</v>
      </c>
      <c r="AG5" s="212">
        <f t="shared" si="10"/>
        <v>0</v>
      </c>
      <c r="AH5" s="212">
        <f t="shared" si="11"/>
        <v>0</v>
      </c>
      <c r="AI5" s="213">
        <f t="shared" si="12"/>
        <v>0</v>
      </c>
      <c r="AJ5" s="213">
        <f t="shared" si="13"/>
        <v>0</v>
      </c>
      <c r="AK5" s="213">
        <f t="shared" si="14"/>
        <v>0</v>
      </c>
      <c r="AL5" s="213">
        <f t="shared" si="15"/>
        <v>0</v>
      </c>
      <c r="AM5" s="213">
        <f t="shared" si="16"/>
        <v>0</v>
      </c>
      <c r="AN5" s="213">
        <f t="shared" si="17"/>
        <v>0</v>
      </c>
      <c r="AO5" s="213">
        <f t="shared" si="18"/>
        <v>0</v>
      </c>
      <c r="AP5" s="213">
        <f t="shared" si="19"/>
        <v>0</v>
      </c>
      <c r="AQ5" s="213">
        <f t="shared" si="20"/>
        <v>0</v>
      </c>
    </row>
    <row r="6" spans="1:43" x14ac:dyDescent="0.25">
      <c r="A6" s="5" t="s">
        <v>8</v>
      </c>
      <c r="B6" s="71"/>
      <c r="C6" s="71"/>
      <c r="D6" s="71"/>
      <c r="E6" s="71"/>
      <c r="F6" s="71"/>
      <c r="G6" s="71"/>
      <c r="H6" s="71"/>
      <c r="I6" s="246"/>
      <c r="J6" s="246"/>
      <c r="K6" s="246"/>
      <c r="L6" s="246"/>
      <c r="M6" s="246"/>
      <c r="N6" s="246"/>
      <c r="O6" s="246"/>
      <c r="P6" s="71"/>
      <c r="Q6" s="71"/>
      <c r="R6" s="71"/>
      <c r="S6" s="71"/>
      <c r="T6" s="71"/>
      <c r="U6" s="72"/>
      <c r="V6" s="2"/>
      <c r="W6" s="214" t="str">
        <f t="shared" si="0"/>
        <v>Cost of Revenue</v>
      </c>
      <c r="X6" s="212">
        <f t="shared" si="1"/>
        <v>0</v>
      </c>
      <c r="Y6" s="212">
        <f t="shared" si="2"/>
        <v>0</v>
      </c>
      <c r="Z6" s="212">
        <f t="shared" si="3"/>
        <v>0</v>
      </c>
      <c r="AA6" s="212">
        <f t="shared" si="4"/>
        <v>0</v>
      </c>
      <c r="AB6" s="212">
        <f t="shared" si="5"/>
        <v>0</v>
      </c>
      <c r="AC6" s="212">
        <f t="shared" si="6"/>
        <v>0</v>
      </c>
      <c r="AD6" s="212">
        <f t="shared" si="7"/>
        <v>0</v>
      </c>
      <c r="AE6" s="212">
        <f t="shared" si="8"/>
        <v>0</v>
      </c>
      <c r="AF6" s="212">
        <f t="shared" si="9"/>
        <v>0</v>
      </c>
      <c r="AG6" s="212">
        <f t="shared" si="10"/>
        <v>0</v>
      </c>
      <c r="AH6" s="212">
        <f t="shared" si="11"/>
        <v>0</v>
      </c>
      <c r="AI6" s="213">
        <f t="shared" si="12"/>
        <v>0</v>
      </c>
      <c r="AJ6" s="213">
        <f t="shared" si="13"/>
        <v>0</v>
      </c>
      <c r="AK6" s="213">
        <f t="shared" si="14"/>
        <v>0</v>
      </c>
      <c r="AL6" s="213">
        <f t="shared" si="15"/>
        <v>0</v>
      </c>
      <c r="AM6" s="213">
        <f t="shared" si="16"/>
        <v>0</v>
      </c>
      <c r="AN6" s="213">
        <f t="shared" si="17"/>
        <v>0</v>
      </c>
      <c r="AO6" s="213">
        <f t="shared" si="18"/>
        <v>0</v>
      </c>
      <c r="AP6" s="213">
        <f t="shared" si="19"/>
        <v>0</v>
      </c>
      <c r="AQ6" s="213">
        <f t="shared" si="20"/>
        <v>0</v>
      </c>
    </row>
    <row r="7" spans="1:43" x14ac:dyDescent="0.25">
      <c r="A7" s="5" t="s">
        <v>9</v>
      </c>
      <c r="B7" s="246"/>
      <c r="C7" s="246"/>
      <c r="D7" s="246"/>
      <c r="E7" s="246"/>
      <c r="F7" s="71"/>
      <c r="G7" s="246"/>
      <c r="H7" s="246"/>
      <c r="I7" s="246"/>
      <c r="J7" s="246"/>
      <c r="K7" s="246"/>
      <c r="L7" s="246"/>
      <c r="M7" s="246"/>
      <c r="N7" s="246"/>
      <c r="O7" s="246"/>
      <c r="P7" s="71"/>
      <c r="Q7" s="71"/>
      <c r="R7" s="71"/>
      <c r="S7" s="71"/>
      <c r="T7" s="71"/>
      <c r="U7" s="72"/>
      <c r="V7" s="2"/>
      <c r="W7" s="214" t="str">
        <f t="shared" si="0"/>
        <v>Gross Profit</v>
      </c>
      <c r="X7" s="212">
        <f t="shared" si="1"/>
        <v>0</v>
      </c>
      <c r="Y7" s="212">
        <f t="shared" si="2"/>
        <v>0</v>
      </c>
      <c r="Z7" s="212">
        <f t="shared" si="3"/>
        <v>0</v>
      </c>
      <c r="AA7" s="212">
        <f t="shared" si="4"/>
        <v>0</v>
      </c>
      <c r="AB7" s="212">
        <f t="shared" si="5"/>
        <v>0</v>
      </c>
      <c r="AC7" s="212">
        <f t="shared" si="6"/>
        <v>0</v>
      </c>
      <c r="AD7" s="212">
        <f t="shared" si="7"/>
        <v>0</v>
      </c>
      <c r="AE7" s="212">
        <f t="shared" si="8"/>
        <v>0</v>
      </c>
      <c r="AF7" s="212">
        <f t="shared" si="9"/>
        <v>0</v>
      </c>
      <c r="AG7" s="212">
        <f t="shared" si="10"/>
        <v>0</v>
      </c>
      <c r="AH7" s="212">
        <f t="shared" si="11"/>
        <v>0</v>
      </c>
      <c r="AI7" s="213">
        <f t="shared" si="12"/>
        <v>0</v>
      </c>
      <c r="AJ7" s="213">
        <f t="shared" si="13"/>
        <v>0</v>
      </c>
      <c r="AK7" s="213">
        <f t="shared" si="14"/>
        <v>0</v>
      </c>
      <c r="AL7" s="213">
        <f t="shared" si="15"/>
        <v>0</v>
      </c>
      <c r="AM7" s="213">
        <f t="shared" si="16"/>
        <v>0</v>
      </c>
      <c r="AN7" s="213">
        <f t="shared" si="17"/>
        <v>0</v>
      </c>
      <c r="AO7" s="213">
        <f t="shared" si="18"/>
        <v>0</v>
      </c>
      <c r="AP7" s="213">
        <f t="shared" si="19"/>
        <v>0</v>
      </c>
      <c r="AQ7" s="213">
        <f t="shared" si="20"/>
        <v>0</v>
      </c>
    </row>
    <row r="8" spans="1:43" x14ac:dyDescent="0.25">
      <c r="A8" s="5" t="s">
        <v>10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71"/>
      <c r="Q8" s="71"/>
      <c r="R8" s="71"/>
      <c r="S8" s="71"/>
      <c r="T8" s="71"/>
      <c r="U8" s="72"/>
      <c r="V8" s="2"/>
      <c r="W8" s="214" t="str">
        <f t="shared" si="0"/>
        <v>Selling, General &amp; Admin</v>
      </c>
      <c r="X8" s="212">
        <f t="shared" si="1"/>
        <v>0</v>
      </c>
      <c r="Y8" s="212">
        <f t="shared" si="2"/>
        <v>0</v>
      </c>
      <c r="Z8" s="212">
        <f t="shared" si="3"/>
        <v>0</v>
      </c>
      <c r="AA8" s="212">
        <f t="shared" si="4"/>
        <v>0</v>
      </c>
      <c r="AB8" s="212">
        <f t="shared" si="5"/>
        <v>0</v>
      </c>
      <c r="AC8" s="212">
        <f t="shared" si="6"/>
        <v>0</v>
      </c>
      <c r="AD8" s="212">
        <f t="shared" si="7"/>
        <v>0</v>
      </c>
      <c r="AE8" s="212">
        <f t="shared" si="8"/>
        <v>0</v>
      </c>
      <c r="AF8" s="212">
        <f t="shared" si="9"/>
        <v>0</v>
      </c>
      <c r="AG8" s="212">
        <f t="shared" si="10"/>
        <v>0</v>
      </c>
      <c r="AH8" s="212">
        <f t="shared" si="11"/>
        <v>0</v>
      </c>
      <c r="AI8" s="213">
        <f t="shared" si="12"/>
        <v>0</v>
      </c>
      <c r="AJ8" s="213">
        <f t="shared" si="13"/>
        <v>0</v>
      </c>
      <c r="AK8" s="213">
        <f t="shared" si="14"/>
        <v>0</v>
      </c>
      <c r="AL8" s="213">
        <f t="shared" si="15"/>
        <v>0</v>
      </c>
      <c r="AM8" s="213">
        <f t="shared" si="16"/>
        <v>0</v>
      </c>
      <c r="AN8" s="213">
        <f t="shared" si="17"/>
        <v>0</v>
      </c>
      <c r="AO8" s="213">
        <f t="shared" si="18"/>
        <v>0</v>
      </c>
      <c r="AP8" s="213">
        <f t="shared" si="19"/>
        <v>0</v>
      </c>
      <c r="AQ8" s="213">
        <f t="shared" si="20"/>
        <v>0</v>
      </c>
    </row>
    <row r="9" spans="1:43" x14ac:dyDescent="0.25">
      <c r="A9" s="5" t="s">
        <v>11</v>
      </c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71"/>
      <c r="Q9" s="71"/>
      <c r="R9" s="71"/>
      <c r="S9" s="71"/>
      <c r="T9" s="71"/>
      <c r="U9" s="72"/>
      <c r="V9" s="2"/>
      <c r="W9" s="214" t="str">
        <f t="shared" si="0"/>
        <v>Research &amp; Development</v>
      </c>
      <c r="X9" s="212">
        <f t="shared" si="1"/>
        <v>0</v>
      </c>
      <c r="Y9" s="212">
        <f t="shared" si="2"/>
        <v>0</v>
      </c>
      <c r="Z9" s="212">
        <f t="shared" si="3"/>
        <v>0</v>
      </c>
      <c r="AA9" s="212">
        <f t="shared" si="4"/>
        <v>0</v>
      </c>
      <c r="AB9" s="212">
        <f t="shared" si="5"/>
        <v>0</v>
      </c>
      <c r="AC9" s="212">
        <f t="shared" si="6"/>
        <v>0</v>
      </c>
      <c r="AD9" s="212">
        <f t="shared" si="7"/>
        <v>0</v>
      </c>
      <c r="AE9" s="212">
        <f t="shared" si="8"/>
        <v>0</v>
      </c>
      <c r="AF9" s="212">
        <f t="shared" si="9"/>
        <v>0</v>
      </c>
      <c r="AG9" s="212">
        <f t="shared" si="10"/>
        <v>0</v>
      </c>
      <c r="AH9" s="212">
        <f t="shared" si="11"/>
        <v>0</v>
      </c>
      <c r="AI9" s="213">
        <f t="shared" si="12"/>
        <v>0</v>
      </c>
      <c r="AJ9" s="213">
        <f t="shared" si="13"/>
        <v>0</v>
      </c>
      <c r="AK9" s="213">
        <f t="shared" si="14"/>
        <v>0</v>
      </c>
      <c r="AL9" s="213">
        <f t="shared" si="15"/>
        <v>0</v>
      </c>
      <c r="AM9" s="213">
        <f t="shared" si="16"/>
        <v>0</v>
      </c>
      <c r="AN9" s="213">
        <f t="shared" si="17"/>
        <v>0</v>
      </c>
      <c r="AO9" s="213">
        <f t="shared" si="18"/>
        <v>0</v>
      </c>
      <c r="AP9" s="213">
        <f t="shared" si="19"/>
        <v>0</v>
      </c>
      <c r="AQ9" s="213">
        <f t="shared" si="20"/>
        <v>0</v>
      </c>
    </row>
    <row r="10" spans="1:43" x14ac:dyDescent="0.25">
      <c r="A10" s="5" t="s">
        <v>12</v>
      </c>
      <c r="B10" s="246"/>
      <c r="C10" s="246"/>
      <c r="D10" s="246"/>
      <c r="E10" s="246"/>
      <c r="F10" s="246"/>
      <c r="G10" s="246"/>
      <c r="H10" s="71"/>
      <c r="I10" s="71"/>
      <c r="J10" s="71"/>
      <c r="K10" s="246"/>
      <c r="L10" s="246"/>
      <c r="M10" s="246"/>
      <c r="N10" s="246"/>
      <c r="O10" s="246"/>
      <c r="P10" s="71"/>
      <c r="Q10" s="71"/>
      <c r="R10" s="71"/>
      <c r="S10" s="71"/>
      <c r="T10" s="71"/>
      <c r="U10" s="72"/>
      <c r="V10" s="2"/>
      <c r="W10" s="214" t="str">
        <f t="shared" si="0"/>
        <v>Operating Expenses</v>
      </c>
      <c r="X10" s="212">
        <f t="shared" si="1"/>
        <v>0</v>
      </c>
      <c r="Y10" s="212">
        <f t="shared" si="2"/>
        <v>0</v>
      </c>
      <c r="Z10" s="212">
        <f t="shared" si="3"/>
        <v>0</v>
      </c>
      <c r="AA10" s="212">
        <f t="shared" si="4"/>
        <v>0</v>
      </c>
      <c r="AB10" s="212">
        <f t="shared" si="5"/>
        <v>0</v>
      </c>
      <c r="AC10" s="212">
        <f t="shared" si="6"/>
        <v>0</v>
      </c>
      <c r="AD10" s="212">
        <f t="shared" si="7"/>
        <v>0</v>
      </c>
      <c r="AE10" s="212">
        <f t="shared" si="8"/>
        <v>0</v>
      </c>
      <c r="AF10" s="212">
        <f t="shared" si="9"/>
        <v>0</v>
      </c>
      <c r="AG10" s="212">
        <f t="shared" si="10"/>
        <v>0</v>
      </c>
      <c r="AH10" s="212">
        <f t="shared" si="11"/>
        <v>0</v>
      </c>
      <c r="AI10" s="213">
        <f t="shared" si="12"/>
        <v>0</v>
      </c>
      <c r="AJ10" s="213">
        <f t="shared" si="13"/>
        <v>0</v>
      </c>
      <c r="AK10" s="213">
        <f t="shared" si="14"/>
        <v>0</v>
      </c>
      <c r="AL10" s="213">
        <f t="shared" si="15"/>
        <v>0</v>
      </c>
      <c r="AM10" s="213">
        <f t="shared" si="16"/>
        <v>0</v>
      </c>
      <c r="AN10" s="213">
        <f t="shared" si="17"/>
        <v>0</v>
      </c>
      <c r="AO10" s="213">
        <f t="shared" si="18"/>
        <v>0</v>
      </c>
      <c r="AP10" s="213">
        <f t="shared" si="19"/>
        <v>0</v>
      </c>
      <c r="AQ10" s="213">
        <f t="shared" si="20"/>
        <v>0</v>
      </c>
    </row>
    <row r="11" spans="1:43" x14ac:dyDescent="0.25">
      <c r="A11" s="5" t="s">
        <v>13</v>
      </c>
      <c r="B11" s="71"/>
      <c r="C11" s="71"/>
      <c r="D11" s="71"/>
      <c r="E11" s="71"/>
      <c r="F11" s="71"/>
      <c r="G11" s="71"/>
      <c r="H11" s="71"/>
      <c r="I11" s="71"/>
      <c r="J11" s="71"/>
      <c r="K11" s="246"/>
      <c r="L11" s="246"/>
      <c r="M11" s="246"/>
      <c r="N11" s="246"/>
      <c r="O11" s="246"/>
      <c r="P11" s="71"/>
      <c r="Q11" s="71"/>
      <c r="R11" s="71"/>
      <c r="S11" s="71"/>
      <c r="T11" s="71"/>
      <c r="U11" s="72"/>
      <c r="V11" s="2"/>
      <c r="W11" s="214" t="str">
        <f t="shared" si="0"/>
        <v>Operating Income</v>
      </c>
      <c r="X11" s="212">
        <f t="shared" si="1"/>
        <v>0</v>
      </c>
      <c r="Y11" s="212">
        <f t="shared" si="2"/>
        <v>0</v>
      </c>
      <c r="Z11" s="212">
        <f t="shared" si="3"/>
        <v>0</v>
      </c>
      <c r="AA11" s="212">
        <f t="shared" si="4"/>
        <v>0</v>
      </c>
      <c r="AB11" s="212">
        <f t="shared" si="5"/>
        <v>0</v>
      </c>
      <c r="AC11" s="212">
        <f t="shared" si="6"/>
        <v>0</v>
      </c>
      <c r="AD11" s="212">
        <f t="shared" si="7"/>
        <v>0</v>
      </c>
      <c r="AE11" s="212">
        <f t="shared" si="8"/>
        <v>0</v>
      </c>
      <c r="AF11" s="212">
        <f t="shared" si="9"/>
        <v>0</v>
      </c>
      <c r="AG11" s="212">
        <f t="shared" si="10"/>
        <v>0</v>
      </c>
      <c r="AH11" s="212">
        <f t="shared" si="11"/>
        <v>0</v>
      </c>
      <c r="AI11" s="213">
        <f t="shared" si="12"/>
        <v>0</v>
      </c>
      <c r="AJ11" s="213">
        <f t="shared" si="13"/>
        <v>0</v>
      </c>
      <c r="AK11" s="213">
        <f t="shared" si="14"/>
        <v>0</v>
      </c>
      <c r="AL11" s="213">
        <f t="shared" si="15"/>
        <v>0</v>
      </c>
      <c r="AM11" s="213">
        <f t="shared" si="16"/>
        <v>0</v>
      </c>
      <c r="AN11" s="213">
        <f t="shared" si="17"/>
        <v>0</v>
      </c>
      <c r="AO11" s="213">
        <f t="shared" si="18"/>
        <v>0</v>
      </c>
      <c r="AP11" s="213">
        <f t="shared" si="19"/>
        <v>0</v>
      </c>
      <c r="AQ11" s="213">
        <f t="shared" si="20"/>
        <v>0</v>
      </c>
    </row>
    <row r="12" spans="1:43" x14ac:dyDescent="0.25">
      <c r="A12" s="5" t="s">
        <v>14</v>
      </c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73"/>
      <c r="Q12" s="73"/>
      <c r="R12" s="73"/>
      <c r="S12" s="73"/>
      <c r="T12" s="73"/>
      <c r="U12" s="72"/>
      <c r="V12" s="2"/>
      <c r="W12" s="214" t="str">
        <f t="shared" si="0"/>
        <v>Interest Expense / Income</v>
      </c>
      <c r="X12" s="212">
        <f t="shared" si="1"/>
        <v>0</v>
      </c>
      <c r="Y12" s="212">
        <f t="shared" si="2"/>
        <v>0</v>
      </c>
      <c r="Z12" s="212">
        <f t="shared" si="3"/>
        <v>0</v>
      </c>
      <c r="AA12" s="212">
        <f t="shared" si="4"/>
        <v>0</v>
      </c>
      <c r="AB12" s="212">
        <f t="shared" si="5"/>
        <v>0</v>
      </c>
      <c r="AC12" s="212">
        <f t="shared" si="6"/>
        <v>0</v>
      </c>
      <c r="AD12" s="212">
        <f t="shared" si="7"/>
        <v>0</v>
      </c>
      <c r="AE12" s="212">
        <f t="shared" si="8"/>
        <v>0</v>
      </c>
      <c r="AF12" s="212">
        <f t="shared" si="9"/>
        <v>0</v>
      </c>
      <c r="AG12" s="212">
        <f t="shared" si="10"/>
        <v>0</v>
      </c>
      <c r="AH12" s="212">
        <f t="shared" si="11"/>
        <v>0</v>
      </c>
      <c r="AI12" s="213">
        <f t="shared" si="12"/>
        <v>0</v>
      </c>
      <c r="AJ12" s="213">
        <f t="shared" si="13"/>
        <v>0</v>
      </c>
      <c r="AK12" s="213">
        <f t="shared" si="14"/>
        <v>0</v>
      </c>
      <c r="AL12" s="213">
        <f t="shared" si="15"/>
        <v>0</v>
      </c>
      <c r="AM12" s="213">
        <f t="shared" si="16"/>
        <v>0</v>
      </c>
      <c r="AN12" s="213">
        <f t="shared" si="17"/>
        <v>0</v>
      </c>
      <c r="AO12" s="213">
        <f t="shared" si="18"/>
        <v>0</v>
      </c>
      <c r="AP12" s="213">
        <f t="shared" si="19"/>
        <v>0</v>
      </c>
      <c r="AQ12" s="213">
        <f t="shared" si="20"/>
        <v>0</v>
      </c>
    </row>
    <row r="13" spans="1:43" x14ac:dyDescent="0.25">
      <c r="A13" s="5" t="s">
        <v>15</v>
      </c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73"/>
      <c r="Q13" s="73"/>
      <c r="R13" s="73"/>
      <c r="S13" s="73"/>
      <c r="T13" s="73"/>
      <c r="U13" s="74"/>
      <c r="V13" s="2"/>
      <c r="W13" s="214" t="str">
        <f t="shared" si="0"/>
        <v>Other Expense / Income</v>
      </c>
      <c r="X13" s="212">
        <f t="shared" si="1"/>
        <v>0</v>
      </c>
      <c r="Y13" s="212">
        <f t="shared" si="2"/>
        <v>0</v>
      </c>
      <c r="Z13" s="212">
        <f t="shared" si="3"/>
        <v>0</v>
      </c>
      <c r="AA13" s="212">
        <f t="shared" si="4"/>
        <v>0</v>
      </c>
      <c r="AB13" s="212">
        <f t="shared" si="5"/>
        <v>0</v>
      </c>
      <c r="AC13" s="212">
        <f t="shared" si="6"/>
        <v>0</v>
      </c>
      <c r="AD13" s="212">
        <f t="shared" si="7"/>
        <v>0</v>
      </c>
      <c r="AE13" s="212">
        <f t="shared" si="8"/>
        <v>0</v>
      </c>
      <c r="AF13" s="212">
        <f t="shared" si="9"/>
        <v>0</v>
      </c>
      <c r="AG13" s="212">
        <f t="shared" si="10"/>
        <v>0</v>
      </c>
      <c r="AH13" s="212">
        <f t="shared" si="11"/>
        <v>0</v>
      </c>
      <c r="AI13" s="213">
        <f t="shared" si="12"/>
        <v>0</v>
      </c>
      <c r="AJ13" s="213">
        <f t="shared" si="13"/>
        <v>0</v>
      </c>
      <c r="AK13" s="213">
        <f t="shared" si="14"/>
        <v>0</v>
      </c>
      <c r="AL13" s="213">
        <f t="shared" si="15"/>
        <v>0</v>
      </c>
      <c r="AM13" s="213">
        <f t="shared" si="16"/>
        <v>0</v>
      </c>
      <c r="AN13" s="213">
        <f t="shared" si="17"/>
        <v>0</v>
      </c>
      <c r="AO13" s="213">
        <f t="shared" si="18"/>
        <v>0</v>
      </c>
      <c r="AP13" s="213">
        <f t="shared" si="19"/>
        <v>0</v>
      </c>
      <c r="AQ13" s="213">
        <f t="shared" si="20"/>
        <v>0</v>
      </c>
    </row>
    <row r="14" spans="1:43" x14ac:dyDescent="0.25">
      <c r="A14" s="5" t="s">
        <v>16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246"/>
      <c r="M14" s="246"/>
      <c r="N14" s="246"/>
      <c r="O14" s="246"/>
      <c r="P14" s="71"/>
      <c r="Q14" s="71"/>
      <c r="R14" s="71"/>
      <c r="S14" s="71"/>
      <c r="T14" s="71"/>
      <c r="U14" s="72"/>
      <c r="V14" s="2"/>
      <c r="W14" s="214" t="str">
        <f t="shared" si="0"/>
        <v>Pretax Income</v>
      </c>
      <c r="X14" s="212">
        <f t="shared" si="1"/>
        <v>0</v>
      </c>
      <c r="Y14" s="212">
        <f t="shared" si="2"/>
        <v>0</v>
      </c>
      <c r="Z14" s="212">
        <f t="shared" si="3"/>
        <v>0</v>
      </c>
      <c r="AA14" s="212">
        <f t="shared" si="4"/>
        <v>0</v>
      </c>
      <c r="AB14" s="212">
        <f t="shared" si="5"/>
        <v>0</v>
      </c>
      <c r="AC14" s="212">
        <f t="shared" si="6"/>
        <v>0</v>
      </c>
      <c r="AD14" s="212">
        <f t="shared" si="7"/>
        <v>0</v>
      </c>
      <c r="AE14" s="212">
        <f t="shared" si="8"/>
        <v>0</v>
      </c>
      <c r="AF14" s="212">
        <f t="shared" si="9"/>
        <v>0</v>
      </c>
      <c r="AG14" s="212">
        <f t="shared" si="10"/>
        <v>0</v>
      </c>
      <c r="AH14" s="212">
        <f t="shared" si="11"/>
        <v>0</v>
      </c>
      <c r="AI14" s="213">
        <f t="shared" si="12"/>
        <v>0</v>
      </c>
      <c r="AJ14" s="213">
        <f t="shared" si="13"/>
        <v>0</v>
      </c>
      <c r="AK14" s="213">
        <f t="shared" si="14"/>
        <v>0</v>
      </c>
      <c r="AL14" s="213">
        <f t="shared" si="15"/>
        <v>0</v>
      </c>
      <c r="AM14" s="213">
        <f t="shared" si="16"/>
        <v>0</v>
      </c>
      <c r="AN14" s="213">
        <f t="shared" si="17"/>
        <v>0</v>
      </c>
      <c r="AO14" s="213">
        <f t="shared" si="18"/>
        <v>0</v>
      </c>
      <c r="AP14" s="213">
        <f t="shared" si="19"/>
        <v>0</v>
      </c>
      <c r="AQ14" s="213">
        <f t="shared" si="20"/>
        <v>0</v>
      </c>
    </row>
    <row r="15" spans="1:43" x14ac:dyDescent="0.25">
      <c r="A15" s="5" t="s">
        <v>17</v>
      </c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73"/>
      <c r="Q15" s="73"/>
      <c r="R15" s="71"/>
      <c r="S15" s="71"/>
      <c r="T15" s="71"/>
      <c r="U15" s="72"/>
      <c r="V15" s="2"/>
      <c r="W15" s="214" t="str">
        <f t="shared" si="0"/>
        <v>Income Tax</v>
      </c>
      <c r="X15" s="212">
        <f t="shared" si="1"/>
        <v>0</v>
      </c>
      <c r="Y15" s="212">
        <f t="shared" si="2"/>
        <v>0</v>
      </c>
      <c r="Z15" s="212">
        <f t="shared" si="3"/>
        <v>0</v>
      </c>
      <c r="AA15" s="212">
        <f t="shared" si="4"/>
        <v>0</v>
      </c>
      <c r="AB15" s="212">
        <f t="shared" si="5"/>
        <v>0</v>
      </c>
      <c r="AC15" s="212">
        <f t="shared" si="6"/>
        <v>0</v>
      </c>
      <c r="AD15" s="212">
        <f t="shared" si="7"/>
        <v>0</v>
      </c>
      <c r="AE15" s="212">
        <f t="shared" si="8"/>
        <v>0</v>
      </c>
      <c r="AF15" s="212">
        <f t="shared" si="9"/>
        <v>0</v>
      </c>
      <c r="AG15" s="212">
        <f t="shared" si="10"/>
        <v>0</v>
      </c>
      <c r="AH15" s="212">
        <f t="shared" si="11"/>
        <v>0</v>
      </c>
      <c r="AI15" s="213">
        <f t="shared" si="12"/>
        <v>0</v>
      </c>
      <c r="AJ15" s="213">
        <f t="shared" si="13"/>
        <v>0</v>
      </c>
      <c r="AK15" s="213">
        <f t="shared" si="14"/>
        <v>0</v>
      </c>
      <c r="AL15" s="213">
        <f t="shared" si="15"/>
        <v>0</v>
      </c>
      <c r="AM15" s="213">
        <f t="shared" si="16"/>
        <v>0</v>
      </c>
      <c r="AN15" s="213">
        <f t="shared" si="17"/>
        <v>0</v>
      </c>
      <c r="AO15" s="213">
        <f t="shared" si="18"/>
        <v>0</v>
      </c>
      <c r="AP15" s="213">
        <f t="shared" si="19"/>
        <v>0</v>
      </c>
      <c r="AQ15" s="213">
        <f t="shared" si="20"/>
        <v>0</v>
      </c>
    </row>
    <row r="16" spans="1:43" x14ac:dyDescent="0.25">
      <c r="A16" s="5" t="s">
        <v>18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246"/>
      <c r="M16" s="246"/>
      <c r="N16" s="246"/>
      <c r="O16" s="246"/>
      <c r="P16" s="71"/>
      <c r="Q16" s="71"/>
      <c r="R16" s="71"/>
      <c r="S16" s="71"/>
      <c r="T16" s="71"/>
      <c r="U16" s="72"/>
      <c r="V16" s="2"/>
      <c r="W16" s="214" t="str">
        <f t="shared" si="0"/>
        <v>Net Income</v>
      </c>
      <c r="X16" s="212">
        <f t="shared" si="1"/>
        <v>0</v>
      </c>
      <c r="Y16" s="212">
        <f t="shared" si="2"/>
        <v>0</v>
      </c>
      <c r="Z16" s="212">
        <f t="shared" si="3"/>
        <v>0</v>
      </c>
      <c r="AA16" s="212">
        <f t="shared" si="4"/>
        <v>0</v>
      </c>
      <c r="AB16" s="212">
        <f t="shared" si="5"/>
        <v>0</v>
      </c>
      <c r="AC16" s="212">
        <f t="shared" si="6"/>
        <v>0</v>
      </c>
      <c r="AD16" s="212">
        <f t="shared" si="7"/>
        <v>0</v>
      </c>
      <c r="AE16" s="212">
        <f t="shared" si="8"/>
        <v>0</v>
      </c>
      <c r="AF16" s="212">
        <f t="shared" si="9"/>
        <v>0</v>
      </c>
      <c r="AG16" s="212">
        <f t="shared" si="10"/>
        <v>0</v>
      </c>
      <c r="AH16" s="212">
        <f t="shared" si="11"/>
        <v>0</v>
      </c>
      <c r="AI16" s="213">
        <f t="shared" si="12"/>
        <v>0</v>
      </c>
      <c r="AJ16" s="213">
        <f t="shared" si="13"/>
        <v>0</v>
      </c>
      <c r="AK16" s="213">
        <f t="shared" si="14"/>
        <v>0</v>
      </c>
      <c r="AL16" s="213">
        <f t="shared" si="15"/>
        <v>0</v>
      </c>
      <c r="AM16" s="213">
        <f t="shared" si="16"/>
        <v>0</v>
      </c>
      <c r="AN16" s="213">
        <f t="shared" si="17"/>
        <v>0</v>
      </c>
      <c r="AO16" s="213">
        <f t="shared" si="18"/>
        <v>0</v>
      </c>
      <c r="AP16" s="213">
        <f t="shared" si="19"/>
        <v>0</v>
      </c>
      <c r="AQ16" s="213">
        <f t="shared" si="20"/>
        <v>0</v>
      </c>
    </row>
    <row r="17" spans="1:43" x14ac:dyDescent="0.25">
      <c r="A17" s="5" t="s">
        <v>19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70"/>
      <c r="V17" s="2"/>
      <c r="W17" s="214" t="str">
        <f t="shared" si="0"/>
        <v>Net Income Growth</v>
      </c>
      <c r="X17" s="212">
        <f t="shared" si="1"/>
        <v>0</v>
      </c>
      <c r="Y17" s="212">
        <f t="shared" si="2"/>
        <v>0</v>
      </c>
      <c r="Z17" s="212">
        <f t="shared" si="3"/>
        <v>0</v>
      </c>
      <c r="AA17" s="212">
        <f t="shared" si="4"/>
        <v>0</v>
      </c>
      <c r="AB17" s="212">
        <f t="shared" si="5"/>
        <v>0</v>
      </c>
      <c r="AC17" s="212">
        <f t="shared" si="6"/>
        <v>0</v>
      </c>
      <c r="AD17" s="212">
        <f t="shared" si="7"/>
        <v>0</v>
      </c>
      <c r="AE17" s="212">
        <f t="shared" si="8"/>
        <v>0</v>
      </c>
      <c r="AF17" s="212">
        <f t="shared" si="9"/>
        <v>0</v>
      </c>
      <c r="AG17" s="212">
        <f t="shared" si="10"/>
        <v>0</v>
      </c>
      <c r="AH17" s="212">
        <f t="shared" si="11"/>
        <v>0</v>
      </c>
      <c r="AI17" s="213">
        <f t="shared" si="12"/>
        <v>0</v>
      </c>
      <c r="AJ17" s="213">
        <f t="shared" si="13"/>
        <v>0</v>
      </c>
      <c r="AK17" s="213">
        <f t="shared" si="14"/>
        <v>0</v>
      </c>
      <c r="AL17" s="213">
        <f t="shared" si="15"/>
        <v>0</v>
      </c>
      <c r="AM17" s="213">
        <f t="shared" si="16"/>
        <v>0</v>
      </c>
      <c r="AN17" s="213">
        <f t="shared" si="17"/>
        <v>0</v>
      </c>
      <c r="AO17" s="213">
        <f t="shared" si="18"/>
        <v>0</v>
      </c>
      <c r="AP17" s="213">
        <f t="shared" si="19"/>
        <v>0</v>
      </c>
      <c r="AQ17" s="213">
        <f t="shared" si="20"/>
        <v>0</v>
      </c>
    </row>
    <row r="18" spans="1:43" x14ac:dyDescent="0.25">
      <c r="A18" s="5" t="s">
        <v>20</v>
      </c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71"/>
      <c r="R18" s="71"/>
      <c r="S18" s="71"/>
      <c r="T18" s="71"/>
      <c r="U18" s="72"/>
      <c r="V18" s="2"/>
      <c r="W18" s="214" t="str">
        <f t="shared" si="0"/>
        <v>Shares Outstanding (Basic)</v>
      </c>
      <c r="X18" s="212">
        <f t="shared" si="1"/>
        <v>0</v>
      </c>
      <c r="Y18" s="212">
        <f t="shared" si="2"/>
        <v>0</v>
      </c>
      <c r="Z18" s="212">
        <f t="shared" si="3"/>
        <v>0</v>
      </c>
      <c r="AA18" s="212">
        <f t="shared" si="4"/>
        <v>0</v>
      </c>
      <c r="AB18" s="212">
        <f t="shared" si="5"/>
        <v>0</v>
      </c>
      <c r="AC18" s="212">
        <f t="shared" si="6"/>
        <v>0</v>
      </c>
      <c r="AD18" s="212">
        <f t="shared" si="7"/>
        <v>0</v>
      </c>
      <c r="AE18" s="212">
        <f t="shared" si="8"/>
        <v>0</v>
      </c>
      <c r="AF18" s="212">
        <f t="shared" si="9"/>
        <v>0</v>
      </c>
      <c r="AG18" s="212">
        <f t="shared" si="10"/>
        <v>0</v>
      </c>
      <c r="AH18" s="212">
        <f t="shared" si="11"/>
        <v>0</v>
      </c>
      <c r="AI18" s="213">
        <f t="shared" si="12"/>
        <v>0</v>
      </c>
      <c r="AJ18" s="213">
        <f t="shared" si="13"/>
        <v>0</v>
      </c>
      <c r="AK18" s="213">
        <f t="shared" si="14"/>
        <v>0</v>
      </c>
      <c r="AL18" s="213">
        <f t="shared" si="15"/>
        <v>0</v>
      </c>
      <c r="AM18" s="213">
        <f t="shared" si="16"/>
        <v>0</v>
      </c>
      <c r="AN18" s="213">
        <f t="shared" si="17"/>
        <v>0</v>
      </c>
      <c r="AO18" s="213">
        <f t="shared" si="18"/>
        <v>0</v>
      </c>
      <c r="AP18" s="213">
        <f t="shared" si="19"/>
        <v>0</v>
      </c>
      <c r="AQ18" s="213">
        <f t="shared" si="20"/>
        <v>0</v>
      </c>
    </row>
    <row r="19" spans="1:43" x14ac:dyDescent="0.25">
      <c r="A19" s="5" t="s">
        <v>21</v>
      </c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71"/>
      <c r="Q19" s="71"/>
      <c r="R19" s="71"/>
      <c r="S19" s="71"/>
      <c r="T19" s="71"/>
      <c r="U19" s="72"/>
      <c r="V19" s="2"/>
      <c r="W19" s="214" t="str">
        <f t="shared" si="0"/>
        <v>Shares Outstanding (Diluted)</v>
      </c>
      <c r="X19" s="212">
        <f t="shared" si="1"/>
        <v>0</v>
      </c>
      <c r="Y19" s="212">
        <f t="shared" si="2"/>
        <v>0</v>
      </c>
      <c r="Z19" s="212">
        <f t="shared" si="3"/>
        <v>0</v>
      </c>
      <c r="AA19" s="212">
        <f t="shared" si="4"/>
        <v>0</v>
      </c>
      <c r="AB19" s="212">
        <f t="shared" si="5"/>
        <v>0</v>
      </c>
      <c r="AC19" s="212">
        <f t="shared" si="6"/>
        <v>0</v>
      </c>
      <c r="AD19" s="212">
        <f t="shared" si="7"/>
        <v>0</v>
      </c>
      <c r="AE19" s="212">
        <f t="shared" si="8"/>
        <v>0</v>
      </c>
      <c r="AF19" s="212">
        <f t="shared" si="9"/>
        <v>0</v>
      </c>
      <c r="AG19" s="212">
        <f t="shared" si="10"/>
        <v>0</v>
      </c>
      <c r="AH19" s="212">
        <f t="shared" si="11"/>
        <v>0</v>
      </c>
      <c r="AI19" s="213">
        <f t="shared" si="12"/>
        <v>0</v>
      </c>
      <c r="AJ19" s="213">
        <f t="shared" si="13"/>
        <v>0</v>
      </c>
      <c r="AK19" s="213">
        <f t="shared" si="14"/>
        <v>0</v>
      </c>
      <c r="AL19" s="213">
        <f t="shared" si="15"/>
        <v>0</v>
      </c>
      <c r="AM19" s="213">
        <f t="shared" si="16"/>
        <v>0</v>
      </c>
      <c r="AN19" s="213">
        <f t="shared" si="17"/>
        <v>0</v>
      </c>
      <c r="AO19" s="213">
        <f t="shared" si="18"/>
        <v>0</v>
      </c>
      <c r="AP19" s="213">
        <f t="shared" si="19"/>
        <v>0</v>
      </c>
      <c r="AQ19" s="213">
        <f t="shared" si="20"/>
        <v>0</v>
      </c>
    </row>
    <row r="20" spans="1:43" x14ac:dyDescent="0.25">
      <c r="A20" s="5" t="s">
        <v>22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70"/>
      <c r="V20" s="2"/>
      <c r="W20" s="214" t="str">
        <f t="shared" si="0"/>
        <v>Shares Change</v>
      </c>
      <c r="X20" s="212">
        <f t="shared" si="1"/>
        <v>0</v>
      </c>
      <c r="Y20" s="212">
        <f t="shared" si="2"/>
        <v>0</v>
      </c>
      <c r="Z20" s="212">
        <f t="shared" si="3"/>
        <v>0</v>
      </c>
      <c r="AA20" s="212">
        <f t="shared" si="4"/>
        <v>0</v>
      </c>
      <c r="AB20" s="212">
        <f t="shared" si="5"/>
        <v>0</v>
      </c>
      <c r="AC20" s="212">
        <f t="shared" si="6"/>
        <v>0</v>
      </c>
      <c r="AD20" s="212">
        <f t="shared" si="7"/>
        <v>0</v>
      </c>
      <c r="AE20" s="212">
        <f t="shared" si="8"/>
        <v>0</v>
      </c>
      <c r="AF20" s="212">
        <f t="shared" si="9"/>
        <v>0</v>
      </c>
      <c r="AG20" s="212">
        <f t="shared" si="10"/>
        <v>0</v>
      </c>
      <c r="AH20" s="212">
        <f t="shared" si="11"/>
        <v>0</v>
      </c>
      <c r="AI20" s="213">
        <f t="shared" si="12"/>
        <v>0</v>
      </c>
      <c r="AJ20" s="213">
        <f t="shared" si="13"/>
        <v>0</v>
      </c>
      <c r="AK20" s="213">
        <f t="shared" si="14"/>
        <v>0</v>
      </c>
      <c r="AL20" s="213">
        <f t="shared" si="15"/>
        <v>0</v>
      </c>
      <c r="AM20" s="213">
        <f t="shared" si="16"/>
        <v>0</v>
      </c>
      <c r="AN20" s="213">
        <f t="shared" si="17"/>
        <v>0</v>
      </c>
      <c r="AO20" s="213">
        <f t="shared" si="18"/>
        <v>0</v>
      </c>
      <c r="AP20" s="213">
        <f t="shared" si="19"/>
        <v>0</v>
      </c>
      <c r="AQ20" s="213">
        <f t="shared" si="20"/>
        <v>0</v>
      </c>
    </row>
    <row r="21" spans="1:43" x14ac:dyDescent="0.25">
      <c r="A21" s="5" t="s">
        <v>23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73"/>
      <c r="Q21" s="73"/>
      <c r="R21" s="73"/>
      <c r="S21" s="73"/>
      <c r="T21" s="73"/>
      <c r="U21" s="74"/>
      <c r="V21" s="2"/>
      <c r="W21" s="214" t="str">
        <f t="shared" si="0"/>
        <v>EPS (Basic)</v>
      </c>
      <c r="X21" s="212">
        <f t="shared" si="1"/>
        <v>0</v>
      </c>
      <c r="Y21" s="212">
        <f t="shared" si="2"/>
        <v>0</v>
      </c>
      <c r="Z21" s="212">
        <f t="shared" si="3"/>
        <v>0</v>
      </c>
      <c r="AA21" s="212">
        <f t="shared" si="4"/>
        <v>0</v>
      </c>
      <c r="AB21" s="212">
        <f t="shared" si="5"/>
        <v>0</v>
      </c>
      <c r="AC21" s="212">
        <f t="shared" si="6"/>
        <v>0</v>
      </c>
      <c r="AD21" s="212">
        <f t="shared" si="7"/>
        <v>0</v>
      </c>
      <c r="AE21" s="212">
        <f t="shared" si="8"/>
        <v>0</v>
      </c>
      <c r="AF21" s="212">
        <f t="shared" si="9"/>
        <v>0</v>
      </c>
      <c r="AG21" s="212">
        <f t="shared" si="10"/>
        <v>0</v>
      </c>
      <c r="AH21" s="212">
        <f t="shared" si="11"/>
        <v>0</v>
      </c>
      <c r="AI21" s="213">
        <f t="shared" si="12"/>
        <v>0</v>
      </c>
      <c r="AJ21" s="213">
        <f t="shared" si="13"/>
        <v>0</v>
      </c>
      <c r="AK21" s="213">
        <f t="shared" si="14"/>
        <v>0</v>
      </c>
      <c r="AL21" s="213">
        <f t="shared" si="15"/>
        <v>0</v>
      </c>
      <c r="AM21" s="213">
        <f t="shared" si="16"/>
        <v>0</v>
      </c>
      <c r="AN21" s="213">
        <f t="shared" si="17"/>
        <v>0</v>
      </c>
      <c r="AO21" s="213">
        <f t="shared" si="18"/>
        <v>0</v>
      </c>
      <c r="AP21" s="213">
        <f t="shared" si="19"/>
        <v>0</v>
      </c>
      <c r="AQ21" s="213">
        <f t="shared" si="20"/>
        <v>0</v>
      </c>
    </row>
    <row r="22" spans="1:43" x14ac:dyDescent="0.25">
      <c r="A22" s="5" t="s">
        <v>24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73"/>
      <c r="Q22" s="73"/>
      <c r="R22" s="73"/>
      <c r="S22" s="73"/>
      <c r="T22" s="73"/>
      <c r="U22" s="74"/>
      <c r="V22" s="2"/>
      <c r="W22" s="214" t="str">
        <f t="shared" si="0"/>
        <v>EPS (Diluted)</v>
      </c>
      <c r="X22" s="212">
        <f t="shared" si="1"/>
        <v>0</v>
      </c>
      <c r="Y22" s="212">
        <f t="shared" si="2"/>
        <v>0</v>
      </c>
      <c r="Z22" s="212">
        <f t="shared" si="3"/>
        <v>0</v>
      </c>
      <c r="AA22" s="212">
        <f t="shared" si="4"/>
        <v>0</v>
      </c>
      <c r="AB22" s="212">
        <f t="shared" si="5"/>
        <v>0</v>
      </c>
      <c r="AC22" s="212">
        <f t="shared" si="6"/>
        <v>0</v>
      </c>
      <c r="AD22" s="212">
        <f t="shared" si="7"/>
        <v>0</v>
      </c>
      <c r="AE22" s="212">
        <f t="shared" si="8"/>
        <v>0</v>
      </c>
      <c r="AF22" s="212">
        <f t="shared" si="9"/>
        <v>0</v>
      </c>
      <c r="AG22" s="212">
        <f t="shared" si="10"/>
        <v>0</v>
      </c>
      <c r="AH22" s="212">
        <f t="shared" si="11"/>
        <v>0</v>
      </c>
      <c r="AI22" s="213">
        <f t="shared" si="12"/>
        <v>0</v>
      </c>
      <c r="AJ22" s="213">
        <f t="shared" si="13"/>
        <v>0</v>
      </c>
      <c r="AK22" s="213">
        <f t="shared" si="14"/>
        <v>0</v>
      </c>
      <c r="AL22" s="213">
        <f t="shared" si="15"/>
        <v>0</v>
      </c>
      <c r="AM22" s="213">
        <f t="shared" si="16"/>
        <v>0</v>
      </c>
      <c r="AN22" s="213">
        <f t="shared" si="17"/>
        <v>0</v>
      </c>
      <c r="AO22" s="213">
        <f t="shared" si="18"/>
        <v>0</v>
      </c>
      <c r="AP22" s="213">
        <f t="shared" si="19"/>
        <v>0</v>
      </c>
      <c r="AQ22" s="213">
        <f t="shared" si="20"/>
        <v>0</v>
      </c>
    </row>
    <row r="23" spans="1:43" x14ac:dyDescent="0.25">
      <c r="A23" s="5" t="s">
        <v>25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70"/>
      <c r="V23" s="2"/>
      <c r="W23" s="214" t="str">
        <f t="shared" si="0"/>
        <v>EPS Growth</v>
      </c>
      <c r="X23" s="212">
        <f t="shared" si="1"/>
        <v>0</v>
      </c>
      <c r="Y23" s="212">
        <f t="shared" si="2"/>
        <v>0</v>
      </c>
      <c r="Z23" s="212">
        <f t="shared" si="3"/>
        <v>0</v>
      </c>
      <c r="AA23" s="212">
        <f t="shared" si="4"/>
        <v>0</v>
      </c>
      <c r="AB23" s="212">
        <f t="shared" si="5"/>
        <v>0</v>
      </c>
      <c r="AC23" s="212">
        <f t="shared" si="6"/>
        <v>0</v>
      </c>
      <c r="AD23" s="212">
        <f t="shared" si="7"/>
        <v>0</v>
      </c>
      <c r="AE23" s="212">
        <f t="shared" si="8"/>
        <v>0</v>
      </c>
      <c r="AF23" s="212">
        <f t="shared" si="9"/>
        <v>0</v>
      </c>
      <c r="AG23" s="212">
        <f t="shared" si="10"/>
        <v>0</v>
      </c>
      <c r="AH23" s="212">
        <f t="shared" si="11"/>
        <v>0</v>
      </c>
      <c r="AI23" s="213">
        <f t="shared" si="12"/>
        <v>0</v>
      </c>
      <c r="AJ23" s="213">
        <f t="shared" si="13"/>
        <v>0</v>
      </c>
      <c r="AK23" s="213">
        <f t="shared" si="14"/>
        <v>0</v>
      </c>
      <c r="AL23" s="213">
        <f t="shared" si="15"/>
        <v>0</v>
      </c>
      <c r="AM23" s="213">
        <f t="shared" si="16"/>
        <v>0</v>
      </c>
      <c r="AN23" s="213">
        <f t="shared" si="17"/>
        <v>0</v>
      </c>
      <c r="AO23" s="213">
        <f t="shared" si="18"/>
        <v>0</v>
      </c>
      <c r="AP23" s="213">
        <f t="shared" si="19"/>
        <v>0</v>
      </c>
      <c r="AQ23" s="213">
        <f t="shared" si="20"/>
        <v>0</v>
      </c>
    </row>
    <row r="24" spans="1:43" x14ac:dyDescent="0.25">
      <c r="A24" s="5" t="s">
        <v>26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246"/>
      <c r="M24" s="246"/>
      <c r="N24" s="246"/>
      <c r="O24" s="246"/>
      <c r="P24" s="73"/>
      <c r="Q24" s="71"/>
      <c r="R24" s="71"/>
      <c r="S24" s="71"/>
      <c r="T24" s="71"/>
      <c r="U24" s="72"/>
      <c r="V24" s="2"/>
      <c r="W24" s="214" t="str">
        <f t="shared" si="0"/>
        <v>Free Cash Flow</v>
      </c>
      <c r="X24" s="212">
        <f t="shared" si="1"/>
        <v>0</v>
      </c>
      <c r="Y24" s="212">
        <f t="shared" si="2"/>
        <v>0</v>
      </c>
      <c r="Z24" s="212">
        <f t="shared" si="3"/>
        <v>0</v>
      </c>
      <c r="AA24" s="212">
        <f t="shared" si="4"/>
        <v>0</v>
      </c>
      <c r="AB24" s="212">
        <f t="shared" si="5"/>
        <v>0</v>
      </c>
      <c r="AC24" s="212">
        <f t="shared" si="6"/>
        <v>0</v>
      </c>
      <c r="AD24" s="212">
        <f t="shared" si="7"/>
        <v>0</v>
      </c>
      <c r="AE24" s="212">
        <f t="shared" si="8"/>
        <v>0</v>
      </c>
      <c r="AF24" s="212">
        <f t="shared" si="9"/>
        <v>0</v>
      </c>
      <c r="AG24" s="212">
        <f t="shared" si="10"/>
        <v>0</v>
      </c>
      <c r="AH24" s="212">
        <f t="shared" si="11"/>
        <v>0</v>
      </c>
      <c r="AI24" s="213">
        <f t="shared" si="12"/>
        <v>0</v>
      </c>
      <c r="AJ24" s="213">
        <f t="shared" si="13"/>
        <v>0</v>
      </c>
      <c r="AK24" s="213">
        <f t="shared" si="14"/>
        <v>0</v>
      </c>
      <c r="AL24" s="213">
        <f t="shared" si="15"/>
        <v>0</v>
      </c>
      <c r="AM24" s="213">
        <f t="shared" si="16"/>
        <v>0</v>
      </c>
      <c r="AN24" s="213">
        <f t="shared" si="17"/>
        <v>0</v>
      </c>
      <c r="AO24" s="213">
        <f t="shared" si="18"/>
        <v>0</v>
      </c>
      <c r="AP24" s="213">
        <f t="shared" si="19"/>
        <v>0</v>
      </c>
      <c r="AQ24" s="213">
        <f t="shared" si="20"/>
        <v>0</v>
      </c>
    </row>
    <row r="25" spans="1:43" x14ac:dyDescent="0.25">
      <c r="A25" s="5" t="s">
        <v>27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73"/>
      <c r="Q25" s="73"/>
      <c r="R25" s="73"/>
      <c r="S25" s="73"/>
      <c r="T25" s="73"/>
      <c r="U25" s="74"/>
      <c r="V25" s="2"/>
      <c r="W25" s="214" t="str">
        <f t="shared" si="0"/>
        <v>Free Cash Flow Per Share</v>
      </c>
      <c r="X25" s="212">
        <f t="shared" si="1"/>
        <v>0</v>
      </c>
      <c r="Y25" s="212">
        <f t="shared" si="2"/>
        <v>0</v>
      </c>
      <c r="Z25" s="212">
        <f t="shared" si="3"/>
        <v>0</v>
      </c>
      <c r="AA25" s="212">
        <f t="shared" si="4"/>
        <v>0</v>
      </c>
      <c r="AB25" s="212">
        <f t="shared" si="5"/>
        <v>0</v>
      </c>
      <c r="AC25" s="212">
        <f t="shared" si="6"/>
        <v>0</v>
      </c>
      <c r="AD25" s="212">
        <f t="shared" si="7"/>
        <v>0</v>
      </c>
      <c r="AE25" s="212">
        <f t="shared" si="8"/>
        <v>0</v>
      </c>
      <c r="AF25" s="212">
        <f t="shared" si="9"/>
        <v>0</v>
      </c>
      <c r="AG25" s="212">
        <f t="shared" si="10"/>
        <v>0</v>
      </c>
      <c r="AH25" s="212">
        <f t="shared" si="11"/>
        <v>0</v>
      </c>
      <c r="AI25" s="213">
        <f t="shared" si="12"/>
        <v>0</v>
      </c>
      <c r="AJ25" s="213">
        <f t="shared" si="13"/>
        <v>0</v>
      </c>
      <c r="AK25" s="213">
        <f t="shared" si="14"/>
        <v>0</v>
      </c>
      <c r="AL25" s="213">
        <f t="shared" si="15"/>
        <v>0</v>
      </c>
      <c r="AM25" s="213">
        <f t="shared" si="16"/>
        <v>0</v>
      </c>
      <c r="AN25" s="213">
        <f t="shared" si="17"/>
        <v>0</v>
      </c>
      <c r="AO25" s="213">
        <f t="shared" si="18"/>
        <v>0</v>
      </c>
      <c r="AP25" s="213">
        <f t="shared" si="19"/>
        <v>0</v>
      </c>
      <c r="AQ25" s="213">
        <f t="shared" si="20"/>
        <v>0</v>
      </c>
    </row>
    <row r="26" spans="1:43" x14ac:dyDescent="0.25">
      <c r="A26" s="5" t="s">
        <v>28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4"/>
      <c r="V26" s="2"/>
      <c r="W26" s="214" t="str">
        <f t="shared" si="0"/>
        <v>Dividend Per Share</v>
      </c>
      <c r="X26" s="212">
        <f t="shared" si="1"/>
        <v>0</v>
      </c>
      <c r="Y26" s="212">
        <f t="shared" si="2"/>
        <v>0</v>
      </c>
      <c r="Z26" s="212">
        <f t="shared" si="3"/>
        <v>0</v>
      </c>
      <c r="AA26" s="212">
        <f t="shared" si="4"/>
        <v>0</v>
      </c>
      <c r="AB26" s="212">
        <f t="shared" si="5"/>
        <v>0</v>
      </c>
      <c r="AC26" s="212">
        <f t="shared" si="6"/>
        <v>0</v>
      </c>
      <c r="AD26" s="212">
        <f t="shared" si="7"/>
        <v>0</v>
      </c>
      <c r="AE26" s="212">
        <f t="shared" si="8"/>
        <v>0</v>
      </c>
      <c r="AF26" s="212">
        <f t="shared" si="9"/>
        <v>0</v>
      </c>
      <c r="AG26" s="212">
        <f t="shared" si="10"/>
        <v>0</v>
      </c>
      <c r="AH26" s="212">
        <f t="shared" si="11"/>
        <v>0</v>
      </c>
      <c r="AI26" s="213">
        <f t="shared" si="12"/>
        <v>0</v>
      </c>
      <c r="AJ26" s="213">
        <f t="shared" si="13"/>
        <v>0</v>
      </c>
      <c r="AK26" s="213">
        <f t="shared" si="14"/>
        <v>0</v>
      </c>
      <c r="AL26" s="213">
        <f t="shared" si="15"/>
        <v>0</v>
      </c>
      <c r="AM26" s="213">
        <f t="shared" si="16"/>
        <v>0</v>
      </c>
      <c r="AN26" s="213">
        <f t="shared" si="17"/>
        <v>0</v>
      </c>
      <c r="AO26" s="213">
        <f t="shared" si="18"/>
        <v>0</v>
      </c>
      <c r="AP26" s="213">
        <f t="shared" si="19"/>
        <v>0</v>
      </c>
      <c r="AQ26" s="213">
        <f t="shared" si="20"/>
        <v>0</v>
      </c>
    </row>
    <row r="27" spans="1:43" x14ac:dyDescent="0.25">
      <c r="A27" s="5" t="s">
        <v>29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70"/>
      <c r="V27" s="2"/>
      <c r="W27" s="214" t="str">
        <f t="shared" si="0"/>
        <v>Dividend Growth</v>
      </c>
      <c r="X27" s="212">
        <f t="shared" si="1"/>
        <v>0</v>
      </c>
      <c r="Y27" s="212">
        <f t="shared" si="2"/>
        <v>0</v>
      </c>
      <c r="Z27" s="212">
        <f t="shared" si="3"/>
        <v>0</v>
      </c>
      <c r="AA27" s="212">
        <f t="shared" si="4"/>
        <v>0</v>
      </c>
      <c r="AB27" s="212">
        <f t="shared" si="5"/>
        <v>0</v>
      </c>
      <c r="AC27" s="212">
        <f t="shared" si="6"/>
        <v>0</v>
      </c>
      <c r="AD27" s="212">
        <f t="shared" si="7"/>
        <v>0</v>
      </c>
      <c r="AE27" s="212">
        <f t="shared" si="8"/>
        <v>0</v>
      </c>
      <c r="AF27" s="212">
        <f t="shared" si="9"/>
        <v>0</v>
      </c>
      <c r="AG27" s="212">
        <f t="shared" si="10"/>
        <v>0</v>
      </c>
      <c r="AH27" s="212">
        <f t="shared" si="11"/>
        <v>0</v>
      </c>
      <c r="AI27" s="213">
        <f t="shared" si="12"/>
        <v>0</v>
      </c>
      <c r="AJ27" s="213">
        <f t="shared" si="13"/>
        <v>0</v>
      </c>
      <c r="AK27" s="213">
        <f t="shared" si="14"/>
        <v>0</v>
      </c>
      <c r="AL27" s="213">
        <f t="shared" si="15"/>
        <v>0</v>
      </c>
      <c r="AM27" s="213">
        <f t="shared" si="16"/>
        <v>0</v>
      </c>
      <c r="AN27" s="213">
        <f t="shared" si="17"/>
        <v>0</v>
      </c>
      <c r="AO27" s="213">
        <f t="shared" si="18"/>
        <v>0</v>
      </c>
      <c r="AP27" s="213">
        <f t="shared" si="19"/>
        <v>0</v>
      </c>
      <c r="AQ27" s="213">
        <f t="shared" si="20"/>
        <v>0</v>
      </c>
    </row>
    <row r="28" spans="1:43" x14ac:dyDescent="0.25">
      <c r="A28" s="5" t="s">
        <v>30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70"/>
      <c r="V28" s="2"/>
      <c r="W28" s="214" t="str">
        <f t="shared" si="0"/>
        <v>Gross Margin</v>
      </c>
      <c r="X28" s="212">
        <f t="shared" si="1"/>
        <v>0</v>
      </c>
      <c r="Y28" s="212">
        <f t="shared" si="2"/>
        <v>0</v>
      </c>
      <c r="Z28" s="212">
        <f t="shared" si="3"/>
        <v>0</v>
      </c>
      <c r="AA28" s="212">
        <f t="shared" si="4"/>
        <v>0</v>
      </c>
      <c r="AB28" s="212">
        <f t="shared" si="5"/>
        <v>0</v>
      </c>
      <c r="AC28" s="212">
        <f t="shared" si="6"/>
        <v>0</v>
      </c>
      <c r="AD28" s="212">
        <f t="shared" si="7"/>
        <v>0</v>
      </c>
      <c r="AE28" s="212">
        <f t="shared" si="8"/>
        <v>0</v>
      </c>
      <c r="AF28" s="212">
        <f t="shared" si="9"/>
        <v>0</v>
      </c>
      <c r="AG28" s="212">
        <f t="shared" si="10"/>
        <v>0</v>
      </c>
      <c r="AH28" s="212">
        <f t="shared" si="11"/>
        <v>0</v>
      </c>
      <c r="AI28" s="213">
        <f t="shared" si="12"/>
        <v>0</v>
      </c>
      <c r="AJ28" s="213">
        <f t="shared" si="13"/>
        <v>0</v>
      </c>
      <c r="AK28" s="213">
        <f t="shared" si="14"/>
        <v>0</v>
      </c>
      <c r="AL28" s="213">
        <f t="shared" si="15"/>
        <v>0</v>
      </c>
      <c r="AM28" s="213">
        <f t="shared" si="16"/>
        <v>0</v>
      </c>
      <c r="AN28" s="213">
        <f t="shared" si="17"/>
        <v>0</v>
      </c>
      <c r="AO28" s="213">
        <f t="shared" si="18"/>
        <v>0</v>
      </c>
      <c r="AP28" s="213">
        <f t="shared" si="19"/>
        <v>0</v>
      </c>
      <c r="AQ28" s="213">
        <f t="shared" si="20"/>
        <v>0</v>
      </c>
    </row>
    <row r="29" spans="1:43" x14ac:dyDescent="0.25">
      <c r="A29" s="5" t="s">
        <v>31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70"/>
      <c r="V29" s="2"/>
      <c r="W29" s="214" t="str">
        <f t="shared" si="0"/>
        <v>Operating Margin</v>
      </c>
      <c r="X29" s="212">
        <f t="shared" si="1"/>
        <v>0</v>
      </c>
      <c r="Y29" s="212">
        <f t="shared" si="2"/>
        <v>0</v>
      </c>
      <c r="Z29" s="212">
        <f t="shared" si="3"/>
        <v>0</v>
      </c>
      <c r="AA29" s="212">
        <f t="shared" si="4"/>
        <v>0</v>
      </c>
      <c r="AB29" s="212">
        <f t="shared" si="5"/>
        <v>0</v>
      </c>
      <c r="AC29" s="212">
        <f t="shared" si="6"/>
        <v>0</v>
      </c>
      <c r="AD29" s="212">
        <f t="shared" si="7"/>
        <v>0</v>
      </c>
      <c r="AE29" s="212">
        <f t="shared" si="8"/>
        <v>0</v>
      </c>
      <c r="AF29" s="212">
        <f t="shared" si="9"/>
        <v>0</v>
      </c>
      <c r="AG29" s="212">
        <f t="shared" si="10"/>
        <v>0</v>
      </c>
      <c r="AH29" s="212">
        <f t="shared" si="11"/>
        <v>0</v>
      </c>
      <c r="AI29" s="213">
        <f t="shared" si="12"/>
        <v>0</v>
      </c>
      <c r="AJ29" s="213">
        <f t="shared" si="13"/>
        <v>0</v>
      </c>
      <c r="AK29" s="213">
        <f t="shared" si="14"/>
        <v>0</v>
      </c>
      <c r="AL29" s="213">
        <f t="shared" si="15"/>
        <v>0</v>
      </c>
      <c r="AM29" s="213">
        <f t="shared" si="16"/>
        <v>0</v>
      </c>
      <c r="AN29" s="213">
        <f t="shared" si="17"/>
        <v>0</v>
      </c>
      <c r="AO29" s="213">
        <f t="shared" si="18"/>
        <v>0</v>
      </c>
      <c r="AP29" s="213">
        <f t="shared" si="19"/>
        <v>0</v>
      </c>
      <c r="AQ29" s="213">
        <f t="shared" si="20"/>
        <v>0</v>
      </c>
    </row>
    <row r="30" spans="1:43" x14ac:dyDescent="0.25">
      <c r="A30" s="5" t="s">
        <v>32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70"/>
      <c r="V30" s="2"/>
      <c r="W30" s="214" t="str">
        <f t="shared" si="0"/>
        <v>Profit Margin</v>
      </c>
      <c r="X30" s="212">
        <f t="shared" si="1"/>
        <v>0</v>
      </c>
      <c r="Y30" s="212">
        <f t="shared" si="2"/>
        <v>0</v>
      </c>
      <c r="Z30" s="212">
        <f t="shared" si="3"/>
        <v>0</v>
      </c>
      <c r="AA30" s="212">
        <f t="shared" si="4"/>
        <v>0</v>
      </c>
      <c r="AB30" s="212">
        <f t="shared" si="5"/>
        <v>0</v>
      </c>
      <c r="AC30" s="212">
        <f t="shared" si="6"/>
        <v>0</v>
      </c>
      <c r="AD30" s="212">
        <f t="shared" si="7"/>
        <v>0</v>
      </c>
      <c r="AE30" s="212">
        <f t="shared" si="8"/>
        <v>0</v>
      </c>
      <c r="AF30" s="212">
        <f t="shared" si="9"/>
        <v>0</v>
      </c>
      <c r="AG30" s="212">
        <f t="shared" si="10"/>
        <v>0</v>
      </c>
      <c r="AH30" s="212">
        <f t="shared" si="11"/>
        <v>0</v>
      </c>
      <c r="AI30" s="213">
        <f t="shared" si="12"/>
        <v>0</v>
      </c>
      <c r="AJ30" s="213">
        <f t="shared" si="13"/>
        <v>0</v>
      </c>
      <c r="AK30" s="213">
        <f t="shared" si="14"/>
        <v>0</v>
      </c>
      <c r="AL30" s="213">
        <f t="shared" si="15"/>
        <v>0</v>
      </c>
      <c r="AM30" s="213">
        <f t="shared" si="16"/>
        <v>0</v>
      </c>
      <c r="AN30" s="213">
        <f t="shared" si="17"/>
        <v>0</v>
      </c>
      <c r="AO30" s="213">
        <f t="shared" si="18"/>
        <v>0</v>
      </c>
      <c r="AP30" s="213">
        <f t="shared" si="19"/>
        <v>0</v>
      </c>
      <c r="AQ30" s="213">
        <f t="shared" si="20"/>
        <v>0</v>
      </c>
    </row>
    <row r="31" spans="1:43" x14ac:dyDescent="0.25">
      <c r="A31" s="5" t="s">
        <v>33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70"/>
      <c r="V31" s="2"/>
      <c r="W31" s="214" t="str">
        <f t="shared" si="0"/>
        <v>Free Cash Flow Margin</v>
      </c>
      <c r="X31" s="212">
        <f t="shared" si="1"/>
        <v>0</v>
      </c>
      <c r="Y31" s="212">
        <f t="shared" si="2"/>
        <v>0</v>
      </c>
      <c r="Z31" s="212">
        <f t="shared" si="3"/>
        <v>0</v>
      </c>
      <c r="AA31" s="212">
        <f t="shared" si="4"/>
        <v>0</v>
      </c>
      <c r="AB31" s="212">
        <f t="shared" si="5"/>
        <v>0</v>
      </c>
      <c r="AC31" s="212">
        <f t="shared" si="6"/>
        <v>0</v>
      </c>
      <c r="AD31" s="212">
        <f t="shared" si="7"/>
        <v>0</v>
      </c>
      <c r="AE31" s="212">
        <f t="shared" si="8"/>
        <v>0</v>
      </c>
      <c r="AF31" s="212">
        <f t="shared" si="9"/>
        <v>0</v>
      </c>
      <c r="AG31" s="212">
        <f t="shared" si="10"/>
        <v>0</v>
      </c>
      <c r="AH31" s="212">
        <f t="shared" si="11"/>
        <v>0</v>
      </c>
      <c r="AI31" s="213">
        <f t="shared" si="12"/>
        <v>0</v>
      </c>
      <c r="AJ31" s="213">
        <f t="shared" si="13"/>
        <v>0</v>
      </c>
      <c r="AK31" s="213">
        <f t="shared" si="14"/>
        <v>0</v>
      </c>
      <c r="AL31" s="213">
        <f t="shared" si="15"/>
        <v>0</v>
      </c>
      <c r="AM31" s="213">
        <f t="shared" si="16"/>
        <v>0</v>
      </c>
      <c r="AN31" s="213">
        <f t="shared" si="17"/>
        <v>0</v>
      </c>
      <c r="AO31" s="213">
        <f t="shared" si="18"/>
        <v>0</v>
      </c>
      <c r="AP31" s="213">
        <f t="shared" si="19"/>
        <v>0</v>
      </c>
      <c r="AQ31" s="213">
        <f t="shared" si="20"/>
        <v>0</v>
      </c>
    </row>
    <row r="32" spans="1:43" x14ac:dyDescent="0.25">
      <c r="A32" s="5" t="s">
        <v>34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70"/>
      <c r="V32" s="2"/>
      <c r="W32" s="214" t="str">
        <f t="shared" si="0"/>
        <v>Effective Tax Rate</v>
      </c>
      <c r="X32" s="212">
        <f t="shared" si="1"/>
        <v>0</v>
      </c>
      <c r="Y32" s="212">
        <f t="shared" si="2"/>
        <v>0</v>
      </c>
      <c r="Z32" s="212">
        <f t="shared" si="3"/>
        <v>0</v>
      </c>
      <c r="AA32" s="212">
        <f t="shared" si="4"/>
        <v>0</v>
      </c>
      <c r="AB32" s="212">
        <f t="shared" si="5"/>
        <v>0</v>
      </c>
      <c r="AC32" s="212">
        <f t="shared" si="6"/>
        <v>0</v>
      </c>
      <c r="AD32" s="212">
        <f t="shared" si="7"/>
        <v>0</v>
      </c>
      <c r="AE32" s="212">
        <f t="shared" si="8"/>
        <v>0</v>
      </c>
      <c r="AF32" s="212">
        <f t="shared" si="9"/>
        <v>0</v>
      </c>
      <c r="AG32" s="212">
        <f t="shared" si="10"/>
        <v>0</v>
      </c>
      <c r="AH32" s="212">
        <f t="shared" si="11"/>
        <v>0</v>
      </c>
      <c r="AI32" s="213">
        <f t="shared" si="12"/>
        <v>0</v>
      </c>
      <c r="AJ32" s="213">
        <f t="shared" si="13"/>
        <v>0</v>
      </c>
      <c r="AK32" s="213">
        <f t="shared" si="14"/>
        <v>0</v>
      </c>
      <c r="AL32" s="213">
        <f t="shared" si="15"/>
        <v>0</v>
      </c>
      <c r="AM32" s="213">
        <f t="shared" si="16"/>
        <v>0</v>
      </c>
      <c r="AN32" s="213">
        <f t="shared" si="17"/>
        <v>0</v>
      </c>
      <c r="AO32" s="213">
        <f t="shared" si="18"/>
        <v>0</v>
      </c>
      <c r="AP32" s="213">
        <f t="shared" si="19"/>
        <v>0</v>
      </c>
      <c r="AQ32" s="213">
        <f t="shared" si="20"/>
        <v>0</v>
      </c>
    </row>
    <row r="33" spans="1:43" x14ac:dyDescent="0.25">
      <c r="A33" s="5" t="s">
        <v>35</v>
      </c>
      <c r="B33" s="71"/>
      <c r="C33" s="71"/>
      <c r="D33" s="246"/>
      <c r="E33" s="71"/>
      <c r="F33" s="71"/>
      <c r="G33" s="71"/>
      <c r="H33" s="71"/>
      <c r="I33" s="71"/>
      <c r="J33" s="71"/>
      <c r="K33" s="71"/>
      <c r="L33" s="246"/>
      <c r="M33" s="246"/>
      <c r="N33" s="246"/>
      <c r="O33" s="246"/>
      <c r="P33" s="71"/>
      <c r="Q33" s="71"/>
      <c r="R33" s="71"/>
      <c r="S33" s="71"/>
      <c r="T33" s="71"/>
      <c r="U33" s="72"/>
      <c r="V33" s="2"/>
      <c r="W33" s="214" t="str">
        <f t="shared" si="0"/>
        <v>EBITDA</v>
      </c>
      <c r="X33" s="212">
        <f t="shared" si="1"/>
        <v>0</v>
      </c>
      <c r="Y33" s="212">
        <f t="shared" si="2"/>
        <v>0</v>
      </c>
      <c r="Z33" s="212">
        <f t="shared" si="3"/>
        <v>0</v>
      </c>
      <c r="AA33" s="212">
        <f t="shared" si="4"/>
        <v>0</v>
      </c>
      <c r="AB33" s="212">
        <f t="shared" si="5"/>
        <v>0</v>
      </c>
      <c r="AC33" s="212">
        <f t="shared" si="6"/>
        <v>0</v>
      </c>
      <c r="AD33" s="212">
        <f t="shared" si="7"/>
        <v>0</v>
      </c>
      <c r="AE33" s="212">
        <f t="shared" si="8"/>
        <v>0</v>
      </c>
      <c r="AF33" s="212">
        <f t="shared" si="9"/>
        <v>0</v>
      </c>
      <c r="AG33" s="212">
        <f t="shared" si="10"/>
        <v>0</v>
      </c>
      <c r="AH33" s="212">
        <f t="shared" si="11"/>
        <v>0</v>
      </c>
      <c r="AI33" s="213">
        <f t="shared" si="12"/>
        <v>0</v>
      </c>
      <c r="AJ33" s="213">
        <f t="shared" si="13"/>
        <v>0</v>
      </c>
      <c r="AK33" s="213">
        <f t="shared" si="14"/>
        <v>0</v>
      </c>
      <c r="AL33" s="213">
        <f t="shared" si="15"/>
        <v>0</v>
      </c>
      <c r="AM33" s="213">
        <f t="shared" si="16"/>
        <v>0</v>
      </c>
      <c r="AN33" s="213">
        <f t="shared" si="17"/>
        <v>0</v>
      </c>
      <c r="AO33" s="213">
        <f t="shared" si="18"/>
        <v>0</v>
      </c>
      <c r="AP33" s="213">
        <f t="shared" si="19"/>
        <v>0</v>
      </c>
      <c r="AQ33" s="213">
        <f t="shared" si="20"/>
        <v>0</v>
      </c>
    </row>
    <row r="34" spans="1:43" x14ac:dyDescent="0.25">
      <c r="A34" s="5" t="s">
        <v>36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70"/>
      <c r="W34" s="214" t="str">
        <f t="shared" si="0"/>
        <v>EBITDA Margin</v>
      </c>
      <c r="X34" s="212">
        <f t="shared" si="1"/>
        <v>0</v>
      </c>
      <c r="Y34" s="212">
        <f t="shared" si="2"/>
        <v>0</v>
      </c>
      <c r="Z34" s="212">
        <f t="shared" si="3"/>
        <v>0</v>
      </c>
      <c r="AA34" s="212">
        <f t="shared" si="4"/>
        <v>0</v>
      </c>
      <c r="AB34" s="212">
        <f t="shared" si="5"/>
        <v>0</v>
      </c>
      <c r="AC34" s="212">
        <f t="shared" si="6"/>
        <v>0</v>
      </c>
      <c r="AD34" s="212">
        <f t="shared" si="7"/>
        <v>0</v>
      </c>
      <c r="AE34" s="212">
        <f t="shared" si="8"/>
        <v>0</v>
      </c>
      <c r="AF34" s="212">
        <f t="shared" si="9"/>
        <v>0</v>
      </c>
      <c r="AG34" s="212">
        <f t="shared" si="10"/>
        <v>0</v>
      </c>
      <c r="AH34" s="212">
        <f t="shared" si="11"/>
        <v>0</v>
      </c>
      <c r="AI34" s="213">
        <f t="shared" si="12"/>
        <v>0</v>
      </c>
      <c r="AJ34" s="213">
        <f t="shared" si="13"/>
        <v>0</v>
      </c>
      <c r="AK34" s="213">
        <f t="shared" si="14"/>
        <v>0</v>
      </c>
      <c r="AL34" s="213">
        <f t="shared" si="15"/>
        <v>0</v>
      </c>
      <c r="AM34" s="213">
        <f t="shared" si="16"/>
        <v>0</v>
      </c>
      <c r="AN34" s="213">
        <f t="shared" si="17"/>
        <v>0</v>
      </c>
      <c r="AO34" s="213">
        <f t="shared" si="18"/>
        <v>0</v>
      </c>
      <c r="AP34" s="213">
        <f t="shared" si="19"/>
        <v>0</v>
      </c>
      <c r="AQ34" s="213">
        <f t="shared" si="20"/>
        <v>0</v>
      </c>
    </row>
    <row r="35" spans="1:43" x14ac:dyDescent="0.25">
      <c r="A35" s="5" t="s">
        <v>37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71"/>
      <c r="Q35" s="71"/>
      <c r="R35" s="71"/>
      <c r="S35" s="71"/>
      <c r="T35" s="71"/>
      <c r="U35" s="72"/>
      <c r="W35" s="214" t="str">
        <f t="shared" si="0"/>
        <v>Depreciation &amp; Amortization</v>
      </c>
      <c r="X35" s="212">
        <f t="shared" si="1"/>
        <v>0</v>
      </c>
      <c r="Y35" s="212">
        <f t="shared" si="2"/>
        <v>0</v>
      </c>
      <c r="Z35" s="212">
        <f t="shared" si="3"/>
        <v>0</v>
      </c>
      <c r="AA35" s="212">
        <f t="shared" si="4"/>
        <v>0</v>
      </c>
      <c r="AB35" s="212">
        <f t="shared" si="5"/>
        <v>0</v>
      </c>
      <c r="AC35" s="212">
        <f t="shared" si="6"/>
        <v>0</v>
      </c>
      <c r="AD35" s="212">
        <f t="shared" si="7"/>
        <v>0</v>
      </c>
      <c r="AE35" s="212">
        <f t="shared" si="8"/>
        <v>0</v>
      </c>
      <c r="AF35" s="212">
        <f t="shared" si="9"/>
        <v>0</v>
      </c>
      <c r="AG35" s="212">
        <f t="shared" si="10"/>
        <v>0</v>
      </c>
      <c r="AH35" s="212">
        <f t="shared" si="11"/>
        <v>0</v>
      </c>
      <c r="AI35" s="213">
        <f t="shared" si="12"/>
        <v>0</v>
      </c>
      <c r="AJ35" s="213">
        <f t="shared" si="13"/>
        <v>0</v>
      </c>
      <c r="AK35" s="213">
        <f t="shared" si="14"/>
        <v>0</v>
      </c>
      <c r="AL35" s="213">
        <f t="shared" si="15"/>
        <v>0</v>
      </c>
      <c r="AM35" s="213">
        <f t="shared" si="16"/>
        <v>0</v>
      </c>
      <c r="AN35" s="213">
        <f t="shared" si="17"/>
        <v>0</v>
      </c>
      <c r="AO35" s="213">
        <f t="shared" si="18"/>
        <v>0</v>
      </c>
      <c r="AP35" s="213">
        <f t="shared" si="19"/>
        <v>0</v>
      </c>
      <c r="AQ35" s="213">
        <f t="shared" si="20"/>
        <v>0</v>
      </c>
    </row>
    <row r="36" spans="1:43" x14ac:dyDescent="0.25">
      <c r="A36" s="5" t="s">
        <v>38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246"/>
      <c r="M36" s="246"/>
      <c r="N36" s="246"/>
      <c r="O36" s="246"/>
      <c r="P36" s="71"/>
      <c r="Q36" s="71"/>
      <c r="R36" s="71"/>
      <c r="S36" s="71"/>
      <c r="T36" s="71"/>
      <c r="U36" s="72"/>
      <c r="W36" s="214" t="str">
        <f t="shared" si="0"/>
        <v>EBIT</v>
      </c>
      <c r="X36" s="212">
        <f t="shared" si="1"/>
        <v>0</v>
      </c>
      <c r="Y36" s="212">
        <f t="shared" si="2"/>
        <v>0</v>
      </c>
      <c r="Z36" s="212">
        <f t="shared" si="3"/>
        <v>0</v>
      </c>
      <c r="AA36" s="212">
        <f t="shared" si="4"/>
        <v>0</v>
      </c>
      <c r="AB36" s="212">
        <f t="shared" si="5"/>
        <v>0</v>
      </c>
      <c r="AC36" s="212">
        <f t="shared" si="6"/>
        <v>0</v>
      </c>
      <c r="AD36" s="212">
        <f t="shared" si="7"/>
        <v>0</v>
      </c>
      <c r="AE36" s="212">
        <f t="shared" si="8"/>
        <v>0</v>
      </c>
      <c r="AF36" s="212">
        <f t="shared" si="9"/>
        <v>0</v>
      </c>
      <c r="AG36" s="212">
        <f t="shared" si="10"/>
        <v>0</v>
      </c>
      <c r="AH36" s="212">
        <f t="shared" si="11"/>
        <v>0</v>
      </c>
      <c r="AI36" s="213">
        <f t="shared" si="12"/>
        <v>0</v>
      </c>
      <c r="AJ36" s="213">
        <f t="shared" si="13"/>
        <v>0</v>
      </c>
      <c r="AK36" s="213">
        <f t="shared" si="14"/>
        <v>0</v>
      </c>
      <c r="AL36" s="213">
        <f t="shared" si="15"/>
        <v>0</v>
      </c>
      <c r="AM36" s="213">
        <f t="shared" si="16"/>
        <v>0</v>
      </c>
      <c r="AN36" s="213">
        <f t="shared" si="17"/>
        <v>0</v>
      </c>
      <c r="AO36" s="213">
        <f t="shared" si="18"/>
        <v>0</v>
      </c>
      <c r="AP36" s="213">
        <f t="shared" si="19"/>
        <v>0</v>
      </c>
      <c r="AQ36" s="213">
        <f t="shared" si="20"/>
        <v>0</v>
      </c>
    </row>
    <row r="37" spans="1:43" x14ac:dyDescent="0.25">
      <c r="A37" s="6" t="s">
        <v>39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6"/>
      <c r="W37" s="214" t="str">
        <f t="shared" si="0"/>
        <v>EBIT Margin</v>
      </c>
      <c r="X37" s="212">
        <f t="shared" si="1"/>
        <v>0</v>
      </c>
      <c r="Y37" s="212">
        <f t="shared" si="2"/>
        <v>0</v>
      </c>
      <c r="Z37" s="212">
        <f t="shared" si="3"/>
        <v>0</v>
      </c>
      <c r="AA37" s="212">
        <f t="shared" si="4"/>
        <v>0</v>
      </c>
      <c r="AB37" s="212">
        <f t="shared" si="5"/>
        <v>0</v>
      </c>
      <c r="AC37" s="212">
        <f t="shared" si="6"/>
        <v>0</v>
      </c>
      <c r="AD37" s="212">
        <f t="shared" si="7"/>
        <v>0</v>
      </c>
      <c r="AE37" s="212">
        <f t="shared" si="8"/>
        <v>0</v>
      </c>
      <c r="AF37" s="212">
        <f t="shared" si="9"/>
        <v>0</v>
      </c>
      <c r="AG37" s="212">
        <f t="shared" si="10"/>
        <v>0</v>
      </c>
      <c r="AH37" s="212">
        <f t="shared" si="11"/>
        <v>0</v>
      </c>
      <c r="AI37" s="213">
        <f t="shared" si="12"/>
        <v>0</v>
      </c>
      <c r="AJ37" s="213">
        <f t="shared" si="13"/>
        <v>0</v>
      </c>
      <c r="AK37" s="213">
        <f t="shared" si="14"/>
        <v>0</v>
      </c>
      <c r="AL37" s="213">
        <f t="shared" si="15"/>
        <v>0</v>
      </c>
      <c r="AM37" s="213">
        <f t="shared" si="16"/>
        <v>0</v>
      </c>
      <c r="AN37" s="213">
        <f t="shared" si="17"/>
        <v>0</v>
      </c>
      <c r="AO37" s="213">
        <f t="shared" si="18"/>
        <v>0</v>
      </c>
      <c r="AP37" s="213">
        <f t="shared" si="19"/>
        <v>0</v>
      </c>
      <c r="AQ37" s="213">
        <f t="shared" si="20"/>
        <v>0</v>
      </c>
    </row>
  </sheetData>
  <mergeCells count="10">
    <mergeCell ref="AB1:AE1"/>
    <mergeCell ref="AJ1:AM1"/>
    <mergeCell ref="AN1:AQ1"/>
    <mergeCell ref="AF1:AI1"/>
    <mergeCell ref="J1:M1"/>
    <mergeCell ref="B1:E1"/>
    <mergeCell ref="F1:I1"/>
    <mergeCell ref="R1:U1"/>
    <mergeCell ref="N1:Q1"/>
    <mergeCell ref="X1:AA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90" customWidth="1"/>
    <col min="24" max="43" width="10.7109375" customWidth="1"/>
  </cols>
  <sheetData>
    <row r="1" spans="1:43" x14ac:dyDescent="0.25">
      <c r="A1" s="15" t="s">
        <v>0</v>
      </c>
      <c r="B1" s="215">
        <v>2023</v>
      </c>
      <c r="C1" s="216"/>
      <c r="D1" s="216"/>
      <c r="E1" s="217"/>
      <c r="F1" s="215">
        <f>B1-1</f>
        <v>2022</v>
      </c>
      <c r="G1" s="216"/>
      <c r="H1" s="216"/>
      <c r="I1" s="217"/>
      <c r="J1" s="215">
        <f>F1-1</f>
        <v>2021</v>
      </c>
      <c r="K1" s="216"/>
      <c r="L1" s="216"/>
      <c r="M1" s="217"/>
      <c r="N1" s="215">
        <f>J1-1</f>
        <v>2020</v>
      </c>
      <c r="O1" s="216"/>
      <c r="P1" s="216"/>
      <c r="Q1" s="217"/>
      <c r="R1" s="215">
        <f>N1-1</f>
        <v>2019</v>
      </c>
      <c r="S1" s="216"/>
      <c r="T1" s="216"/>
      <c r="U1" s="217"/>
      <c r="X1" s="218"/>
      <c r="Y1" s="219"/>
      <c r="Z1" s="219"/>
      <c r="AA1" s="219"/>
      <c r="AB1" s="218"/>
      <c r="AC1" s="219"/>
      <c r="AD1" s="219"/>
      <c r="AE1" s="219"/>
      <c r="AF1" s="218"/>
      <c r="AG1" s="219"/>
      <c r="AH1" s="219"/>
      <c r="AI1" s="219"/>
      <c r="AJ1" s="218"/>
      <c r="AK1" s="219"/>
      <c r="AL1" s="219"/>
      <c r="AM1" s="219"/>
      <c r="AN1" s="218"/>
      <c r="AO1" s="219"/>
      <c r="AP1" s="219"/>
      <c r="AQ1" s="219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</row>
    <row r="3" spans="1:43" x14ac:dyDescent="0.25">
      <c r="A3" s="5"/>
      <c r="B3" s="13"/>
      <c r="E3" s="14"/>
      <c r="F3" s="13"/>
      <c r="I3" s="14"/>
      <c r="J3" s="13"/>
      <c r="M3" s="14"/>
      <c r="N3" s="13"/>
      <c r="Q3" s="14"/>
      <c r="R3" s="13"/>
      <c r="U3" s="14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</row>
    <row r="4" spans="1:43" x14ac:dyDescent="0.25">
      <c r="A4" s="66" t="s">
        <v>40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8"/>
      <c r="V4" s="2"/>
      <c r="W4" s="214" t="str">
        <f t="shared" ref="W4:W36" si="0">A4</f>
        <v>Cash &amp; Equivalents</v>
      </c>
      <c r="X4" s="212">
        <f t="shared" ref="X4:X36" si="1">U4</f>
        <v>0</v>
      </c>
      <c r="Y4" s="212">
        <f t="shared" ref="Y4:Y36" si="2">T4</f>
        <v>0</v>
      </c>
      <c r="Z4" s="212">
        <f t="shared" ref="Z4:Z36" si="3">S4</f>
        <v>0</v>
      </c>
      <c r="AA4" s="212">
        <f t="shared" ref="AA4:AA36" si="4">R4</f>
        <v>0</v>
      </c>
      <c r="AB4" s="212">
        <f t="shared" ref="AB4:AB36" si="5">Q4</f>
        <v>0</v>
      </c>
      <c r="AC4" s="212">
        <f t="shared" ref="AC4:AC36" si="6">P4</f>
        <v>0</v>
      </c>
      <c r="AD4" s="212">
        <f t="shared" ref="AD4:AD36" si="7">O4</f>
        <v>0</v>
      </c>
      <c r="AE4" s="212">
        <f t="shared" ref="AE4:AE36" si="8">N4</f>
        <v>0</v>
      </c>
      <c r="AF4" s="212">
        <f t="shared" ref="AF4:AF36" si="9">M4</f>
        <v>0</v>
      </c>
      <c r="AG4" s="212">
        <f t="shared" ref="AG4:AG36" si="10">L4</f>
        <v>0</v>
      </c>
      <c r="AH4" s="212">
        <f t="shared" ref="AH4:AH36" si="11">K4</f>
        <v>0</v>
      </c>
      <c r="AI4" s="213">
        <f t="shared" ref="AI4:AI36" si="12">J4</f>
        <v>0</v>
      </c>
      <c r="AJ4" s="213">
        <f t="shared" ref="AJ4:AJ36" si="13">I4</f>
        <v>0</v>
      </c>
      <c r="AK4" s="213">
        <f t="shared" ref="AK4:AK36" si="14">H4</f>
        <v>0</v>
      </c>
      <c r="AL4" s="213">
        <f t="shared" ref="AL4:AL36" si="15">G4</f>
        <v>0</v>
      </c>
      <c r="AM4" s="213">
        <f t="shared" ref="AM4:AM36" si="16">F4</f>
        <v>0</v>
      </c>
      <c r="AN4" s="213">
        <f t="shared" ref="AN4:AN36" si="17">E4</f>
        <v>0</v>
      </c>
      <c r="AO4" s="213">
        <f t="shared" ref="AO4:AO36" si="18">D4</f>
        <v>0</v>
      </c>
      <c r="AP4" s="213">
        <f t="shared" ref="AP4:AP36" si="19">C4</f>
        <v>0</v>
      </c>
      <c r="AQ4" s="213">
        <f t="shared" ref="AQ4:AQ36" si="20">B4</f>
        <v>0</v>
      </c>
    </row>
    <row r="5" spans="1:43" x14ac:dyDescent="0.25">
      <c r="A5" s="5" t="s">
        <v>41</v>
      </c>
      <c r="B5" s="71"/>
      <c r="C5" s="71"/>
      <c r="D5" s="246"/>
      <c r="E5" s="246"/>
      <c r="F5" s="246"/>
      <c r="G5" s="246"/>
      <c r="H5" s="246"/>
      <c r="I5" s="246"/>
      <c r="J5" s="246"/>
      <c r="K5" s="246"/>
      <c r="L5" s="246"/>
      <c r="M5" s="71"/>
      <c r="N5" s="246"/>
      <c r="O5" s="71"/>
      <c r="P5" s="246"/>
      <c r="Q5" s="71"/>
      <c r="R5" s="71"/>
      <c r="S5" s="71"/>
      <c r="T5" s="71"/>
      <c r="U5" s="72"/>
      <c r="V5" s="2"/>
      <c r="W5" s="214" t="str">
        <f t="shared" si="0"/>
        <v>Short-Term Investments</v>
      </c>
      <c r="X5" s="212">
        <f t="shared" si="1"/>
        <v>0</v>
      </c>
      <c r="Y5" s="212">
        <f t="shared" si="2"/>
        <v>0</v>
      </c>
      <c r="Z5" s="212">
        <f t="shared" si="3"/>
        <v>0</v>
      </c>
      <c r="AA5" s="212">
        <f t="shared" si="4"/>
        <v>0</v>
      </c>
      <c r="AB5" s="212">
        <f t="shared" si="5"/>
        <v>0</v>
      </c>
      <c r="AC5" s="212">
        <f t="shared" si="6"/>
        <v>0</v>
      </c>
      <c r="AD5" s="212">
        <f t="shared" si="7"/>
        <v>0</v>
      </c>
      <c r="AE5" s="212">
        <f t="shared" si="8"/>
        <v>0</v>
      </c>
      <c r="AF5" s="212">
        <f t="shared" si="9"/>
        <v>0</v>
      </c>
      <c r="AG5" s="212">
        <f t="shared" si="10"/>
        <v>0</v>
      </c>
      <c r="AH5" s="212">
        <f t="shared" si="11"/>
        <v>0</v>
      </c>
      <c r="AI5" s="213">
        <f t="shared" si="12"/>
        <v>0</v>
      </c>
      <c r="AJ5" s="213">
        <f t="shared" si="13"/>
        <v>0</v>
      </c>
      <c r="AK5" s="213">
        <f t="shared" si="14"/>
        <v>0</v>
      </c>
      <c r="AL5" s="213">
        <f t="shared" si="15"/>
        <v>0</v>
      </c>
      <c r="AM5" s="213">
        <f t="shared" si="16"/>
        <v>0</v>
      </c>
      <c r="AN5" s="213">
        <f t="shared" si="17"/>
        <v>0</v>
      </c>
      <c r="AO5" s="213">
        <f t="shared" si="18"/>
        <v>0</v>
      </c>
      <c r="AP5" s="213">
        <f t="shared" si="19"/>
        <v>0</v>
      </c>
      <c r="AQ5" s="213">
        <f t="shared" si="20"/>
        <v>0</v>
      </c>
    </row>
    <row r="6" spans="1:43" x14ac:dyDescent="0.25">
      <c r="A6" s="5" t="s">
        <v>42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246"/>
      <c r="N6" s="71"/>
      <c r="O6" s="246"/>
      <c r="P6" s="71"/>
      <c r="Q6" s="71"/>
      <c r="R6" s="71"/>
      <c r="S6" s="71"/>
      <c r="T6" s="71"/>
      <c r="U6" s="72"/>
      <c r="V6" s="2"/>
      <c r="W6" s="214" t="str">
        <f t="shared" si="0"/>
        <v>Cash &amp; Cash Equivalents</v>
      </c>
      <c r="X6" s="212">
        <f t="shared" si="1"/>
        <v>0</v>
      </c>
      <c r="Y6" s="212">
        <f t="shared" si="2"/>
        <v>0</v>
      </c>
      <c r="Z6" s="212">
        <f t="shared" si="3"/>
        <v>0</v>
      </c>
      <c r="AA6" s="212">
        <f t="shared" si="4"/>
        <v>0</v>
      </c>
      <c r="AB6" s="212">
        <f t="shared" si="5"/>
        <v>0</v>
      </c>
      <c r="AC6" s="212">
        <f t="shared" si="6"/>
        <v>0</v>
      </c>
      <c r="AD6" s="212">
        <f t="shared" si="7"/>
        <v>0</v>
      </c>
      <c r="AE6" s="212">
        <f t="shared" si="8"/>
        <v>0</v>
      </c>
      <c r="AF6" s="212">
        <f t="shared" si="9"/>
        <v>0</v>
      </c>
      <c r="AG6" s="212">
        <f t="shared" si="10"/>
        <v>0</v>
      </c>
      <c r="AH6" s="212">
        <f t="shared" si="11"/>
        <v>0</v>
      </c>
      <c r="AI6" s="213">
        <f t="shared" si="12"/>
        <v>0</v>
      </c>
      <c r="AJ6" s="213">
        <f t="shared" si="13"/>
        <v>0</v>
      </c>
      <c r="AK6" s="213">
        <f t="shared" si="14"/>
        <v>0</v>
      </c>
      <c r="AL6" s="213">
        <f t="shared" si="15"/>
        <v>0</v>
      </c>
      <c r="AM6" s="213">
        <f t="shared" si="16"/>
        <v>0</v>
      </c>
      <c r="AN6" s="213">
        <f t="shared" si="17"/>
        <v>0</v>
      </c>
      <c r="AO6" s="213">
        <f t="shared" si="18"/>
        <v>0</v>
      </c>
      <c r="AP6" s="213">
        <f t="shared" si="19"/>
        <v>0</v>
      </c>
      <c r="AQ6" s="213">
        <f t="shared" si="20"/>
        <v>0</v>
      </c>
    </row>
    <row r="7" spans="1:43" x14ac:dyDescent="0.25">
      <c r="A7" s="5" t="s">
        <v>43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  <c r="V7" s="2"/>
      <c r="W7" s="214" t="str">
        <f t="shared" si="0"/>
        <v>Cash Growth</v>
      </c>
      <c r="X7" s="212">
        <f t="shared" si="1"/>
        <v>0</v>
      </c>
      <c r="Y7" s="212">
        <f t="shared" si="2"/>
        <v>0</v>
      </c>
      <c r="Z7" s="212">
        <f t="shared" si="3"/>
        <v>0</v>
      </c>
      <c r="AA7" s="212">
        <f t="shared" si="4"/>
        <v>0</v>
      </c>
      <c r="AB7" s="212">
        <f t="shared" si="5"/>
        <v>0</v>
      </c>
      <c r="AC7" s="212">
        <f t="shared" si="6"/>
        <v>0</v>
      </c>
      <c r="AD7" s="212">
        <f t="shared" si="7"/>
        <v>0</v>
      </c>
      <c r="AE7" s="212">
        <f t="shared" si="8"/>
        <v>0</v>
      </c>
      <c r="AF7" s="212">
        <f t="shared" si="9"/>
        <v>0</v>
      </c>
      <c r="AG7" s="212">
        <f t="shared" si="10"/>
        <v>0</v>
      </c>
      <c r="AH7" s="212">
        <f t="shared" si="11"/>
        <v>0</v>
      </c>
      <c r="AI7" s="213">
        <f t="shared" si="12"/>
        <v>0</v>
      </c>
      <c r="AJ7" s="213">
        <f t="shared" si="13"/>
        <v>0</v>
      </c>
      <c r="AK7" s="213">
        <f t="shared" si="14"/>
        <v>0</v>
      </c>
      <c r="AL7" s="213">
        <f t="shared" si="15"/>
        <v>0</v>
      </c>
      <c r="AM7" s="213">
        <f t="shared" si="16"/>
        <v>0</v>
      </c>
      <c r="AN7" s="213">
        <f t="shared" si="17"/>
        <v>0</v>
      </c>
      <c r="AO7" s="213">
        <f t="shared" si="18"/>
        <v>0</v>
      </c>
      <c r="AP7" s="213">
        <f t="shared" si="19"/>
        <v>0</v>
      </c>
      <c r="AQ7" s="213">
        <f t="shared" si="20"/>
        <v>0</v>
      </c>
    </row>
    <row r="8" spans="1:43" x14ac:dyDescent="0.25">
      <c r="A8" s="5" t="s">
        <v>44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71"/>
      <c r="N8" s="246"/>
      <c r="O8" s="71"/>
      <c r="P8" s="246"/>
      <c r="Q8" s="71"/>
      <c r="R8" s="71"/>
      <c r="S8" s="71"/>
      <c r="T8" s="71"/>
      <c r="U8" s="72"/>
      <c r="V8" s="2"/>
      <c r="W8" s="214" t="str">
        <f t="shared" si="0"/>
        <v>Receivables</v>
      </c>
      <c r="X8" s="212">
        <f t="shared" si="1"/>
        <v>0</v>
      </c>
      <c r="Y8" s="212">
        <f t="shared" si="2"/>
        <v>0</v>
      </c>
      <c r="Z8" s="212">
        <f t="shared" si="3"/>
        <v>0</v>
      </c>
      <c r="AA8" s="212">
        <f t="shared" si="4"/>
        <v>0</v>
      </c>
      <c r="AB8" s="212">
        <f t="shared" si="5"/>
        <v>0</v>
      </c>
      <c r="AC8" s="212">
        <f t="shared" si="6"/>
        <v>0</v>
      </c>
      <c r="AD8" s="212">
        <f t="shared" si="7"/>
        <v>0</v>
      </c>
      <c r="AE8" s="212">
        <f t="shared" si="8"/>
        <v>0</v>
      </c>
      <c r="AF8" s="212">
        <f t="shared" si="9"/>
        <v>0</v>
      </c>
      <c r="AG8" s="212">
        <f t="shared" si="10"/>
        <v>0</v>
      </c>
      <c r="AH8" s="212">
        <f t="shared" si="11"/>
        <v>0</v>
      </c>
      <c r="AI8" s="213">
        <f t="shared" si="12"/>
        <v>0</v>
      </c>
      <c r="AJ8" s="213">
        <f t="shared" si="13"/>
        <v>0</v>
      </c>
      <c r="AK8" s="213">
        <f t="shared" si="14"/>
        <v>0</v>
      </c>
      <c r="AL8" s="213">
        <f t="shared" si="15"/>
        <v>0</v>
      </c>
      <c r="AM8" s="213">
        <f t="shared" si="16"/>
        <v>0</v>
      </c>
      <c r="AN8" s="213">
        <f t="shared" si="17"/>
        <v>0</v>
      </c>
      <c r="AO8" s="213">
        <f t="shared" si="18"/>
        <v>0</v>
      </c>
      <c r="AP8" s="213">
        <f t="shared" si="19"/>
        <v>0</v>
      </c>
      <c r="AQ8" s="213">
        <f t="shared" si="20"/>
        <v>0</v>
      </c>
    </row>
    <row r="9" spans="1:43" x14ac:dyDescent="0.25">
      <c r="A9" s="5" t="s">
        <v>45</v>
      </c>
      <c r="B9" s="71"/>
      <c r="C9" s="71"/>
      <c r="D9" s="71"/>
      <c r="E9" s="71"/>
      <c r="F9" s="71"/>
      <c r="G9" s="246"/>
      <c r="H9" s="246"/>
      <c r="I9" s="246"/>
      <c r="J9" s="246"/>
      <c r="K9" s="246"/>
      <c r="L9" s="246"/>
      <c r="M9" s="71"/>
      <c r="N9" s="246"/>
      <c r="O9" s="71"/>
      <c r="P9" s="246"/>
      <c r="Q9" s="71"/>
      <c r="R9" s="71"/>
      <c r="S9" s="71"/>
      <c r="T9" s="71"/>
      <c r="U9" s="72"/>
      <c r="V9" s="2"/>
      <c r="W9" s="214" t="str">
        <f t="shared" si="0"/>
        <v>Inventory</v>
      </c>
      <c r="X9" s="212">
        <f t="shared" si="1"/>
        <v>0</v>
      </c>
      <c r="Y9" s="212">
        <f t="shared" si="2"/>
        <v>0</v>
      </c>
      <c r="Z9" s="212">
        <f t="shared" si="3"/>
        <v>0</v>
      </c>
      <c r="AA9" s="212">
        <f t="shared" si="4"/>
        <v>0</v>
      </c>
      <c r="AB9" s="212">
        <f t="shared" si="5"/>
        <v>0</v>
      </c>
      <c r="AC9" s="212">
        <f t="shared" si="6"/>
        <v>0</v>
      </c>
      <c r="AD9" s="212">
        <f t="shared" si="7"/>
        <v>0</v>
      </c>
      <c r="AE9" s="212">
        <f t="shared" si="8"/>
        <v>0</v>
      </c>
      <c r="AF9" s="212">
        <f t="shared" si="9"/>
        <v>0</v>
      </c>
      <c r="AG9" s="212">
        <f t="shared" si="10"/>
        <v>0</v>
      </c>
      <c r="AH9" s="212">
        <f t="shared" si="11"/>
        <v>0</v>
      </c>
      <c r="AI9" s="213">
        <f t="shared" si="12"/>
        <v>0</v>
      </c>
      <c r="AJ9" s="213">
        <f t="shared" si="13"/>
        <v>0</v>
      </c>
      <c r="AK9" s="213">
        <f t="shared" si="14"/>
        <v>0</v>
      </c>
      <c r="AL9" s="213">
        <f t="shared" si="15"/>
        <v>0</v>
      </c>
      <c r="AM9" s="213">
        <f t="shared" si="16"/>
        <v>0</v>
      </c>
      <c r="AN9" s="213">
        <f t="shared" si="17"/>
        <v>0</v>
      </c>
      <c r="AO9" s="213">
        <f t="shared" si="18"/>
        <v>0</v>
      </c>
      <c r="AP9" s="213">
        <f t="shared" si="19"/>
        <v>0</v>
      </c>
      <c r="AQ9" s="213">
        <f t="shared" si="20"/>
        <v>0</v>
      </c>
    </row>
    <row r="10" spans="1:43" x14ac:dyDescent="0.25">
      <c r="A10" s="5" t="s">
        <v>46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71"/>
      <c r="N10" s="246"/>
      <c r="O10" s="71"/>
      <c r="P10" s="246"/>
      <c r="Q10" s="71"/>
      <c r="R10" s="71"/>
      <c r="S10" s="71"/>
      <c r="T10" s="71"/>
      <c r="U10" s="72"/>
      <c r="V10" s="2"/>
      <c r="W10" s="214" t="str">
        <f t="shared" si="0"/>
        <v>Other Current Assets</v>
      </c>
      <c r="X10" s="212">
        <f t="shared" si="1"/>
        <v>0</v>
      </c>
      <c r="Y10" s="212">
        <f t="shared" si="2"/>
        <v>0</v>
      </c>
      <c r="Z10" s="212">
        <f t="shared" si="3"/>
        <v>0</v>
      </c>
      <c r="AA10" s="212">
        <f t="shared" si="4"/>
        <v>0</v>
      </c>
      <c r="AB10" s="212">
        <f t="shared" si="5"/>
        <v>0</v>
      </c>
      <c r="AC10" s="212">
        <f t="shared" si="6"/>
        <v>0</v>
      </c>
      <c r="AD10" s="212">
        <f t="shared" si="7"/>
        <v>0</v>
      </c>
      <c r="AE10" s="212">
        <f t="shared" si="8"/>
        <v>0</v>
      </c>
      <c r="AF10" s="212">
        <f t="shared" si="9"/>
        <v>0</v>
      </c>
      <c r="AG10" s="212">
        <f t="shared" si="10"/>
        <v>0</v>
      </c>
      <c r="AH10" s="212">
        <f t="shared" si="11"/>
        <v>0</v>
      </c>
      <c r="AI10" s="213">
        <f t="shared" si="12"/>
        <v>0</v>
      </c>
      <c r="AJ10" s="213">
        <f t="shared" si="13"/>
        <v>0</v>
      </c>
      <c r="AK10" s="213">
        <f t="shared" si="14"/>
        <v>0</v>
      </c>
      <c r="AL10" s="213">
        <f t="shared" si="15"/>
        <v>0</v>
      </c>
      <c r="AM10" s="213">
        <f t="shared" si="16"/>
        <v>0</v>
      </c>
      <c r="AN10" s="213">
        <f t="shared" si="17"/>
        <v>0</v>
      </c>
      <c r="AO10" s="213">
        <f t="shared" si="18"/>
        <v>0</v>
      </c>
      <c r="AP10" s="213">
        <f t="shared" si="19"/>
        <v>0</v>
      </c>
      <c r="AQ10" s="213">
        <f t="shared" si="20"/>
        <v>0</v>
      </c>
    </row>
    <row r="11" spans="1:43" x14ac:dyDescent="0.25">
      <c r="A11" s="5" t="s">
        <v>47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2"/>
      <c r="V11" s="2"/>
      <c r="W11" s="214" t="str">
        <f t="shared" si="0"/>
        <v>Total Current Assets</v>
      </c>
      <c r="X11" s="212">
        <f t="shared" si="1"/>
        <v>0</v>
      </c>
      <c r="Y11" s="212">
        <f t="shared" si="2"/>
        <v>0</v>
      </c>
      <c r="Z11" s="212">
        <f t="shared" si="3"/>
        <v>0</v>
      </c>
      <c r="AA11" s="212">
        <f t="shared" si="4"/>
        <v>0</v>
      </c>
      <c r="AB11" s="212">
        <f t="shared" si="5"/>
        <v>0</v>
      </c>
      <c r="AC11" s="212">
        <f t="shared" si="6"/>
        <v>0</v>
      </c>
      <c r="AD11" s="212">
        <f t="shared" si="7"/>
        <v>0</v>
      </c>
      <c r="AE11" s="212">
        <f t="shared" si="8"/>
        <v>0</v>
      </c>
      <c r="AF11" s="212">
        <f t="shared" si="9"/>
        <v>0</v>
      </c>
      <c r="AG11" s="212">
        <f t="shared" si="10"/>
        <v>0</v>
      </c>
      <c r="AH11" s="212">
        <f t="shared" si="11"/>
        <v>0</v>
      </c>
      <c r="AI11" s="213">
        <f t="shared" si="12"/>
        <v>0</v>
      </c>
      <c r="AJ11" s="213">
        <f t="shared" si="13"/>
        <v>0</v>
      </c>
      <c r="AK11" s="213">
        <f t="shared" si="14"/>
        <v>0</v>
      </c>
      <c r="AL11" s="213">
        <f t="shared" si="15"/>
        <v>0</v>
      </c>
      <c r="AM11" s="213">
        <f t="shared" si="16"/>
        <v>0</v>
      </c>
      <c r="AN11" s="213">
        <f t="shared" si="17"/>
        <v>0</v>
      </c>
      <c r="AO11" s="213">
        <f t="shared" si="18"/>
        <v>0</v>
      </c>
      <c r="AP11" s="213">
        <f t="shared" si="19"/>
        <v>0</v>
      </c>
      <c r="AQ11" s="213">
        <f t="shared" si="20"/>
        <v>0</v>
      </c>
    </row>
    <row r="12" spans="1:43" x14ac:dyDescent="0.25">
      <c r="A12" s="5" t="s">
        <v>48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246"/>
      <c r="Q12" s="71"/>
      <c r="R12" s="71"/>
      <c r="S12" s="71"/>
      <c r="T12" s="71"/>
      <c r="U12" s="72"/>
      <c r="V12" s="2"/>
      <c r="W12" s="214" t="str">
        <f t="shared" si="0"/>
        <v>Property, Plant &amp; Equipment</v>
      </c>
      <c r="X12" s="212">
        <f t="shared" si="1"/>
        <v>0</v>
      </c>
      <c r="Y12" s="212">
        <f t="shared" si="2"/>
        <v>0</v>
      </c>
      <c r="Z12" s="212">
        <f t="shared" si="3"/>
        <v>0</v>
      </c>
      <c r="AA12" s="212">
        <f t="shared" si="4"/>
        <v>0</v>
      </c>
      <c r="AB12" s="212">
        <f t="shared" si="5"/>
        <v>0</v>
      </c>
      <c r="AC12" s="212">
        <f t="shared" si="6"/>
        <v>0</v>
      </c>
      <c r="AD12" s="212">
        <f t="shared" si="7"/>
        <v>0</v>
      </c>
      <c r="AE12" s="212">
        <f t="shared" si="8"/>
        <v>0</v>
      </c>
      <c r="AF12" s="212">
        <f t="shared" si="9"/>
        <v>0</v>
      </c>
      <c r="AG12" s="212">
        <f t="shared" si="10"/>
        <v>0</v>
      </c>
      <c r="AH12" s="212">
        <f t="shared" si="11"/>
        <v>0</v>
      </c>
      <c r="AI12" s="213">
        <f t="shared" si="12"/>
        <v>0</v>
      </c>
      <c r="AJ12" s="213">
        <f t="shared" si="13"/>
        <v>0</v>
      </c>
      <c r="AK12" s="213">
        <f t="shared" si="14"/>
        <v>0</v>
      </c>
      <c r="AL12" s="213">
        <f t="shared" si="15"/>
        <v>0</v>
      </c>
      <c r="AM12" s="213">
        <f t="shared" si="16"/>
        <v>0</v>
      </c>
      <c r="AN12" s="213">
        <f t="shared" si="17"/>
        <v>0</v>
      </c>
      <c r="AO12" s="213">
        <f t="shared" si="18"/>
        <v>0</v>
      </c>
      <c r="AP12" s="213">
        <f t="shared" si="19"/>
        <v>0</v>
      </c>
      <c r="AQ12" s="213">
        <f t="shared" si="20"/>
        <v>0</v>
      </c>
    </row>
    <row r="13" spans="1:43" x14ac:dyDescent="0.25">
      <c r="A13" s="5" t="s">
        <v>49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3"/>
      <c r="Q13" s="73"/>
      <c r="R13" s="73"/>
      <c r="S13" s="73"/>
      <c r="T13" s="73"/>
      <c r="U13" s="74"/>
      <c r="V13" s="2"/>
      <c r="W13" s="214" t="str">
        <f t="shared" si="0"/>
        <v>Long-Term Investments</v>
      </c>
      <c r="X13" s="212">
        <f t="shared" si="1"/>
        <v>0</v>
      </c>
      <c r="Y13" s="212">
        <f t="shared" si="2"/>
        <v>0</v>
      </c>
      <c r="Z13" s="212">
        <f t="shared" si="3"/>
        <v>0</v>
      </c>
      <c r="AA13" s="212">
        <f t="shared" si="4"/>
        <v>0</v>
      </c>
      <c r="AB13" s="212">
        <f t="shared" si="5"/>
        <v>0</v>
      </c>
      <c r="AC13" s="212">
        <f t="shared" si="6"/>
        <v>0</v>
      </c>
      <c r="AD13" s="212">
        <f t="shared" si="7"/>
        <v>0</v>
      </c>
      <c r="AE13" s="212">
        <f t="shared" si="8"/>
        <v>0</v>
      </c>
      <c r="AF13" s="212">
        <f t="shared" si="9"/>
        <v>0</v>
      </c>
      <c r="AG13" s="212">
        <f t="shared" si="10"/>
        <v>0</v>
      </c>
      <c r="AH13" s="212">
        <f t="shared" si="11"/>
        <v>0</v>
      </c>
      <c r="AI13" s="213">
        <f t="shared" si="12"/>
        <v>0</v>
      </c>
      <c r="AJ13" s="213">
        <f t="shared" si="13"/>
        <v>0</v>
      </c>
      <c r="AK13" s="213">
        <f t="shared" si="14"/>
        <v>0</v>
      </c>
      <c r="AL13" s="213">
        <f t="shared" si="15"/>
        <v>0</v>
      </c>
      <c r="AM13" s="213">
        <f t="shared" si="16"/>
        <v>0</v>
      </c>
      <c r="AN13" s="213">
        <f t="shared" si="17"/>
        <v>0</v>
      </c>
      <c r="AO13" s="213">
        <f t="shared" si="18"/>
        <v>0</v>
      </c>
      <c r="AP13" s="213">
        <f t="shared" si="19"/>
        <v>0</v>
      </c>
      <c r="AQ13" s="213">
        <f t="shared" si="20"/>
        <v>0</v>
      </c>
    </row>
    <row r="14" spans="1:43" x14ac:dyDescent="0.25">
      <c r="A14" s="5" t="s">
        <v>50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2"/>
      <c r="V14" s="2"/>
      <c r="W14" s="214" t="str">
        <f t="shared" si="0"/>
        <v>Goodwill and Intangibles</v>
      </c>
      <c r="X14" s="212">
        <f t="shared" si="1"/>
        <v>0</v>
      </c>
      <c r="Y14" s="212">
        <f t="shared" si="2"/>
        <v>0</v>
      </c>
      <c r="Z14" s="212">
        <f t="shared" si="3"/>
        <v>0</v>
      </c>
      <c r="AA14" s="212">
        <f t="shared" si="4"/>
        <v>0</v>
      </c>
      <c r="AB14" s="212">
        <f t="shared" si="5"/>
        <v>0</v>
      </c>
      <c r="AC14" s="212">
        <f t="shared" si="6"/>
        <v>0</v>
      </c>
      <c r="AD14" s="212">
        <f t="shared" si="7"/>
        <v>0</v>
      </c>
      <c r="AE14" s="212">
        <f t="shared" si="8"/>
        <v>0</v>
      </c>
      <c r="AF14" s="212">
        <f t="shared" si="9"/>
        <v>0</v>
      </c>
      <c r="AG14" s="212">
        <f t="shared" si="10"/>
        <v>0</v>
      </c>
      <c r="AH14" s="212">
        <f t="shared" si="11"/>
        <v>0</v>
      </c>
      <c r="AI14" s="213">
        <f t="shared" si="12"/>
        <v>0</v>
      </c>
      <c r="AJ14" s="213">
        <f t="shared" si="13"/>
        <v>0</v>
      </c>
      <c r="AK14" s="213">
        <f t="shared" si="14"/>
        <v>0</v>
      </c>
      <c r="AL14" s="213">
        <f t="shared" si="15"/>
        <v>0</v>
      </c>
      <c r="AM14" s="213">
        <f t="shared" si="16"/>
        <v>0</v>
      </c>
      <c r="AN14" s="213">
        <f t="shared" si="17"/>
        <v>0</v>
      </c>
      <c r="AO14" s="213">
        <f t="shared" si="18"/>
        <v>0</v>
      </c>
      <c r="AP14" s="213">
        <f t="shared" si="19"/>
        <v>0</v>
      </c>
      <c r="AQ14" s="213">
        <f t="shared" si="20"/>
        <v>0</v>
      </c>
    </row>
    <row r="15" spans="1:43" x14ac:dyDescent="0.25">
      <c r="A15" s="5" t="s">
        <v>51</v>
      </c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71"/>
      <c r="N15" s="246"/>
      <c r="O15" s="71"/>
      <c r="P15" s="246"/>
      <c r="Q15" s="71"/>
      <c r="R15" s="71"/>
      <c r="S15" s="71"/>
      <c r="T15" s="71"/>
      <c r="U15" s="72"/>
      <c r="V15" s="2"/>
      <c r="W15" s="214" t="str">
        <f t="shared" si="0"/>
        <v>Other Long-Term Assets</v>
      </c>
      <c r="X15" s="212">
        <f t="shared" si="1"/>
        <v>0</v>
      </c>
      <c r="Y15" s="212">
        <f t="shared" si="2"/>
        <v>0</v>
      </c>
      <c r="Z15" s="212">
        <f t="shared" si="3"/>
        <v>0</v>
      </c>
      <c r="AA15" s="212">
        <f t="shared" si="4"/>
        <v>0</v>
      </c>
      <c r="AB15" s="212">
        <f t="shared" si="5"/>
        <v>0</v>
      </c>
      <c r="AC15" s="212">
        <f t="shared" si="6"/>
        <v>0</v>
      </c>
      <c r="AD15" s="212">
        <f t="shared" si="7"/>
        <v>0</v>
      </c>
      <c r="AE15" s="212">
        <f t="shared" si="8"/>
        <v>0</v>
      </c>
      <c r="AF15" s="212">
        <f t="shared" si="9"/>
        <v>0</v>
      </c>
      <c r="AG15" s="212">
        <f t="shared" si="10"/>
        <v>0</v>
      </c>
      <c r="AH15" s="212">
        <f t="shared" si="11"/>
        <v>0</v>
      </c>
      <c r="AI15" s="213">
        <f t="shared" si="12"/>
        <v>0</v>
      </c>
      <c r="AJ15" s="213">
        <f t="shared" si="13"/>
        <v>0</v>
      </c>
      <c r="AK15" s="213">
        <f t="shared" si="14"/>
        <v>0</v>
      </c>
      <c r="AL15" s="213">
        <f t="shared" si="15"/>
        <v>0</v>
      </c>
      <c r="AM15" s="213">
        <f t="shared" si="16"/>
        <v>0</v>
      </c>
      <c r="AN15" s="213">
        <f t="shared" si="17"/>
        <v>0</v>
      </c>
      <c r="AO15" s="213">
        <f t="shared" si="18"/>
        <v>0</v>
      </c>
      <c r="AP15" s="213">
        <f t="shared" si="19"/>
        <v>0</v>
      </c>
      <c r="AQ15" s="213">
        <f t="shared" si="20"/>
        <v>0</v>
      </c>
    </row>
    <row r="16" spans="1:43" x14ac:dyDescent="0.25">
      <c r="A16" s="5" t="s">
        <v>52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246"/>
      <c r="Q16" s="71"/>
      <c r="R16" s="71"/>
      <c r="S16" s="71"/>
      <c r="T16" s="71"/>
      <c r="U16" s="72"/>
      <c r="V16" s="2"/>
      <c r="W16" s="214" t="str">
        <f t="shared" si="0"/>
        <v>Total Long-Term Assets</v>
      </c>
      <c r="X16" s="212">
        <f t="shared" si="1"/>
        <v>0</v>
      </c>
      <c r="Y16" s="212">
        <f t="shared" si="2"/>
        <v>0</v>
      </c>
      <c r="Z16" s="212">
        <f t="shared" si="3"/>
        <v>0</v>
      </c>
      <c r="AA16" s="212">
        <f t="shared" si="4"/>
        <v>0</v>
      </c>
      <c r="AB16" s="212">
        <f t="shared" si="5"/>
        <v>0</v>
      </c>
      <c r="AC16" s="212">
        <f t="shared" si="6"/>
        <v>0</v>
      </c>
      <c r="AD16" s="212">
        <f t="shared" si="7"/>
        <v>0</v>
      </c>
      <c r="AE16" s="212">
        <f t="shared" si="8"/>
        <v>0</v>
      </c>
      <c r="AF16" s="212">
        <f t="shared" si="9"/>
        <v>0</v>
      </c>
      <c r="AG16" s="212">
        <f t="shared" si="10"/>
        <v>0</v>
      </c>
      <c r="AH16" s="212">
        <f t="shared" si="11"/>
        <v>0</v>
      </c>
      <c r="AI16" s="213">
        <f t="shared" si="12"/>
        <v>0</v>
      </c>
      <c r="AJ16" s="213">
        <f t="shared" si="13"/>
        <v>0</v>
      </c>
      <c r="AK16" s="213">
        <f t="shared" si="14"/>
        <v>0</v>
      </c>
      <c r="AL16" s="213">
        <f t="shared" si="15"/>
        <v>0</v>
      </c>
      <c r="AM16" s="213">
        <f t="shared" si="16"/>
        <v>0</v>
      </c>
      <c r="AN16" s="213">
        <f t="shared" si="17"/>
        <v>0</v>
      </c>
      <c r="AO16" s="213">
        <f t="shared" si="18"/>
        <v>0</v>
      </c>
      <c r="AP16" s="213">
        <f t="shared" si="19"/>
        <v>0</v>
      </c>
      <c r="AQ16" s="213">
        <f t="shared" si="20"/>
        <v>0</v>
      </c>
    </row>
    <row r="17" spans="1:43" x14ac:dyDescent="0.25">
      <c r="A17" s="5" t="s">
        <v>53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2"/>
      <c r="V17" s="2"/>
      <c r="W17" s="214" t="str">
        <f t="shared" si="0"/>
        <v>Total Assets</v>
      </c>
      <c r="X17" s="212">
        <f t="shared" si="1"/>
        <v>0</v>
      </c>
      <c r="Y17" s="212">
        <f t="shared" si="2"/>
        <v>0</v>
      </c>
      <c r="Z17" s="212">
        <f t="shared" si="3"/>
        <v>0</v>
      </c>
      <c r="AA17" s="212">
        <f t="shared" si="4"/>
        <v>0</v>
      </c>
      <c r="AB17" s="212">
        <f t="shared" si="5"/>
        <v>0</v>
      </c>
      <c r="AC17" s="212">
        <f t="shared" si="6"/>
        <v>0</v>
      </c>
      <c r="AD17" s="212">
        <f t="shared" si="7"/>
        <v>0</v>
      </c>
      <c r="AE17" s="212">
        <f t="shared" si="8"/>
        <v>0</v>
      </c>
      <c r="AF17" s="212">
        <f t="shared" si="9"/>
        <v>0</v>
      </c>
      <c r="AG17" s="212">
        <f t="shared" si="10"/>
        <v>0</v>
      </c>
      <c r="AH17" s="212">
        <f t="shared" si="11"/>
        <v>0</v>
      </c>
      <c r="AI17" s="213">
        <f t="shared" si="12"/>
        <v>0</v>
      </c>
      <c r="AJ17" s="213">
        <f t="shared" si="13"/>
        <v>0</v>
      </c>
      <c r="AK17" s="213">
        <f t="shared" si="14"/>
        <v>0</v>
      </c>
      <c r="AL17" s="213">
        <f t="shared" si="15"/>
        <v>0</v>
      </c>
      <c r="AM17" s="213">
        <f t="shared" si="16"/>
        <v>0</v>
      </c>
      <c r="AN17" s="213">
        <f t="shared" si="17"/>
        <v>0</v>
      </c>
      <c r="AO17" s="213">
        <f t="shared" si="18"/>
        <v>0</v>
      </c>
      <c r="AP17" s="213">
        <f t="shared" si="19"/>
        <v>0</v>
      </c>
      <c r="AQ17" s="213">
        <f t="shared" si="20"/>
        <v>0</v>
      </c>
    </row>
    <row r="18" spans="1:43" x14ac:dyDescent="0.25">
      <c r="A18" s="5" t="s">
        <v>54</v>
      </c>
      <c r="B18" s="246"/>
      <c r="C18" s="71"/>
      <c r="D18" s="71"/>
      <c r="E18" s="246"/>
      <c r="F18" s="71"/>
      <c r="G18" s="246"/>
      <c r="H18" s="246"/>
      <c r="I18" s="246"/>
      <c r="J18" s="246"/>
      <c r="K18" s="246"/>
      <c r="L18" s="246"/>
      <c r="M18" s="71"/>
      <c r="N18" s="246"/>
      <c r="O18" s="71"/>
      <c r="P18" s="246"/>
      <c r="Q18" s="71"/>
      <c r="R18" s="71"/>
      <c r="S18" s="71"/>
      <c r="T18" s="71"/>
      <c r="U18" s="72"/>
      <c r="V18" s="2"/>
      <c r="W18" s="214" t="str">
        <f t="shared" si="0"/>
        <v>Accounts Payable</v>
      </c>
      <c r="X18" s="212">
        <f t="shared" si="1"/>
        <v>0</v>
      </c>
      <c r="Y18" s="212">
        <f t="shared" si="2"/>
        <v>0</v>
      </c>
      <c r="Z18" s="212">
        <f t="shared" si="3"/>
        <v>0</v>
      </c>
      <c r="AA18" s="212">
        <f t="shared" si="4"/>
        <v>0</v>
      </c>
      <c r="AB18" s="212">
        <f t="shared" si="5"/>
        <v>0</v>
      </c>
      <c r="AC18" s="212">
        <f t="shared" si="6"/>
        <v>0</v>
      </c>
      <c r="AD18" s="212">
        <f t="shared" si="7"/>
        <v>0</v>
      </c>
      <c r="AE18" s="212">
        <f t="shared" si="8"/>
        <v>0</v>
      </c>
      <c r="AF18" s="212">
        <f t="shared" si="9"/>
        <v>0</v>
      </c>
      <c r="AG18" s="212">
        <f t="shared" si="10"/>
        <v>0</v>
      </c>
      <c r="AH18" s="212">
        <f t="shared" si="11"/>
        <v>0</v>
      </c>
      <c r="AI18" s="213">
        <f t="shared" si="12"/>
        <v>0</v>
      </c>
      <c r="AJ18" s="213">
        <f t="shared" si="13"/>
        <v>0</v>
      </c>
      <c r="AK18" s="213">
        <f t="shared" si="14"/>
        <v>0</v>
      </c>
      <c r="AL18" s="213">
        <f t="shared" si="15"/>
        <v>0</v>
      </c>
      <c r="AM18" s="213">
        <f t="shared" si="16"/>
        <v>0</v>
      </c>
      <c r="AN18" s="213">
        <f t="shared" si="17"/>
        <v>0</v>
      </c>
      <c r="AO18" s="213">
        <f t="shared" si="18"/>
        <v>0</v>
      </c>
      <c r="AP18" s="213">
        <f t="shared" si="19"/>
        <v>0</v>
      </c>
      <c r="AQ18" s="213">
        <f t="shared" si="20"/>
        <v>0</v>
      </c>
    </row>
    <row r="19" spans="1:43" x14ac:dyDescent="0.25">
      <c r="A19" s="5" t="s">
        <v>55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2"/>
      <c r="W19" s="214" t="str">
        <f t="shared" si="0"/>
        <v>Deferred Revenue</v>
      </c>
      <c r="X19" s="212">
        <f t="shared" si="1"/>
        <v>0</v>
      </c>
      <c r="Y19" s="212">
        <f t="shared" si="2"/>
        <v>0</v>
      </c>
      <c r="Z19" s="212">
        <f t="shared" si="3"/>
        <v>0</v>
      </c>
      <c r="AA19" s="212">
        <f t="shared" si="4"/>
        <v>0</v>
      </c>
      <c r="AB19" s="212">
        <f t="shared" si="5"/>
        <v>0</v>
      </c>
      <c r="AC19" s="212">
        <f t="shared" si="6"/>
        <v>0</v>
      </c>
      <c r="AD19" s="212">
        <f t="shared" si="7"/>
        <v>0</v>
      </c>
      <c r="AE19" s="212">
        <f t="shared" si="8"/>
        <v>0</v>
      </c>
      <c r="AF19" s="212">
        <f t="shared" si="9"/>
        <v>0</v>
      </c>
      <c r="AG19" s="212">
        <f t="shared" si="10"/>
        <v>0</v>
      </c>
      <c r="AH19" s="212">
        <f t="shared" si="11"/>
        <v>0</v>
      </c>
      <c r="AI19" s="213">
        <f t="shared" si="12"/>
        <v>0</v>
      </c>
      <c r="AJ19" s="213">
        <f t="shared" si="13"/>
        <v>0</v>
      </c>
      <c r="AK19" s="213">
        <f t="shared" si="14"/>
        <v>0</v>
      </c>
      <c r="AL19" s="213">
        <f t="shared" si="15"/>
        <v>0</v>
      </c>
      <c r="AM19" s="213">
        <f t="shared" si="16"/>
        <v>0</v>
      </c>
      <c r="AN19" s="213">
        <f t="shared" si="17"/>
        <v>0</v>
      </c>
      <c r="AO19" s="213">
        <f t="shared" si="18"/>
        <v>0</v>
      </c>
      <c r="AP19" s="213">
        <f t="shared" si="19"/>
        <v>0</v>
      </c>
      <c r="AQ19" s="213">
        <f t="shared" si="20"/>
        <v>0</v>
      </c>
    </row>
    <row r="20" spans="1:43" x14ac:dyDescent="0.25">
      <c r="A20" s="5" t="s">
        <v>56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71"/>
      <c r="N20" s="246"/>
      <c r="O20" s="73"/>
      <c r="P20" s="246"/>
      <c r="Q20" s="73"/>
      <c r="R20" s="73"/>
      <c r="S20" s="73"/>
      <c r="T20" s="73"/>
      <c r="U20" s="74"/>
      <c r="V20" s="2"/>
      <c r="W20" s="214" t="str">
        <f t="shared" si="0"/>
        <v>Current Debt</v>
      </c>
      <c r="X20" s="212">
        <f t="shared" si="1"/>
        <v>0</v>
      </c>
      <c r="Y20" s="212">
        <f t="shared" si="2"/>
        <v>0</v>
      </c>
      <c r="Z20" s="212">
        <f t="shared" si="3"/>
        <v>0</v>
      </c>
      <c r="AA20" s="212">
        <f t="shared" si="4"/>
        <v>0</v>
      </c>
      <c r="AB20" s="212">
        <f t="shared" si="5"/>
        <v>0</v>
      </c>
      <c r="AC20" s="212">
        <f t="shared" si="6"/>
        <v>0</v>
      </c>
      <c r="AD20" s="212">
        <f t="shared" si="7"/>
        <v>0</v>
      </c>
      <c r="AE20" s="212">
        <f t="shared" si="8"/>
        <v>0</v>
      </c>
      <c r="AF20" s="212">
        <f t="shared" si="9"/>
        <v>0</v>
      </c>
      <c r="AG20" s="212">
        <f t="shared" si="10"/>
        <v>0</v>
      </c>
      <c r="AH20" s="212">
        <f t="shared" si="11"/>
        <v>0</v>
      </c>
      <c r="AI20" s="213">
        <f t="shared" si="12"/>
        <v>0</v>
      </c>
      <c r="AJ20" s="213">
        <f t="shared" si="13"/>
        <v>0</v>
      </c>
      <c r="AK20" s="213">
        <f t="shared" si="14"/>
        <v>0</v>
      </c>
      <c r="AL20" s="213">
        <f t="shared" si="15"/>
        <v>0</v>
      </c>
      <c r="AM20" s="213">
        <f t="shared" si="16"/>
        <v>0</v>
      </c>
      <c r="AN20" s="213">
        <f t="shared" si="17"/>
        <v>0</v>
      </c>
      <c r="AO20" s="213">
        <f t="shared" si="18"/>
        <v>0</v>
      </c>
      <c r="AP20" s="213">
        <f t="shared" si="19"/>
        <v>0</v>
      </c>
      <c r="AQ20" s="213">
        <f t="shared" si="20"/>
        <v>0</v>
      </c>
    </row>
    <row r="21" spans="1:43" x14ac:dyDescent="0.25">
      <c r="A21" s="5" t="s">
        <v>57</v>
      </c>
      <c r="B21" s="71"/>
      <c r="C21" s="71"/>
      <c r="D21" s="246"/>
      <c r="E21" s="246"/>
      <c r="F21" s="71"/>
      <c r="G21" s="71"/>
      <c r="H21" s="246"/>
      <c r="I21" s="246"/>
      <c r="J21" s="246"/>
      <c r="K21" s="246"/>
      <c r="L21" s="246"/>
      <c r="M21" s="71"/>
      <c r="N21" s="246"/>
      <c r="O21" s="71"/>
      <c r="P21" s="246"/>
      <c r="Q21" s="71"/>
      <c r="R21" s="71"/>
      <c r="S21" s="71"/>
      <c r="T21" s="71"/>
      <c r="U21" s="72"/>
      <c r="V21" s="2"/>
      <c r="W21" s="214" t="str">
        <f t="shared" si="0"/>
        <v>Other Current Liabilities</v>
      </c>
      <c r="X21" s="212">
        <f t="shared" si="1"/>
        <v>0</v>
      </c>
      <c r="Y21" s="212">
        <f t="shared" si="2"/>
        <v>0</v>
      </c>
      <c r="Z21" s="212">
        <f t="shared" si="3"/>
        <v>0</v>
      </c>
      <c r="AA21" s="212">
        <f t="shared" si="4"/>
        <v>0</v>
      </c>
      <c r="AB21" s="212">
        <f t="shared" si="5"/>
        <v>0</v>
      </c>
      <c r="AC21" s="212">
        <f t="shared" si="6"/>
        <v>0</v>
      </c>
      <c r="AD21" s="212">
        <f t="shared" si="7"/>
        <v>0</v>
      </c>
      <c r="AE21" s="212">
        <f t="shared" si="8"/>
        <v>0</v>
      </c>
      <c r="AF21" s="212">
        <f t="shared" si="9"/>
        <v>0</v>
      </c>
      <c r="AG21" s="212">
        <f t="shared" si="10"/>
        <v>0</v>
      </c>
      <c r="AH21" s="212">
        <f t="shared" si="11"/>
        <v>0</v>
      </c>
      <c r="AI21" s="213">
        <f t="shared" si="12"/>
        <v>0</v>
      </c>
      <c r="AJ21" s="213">
        <f t="shared" si="13"/>
        <v>0</v>
      </c>
      <c r="AK21" s="213">
        <f t="shared" si="14"/>
        <v>0</v>
      </c>
      <c r="AL21" s="213">
        <f t="shared" si="15"/>
        <v>0</v>
      </c>
      <c r="AM21" s="213">
        <f t="shared" si="16"/>
        <v>0</v>
      </c>
      <c r="AN21" s="213">
        <f t="shared" si="17"/>
        <v>0</v>
      </c>
      <c r="AO21" s="213">
        <f t="shared" si="18"/>
        <v>0</v>
      </c>
      <c r="AP21" s="213">
        <f t="shared" si="19"/>
        <v>0</v>
      </c>
      <c r="AQ21" s="213">
        <f t="shared" si="20"/>
        <v>0</v>
      </c>
    </row>
    <row r="22" spans="1:43" x14ac:dyDescent="0.25">
      <c r="A22" s="5" t="s">
        <v>58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246"/>
      <c r="M22" s="71"/>
      <c r="N22" s="246"/>
      <c r="O22" s="71"/>
      <c r="P22" s="246"/>
      <c r="Q22" s="71"/>
      <c r="R22" s="71"/>
      <c r="S22" s="71"/>
      <c r="T22" s="71"/>
      <c r="U22" s="72"/>
      <c r="V22" s="2"/>
      <c r="W22" s="214" t="str">
        <f t="shared" si="0"/>
        <v>Total Current Liabilities</v>
      </c>
      <c r="X22" s="212">
        <f t="shared" si="1"/>
        <v>0</v>
      </c>
      <c r="Y22" s="212">
        <f t="shared" si="2"/>
        <v>0</v>
      </c>
      <c r="Z22" s="212">
        <f t="shared" si="3"/>
        <v>0</v>
      </c>
      <c r="AA22" s="212">
        <f t="shared" si="4"/>
        <v>0</v>
      </c>
      <c r="AB22" s="212">
        <f t="shared" si="5"/>
        <v>0</v>
      </c>
      <c r="AC22" s="212">
        <f t="shared" si="6"/>
        <v>0</v>
      </c>
      <c r="AD22" s="212">
        <f t="shared" si="7"/>
        <v>0</v>
      </c>
      <c r="AE22" s="212">
        <f t="shared" si="8"/>
        <v>0</v>
      </c>
      <c r="AF22" s="212">
        <f t="shared" si="9"/>
        <v>0</v>
      </c>
      <c r="AG22" s="212">
        <f t="shared" si="10"/>
        <v>0</v>
      </c>
      <c r="AH22" s="212">
        <f t="shared" si="11"/>
        <v>0</v>
      </c>
      <c r="AI22" s="213">
        <f t="shared" si="12"/>
        <v>0</v>
      </c>
      <c r="AJ22" s="213">
        <f t="shared" si="13"/>
        <v>0</v>
      </c>
      <c r="AK22" s="213">
        <f t="shared" si="14"/>
        <v>0</v>
      </c>
      <c r="AL22" s="213">
        <f t="shared" si="15"/>
        <v>0</v>
      </c>
      <c r="AM22" s="213">
        <f t="shared" si="16"/>
        <v>0</v>
      </c>
      <c r="AN22" s="213">
        <f t="shared" si="17"/>
        <v>0</v>
      </c>
      <c r="AO22" s="213">
        <f t="shared" si="18"/>
        <v>0</v>
      </c>
      <c r="AP22" s="213">
        <f t="shared" si="19"/>
        <v>0</v>
      </c>
      <c r="AQ22" s="213">
        <f t="shared" si="20"/>
        <v>0</v>
      </c>
    </row>
    <row r="23" spans="1:43" x14ac:dyDescent="0.25">
      <c r="A23" s="5" t="s">
        <v>59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246"/>
      <c r="M23" s="71"/>
      <c r="N23" s="246"/>
      <c r="O23" s="71"/>
      <c r="P23" s="246"/>
      <c r="Q23" s="71"/>
      <c r="R23" s="71"/>
      <c r="S23" s="71"/>
      <c r="T23" s="71"/>
      <c r="U23" s="72"/>
      <c r="V23" s="2"/>
      <c r="W23" s="214" t="str">
        <f t="shared" si="0"/>
        <v>Long-Term Debt</v>
      </c>
      <c r="X23" s="212">
        <f t="shared" si="1"/>
        <v>0</v>
      </c>
      <c r="Y23" s="212">
        <f t="shared" si="2"/>
        <v>0</v>
      </c>
      <c r="Z23" s="212">
        <f t="shared" si="3"/>
        <v>0</v>
      </c>
      <c r="AA23" s="212">
        <f t="shared" si="4"/>
        <v>0</v>
      </c>
      <c r="AB23" s="212">
        <f t="shared" si="5"/>
        <v>0</v>
      </c>
      <c r="AC23" s="212">
        <f t="shared" si="6"/>
        <v>0</v>
      </c>
      <c r="AD23" s="212">
        <f t="shared" si="7"/>
        <v>0</v>
      </c>
      <c r="AE23" s="212">
        <f t="shared" si="8"/>
        <v>0</v>
      </c>
      <c r="AF23" s="212">
        <f t="shared" si="9"/>
        <v>0</v>
      </c>
      <c r="AG23" s="212">
        <f t="shared" si="10"/>
        <v>0</v>
      </c>
      <c r="AH23" s="212">
        <f t="shared" si="11"/>
        <v>0</v>
      </c>
      <c r="AI23" s="213">
        <f t="shared" si="12"/>
        <v>0</v>
      </c>
      <c r="AJ23" s="213">
        <f t="shared" si="13"/>
        <v>0</v>
      </c>
      <c r="AK23" s="213">
        <f t="shared" si="14"/>
        <v>0</v>
      </c>
      <c r="AL23" s="213">
        <f t="shared" si="15"/>
        <v>0</v>
      </c>
      <c r="AM23" s="213">
        <f t="shared" si="16"/>
        <v>0</v>
      </c>
      <c r="AN23" s="213">
        <f t="shared" si="17"/>
        <v>0</v>
      </c>
      <c r="AO23" s="213">
        <f t="shared" si="18"/>
        <v>0</v>
      </c>
      <c r="AP23" s="213">
        <f t="shared" si="19"/>
        <v>0</v>
      </c>
      <c r="AQ23" s="213">
        <f t="shared" si="20"/>
        <v>0</v>
      </c>
    </row>
    <row r="24" spans="1:43" x14ac:dyDescent="0.25">
      <c r="A24" s="5" t="s">
        <v>60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71"/>
      <c r="N24" s="246"/>
      <c r="O24" s="71"/>
      <c r="P24" s="246"/>
      <c r="Q24" s="71"/>
      <c r="R24" s="71"/>
      <c r="S24" s="71"/>
      <c r="T24" s="71"/>
      <c r="U24" s="72"/>
      <c r="V24" s="2"/>
      <c r="W24" s="214" t="str">
        <f t="shared" si="0"/>
        <v>Other Long-Term Liabilities</v>
      </c>
      <c r="X24" s="212">
        <f t="shared" si="1"/>
        <v>0</v>
      </c>
      <c r="Y24" s="212">
        <f t="shared" si="2"/>
        <v>0</v>
      </c>
      <c r="Z24" s="212">
        <f t="shared" si="3"/>
        <v>0</v>
      </c>
      <c r="AA24" s="212">
        <f t="shared" si="4"/>
        <v>0</v>
      </c>
      <c r="AB24" s="212">
        <f t="shared" si="5"/>
        <v>0</v>
      </c>
      <c r="AC24" s="212">
        <f t="shared" si="6"/>
        <v>0</v>
      </c>
      <c r="AD24" s="212">
        <f t="shared" si="7"/>
        <v>0</v>
      </c>
      <c r="AE24" s="212">
        <f t="shared" si="8"/>
        <v>0</v>
      </c>
      <c r="AF24" s="212">
        <f t="shared" si="9"/>
        <v>0</v>
      </c>
      <c r="AG24" s="212">
        <f t="shared" si="10"/>
        <v>0</v>
      </c>
      <c r="AH24" s="212">
        <f t="shared" si="11"/>
        <v>0</v>
      </c>
      <c r="AI24" s="213">
        <f t="shared" si="12"/>
        <v>0</v>
      </c>
      <c r="AJ24" s="213">
        <f t="shared" si="13"/>
        <v>0</v>
      </c>
      <c r="AK24" s="213">
        <f t="shared" si="14"/>
        <v>0</v>
      </c>
      <c r="AL24" s="213">
        <f t="shared" si="15"/>
        <v>0</v>
      </c>
      <c r="AM24" s="213">
        <f t="shared" si="16"/>
        <v>0</v>
      </c>
      <c r="AN24" s="213">
        <f t="shared" si="17"/>
        <v>0</v>
      </c>
      <c r="AO24" s="213">
        <f t="shared" si="18"/>
        <v>0</v>
      </c>
      <c r="AP24" s="213">
        <f t="shared" si="19"/>
        <v>0</v>
      </c>
      <c r="AQ24" s="213">
        <f t="shared" si="20"/>
        <v>0</v>
      </c>
    </row>
    <row r="25" spans="1:43" x14ac:dyDescent="0.25">
      <c r="A25" s="5" t="s">
        <v>61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246"/>
      <c r="M25" s="71"/>
      <c r="N25" s="246"/>
      <c r="O25" s="71"/>
      <c r="P25" s="246"/>
      <c r="Q25" s="71"/>
      <c r="R25" s="71"/>
      <c r="S25" s="71"/>
      <c r="T25" s="71"/>
      <c r="U25" s="72"/>
      <c r="V25" s="2"/>
      <c r="W25" s="214" t="str">
        <f t="shared" si="0"/>
        <v>Total Long-Term Liabilities</v>
      </c>
      <c r="X25" s="212">
        <f t="shared" si="1"/>
        <v>0</v>
      </c>
      <c r="Y25" s="212">
        <f t="shared" si="2"/>
        <v>0</v>
      </c>
      <c r="Z25" s="212">
        <f t="shared" si="3"/>
        <v>0</v>
      </c>
      <c r="AA25" s="212">
        <f t="shared" si="4"/>
        <v>0</v>
      </c>
      <c r="AB25" s="212">
        <f t="shared" si="5"/>
        <v>0</v>
      </c>
      <c r="AC25" s="212">
        <f t="shared" si="6"/>
        <v>0</v>
      </c>
      <c r="AD25" s="212">
        <f t="shared" si="7"/>
        <v>0</v>
      </c>
      <c r="AE25" s="212">
        <f t="shared" si="8"/>
        <v>0</v>
      </c>
      <c r="AF25" s="212">
        <f t="shared" si="9"/>
        <v>0</v>
      </c>
      <c r="AG25" s="212">
        <f t="shared" si="10"/>
        <v>0</v>
      </c>
      <c r="AH25" s="212">
        <f t="shared" si="11"/>
        <v>0</v>
      </c>
      <c r="AI25" s="213">
        <f t="shared" si="12"/>
        <v>0</v>
      </c>
      <c r="AJ25" s="213">
        <f t="shared" si="13"/>
        <v>0</v>
      </c>
      <c r="AK25" s="213">
        <f t="shared" si="14"/>
        <v>0</v>
      </c>
      <c r="AL25" s="213">
        <f t="shared" si="15"/>
        <v>0</v>
      </c>
      <c r="AM25" s="213">
        <f t="shared" si="16"/>
        <v>0</v>
      </c>
      <c r="AN25" s="213">
        <f t="shared" si="17"/>
        <v>0</v>
      </c>
      <c r="AO25" s="213">
        <f t="shared" si="18"/>
        <v>0</v>
      </c>
      <c r="AP25" s="213">
        <f t="shared" si="19"/>
        <v>0</v>
      </c>
      <c r="AQ25" s="213">
        <f t="shared" si="20"/>
        <v>0</v>
      </c>
    </row>
    <row r="26" spans="1:43" x14ac:dyDescent="0.25">
      <c r="A26" s="5" t="s">
        <v>62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246"/>
      <c r="M26" s="71"/>
      <c r="N26" s="246"/>
      <c r="O26" s="71"/>
      <c r="P26" s="246"/>
      <c r="Q26" s="71"/>
      <c r="R26" s="71"/>
      <c r="S26" s="71"/>
      <c r="T26" s="71"/>
      <c r="U26" s="72"/>
      <c r="V26" s="2"/>
      <c r="W26" s="214" t="str">
        <f t="shared" si="0"/>
        <v>Total Liabilities</v>
      </c>
      <c r="X26" s="212">
        <f t="shared" si="1"/>
        <v>0</v>
      </c>
      <c r="Y26" s="212">
        <f t="shared" si="2"/>
        <v>0</v>
      </c>
      <c r="Z26" s="212">
        <f t="shared" si="3"/>
        <v>0</v>
      </c>
      <c r="AA26" s="212">
        <f t="shared" si="4"/>
        <v>0</v>
      </c>
      <c r="AB26" s="212">
        <f t="shared" si="5"/>
        <v>0</v>
      </c>
      <c r="AC26" s="212">
        <f t="shared" si="6"/>
        <v>0</v>
      </c>
      <c r="AD26" s="212">
        <f t="shared" si="7"/>
        <v>0</v>
      </c>
      <c r="AE26" s="212">
        <f t="shared" si="8"/>
        <v>0</v>
      </c>
      <c r="AF26" s="212">
        <f t="shared" si="9"/>
        <v>0</v>
      </c>
      <c r="AG26" s="212">
        <f t="shared" si="10"/>
        <v>0</v>
      </c>
      <c r="AH26" s="212">
        <f t="shared" si="11"/>
        <v>0</v>
      </c>
      <c r="AI26" s="213">
        <f t="shared" si="12"/>
        <v>0</v>
      </c>
      <c r="AJ26" s="213">
        <f t="shared" si="13"/>
        <v>0</v>
      </c>
      <c r="AK26" s="213">
        <f t="shared" si="14"/>
        <v>0</v>
      </c>
      <c r="AL26" s="213">
        <f t="shared" si="15"/>
        <v>0</v>
      </c>
      <c r="AM26" s="213">
        <f t="shared" si="16"/>
        <v>0</v>
      </c>
      <c r="AN26" s="213">
        <f t="shared" si="17"/>
        <v>0</v>
      </c>
      <c r="AO26" s="213">
        <f t="shared" si="18"/>
        <v>0</v>
      </c>
      <c r="AP26" s="213">
        <f t="shared" si="19"/>
        <v>0</v>
      </c>
      <c r="AQ26" s="213">
        <f t="shared" si="20"/>
        <v>0</v>
      </c>
    </row>
    <row r="27" spans="1:43" x14ac:dyDescent="0.25">
      <c r="A27" s="5" t="s">
        <v>63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246"/>
      <c r="M27" s="71"/>
      <c r="N27" s="246"/>
      <c r="O27" s="71"/>
      <c r="P27" s="246"/>
      <c r="Q27" s="71"/>
      <c r="R27" s="71"/>
      <c r="S27" s="71"/>
      <c r="T27" s="71"/>
      <c r="U27" s="72"/>
      <c r="V27" s="2"/>
      <c r="W27" s="214" t="str">
        <f t="shared" si="0"/>
        <v>Total Debt</v>
      </c>
      <c r="X27" s="212">
        <f t="shared" si="1"/>
        <v>0</v>
      </c>
      <c r="Y27" s="212">
        <f t="shared" si="2"/>
        <v>0</v>
      </c>
      <c r="Z27" s="212">
        <f t="shared" si="3"/>
        <v>0</v>
      </c>
      <c r="AA27" s="212">
        <f t="shared" si="4"/>
        <v>0</v>
      </c>
      <c r="AB27" s="212">
        <f t="shared" si="5"/>
        <v>0</v>
      </c>
      <c r="AC27" s="212">
        <f t="shared" si="6"/>
        <v>0</v>
      </c>
      <c r="AD27" s="212">
        <f t="shared" si="7"/>
        <v>0</v>
      </c>
      <c r="AE27" s="212">
        <f t="shared" si="8"/>
        <v>0</v>
      </c>
      <c r="AF27" s="212">
        <f t="shared" si="9"/>
        <v>0</v>
      </c>
      <c r="AG27" s="212">
        <f t="shared" si="10"/>
        <v>0</v>
      </c>
      <c r="AH27" s="212">
        <f t="shared" si="11"/>
        <v>0</v>
      </c>
      <c r="AI27" s="213">
        <f t="shared" si="12"/>
        <v>0</v>
      </c>
      <c r="AJ27" s="213">
        <f t="shared" si="13"/>
        <v>0</v>
      </c>
      <c r="AK27" s="213">
        <f t="shared" si="14"/>
        <v>0</v>
      </c>
      <c r="AL27" s="213">
        <f t="shared" si="15"/>
        <v>0</v>
      </c>
      <c r="AM27" s="213">
        <f t="shared" si="16"/>
        <v>0</v>
      </c>
      <c r="AN27" s="213">
        <f t="shared" si="17"/>
        <v>0</v>
      </c>
      <c r="AO27" s="213">
        <f t="shared" si="18"/>
        <v>0</v>
      </c>
      <c r="AP27" s="213">
        <f t="shared" si="19"/>
        <v>0</v>
      </c>
      <c r="AQ27" s="213">
        <f t="shared" si="20"/>
        <v>0</v>
      </c>
    </row>
    <row r="28" spans="1:43" x14ac:dyDescent="0.25">
      <c r="A28" s="5" t="s">
        <v>64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70"/>
      <c r="V28" s="2"/>
      <c r="W28" s="214" t="str">
        <f t="shared" si="0"/>
        <v>Debt Growth</v>
      </c>
      <c r="X28" s="212">
        <f t="shared" si="1"/>
        <v>0</v>
      </c>
      <c r="Y28" s="212">
        <f t="shared" si="2"/>
        <v>0</v>
      </c>
      <c r="Z28" s="212">
        <f t="shared" si="3"/>
        <v>0</v>
      </c>
      <c r="AA28" s="212">
        <f t="shared" si="4"/>
        <v>0</v>
      </c>
      <c r="AB28" s="212">
        <f t="shared" si="5"/>
        <v>0</v>
      </c>
      <c r="AC28" s="212">
        <f t="shared" si="6"/>
        <v>0</v>
      </c>
      <c r="AD28" s="212">
        <f t="shared" si="7"/>
        <v>0</v>
      </c>
      <c r="AE28" s="212">
        <f t="shared" si="8"/>
        <v>0</v>
      </c>
      <c r="AF28" s="212">
        <f t="shared" si="9"/>
        <v>0</v>
      </c>
      <c r="AG28" s="212">
        <f t="shared" si="10"/>
        <v>0</v>
      </c>
      <c r="AH28" s="212">
        <f t="shared" si="11"/>
        <v>0</v>
      </c>
      <c r="AI28" s="213">
        <f t="shared" si="12"/>
        <v>0</v>
      </c>
      <c r="AJ28" s="213">
        <f t="shared" si="13"/>
        <v>0</v>
      </c>
      <c r="AK28" s="213">
        <f t="shared" si="14"/>
        <v>0</v>
      </c>
      <c r="AL28" s="213">
        <f t="shared" si="15"/>
        <v>0</v>
      </c>
      <c r="AM28" s="213">
        <f t="shared" si="16"/>
        <v>0</v>
      </c>
      <c r="AN28" s="213">
        <f t="shared" si="17"/>
        <v>0</v>
      </c>
      <c r="AO28" s="213">
        <f t="shared" si="18"/>
        <v>0</v>
      </c>
      <c r="AP28" s="213">
        <f t="shared" si="19"/>
        <v>0</v>
      </c>
      <c r="AQ28" s="213">
        <f t="shared" si="20"/>
        <v>0</v>
      </c>
    </row>
    <row r="29" spans="1:43" x14ac:dyDescent="0.25">
      <c r="A29" s="5" t="s">
        <v>65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246"/>
      <c r="Q29" s="71"/>
      <c r="R29" s="71"/>
      <c r="S29" s="71"/>
      <c r="T29" s="71"/>
      <c r="U29" s="72"/>
      <c r="V29" s="2"/>
      <c r="W29" s="214" t="str">
        <f t="shared" si="0"/>
        <v>Retained Earnings</v>
      </c>
      <c r="X29" s="212">
        <f t="shared" si="1"/>
        <v>0</v>
      </c>
      <c r="Y29" s="212">
        <f t="shared" si="2"/>
        <v>0</v>
      </c>
      <c r="Z29" s="212">
        <f t="shared" si="3"/>
        <v>0</v>
      </c>
      <c r="AA29" s="212">
        <f t="shared" si="4"/>
        <v>0</v>
      </c>
      <c r="AB29" s="212">
        <f t="shared" si="5"/>
        <v>0</v>
      </c>
      <c r="AC29" s="212">
        <f t="shared" si="6"/>
        <v>0</v>
      </c>
      <c r="AD29" s="212">
        <f t="shared" si="7"/>
        <v>0</v>
      </c>
      <c r="AE29" s="212">
        <f t="shared" si="8"/>
        <v>0</v>
      </c>
      <c r="AF29" s="212">
        <f t="shared" si="9"/>
        <v>0</v>
      </c>
      <c r="AG29" s="212">
        <f t="shared" si="10"/>
        <v>0</v>
      </c>
      <c r="AH29" s="212">
        <f t="shared" si="11"/>
        <v>0</v>
      </c>
      <c r="AI29" s="213">
        <f t="shared" si="12"/>
        <v>0</v>
      </c>
      <c r="AJ29" s="213">
        <f t="shared" si="13"/>
        <v>0</v>
      </c>
      <c r="AK29" s="213">
        <f t="shared" si="14"/>
        <v>0</v>
      </c>
      <c r="AL29" s="213">
        <f t="shared" si="15"/>
        <v>0</v>
      </c>
      <c r="AM29" s="213">
        <f t="shared" si="16"/>
        <v>0</v>
      </c>
      <c r="AN29" s="213">
        <f t="shared" si="17"/>
        <v>0</v>
      </c>
      <c r="AO29" s="213">
        <f t="shared" si="18"/>
        <v>0</v>
      </c>
      <c r="AP29" s="213">
        <f t="shared" si="19"/>
        <v>0</v>
      </c>
      <c r="AQ29" s="213">
        <f t="shared" si="20"/>
        <v>0</v>
      </c>
    </row>
    <row r="30" spans="1:43" x14ac:dyDescent="0.25">
      <c r="A30" s="5" t="s">
        <v>66</v>
      </c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73"/>
      <c r="N30" s="246"/>
      <c r="O30" s="73"/>
      <c r="P30" s="246"/>
      <c r="Q30" s="73"/>
      <c r="R30" s="73"/>
      <c r="S30" s="73"/>
      <c r="T30" s="73"/>
      <c r="U30" s="74"/>
      <c r="V30" s="2"/>
      <c r="W30" s="214" t="str">
        <f t="shared" si="0"/>
        <v>Comprehensive Income</v>
      </c>
      <c r="X30" s="212">
        <f t="shared" si="1"/>
        <v>0</v>
      </c>
      <c r="Y30" s="212">
        <f t="shared" si="2"/>
        <v>0</v>
      </c>
      <c r="Z30" s="212">
        <f t="shared" si="3"/>
        <v>0</v>
      </c>
      <c r="AA30" s="212">
        <f t="shared" si="4"/>
        <v>0</v>
      </c>
      <c r="AB30" s="212">
        <f t="shared" si="5"/>
        <v>0</v>
      </c>
      <c r="AC30" s="212">
        <f t="shared" si="6"/>
        <v>0</v>
      </c>
      <c r="AD30" s="212">
        <f t="shared" si="7"/>
        <v>0</v>
      </c>
      <c r="AE30" s="212">
        <f t="shared" si="8"/>
        <v>0</v>
      </c>
      <c r="AF30" s="212">
        <f t="shared" si="9"/>
        <v>0</v>
      </c>
      <c r="AG30" s="212">
        <f t="shared" si="10"/>
        <v>0</v>
      </c>
      <c r="AH30" s="212">
        <f t="shared" si="11"/>
        <v>0</v>
      </c>
      <c r="AI30" s="213">
        <f t="shared" si="12"/>
        <v>0</v>
      </c>
      <c r="AJ30" s="213">
        <f t="shared" si="13"/>
        <v>0</v>
      </c>
      <c r="AK30" s="213">
        <f t="shared" si="14"/>
        <v>0</v>
      </c>
      <c r="AL30" s="213">
        <f t="shared" si="15"/>
        <v>0</v>
      </c>
      <c r="AM30" s="213">
        <f t="shared" si="16"/>
        <v>0</v>
      </c>
      <c r="AN30" s="213">
        <f t="shared" si="17"/>
        <v>0</v>
      </c>
      <c r="AO30" s="213">
        <f t="shared" si="18"/>
        <v>0</v>
      </c>
      <c r="AP30" s="213">
        <f t="shared" si="19"/>
        <v>0</v>
      </c>
      <c r="AQ30" s="213">
        <f t="shared" si="20"/>
        <v>0</v>
      </c>
    </row>
    <row r="31" spans="1:43" x14ac:dyDescent="0.25">
      <c r="A31" s="5" t="s">
        <v>67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246"/>
      <c r="Q31" s="71"/>
      <c r="R31" s="71"/>
      <c r="S31" s="71"/>
      <c r="T31" s="71"/>
      <c r="U31" s="72"/>
      <c r="V31" s="2"/>
      <c r="W31" s="214" t="str">
        <f t="shared" si="0"/>
        <v>Shareholders' Equity</v>
      </c>
      <c r="X31" s="212">
        <f t="shared" si="1"/>
        <v>0</v>
      </c>
      <c r="Y31" s="212">
        <f t="shared" si="2"/>
        <v>0</v>
      </c>
      <c r="Z31" s="212">
        <f t="shared" si="3"/>
        <v>0</v>
      </c>
      <c r="AA31" s="212">
        <f t="shared" si="4"/>
        <v>0</v>
      </c>
      <c r="AB31" s="212">
        <f t="shared" si="5"/>
        <v>0</v>
      </c>
      <c r="AC31" s="212">
        <f t="shared" si="6"/>
        <v>0</v>
      </c>
      <c r="AD31" s="212">
        <f t="shared" si="7"/>
        <v>0</v>
      </c>
      <c r="AE31" s="212">
        <f t="shared" si="8"/>
        <v>0</v>
      </c>
      <c r="AF31" s="212">
        <f t="shared" si="9"/>
        <v>0</v>
      </c>
      <c r="AG31" s="212">
        <f t="shared" si="10"/>
        <v>0</v>
      </c>
      <c r="AH31" s="212">
        <f t="shared" si="11"/>
        <v>0</v>
      </c>
      <c r="AI31" s="213">
        <f t="shared" si="12"/>
        <v>0</v>
      </c>
      <c r="AJ31" s="213">
        <f t="shared" si="13"/>
        <v>0</v>
      </c>
      <c r="AK31" s="213">
        <f t="shared" si="14"/>
        <v>0</v>
      </c>
      <c r="AL31" s="213">
        <f t="shared" si="15"/>
        <v>0</v>
      </c>
      <c r="AM31" s="213">
        <f t="shared" si="16"/>
        <v>0</v>
      </c>
      <c r="AN31" s="213">
        <f t="shared" si="17"/>
        <v>0</v>
      </c>
      <c r="AO31" s="213">
        <f t="shared" si="18"/>
        <v>0</v>
      </c>
      <c r="AP31" s="213">
        <f t="shared" si="19"/>
        <v>0</v>
      </c>
      <c r="AQ31" s="213">
        <f t="shared" si="20"/>
        <v>0</v>
      </c>
    </row>
    <row r="32" spans="1:43" x14ac:dyDescent="0.25">
      <c r="A32" s="5" t="s">
        <v>68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246"/>
      <c r="N32" s="71"/>
      <c r="O32" s="246"/>
      <c r="P32" s="71"/>
      <c r="Q32" s="71"/>
      <c r="R32" s="71"/>
      <c r="S32" s="71"/>
      <c r="T32" s="71"/>
      <c r="U32" s="72"/>
      <c r="V32" s="2"/>
      <c r="W32" s="214" t="str">
        <f t="shared" si="0"/>
        <v>Net Cash / Debt</v>
      </c>
      <c r="X32" s="212">
        <f t="shared" si="1"/>
        <v>0</v>
      </c>
      <c r="Y32" s="212">
        <f t="shared" si="2"/>
        <v>0</v>
      </c>
      <c r="Z32" s="212">
        <f t="shared" si="3"/>
        <v>0</v>
      </c>
      <c r="AA32" s="212">
        <f t="shared" si="4"/>
        <v>0</v>
      </c>
      <c r="AB32" s="212">
        <f t="shared" si="5"/>
        <v>0</v>
      </c>
      <c r="AC32" s="212">
        <f t="shared" si="6"/>
        <v>0</v>
      </c>
      <c r="AD32" s="212">
        <f t="shared" si="7"/>
        <v>0</v>
      </c>
      <c r="AE32" s="212">
        <f t="shared" si="8"/>
        <v>0</v>
      </c>
      <c r="AF32" s="212">
        <f t="shared" si="9"/>
        <v>0</v>
      </c>
      <c r="AG32" s="212">
        <f t="shared" si="10"/>
        <v>0</v>
      </c>
      <c r="AH32" s="212">
        <f t="shared" si="11"/>
        <v>0</v>
      </c>
      <c r="AI32" s="213">
        <f t="shared" si="12"/>
        <v>0</v>
      </c>
      <c r="AJ32" s="213">
        <f t="shared" si="13"/>
        <v>0</v>
      </c>
      <c r="AK32" s="213">
        <f t="shared" si="14"/>
        <v>0</v>
      </c>
      <c r="AL32" s="213">
        <f t="shared" si="15"/>
        <v>0</v>
      </c>
      <c r="AM32" s="213">
        <f t="shared" si="16"/>
        <v>0</v>
      </c>
      <c r="AN32" s="213">
        <f t="shared" si="17"/>
        <v>0</v>
      </c>
      <c r="AO32" s="213">
        <f t="shared" si="18"/>
        <v>0</v>
      </c>
      <c r="AP32" s="213">
        <f t="shared" si="19"/>
        <v>0</v>
      </c>
      <c r="AQ32" s="213">
        <f t="shared" si="20"/>
        <v>0</v>
      </c>
    </row>
    <row r="33" spans="1:43" x14ac:dyDescent="0.25">
      <c r="A33" s="5" t="s">
        <v>69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70"/>
      <c r="V33" s="2"/>
      <c r="W33" s="214" t="str">
        <f t="shared" si="0"/>
        <v>Net Cash / Debt Growth</v>
      </c>
      <c r="X33" s="212">
        <f t="shared" si="1"/>
        <v>0</v>
      </c>
      <c r="Y33" s="212">
        <f t="shared" si="2"/>
        <v>0</v>
      </c>
      <c r="Z33" s="212">
        <f t="shared" si="3"/>
        <v>0</v>
      </c>
      <c r="AA33" s="212">
        <f t="shared" si="4"/>
        <v>0</v>
      </c>
      <c r="AB33" s="212">
        <f t="shared" si="5"/>
        <v>0</v>
      </c>
      <c r="AC33" s="212">
        <f t="shared" si="6"/>
        <v>0</v>
      </c>
      <c r="AD33" s="212">
        <f t="shared" si="7"/>
        <v>0</v>
      </c>
      <c r="AE33" s="212">
        <f t="shared" si="8"/>
        <v>0</v>
      </c>
      <c r="AF33" s="212">
        <f t="shared" si="9"/>
        <v>0</v>
      </c>
      <c r="AG33" s="212">
        <f t="shared" si="10"/>
        <v>0</v>
      </c>
      <c r="AH33" s="212">
        <f t="shared" si="11"/>
        <v>0</v>
      </c>
      <c r="AI33" s="213">
        <f t="shared" si="12"/>
        <v>0</v>
      </c>
      <c r="AJ33" s="213">
        <f t="shared" si="13"/>
        <v>0</v>
      </c>
      <c r="AK33" s="213">
        <f t="shared" si="14"/>
        <v>0</v>
      </c>
      <c r="AL33" s="213">
        <f t="shared" si="15"/>
        <v>0</v>
      </c>
      <c r="AM33" s="213">
        <f t="shared" si="16"/>
        <v>0</v>
      </c>
      <c r="AN33" s="213">
        <f t="shared" si="17"/>
        <v>0</v>
      </c>
      <c r="AO33" s="213">
        <f t="shared" si="18"/>
        <v>0</v>
      </c>
      <c r="AP33" s="213">
        <f t="shared" si="19"/>
        <v>0</v>
      </c>
      <c r="AQ33" s="213">
        <f t="shared" si="20"/>
        <v>0</v>
      </c>
    </row>
    <row r="34" spans="1:43" x14ac:dyDescent="0.25">
      <c r="A34" s="5" t="s">
        <v>70</v>
      </c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73"/>
      <c r="N34" s="246"/>
      <c r="O34" s="73"/>
      <c r="P34" s="73"/>
      <c r="Q34" s="73"/>
      <c r="R34" s="73"/>
      <c r="S34" s="73"/>
      <c r="T34" s="73"/>
      <c r="U34" s="74"/>
      <c r="W34" s="214" t="str">
        <f t="shared" si="0"/>
        <v>Net Cash Per Share</v>
      </c>
      <c r="X34" s="212">
        <f t="shared" si="1"/>
        <v>0</v>
      </c>
      <c r="Y34" s="212">
        <f t="shared" si="2"/>
        <v>0</v>
      </c>
      <c r="Z34" s="212">
        <f t="shared" si="3"/>
        <v>0</v>
      </c>
      <c r="AA34" s="212">
        <f t="shared" si="4"/>
        <v>0</v>
      </c>
      <c r="AB34" s="212">
        <f t="shared" si="5"/>
        <v>0</v>
      </c>
      <c r="AC34" s="212">
        <f t="shared" si="6"/>
        <v>0</v>
      </c>
      <c r="AD34" s="212">
        <f t="shared" si="7"/>
        <v>0</v>
      </c>
      <c r="AE34" s="212">
        <f t="shared" si="8"/>
        <v>0</v>
      </c>
      <c r="AF34" s="212">
        <f t="shared" si="9"/>
        <v>0</v>
      </c>
      <c r="AG34" s="212">
        <f t="shared" si="10"/>
        <v>0</v>
      </c>
      <c r="AH34" s="212">
        <f t="shared" si="11"/>
        <v>0</v>
      </c>
      <c r="AI34" s="213">
        <f t="shared" si="12"/>
        <v>0</v>
      </c>
      <c r="AJ34" s="213">
        <f t="shared" si="13"/>
        <v>0</v>
      </c>
      <c r="AK34" s="213">
        <f t="shared" si="14"/>
        <v>0</v>
      </c>
      <c r="AL34" s="213">
        <f t="shared" si="15"/>
        <v>0</v>
      </c>
      <c r="AM34" s="213">
        <f t="shared" si="16"/>
        <v>0</v>
      </c>
      <c r="AN34" s="213">
        <f t="shared" si="17"/>
        <v>0</v>
      </c>
      <c r="AO34" s="213">
        <f t="shared" si="18"/>
        <v>0</v>
      </c>
      <c r="AP34" s="213">
        <f t="shared" si="19"/>
        <v>0</v>
      </c>
      <c r="AQ34" s="213">
        <f t="shared" si="20"/>
        <v>0</v>
      </c>
    </row>
    <row r="35" spans="1:43" x14ac:dyDescent="0.25">
      <c r="A35" s="5" t="s">
        <v>71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2"/>
      <c r="W35" s="214" t="str">
        <f t="shared" si="0"/>
        <v>Working Capital</v>
      </c>
      <c r="X35" s="212">
        <f t="shared" si="1"/>
        <v>0</v>
      </c>
      <c r="Y35" s="212">
        <f t="shared" si="2"/>
        <v>0</v>
      </c>
      <c r="Z35" s="212">
        <f t="shared" si="3"/>
        <v>0</v>
      </c>
      <c r="AA35" s="212">
        <f t="shared" si="4"/>
        <v>0</v>
      </c>
      <c r="AB35" s="212">
        <f t="shared" si="5"/>
        <v>0</v>
      </c>
      <c r="AC35" s="212">
        <f t="shared" si="6"/>
        <v>0</v>
      </c>
      <c r="AD35" s="212">
        <f t="shared" si="7"/>
        <v>0</v>
      </c>
      <c r="AE35" s="212">
        <f t="shared" si="8"/>
        <v>0</v>
      </c>
      <c r="AF35" s="212">
        <f t="shared" si="9"/>
        <v>0</v>
      </c>
      <c r="AG35" s="212">
        <f t="shared" si="10"/>
        <v>0</v>
      </c>
      <c r="AH35" s="212">
        <f t="shared" si="11"/>
        <v>0</v>
      </c>
      <c r="AI35" s="213">
        <f t="shared" si="12"/>
        <v>0</v>
      </c>
      <c r="AJ35" s="213">
        <f t="shared" si="13"/>
        <v>0</v>
      </c>
      <c r="AK35" s="213">
        <f t="shared" si="14"/>
        <v>0</v>
      </c>
      <c r="AL35" s="213">
        <f t="shared" si="15"/>
        <v>0</v>
      </c>
      <c r="AM35" s="213">
        <f t="shared" si="16"/>
        <v>0</v>
      </c>
      <c r="AN35" s="213">
        <f t="shared" si="17"/>
        <v>0</v>
      </c>
      <c r="AO35" s="213">
        <f t="shared" si="18"/>
        <v>0</v>
      </c>
      <c r="AP35" s="213">
        <f t="shared" si="19"/>
        <v>0</v>
      </c>
      <c r="AQ35" s="213">
        <f t="shared" si="20"/>
        <v>0</v>
      </c>
    </row>
    <row r="36" spans="1:43" x14ac:dyDescent="0.25">
      <c r="A36" s="6" t="s">
        <v>72</v>
      </c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10"/>
      <c r="N36" s="247"/>
      <c r="O36" s="210"/>
      <c r="P36" s="247"/>
      <c r="Q36" s="210"/>
      <c r="R36" s="210"/>
      <c r="S36" s="210"/>
      <c r="T36" s="210"/>
      <c r="U36" s="211"/>
      <c r="W36" s="214" t="str">
        <f t="shared" si="0"/>
        <v>Book Value Per Share</v>
      </c>
      <c r="X36" s="212">
        <f t="shared" si="1"/>
        <v>0</v>
      </c>
      <c r="Y36" s="212">
        <f t="shared" si="2"/>
        <v>0</v>
      </c>
      <c r="Z36" s="212">
        <f t="shared" si="3"/>
        <v>0</v>
      </c>
      <c r="AA36" s="212">
        <f t="shared" si="4"/>
        <v>0</v>
      </c>
      <c r="AB36" s="212">
        <f t="shared" si="5"/>
        <v>0</v>
      </c>
      <c r="AC36" s="212">
        <f t="shared" si="6"/>
        <v>0</v>
      </c>
      <c r="AD36" s="212">
        <f t="shared" si="7"/>
        <v>0</v>
      </c>
      <c r="AE36" s="212">
        <f t="shared" si="8"/>
        <v>0</v>
      </c>
      <c r="AF36" s="212">
        <f t="shared" si="9"/>
        <v>0</v>
      </c>
      <c r="AG36" s="212">
        <f t="shared" si="10"/>
        <v>0</v>
      </c>
      <c r="AH36" s="212">
        <f t="shared" si="11"/>
        <v>0</v>
      </c>
      <c r="AI36" s="213">
        <f t="shared" si="12"/>
        <v>0</v>
      </c>
      <c r="AJ36" s="213">
        <f t="shared" si="13"/>
        <v>0</v>
      </c>
      <c r="AK36" s="213">
        <f t="shared" si="14"/>
        <v>0</v>
      </c>
      <c r="AL36" s="213">
        <f t="shared" si="15"/>
        <v>0</v>
      </c>
      <c r="AM36" s="213">
        <f t="shared" si="16"/>
        <v>0</v>
      </c>
      <c r="AN36" s="213">
        <f t="shared" si="17"/>
        <v>0</v>
      </c>
      <c r="AO36" s="213">
        <f t="shared" si="18"/>
        <v>0</v>
      </c>
      <c r="AP36" s="213">
        <f t="shared" si="19"/>
        <v>0</v>
      </c>
      <c r="AQ36" s="213">
        <f t="shared" si="20"/>
        <v>0</v>
      </c>
    </row>
    <row r="37" spans="1:43" x14ac:dyDescent="0.25">
      <c r="W37" s="214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3"/>
      <c r="AJ37" s="213"/>
      <c r="AK37" s="213"/>
      <c r="AL37" s="213"/>
      <c r="AM37" s="213"/>
      <c r="AN37" s="213"/>
      <c r="AO37" s="213"/>
      <c r="AP37" s="213"/>
      <c r="AQ37" s="213"/>
    </row>
  </sheetData>
  <mergeCells count="10">
    <mergeCell ref="AB1:AE1"/>
    <mergeCell ref="AJ1:AM1"/>
    <mergeCell ref="AN1:AQ1"/>
    <mergeCell ref="AF1:AI1"/>
    <mergeCell ref="J1:M1"/>
    <mergeCell ref="B1:E1"/>
    <mergeCell ref="F1:I1"/>
    <mergeCell ref="R1:U1"/>
    <mergeCell ref="N1:Q1"/>
    <mergeCell ref="X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90" customWidth="1"/>
    <col min="24" max="43" width="10.7109375" customWidth="1"/>
  </cols>
  <sheetData>
    <row r="1" spans="1:43" x14ac:dyDescent="0.25">
      <c r="A1" s="15" t="s">
        <v>0</v>
      </c>
      <c r="B1" s="215">
        <v>2023</v>
      </c>
      <c r="C1" s="216"/>
      <c r="D1" s="216"/>
      <c r="E1" s="217"/>
      <c r="F1" s="215">
        <f>B1-1</f>
        <v>2022</v>
      </c>
      <c r="G1" s="216"/>
      <c r="H1" s="216"/>
      <c r="I1" s="217"/>
      <c r="J1" s="215">
        <f>F1-1</f>
        <v>2021</v>
      </c>
      <c r="K1" s="216"/>
      <c r="L1" s="216"/>
      <c r="M1" s="217"/>
      <c r="N1" s="215">
        <f>J1-1</f>
        <v>2020</v>
      </c>
      <c r="O1" s="216"/>
      <c r="P1" s="216"/>
      <c r="Q1" s="217"/>
      <c r="R1" s="215">
        <f>N1-1</f>
        <v>2019</v>
      </c>
      <c r="S1" s="216"/>
      <c r="T1" s="216"/>
      <c r="U1" s="217"/>
      <c r="X1" s="218"/>
      <c r="Y1" s="219"/>
      <c r="Z1" s="219"/>
      <c r="AA1" s="219"/>
      <c r="AB1" s="218"/>
      <c r="AC1" s="219"/>
      <c r="AD1" s="219"/>
      <c r="AE1" s="219"/>
      <c r="AF1" s="218"/>
      <c r="AG1" s="219"/>
      <c r="AH1" s="219"/>
      <c r="AI1" s="219"/>
      <c r="AJ1" s="218"/>
      <c r="AK1" s="219"/>
      <c r="AL1" s="219"/>
      <c r="AM1" s="219"/>
      <c r="AN1" s="218"/>
      <c r="AO1" s="219"/>
      <c r="AP1" s="219"/>
      <c r="AQ1" s="219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</row>
    <row r="3" spans="1:43" x14ac:dyDescent="0.25">
      <c r="A3" s="5"/>
      <c r="B3" s="13"/>
      <c r="E3" s="14"/>
      <c r="F3" s="13"/>
      <c r="I3" s="14"/>
      <c r="J3" s="13"/>
      <c r="M3" s="14"/>
      <c r="N3" s="13"/>
      <c r="Q3" s="14"/>
      <c r="R3" s="13"/>
      <c r="U3" s="14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</row>
    <row r="4" spans="1:43" x14ac:dyDescent="0.25">
      <c r="A4" s="66" t="s">
        <v>18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245"/>
      <c r="M4" s="245"/>
      <c r="N4" s="245"/>
      <c r="O4" s="245"/>
      <c r="P4" s="67"/>
      <c r="Q4" s="67"/>
      <c r="R4" s="67"/>
      <c r="S4" s="67"/>
      <c r="T4" s="67"/>
      <c r="U4" s="68"/>
      <c r="V4" s="2"/>
      <c r="W4" s="214" t="str">
        <f t="shared" ref="W4:W25" si="0">A4</f>
        <v>Net Income</v>
      </c>
      <c r="X4" s="212">
        <f t="shared" ref="X4:X25" si="1">U4</f>
        <v>0</v>
      </c>
      <c r="Y4" s="212">
        <f t="shared" ref="Y4:Y25" si="2">T4</f>
        <v>0</v>
      </c>
      <c r="Z4" s="212">
        <f t="shared" ref="Z4:Z25" si="3">S4</f>
        <v>0</v>
      </c>
      <c r="AA4" s="212">
        <f t="shared" ref="AA4:AA25" si="4">R4</f>
        <v>0</v>
      </c>
      <c r="AB4" s="212">
        <f t="shared" ref="AB4:AB25" si="5">Q4</f>
        <v>0</v>
      </c>
      <c r="AC4" s="212">
        <f t="shared" ref="AC4:AC25" si="6">P4</f>
        <v>0</v>
      </c>
      <c r="AD4" s="212">
        <f t="shared" ref="AD4:AD25" si="7">O4</f>
        <v>0</v>
      </c>
      <c r="AE4" s="212">
        <f t="shared" ref="AE4:AE25" si="8">N4</f>
        <v>0</v>
      </c>
      <c r="AF4" s="212">
        <f t="shared" ref="AF4:AF25" si="9">M4</f>
        <v>0</v>
      </c>
      <c r="AG4" s="212">
        <f t="shared" ref="AG4:AG25" si="10">L4</f>
        <v>0</v>
      </c>
      <c r="AH4" s="212">
        <f t="shared" ref="AH4:AH25" si="11">K4</f>
        <v>0</v>
      </c>
      <c r="AI4" s="213">
        <f t="shared" ref="AI4:AI25" si="12">J4</f>
        <v>0</v>
      </c>
      <c r="AJ4" s="213">
        <f t="shared" ref="AJ4:AJ25" si="13">I4</f>
        <v>0</v>
      </c>
      <c r="AK4" s="213">
        <f t="shared" ref="AK4:AK25" si="14">H4</f>
        <v>0</v>
      </c>
      <c r="AL4" s="213">
        <f t="shared" ref="AL4:AL25" si="15">G4</f>
        <v>0</v>
      </c>
      <c r="AM4" s="213">
        <f t="shared" ref="AM4:AM25" si="16">F4</f>
        <v>0</v>
      </c>
      <c r="AN4" s="213">
        <f t="shared" ref="AN4:AN25" si="17">E4</f>
        <v>0</v>
      </c>
      <c r="AO4" s="213">
        <f t="shared" ref="AO4:AO25" si="18">D4</f>
        <v>0</v>
      </c>
      <c r="AP4" s="213">
        <f t="shared" ref="AP4:AP25" si="19">C4</f>
        <v>0</v>
      </c>
      <c r="AQ4" s="213">
        <f t="shared" ref="AQ4:AQ25" si="20">B4</f>
        <v>0</v>
      </c>
    </row>
    <row r="5" spans="1:43" x14ac:dyDescent="0.25">
      <c r="A5" s="5" t="s">
        <v>37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71"/>
      <c r="Q5" s="71"/>
      <c r="R5" s="71"/>
      <c r="S5" s="71"/>
      <c r="T5" s="71"/>
      <c r="U5" s="72"/>
      <c r="V5" s="2"/>
      <c r="W5" s="214" t="str">
        <f t="shared" si="0"/>
        <v>Depreciation &amp; Amortization</v>
      </c>
      <c r="X5" s="212">
        <f t="shared" si="1"/>
        <v>0</v>
      </c>
      <c r="Y5" s="212">
        <f t="shared" si="2"/>
        <v>0</v>
      </c>
      <c r="Z5" s="212">
        <f t="shared" si="3"/>
        <v>0</v>
      </c>
      <c r="AA5" s="212">
        <f t="shared" si="4"/>
        <v>0</v>
      </c>
      <c r="AB5" s="212">
        <f t="shared" si="5"/>
        <v>0</v>
      </c>
      <c r="AC5" s="212">
        <f t="shared" si="6"/>
        <v>0</v>
      </c>
      <c r="AD5" s="212">
        <f t="shared" si="7"/>
        <v>0</v>
      </c>
      <c r="AE5" s="212">
        <f t="shared" si="8"/>
        <v>0</v>
      </c>
      <c r="AF5" s="212">
        <f t="shared" si="9"/>
        <v>0</v>
      </c>
      <c r="AG5" s="212">
        <f t="shared" si="10"/>
        <v>0</v>
      </c>
      <c r="AH5" s="212">
        <f t="shared" si="11"/>
        <v>0</v>
      </c>
      <c r="AI5" s="213">
        <f t="shared" si="12"/>
        <v>0</v>
      </c>
      <c r="AJ5" s="213">
        <f t="shared" si="13"/>
        <v>0</v>
      </c>
      <c r="AK5" s="213">
        <f t="shared" si="14"/>
        <v>0</v>
      </c>
      <c r="AL5" s="213">
        <f t="shared" si="15"/>
        <v>0</v>
      </c>
      <c r="AM5" s="213">
        <f t="shared" si="16"/>
        <v>0</v>
      </c>
      <c r="AN5" s="213">
        <f t="shared" si="17"/>
        <v>0</v>
      </c>
      <c r="AO5" s="213">
        <f t="shared" si="18"/>
        <v>0</v>
      </c>
      <c r="AP5" s="213">
        <f t="shared" si="19"/>
        <v>0</v>
      </c>
      <c r="AQ5" s="213">
        <f t="shared" si="20"/>
        <v>0</v>
      </c>
    </row>
    <row r="6" spans="1:43" x14ac:dyDescent="0.25">
      <c r="A6" s="5" t="s">
        <v>73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71"/>
      <c r="Q6" s="71"/>
      <c r="R6" s="71"/>
      <c r="S6" s="71"/>
      <c r="T6" s="71"/>
      <c r="U6" s="72"/>
      <c r="V6" s="2"/>
      <c r="W6" s="214" t="str">
        <f t="shared" si="0"/>
        <v>Share-Based Compensation</v>
      </c>
      <c r="X6" s="212">
        <f t="shared" si="1"/>
        <v>0</v>
      </c>
      <c r="Y6" s="212">
        <f t="shared" si="2"/>
        <v>0</v>
      </c>
      <c r="Z6" s="212">
        <f t="shared" si="3"/>
        <v>0</v>
      </c>
      <c r="AA6" s="212">
        <f t="shared" si="4"/>
        <v>0</v>
      </c>
      <c r="AB6" s="212">
        <f t="shared" si="5"/>
        <v>0</v>
      </c>
      <c r="AC6" s="212">
        <f t="shared" si="6"/>
        <v>0</v>
      </c>
      <c r="AD6" s="212">
        <f t="shared" si="7"/>
        <v>0</v>
      </c>
      <c r="AE6" s="212">
        <f t="shared" si="8"/>
        <v>0</v>
      </c>
      <c r="AF6" s="212">
        <f t="shared" si="9"/>
        <v>0</v>
      </c>
      <c r="AG6" s="212">
        <f t="shared" si="10"/>
        <v>0</v>
      </c>
      <c r="AH6" s="212">
        <f t="shared" si="11"/>
        <v>0</v>
      </c>
      <c r="AI6" s="213">
        <f t="shared" si="12"/>
        <v>0</v>
      </c>
      <c r="AJ6" s="213">
        <f t="shared" si="13"/>
        <v>0</v>
      </c>
      <c r="AK6" s="213">
        <f t="shared" si="14"/>
        <v>0</v>
      </c>
      <c r="AL6" s="213">
        <f t="shared" si="15"/>
        <v>0</v>
      </c>
      <c r="AM6" s="213">
        <f t="shared" si="16"/>
        <v>0</v>
      </c>
      <c r="AN6" s="213">
        <f t="shared" si="17"/>
        <v>0</v>
      </c>
      <c r="AO6" s="213">
        <f t="shared" si="18"/>
        <v>0</v>
      </c>
      <c r="AP6" s="213">
        <f t="shared" si="19"/>
        <v>0</v>
      </c>
      <c r="AQ6" s="213">
        <f t="shared" si="20"/>
        <v>0</v>
      </c>
    </row>
    <row r="7" spans="1:43" x14ac:dyDescent="0.25">
      <c r="A7" s="5" t="s">
        <v>74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71"/>
      <c r="Q7" s="71"/>
      <c r="R7" s="71"/>
      <c r="S7" s="73"/>
      <c r="T7" s="71"/>
      <c r="U7" s="72"/>
      <c r="V7" s="2"/>
      <c r="W7" s="214" t="str">
        <f t="shared" si="0"/>
        <v>Other Operating Activities</v>
      </c>
      <c r="X7" s="212">
        <f t="shared" si="1"/>
        <v>0</v>
      </c>
      <c r="Y7" s="212">
        <f t="shared" si="2"/>
        <v>0</v>
      </c>
      <c r="Z7" s="212">
        <f t="shared" si="3"/>
        <v>0</v>
      </c>
      <c r="AA7" s="212">
        <f t="shared" si="4"/>
        <v>0</v>
      </c>
      <c r="AB7" s="212">
        <f t="shared" si="5"/>
        <v>0</v>
      </c>
      <c r="AC7" s="212">
        <f t="shared" si="6"/>
        <v>0</v>
      </c>
      <c r="AD7" s="212">
        <f t="shared" si="7"/>
        <v>0</v>
      </c>
      <c r="AE7" s="212">
        <f t="shared" si="8"/>
        <v>0</v>
      </c>
      <c r="AF7" s="212">
        <f t="shared" si="9"/>
        <v>0</v>
      </c>
      <c r="AG7" s="212">
        <f t="shared" si="10"/>
        <v>0</v>
      </c>
      <c r="AH7" s="212">
        <f t="shared" si="11"/>
        <v>0</v>
      </c>
      <c r="AI7" s="213">
        <f t="shared" si="12"/>
        <v>0</v>
      </c>
      <c r="AJ7" s="213">
        <f t="shared" si="13"/>
        <v>0</v>
      </c>
      <c r="AK7" s="213">
        <f t="shared" si="14"/>
        <v>0</v>
      </c>
      <c r="AL7" s="213">
        <f t="shared" si="15"/>
        <v>0</v>
      </c>
      <c r="AM7" s="213">
        <f t="shared" si="16"/>
        <v>0</v>
      </c>
      <c r="AN7" s="213">
        <f t="shared" si="17"/>
        <v>0</v>
      </c>
      <c r="AO7" s="213">
        <f t="shared" si="18"/>
        <v>0</v>
      </c>
      <c r="AP7" s="213">
        <f t="shared" si="19"/>
        <v>0</v>
      </c>
      <c r="AQ7" s="213">
        <f t="shared" si="20"/>
        <v>0</v>
      </c>
    </row>
    <row r="8" spans="1:43" x14ac:dyDescent="0.25">
      <c r="A8" s="5" t="s">
        <v>75</v>
      </c>
      <c r="B8" s="71"/>
      <c r="C8" s="246"/>
      <c r="D8" s="71"/>
      <c r="E8" s="71"/>
      <c r="F8" s="71"/>
      <c r="G8" s="71"/>
      <c r="H8" s="71"/>
      <c r="I8" s="71"/>
      <c r="J8" s="71"/>
      <c r="K8" s="246"/>
      <c r="L8" s="246"/>
      <c r="M8" s="246"/>
      <c r="N8" s="246"/>
      <c r="O8" s="246"/>
      <c r="P8" s="71"/>
      <c r="Q8" s="71"/>
      <c r="R8" s="71"/>
      <c r="S8" s="71"/>
      <c r="T8" s="71"/>
      <c r="U8" s="72"/>
      <c r="V8" s="2"/>
      <c r="W8" s="214" t="str">
        <f t="shared" si="0"/>
        <v>Operating Cash Flow</v>
      </c>
      <c r="X8" s="212">
        <f t="shared" si="1"/>
        <v>0</v>
      </c>
      <c r="Y8" s="212">
        <f t="shared" si="2"/>
        <v>0</v>
      </c>
      <c r="Z8" s="212">
        <f t="shared" si="3"/>
        <v>0</v>
      </c>
      <c r="AA8" s="212">
        <f t="shared" si="4"/>
        <v>0</v>
      </c>
      <c r="AB8" s="212">
        <f t="shared" si="5"/>
        <v>0</v>
      </c>
      <c r="AC8" s="212">
        <f t="shared" si="6"/>
        <v>0</v>
      </c>
      <c r="AD8" s="212">
        <f t="shared" si="7"/>
        <v>0</v>
      </c>
      <c r="AE8" s="212">
        <f t="shared" si="8"/>
        <v>0</v>
      </c>
      <c r="AF8" s="212">
        <f t="shared" si="9"/>
        <v>0</v>
      </c>
      <c r="AG8" s="212">
        <f t="shared" si="10"/>
        <v>0</v>
      </c>
      <c r="AH8" s="212">
        <f t="shared" si="11"/>
        <v>0</v>
      </c>
      <c r="AI8" s="213">
        <f t="shared" si="12"/>
        <v>0</v>
      </c>
      <c r="AJ8" s="213">
        <f t="shared" si="13"/>
        <v>0</v>
      </c>
      <c r="AK8" s="213">
        <f t="shared" si="14"/>
        <v>0</v>
      </c>
      <c r="AL8" s="213">
        <f t="shared" si="15"/>
        <v>0</v>
      </c>
      <c r="AM8" s="213">
        <f t="shared" si="16"/>
        <v>0</v>
      </c>
      <c r="AN8" s="213">
        <f t="shared" si="17"/>
        <v>0</v>
      </c>
      <c r="AO8" s="213">
        <f t="shared" si="18"/>
        <v>0</v>
      </c>
      <c r="AP8" s="213">
        <f t="shared" si="19"/>
        <v>0</v>
      </c>
      <c r="AQ8" s="213">
        <f t="shared" si="20"/>
        <v>0</v>
      </c>
    </row>
    <row r="9" spans="1:43" x14ac:dyDescent="0.25">
      <c r="A9" s="5" t="s">
        <v>76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  <c r="V9" s="2"/>
      <c r="W9" s="214" t="str">
        <f t="shared" si="0"/>
        <v>Operating Cash Flow Growth</v>
      </c>
      <c r="X9" s="212">
        <f t="shared" si="1"/>
        <v>0</v>
      </c>
      <c r="Y9" s="212">
        <f t="shared" si="2"/>
        <v>0</v>
      </c>
      <c r="Z9" s="212">
        <f t="shared" si="3"/>
        <v>0</v>
      </c>
      <c r="AA9" s="212">
        <f t="shared" si="4"/>
        <v>0</v>
      </c>
      <c r="AB9" s="212">
        <f t="shared" si="5"/>
        <v>0</v>
      </c>
      <c r="AC9" s="212">
        <f t="shared" si="6"/>
        <v>0</v>
      </c>
      <c r="AD9" s="212">
        <f t="shared" si="7"/>
        <v>0</v>
      </c>
      <c r="AE9" s="212">
        <f t="shared" si="8"/>
        <v>0</v>
      </c>
      <c r="AF9" s="212">
        <f t="shared" si="9"/>
        <v>0</v>
      </c>
      <c r="AG9" s="212">
        <f t="shared" si="10"/>
        <v>0</v>
      </c>
      <c r="AH9" s="212">
        <f t="shared" si="11"/>
        <v>0</v>
      </c>
      <c r="AI9" s="213">
        <f t="shared" si="12"/>
        <v>0</v>
      </c>
      <c r="AJ9" s="213">
        <f t="shared" si="13"/>
        <v>0</v>
      </c>
      <c r="AK9" s="213">
        <f t="shared" si="14"/>
        <v>0</v>
      </c>
      <c r="AL9" s="213">
        <f t="shared" si="15"/>
        <v>0</v>
      </c>
      <c r="AM9" s="213">
        <f t="shared" si="16"/>
        <v>0</v>
      </c>
      <c r="AN9" s="213">
        <f t="shared" si="17"/>
        <v>0</v>
      </c>
      <c r="AO9" s="213">
        <f t="shared" si="18"/>
        <v>0</v>
      </c>
      <c r="AP9" s="213">
        <f t="shared" si="19"/>
        <v>0</v>
      </c>
      <c r="AQ9" s="213">
        <f t="shared" si="20"/>
        <v>0</v>
      </c>
    </row>
    <row r="10" spans="1:43" x14ac:dyDescent="0.25">
      <c r="A10" s="5" t="s">
        <v>77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71"/>
      <c r="Q10" s="71"/>
      <c r="R10" s="71"/>
      <c r="S10" s="71"/>
      <c r="T10" s="71"/>
      <c r="U10" s="72"/>
      <c r="V10" s="2"/>
      <c r="W10" s="214" t="str">
        <f t="shared" si="0"/>
        <v>Capital Expenditures</v>
      </c>
      <c r="X10" s="212">
        <f t="shared" si="1"/>
        <v>0</v>
      </c>
      <c r="Y10" s="212">
        <f t="shared" si="2"/>
        <v>0</v>
      </c>
      <c r="Z10" s="212">
        <f t="shared" si="3"/>
        <v>0</v>
      </c>
      <c r="AA10" s="212">
        <f t="shared" si="4"/>
        <v>0</v>
      </c>
      <c r="AB10" s="212">
        <f t="shared" si="5"/>
        <v>0</v>
      </c>
      <c r="AC10" s="212">
        <f t="shared" si="6"/>
        <v>0</v>
      </c>
      <c r="AD10" s="212">
        <f t="shared" si="7"/>
        <v>0</v>
      </c>
      <c r="AE10" s="212">
        <f t="shared" si="8"/>
        <v>0</v>
      </c>
      <c r="AF10" s="212">
        <f t="shared" si="9"/>
        <v>0</v>
      </c>
      <c r="AG10" s="212">
        <f t="shared" si="10"/>
        <v>0</v>
      </c>
      <c r="AH10" s="212">
        <f t="shared" si="11"/>
        <v>0</v>
      </c>
      <c r="AI10" s="213">
        <f t="shared" si="12"/>
        <v>0</v>
      </c>
      <c r="AJ10" s="213">
        <f t="shared" si="13"/>
        <v>0</v>
      </c>
      <c r="AK10" s="213">
        <f t="shared" si="14"/>
        <v>0</v>
      </c>
      <c r="AL10" s="213">
        <f t="shared" si="15"/>
        <v>0</v>
      </c>
      <c r="AM10" s="213">
        <f t="shared" si="16"/>
        <v>0</v>
      </c>
      <c r="AN10" s="213">
        <f t="shared" si="17"/>
        <v>0</v>
      </c>
      <c r="AO10" s="213">
        <f t="shared" si="18"/>
        <v>0</v>
      </c>
      <c r="AP10" s="213">
        <f t="shared" si="19"/>
        <v>0</v>
      </c>
      <c r="AQ10" s="213">
        <f t="shared" si="20"/>
        <v>0</v>
      </c>
    </row>
    <row r="11" spans="1:43" x14ac:dyDescent="0.25">
      <c r="A11" s="5" t="s">
        <v>78</v>
      </c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73"/>
      <c r="Q11" s="73"/>
      <c r="R11" s="73"/>
      <c r="S11" s="73"/>
      <c r="T11" s="73"/>
      <c r="U11" s="74"/>
      <c r="V11" s="2"/>
      <c r="W11" s="214" t="str">
        <f t="shared" si="0"/>
        <v>Acquisitions</v>
      </c>
      <c r="X11" s="212">
        <f t="shared" si="1"/>
        <v>0</v>
      </c>
      <c r="Y11" s="212">
        <f t="shared" si="2"/>
        <v>0</v>
      </c>
      <c r="Z11" s="212">
        <f t="shared" si="3"/>
        <v>0</v>
      </c>
      <c r="AA11" s="212">
        <f t="shared" si="4"/>
        <v>0</v>
      </c>
      <c r="AB11" s="212">
        <f t="shared" si="5"/>
        <v>0</v>
      </c>
      <c r="AC11" s="212">
        <f t="shared" si="6"/>
        <v>0</v>
      </c>
      <c r="AD11" s="212">
        <f t="shared" si="7"/>
        <v>0</v>
      </c>
      <c r="AE11" s="212">
        <f t="shared" si="8"/>
        <v>0</v>
      </c>
      <c r="AF11" s="212">
        <f t="shared" si="9"/>
        <v>0</v>
      </c>
      <c r="AG11" s="212">
        <f t="shared" si="10"/>
        <v>0</v>
      </c>
      <c r="AH11" s="212">
        <f t="shared" si="11"/>
        <v>0</v>
      </c>
      <c r="AI11" s="213">
        <f t="shared" si="12"/>
        <v>0</v>
      </c>
      <c r="AJ11" s="213">
        <f t="shared" si="13"/>
        <v>0</v>
      </c>
      <c r="AK11" s="213">
        <f t="shared" si="14"/>
        <v>0</v>
      </c>
      <c r="AL11" s="213">
        <f t="shared" si="15"/>
        <v>0</v>
      </c>
      <c r="AM11" s="213">
        <f t="shared" si="16"/>
        <v>0</v>
      </c>
      <c r="AN11" s="213">
        <f t="shared" si="17"/>
        <v>0</v>
      </c>
      <c r="AO11" s="213">
        <f t="shared" si="18"/>
        <v>0</v>
      </c>
      <c r="AP11" s="213">
        <f t="shared" si="19"/>
        <v>0</v>
      </c>
      <c r="AQ11" s="213">
        <f t="shared" si="20"/>
        <v>0</v>
      </c>
    </row>
    <row r="12" spans="1:43" x14ac:dyDescent="0.25">
      <c r="A12" s="5" t="s">
        <v>79</v>
      </c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73"/>
      <c r="Q12" s="73"/>
      <c r="R12" s="73"/>
      <c r="S12" s="71"/>
      <c r="T12" s="73"/>
      <c r="U12" s="72"/>
      <c r="V12" s="2"/>
      <c r="W12" s="214" t="str">
        <f t="shared" si="0"/>
        <v>Change in Investments</v>
      </c>
      <c r="X12" s="212">
        <f t="shared" si="1"/>
        <v>0</v>
      </c>
      <c r="Y12" s="212">
        <f t="shared" si="2"/>
        <v>0</v>
      </c>
      <c r="Z12" s="212">
        <f t="shared" si="3"/>
        <v>0</v>
      </c>
      <c r="AA12" s="212">
        <f t="shared" si="4"/>
        <v>0</v>
      </c>
      <c r="AB12" s="212">
        <f t="shared" si="5"/>
        <v>0</v>
      </c>
      <c r="AC12" s="212">
        <f t="shared" si="6"/>
        <v>0</v>
      </c>
      <c r="AD12" s="212">
        <f t="shared" si="7"/>
        <v>0</v>
      </c>
      <c r="AE12" s="212">
        <f t="shared" si="8"/>
        <v>0</v>
      </c>
      <c r="AF12" s="212">
        <f t="shared" si="9"/>
        <v>0</v>
      </c>
      <c r="AG12" s="212">
        <f t="shared" si="10"/>
        <v>0</v>
      </c>
      <c r="AH12" s="212">
        <f t="shared" si="11"/>
        <v>0</v>
      </c>
      <c r="AI12" s="213">
        <f t="shared" si="12"/>
        <v>0</v>
      </c>
      <c r="AJ12" s="213">
        <f t="shared" si="13"/>
        <v>0</v>
      </c>
      <c r="AK12" s="213">
        <f t="shared" si="14"/>
        <v>0</v>
      </c>
      <c r="AL12" s="213">
        <f t="shared" si="15"/>
        <v>0</v>
      </c>
      <c r="AM12" s="213">
        <f t="shared" si="16"/>
        <v>0</v>
      </c>
      <c r="AN12" s="213">
        <f t="shared" si="17"/>
        <v>0</v>
      </c>
      <c r="AO12" s="213">
        <f t="shared" si="18"/>
        <v>0</v>
      </c>
      <c r="AP12" s="213">
        <f t="shared" si="19"/>
        <v>0</v>
      </c>
      <c r="AQ12" s="213">
        <f t="shared" si="20"/>
        <v>0</v>
      </c>
    </row>
    <row r="13" spans="1:43" x14ac:dyDescent="0.25">
      <c r="A13" s="5" t="s">
        <v>80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246"/>
      <c r="P13" s="73"/>
      <c r="Q13" s="73"/>
      <c r="R13" s="73"/>
      <c r="S13" s="73"/>
      <c r="T13" s="73"/>
      <c r="U13" s="74"/>
      <c r="V13" s="2"/>
      <c r="W13" s="214" t="str">
        <f t="shared" si="0"/>
        <v>Other Investing Activities</v>
      </c>
      <c r="X13" s="212">
        <f t="shared" si="1"/>
        <v>0</v>
      </c>
      <c r="Y13" s="212">
        <f t="shared" si="2"/>
        <v>0</v>
      </c>
      <c r="Z13" s="212">
        <f t="shared" si="3"/>
        <v>0</v>
      </c>
      <c r="AA13" s="212">
        <f t="shared" si="4"/>
        <v>0</v>
      </c>
      <c r="AB13" s="212">
        <f t="shared" si="5"/>
        <v>0</v>
      </c>
      <c r="AC13" s="212">
        <f t="shared" si="6"/>
        <v>0</v>
      </c>
      <c r="AD13" s="212">
        <f t="shared" si="7"/>
        <v>0</v>
      </c>
      <c r="AE13" s="212">
        <f t="shared" si="8"/>
        <v>0</v>
      </c>
      <c r="AF13" s="212">
        <f t="shared" si="9"/>
        <v>0</v>
      </c>
      <c r="AG13" s="212">
        <f t="shared" si="10"/>
        <v>0</v>
      </c>
      <c r="AH13" s="212">
        <f t="shared" si="11"/>
        <v>0</v>
      </c>
      <c r="AI13" s="213">
        <f t="shared" si="12"/>
        <v>0</v>
      </c>
      <c r="AJ13" s="213">
        <f t="shared" si="13"/>
        <v>0</v>
      </c>
      <c r="AK13" s="213">
        <f t="shared" si="14"/>
        <v>0</v>
      </c>
      <c r="AL13" s="213">
        <f t="shared" si="15"/>
        <v>0</v>
      </c>
      <c r="AM13" s="213">
        <f t="shared" si="16"/>
        <v>0</v>
      </c>
      <c r="AN13" s="213">
        <f t="shared" si="17"/>
        <v>0</v>
      </c>
      <c r="AO13" s="213">
        <f t="shared" si="18"/>
        <v>0</v>
      </c>
      <c r="AP13" s="213">
        <f t="shared" si="19"/>
        <v>0</v>
      </c>
      <c r="AQ13" s="213">
        <f t="shared" si="20"/>
        <v>0</v>
      </c>
    </row>
    <row r="14" spans="1:43" x14ac:dyDescent="0.25">
      <c r="A14" s="5" t="s">
        <v>81</v>
      </c>
      <c r="B14" s="246"/>
      <c r="C14" s="246"/>
      <c r="D14" s="71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71"/>
      <c r="Q14" s="71"/>
      <c r="R14" s="71"/>
      <c r="S14" s="71"/>
      <c r="T14" s="71"/>
      <c r="U14" s="72"/>
      <c r="V14" s="2"/>
      <c r="W14" s="214" t="str">
        <f t="shared" si="0"/>
        <v>Investing Cash Flow</v>
      </c>
      <c r="X14" s="212">
        <f t="shared" si="1"/>
        <v>0</v>
      </c>
      <c r="Y14" s="212">
        <f t="shared" si="2"/>
        <v>0</v>
      </c>
      <c r="Z14" s="212">
        <f t="shared" si="3"/>
        <v>0</v>
      </c>
      <c r="AA14" s="212">
        <f t="shared" si="4"/>
        <v>0</v>
      </c>
      <c r="AB14" s="212">
        <f t="shared" si="5"/>
        <v>0</v>
      </c>
      <c r="AC14" s="212">
        <f t="shared" si="6"/>
        <v>0</v>
      </c>
      <c r="AD14" s="212">
        <f t="shared" si="7"/>
        <v>0</v>
      </c>
      <c r="AE14" s="212">
        <f t="shared" si="8"/>
        <v>0</v>
      </c>
      <c r="AF14" s="212">
        <f t="shared" si="9"/>
        <v>0</v>
      </c>
      <c r="AG14" s="212">
        <f t="shared" si="10"/>
        <v>0</v>
      </c>
      <c r="AH14" s="212">
        <f t="shared" si="11"/>
        <v>0</v>
      </c>
      <c r="AI14" s="213">
        <f t="shared" si="12"/>
        <v>0</v>
      </c>
      <c r="AJ14" s="213">
        <f t="shared" si="13"/>
        <v>0</v>
      </c>
      <c r="AK14" s="213">
        <f t="shared" si="14"/>
        <v>0</v>
      </c>
      <c r="AL14" s="213">
        <f t="shared" si="15"/>
        <v>0</v>
      </c>
      <c r="AM14" s="213">
        <f t="shared" si="16"/>
        <v>0</v>
      </c>
      <c r="AN14" s="213">
        <f t="shared" si="17"/>
        <v>0</v>
      </c>
      <c r="AO14" s="213">
        <f t="shared" si="18"/>
        <v>0</v>
      </c>
      <c r="AP14" s="213">
        <f t="shared" si="19"/>
        <v>0</v>
      </c>
      <c r="AQ14" s="213">
        <f t="shared" si="20"/>
        <v>0</v>
      </c>
    </row>
    <row r="15" spans="1:43" x14ac:dyDescent="0.25">
      <c r="A15" s="5" t="s">
        <v>82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2"/>
      <c r="V15" s="2"/>
      <c r="W15" s="214" t="str">
        <f t="shared" si="0"/>
        <v>Dividends Paid</v>
      </c>
      <c r="X15" s="212">
        <f t="shared" si="1"/>
        <v>0</v>
      </c>
      <c r="Y15" s="212">
        <f t="shared" si="2"/>
        <v>0</v>
      </c>
      <c r="Z15" s="212">
        <f t="shared" si="3"/>
        <v>0</v>
      </c>
      <c r="AA15" s="212">
        <f t="shared" si="4"/>
        <v>0</v>
      </c>
      <c r="AB15" s="212">
        <f t="shared" si="5"/>
        <v>0</v>
      </c>
      <c r="AC15" s="212">
        <f t="shared" si="6"/>
        <v>0</v>
      </c>
      <c r="AD15" s="212">
        <f t="shared" si="7"/>
        <v>0</v>
      </c>
      <c r="AE15" s="212">
        <f t="shared" si="8"/>
        <v>0</v>
      </c>
      <c r="AF15" s="212">
        <f t="shared" si="9"/>
        <v>0</v>
      </c>
      <c r="AG15" s="212">
        <f t="shared" si="10"/>
        <v>0</v>
      </c>
      <c r="AH15" s="212">
        <f t="shared" si="11"/>
        <v>0</v>
      </c>
      <c r="AI15" s="213">
        <f t="shared" si="12"/>
        <v>0</v>
      </c>
      <c r="AJ15" s="213">
        <f t="shared" si="13"/>
        <v>0</v>
      </c>
      <c r="AK15" s="213">
        <f t="shared" si="14"/>
        <v>0</v>
      </c>
      <c r="AL15" s="213">
        <f t="shared" si="15"/>
        <v>0</v>
      </c>
      <c r="AM15" s="213">
        <f t="shared" si="16"/>
        <v>0</v>
      </c>
      <c r="AN15" s="213">
        <f t="shared" si="17"/>
        <v>0</v>
      </c>
      <c r="AO15" s="213">
        <f t="shared" si="18"/>
        <v>0</v>
      </c>
      <c r="AP15" s="213">
        <f t="shared" si="19"/>
        <v>0</v>
      </c>
      <c r="AQ15" s="213">
        <f t="shared" si="20"/>
        <v>0</v>
      </c>
    </row>
    <row r="16" spans="1:43" x14ac:dyDescent="0.25">
      <c r="A16" s="5" t="s">
        <v>83</v>
      </c>
      <c r="B16" s="246"/>
      <c r="C16" s="246"/>
      <c r="D16" s="246"/>
      <c r="E16" s="246"/>
      <c r="F16" s="246"/>
      <c r="G16" s="246"/>
      <c r="H16" s="246"/>
      <c r="I16" s="246"/>
      <c r="J16" s="71"/>
      <c r="K16" s="246"/>
      <c r="L16" s="246"/>
      <c r="M16" s="71"/>
      <c r="N16" s="246"/>
      <c r="O16" s="71"/>
      <c r="P16" s="71"/>
      <c r="Q16" s="71"/>
      <c r="R16" s="71"/>
      <c r="S16" s="71"/>
      <c r="T16" s="71"/>
      <c r="U16" s="74"/>
      <c r="V16" s="2"/>
      <c r="W16" s="214" t="str">
        <f t="shared" si="0"/>
        <v>Share Issuance / Repurchase</v>
      </c>
      <c r="X16" s="212">
        <f t="shared" si="1"/>
        <v>0</v>
      </c>
      <c r="Y16" s="212">
        <f t="shared" si="2"/>
        <v>0</v>
      </c>
      <c r="Z16" s="212">
        <f t="shared" si="3"/>
        <v>0</v>
      </c>
      <c r="AA16" s="212">
        <f t="shared" si="4"/>
        <v>0</v>
      </c>
      <c r="AB16" s="212">
        <f t="shared" si="5"/>
        <v>0</v>
      </c>
      <c r="AC16" s="212">
        <f t="shared" si="6"/>
        <v>0</v>
      </c>
      <c r="AD16" s="212">
        <f t="shared" si="7"/>
        <v>0</v>
      </c>
      <c r="AE16" s="212">
        <f t="shared" si="8"/>
        <v>0</v>
      </c>
      <c r="AF16" s="212">
        <f t="shared" si="9"/>
        <v>0</v>
      </c>
      <c r="AG16" s="212">
        <f t="shared" si="10"/>
        <v>0</v>
      </c>
      <c r="AH16" s="212">
        <f t="shared" si="11"/>
        <v>0</v>
      </c>
      <c r="AI16" s="213">
        <f t="shared" si="12"/>
        <v>0</v>
      </c>
      <c r="AJ16" s="213">
        <f t="shared" si="13"/>
        <v>0</v>
      </c>
      <c r="AK16" s="213">
        <f t="shared" si="14"/>
        <v>0</v>
      </c>
      <c r="AL16" s="213">
        <f t="shared" si="15"/>
        <v>0</v>
      </c>
      <c r="AM16" s="213">
        <f t="shared" si="16"/>
        <v>0</v>
      </c>
      <c r="AN16" s="213">
        <f t="shared" si="17"/>
        <v>0</v>
      </c>
      <c r="AO16" s="213">
        <f t="shared" si="18"/>
        <v>0</v>
      </c>
      <c r="AP16" s="213">
        <f t="shared" si="19"/>
        <v>0</v>
      </c>
      <c r="AQ16" s="213">
        <f t="shared" si="20"/>
        <v>0</v>
      </c>
    </row>
    <row r="17" spans="1:43" x14ac:dyDescent="0.25">
      <c r="A17" s="5" t="s">
        <v>84</v>
      </c>
      <c r="B17" s="71"/>
      <c r="C17" s="246"/>
      <c r="D17" s="246"/>
      <c r="E17" s="71"/>
      <c r="F17" s="246"/>
      <c r="G17" s="246"/>
      <c r="H17" s="246"/>
      <c r="I17" s="246"/>
      <c r="J17" s="71"/>
      <c r="K17" s="71"/>
      <c r="L17" s="246"/>
      <c r="M17" s="246"/>
      <c r="N17" s="246"/>
      <c r="O17" s="246"/>
      <c r="P17" s="73"/>
      <c r="Q17" s="73"/>
      <c r="R17" s="73"/>
      <c r="S17" s="73"/>
      <c r="T17" s="73"/>
      <c r="U17" s="74"/>
      <c r="V17" s="2"/>
      <c r="W17" s="214" t="str">
        <f t="shared" si="0"/>
        <v>Debt Issued / Paid</v>
      </c>
      <c r="X17" s="212">
        <f t="shared" si="1"/>
        <v>0</v>
      </c>
      <c r="Y17" s="212">
        <f t="shared" si="2"/>
        <v>0</v>
      </c>
      <c r="Z17" s="212">
        <f t="shared" si="3"/>
        <v>0</v>
      </c>
      <c r="AA17" s="212">
        <f t="shared" si="4"/>
        <v>0</v>
      </c>
      <c r="AB17" s="212">
        <f t="shared" si="5"/>
        <v>0</v>
      </c>
      <c r="AC17" s="212">
        <f t="shared" si="6"/>
        <v>0</v>
      </c>
      <c r="AD17" s="212">
        <f t="shared" si="7"/>
        <v>0</v>
      </c>
      <c r="AE17" s="212">
        <f t="shared" si="8"/>
        <v>0</v>
      </c>
      <c r="AF17" s="212">
        <f t="shared" si="9"/>
        <v>0</v>
      </c>
      <c r="AG17" s="212">
        <f t="shared" si="10"/>
        <v>0</v>
      </c>
      <c r="AH17" s="212">
        <f t="shared" si="11"/>
        <v>0</v>
      </c>
      <c r="AI17" s="213">
        <f t="shared" si="12"/>
        <v>0</v>
      </c>
      <c r="AJ17" s="213">
        <f t="shared" si="13"/>
        <v>0</v>
      </c>
      <c r="AK17" s="213">
        <f t="shared" si="14"/>
        <v>0</v>
      </c>
      <c r="AL17" s="213">
        <f t="shared" si="15"/>
        <v>0</v>
      </c>
      <c r="AM17" s="213">
        <f t="shared" si="16"/>
        <v>0</v>
      </c>
      <c r="AN17" s="213">
        <f t="shared" si="17"/>
        <v>0</v>
      </c>
      <c r="AO17" s="213">
        <f t="shared" si="18"/>
        <v>0</v>
      </c>
      <c r="AP17" s="213">
        <f t="shared" si="19"/>
        <v>0</v>
      </c>
      <c r="AQ17" s="213">
        <f t="shared" si="20"/>
        <v>0</v>
      </c>
    </row>
    <row r="18" spans="1:43" x14ac:dyDescent="0.25">
      <c r="A18" s="5" t="s">
        <v>85</v>
      </c>
      <c r="B18" s="246"/>
      <c r="C18" s="246"/>
      <c r="D18" s="246"/>
      <c r="E18" s="246"/>
      <c r="F18" s="73"/>
      <c r="G18" s="246"/>
      <c r="H18" s="246"/>
      <c r="I18" s="246"/>
      <c r="J18" s="246"/>
      <c r="K18" s="71"/>
      <c r="L18" s="71"/>
      <c r="M18" s="71"/>
      <c r="N18" s="71"/>
      <c r="O18" s="73"/>
      <c r="P18" s="73"/>
      <c r="Q18" s="73"/>
      <c r="R18" s="73"/>
      <c r="S18" s="73"/>
      <c r="T18" s="73"/>
      <c r="U18" s="74"/>
      <c r="V18" s="2"/>
      <c r="W18" s="214" t="str">
        <f t="shared" si="0"/>
        <v>Other Financing Activities</v>
      </c>
      <c r="X18" s="212">
        <f t="shared" si="1"/>
        <v>0</v>
      </c>
      <c r="Y18" s="212">
        <f t="shared" si="2"/>
        <v>0</v>
      </c>
      <c r="Z18" s="212">
        <f t="shared" si="3"/>
        <v>0</v>
      </c>
      <c r="AA18" s="212">
        <f t="shared" si="4"/>
        <v>0</v>
      </c>
      <c r="AB18" s="212">
        <f t="shared" si="5"/>
        <v>0</v>
      </c>
      <c r="AC18" s="212">
        <f t="shared" si="6"/>
        <v>0</v>
      </c>
      <c r="AD18" s="212">
        <f t="shared" si="7"/>
        <v>0</v>
      </c>
      <c r="AE18" s="212">
        <f t="shared" si="8"/>
        <v>0</v>
      </c>
      <c r="AF18" s="212">
        <f t="shared" si="9"/>
        <v>0</v>
      </c>
      <c r="AG18" s="212">
        <f t="shared" si="10"/>
        <v>0</v>
      </c>
      <c r="AH18" s="212">
        <f t="shared" si="11"/>
        <v>0</v>
      </c>
      <c r="AI18" s="213">
        <f t="shared" si="12"/>
        <v>0</v>
      </c>
      <c r="AJ18" s="213">
        <f t="shared" si="13"/>
        <v>0</v>
      </c>
      <c r="AK18" s="213">
        <f t="shared" si="14"/>
        <v>0</v>
      </c>
      <c r="AL18" s="213">
        <f t="shared" si="15"/>
        <v>0</v>
      </c>
      <c r="AM18" s="213">
        <f t="shared" si="16"/>
        <v>0</v>
      </c>
      <c r="AN18" s="213">
        <f t="shared" si="17"/>
        <v>0</v>
      </c>
      <c r="AO18" s="213">
        <f t="shared" si="18"/>
        <v>0</v>
      </c>
      <c r="AP18" s="213">
        <f t="shared" si="19"/>
        <v>0</v>
      </c>
      <c r="AQ18" s="213">
        <f t="shared" si="20"/>
        <v>0</v>
      </c>
    </row>
    <row r="19" spans="1:43" x14ac:dyDescent="0.25">
      <c r="A19" s="5" t="s">
        <v>86</v>
      </c>
      <c r="B19" s="71"/>
      <c r="C19" s="246"/>
      <c r="D19" s="246"/>
      <c r="E19" s="71"/>
      <c r="F19" s="246"/>
      <c r="G19" s="246"/>
      <c r="H19" s="246"/>
      <c r="I19" s="246"/>
      <c r="J19" s="71"/>
      <c r="K19" s="71"/>
      <c r="L19" s="246"/>
      <c r="M19" s="71"/>
      <c r="N19" s="246"/>
      <c r="O19" s="71"/>
      <c r="P19" s="71"/>
      <c r="Q19" s="71"/>
      <c r="R19" s="71"/>
      <c r="S19" s="71"/>
      <c r="T19" s="71"/>
      <c r="U19" s="72"/>
      <c r="V19" s="2"/>
      <c r="W19" s="214" t="str">
        <f t="shared" si="0"/>
        <v>Financing Cash Flow</v>
      </c>
      <c r="X19" s="212">
        <f t="shared" si="1"/>
        <v>0</v>
      </c>
      <c r="Y19" s="212">
        <f t="shared" si="2"/>
        <v>0</v>
      </c>
      <c r="Z19" s="212">
        <f t="shared" si="3"/>
        <v>0</v>
      </c>
      <c r="AA19" s="212">
        <f t="shared" si="4"/>
        <v>0</v>
      </c>
      <c r="AB19" s="212">
        <f t="shared" si="5"/>
        <v>0</v>
      </c>
      <c r="AC19" s="212">
        <f t="shared" si="6"/>
        <v>0</v>
      </c>
      <c r="AD19" s="212">
        <f t="shared" si="7"/>
        <v>0</v>
      </c>
      <c r="AE19" s="212">
        <f t="shared" si="8"/>
        <v>0</v>
      </c>
      <c r="AF19" s="212">
        <f t="shared" si="9"/>
        <v>0</v>
      </c>
      <c r="AG19" s="212">
        <f t="shared" si="10"/>
        <v>0</v>
      </c>
      <c r="AH19" s="212">
        <f t="shared" si="11"/>
        <v>0</v>
      </c>
      <c r="AI19" s="213">
        <f t="shared" si="12"/>
        <v>0</v>
      </c>
      <c r="AJ19" s="213">
        <f t="shared" si="13"/>
        <v>0</v>
      </c>
      <c r="AK19" s="213">
        <f t="shared" si="14"/>
        <v>0</v>
      </c>
      <c r="AL19" s="213">
        <f t="shared" si="15"/>
        <v>0</v>
      </c>
      <c r="AM19" s="213">
        <f t="shared" si="16"/>
        <v>0</v>
      </c>
      <c r="AN19" s="213">
        <f t="shared" si="17"/>
        <v>0</v>
      </c>
      <c r="AO19" s="213">
        <f t="shared" si="18"/>
        <v>0</v>
      </c>
      <c r="AP19" s="213">
        <f t="shared" si="19"/>
        <v>0</v>
      </c>
      <c r="AQ19" s="213">
        <f t="shared" si="20"/>
        <v>0</v>
      </c>
    </row>
    <row r="20" spans="1:43" x14ac:dyDescent="0.25">
      <c r="A20" s="5" t="s">
        <v>87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73"/>
      <c r="Q20" s="73"/>
      <c r="R20" s="73"/>
      <c r="S20" s="73"/>
      <c r="T20" s="73"/>
      <c r="U20" s="74"/>
      <c r="V20" s="2"/>
      <c r="W20" s="214" t="str">
        <f t="shared" si="0"/>
        <v>Exchange Rate Effect</v>
      </c>
      <c r="X20" s="212">
        <f t="shared" si="1"/>
        <v>0</v>
      </c>
      <c r="Y20" s="212">
        <f t="shared" si="2"/>
        <v>0</v>
      </c>
      <c r="Z20" s="212">
        <f t="shared" si="3"/>
        <v>0</v>
      </c>
      <c r="AA20" s="212">
        <f t="shared" si="4"/>
        <v>0</v>
      </c>
      <c r="AB20" s="212">
        <f t="shared" si="5"/>
        <v>0</v>
      </c>
      <c r="AC20" s="212">
        <f t="shared" si="6"/>
        <v>0</v>
      </c>
      <c r="AD20" s="212">
        <f t="shared" si="7"/>
        <v>0</v>
      </c>
      <c r="AE20" s="212">
        <f t="shared" si="8"/>
        <v>0</v>
      </c>
      <c r="AF20" s="212">
        <f t="shared" si="9"/>
        <v>0</v>
      </c>
      <c r="AG20" s="212">
        <f t="shared" si="10"/>
        <v>0</v>
      </c>
      <c r="AH20" s="212">
        <f t="shared" si="11"/>
        <v>0</v>
      </c>
      <c r="AI20" s="213">
        <f t="shared" si="12"/>
        <v>0</v>
      </c>
      <c r="AJ20" s="213">
        <f t="shared" si="13"/>
        <v>0</v>
      </c>
      <c r="AK20" s="213">
        <f t="shared" si="14"/>
        <v>0</v>
      </c>
      <c r="AL20" s="213">
        <f t="shared" si="15"/>
        <v>0</v>
      </c>
      <c r="AM20" s="213">
        <f t="shared" si="16"/>
        <v>0</v>
      </c>
      <c r="AN20" s="213">
        <f t="shared" si="17"/>
        <v>0</v>
      </c>
      <c r="AO20" s="213">
        <f t="shared" si="18"/>
        <v>0</v>
      </c>
      <c r="AP20" s="213">
        <f t="shared" si="19"/>
        <v>0</v>
      </c>
      <c r="AQ20" s="213">
        <f t="shared" si="20"/>
        <v>0</v>
      </c>
    </row>
    <row r="21" spans="1:43" x14ac:dyDescent="0.25">
      <c r="A21" s="5" t="s">
        <v>88</v>
      </c>
      <c r="B21" s="246"/>
      <c r="C21" s="71"/>
      <c r="D21" s="71"/>
      <c r="E21" s="246"/>
      <c r="F21" s="71"/>
      <c r="G21" s="71"/>
      <c r="H21" s="71"/>
      <c r="I21" s="71"/>
      <c r="J21" s="71"/>
      <c r="K21" s="71"/>
      <c r="L21" s="246"/>
      <c r="M21" s="71"/>
      <c r="N21" s="246"/>
      <c r="O21" s="71"/>
      <c r="P21" s="71"/>
      <c r="Q21" s="71"/>
      <c r="R21" s="71"/>
      <c r="S21" s="71"/>
      <c r="T21" s="71"/>
      <c r="U21" s="72"/>
      <c r="V21" s="2"/>
      <c r="W21" s="214" t="str">
        <f t="shared" si="0"/>
        <v>Net Cash Flow</v>
      </c>
      <c r="X21" s="212">
        <f t="shared" si="1"/>
        <v>0</v>
      </c>
      <c r="Y21" s="212">
        <f t="shared" si="2"/>
        <v>0</v>
      </c>
      <c r="Z21" s="212">
        <f t="shared" si="3"/>
        <v>0</v>
      </c>
      <c r="AA21" s="212">
        <f t="shared" si="4"/>
        <v>0</v>
      </c>
      <c r="AB21" s="212">
        <f t="shared" si="5"/>
        <v>0</v>
      </c>
      <c r="AC21" s="212">
        <f t="shared" si="6"/>
        <v>0</v>
      </c>
      <c r="AD21" s="212">
        <f t="shared" si="7"/>
        <v>0</v>
      </c>
      <c r="AE21" s="212">
        <f t="shared" si="8"/>
        <v>0</v>
      </c>
      <c r="AF21" s="212">
        <f t="shared" si="9"/>
        <v>0</v>
      </c>
      <c r="AG21" s="212">
        <f t="shared" si="10"/>
        <v>0</v>
      </c>
      <c r="AH21" s="212">
        <f t="shared" si="11"/>
        <v>0</v>
      </c>
      <c r="AI21" s="213">
        <f t="shared" si="12"/>
        <v>0</v>
      </c>
      <c r="AJ21" s="213">
        <f t="shared" si="13"/>
        <v>0</v>
      </c>
      <c r="AK21" s="213">
        <f t="shared" si="14"/>
        <v>0</v>
      </c>
      <c r="AL21" s="213">
        <f t="shared" si="15"/>
        <v>0</v>
      </c>
      <c r="AM21" s="213">
        <f t="shared" si="16"/>
        <v>0</v>
      </c>
      <c r="AN21" s="213">
        <f t="shared" si="17"/>
        <v>0</v>
      </c>
      <c r="AO21" s="213">
        <f t="shared" si="18"/>
        <v>0</v>
      </c>
      <c r="AP21" s="213">
        <f t="shared" si="19"/>
        <v>0</v>
      </c>
      <c r="AQ21" s="213">
        <f t="shared" si="20"/>
        <v>0</v>
      </c>
    </row>
    <row r="22" spans="1:43" x14ac:dyDescent="0.25">
      <c r="A22" s="5" t="s">
        <v>26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246"/>
      <c r="M22" s="246"/>
      <c r="N22" s="246"/>
      <c r="O22" s="246"/>
      <c r="P22" s="73"/>
      <c r="Q22" s="71"/>
      <c r="R22" s="71"/>
      <c r="S22" s="71"/>
      <c r="T22" s="71"/>
      <c r="U22" s="72"/>
      <c r="V22" s="2"/>
      <c r="W22" s="214" t="str">
        <f t="shared" si="0"/>
        <v>Free Cash Flow</v>
      </c>
      <c r="X22" s="212">
        <f t="shared" si="1"/>
        <v>0</v>
      </c>
      <c r="Y22" s="212">
        <f t="shared" si="2"/>
        <v>0</v>
      </c>
      <c r="Z22" s="212">
        <f t="shared" si="3"/>
        <v>0</v>
      </c>
      <c r="AA22" s="212">
        <f t="shared" si="4"/>
        <v>0</v>
      </c>
      <c r="AB22" s="212">
        <f t="shared" si="5"/>
        <v>0</v>
      </c>
      <c r="AC22" s="212">
        <f t="shared" si="6"/>
        <v>0</v>
      </c>
      <c r="AD22" s="212">
        <f t="shared" si="7"/>
        <v>0</v>
      </c>
      <c r="AE22" s="212">
        <f t="shared" si="8"/>
        <v>0</v>
      </c>
      <c r="AF22" s="212">
        <f t="shared" si="9"/>
        <v>0</v>
      </c>
      <c r="AG22" s="212">
        <f t="shared" si="10"/>
        <v>0</v>
      </c>
      <c r="AH22" s="212">
        <f t="shared" si="11"/>
        <v>0</v>
      </c>
      <c r="AI22" s="213">
        <f t="shared" si="12"/>
        <v>0</v>
      </c>
      <c r="AJ22" s="213">
        <f t="shared" si="13"/>
        <v>0</v>
      </c>
      <c r="AK22" s="213">
        <f t="shared" si="14"/>
        <v>0</v>
      </c>
      <c r="AL22" s="213">
        <f t="shared" si="15"/>
        <v>0</v>
      </c>
      <c r="AM22" s="213">
        <f t="shared" si="16"/>
        <v>0</v>
      </c>
      <c r="AN22" s="213">
        <f t="shared" si="17"/>
        <v>0</v>
      </c>
      <c r="AO22" s="213">
        <f t="shared" si="18"/>
        <v>0</v>
      </c>
      <c r="AP22" s="213">
        <f t="shared" si="19"/>
        <v>0</v>
      </c>
      <c r="AQ22" s="213">
        <f t="shared" si="20"/>
        <v>0</v>
      </c>
    </row>
    <row r="23" spans="1:43" x14ac:dyDescent="0.25">
      <c r="A23" s="5" t="s">
        <v>89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70"/>
      <c r="V23" s="2"/>
      <c r="W23" s="214" t="str">
        <f t="shared" si="0"/>
        <v>Free Cash Flow Growth</v>
      </c>
      <c r="X23" s="212">
        <f t="shared" si="1"/>
        <v>0</v>
      </c>
      <c r="Y23" s="212">
        <f t="shared" si="2"/>
        <v>0</v>
      </c>
      <c r="Z23" s="212">
        <f t="shared" si="3"/>
        <v>0</v>
      </c>
      <c r="AA23" s="212">
        <f t="shared" si="4"/>
        <v>0</v>
      </c>
      <c r="AB23" s="212">
        <f t="shared" si="5"/>
        <v>0</v>
      </c>
      <c r="AC23" s="212">
        <f t="shared" si="6"/>
        <v>0</v>
      </c>
      <c r="AD23" s="212">
        <f t="shared" si="7"/>
        <v>0</v>
      </c>
      <c r="AE23" s="212">
        <f t="shared" si="8"/>
        <v>0</v>
      </c>
      <c r="AF23" s="212">
        <f t="shared" si="9"/>
        <v>0</v>
      </c>
      <c r="AG23" s="212">
        <f t="shared" si="10"/>
        <v>0</v>
      </c>
      <c r="AH23" s="212">
        <f t="shared" si="11"/>
        <v>0</v>
      </c>
      <c r="AI23" s="213">
        <f t="shared" si="12"/>
        <v>0</v>
      </c>
      <c r="AJ23" s="213">
        <f t="shared" si="13"/>
        <v>0</v>
      </c>
      <c r="AK23" s="213">
        <f t="shared" si="14"/>
        <v>0</v>
      </c>
      <c r="AL23" s="213">
        <f t="shared" si="15"/>
        <v>0</v>
      </c>
      <c r="AM23" s="213">
        <f t="shared" si="16"/>
        <v>0</v>
      </c>
      <c r="AN23" s="213">
        <f t="shared" si="17"/>
        <v>0</v>
      </c>
      <c r="AO23" s="213">
        <f t="shared" si="18"/>
        <v>0</v>
      </c>
      <c r="AP23" s="213">
        <f t="shared" si="19"/>
        <v>0</v>
      </c>
      <c r="AQ23" s="213">
        <f t="shared" si="20"/>
        <v>0</v>
      </c>
    </row>
    <row r="24" spans="1:43" x14ac:dyDescent="0.25">
      <c r="A24" s="5" t="s">
        <v>33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70"/>
      <c r="V24" s="2"/>
      <c r="W24" s="214" t="str">
        <f t="shared" si="0"/>
        <v>Free Cash Flow Margin</v>
      </c>
      <c r="X24" s="212">
        <f t="shared" si="1"/>
        <v>0</v>
      </c>
      <c r="Y24" s="212">
        <f t="shared" si="2"/>
        <v>0</v>
      </c>
      <c r="Z24" s="212">
        <f t="shared" si="3"/>
        <v>0</v>
      </c>
      <c r="AA24" s="212">
        <f t="shared" si="4"/>
        <v>0</v>
      </c>
      <c r="AB24" s="212">
        <f t="shared" si="5"/>
        <v>0</v>
      </c>
      <c r="AC24" s="212">
        <f t="shared" si="6"/>
        <v>0</v>
      </c>
      <c r="AD24" s="212">
        <f t="shared" si="7"/>
        <v>0</v>
      </c>
      <c r="AE24" s="212">
        <f t="shared" si="8"/>
        <v>0</v>
      </c>
      <c r="AF24" s="212">
        <f t="shared" si="9"/>
        <v>0</v>
      </c>
      <c r="AG24" s="212">
        <f t="shared" si="10"/>
        <v>0</v>
      </c>
      <c r="AH24" s="212">
        <f t="shared" si="11"/>
        <v>0</v>
      </c>
      <c r="AI24" s="213">
        <f t="shared" si="12"/>
        <v>0</v>
      </c>
      <c r="AJ24" s="213">
        <f t="shared" si="13"/>
        <v>0</v>
      </c>
      <c r="AK24" s="213">
        <f t="shared" si="14"/>
        <v>0</v>
      </c>
      <c r="AL24" s="213">
        <f t="shared" si="15"/>
        <v>0</v>
      </c>
      <c r="AM24" s="213">
        <f t="shared" si="16"/>
        <v>0</v>
      </c>
      <c r="AN24" s="213">
        <f t="shared" si="17"/>
        <v>0</v>
      </c>
      <c r="AO24" s="213">
        <f t="shared" si="18"/>
        <v>0</v>
      </c>
      <c r="AP24" s="213">
        <f t="shared" si="19"/>
        <v>0</v>
      </c>
      <c r="AQ24" s="213">
        <f t="shared" si="20"/>
        <v>0</v>
      </c>
    </row>
    <row r="25" spans="1:43" x14ac:dyDescent="0.25">
      <c r="A25" s="6" t="s">
        <v>27</v>
      </c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10"/>
      <c r="Q25" s="210"/>
      <c r="R25" s="210"/>
      <c r="S25" s="210"/>
      <c r="T25" s="210"/>
      <c r="U25" s="211"/>
      <c r="V25" s="2"/>
      <c r="W25" s="214" t="str">
        <f t="shared" si="0"/>
        <v>Free Cash Flow Per Share</v>
      </c>
      <c r="X25" s="212">
        <f t="shared" si="1"/>
        <v>0</v>
      </c>
      <c r="Y25" s="212">
        <f t="shared" si="2"/>
        <v>0</v>
      </c>
      <c r="Z25" s="212">
        <f t="shared" si="3"/>
        <v>0</v>
      </c>
      <c r="AA25" s="212">
        <f t="shared" si="4"/>
        <v>0</v>
      </c>
      <c r="AB25" s="212">
        <f t="shared" si="5"/>
        <v>0</v>
      </c>
      <c r="AC25" s="212">
        <f t="shared" si="6"/>
        <v>0</v>
      </c>
      <c r="AD25" s="212">
        <f t="shared" si="7"/>
        <v>0</v>
      </c>
      <c r="AE25" s="212">
        <f t="shared" si="8"/>
        <v>0</v>
      </c>
      <c r="AF25" s="212">
        <f t="shared" si="9"/>
        <v>0</v>
      </c>
      <c r="AG25" s="212">
        <f t="shared" si="10"/>
        <v>0</v>
      </c>
      <c r="AH25" s="212">
        <f t="shared" si="11"/>
        <v>0</v>
      </c>
      <c r="AI25" s="213">
        <f t="shared" si="12"/>
        <v>0</v>
      </c>
      <c r="AJ25" s="213">
        <f t="shared" si="13"/>
        <v>0</v>
      </c>
      <c r="AK25" s="213">
        <f t="shared" si="14"/>
        <v>0</v>
      </c>
      <c r="AL25" s="213">
        <f t="shared" si="15"/>
        <v>0</v>
      </c>
      <c r="AM25" s="213">
        <f t="shared" si="16"/>
        <v>0</v>
      </c>
      <c r="AN25" s="213">
        <f t="shared" si="17"/>
        <v>0</v>
      </c>
      <c r="AO25" s="213">
        <f t="shared" si="18"/>
        <v>0</v>
      </c>
      <c r="AP25" s="213">
        <f t="shared" si="19"/>
        <v>0</v>
      </c>
      <c r="AQ25" s="213">
        <f t="shared" si="20"/>
        <v>0</v>
      </c>
    </row>
    <row r="26" spans="1:43" x14ac:dyDescent="0.25">
      <c r="V26" s="2"/>
      <c r="W26" s="214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3"/>
      <c r="AJ26" s="213"/>
      <c r="AK26" s="213"/>
      <c r="AL26" s="213"/>
      <c r="AM26" s="213"/>
      <c r="AN26" s="213"/>
      <c r="AO26" s="213"/>
      <c r="AP26" s="213"/>
      <c r="AQ26" s="213"/>
    </row>
    <row r="27" spans="1:43" x14ac:dyDescent="0.25">
      <c r="V27" s="2"/>
      <c r="W27" s="214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3"/>
      <c r="AJ27" s="213"/>
      <c r="AK27" s="213"/>
      <c r="AL27" s="213"/>
      <c r="AM27" s="213"/>
      <c r="AN27" s="213"/>
      <c r="AO27" s="213"/>
      <c r="AP27" s="213"/>
      <c r="AQ27" s="213"/>
    </row>
    <row r="28" spans="1:43" x14ac:dyDescent="0.25">
      <c r="V28" s="2"/>
      <c r="W28" s="214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3"/>
      <c r="AJ28" s="213"/>
      <c r="AK28" s="213"/>
      <c r="AL28" s="213"/>
      <c r="AM28" s="213"/>
      <c r="AN28" s="213"/>
      <c r="AO28" s="213"/>
      <c r="AP28" s="213"/>
      <c r="AQ28" s="213"/>
    </row>
    <row r="29" spans="1:43" x14ac:dyDescent="0.25">
      <c r="V29" s="2"/>
      <c r="W29" s="214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3"/>
      <c r="AJ29" s="213"/>
      <c r="AK29" s="213"/>
      <c r="AL29" s="213"/>
      <c r="AM29" s="213"/>
      <c r="AN29" s="213"/>
      <c r="AO29" s="213"/>
      <c r="AP29" s="213"/>
      <c r="AQ29" s="213"/>
    </row>
    <row r="30" spans="1:43" x14ac:dyDescent="0.25">
      <c r="V30" s="2"/>
      <c r="W30" s="214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3"/>
      <c r="AJ30" s="213"/>
      <c r="AK30" s="213"/>
      <c r="AL30" s="213"/>
      <c r="AM30" s="213"/>
      <c r="AN30" s="213"/>
      <c r="AO30" s="213"/>
      <c r="AP30" s="213"/>
      <c r="AQ30" s="213"/>
    </row>
    <row r="31" spans="1:43" x14ac:dyDescent="0.25">
      <c r="V31" s="2"/>
      <c r="W31" s="214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3"/>
      <c r="AJ31" s="213"/>
      <c r="AK31" s="213"/>
      <c r="AL31" s="213"/>
      <c r="AM31" s="213"/>
      <c r="AN31" s="213"/>
      <c r="AO31" s="213"/>
      <c r="AP31" s="213"/>
      <c r="AQ31" s="213"/>
    </row>
    <row r="32" spans="1:43" x14ac:dyDescent="0.25">
      <c r="V32" s="2"/>
      <c r="W32" s="214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3"/>
      <c r="AJ32" s="213"/>
      <c r="AK32" s="213"/>
      <c r="AL32" s="213"/>
      <c r="AM32" s="213"/>
      <c r="AN32" s="213"/>
      <c r="AO32" s="213"/>
      <c r="AP32" s="213"/>
      <c r="AQ32" s="213"/>
    </row>
    <row r="33" spans="22:43" x14ac:dyDescent="0.25">
      <c r="V33" s="2"/>
      <c r="W33" s="214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3"/>
      <c r="AJ33" s="213"/>
      <c r="AK33" s="213"/>
      <c r="AL33" s="213"/>
      <c r="AM33" s="213"/>
      <c r="AN33" s="213"/>
      <c r="AO33" s="213"/>
      <c r="AP33" s="213"/>
      <c r="AQ33" s="213"/>
    </row>
    <row r="34" spans="22:43" x14ac:dyDescent="0.25">
      <c r="W34" s="214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3"/>
      <c r="AJ34" s="213"/>
      <c r="AK34" s="213"/>
      <c r="AL34" s="213"/>
      <c r="AM34" s="213"/>
      <c r="AN34" s="213"/>
      <c r="AO34" s="213"/>
      <c r="AP34" s="213"/>
      <c r="AQ34" s="213"/>
    </row>
    <row r="35" spans="22:43" x14ac:dyDescent="0.25">
      <c r="W35" s="214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3"/>
      <c r="AJ35" s="213"/>
      <c r="AK35" s="213"/>
      <c r="AL35" s="213"/>
      <c r="AM35" s="213"/>
      <c r="AN35" s="213"/>
      <c r="AO35" s="213"/>
      <c r="AP35" s="213"/>
      <c r="AQ35" s="213"/>
    </row>
    <row r="36" spans="22:43" x14ac:dyDescent="0.25">
      <c r="W36" s="214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3"/>
      <c r="AJ36" s="213"/>
      <c r="AK36" s="213"/>
      <c r="AL36" s="213"/>
      <c r="AM36" s="213"/>
      <c r="AN36" s="213"/>
      <c r="AO36" s="213"/>
      <c r="AP36" s="213"/>
      <c r="AQ36" s="213"/>
    </row>
    <row r="37" spans="22:43" x14ac:dyDescent="0.25">
      <c r="W37" s="214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3"/>
      <c r="AJ37" s="213"/>
      <c r="AK37" s="213"/>
      <c r="AL37" s="213"/>
      <c r="AM37" s="213"/>
      <c r="AN37" s="213"/>
      <c r="AO37" s="213"/>
      <c r="AP37" s="213"/>
      <c r="AQ37" s="213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10">
    <mergeCell ref="AB1:AE1"/>
    <mergeCell ref="AJ1:AM1"/>
    <mergeCell ref="AN1:AQ1"/>
    <mergeCell ref="AF1:AI1"/>
    <mergeCell ref="J1:M1"/>
    <mergeCell ref="B1:E1"/>
    <mergeCell ref="F1:I1"/>
    <mergeCell ref="R1:U1"/>
    <mergeCell ref="N1:Q1"/>
    <mergeCell ref="X1:AA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7"/>
  <sheetViews>
    <sheetView topLeftCell="A4"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90" customWidth="1"/>
    <col min="24" max="43" width="10.7109375" customWidth="1"/>
  </cols>
  <sheetData>
    <row r="1" spans="1:43" x14ac:dyDescent="0.25">
      <c r="A1" s="15" t="s">
        <v>0</v>
      </c>
      <c r="B1" s="215">
        <v>2023</v>
      </c>
      <c r="C1" s="216"/>
      <c r="D1" s="216"/>
      <c r="E1" s="217"/>
      <c r="F1" s="215">
        <f>B1-1</f>
        <v>2022</v>
      </c>
      <c r="G1" s="216"/>
      <c r="H1" s="216"/>
      <c r="I1" s="217"/>
      <c r="J1" s="215">
        <f>F1-1</f>
        <v>2021</v>
      </c>
      <c r="K1" s="216"/>
      <c r="L1" s="216"/>
      <c r="M1" s="217"/>
      <c r="N1" s="215">
        <f>J1-1</f>
        <v>2020</v>
      </c>
      <c r="O1" s="216"/>
      <c r="P1" s="216"/>
      <c r="Q1" s="217"/>
      <c r="R1" s="215">
        <f>N1-1</f>
        <v>2019</v>
      </c>
      <c r="S1" s="216"/>
      <c r="T1" s="216"/>
      <c r="U1" s="217"/>
      <c r="X1" s="218"/>
      <c r="Y1" s="219"/>
      <c r="Z1" s="219"/>
      <c r="AA1" s="219"/>
      <c r="AB1" s="218"/>
      <c r="AC1" s="219"/>
      <c r="AD1" s="219"/>
      <c r="AE1" s="219"/>
      <c r="AF1" s="218"/>
      <c r="AG1" s="219"/>
      <c r="AH1" s="219"/>
      <c r="AI1" s="219"/>
      <c r="AJ1" s="218"/>
      <c r="AK1" s="219"/>
      <c r="AL1" s="219"/>
      <c r="AM1" s="219"/>
      <c r="AN1" s="218"/>
      <c r="AO1" s="219"/>
      <c r="AP1" s="219"/>
      <c r="AQ1" s="219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</row>
    <row r="3" spans="1:43" x14ac:dyDescent="0.25">
      <c r="A3" s="5"/>
      <c r="B3" s="13"/>
      <c r="E3" s="14"/>
      <c r="F3" s="13"/>
      <c r="I3" s="14"/>
      <c r="J3" s="13"/>
      <c r="M3" s="14"/>
      <c r="N3" s="13"/>
      <c r="Q3" s="14"/>
      <c r="R3" s="13"/>
      <c r="U3" s="14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</row>
    <row r="4" spans="1:43" x14ac:dyDescent="0.25">
      <c r="A4" s="66" t="s">
        <v>91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8"/>
      <c r="V4" s="2"/>
      <c r="W4" s="214" t="str">
        <f>A4</f>
        <v>Market Capitalization</v>
      </c>
      <c r="X4" s="212">
        <f>U4</f>
        <v>0</v>
      </c>
      <c r="Y4" s="212">
        <f>T4</f>
        <v>0</v>
      </c>
      <c r="Z4" s="212">
        <f>S4</f>
        <v>0</v>
      </c>
      <c r="AA4" s="212">
        <f>R4</f>
        <v>0</v>
      </c>
      <c r="AB4" s="212">
        <f>Q4</f>
        <v>0</v>
      </c>
      <c r="AC4" s="212">
        <f>P4</f>
        <v>0</v>
      </c>
      <c r="AD4" s="212">
        <f>O4</f>
        <v>0</v>
      </c>
      <c r="AE4" s="212">
        <f>N4</f>
        <v>0</v>
      </c>
      <c r="AF4" s="212">
        <f>M4</f>
        <v>0</v>
      </c>
      <c r="AG4" s="212">
        <f>L4</f>
        <v>0</v>
      </c>
      <c r="AH4" s="212">
        <f>K4</f>
        <v>0</v>
      </c>
      <c r="AI4" s="213">
        <f>J4</f>
        <v>0</v>
      </c>
      <c r="AJ4" s="213">
        <f>I4</f>
        <v>0</v>
      </c>
      <c r="AK4" s="213">
        <f>H4</f>
        <v>0</v>
      </c>
      <c r="AL4" s="213">
        <f>G4</f>
        <v>0</v>
      </c>
      <c r="AM4" s="213">
        <f>F4</f>
        <v>0</v>
      </c>
      <c r="AN4" s="213">
        <f>E4</f>
        <v>0</v>
      </c>
      <c r="AO4" s="213">
        <f>D4</f>
        <v>0</v>
      </c>
      <c r="AP4" s="213">
        <f>C4</f>
        <v>0</v>
      </c>
      <c r="AQ4" s="213">
        <f>B4</f>
        <v>0</v>
      </c>
    </row>
    <row r="5" spans="1:43" x14ac:dyDescent="0.25">
      <c r="A5" s="5" t="s">
        <v>92</v>
      </c>
      <c r="B5" s="73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  <c r="V5" s="2"/>
      <c r="W5" s="214" t="str">
        <f>A5</f>
        <v>Market Cap Growth</v>
      </c>
      <c r="X5" s="212">
        <f>U5</f>
        <v>0</v>
      </c>
      <c r="Y5" s="212">
        <f>T5</f>
        <v>0</v>
      </c>
      <c r="Z5" s="212">
        <f>S5</f>
        <v>0</v>
      </c>
      <c r="AA5" s="212">
        <f>R5</f>
        <v>0</v>
      </c>
      <c r="AB5" s="212">
        <f>Q5</f>
        <v>0</v>
      </c>
      <c r="AC5" s="212">
        <f>P5</f>
        <v>0</v>
      </c>
      <c r="AD5" s="212">
        <f>O5</f>
        <v>0</v>
      </c>
      <c r="AE5" s="212">
        <f>N5</f>
        <v>0</v>
      </c>
      <c r="AF5" s="212">
        <f>M5</f>
        <v>0</v>
      </c>
      <c r="AG5" s="212">
        <f>L5</f>
        <v>0</v>
      </c>
      <c r="AH5" s="212">
        <f>K5</f>
        <v>0</v>
      </c>
      <c r="AI5" s="213">
        <f>J5</f>
        <v>0</v>
      </c>
      <c r="AJ5" s="213">
        <f>I5</f>
        <v>0</v>
      </c>
      <c r="AK5" s="213">
        <f>H5</f>
        <v>0</v>
      </c>
      <c r="AL5" s="213">
        <f>G5</f>
        <v>0</v>
      </c>
      <c r="AM5" s="213">
        <f>F5</f>
        <v>0</v>
      </c>
      <c r="AN5" s="213">
        <f>E5</f>
        <v>0</v>
      </c>
      <c r="AO5" s="213">
        <f>D5</f>
        <v>0</v>
      </c>
      <c r="AP5" s="213">
        <f>C5</f>
        <v>0</v>
      </c>
      <c r="AQ5" s="213">
        <f>B5</f>
        <v>0</v>
      </c>
    </row>
    <row r="6" spans="1:43" x14ac:dyDescent="0.25">
      <c r="A6" s="6" t="s">
        <v>93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  <c r="V6" s="2"/>
      <c r="W6" s="214" t="str">
        <f>A6</f>
        <v>Enterprise Value</v>
      </c>
      <c r="X6" s="212">
        <f>U6</f>
        <v>0</v>
      </c>
      <c r="Y6" s="212">
        <f>T6</f>
        <v>0</v>
      </c>
      <c r="Z6" s="212">
        <f>S6</f>
        <v>0</v>
      </c>
      <c r="AA6" s="212">
        <f>R6</f>
        <v>0</v>
      </c>
      <c r="AB6" s="212">
        <f>Q6</f>
        <v>0</v>
      </c>
      <c r="AC6" s="212">
        <f>P6</f>
        <v>0</v>
      </c>
      <c r="AD6" s="212">
        <f>O6</f>
        <v>0</v>
      </c>
      <c r="AE6" s="212">
        <f>N6</f>
        <v>0</v>
      </c>
      <c r="AF6" s="212">
        <f>M6</f>
        <v>0</v>
      </c>
      <c r="AG6" s="212">
        <f>L6</f>
        <v>0</v>
      </c>
      <c r="AH6" s="212">
        <f>K6</f>
        <v>0</v>
      </c>
      <c r="AI6" s="213">
        <f>J6</f>
        <v>0</v>
      </c>
      <c r="AJ6" s="213">
        <f>I6</f>
        <v>0</v>
      </c>
      <c r="AK6" s="213">
        <f>H6</f>
        <v>0</v>
      </c>
      <c r="AL6" s="213">
        <f>G6</f>
        <v>0</v>
      </c>
      <c r="AM6" s="213">
        <f>F6</f>
        <v>0</v>
      </c>
      <c r="AN6" s="213">
        <f>E6</f>
        <v>0</v>
      </c>
      <c r="AO6" s="213">
        <f>D6</f>
        <v>0</v>
      </c>
      <c r="AP6" s="213">
        <f>C6</f>
        <v>0</v>
      </c>
      <c r="AQ6" s="213">
        <f>B6</f>
        <v>0</v>
      </c>
    </row>
    <row r="7" spans="1:4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14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3"/>
      <c r="AJ7" s="213"/>
      <c r="AK7" s="213"/>
      <c r="AL7" s="213"/>
      <c r="AM7" s="213"/>
      <c r="AN7" s="213"/>
      <c r="AO7" s="213"/>
      <c r="AP7" s="213"/>
      <c r="AQ7" s="213"/>
    </row>
    <row r="8" spans="1:4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14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3"/>
      <c r="AJ8" s="213"/>
      <c r="AK8" s="213"/>
      <c r="AL8" s="213"/>
      <c r="AM8" s="213"/>
      <c r="AN8" s="213"/>
      <c r="AO8" s="213"/>
      <c r="AP8" s="213"/>
      <c r="AQ8" s="213"/>
    </row>
    <row r="9" spans="1:4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14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213"/>
      <c r="AK9" s="213"/>
      <c r="AL9" s="213"/>
      <c r="AM9" s="213"/>
      <c r="AN9" s="213"/>
      <c r="AO9" s="213"/>
      <c r="AP9" s="213"/>
      <c r="AQ9" s="213"/>
    </row>
    <row r="10" spans="1:4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14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3"/>
      <c r="AJ10" s="213"/>
      <c r="AK10" s="213"/>
      <c r="AL10" s="213"/>
      <c r="AM10" s="213"/>
      <c r="AN10" s="213"/>
      <c r="AO10" s="213"/>
      <c r="AP10" s="213"/>
      <c r="AQ10" s="213"/>
    </row>
    <row r="11" spans="1:4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14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3"/>
      <c r="AJ11" s="213"/>
      <c r="AK11" s="213"/>
      <c r="AL11" s="213"/>
      <c r="AM11" s="213"/>
      <c r="AN11" s="213"/>
      <c r="AO11" s="213"/>
      <c r="AP11" s="213"/>
      <c r="AQ11" s="213"/>
    </row>
    <row r="12" spans="1:4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14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3"/>
      <c r="AJ12" s="213"/>
      <c r="AK12" s="213"/>
      <c r="AL12" s="213"/>
      <c r="AM12" s="213"/>
      <c r="AN12" s="213"/>
      <c r="AO12" s="213"/>
      <c r="AP12" s="213"/>
      <c r="AQ12" s="213"/>
    </row>
    <row r="13" spans="1:4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14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3"/>
      <c r="AJ13" s="213"/>
      <c r="AK13" s="213"/>
      <c r="AL13" s="213"/>
      <c r="AM13" s="213"/>
      <c r="AN13" s="213"/>
      <c r="AO13" s="213"/>
      <c r="AP13" s="213"/>
      <c r="AQ13" s="213"/>
    </row>
    <row r="14" spans="1:4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14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3"/>
      <c r="AJ14" s="213"/>
      <c r="AK14" s="213"/>
      <c r="AL14" s="213"/>
      <c r="AM14" s="213"/>
      <c r="AN14" s="213"/>
      <c r="AO14" s="213"/>
      <c r="AP14" s="213"/>
      <c r="AQ14" s="213"/>
    </row>
    <row r="15" spans="1:4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14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3"/>
      <c r="AJ15" s="213"/>
      <c r="AK15" s="213"/>
      <c r="AL15" s="213"/>
      <c r="AM15" s="213"/>
      <c r="AN15" s="213"/>
      <c r="AO15" s="213"/>
      <c r="AP15" s="213"/>
      <c r="AQ15" s="213"/>
    </row>
    <row r="16" spans="1:4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14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3"/>
      <c r="AJ16" s="213"/>
      <c r="AK16" s="213"/>
      <c r="AL16" s="213"/>
      <c r="AM16" s="213"/>
      <c r="AN16" s="213"/>
      <c r="AO16" s="213"/>
      <c r="AP16" s="213"/>
      <c r="AQ16" s="213"/>
    </row>
    <row r="17" spans="2:4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14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3"/>
      <c r="AJ17" s="213"/>
      <c r="AK17" s="213"/>
      <c r="AL17" s="213"/>
      <c r="AM17" s="213"/>
      <c r="AN17" s="213"/>
      <c r="AO17" s="213"/>
      <c r="AP17" s="213"/>
      <c r="AQ17" s="213"/>
    </row>
    <row r="18" spans="2:4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14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3"/>
      <c r="AJ18" s="213"/>
      <c r="AK18" s="213"/>
      <c r="AL18" s="213"/>
      <c r="AM18" s="213"/>
      <c r="AN18" s="213"/>
      <c r="AO18" s="213"/>
      <c r="AP18" s="213"/>
      <c r="AQ18" s="213"/>
    </row>
    <row r="19" spans="2:4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14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3"/>
      <c r="AJ19" s="213"/>
      <c r="AK19" s="213"/>
      <c r="AL19" s="213"/>
      <c r="AM19" s="213"/>
      <c r="AN19" s="213"/>
      <c r="AO19" s="213"/>
      <c r="AP19" s="213"/>
      <c r="AQ19" s="213"/>
    </row>
    <row r="20" spans="2:4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14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3"/>
      <c r="AJ20" s="213"/>
      <c r="AK20" s="213"/>
      <c r="AL20" s="213"/>
      <c r="AM20" s="213"/>
      <c r="AN20" s="213"/>
      <c r="AO20" s="213"/>
      <c r="AP20" s="213"/>
      <c r="AQ20" s="213"/>
    </row>
    <row r="21" spans="2:4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14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3"/>
      <c r="AJ21" s="213"/>
      <c r="AK21" s="213"/>
      <c r="AL21" s="213"/>
      <c r="AM21" s="213"/>
      <c r="AN21" s="213"/>
      <c r="AO21" s="213"/>
      <c r="AP21" s="213"/>
      <c r="AQ21" s="213"/>
    </row>
    <row r="22" spans="2:4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14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3"/>
      <c r="AJ22" s="213"/>
      <c r="AK22" s="213"/>
      <c r="AL22" s="213"/>
      <c r="AM22" s="213"/>
      <c r="AN22" s="213"/>
      <c r="AO22" s="213"/>
      <c r="AP22" s="213"/>
      <c r="AQ22" s="213"/>
    </row>
    <row r="23" spans="2:4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14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3"/>
      <c r="AJ23" s="213"/>
      <c r="AK23" s="213"/>
      <c r="AL23" s="213"/>
      <c r="AM23" s="213"/>
      <c r="AN23" s="213"/>
      <c r="AO23" s="213"/>
      <c r="AP23" s="213"/>
      <c r="AQ23" s="213"/>
    </row>
    <row r="24" spans="2:4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14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3"/>
      <c r="AJ24" s="213"/>
      <c r="AK24" s="213"/>
      <c r="AL24" s="213"/>
      <c r="AM24" s="213"/>
      <c r="AN24" s="213"/>
      <c r="AO24" s="213"/>
      <c r="AP24" s="213"/>
      <c r="AQ24" s="213"/>
    </row>
    <row r="25" spans="2:4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14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3"/>
      <c r="AJ25" s="213"/>
      <c r="AK25" s="213"/>
      <c r="AL25" s="213"/>
      <c r="AM25" s="213"/>
      <c r="AN25" s="213"/>
      <c r="AO25" s="213"/>
      <c r="AP25" s="213"/>
      <c r="AQ25" s="213"/>
    </row>
    <row r="26" spans="2:43" x14ac:dyDescent="0.25">
      <c r="V26" s="2"/>
      <c r="W26" s="214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3"/>
      <c r="AJ26" s="213"/>
      <c r="AK26" s="213"/>
      <c r="AL26" s="213"/>
      <c r="AM26" s="213"/>
      <c r="AN26" s="213"/>
      <c r="AO26" s="213"/>
      <c r="AP26" s="213"/>
      <c r="AQ26" s="213"/>
    </row>
    <row r="27" spans="2:43" x14ac:dyDescent="0.25">
      <c r="V27" s="2"/>
      <c r="W27" s="214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3"/>
      <c r="AJ27" s="213"/>
      <c r="AK27" s="213"/>
      <c r="AL27" s="213"/>
      <c r="AM27" s="213"/>
      <c r="AN27" s="213"/>
      <c r="AO27" s="213"/>
      <c r="AP27" s="213"/>
      <c r="AQ27" s="213"/>
    </row>
    <row r="28" spans="2:43" x14ac:dyDescent="0.25">
      <c r="V28" s="2"/>
      <c r="W28" s="214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3"/>
      <c r="AJ28" s="213"/>
      <c r="AK28" s="213"/>
      <c r="AL28" s="213"/>
      <c r="AM28" s="213"/>
      <c r="AN28" s="213"/>
      <c r="AO28" s="213"/>
      <c r="AP28" s="213"/>
      <c r="AQ28" s="213"/>
    </row>
    <row r="29" spans="2:43" x14ac:dyDescent="0.25">
      <c r="V29" s="2"/>
      <c r="W29" s="214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3"/>
      <c r="AJ29" s="213"/>
      <c r="AK29" s="213"/>
      <c r="AL29" s="213"/>
      <c r="AM29" s="213"/>
      <c r="AN29" s="213"/>
      <c r="AO29" s="213"/>
      <c r="AP29" s="213"/>
      <c r="AQ29" s="213"/>
    </row>
    <row r="30" spans="2:43" x14ac:dyDescent="0.25">
      <c r="V30" s="2"/>
      <c r="W30" s="214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3"/>
      <c r="AJ30" s="213"/>
      <c r="AK30" s="213"/>
      <c r="AL30" s="213"/>
      <c r="AM30" s="213"/>
      <c r="AN30" s="213"/>
      <c r="AO30" s="213"/>
      <c r="AP30" s="213"/>
      <c r="AQ30" s="213"/>
    </row>
    <row r="31" spans="2:43" x14ac:dyDescent="0.25">
      <c r="V31" s="2"/>
      <c r="W31" s="214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3"/>
      <c r="AJ31" s="213"/>
      <c r="AK31" s="213"/>
      <c r="AL31" s="213"/>
      <c r="AM31" s="213"/>
      <c r="AN31" s="213"/>
      <c r="AO31" s="213"/>
      <c r="AP31" s="213"/>
      <c r="AQ31" s="213"/>
    </row>
    <row r="32" spans="2:43" x14ac:dyDescent="0.25">
      <c r="V32" s="2"/>
      <c r="W32" s="214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3"/>
      <c r="AJ32" s="213"/>
      <c r="AK32" s="213"/>
      <c r="AL32" s="213"/>
      <c r="AM32" s="213"/>
      <c r="AN32" s="213"/>
      <c r="AO32" s="213"/>
      <c r="AP32" s="213"/>
      <c r="AQ32" s="213"/>
    </row>
    <row r="33" spans="22:43" x14ac:dyDescent="0.25">
      <c r="V33" s="2"/>
      <c r="W33" s="214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3"/>
      <c r="AJ33" s="213"/>
      <c r="AK33" s="213"/>
      <c r="AL33" s="213"/>
      <c r="AM33" s="213"/>
      <c r="AN33" s="213"/>
      <c r="AO33" s="213"/>
      <c r="AP33" s="213"/>
      <c r="AQ33" s="213"/>
    </row>
    <row r="34" spans="22:43" x14ac:dyDescent="0.25">
      <c r="W34" s="214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3"/>
      <c r="AJ34" s="213"/>
      <c r="AK34" s="213"/>
      <c r="AL34" s="213"/>
      <c r="AM34" s="213"/>
      <c r="AN34" s="213"/>
      <c r="AO34" s="213"/>
      <c r="AP34" s="213"/>
      <c r="AQ34" s="213"/>
    </row>
    <row r="35" spans="22:43" x14ac:dyDescent="0.25">
      <c r="W35" s="214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3"/>
      <c r="AJ35" s="213"/>
      <c r="AK35" s="213"/>
      <c r="AL35" s="213"/>
      <c r="AM35" s="213"/>
      <c r="AN35" s="213"/>
      <c r="AO35" s="213"/>
      <c r="AP35" s="213"/>
      <c r="AQ35" s="213"/>
    </row>
    <row r="36" spans="22:43" x14ac:dyDescent="0.25">
      <c r="W36" s="214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3"/>
      <c r="AJ36" s="213"/>
      <c r="AK36" s="213"/>
      <c r="AL36" s="213"/>
      <c r="AM36" s="213"/>
      <c r="AN36" s="213"/>
      <c r="AO36" s="213"/>
      <c r="AP36" s="213"/>
      <c r="AQ36" s="213"/>
    </row>
    <row r="37" spans="22:43" x14ac:dyDescent="0.25">
      <c r="W37" s="214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3"/>
      <c r="AJ37" s="213"/>
      <c r="AK37" s="213"/>
      <c r="AL37" s="213"/>
      <c r="AM37" s="213"/>
      <c r="AN37" s="213"/>
      <c r="AO37" s="213"/>
      <c r="AP37" s="213"/>
      <c r="AQ37" s="213"/>
    </row>
  </sheetData>
  <mergeCells count="10">
    <mergeCell ref="AB1:AE1"/>
    <mergeCell ref="AJ1:AM1"/>
    <mergeCell ref="AN1:AQ1"/>
    <mergeCell ref="AF1:AI1"/>
    <mergeCell ref="J1:M1"/>
    <mergeCell ref="B1:E1"/>
    <mergeCell ref="F1:I1"/>
    <mergeCell ref="R1:U1"/>
    <mergeCell ref="N1:Q1"/>
    <mergeCell ref="X1:AA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D39" sqref="D39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9" t="s">
        <v>0</v>
      </c>
      <c r="B1" s="215">
        <v>2023</v>
      </c>
      <c r="C1" s="216"/>
      <c r="D1" s="216"/>
      <c r="E1" s="217"/>
      <c r="F1" s="215">
        <f>B1-1</f>
        <v>2022</v>
      </c>
      <c r="G1" s="216"/>
      <c r="H1" s="216"/>
      <c r="I1" s="217"/>
      <c r="J1" s="215">
        <f>F1-1</f>
        <v>2021</v>
      </c>
      <c r="K1" s="216"/>
      <c r="L1" s="216"/>
      <c r="M1" s="217"/>
      <c r="N1" s="215">
        <f>J1-1</f>
        <v>2020</v>
      </c>
      <c r="O1" s="216"/>
      <c r="P1" s="216"/>
      <c r="Q1" s="217"/>
      <c r="R1" s="215">
        <f>N1-1</f>
        <v>2019</v>
      </c>
      <c r="S1" s="216"/>
      <c r="T1" s="216"/>
      <c r="U1" s="217"/>
    </row>
    <row r="2" spans="1:21" x14ac:dyDescent="0.25">
      <c r="A2" s="8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</row>
    <row r="3" spans="1:21" x14ac:dyDescent="0.25">
      <c r="A3" s="13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0" t="str">
        <f>_xlfn.CONCAT($R$1,".", U2)</f>
        <v>2019.Q1</v>
      </c>
    </row>
    <row r="4" spans="1:21" x14ac:dyDescent="0.25">
      <c r="A4" s="21" t="str">
        <f>'income-sheet'!A4</f>
        <v>Revenue</v>
      </c>
      <c r="B4" s="22">
        <f t="array" ref="B4">_xlfn.IFS(OR('income-sheet'!B4=0,'income-sheet'!B4="-"), 0, OR('income-sheet'!B4&gt;0, 'income-sheet'!B4&lt;0), 'income-sheet'!B4)</f>
        <v>0</v>
      </c>
      <c r="C4" s="23">
        <f t="array" ref="C4">_xlfn.IFS(OR('income-sheet'!C4=0,'income-sheet'!C4="-"), 0, OR('income-sheet'!C4&gt;0, 'income-sheet'!C4&lt;0), 'income-sheet'!C4)</f>
        <v>0</v>
      </c>
      <c r="D4" s="23">
        <f t="array" ref="D4">_xlfn.IFS(OR('income-sheet'!D4=0,'income-sheet'!D4="-"), 0, OR('income-sheet'!D4&gt;0, 'income-sheet'!D4&lt;0), 'income-sheet'!D4)</f>
        <v>0</v>
      </c>
      <c r="E4" s="24">
        <f t="array" ref="E4">_xlfn.IFS(OR('income-sheet'!E4=0,'income-sheet'!E4="-"), 0, OR('income-sheet'!E4&gt;0, 'income-sheet'!E4&lt;0), 'income-sheet'!E4)</f>
        <v>0</v>
      </c>
      <c r="F4" s="22">
        <f t="array" ref="F4">_xlfn.IFS(OR('income-sheet'!F4=0,'income-sheet'!F4="-"), 0, OR('income-sheet'!F4&gt;0, 'income-sheet'!F4&lt;0), 'income-sheet'!F4)</f>
        <v>0</v>
      </c>
      <c r="G4" s="23">
        <f t="array" ref="G4">_xlfn.IFS(OR('income-sheet'!G4=0,'income-sheet'!G4="-"), 0, OR('income-sheet'!G4&gt;0, 'income-sheet'!G4&lt;0), 'income-sheet'!G4)</f>
        <v>0</v>
      </c>
      <c r="H4" s="23">
        <f t="array" ref="H4">_xlfn.IFS(OR('income-sheet'!H4=0,'income-sheet'!H4="-"), 0, OR('income-sheet'!H4&gt;0, 'income-sheet'!H4&lt;0), 'income-sheet'!H4)</f>
        <v>0</v>
      </c>
      <c r="I4" s="24">
        <f t="array" ref="I4">_xlfn.IFS(OR('income-sheet'!I4=0,'income-sheet'!I4="-"), 0, OR('income-sheet'!I4&gt;0, 'income-sheet'!I4&lt;0), 'income-sheet'!I4)</f>
        <v>0</v>
      </c>
      <c r="J4" s="22">
        <f t="array" ref="J4">_xlfn.IFS(OR('income-sheet'!J4=0,'income-sheet'!J4="-"), 0, OR('income-sheet'!J4&gt;0, 'income-sheet'!J4&lt;0), 'income-sheet'!J4)</f>
        <v>0</v>
      </c>
      <c r="K4" s="23">
        <f t="array" ref="K4">_xlfn.IFS(OR('income-sheet'!K4=0,'income-sheet'!K4="-"), 0, OR('income-sheet'!K4&gt;0, 'income-sheet'!K4&lt;0), 'income-sheet'!K4)</f>
        <v>0</v>
      </c>
      <c r="L4" s="23">
        <f t="array" ref="L4">_xlfn.IFS(OR('income-sheet'!L4=0,'income-sheet'!L4="-"), 0, OR('income-sheet'!L4&gt;0, 'income-sheet'!L4&lt;0), 'income-sheet'!L4)</f>
        <v>0</v>
      </c>
      <c r="M4" s="24">
        <f t="array" ref="M4">_xlfn.IFS(OR('income-sheet'!M4=0,'income-sheet'!M4="-"), 0, OR('income-sheet'!M4&gt;0, 'income-sheet'!M4&lt;0), 'income-sheet'!M4)</f>
        <v>0</v>
      </c>
      <c r="N4" s="22">
        <f t="array" ref="N4">_xlfn.IFS(OR('income-sheet'!N4=0,'income-sheet'!N4="-"), 0, OR('income-sheet'!N4&gt;0, 'income-sheet'!N4&lt;0), 'income-sheet'!N4)</f>
        <v>0</v>
      </c>
      <c r="O4" s="23">
        <f t="array" ref="O4">_xlfn.IFS(OR('income-sheet'!O4=0,'income-sheet'!O4="-"), 0, OR('income-sheet'!O4&gt;0, 'income-sheet'!O4&lt;0), 'income-sheet'!O4)</f>
        <v>0</v>
      </c>
      <c r="P4" s="23">
        <f t="array" ref="P4">_xlfn.IFS(OR('income-sheet'!P4=0,'income-sheet'!P4="-"), 0, OR('income-sheet'!P4&gt;0, 'income-sheet'!P4&lt;0), 'income-sheet'!P4)</f>
        <v>0</v>
      </c>
      <c r="Q4" s="24">
        <f t="array" ref="Q4">_xlfn.IFS(OR('income-sheet'!Q4=0,'income-sheet'!Q4="-"), 0, OR('income-sheet'!Q4&gt;0, 'income-sheet'!Q4&lt;0), 'income-sheet'!Q4)</f>
        <v>0</v>
      </c>
      <c r="R4" s="22">
        <f t="array" ref="R4">_xlfn.IFS(OR('income-sheet'!R4=0,'income-sheet'!R4="-"), 0, OR('income-sheet'!R4&gt;0, 'income-sheet'!R4&lt;0), 'income-sheet'!R4)</f>
        <v>0</v>
      </c>
      <c r="S4" s="23">
        <f t="array" ref="S4">_xlfn.IFS(OR('income-sheet'!S4=0,'income-sheet'!S4="-"), 0, OR('income-sheet'!S4&gt;0, 'income-sheet'!S4&lt;0), 'income-sheet'!S4)</f>
        <v>0</v>
      </c>
      <c r="T4" s="23">
        <f t="array" ref="T4">_xlfn.IFS(OR('income-sheet'!T4=0,'income-sheet'!T4="-"), 0, OR('income-sheet'!T4&gt;0, 'income-sheet'!T4&lt;0), 'income-sheet'!T4)</f>
        <v>0</v>
      </c>
      <c r="U4" s="24">
        <f t="array" ref="U4">_xlfn.IFS(OR('income-sheet'!U4=0,'income-sheet'!U4="-"), 0, OR('income-sheet'!U4&gt;0, 'income-sheet'!U4&lt;0), 'income-sheet'!U4)</f>
        <v>0</v>
      </c>
    </row>
    <row r="5" spans="1:21" x14ac:dyDescent="0.25">
      <c r="A5" s="19" t="str">
        <f>'income-sheet'!A6</f>
        <v>Cost of Revenue</v>
      </c>
      <c r="B5" s="16">
        <f t="array" ref="B5">_xlfn.IFS(OR('income-sheet'!B6=0,'income-sheet'!B6="-"), 0, OR('income-sheet'!B6&gt;0, 'income-sheet'!B6&lt;0), 'income-sheet'!B6)</f>
        <v>0</v>
      </c>
      <c r="C5" s="17">
        <f t="array" ref="C5">_xlfn.IFS(OR('income-sheet'!C6=0,'income-sheet'!C6="-"), 0, OR('income-sheet'!C6&gt;0, 'income-sheet'!C6&lt;0), 'income-sheet'!C6)</f>
        <v>0</v>
      </c>
      <c r="D5" s="17">
        <f t="array" ref="D5">_xlfn.IFS(OR('income-sheet'!D6=0,'income-sheet'!D6="-"), 0, OR('income-sheet'!D6&gt;0, 'income-sheet'!D6&lt;0), 'income-sheet'!D6)</f>
        <v>0</v>
      </c>
      <c r="E5" s="18">
        <f t="array" ref="E5">_xlfn.IFS(OR('income-sheet'!E6=0,'income-sheet'!E6="-"), 0, OR('income-sheet'!E6&gt;0, 'income-sheet'!E6&lt;0), 'income-sheet'!E6)</f>
        <v>0</v>
      </c>
      <c r="F5" s="16">
        <f t="array" ref="F5">_xlfn.IFS(OR('income-sheet'!F6=0,'income-sheet'!F6="-"), 0, OR('income-sheet'!F6&gt;0, 'income-sheet'!F6&lt;0), 'income-sheet'!F6)</f>
        <v>0</v>
      </c>
      <c r="G5" s="17">
        <f t="array" ref="G5">_xlfn.IFS(OR('income-sheet'!G6=0,'income-sheet'!G6="-"), 0, OR('income-sheet'!G6&gt;0, 'income-sheet'!G6&lt;0), 'income-sheet'!G6)</f>
        <v>0</v>
      </c>
      <c r="H5" s="17">
        <f t="array" ref="H5">_xlfn.IFS(OR('income-sheet'!H6=0,'income-sheet'!H6="-"), 0, OR('income-sheet'!H6&gt;0, 'income-sheet'!H6&lt;0), 'income-sheet'!H6)</f>
        <v>0</v>
      </c>
      <c r="I5" s="18">
        <f t="array" ref="I5">_xlfn.IFS(OR('income-sheet'!I6=0,'income-sheet'!I6="-"), 0, OR('income-sheet'!I6&gt;0, 'income-sheet'!I6&lt;0), 'income-sheet'!I6)</f>
        <v>0</v>
      </c>
      <c r="J5" s="16">
        <f t="array" ref="J5">_xlfn.IFS(OR('income-sheet'!J6=0,'income-sheet'!J6="-"), 0, OR('income-sheet'!J6&gt;0, 'income-sheet'!J6&lt;0), 'income-sheet'!J6)</f>
        <v>0</v>
      </c>
      <c r="K5" s="17">
        <f t="array" ref="K5">_xlfn.IFS(OR('income-sheet'!K6=0,'income-sheet'!K6="-"), 0, OR('income-sheet'!K6&gt;0, 'income-sheet'!K6&lt;0), 'income-sheet'!K6)</f>
        <v>0</v>
      </c>
      <c r="L5" s="17">
        <f t="array" ref="L5">_xlfn.IFS(OR('income-sheet'!L6=0,'income-sheet'!L6="-"), 0, OR('income-sheet'!L6&gt;0, 'income-sheet'!L6&lt;0), 'income-sheet'!L6)</f>
        <v>0</v>
      </c>
      <c r="M5" s="18">
        <f t="array" ref="M5">_xlfn.IFS(OR('income-sheet'!M6=0,'income-sheet'!M6="-"), 0, OR('income-sheet'!M6&gt;0, 'income-sheet'!M6&lt;0), 'income-sheet'!M6)</f>
        <v>0</v>
      </c>
      <c r="N5" s="16">
        <f t="array" ref="N5">_xlfn.IFS(OR('income-sheet'!N6=0,'income-sheet'!N6="-"), 0, OR('income-sheet'!N6&gt;0, 'income-sheet'!N6&lt;0), 'income-sheet'!N6)</f>
        <v>0</v>
      </c>
      <c r="O5" s="17">
        <f t="array" ref="O5">_xlfn.IFS(OR('income-sheet'!O6=0,'income-sheet'!O6="-"), 0, OR('income-sheet'!O6&gt;0, 'income-sheet'!O6&lt;0), 'income-sheet'!O6)</f>
        <v>0</v>
      </c>
      <c r="P5" s="17">
        <f t="array" ref="P5">_xlfn.IFS(OR('income-sheet'!P6=0,'income-sheet'!P6="-"), 0, OR('income-sheet'!P6&gt;0, 'income-sheet'!P6&lt;0), 'income-sheet'!P6)</f>
        <v>0</v>
      </c>
      <c r="Q5" s="18">
        <f t="array" ref="Q5">_xlfn.IFS(OR('income-sheet'!Q6=0,'income-sheet'!Q6="-"), 0, OR('income-sheet'!Q6&gt;0, 'income-sheet'!Q6&lt;0), 'income-sheet'!Q6)</f>
        <v>0</v>
      </c>
      <c r="R5" s="16">
        <f t="array" ref="R5">_xlfn.IFS(OR('income-sheet'!R6=0,'income-sheet'!R6="-"), 0, OR('income-sheet'!R6&gt;0, 'income-sheet'!R6&lt;0), 'income-sheet'!R6)</f>
        <v>0</v>
      </c>
      <c r="S5" s="17">
        <f t="array" ref="S5">_xlfn.IFS(OR('income-sheet'!S6=0,'income-sheet'!S6="-"), 0, OR('income-sheet'!S6&gt;0, 'income-sheet'!S6&lt;0), 'income-sheet'!S6)</f>
        <v>0</v>
      </c>
      <c r="T5" s="17">
        <f t="array" ref="T5">_xlfn.IFS(OR('income-sheet'!T6=0,'income-sheet'!T6="-"), 0, OR('income-sheet'!T6&gt;0, 'income-sheet'!T6&lt;0), 'income-sheet'!T6)</f>
        <v>0</v>
      </c>
      <c r="U5" s="18">
        <f t="array" ref="U5">_xlfn.IFS(OR('income-sheet'!U6=0,'income-sheet'!U6="-"), 0, OR('income-sheet'!U6&gt;0, 'income-sheet'!U6&lt;0), 'income-sheet'!U6)</f>
        <v>0</v>
      </c>
    </row>
    <row r="6" spans="1:21" x14ac:dyDescent="0.25">
      <c r="A6" s="19" t="str">
        <f>'income-sheet'!A7</f>
        <v>Gross Profit</v>
      </c>
      <c r="B6" s="16">
        <f t="array" ref="B6">_xlfn.IFS(OR('income-sheet'!B7=0,'income-sheet'!B7="-"), 0, OR('income-sheet'!B7&gt;0, 'income-sheet'!B7&lt;0), 'income-sheet'!B7)</f>
        <v>0</v>
      </c>
      <c r="C6" s="17">
        <f t="array" ref="C6">_xlfn.IFS(OR('income-sheet'!C7=0,'income-sheet'!C7="-"), 0, OR('income-sheet'!C7&gt;0, 'income-sheet'!C7&lt;0), 'income-sheet'!C7)</f>
        <v>0</v>
      </c>
      <c r="D6" s="17">
        <f t="array" ref="D6">_xlfn.IFS(OR('income-sheet'!D7=0,'income-sheet'!D7="-"), 0, OR('income-sheet'!D7&gt;0, 'income-sheet'!D7&lt;0), 'income-sheet'!D7)</f>
        <v>0</v>
      </c>
      <c r="E6" s="18">
        <f t="array" ref="E6">_xlfn.IFS(OR('income-sheet'!E7=0,'income-sheet'!E7="-"), 0, OR('income-sheet'!E7&gt;0, 'income-sheet'!E7&lt;0), 'income-sheet'!E7)</f>
        <v>0</v>
      </c>
      <c r="F6" s="16">
        <f t="array" ref="F6">_xlfn.IFS(OR('income-sheet'!F7=0,'income-sheet'!F7="-"), 0, OR('income-sheet'!F7&gt;0, 'income-sheet'!F7&lt;0), 'income-sheet'!F7)</f>
        <v>0</v>
      </c>
      <c r="G6" s="17">
        <f t="array" ref="G6">_xlfn.IFS(OR('income-sheet'!G7=0,'income-sheet'!G7="-"), 0, OR('income-sheet'!G7&gt;0, 'income-sheet'!G7&lt;0), 'income-sheet'!G7)</f>
        <v>0</v>
      </c>
      <c r="H6" s="17">
        <f t="array" ref="H6">_xlfn.IFS(OR('income-sheet'!H7=0,'income-sheet'!H7="-"), 0, OR('income-sheet'!H7&gt;0, 'income-sheet'!H7&lt;0), 'income-sheet'!H7)</f>
        <v>0</v>
      </c>
      <c r="I6" s="18">
        <f t="array" ref="I6">_xlfn.IFS(OR('income-sheet'!I7=0,'income-sheet'!I7="-"), 0, OR('income-sheet'!I7&gt;0, 'income-sheet'!I7&lt;0), 'income-sheet'!I7)</f>
        <v>0</v>
      </c>
      <c r="J6" s="16">
        <f t="array" ref="J6">_xlfn.IFS(OR('income-sheet'!J7=0,'income-sheet'!J7="-"), 0, OR('income-sheet'!J7&gt;0, 'income-sheet'!J7&lt;0), 'income-sheet'!J7)</f>
        <v>0</v>
      </c>
      <c r="K6" s="17">
        <f t="array" ref="K6">_xlfn.IFS(OR('income-sheet'!K7=0,'income-sheet'!K7="-"), 0, OR('income-sheet'!K7&gt;0, 'income-sheet'!K7&lt;0), 'income-sheet'!K7)</f>
        <v>0</v>
      </c>
      <c r="L6" s="17">
        <f t="array" ref="L6">_xlfn.IFS(OR('income-sheet'!L7=0,'income-sheet'!L7="-"), 0, OR('income-sheet'!L7&gt;0, 'income-sheet'!L7&lt;0), 'income-sheet'!L7)</f>
        <v>0</v>
      </c>
      <c r="M6" s="18">
        <f t="array" ref="M6">_xlfn.IFS(OR('income-sheet'!M7=0,'income-sheet'!M7="-"), 0, OR('income-sheet'!M7&gt;0, 'income-sheet'!M7&lt;0), 'income-sheet'!M7)</f>
        <v>0</v>
      </c>
      <c r="N6" s="16">
        <f t="array" ref="N6">_xlfn.IFS(OR('income-sheet'!N7=0,'income-sheet'!N7="-"), 0, OR('income-sheet'!N7&gt;0, 'income-sheet'!N7&lt;0), 'income-sheet'!N7)</f>
        <v>0</v>
      </c>
      <c r="O6" s="17">
        <f t="array" ref="O6">_xlfn.IFS(OR('income-sheet'!O7=0,'income-sheet'!O7="-"), 0, OR('income-sheet'!O7&gt;0, 'income-sheet'!O7&lt;0), 'income-sheet'!O7)</f>
        <v>0</v>
      </c>
      <c r="P6" s="17">
        <f t="array" ref="P6">_xlfn.IFS(OR('income-sheet'!P7=0,'income-sheet'!P7="-"), 0, OR('income-sheet'!P7&gt;0, 'income-sheet'!P7&lt;0), 'income-sheet'!P7)</f>
        <v>0</v>
      </c>
      <c r="Q6" s="18">
        <f t="array" ref="Q6">_xlfn.IFS(OR('income-sheet'!Q7=0,'income-sheet'!Q7="-"), 0, OR('income-sheet'!Q7&gt;0, 'income-sheet'!Q7&lt;0), 'income-sheet'!Q7)</f>
        <v>0</v>
      </c>
      <c r="R6" s="16">
        <f t="array" ref="R6">_xlfn.IFS(OR('income-sheet'!R7=0,'income-sheet'!R7="-"), 0, OR('income-sheet'!R7&gt;0, 'income-sheet'!R7&lt;0), 'income-sheet'!R7)</f>
        <v>0</v>
      </c>
      <c r="S6" s="17">
        <f t="array" ref="S6">_xlfn.IFS(OR('income-sheet'!S7=0,'income-sheet'!S7="-"), 0, OR('income-sheet'!S7&gt;0, 'income-sheet'!S7&lt;0), 'income-sheet'!S7)</f>
        <v>0</v>
      </c>
      <c r="T6" s="17">
        <f t="array" ref="T6">_xlfn.IFS(OR('income-sheet'!T7=0,'income-sheet'!T7="-"), 0, OR('income-sheet'!T7&gt;0, 'income-sheet'!T7&lt;0), 'income-sheet'!T7)</f>
        <v>0</v>
      </c>
      <c r="U6" s="18">
        <f t="array" ref="U6">_xlfn.IFS(OR('income-sheet'!U7=0,'income-sheet'!U7="-"), 0, OR('income-sheet'!U7&gt;0, 'income-sheet'!U7&lt;0), 'income-sheet'!U7)</f>
        <v>0</v>
      </c>
    </row>
    <row r="7" spans="1:21" x14ac:dyDescent="0.25">
      <c r="A7" s="19" t="str">
        <f>'income-sheet'!A10</f>
        <v>Operating Expenses</v>
      </c>
      <c r="B7" s="16">
        <f t="array" ref="B7">_xlfn.IFS(OR('income-sheet'!B10=0,'income-sheet'!B10="-"), 0, OR('income-sheet'!B10&gt;0, 'income-sheet'!B10&lt;0), 'income-sheet'!B10)</f>
        <v>0</v>
      </c>
      <c r="C7" s="17">
        <f t="array" ref="C7">_xlfn.IFS(OR('income-sheet'!C10=0,'income-sheet'!C10="-"), 0, OR('income-sheet'!C10&gt;0, 'income-sheet'!C10&lt;0), 'income-sheet'!C10)</f>
        <v>0</v>
      </c>
      <c r="D7" s="17">
        <f t="array" ref="D7">_xlfn.IFS(OR('income-sheet'!D10=0,'income-sheet'!D10="-"), 0, OR('income-sheet'!D10&gt;0, 'income-sheet'!D10&lt;0), 'income-sheet'!D10)</f>
        <v>0</v>
      </c>
      <c r="E7" s="18">
        <f t="array" ref="E7">_xlfn.IFS(OR('income-sheet'!E10=0,'income-sheet'!E10="-"), 0, OR('income-sheet'!E10&gt;0, 'income-sheet'!E10&lt;0), 'income-sheet'!E10)</f>
        <v>0</v>
      </c>
      <c r="F7" s="16">
        <f t="array" ref="F7">_xlfn.IFS(OR('income-sheet'!F10=0,'income-sheet'!F10="-"), 0, OR('income-sheet'!F10&gt;0, 'income-sheet'!F10&lt;0), 'income-sheet'!F10)</f>
        <v>0</v>
      </c>
      <c r="G7" s="17">
        <f t="array" ref="G7">_xlfn.IFS(OR('income-sheet'!G10=0,'income-sheet'!G10="-"), 0, OR('income-sheet'!G10&gt;0, 'income-sheet'!G10&lt;0), 'income-sheet'!G10)</f>
        <v>0</v>
      </c>
      <c r="H7" s="17">
        <f t="array" ref="H7">_xlfn.IFS(OR('income-sheet'!H10=0,'income-sheet'!H10="-"), 0, OR('income-sheet'!H10&gt;0, 'income-sheet'!H10&lt;0), 'income-sheet'!H10)</f>
        <v>0</v>
      </c>
      <c r="I7" s="18">
        <f t="array" ref="I7">_xlfn.IFS(OR('income-sheet'!I10=0,'income-sheet'!I10="-"), 0, OR('income-sheet'!I10&gt;0, 'income-sheet'!I10&lt;0), 'income-sheet'!I10)</f>
        <v>0</v>
      </c>
      <c r="J7" s="16">
        <f t="array" ref="J7">_xlfn.IFS(OR('income-sheet'!J10=0,'income-sheet'!J10="-"), 0, OR('income-sheet'!J10&gt;0, 'income-sheet'!J10&lt;0), 'income-sheet'!J10)</f>
        <v>0</v>
      </c>
      <c r="K7" s="17">
        <f t="array" ref="K7">_xlfn.IFS(OR('income-sheet'!K10=0,'income-sheet'!K10="-"), 0, OR('income-sheet'!K10&gt;0, 'income-sheet'!K10&lt;0), 'income-sheet'!K10)</f>
        <v>0</v>
      </c>
      <c r="L7" s="17">
        <f t="array" ref="L7">_xlfn.IFS(OR('income-sheet'!L10=0,'income-sheet'!L10="-"), 0, OR('income-sheet'!L10&gt;0, 'income-sheet'!L10&lt;0), 'income-sheet'!L10)</f>
        <v>0</v>
      </c>
      <c r="M7" s="18">
        <f t="array" ref="M7">_xlfn.IFS(OR('income-sheet'!M10=0,'income-sheet'!M10="-"), 0, OR('income-sheet'!M10&gt;0, 'income-sheet'!M10&lt;0), 'income-sheet'!M10)</f>
        <v>0</v>
      </c>
      <c r="N7" s="16">
        <f t="array" ref="N7">_xlfn.IFS(OR('income-sheet'!N10=0,'income-sheet'!N10="-"), 0, OR('income-sheet'!N10&gt;0, 'income-sheet'!N10&lt;0), 'income-sheet'!N10)</f>
        <v>0</v>
      </c>
      <c r="O7" s="17">
        <f t="array" ref="O7">_xlfn.IFS(OR('income-sheet'!O10=0,'income-sheet'!O10="-"), 0, OR('income-sheet'!O10&gt;0, 'income-sheet'!O10&lt;0), 'income-sheet'!O10)</f>
        <v>0</v>
      </c>
      <c r="P7" s="17">
        <f t="array" ref="P7">_xlfn.IFS(OR('income-sheet'!P10=0,'income-sheet'!P10="-"), 0, OR('income-sheet'!P10&gt;0, 'income-sheet'!P10&lt;0), 'income-sheet'!P10)</f>
        <v>0</v>
      </c>
      <c r="Q7" s="18">
        <f t="array" ref="Q7">_xlfn.IFS(OR('income-sheet'!Q10=0,'income-sheet'!Q10="-"), 0, OR('income-sheet'!Q10&gt;0, 'income-sheet'!Q10&lt;0), 'income-sheet'!Q10)</f>
        <v>0</v>
      </c>
      <c r="R7" s="16">
        <f t="array" ref="R7">_xlfn.IFS(OR('income-sheet'!R10=0,'income-sheet'!R10="-"), 0, OR('income-sheet'!R10&gt;0, 'income-sheet'!R10&lt;0), 'income-sheet'!R10)</f>
        <v>0</v>
      </c>
      <c r="S7" s="17">
        <f t="array" ref="S7">_xlfn.IFS(OR('income-sheet'!S10=0,'income-sheet'!S10="-"), 0, OR('income-sheet'!S10&gt;0, 'income-sheet'!S10&lt;0), 'income-sheet'!S10)</f>
        <v>0</v>
      </c>
      <c r="T7" s="17">
        <f t="array" ref="T7">_xlfn.IFS(OR('income-sheet'!T10=0,'income-sheet'!T10="-"), 0, OR('income-sheet'!T10&gt;0, 'income-sheet'!T10&lt;0), 'income-sheet'!T10)</f>
        <v>0</v>
      </c>
      <c r="U7" s="18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1" t="str">
        <f>'income-sheet'!A11</f>
        <v>Operating Income</v>
      </c>
      <c r="B8" s="22">
        <f t="array" ref="B8">_xlfn.IFS(OR('income-sheet'!B11=0,'income-sheet'!B11="-"), 0, OR('income-sheet'!B11&gt;0, 'income-sheet'!B11&lt;0), 'income-sheet'!B11)</f>
        <v>0</v>
      </c>
      <c r="C8" s="23">
        <f t="array" ref="C8">_xlfn.IFS(OR('income-sheet'!C11=0,'income-sheet'!C11="-"), 0, OR('income-sheet'!C11&gt;0, 'income-sheet'!C11&lt;0), 'income-sheet'!C11)</f>
        <v>0</v>
      </c>
      <c r="D8" s="23">
        <f t="array" ref="D8">_xlfn.IFS(OR('income-sheet'!D11=0,'income-sheet'!D11="-"), 0, OR('income-sheet'!D11&gt;0, 'income-sheet'!D11&lt;0), 'income-sheet'!D11)</f>
        <v>0</v>
      </c>
      <c r="E8" s="24">
        <f t="array" ref="E8">_xlfn.IFS(OR('income-sheet'!E11=0,'income-sheet'!E11="-"), 0, OR('income-sheet'!E11&gt;0, 'income-sheet'!E11&lt;0), 'income-sheet'!E11)</f>
        <v>0</v>
      </c>
      <c r="F8" s="22">
        <f t="array" ref="F8">_xlfn.IFS(OR('income-sheet'!F11=0,'income-sheet'!F11="-"), 0, OR('income-sheet'!F11&gt;0, 'income-sheet'!F11&lt;0), 'income-sheet'!F11)</f>
        <v>0</v>
      </c>
      <c r="G8" s="23">
        <f t="array" ref="G8">_xlfn.IFS(OR('income-sheet'!G11=0,'income-sheet'!G11="-"), 0, OR('income-sheet'!G11&gt;0, 'income-sheet'!G11&lt;0), 'income-sheet'!G11)</f>
        <v>0</v>
      </c>
      <c r="H8" s="23">
        <f t="array" ref="H8">_xlfn.IFS(OR('income-sheet'!H11=0,'income-sheet'!H11="-"), 0, OR('income-sheet'!H11&gt;0, 'income-sheet'!H11&lt;0), 'income-sheet'!H11)</f>
        <v>0</v>
      </c>
      <c r="I8" s="24">
        <f t="array" ref="I8">_xlfn.IFS(OR('income-sheet'!I11=0,'income-sheet'!I11="-"), 0, OR('income-sheet'!I11&gt;0, 'income-sheet'!I11&lt;0), 'income-sheet'!I11)</f>
        <v>0</v>
      </c>
      <c r="J8" s="22">
        <f t="array" ref="J8">_xlfn.IFS(OR('income-sheet'!J11=0,'income-sheet'!J11="-"), 0, OR('income-sheet'!J11&gt;0, 'income-sheet'!J11&lt;0), 'income-sheet'!J11)</f>
        <v>0</v>
      </c>
      <c r="K8" s="23">
        <f t="array" ref="K8">_xlfn.IFS(OR('income-sheet'!K11=0,'income-sheet'!K11="-"), 0, OR('income-sheet'!K11&gt;0, 'income-sheet'!K11&lt;0), 'income-sheet'!K11)</f>
        <v>0</v>
      </c>
      <c r="L8" s="23">
        <f t="array" ref="L8">_xlfn.IFS(OR('income-sheet'!L11=0,'income-sheet'!L11="-"), 0, OR('income-sheet'!L11&gt;0, 'income-sheet'!L11&lt;0), 'income-sheet'!L11)</f>
        <v>0</v>
      </c>
      <c r="M8" s="24">
        <f t="array" ref="M8">_xlfn.IFS(OR('income-sheet'!M11=0,'income-sheet'!M11="-"), 0, OR('income-sheet'!M11&gt;0, 'income-sheet'!M11&lt;0), 'income-sheet'!M11)</f>
        <v>0</v>
      </c>
      <c r="N8" s="22">
        <f t="array" ref="N8">_xlfn.IFS(OR('income-sheet'!N11=0,'income-sheet'!N11="-"), 0, OR('income-sheet'!N11&gt;0, 'income-sheet'!N11&lt;0), 'income-sheet'!N11)</f>
        <v>0</v>
      </c>
      <c r="O8" s="23">
        <f t="array" ref="O8">_xlfn.IFS(OR('income-sheet'!O11=0,'income-sheet'!O11="-"), 0, OR('income-sheet'!O11&gt;0, 'income-sheet'!O11&lt;0), 'income-sheet'!O11)</f>
        <v>0</v>
      </c>
      <c r="P8" s="23">
        <f t="array" ref="P8">_xlfn.IFS(OR('income-sheet'!P11=0,'income-sheet'!P11="-"), 0, OR('income-sheet'!P11&gt;0, 'income-sheet'!P11&lt;0), 'income-sheet'!P11)</f>
        <v>0</v>
      </c>
      <c r="Q8" s="24">
        <f t="array" ref="Q8">_xlfn.IFS(OR('income-sheet'!Q11=0,'income-sheet'!Q11="-"), 0, OR('income-sheet'!Q11&gt;0, 'income-sheet'!Q11&lt;0), 'income-sheet'!Q11)</f>
        <v>0</v>
      </c>
      <c r="R8" s="22">
        <f t="array" ref="R8">_xlfn.IFS(OR('income-sheet'!R11=0,'income-sheet'!R11="-"), 0, OR('income-sheet'!R11&gt;0, 'income-sheet'!R11&lt;0), 'income-sheet'!R11)</f>
        <v>0</v>
      </c>
      <c r="S8" s="23">
        <f t="array" ref="S8">_xlfn.IFS(OR('income-sheet'!S11=0,'income-sheet'!S11="-"), 0, OR('income-sheet'!S11&gt;0, 'income-sheet'!S11&lt;0), 'income-sheet'!S11)</f>
        <v>0</v>
      </c>
      <c r="T8" s="23">
        <f t="array" ref="T8">_xlfn.IFS(OR('income-sheet'!T11=0,'income-sheet'!T11="-"), 0, OR('income-sheet'!T11&gt;0, 'income-sheet'!T11&lt;0), 'income-sheet'!T11)</f>
        <v>0</v>
      </c>
      <c r="U8" s="24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19" t="str">
        <f>'income-sheet'!A15</f>
        <v>Income Tax</v>
      </c>
      <c r="B9" s="16">
        <f t="array" ref="B9">_xlfn.IFS(OR('income-sheet'!B15=0,'income-sheet'!B15="-"), 0, OR('income-sheet'!B15&gt;0, 'income-sheet'!B15&lt;0), 'income-sheet'!B15)</f>
        <v>0</v>
      </c>
      <c r="C9" s="17">
        <f t="array" ref="C9">_xlfn.IFS(OR('income-sheet'!C15=0,'income-sheet'!C15="-"), 0, OR('income-sheet'!C15&gt;0, 'income-sheet'!C15&lt;0), 'income-sheet'!C15)</f>
        <v>0</v>
      </c>
      <c r="D9" s="17">
        <f t="array" ref="D9">_xlfn.IFS(OR('income-sheet'!D15=0,'income-sheet'!D15="-"), 0, OR('income-sheet'!D15&gt;0, 'income-sheet'!D15&lt;0), 'income-sheet'!D15)</f>
        <v>0</v>
      </c>
      <c r="E9" s="18">
        <f t="array" ref="E9">_xlfn.IFS(OR('income-sheet'!E15=0,'income-sheet'!E15="-"), 0, OR('income-sheet'!E15&gt;0, 'income-sheet'!E15&lt;0), 'income-sheet'!E15)</f>
        <v>0</v>
      </c>
      <c r="F9" s="16">
        <f t="array" ref="F9">_xlfn.IFS(OR('income-sheet'!F15=0,'income-sheet'!F15="-"), 0, OR('income-sheet'!F15&gt;0, 'income-sheet'!F15&lt;0), 'income-sheet'!F15)</f>
        <v>0</v>
      </c>
      <c r="G9" s="17">
        <f t="array" ref="G9">_xlfn.IFS(OR('income-sheet'!G15=0,'income-sheet'!G15="-"), 0, OR('income-sheet'!G15&gt;0, 'income-sheet'!G15&lt;0), 'income-sheet'!G15)</f>
        <v>0</v>
      </c>
      <c r="H9" s="17">
        <f t="array" ref="H9">_xlfn.IFS(OR('income-sheet'!H15=0,'income-sheet'!H15="-"), 0, OR('income-sheet'!H15&gt;0, 'income-sheet'!H15&lt;0), 'income-sheet'!H15)</f>
        <v>0</v>
      </c>
      <c r="I9" s="18">
        <f t="array" ref="I9">_xlfn.IFS(OR('income-sheet'!I15=0,'income-sheet'!I15="-"), 0, OR('income-sheet'!I15&gt;0, 'income-sheet'!I15&lt;0), 'income-sheet'!I15)</f>
        <v>0</v>
      </c>
      <c r="J9" s="16">
        <f t="array" ref="J9">_xlfn.IFS(OR('income-sheet'!J15=0,'income-sheet'!J15="-"), 0, OR('income-sheet'!J15&gt;0, 'income-sheet'!J15&lt;0), 'income-sheet'!J15)</f>
        <v>0</v>
      </c>
      <c r="K9" s="17">
        <f t="array" ref="K9">_xlfn.IFS(OR('income-sheet'!K15=0,'income-sheet'!K15="-"), 0, OR('income-sheet'!K15&gt;0, 'income-sheet'!K15&lt;0), 'income-sheet'!K15)</f>
        <v>0</v>
      </c>
      <c r="L9" s="17">
        <f t="array" ref="L9">_xlfn.IFS(OR('income-sheet'!L15=0,'income-sheet'!L15="-"), 0, OR('income-sheet'!L15&gt;0, 'income-sheet'!L15&lt;0), 'income-sheet'!L15)</f>
        <v>0</v>
      </c>
      <c r="M9" s="18">
        <f t="array" ref="M9">_xlfn.IFS(OR('income-sheet'!M15=0,'income-sheet'!M15="-"), 0, OR('income-sheet'!M15&gt;0, 'income-sheet'!M15&lt;0), 'income-sheet'!M15)</f>
        <v>0</v>
      </c>
      <c r="N9" s="16">
        <f t="array" ref="N9">_xlfn.IFS(OR('income-sheet'!N15=0,'income-sheet'!N15="-"), 0, OR('income-sheet'!N15&gt;0, 'income-sheet'!N15&lt;0), 'income-sheet'!N15)</f>
        <v>0</v>
      </c>
      <c r="O9" s="17">
        <f t="array" ref="O9">_xlfn.IFS(OR('income-sheet'!O15=0,'income-sheet'!O15="-"), 0, OR('income-sheet'!O15&gt;0, 'income-sheet'!O15&lt;0), 'income-sheet'!O15)</f>
        <v>0</v>
      </c>
      <c r="P9" s="17">
        <f t="array" ref="P9">_xlfn.IFS(OR('income-sheet'!P15=0,'income-sheet'!P15="-"), 0, OR('income-sheet'!P15&gt;0, 'income-sheet'!P15&lt;0), 'income-sheet'!P15)</f>
        <v>0</v>
      </c>
      <c r="Q9" s="18">
        <f t="array" ref="Q9">_xlfn.IFS(OR('income-sheet'!Q15=0,'income-sheet'!Q15="-"), 0, OR('income-sheet'!Q15&gt;0, 'income-sheet'!Q15&lt;0), 'income-sheet'!Q15)</f>
        <v>0</v>
      </c>
      <c r="R9" s="16">
        <f t="array" ref="R9">_xlfn.IFS(OR('income-sheet'!R15=0,'income-sheet'!R15="-"), 0, OR('income-sheet'!R15&gt;0, 'income-sheet'!R15&lt;0), 'income-sheet'!R15)</f>
        <v>0</v>
      </c>
      <c r="S9" s="17">
        <f t="array" ref="S9">_xlfn.IFS(OR('income-sheet'!S15=0,'income-sheet'!S15="-"), 0, OR('income-sheet'!S15&gt;0, 'income-sheet'!S15&lt;0), 'income-sheet'!S15)</f>
        <v>0</v>
      </c>
      <c r="T9" s="17">
        <f t="array" ref="T9">_xlfn.IFS(OR('income-sheet'!T15=0,'income-sheet'!T15="-"), 0, OR('income-sheet'!T15&gt;0, 'income-sheet'!T15&lt;0), 'income-sheet'!T15)</f>
        <v>0</v>
      </c>
      <c r="U9" s="18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1" t="str">
        <f>'income-sheet'!A16</f>
        <v>Net Income</v>
      </c>
      <c r="B10" s="22">
        <f t="array" ref="B10">_xlfn.IFS(OR('income-sheet'!B16=0,'income-sheet'!B16="-"), 0, OR('income-sheet'!B16&gt;0, 'income-sheet'!B16&lt;0), 'income-sheet'!B16)</f>
        <v>0</v>
      </c>
      <c r="C10" s="23">
        <f t="array" ref="C10">_xlfn.IFS(OR('income-sheet'!C16=0,'income-sheet'!C16="-"), 0, OR('income-sheet'!C16&gt;0, 'income-sheet'!C16&lt;0), 'income-sheet'!C16)</f>
        <v>0</v>
      </c>
      <c r="D10" s="23">
        <f t="array" ref="D10">_xlfn.IFS(OR('income-sheet'!D16=0,'income-sheet'!D16="-"), 0, OR('income-sheet'!D16&gt;0, 'income-sheet'!D16&lt;0), 'income-sheet'!D16)</f>
        <v>0</v>
      </c>
      <c r="E10" s="24">
        <f t="array" ref="E10">_xlfn.IFS(OR('income-sheet'!E16=0,'income-sheet'!E16="-"), 0, OR('income-sheet'!E16&gt;0, 'income-sheet'!E16&lt;0), 'income-sheet'!E16)</f>
        <v>0</v>
      </c>
      <c r="F10" s="22">
        <f t="array" ref="F10">_xlfn.IFS(OR('income-sheet'!F16=0,'income-sheet'!F16="-"), 0, OR('income-sheet'!F16&gt;0, 'income-sheet'!F16&lt;0), 'income-sheet'!F16)</f>
        <v>0</v>
      </c>
      <c r="G10" s="23">
        <f t="array" ref="G10">_xlfn.IFS(OR('income-sheet'!G16=0,'income-sheet'!G16="-"), 0, OR('income-sheet'!G16&gt;0, 'income-sheet'!G16&lt;0), 'income-sheet'!G16)</f>
        <v>0</v>
      </c>
      <c r="H10" s="23">
        <f t="array" ref="H10">_xlfn.IFS(OR('income-sheet'!H16=0,'income-sheet'!H16="-"), 0, OR('income-sheet'!H16&gt;0, 'income-sheet'!H16&lt;0), 'income-sheet'!H16)</f>
        <v>0</v>
      </c>
      <c r="I10" s="24">
        <f t="array" ref="I10">_xlfn.IFS(OR('income-sheet'!I16=0,'income-sheet'!I16="-"), 0, OR('income-sheet'!I16&gt;0, 'income-sheet'!I16&lt;0), 'income-sheet'!I16)</f>
        <v>0</v>
      </c>
      <c r="J10" s="22">
        <f t="array" ref="J10">_xlfn.IFS(OR('income-sheet'!J16=0,'income-sheet'!J16="-"), 0, OR('income-sheet'!J16&gt;0, 'income-sheet'!J16&lt;0), 'income-sheet'!J16)</f>
        <v>0</v>
      </c>
      <c r="K10" s="23">
        <f t="array" ref="K10">_xlfn.IFS(OR('income-sheet'!K16=0,'income-sheet'!K16="-"), 0, OR('income-sheet'!K16&gt;0, 'income-sheet'!K16&lt;0), 'income-sheet'!K16)</f>
        <v>0</v>
      </c>
      <c r="L10" s="23">
        <f t="array" ref="L10">_xlfn.IFS(OR('income-sheet'!L16=0,'income-sheet'!L16="-"), 0, OR('income-sheet'!L16&gt;0, 'income-sheet'!L16&lt;0), 'income-sheet'!L16)</f>
        <v>0</v>
      </c>
      <c r="M10" s="24">
        <f t="array" ref="M10">_xlfn.IFS(OR('income-sheet'!M16=0,'income-sheet'!M16="-"), 0, OR('income-sheet'!M16&gt;0, 'income-sheet'!M16&lt;0), 'income-sheet'!M16)</f>
        <v>0</v>
      </c>
      <c r="N10" s="22">
        <f t="array" ref="N10">_xlfn.IFS(OR('income-sheet'!N16=0,'income-sheet'!N16="-"), 0, OR('income-sheet'!N16&gt;0, 'income-sheet'!N16&lt;0), 'income-sheet'!N16)</f>
        <v>0</v>
      </c>
      <c r="O10" s="23">
        <f t="array" ref="O10">_xlfn.IFS(OR('income-sheet'!O16=0,'income-sheet'!O16="-"), 0, OR('income-sheet'!O16&gt;0, 'income-sheet'!O16&lt;0), 'income-sheet'!O16)</f>
        <v>0</v>
      </c>
      <c r="P10" s="23">
        <f t="array" ref="P10">_xlfn.IFS(OR('income-sheet'!P16=0,'income-sheet'!P16="-"), 0, OR('income-sheet'!P16&gt;0, 'income-sheet'!P16&lt;0), 'income-sheet'!P16)</f>
        <v>0</v>
      </c>
      <c r="Q10" s="24">
        <f t="array" ref="Q10">_xlfn.IFS(OR('income-sheet'!Q16=0,'income-sheet'!Q16="-"), 0, OR('income-sheet'!Q16&gt;0, 'income-sheet'!Q16&lt;0), 'income-sheet'!Q16)</f>
        <v>0</v>
      </c>
      <c r="R10" s="22">
        <f t="array" ref="R10">_xlfn.IFS(OR('income-sheet'!R16=0,'income-sheet'!R16="-"), 0, OR('income-sheet'!R16&gt;0, 'income-sheet'!R16&lt;0), 'income-sheet'!R16)</f>
        <v>0</v>
      </c>
      <c r="S10" s="23">
        <f t="array" ref="S10">_xlfn.IFS(OR('income-sheet'!S16=0,'income-sheet'!S16="-"), 0, OR('income-sheet'!S16&gt;0, 'income-sheet'!S16&lt;0), 'income-sheet'!S16)</f>
        <v>0</v>
      </c>
      <c r="T10" s="23">
        <f t="array" ref="T10">_xlfn.IFS(OR('income-sheet'!T16=0,'income-sheet'!T16="-"), 0, OR('income-sheet'!T16&gt;0, 'income-sheet'!T16&lt;0), 'income-sheet'!T16)</f>
        <v>0</v>
      </c>
      <c r="U10" s="24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1" t="str">
        <f>'income-sheet'!A18</f>
        <v>Shares Outstanding (Basic)</v>
      </c>
      <c r="B11" s="22">
        <f t="array" ref="B11">_xlfn.IFS(OR('income-sheet'!B18=0,'income-sheet'!B18="-"), 0, OR('income-sheet'!B18&gt;0, 'income-sheet'!B18&lt;0), 'income-sheet'!B18)</f>
        <v>0</v>
      </c>
      <c r="C11" s="23">
        <f t="array" ref="C11">_xlfn.IFS(OR('income-sheet'!C18=0,'income-sheet'!C18="-"), 0, OR('income-sheet'!C18&gt;0, 'income-sheet'!C18&lt;0), 'income-sheet'!C18)</f>
        <v>0</v>
      </c>
      <c r="D11" s="23">
        <f t="array" ref="D11">_xlfn.IFS(OR('income-sheet'!D18=0,'income-sheet'!D18="-"), 0, OR('income-sheet'!D18&gt;0, 'income-sheet'!D18&lt;0), 'income-sheet'!D18)</f>
        <v>0</v>
      </c>
      <c r="E11" s="24">
        <f t="array" ref="E11">_xlfn.IFS(OR('income-sheet'!E18=0,'income-sheet'!E18="-"), 0, OR('income-sheet'!E18&gt;0, 'income-sheet'!E18&lt;0), 'income-sheet'!E18)</f>
        <v>0</v>
      </c>
      <c r="F11" s="22">
        <f t="array" ref="F11">_xlfn.IFS(OR('income-sheet'!F18=0,'income-sheet'!F18="-"), 0, OR('income-sheet'!F18&gt;0, 'income-sheet'!F18&lt;0), 'income-sheet'!F18)</f>
        <v>0</v>
      </c>
      <c r="G11" s="23">
        <f t="array" ref="G11">_xlfn.IFS(OR('income-sheet'!G18=0,'income-sheet'!G18="-"), 0, OR('income-sheet'!G18&gt;0, 'income-sheet'!G18&lt;0), 'income-sheet'!G18)</f>
        <v>0</v>
      </c>
      <c r="H11" s="23">
        <f t="array" ref="H11">_xlfn.IFS(OR('income-sheet'!H18=0,'income-sheet'!H18="-"), 0, OR('income-sheet'!H18&gt;0, 'income-sheet'!H18&lt;0), 'income-sheet'!H18)</f>
        <v>0</v>
      </c>
      <c r="I11" s="24">
        <f t="array" ref="I11">_xlfn.IFS(OR('income-sheet'!I18=0,'income-sheet'!I18="-"), 0, OR('income-sheet'!I18&gt;0, 'income-sheet'!I18&lt;0), 'income-sheet'!I18)</f>
        <v>0</v>
      </c>
      <c r="J11" s="22">
        <f t="array" ref="J11">_xlfn.IFS(OR('income-sheet'!J18=0,'income-sheet'!J18="-"), 0, OR('income-sheet'!J18&gt;0, 'income-sheet'!J18&lt;0), 'income-sheet'!J18)</f>
        <v>0</v>
      </c>
      <c r="K11" s="23">
        <f t="array" ref="K11">_xlfn.IFS(OR('income-sheet'!K18=0,'income-sheet'!K18="-"), 0, OR('income-sheet'!K18&gt;0, 'income-sheet'!K18&lt;0), 'income-sheet'!K18)</f>
        <v>0</v>
      </c>
      <c r="L11" s="23">
        <f t="array" ref="L11">_xlfn.IFS(OR('income-sheet'!L18=0,'income-sheet'!L18="-"), 0, OR('income-sheet'!L18&gt;0, 'income-sheet'!L18&lt;0), 'income-sheet'!L18)</f>
        <v>0</v>
      </c>
      <c r="M11" s="24">
        <f t="array" ref="M11">_xlfn.IFS(OR('income-sheet'!M18=0,'income-sheet'!M18="-"), 0, OR('income-sheet'!M18&gt;0, 'income-sheet'!M18&lt;0), 'income-sheet'!M18)</f>
        <v>0</v>
      </c>
      <c r="N11" s="22">
        <f t="array" ref="N11">_xlfn.IFS(OR('income-sheet'!N18=0,'income-sheet'!N18="-"), 0, OR('income-sheet'!N18&gt;0, 'income-sheet'!N18&lt;0), 'income-sheet'!N18)</f>
        <v>0</v>
      </c>
      <c r="O11" s="23">
        <f t="array" ref="O11">_xlfn.IFS(OR('income-sheet'!O18=0,'income-sheet'!O18="-"), 0, OR('income-sheet'!O18&gt;0, 'income-sheet'!O18&lt;0), 'income-sheet'!O18)</f>
        <v>0</v>
      </c>
      <c r="P11" s="23">
        <f t="array" ref="P11">_xlfn.IFS(OR('income-sheet'!P18=0,'income-sheet'!P18="-"), 0, OR('income-sheet'!P18&gt;0, 'income-sheet'!P18&lt;0), 'income-sheet'!P18)</f>
        <v>0</v>
      </c>
      <c r="Q11" s="24">
        <f t="array" ref="Q11">_xlfn.IFS(OR('income-sheet'!Q18=0,'income-sheet'!Q18="-"), 0, OR('income-sheet'!Q18&gt;0, 'income-sheet'!Q18&lt;0), 'income-sheet'!Q18)</f>
        <v>0</v>
      </c>
      <c r="R11" s="22">
        <f t="array" ref="R11">_xlfn.IFS(OR('income-sheet'!R18=0,'income-sheet'!R18="-"), 0, OR('income-sheet'!R18&gt;0, 'income-sheet'!R18&lt;0), 'income-sheet'!R18)</f>
        <v>0</v>
      </c>
      <c r="S11" s="23">
        <f t="array" ref="S11">_xlfn.IFS(OR('income-sheet'!S18=0,'income-sheet'!S18="-"), 0, OR('income-sheet'!S18&gt;0, 'income-sheet'!S18&lt;0), 'income-sheet'!S18)</f>
        <v>0</v>
      </c>
      <c r="T11" s="23">
        <f t="array" ref="T11">_xlfn.IFS(OR('income-sheet'!T18=0,'income-sheet'!T18="-"), 0, OR('income-sheet'!T18&gt;0, 'income-sheet'!T18&lt;0), 'income-sheet'!T18)</f>
        <v>0</v>
      </c>
      <c r="U11" s="24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19" t="str">
        <f>'income-sheet'!A20</f>
        <v>Shares Change</v>
      </c>
      <c r="B12" s="16">
        <f t="array" ref="B12">_xlfn.IFS(OR('income-sheet'!B20=0,'income-sheet'!B20="-"), 0, OR('income-sheet'!B20&gt;0, 'income-sheet'!B20&lt;0), 'income-sheet'!B20)</f>
        <v>0</v>
      </c>
      <c r="C12" s="17">
        <f t="array" ref="C12">_xlfn.IFS(OR('income-sheet'!C20=0,'income-sheet'!C20="-"), 0, OR('income-sheet'!C20&gt;0, 'income-sheet'!C20&lt;0), 'income-sheet'!C20)</f>
        <v>0</v>
      </c>
      <c r="D12" s="17">
        <f t="array" ref="D12">_xlfn.IFS(OR('income-sheet'!D20=0,'income-sheet'!D20="-"), 0, OR('income-sheet'!D20&gt;0, 'income-sheet'!D20&lt;0), 'income-sheet'!D20)</f>
        <v>0</v>
      </c>
      <c r="E12" s="18">
        <f t="array" ref="E12">_xlfn.IFS(OR('income-sheet'!E20=0,'income-sheet'!E20="-"), 0, OR('income-sheet'!E20&gt;0, 'income-sheet'!E20&lt;0), 'income-sheet'!E20)</f>
        <v>0</v>
      </c>
      <c r="F12" s="16">
        <f t="array" ref="F12">_xlfn.IFS(OR('income-sheet'!F20=0,'income-sheet'!F20="-"), 0, OR('income-sheet'!F20&gt;0, 'income-sheet'!F20&lt;0), 'income-sheet'!F20)</f>
        <v>0</v>
      </c>
      <c r="G12" s="17">
        <f t="array" ref="G12">_xlfn.IFS(OR('income-sheet'!G20=0,'income-sheet'!G20="-"), 0, OR('income-sheet'!G20&gt;0, 'income-sheet'!G20&lt;0), 'income-sheet'!G20)</f>
        <v>0</v>
      </c>
      <c r="H12" s="17">
        <f t="array" ref="H12">_xlfn.IFS(OR('income-sheet'!H20=0,'income-sheet'!H20="-"), 0, OR('income-sheet'!H20&gt;0, 'income-sheet'!H20&lt;0), 'income-sheet'!H20)</f>
        <v>0</v>
      </c>
      <c r="I12" s="18">
        <f t="array" ref="I12">_xlfn.IFS(OR('income-sheet'!I20=0,'income-sheet'!I20="-"), 0, OR('income-sheet'!I20&gt;0, 'income-sheet'!I20&lt;0), 'income-sheet'!I20)</f>
        <v>0</v>
      </c>
      <c r="J12" s="16">
        <f t="array" ref="J12">_xlfn.IFS(OR('income-sheet'!J20=0,'income-sheet'!J20="-"), 0, OR('income-sheet'!J20&gt;0, 'income-sheet'!J20&lt;0), 'income-sheet'!J20)</f>
        <v>0</v>
      </c>
      <c r="K12" s="17">
        <f t="array" ref="K12">_xlfn.IFS(OR('income-sheet'!K20=0,'income-sheet'!K20="-"), 0, OR('income-sheet'!K20&gt;0, 'income-sheet'!K20&lt;0), 'income-sheet'!K20)</f>
        <v>0</v>
      </c>
      <c r="L12" s="17">
        <f t="array" ref="L12">_xlfn.IFS(OR('income-sheet'!L20=0,'income-sheet'!L20="-"), 0, OR('income-sheet'!L20&gt;0, 'income-sheet'!L20&lt;0), 'income-sheet'!L20)</f>
        <v>0</v>
      </c>
      <c r="M12" s="18">
        <f t="array" ref="M12">_xlfn.IFS(OR('income-sheet'!M20=0,'income-sheet'!M20="-"), 0, OR('income-sheet'!M20&gt;0, 'income-sheet'!M20&lt;0), 'income-sheet'!M20)</f>
        <v>0</v>
      </c>
      <c r="N12" s="16">
        <f t="array" ref="N12">_xlfn.IFS(OR('income-sheet'!N20=0,'income-sheet'!N20="-"), 0, OR('income-sheet'!N20&gt;0, 'income-sheet'!N20&lt;0), 'income-sheet'!N20)</f>
        <v>0</v>
      </c>
      <c r="O12" s="17">
        <f t="array" ref="O12">_xlfn.IFS(OR('income-sheet'!O20=0,'income-sheet'!O20="-"), 0, OR('income-sheet'!O20&gt;0, 'income-sheet'!O20&lt;0), 'income-sheet'!O20)</f>
        <v>0</v>
      </c>
      <c r="P12" s="17">
        <f t="array" ref="P12">_xlfn.IFS(OR('income-sheet'!P20=0,'income-sheet'!P20="-"), 0, OR('income-sheet'!P20&gt;0, 'income-sheet'!P20&lt;0), 'income-sheet'!P20)</f>
        <v>0</v>
      </c>
      <c r="Q12" s="18">
        <f t="array" ref="Q12">_xlfn.IFS(OR('income-sheet'!Q20=0,'income-sheet'!Q20="-"), 0, OR('income-sheet'!Q20&gt;0, 'income-sheet'!Q20&lt;0), 'income-sheet'!Q20)</f>
        <v>0</v>
      </c>
      <c r="R12" s="16">
        <f t="array" ref="R12">_xlfn.IFS(OR('income-sheet'!R20=0,'income-sheet'!R20="-"), 0, OR('income-sheet'!R20&gt;0, 'income-sheet'!R20&lt;0), 'income-sheet'!R20)</f>
        <v>0</v>
      </c>
      <c r="S12" s="17">
        <f t="array" ref="S12">_xlfn.IFS(OR('income-sheet'!S20=0,'income-sheet'!S20="-"), 0, OR('income-sheet'!S20&gt;0, 'income-sheet'!S20&lt;0), 'income-sheet'!S20)</f>
        <v>0</v>
      </c>
      <c r="T12" s="17">
        <f t="array" ref="T12">_xlfn.IFS(OR('income-sheet'!T20=0,'income-sheet'!T20="-"), 0, OR('income-sheet'!T20&gt;0, 'income-sheet'!T20&lt;0), 'income-sheet'!T20)</f>
        <v>0</v>
      </c>
      <c r="U12" s="18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19" t="str">
        <f>'income-sheet'!A21</f>
        <v>EPS (Basic)</v>
      </c>
      <c r="B13" s="16">
        <f t="array" ref="B13">_xlfn.IFS(OR('income-sheet'!B21=0,'income-sheet'!B21="-"), 0, OR('income-sheet'!B21&gt;0, 'income-sheet'!B21&lt;0), 'income-sheet'!B21)</f>
        <v>0</v>
      </c>
      <c r="C13" s="17">
        <f t="array" ref="C13">_xlfn.IFS(OR('income-sheet'!C21=0,'income-sheet'!C21="-"), 0, OR('income-sheet'!C21&gt;0, 'income-sheet'!C21&lt;0), 'income-sheet'!C21)</f>
        <v>0</v>
      </c>
      <c r="D13" s="17">
        <f t="array" ref="D13">_xlfn.IFS(OR('income-sheet'!D21=0,'income-sheet'!D21="-"), 0, OR('income-sheet'!D21&gt;0, 'income-sheet'!D21&lt;0), 'income-sheet'!D21)</f>
        <v>0</v>
      </c>
      <c r="E13" s="18">
        <f t="array" ref="E13">_xlfn.IFS(OR('income-sheet'!E21=0,'income-sheet'!E21="-"), 0, OR('income-sheet'!E21&gt;0, 'income-sheet'!E21&lt;0), 'income-sheet'!E21)</f>
        <v>0</v>
      </c>
      <c r="F13" s="16">
        <f t="array" ref="F13">_xlfn.IFS(OR('income-sheet'!F21=0,'income-sheet'!F21="-"), 0, OR('income-sheet'!F21&gt;0, 'income-sheet'!F21&lt;0), 'income-sheet'!F21)</f>
        <v>0</v>
      </c>
      <c r="G13" s="17">
        <f t="array" ref="G13">_xlfn.IFS(OR('income-sheet'!G21=0,'income-sheet'!G21="-"), 0, OR('income-sheet'!G21&gt;0, 'income-sheet'!G21&lt;0), 'income-sheet'!G21)</f>
        <v>0</v>
      </c>
      <c r="H13" s="17">
        <f t="array" ref="H13">_xlfn.IFS(OR('income-sheet'!H21=0,'income-sheet'!H21="-"), 0, OR('income-sheet'!H21&gt;0, 'income-sheet'!H21&lt;0), 'income-sheet'!H21)</f>
        <v>0</v>
      </c>
      <c r="I13" s="18">
        <f t="array" ref="I13">_xlfn.IFS(OR('income-sheet'!I21=0,'income-sheet'!I21="-"), 0, OR('income-sheet'!I21&gt;0, 'income-sheet'!I21&lt;0), 'income-sheet'!I21)</f>
        <v>0</v>
      </c>
      <c r="J13" s="16">
        <f t="array" ref="J13">_xlfn.IFS(OR('income-sheet'!J21=0,'income-sheet'!J21="-"), 0, OR('income-sheet'!J21&gt;0, 'income-sheet'!J21&lt;0), 'income-sheet'!J21)</f>
        <v>0</v>
      </c>
      <c r="K13" s="17">
        <f t="array" ref="K13">_xlfn.IFS(OR('income-sheet'!K21=0,'income-sheet'!K21="-"), 0, OR('income-sheet'!K21&gt;0, 'income-sheet'!K21&lt;0), 'income-sheet'!K21)</f>
        <v>0</v>
      </c>
      <c r="L13" s="17">
        <f t="array" ref="L13">_xlfn.IFS(OR('income-sheet'!L21=0,'income-sheet'!L21="-"), 0, OR('income-sheet'!L21&gt;0, 'income-sheet'!L21&lt;0), 'income-sheet'!L21)</f>
        <v>0</v>
      </c>
      <c r="M13" s="18">
        <f t="array" ref="M13">_xlfn.IFS(OR('income-sheet'!M21=0,'income-sheet'!M21="-"), 0, OR('income-sheet'!M21&gt;0, 'income-sheet'!M21&lt;0), 'income-sheet'!M21)</f>
        <v>0</v>
      </c>
      <c r="N13" s="16">
        <f t="array" ref="N13">_xlfn.IFS(OR('income-sheet'!N21=0,'income-sheet'!N21="-"), 0, OR('income-sheet'!N21&gt;0, 'income-sheet'!N21&lt;0), 'income-sheet'!N21)</f>
        <v>0</v>
      </c>
      <c r="O13" s="17">
        <f t="array" ref="O13">_xlfn.IFS(OR('income-sheet'!O21=0,'income-sheet'!O21="-"), 0, OR('income-sheet'!O21&gt;0, 'income-sheet'!O21&lt;0), 'income-sheet'!O21)</f>
        <v>0</v>
      </c>
      <c r="P13" s="17">
        <f t="array" ref="P13">_xlfn.IFS(OR('income-sheet'!P21=0,'income-sheet'!P21="-"), 0, OR('income-sheet'!P21&gt;0, 'income-sheet'!P21&lt;0), 'income-sheet'!P21)</f>
        <v>0</v>
      </c>
      <c r="Q13" s="18">
        <f t="array" ref="Q13">_xlfn.IFS(OR('income-sheet'!Q21=0,'income-sheet'!Q21="-"), 0, OR('income-sheet'!Q21&gt;0, 'income-sheet'!Q21&lt;0), 'income-sheet'!Q21)</f>
        <v>0</v>
      </c>
      <c r="R13" s="16">
        <f t="array" ref="R13">_xlfn.IFS(OR('income-sheet'!R21=0,'income-sheet'!R21="-"), 0, OR('income-sheet'!R21&gt;0, 'income-sheet'!R21&lt;0), 'income-sheet'!R21)</f>
        <v>0</v>
      </c>
      <c r="S13" s="17">
        <f t="array" ref="S13">_xlfn.IFS(OR('income-sheet'!S21=0,'income-sheet'!S21="-"), 0, OR('income-sheet'!S21&gt;0, 'income-sheet'!S21&lt;0), 'income-sheet'!S21)</f>
        <v>0</v>
      </c>
      <c r="T13" s="17">
        <f t="array" ref="T13">_xlfn.IFS(OR('income-sheet'!T21=0,'income-sheet'!T21="-"), 0, OR('income-sheet'!T21&gt;0, 'income-sheet'!T21&lt;0), 'income-sheet'!T21)</f>
        <v>0</v>
      </c>
      <c r="U13" s="18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1" t="str">
        <f>'income-sheet'!A24</f>
        <v>Free Cash Flow</v>
      </c>
      <c r="B14" s="22">
        <f t="array" ref="B14">_xlfn.IFS(OR('income-sheet'!B24=0,'income-sheet'!B24="-"), 0, OR('income-sheet'!B24&gt;0, 'income-sheet'!B24&lt;0), 'income-sheet'!B24)</f>
        <v>0</v>
      </c>
      <c r="C14" s="23">
        <f t="array" ref="C14">_xlfn.IFS(OR('income-sheet'!C24=0,'income-sheet'!C24="-"), 0, OR('income-sheet'!C24&gt;0, 'income-sheet'!C24&lt;0), 'income-sheet'!C24)</f>
        <v>0</v>
      </c>
      <c r="D14" s="23">
        <f t="array" ref="D14">_xlfn.IFS(OR('income-sheet'!D24=0,'income-sheet'!D24="-"), 0, OR('income-sheet'!D24&gt;0, 'income-sheet'!D24&lt;0), 'income-sheet'!D24)</f>
        <v>0</v>
      </c>
      <c r="E14" s="24">
        <f t="array" ref="E14">_xlfn.IFS(OR('income-sheet'!E24=0,'income-sheet'!E24="-"), 0, OR('income-sheet'!E24&gt;0, 'income-sheet'!E24&lt;0), 'income-sheet'!E24)</f>
        <v>0</v>
      </c>
      <c r="F14" s="22">
        <f t="array" ref="F14">_xlfn.IFS(OR('income-sheet'!F24=0,'income-sheet'!F24="-"), 0, OR('income-sheet'!F24&gt;0, 'income-sheet'!F24&lt;0), 'income-sheet'!F24)</f>
        <v>0</v>
      </c>
      <c r="G14" s="23">
        <f t="array" ref="G14">_xlfn.IFS(OR('income-sheet'!G24=0,'income-sheet'!G24="-"), 0, OR('income-sheet'!G24&gt;0, 'income-sheet'!G24&lt;0), 'income-sheet'!G24)</f>
        <v>0</v>
      </c>
      <c r="H14" s="23">
        <f t="array" ref="H14">_xlfn.IFS(OR('income-sheet'!H24=0,'income-sheet'!H24="-"), 0, OR('income-sheet'!H24&gt;0, 'income-sheet'!H24&lt;0), 'income-sheet'!H24)</f>
        <v>0</v>
      </c>
      <c r="I14" s="24">
        <f t="array" ref="I14">_xlfn.IFS(OR('income-sheet'!I24=0,'income-sheet'!I24="-"), 0, OR('income-sheet'!I24&gt;0, 'income-sheet'!I24&lt;0), 'income-sheet'!I24)</f>
        <v>0</v>
      </c>
      <c r="J14" s="22">
        <f t="array" ref="J14">_xlfn.IFS(OR('income-sheet'!J24=0,'income-sheet'!J24="-"), 0, OR('income-sheet'!J24&gt;0, 'income-sheet'!J24&lt;0), 'income-sheet'!J24)</f>
        <v>0</v>
      </c>
      <c r="K14" s="23">
        <f t="array" ref="K14">_xlfn.IFS(OR('income-sheet'!K24=0,'income-sheet'!K24="-"), 0, OR('income-sheet'!K24&gt;0, 'income-sheet'!K24&lt;0), 'income-sheet'!K24)</f>
        <v>0</v>
      </c>
      <c r="L14" s="23">
        <f t="array" ref="L14">_xlfn.IFS(OR('income-sheet'!L24=0,'income-sheet'!L24="-"), 0, OR('income-sheet'!L24&gt;0, 'income-sheet'!L24&lt;0), 'income-sheet'!L24)</f>
        <v>0</v>
      </c>
      <c r="M14" s="24">
        <f t="array" ref="M14">_xlfn.IFS(OR('income-sheet'!M24=0,'income-sheet'!M24="-"), 0, OR('income-sheet'!M24&gt;0, 'income-sheet'!M24&lt;0), 'income-sheet'!M24)</f>
        <v>0</v>
      </c>
      <c r="N14" s="22">
        <f t="array" ref="N14">_xlfn.IFS(OR('income-sheet'!N24=0,'income-sheet'!N24="-"), 0, OR('income-sheet'!N24&gt;0, 'income-sheet'!N24&lt;0), 'income-sheet'!N24)</f>
        <v>0</v>
      </c>
      <c r="O14" s="23">
        <f t="array" ref="O14">_xlfn.IFS(OR('income-sheet'!O24=0,'income-sheet'!O24="-"), 0, OR('income-sheet'!O24&gt;0, 'income-sheet'!O24&lt;0), 'income-sheet'!O24)</f>
        <v>0</v>
      </c>
      <c r="P14" s="23">
        <f t="array" ref="P14">_xlfn.IFS(OR('income-sheet'!P24=0,'income-sheet'!P24="-"), 0, OR('income-sheet'!P24&gt;0, 'income-sheet'!P24&lt;0), 'income-sheet'!P24)</f>
        <v>0</v>
      </c>
      <c r="Q14" s="24">
        <f t="array" ref="Q14">_xlfn.IFS(OR('income-sheet'!Q24=0,'income-sheet'!Q24="-"), 0, OR('income-sheet'!Q24&gt;0, 'income-sheet'!Q24&lt;0), 'income-sheet'!Q24)</f>
        <v>0</v>
      </c>
      <c r="R14" s="22">
        <f t="array" ref="R14">_xlfn.IFS(OR('income-sheet'!R24=0,'income-sheet'!R24="-"), 0, OR('income-sheet'!R24&gt;0, 'income-sheet'!R24&lt;0), 'income-sheet'!R24)</f>
        <v>0</v>
      </c>
      <c r="S14" s="23">
        <f t="array" ref="S14">_xlfn.IFS(OR('income-sheet'!S24=0,'income-sheet'!S24="-"), 0, OR('income-sheet'!S24&gt;0, 'income-sheet'!S24&lt;0), 'income-sheet'!S24)</f>
        <v>0</v>
      </c>
      <c r="T14" s="23">
        <f t="array" ref="T14">_xlfn.IFS(OR('income-sheet'!T24=0,'income-sheet'!T24="-"), 0, OR('income-sheet'!T24&gt;0, 'income-sheet'!T24&lt;0), 'income-sheet'!T24)</f>
        <v>0</v>
      </c>
      <c r="U14" s="24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19" t="str">
        <f>'income-sheet'!A25</f>
        <v>Free Cash Flow Per Share</v>
      </c>
      <c r="B15" s="16">
        <f t="array" ref="B15">_xlfn.IFS(OR('income-sheet'!B25=0,'income-sheet'!B25="-"), 0, OR('income-sheet'!B25&gt;0, 'income-sheet'!B25&lt;0), 'income-sheet'!B25)</f>
        <v>0</v>
      </c>
      <c r="C15" s="17">
        <f t="array" ref="C15">_xlfn.IFS(OR('income-sheet'!C25=0,'income-sheet'!C25="-"), 0, OR('income-sheet'!C25&gt;0, 'income-sheet'!C25&lt;0), 'income-sheet'!C25)</f>
        <v>0</v>
      </c>
      <c r="D15" s="17">
        <f t="array" ref="D15">_xlfn.IFS(OR('income-sheet'!D25=0,'income-sheet'!D25="-"), 0, OR('income-sheet'!D25&gt;0, 'income-sheet'!D25&lt;0), 'income-sheet'!D25)</f>
        <v>0</v>
      </c>
      <c r="E15" s="18">
        <f t="array" ref="E15">_xlfn.IFS(OR('income-sheet'!E25=0,'income-sheet'!E25="-"), 0, OR('income-sheet'!E25&gt;0, 'income-sheet'!E25&lt;0), 'income-sheet'!E25)</f>
        <v>0</v>
      </c>
      <c r="F15" s="16">
        <f t="array" ref="F15">_xlfn.IFS(OR('income-sheet'!F25=0,'income-sheet'!F25="-"), 0, OR('income-sheet'!F25&gt;0, 'income-sheet'!F25&lt;0), 'income-sheet'!F25)</f>
        <v>0</v>
      </c>
      <c r="G15" s="17">
        <f t="array" ref="G15">_xlfn.IFS(OR('income-sheet'!G25=0,'income-sheet'!G25="-"), 0, OR('income-sheet'!G25&gt;0, 'income-sheet'!G25&lt;0), 'income-sheet'!G25)</f>
        <v>0</v>
      </c>
      <c r="H15" s="17">
        <f t="array" ref="H15">_xlfn.IFS(OR('income-sheet'!H25=0,'income-sheet'!H25="-"), 0, OR('income-sheet'!H25&gt;0, 'income-sheet'!H25&lt;0), 'income-sheet'!H25)</f>
        <v>0</v>
      </c>
      <c r="I15" s="18">
        <f t="array" ref="I15">_xlfn.IFS(OR('income-sheet'!I25=0,'income-sheet'!I25="-"), 0, OR('income-sheet'!I25&gt;0, 'income-sheet'!I25&lt;0), 'income-sheet'!I25)</f>
        <v>0</v>
      </c>
      <c r="J15" s="16">
        <f t="array" ref="J15">_xlfn.IFS(OR('income-sheet'!J25=0,'income-sheet'!J25="-"), 0, OR('income-sheet'!J25&gt;0, 'income-sheet'!J25&lt;0), 'income-sheet'!J25)</f>
        <v>0</v>
      </c>
      <c r="K15" s="17">
        <f t="array" ref="K15">_xlfn.IFS(OR('income-sheet'!K25=0,'income-sheet'!K25="-"), 0, OR('income-sheet'!K25&gt;0, 'income-sheet'!K25&lt;0), 'income-sheet'!K25)</f>
        <v>0</v>
      </c>
      <c r="L15" s="17">
        <f t="array" ref="L15">_xlfn.IFS(OR('income-sheet'!L25=0,'income-sheet'!L25="-"), 0, OR('income-sheet'!L25&gt;0, 'income-sheet'!L25&lt;0), 'income-sheet'!L25)</f>
        <v>0</v>
      </c>
      <c r="M15" s="18">
        <f t="array" ref="M15">_xlfn.IFS(OR('income-sheet'!M25=0,'income-sheet'!M25="-"), 0, OR('income-sheet'!M25&gt;0, 'income-sheet'!M25&lt;0), 'income-sheet'!M25)</f>
        <v>0</v>
      </c>
      <c r="N15" s="16">
        <f t="array" ref="N15">_xlfn.IFS(OR('income-sheet'!N25=0,'income-sheet'!N25="-"), 0, OR('income-sheet'!N25&gt;0, 'income-sheet'!N25&lt;0), 'income-sheet'!N25)</f>
        <v>0</v>
      </c>
      <c r="O15" s="17">
        <f t="array" ref="O15">_xlfn.IFS(OR('income-sheet'!O25=0,'income-sheet'!O25="-"), 0, OR('income-sheet'!O25&gt;0, 'income-sheet'!O25&lt;0), 'income-sheet'!O25)</f>
        <v>0</v>
      </c>
      <c r="P15" s="17">
        <f t="array" ref="P15">_xlfn.IFS(OR('income-sheet'!P25=0,'income-sheet'!P25="-"), 0, OR('income-sheet'!P25&gt;0, 'income-sheet'!P25&lt;0), 'income-sheet'!P25)</f>
        <v>0</v>
      </c>
      <c r="Q15" s="18">
        <f t="array" ref="Q15">_xlfn.IFS(OR('income-sheet'!Q25=0,'income-sheet'!Q25="-"), 0, OR('income-sheet'!Q25&gt;0, 'income-sheet'!Q25&lt;0), 'income-sheet'!Q25)</f>
        <v>0</v>
      </c>
      <c r="R15" s="16">
        <f t="array" ref="R15">_xlfn.IFS(OR('income-sheet'!R25=0,'income-sheet'!R25="-"), 0, OR('income-sheet'!R25&gt;0, 'income-sheet'!R25&lt;0), 'income-sheet'!R25)</f>
        <v>0</v>
      </c>
      <c r="S15" s="17">
        <f t="array" ref="S15">_xlfn.IFS(OR('income-sheet'!S25=0,'income-sheet'!S25="-"), 0, OR('income-sheet'!S25&gt;0, 'income-sheet'!S25&lt;0), 'income-sheet'!S25)</f>
        <v>0</v>
      </c>
      <c r="T15" s="17">
        <f t="array" ref="T15">_xlfn.IFS(OR('income-sheet'!T25=0,'income-sheet'!T25="-"), 0, OR('income-sheet'!T25&gt;0, 'income-sheet'!T25&lt;0), 'income-sheet'!T25)</f>
        <v>0</v>
      </c>
      <c r="U15" s="18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19" t="str">
        <f>'income-sheet'!A26</f>
        <v>Dividend Per Share</v>
      </c>
      <c r="B16" s="16">
        <f t="array" ref="B16">_xlfn.IFS(OR('income-sheet'!B26=0,'income-sheet'!B26="-"), 0, OR('income-sheet'!B26&gt;0, 'income-sheet'!B26&lt;0), 'income-sheet'!B26)</f>
        <v>0</v>
      </c>
      <c r="C16" s="17">
        <f t="array" ref="C16">_xlfn.IFS(OR('income-sheet'!C26=0,'income-sheet'!C26="-"), 0, OR('income-sheet'!C26&gt;0, 'income-sheet'!C26&lt;0), 'income-sheet'!C26)</f>
        <v>0</v>
      </c>
      <c r="D16" s="17">
        <f t="array" ref="D16">_xlfn.IFS(OR('income-sheet'!D26=0,'income-sheet'!D26="-"), 0, OR('income-sheet'!D26&gt;0, 'income-sheet'!D26&lt;0), 'income-sheet'!D26)</f>
        <v>0</v>
      </c>
      <c r="E16" s="18">
        <f t="array" ref="E16">_xlfn.IFS(OR('income-sheet'!E26=0,'income-sheet'!E26="-"), 0, OR('income-sheet'!E26&gt;0, 'income-sheet'!E26&lt;0), 'income-sheet'!E26)</f>
        <v>0</v>
      </c>
      <c r="F16" s="16">
        <f t="array" ref="F16">_xlfn.IFS(OR('income-sheet'!F26=0,'income-sheet'!F26="-"), 0, OR('income-sheet'!F26&gt;0, 'income-sheet'!F26&lt;0), 'income-sheet'!F26)</f>
        <v>0</v>
      </c>
      <c r="G16" s="17">
        <f t="array" ref="G16">_xlfn.IFS(OR('income-sheet'!G26=0,'income-sheet'!G26="-"), 0, OR('income-sheet'!G26&gt;0, 'income-sheet'!G26&lt;0), 'income-sheet'!G26)</f>
        <v>0</v>
      </c>
      <c r="H16" s="17">
        <f t="array" ref="H16">_xlfn.IFS(OR('income-sheet'!H26=0,'income-sheet'!H26="-"), 0, OR('income-sheet'!H26&gt;0, 'income-sheet'!H26&lt;0), 'income-sheet'!H26)</f>
        <v>0</v>
      </c>
      <c r="I16" s="18">
        <f t="array" ref="I16">_xlfn.IFS(OR('income-sheet'!I26=0,'income-sheet'!I26="-"), 0, OR('income-sheet'!I26&gt;0, 'income-sheet'!I26&lt;0), 'income-sheet'!I26)</f>
        <v>0</v>
      </c>
      <c r="J16" s="16">
        <f t="array" ref="J16">_xlfn.IFS(OR('income-sheet'!J26=0,'income-sheet'!J26="-"), 0, OR('income-sheet'!J26&gt;0, 'income-sheet'!J26&lt;0), 'income-sheet'!J26)</f>
        <v>0</v>
      </c>
      <c r="K16" s="17">
        <f t="array" ref="K16">_xlfn.IFS(OR('income-sheet'!K26=0,'income-sheet'!K26="-"), 0, OR('income-sheet'!K26&gt;0, 'income-sheet'!K26&lt;0), 'income-sheet'!K26)</f>
        <v>0</v>
      </c>
      <c r="L16" s="17">
        <f t="array" ref="L16">_xlfn.IFS(OR('income-sheet'!L26=0,'income-sheet'!L26="-"), 0, OR('income-sheet'!L26&gt;0, 'income-sheet'!L26&lt;0), 'income-sheet'!L26)</f>
        <v>0</v>
      </c>
      <c r="M16" s="18">
        <f t="array" ref="M16">_xlfn.IFS(OR('income-sheet'!M26=0,'income-sheet'!M26="-"), 0, OR('income-sheet'!M26&gt;0, 'income-sheet'!M26&lt;0), 'income-sheet'!M26)</f>
        <v>0</v>
      </c>
      <c r="N16" s="16">
        <f t="array" ref="N16">_xlfn.IFS(OR('income-sheet'!N26=0,'income-sheet'!N26="-"), 0, OR('income-sheet'!N26&gt;0, 'income-sheet'!N26&lt;0), 'income-sheet'!N26)</f>
        <v>0</v>
      </c>
      <c r="O16" s="17">
        <f t="array" ref="O16">_xlfn.IFS(OR('income-sheet'!O26=0,'income-sheet'!O26="-"), 0, OR('income-sheet'!O26&gt;0, 'income-sheet'!O26&lt;0), 'income-sheet'!O26)</f>
        <v>0</v>
      </c>
      <c r="P16" s="17">
        <f t="array" ref="P16">_xlfn.IFS(OR('income-sheet'!P26=0,'income-sheet'!P26="-"), 0, OR('income-sheet'!P26&gt;0, 'income-sheet'!P26&lt;0), 'income-sheet'!P26)</f>
        <v>0</v>
      </c>
      <c r="Q16" s="18">
        <f t="array" ref="Q16">_xlfn.IFS(OR('income-sheet'!Q26=0,'income-sheet'!Q26="-"), 0, OR('income-sheet'!Q26&gt;0, 'income-sheet'!Q26&lt;0), 'income-sheet'!Q26)</f>
        <v>0</v>
      </c>
      <c r="R16" s="16">
        <f t="array" ref="R16">_xlfn.IFS(OR('income-sheet'!R26=0,'income-sheet'!R26="-"), 0, OR('income-sheet'!R26&gt;0, 'income-sheet'!R26&lt;0), 'income-sheet'!R26)</f>
        <v>0</v>
      </c>
      <c r="S16" s="17">
        <f t="array" ref="S16">_xlfn.IFS(OR('income-sheet'!S26=0,'income-sheet'!S26="-"), 0, OR('income-sheet'!S26&gt;0, 'income-sheet'!S26&lt;0), 'income-sheet'!S26)</f>
        <v>0</v>
      </c>
      <c r="T16" s="17">
        <f t="array" ref="T16">_xlfn.IFS(OR('income-sheet'!T26=0,'income-sheet'!T26="-"), 0, OR('income-sheet'!T26&gt;0, 'income-sheet'!T26&lt;0), 'income-sheet'!T26)</f>
        <v>0</v>
      </c>
      <c r="U16" s="18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3" t="str">
        <f>'income-sheet'!A28</f>
        <v>Gross Margin</v>
      </c>
      <c r="B17" s="34">
        <f t="array" ref="B17">_xlfn.IFS(OR('income-sheet'!B28=0,'income-sheet'!B28="-"), 0, OR('income-sheet'!B28&gt;0, 'income-sheet'!B28&lt;0), 'income-sheet'!B28)</f>
        <v>0</v>
      </c>
      <c r="C17" s="35">
        <f t="array" ref="C17">_xlfn.IFS(OR('income-sheet'!C28=0,'income-sheet'!C28="-"), 0, OR('income-sheet'!C28&gt;0, 'income-sheet'!C28&lt;0), 'income-sheet'!C28)</f>
        <v>0</v>
      </c>
      <c r="D17" s="35">
        <f t="array" ref="D17">_xlfn.IFS(OR('income-sheet'!D28=0,'income-sheet'!D28="-"), 0, OR('income-sheet'!D28&gt;0, 'income-sheet'!D28&lt;0), 'income-sheet'!D28)</f>
        <v>0</v>
      </c>
      <c r="E17" s="36">
        <f t="array" ref="E17">_xlfn.IFS(OR('income-sheet'!E28=0,'income-sheet'!E28="-"), 0, OR('income-sheet'!E28&gt;0, 'income-sheet'!E28&lt;0), 'income-sheet'!E28)</f>
        <v>0</v>
      </c>
      <c r="F17" s="34">
        <f t="array" ref="F17">_xlfn.IFS(OR('income-sheet'!F28=0,'income-sheet'!F28="-"), 0, OR('income-sheet'!F28&gt;0, 'income-sheet'!F28&lt;0), 'income-sheet'!F28)</f>
        <v>0</v>
      </c>
      <c r="G17" s="35">
        <f t="array" ref="G17">_xlfn.IFS(OR('income-sheet'!G28=0,'income-sheet'!G28="-"), 0, OR('income-sheet'!G28&gt;0, 'income-sheet'!G28&lt;0), 'income-sheet'!G28)</f>
        <v>0</v>
      </c>
      <c r="H17" s="35">
        <f t="array" ref="H17">_xlfn.IFS(OR('income-sheet'!H28=0,'income-sheet'!H28="-"), 0, OR('income-sheet'!H28&gt;0, 'income-sheet'!H28&lt;0), 'income-sheet'!H28)</f>
        <v>0</v>
      </c>
      <c r="I17" s="36">
        <f t="array" ref="I17">_xlfn.IFS(OR('income-sheet'!I28=0,'income-sheet'!I28="-"), 0, OR('income-sheet'!I28&gt;0, 'income-sheet'!I28&lt;0), 'income-sheet'!I28)</f>
        <v>0</v>
      </c>
      <c r="J17" s="34">
        <f t="array" ref="J17">_xlfn.IFS(OR('income-sheet'!J28=0,'income-sheet'!J28="-"), 0, OR('income-sheet'!J28&gt;0, 'income-sheet'!J28&lt;0), 'income-sheet'!J28)</f>
        <v>0</v>
      </c>
      <c r="K17" s="35">
        <f t="array" ref="K17">_xlfn.IFS(OR('income-sheet'!K28=0,'income-sheet'!K28="-"), 0, OR('income-sheet'!K28&gt;0, 'income-sheet'!K28&lt;0), 'income-sheet'!K28)</f>
        <v>0</v>
      </c>
      <c r="L17" s="35">
        <f t="array" ref="L17">_xlfn.IFS(OR('income-sheet'!L28=0,'income-sheet'!L28="-"), 0, OR('income-sheet'!L28&gt;0, 'income-sheet'!L28&lt;0), 'income-sheet'!L28)</f>
        <v>0</v>
      </c>
      <c r="M17" s="36">
        <f t="array" ref="M17">_xlfn.IFS(OR('income-sheet'!M28=0,'income-sheet'!M28="-"), 0, OR('income-sheet'!M28&gt;0, 'income-sheet'!M28&lt;0), 'income-sheet'!M28)</f>
        <v>0</v>
      </c>
      <c r="N17" s="34">
        <f t="array" ref="N17">_xlfn.IFS(OR('income-sheet'!N28=0,'income-sheet'!N28="-"), 0, OR('income-sheet'!N28&gt;0, 'income-sheet'!N28&lt;0), 'income-sheet'!N28)</f>
        <v>0</v>
      </c>
      <c r="O17" s="35">
        <f t="array" ref="O17">_xlfn.IFS(OR('income-sheet'!O28=0,'income-sheet'!O28="-"), 0, OR('income-sheet'!O28&gt;0, 'income-sheet'!O28&lt;0), 'income-sheet'!O28)</f>
        <v>0</v>
      </c>
      <c r="P17" s="35">
        <f t="array" ref="P17">_xlfn.IFS(OR('income-sheet'!P28=0,'income-sheet'!P28="-"), 0, OR('income-sheet'!P28&gt;0, 'income-sheet'!P28&lt;0), 'income-sheet'!P28)</f>
        <v>0</v>
      </c>
      <c r="Q17" s="36">
        <f t="array" ref="Q17">_xlfn.IFS(OR('income-sheet'!Q28=0,'income-sheet'!Q28="-"), 0, OR('income-sheet'!Q28&gt;0, 'income-sheet'!Q28&lt;0), 'income-sheet'!Q28)</f>
        <v>0</v>
      </c>
      <c r="R17" s="34">
        <f t="array" ref="R17">_xlfn.IFS(OR('income-sheet'!R28=0,'income-sheet'!R28="-"), 0, OR('income-sheet'!R28&gt;0, 'income-sheet'!R28&lt;0), 'income-sheet'!R28)</f>
        <v>0</v>
      </c>
      <c r="S17" s="35">
        <f t="array" ref="S17">_xlfn.IFS(OR('income-sheet'!S28=0,'income-sheet'!S28="-"), 0, OR('income-sheet'!S28&gt;0, 'income-sheet'!S28&lt;0), 'income-sheet'!S28)</f>
        <v>0</v>
      </c>
      <c r="T17" s="35">
        <f t="array" ref="T17">_xlfn.IFS(OR('income-sheet'!T28=0,'income-sheet'!T28="-"), 0, OR('income-sheet'!T28&gt;0, 'income-sheet'!T28&lt;0), 'income-sheet'!T28)</f>
        <v>0</v>
      </c>
      <c r="U17" s="36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3" t="str">
        <f>'income-sheet'!A29</f>
        <v>Operating Margin</v>
      </c>
      <c r="B18" s="34">
        <f t="array" ref="B18">_xlfn.IFS(OR('income-sheet'!B29=0,'income-sheet'!B29="-"), 0, OR('income-sheet'!B29&gt;0, 'income-sheet'!B29&lt;0), 'income-sheet'!B29)</f>
        <v>0</v>
      </c>
      <c r="C18" s="35">
        <f t="array" ref="C18">_xlfn.IFS(OR('income-sheet'!C29=0,'income-sheet'!C29="-"), 0, OR('income-sheet'!C29&gt;0, 'income-sheet'!C29&lt;0), 'income-sheet'!C29)</f>
        <v>0</v>
      </c>
      <c r="D18" s="35">
        <f t="array" ref="D18">_xlfn.IFS(OR('income-sheet'!D29=0,'income-sheet'!D29="-"), 0, OR('income-sheet'!D29&gt;0, 'income-sheet'!D29&lt;0), 'income-sheet'!D29)</f>
        <v>0</v>
      </c>
      <c r="E18" s="36">
        <f t="array" ref="E18">_xlfn.IFS(OR('income-sheet'!E29=0,'income-sheet'!E29="-"), 0, OR('income-sheet'!E29&gt;0, 'income-sheet'!E29&lt;0), 'income-sheet'!E29)</f>
        <v>0</v>
      </c>
      <c r="F18" s="34">
        <f t="array" ref="F18">_xlfn.IFS(OR('income-sheet'!F29=0,'income-sheet'!F29="-"), 0, OR('income-sheet'!F29&gt;0, 'income-sheet'!F29&lt;0), 'income-sheet'!F29)</f>
        <v>0</v>
      </c>
      <c r="G18" s="35">
        <f t="array" ref="G18">_xlfn.IFS(OR('income-sheet'!G29=0,'income-sheet'!G29="-"), 0, OR('income-sheet'!G29&gt;0, 'income-sheet'!G29&lt;0), 'income-sheet'!G29)</f>
        <v>0</v>
      </c>
      <c r="H18" s="35">
        <f t="array" ref="H18">_xlfn.IFS(OR('income-sheet'!H29=0,'income-sheet'!H29="-"), 0, OR('income-sheet'!H29&gt;0, 'income-sheet'!H29&lt;0), 'income-sheet'!H29)</f>
        <v>0</v>
      </c>
      <c r="I18" s="36">
        <f t="array" ref="I18">_xlfn.IFS(OR('income-sheet'!I29=0,'income-sheet'!I29="-"), 0, OR('income-sheet'!I29&gt;0, 'income-sheet'!I29&lt;0), 'income-sheet'!I29)</f>
        <v>0</v>
      </c>
      <c r="J18" s="34">
        <f t="array" ref="J18">_xlfn.IFS(OR('income-sheet'!J29=0,'income-sheet'!J29="-"), 0, OR('income-sheet'!J29&gt;0, 'income-sheet'!J29&lt;0), 'income-sheet'!J29)</f>
        <v>0</v>
      </c>
      <c r="K18" s="35">
        <f t="array" ref="K18">_xlfn.IFS(OR('income-sheet'!K29=0,'income-sheet'!K29="-"), 0, OR('income-sheet'!K29&gt;0, 'income-sheet'!K29&lt;0), 'income-sheet'!K29)</f>
        <v>0</v>
      </c>
      <c r="L18" s="35">
        <f t="array" ref="L18">_xlfn.IFS(OR('income-sheet'!L29=0,'income-sheet'!L29="-"), 0, OR('income-sheet'!L29&gt;0, 'income-sheet'!L29&lt;0), 'income-sheet'!L29)</f>
        <v>0</v>
      </c>
      <c r="M18" s="36">
        <f t="array" ref="M18">_xlfn.IFS(OR('income-sheet'!M29=0,'income-sheet'!M29="-"), 0, OR('income-sheet'!M29&gt;0, 'income-sheet'!M29&lt;0), 'income-sheet'!M29)</f>
        <v>0</v>
      </c>
      <c r="N18" s="34">
        <f t="array" ref="N18">_xlfn.IFS(OR('income-sheet'!N29=0,'income-sheet'!N29="-"), 0, OR('income-sheet'!N29&gt;0, 'income-sheet'!N29&lt;0), 'income-sheet'!N29)</f>
        <v>0</v>
      </c>
      <c r="O18" s="35">
        <f t="array" ref="O18">_xlfn.IFS(OR('income-sheet'!O29=0,'income-sheet'!O29="-"), 0, OR('income-sheet'!O29&gt;0, 'income-sheet'!O29&lt;0), 'income-sheet'!O29)</f>
        <v>0</v>
      </c>
      <c r="P18" s="35">
        <f t="array" ref="P18">_xlfn.IFS(OR('income-sheet'!P29=0,'income-sheet'!P29="-"), 0, OR('income-sheet'!P29&gt;0, 'income-sheet'!P29&lt;0), 'income-sheet'!P29)</f>
        <v>0</v>
      </c>
      <c r="Q18" s="36">
        <f t="array" ref="Q18">_xlfn.IFS(OR('income-sheet'!Q29=0,'income-sheet'!Q29="-"), 0, OR('income-sheet'!Q29&gt;0, 'income-sheet'!Q29&lt;0), 'income-sheet'!Q29)</f>
        <v>0</v>
      </c>
      <c r="R18" s="34">
        <f t="array" ref="R18">_xlfn.IFS(OR('income-sheet'!R29=0,'income-sheet'!R29="-"), 0, OR('income-sheet'!R29&gt;0, 'income-sheet'!R29&lt;0), 'income-sheet'!R29)</f>
        <v>0</v>
      </c>
      <c r="S18" s="35">
        <f t="array" ref="S18">_xlfn.IFS(OR('income-sheet'!S29=0,'income-sheet'!S29="-"), 0, OR('income-sheet'!S29&gt;0, 'income-sheet'!S29&lt;0), 'income-sheet'!S29)</f>
        <v>0</v>
      </c>
      <c r="T18" s="35">
        <f t="array" ref="T18">_xlfn.IFS(OR('income-sheet'!T29=0,'income-sheet'!T29="-"), 0, OR('income-sheet'!T29&gt;0, 'income-sheet'!T29&lt;0), 'income-sheet'!T29)</f>
        <v>0</v>
      </c>
      <c r="U18" s="36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3" t="str">
        <f>'income-sheet'!A30</f>
        <v>Profit Margin</v>
      </c>
      <c r="B19" s="34">
        <f t="array" ref="B19">_xlfn.IFS(OR('income-sheet'!B30=0,'income-sheet'!B30="-"), 0, OR('income-sheet'!B30&gt;0, 'income-sheet'!B30&lt;0), 'income-sheet'!B30)</f>
        <v>0</v>
      </c>
      <c r="C19" s="35">
        <f t="array" ref="C19">_xlfn.IFS(OR('income-sheet'!C30=0,'income-sheet'!C30="-"), 0, OR('income-sheet'!C30&gt;0, 'income-sheet'!C30&lt;0), 'income-sheet'!C30)</f>
        <v>0</v>
      </c>
      <c r="D19" s="35">
        <f t="array" ref="D19">_xlfn.IFS(OR('income-sheet'!D30=0,'income-sheet'!D30="-"), 0, OR('income-sheet'!D30&gt;0, 'income-sheet'!D30&lt;0), 'income-sheet'!D30)</f>
        <v>0</v>
      </c>
      <c r="E19" s="36">
        <f t="array" ref="E19">_xlfn.IFS(OR('income-sheet'!E30=0,'income-sheet'!E30="-"), 0, OR('income-sheet'!E30&gt;0, 'income-sheet'!E30&lt;0), 'income-sheet'!E30)</f>
        <v>0</v>
      </c>
      <c r="F19" s="34">
        <f t="array" ref="F19">_xlfn.IFS(OR('income-sheet'!F30=0,'income-sheet'!F30="-"), 0, OR('income-sheet'!F30&gt;0, 'income-sheet'!F30&lt;0), 'income-sheet'!F30)</f>
        <v>0</v>
      </c>
      <c r="G19" s="35">
        <f t="array" ref="G19">_xlfn.IFS(OR('income-sheet'!G30=0,'income-sheet'!G30="-"), 0, OR('income-sheet'!G30&gt;0, 'income-sheet'!G30&lt;0), 'income-sheet'!G30)</f>
        <v>0</v>
      </c>
      <c r="H19" s="35">
        <f t="array" ref="H19">_xlfn.IFS(OR('income-sheet'!H30=0,'income-sheet'!H30="-"), 0, OR('income-sheet'!H30&gt;0, 'income-sheet'!H30&lt;0), 'income-sheet'!H30)</f>
        <v>0</v>
      </c>
      <c r="I19" s="36">
        <f t="array" ref="I19">_xlfn.IFS(OR('income-sheet'!I30=0,'income-sheet'!I30="-"), 0, OR('income-sheet'!I30&gt;0, 'income-sheet'!I30&lt;0), 'income-sheet'!I30)</f>
        <v>0</v>
      </c>
      <c r="J19" s="34">
        <f t="array" ref="J19">_xlfn.IFS(OR('income-sheet'!J30=0,'income-sheet'!J30="-"), 0, OR('income-sheet'!J30&gt;0, 'income-sheet'!J30&lt;0), 'income-sheet'!J30)</f>
        <v>0</v>
      </c>
      <c r="K19" s="35">
        <f t="array" ref="K19">_xlfn.IFS(OR('income-sheet'!K30=0,'income-sheet'!K30="-"), 0, OR('income-sheet'!K30&gt;0, 'income-sheet'!K30&lt;0), 'income-sheet'!K30)</f>
        <v>0</v>
      </c>
      <c r="L19" s="35">
        <f t="array" ref="L19">_xlfn.IFS(OR('income-sheet'!L30=0,'income-sheet'!L30="-"), 0, OR('income-sheet'!L30&gt;0, 'income-sheet'!L30&lt;0), 'income-sheet'!L30)</f>
        <v>0</v>
      </c>
      <c r="M19" s="36">
        <f t="array" ref="M19">_xlfn.IFS(OR('income-sheet'!M30=0,'income-sheet'!M30="-"), 0, OR('income-sheet'!M30&gt;0, 'income-sheet'!M30&lt;0), 'income-sheet'!M30)</f>
        <v>0</v>
      </c>
      <c r="N19" s="34">
        <f t="array" ref="N19">_xlfn.IFS(OR('income-sheet'!N30=0,'income-sheet'!N30="-"), 0, OR('income-sheet'!N30&gt;0, 'income-sheet'!N30&lt;0), 'income-sheet'!N30)</f>
        <v>0</v>
      </c>
      <c r="O19" s="35">
        <f t="array" ref="O19">_xlfn.IFS(OR('income-sheet'!O30=0,'income-sheet'!O30="-"), 0, OR('income-sheet'!O30&gt;0, 'income-sheet'!O30&lt;0), 'income-sheet'!O30)</f>
        <v>0</v>
      </c>
      <c r="P19" s="35">
        <f t="array" ref="P19">_xlfn.IFS(OR('income-sheet'!P30=0,'income-sheet'!P30="-"), 0, OR('income-sheet'!P30&gt;0, 'income-sheet'!P30&lt;0), 'income-sheet'!P30)</f>
        <v>0</v>
      </c>
      <c r="Q19" s="36">
        <f t="array" ref="Q19">_xlfn.IFS(OR('income-sheet'!Q30=0,'income-sheet'!Q30="-"), 0, OR('income-sheet'!Q30&gt;0, 'income-sheet'!Q30&lt;0), 'income-sheet'!Q30)</f>
        <v>0</v>
      </c>
      <c r="R19" s="34">
        <f t="array" ref="R19">_xlfn.IFS(OR('income-sheet'!R30=0,'income-sheet'!R30="-"), 0, OR('income-sheet'!R30&gt;0, 'income-sheet'!R30&lt;0), 'income-sheet'!R30)</f>
        <v>0</v>
      </c>
      <c r="S19" s="35">
        <f t="array" ref="S19">_xlfn.IFS(OR('income-sheet'!S30=0,'income-sheet'!S30="-"), 0, OR('income-sheet'!S30&gt;0, 'income-sheet'!S30&lt;0), 'income-sheet'!S30)</f>
        <v>0</v>
      </c>
      <c r="T19" s="35">
        <f t="array" ref="T19">_xlfn.IFS(OR('income-sheet'!T30=0,'income-sheet'!T30="-"), 0, OR('income-sheet'!T30&gt;0, 'income-sheet'!T30&lt;0), 'income-sheet'!T30)</f>
        <v>0</v>
      </c>
      <c r="U19" s="36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3" t="str">
        <f>'income-sheet'!A31</f>
        <v>Free Cash Flow Margin</v>
      </c>
      <c r="B20" s="34">
        <f t="array" ref="B20">_xlfn.IFS(OR('income-sheet'!B31=0,'income-sheet'!B31="-"), 0, OR('income-sheet'!B31&gt;0, 'income-sheet'!B31&lt;0), 'income-sheet'!B31)</f>
        <v>0</v>
      </c>
      <c r="C20" s="35">
        <f t="array" ref="C20">_xlfn.IFS(OR('income-sheet'!C31=0,'income-sheet'!C31="-"), 0, OR('income-sheet'!C31&gt;0, 'income-sheet'!C31&lt;0), 'income-sheet'!C31)</f>
        <v>0</v>
      </c>
      <c r="D20" s="35">
        <f t="array" ref="D20">_xlfn.IFS(OR('income-sheet'!D31=0,'income-sheet'!D31="-"), 0, OR('income-sheet'!D31&gt;0, 'income-sheet'!D31&lt;0), 'income-sheet'!D31)</f>
        <v>0</v>
      </c>
      <c r="E20" s="36">
        <f t="array" ref="E20">_xlfn.IFS(OR('income-sheet'!E31=0,'income-sheet'!E31="-"), 0, OR('income-sheet'!E31&gt;0, 'income-sheet'!E31&lt;0), 'income-sheet'!E31)</f>
        <v>0</v>
      </c>
      <c r="F20" s="34">
        <f t="array" ref="F20">_xlfn.IFS(OR('income-sheet'!F31=0,'income-sheet'!F31="-"), 0, OR('income-sheet'!F31&gt;0, 'income-sheet'!F31&lt;0), 'income-sheet'!F31)</f>
        <v>0</v>
      </c>
      <c r="G20" s="35">
        <f t="array" ref="G20">_xlfn.IFS(OR('income-sheet'!G31=0,'income-sheet'!G31="-"), 0, OR('income-sheet'!G31&gt;0, 'income-sheet'!G31&lt;0), 'income-sheet'!G31)</f>
        <v>0</v>
      </c>
      <c r="H20" s="35">
        <f t="array" ref="H20">_xlfn.IFS(OR('income-sheet'!H31=0,'income-sheet'!H31="-"), 0, OR('income-sheet'!H31&gt;0, 'income-sheet'!H31&lt;0), 'income-sheet'!H31)</f>
        <v>0</v>
      </c>
      <c r="I20" s="36">
        <f t="array" ref="I20">_xlfn.IFS(OR('income-sheet'!I31=0,'income-sheet'!I31="-"), 0, OR('income-sheet'!I31&gt;0, 'income-sheet'!I31&lt;0), 'income-sheet'!I31)</f>
        <v>0</v>
      </c>
      <c r="J20" s="34">
        <f t="array" ref="J20">_xlfn.IFS(OR('income-sheet'!J31=0,'income-sheet'!J31="-"), 0, OR('income-sheet'!J31&gt;0, 'income-sheet'!J31&lt;0), 'income-sheet'!J31)</f>
        <v>0</v>
      </c>
      <c r="K20" s="35">
        <f t="array" ref="K20">_xlfn.IFS(OR('income-sheet'!K31=0,'income-sheet'!K31="-"), 0, OR('income-sheet'!K31&gt;0, 'income-sheet'!K31&lt;0), 'income-sheet'!K31)</f>
        <v>0</v>
      </c>
      <c r="L20" s="35">
        <f t="array" ref="L20">_xlfn.IFS(OR('income-sheet'!L31=0,'income-sheet'!L31="-"), 0, OR('income-sheet'!L31&gt;0, 'income-sheet'!L31&lt;0), 'income-sheet'!L31)</f>
        <v>0</v>
      </c>
      <c r="M20" s="36">
        <f t="array" ref="M20">_xlfn.IFS(OR('income-sheet'!M31=0,'income-sheet'!M31="-"), 0, OR('income-sheet'!M31&gt;0, 'income-sheet'!M31&lt;0), 'income-sheet'!M31)</f>
        <v>0</v>
      </c>
      <c r="N20" s="34">
        <f t="array" ref="N20">_xlfn.IFS(OR('income-sheet'!N31=0,'income-sheet'!N31="-"), 0, OR('income-sheet'!N31&gt;0, 'income-sheet'!N31&lt;0), 'income-sheet'!N31)</f>
        <v>0</v>
      </c>
      <c r="O20" s="35">
        <f t="array" ref="O20">_xlfn.IFS(OR('income-sheet'!O31=0,'income-sheet'!O31="-"), 0, OR('income-sheet'!O31&gt;0, 'income-sheet'!O31&lt;0), 'income-sheet'!O31)</f>
        <v>0</v>
      </c>
      <c r="P20" s="35">
        <f t="array" ref="P20">_xlfn.IFS(OR('income-sheet'!P31=0,'income-sheet'!P31="-"), 0, OR('income-sheet'!P31&gt;0, 'income-sheet'!P31&lt;0), 'income-sheet'!P31)</f>
        <v>0</v>
      </c>
      <c r="Q20" s="36">
        <f t="array" ref="Q20">_xlfn.IFS(OR('income-sheet'!Q31=0,'income-sheet'!Q31="-"), 0, OR('income-sheet'!Q31&gt;0, 'income-sheet'!Q31&lt;0), 'income-sheet'!Q31)</f>
        <v>0</v>
      </c>
      <c r="R20" s="34">
        <f t="array" ref="R20">_xlfn.IFS(OR('income-sheet'!R31=0,'income-sheet'!R31="-"), 0, OR('income-sheet'!R31&gt;0, 'income-sheet'!R31&lt;0), 'income-sheet'!R31)</f>
        <v>0</v>
      </c>
      <c r="S20" s="35">
        <f t="array" ref="S20">_xlfn.IFS(OR('income-sheet'!S31=0,'income-sheet'!S31="-"), 0, OR('income-sheet'!S31&gt;0, 'income-sheet'!S31&lt;0), 'income-sheet'!S31)</f>
        <v>0</v>
      </c>
      <c r="T20" s="35">
        <f t="array" ref="T20">_xlfn.IFS(OR('income-sheet'!T31=0,'income-sheet'!T31="-"), 0, OR('income-sheet'!T31&gt;0, 'income-sheet'!T31&lt;0), 'income-sheet'!T31)</f>
        <v>0</v>
      </c>
      <c r="U20" s="36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19" t="str">
        <f>'income-sheet'!A32</f>
        <v>Effective Tax Rate</v>
      </c>
      <c r="B21" s="16">
        <f t="array" ref="B21">_xlfn.IFS(OR('income-sheet'!B32=0,'income-sheet'!B32="-"), 0, OR('income-sheet'!B32&gt;0, 'income-sheet'!B32&lt;0), 'income-sheet'!B32)</f>
        <v>0</v>
      </c>
      <c r="C21" s="17">
        <f t="array" ref="C21">_xlfn.IFS(OR('income-sheet'!C32=0,'income-sheet'!C32="-"), 0, OR('income-sheet'!C32&gt;0, 'income-sheet'!C32&lt;0), 'income-sheet'!C32)</f>
        <v>0</v>
      </c>
      <c r="D21" s="17">
        <f t="array" ref="D21">_xlfn.IFS(OR('income-sheet'!D32=0,'income-sheet'!D32="-"), 0, OR('income-sheet'!D32&gt;0, 'income-sheet'!D32&lt;0), 'income-sheet'!D32)</f>
        <v>0</v>
      </c>
      <c r="E21" s="18">
        <f t="array" ref="E21">_xlfn.IFS(OR('income-sheet'!E32=0,'income-sheet'!E32="-"), 0, OR('income-sheet'!E32&gt;0, 'income-sheet'!E32&lt;0), 'income-sheet'!E32)</f>
        <v>0</v>
      </c>
      <c r="F21" s="16">
        <f t="array" ref="F21">_xlfn.IFS(OR('income-sheet'!F32=0,'income-sheet'!F32="-"), 0, OR('income-sheet'!F32&gt;0, 'income-sheet'!F32&lt;0), 'income-sheet'!F32)</f>
        <v>0</v>
      </c>
      <c r="G21" s="17">
        <f t="array" ref="G21">_xlfn.IFS(OR('income-sheet'!G32=0,'income-sheet'!G32="-"), 0, OR('income-sheet'!G32&gt;0, 'income-sheet'!G32&lt;0), 'income-sheet'!G32)</f>
        <v>0</v>
      </c>
      <c r="H21" s="17">
        <f t="array" ref="H21">_xlfn.IFS(OR('income-sheet'!H32=0,'income-sheet'!H32="-"), 0, OR('income-sheet'!H32&gt;0, 'income-sheet'!H32&lt;0), 'income-sheet'!H32)</f>
        <v>0</v>
      </c>
      <c r="I21" s="18">
        <f t="array" ref="I21">_xlfn.IFS(OR('income-sheet'!I32=0,'income-sheet'!I32="-"), 0, OR('income-sheet'!I32&gt;0, 'income-sheet'!I32&lt;0), 'income-sheet'!I32)</f>
        <v>0</v>
      </c>
      <c r="J21" s="16">
        <f t="array" ref="J21">_xlfn.IFS(OR('income-sheet'!J32=0,'income-sheet'!J32="-"), 0, OR('income-sheet'!J32&gt;0, 'income-sheet'!J32&lt;0), 'income-sheet'!J32)</f>
        <v>0</v>
      </c>
      <c r="K21" s="17">
        <f t="array" ref="K21">_xlfn.IFS(OR('income-sheet'!K32=0,'income-sheet'!K32="-"), 0, OR('income-sheet'!K32&gt;0, 'income-sheet'!K32&lt;0), 'income-sheet'!K32)</f>
        <v>0</v>
      </c>
      <c r="L21" s="17">
        <f t="array" ref="L21">_xlfn.IFS(OR('income-sheet'!L32=0,'income-sheet'!L32="-"), 0, OR('income-sheet'!L32&gt;0, 'income-sheet'!L32&lt;0), 'income-sheet'!L32)</f>
        <v>0</v>
      </c>
      <c r="M21" s="18">
        <f t="array" ref="M21">_xlfn.IFS(OR('income-sheet'!M32=0,'income-sheet'!M32="-"), 0, OR('income-sheet'!M32&gt;0, 'income-sheet'!M32&lt;0), 'income-sheet'!M32)</f>
        <v>0</v>
      </c>
      <c r="N21" s="16">
        <f t="array" ref="N21">_xlfn.IFS(OR('income-sheet'!N32=0,'income-sheet'!N32="-"), 0, OR('income-sheet'!N32&gt;0, 'income-sheet'!N32&lt;0), 'income-sheet'!N32)</f>
        <v>0</v>
      </c>
      <c r="O21" s="17">
        <f t="array" ref="O21">_xlfn.IFS(OR('income-sheet'!O32=0,'income-sheet'!O32="-"), 0, OR('income-sheet'!O32&gt;0, 'income-sheet'!O32&lt;0), 'income-sheet'!O32)</f>
        <v>0</v>
      </c>
      <c r="P21" s="17">
        <f t="array" ref="P21">_xlfn.IFS(OR('income-sheet'!P32=0,'income-sheet'!P32="-"), 0, OR('income-sheet'!P32&gt;0, 'income-sheet'!P32&lt;0), 'income-sheet'!P32)</f>
        <v>0</v>
      </c>
      <c r="Q21" s="18">
        <f t="array" ref="Q21">_xlfn.IFS(OR('income-sheet'!Q32=0,'income-sheet'!Q32="-"), 0, OR('income-sheet'!Q32&gt;0, 'income-sheet'!Q32&lt;0), 'income-sheet'!Q32)</f>
        <v>0</v>
      </c>
      <c r="R21" s="16">
        <f t="array" ref="R21">_xlfn.IFS(OR('income-sheet'!R32=0,'income-sheet'!R32="-"), 0, OR('income-sheet'!R32&gt;0, 'income-sheet'!R32&lt;0), 'income-sheet'!R32)</f>
        <v>0</v>
      </c>
      <c r="S21" s="17">
        <f t="array" ref="S21">_xlfn.IFS(OR('income-sheet'!S32=0,'income-sheet'!S32="-"), 0, OR('income-sheet'!S32&gt;0, 'income-sheet'!S32&lt;0), 'income-sheet'!S32)</f>
        <v>0</v>
      </c>
      <c r="T21" s="17">
        <f t="array" ref="T21">_xlfn.IFS(OR('income-sheet'!T32=0,'income-sheet'!T32="-"), 0, OR('income-sheet'!T32&gt;0, 'income-sheet'!T32&lt;0), 'income-sheet'!T32)</f>
        <v>0</v>
      </c>
      <c r="U21" s="18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3" t="str">
        <f>'income-sheet'!A33</f>
        <v>EBITDA</v>
      </c>
      <c r="B22" s="34">
        <f t="array" ref="B22">_xlfn.IFS(OR('income-sheet'!B33=0,'income-sheet'!B33="-"), 0, OR('income-sheet'!B33&gt;0, 'income-sheet'!B33&lt;0), 'income-sheet'!B33)</f>
        <v>0</v>
      </c>
      <c r="C22" s="35">
        <f t="array" ref="C22">_xlfn.IFS(OR('income-sheet'!C33=0,'income-sheet'!C33="-"), 0, OR('income-sheet'!C33&gt;0, 'income-sheet'!C33&lt;0), 'income-sheet'!C33)</f>
        <v>0</v>
      </c>
      <c r="D22" s="35">
        <f t="array" ref="D22">_xlfn.IFS(OR('income-sheet'!D33=0,'income-sheet'!D33="-"), 0, OR('income-sheet'!D33&gt;0, 'income-sheet'!D33&lt;0), 'income-sheet'!D33)</f>
        <v>0</v>
      </c>
      <c r="E22" s="36">
        <f t="array" ref="E22">_xlfn.IFS(OR('income-sheet'!E33=0,'income-sheet'!E33="-"), 0, OR('income-sheet'!E33&gt;0, 'income-sheet'!E33&lt;0), 'income-sheet'!E33)</f>
        <v>0</v>
      </c>
      <c r="F22" s="34">
        <f t="array" ref="F22">_xlfn.IFS(OR('income-sheet'!F33=0,'income-sheet'!F33="-"), 0, OR('income-sheet'!F33&gt;0, 'income-sheet'!F33&lt;0), 'income-sheet'!F33)</f>
        <v>0</v>
      </c>
      <c r="G22" s="35">
        <f t="array" ref="G22">_xlfn.IFS(OR('income-sheet'!G33=0,'income-sheet'!G33="-"), 0, OR('income-sheet'!G33&gt;0, 'income-sheet'!G33&lt;0), 'income-sheet'!G33)</f>
        <v>0</v>
      </c>
      <c r="H22" s="35">
        <f t="array" ref="H22">_xlfn.IFS(OR('income-sheet'!H33=0,'income-sheet'!H33="-"), 0, OR('income-sheet'!H33&gt;0, 'income-sheet'!H33&lt;0), 'income-sheet'!H33)</f>
        <v>0</v>
      </c>
      <c r="I22" s="36">
        <f t="array" ref="I22">_xlfn.IFS(OR('income-sheet'!I33=0,'income-sheet'!I33="-"), 0, OR('income-sheet'!I33&gt;0, 'income-sheet'!I33&lt;0), 'income-sheet'!I33)</f>
        <v>0</v>
      </c>
      <c r="J22" s="34">
        <f t="array" ref="J22">_xlfn.IFS(OR('income-sheet'!J33=0,'income-sheet'!J33="-"), 0, OR('income-sheet'!J33&gt;0, 'income-sheet'!J33&lt;0), 'income-sheet'!J33)</f>
        <v>0</v>
      </c>
      <c r="K22" s="35">
        <f t="array" ref="K22">_xlfn.IFS(OR('income-sheet'!K33=0,'income-sheet'!K33="-"), 0, OR('income-sheet'!K33&gt;0, 'income-sheet'!K33&lt;0), 'income-sheet'!K33)</f>
        <v>0</v>
      </c>
      <c r="L22" s="35">
        <f t="array" ref="L22">_xlfn.IFS(OR('income-sheet'!L33=0,'income-sheet'!L33="-"), 0, OR('income-sheet'!L33&gt;0, 'income-sheet'!L33&lt;0), 'income-sheet'!L33)</f>
        <v>0</v>
      </c>
      <c r="M22" s="36">
        <f t="array" ref="M22">_xlfn.IFS(OR('income-sheet'!M33=0,'income-sheet'!M33="-"), 0, OR('income-sheet'!M33&gt;0, 'income-sheet'!M33&lt;0), 'income-sheet'!M33)</f>
        <v>0</v>
      </c>
      <c r="N22" s="34">
        <f t="array" ref="N22">_xlfn.IFS(OR('income-sheet'!N33=0,'income-sheet'!N33="-"), 0, OR('income-sheet'!N33&gt;0, 'income-sheet'!N33&lt;0), 'income-sheet'!N33)</f>
        <v>0</v>
      </c>
      <c r="O22" s="35">
        <f t="array" ref="O22">_xlfn.IFS(OR('income-sheet'!O33=0,'income-sheet'!O33="-"), 0, OR('income-sheet'!O33&gt;0, 'income-sheet'!O33&lt;0), 'income-sheet'!O33)</f>
        <v>0</v>
      </c>
      <c r="P22" s="35">
        <f t="array" ref="P22">_xlfn.IFS(OR('income-sheet'!P33=0,'income-sheet'!P33="-"), 0, OR('income-sheet'!P33&gt;0, 'income-sheet'!P33&lt;0), 'income-sheet'!P33)</f>
        <v>0</v>
      </c>
      <c r="Q22" s="36">
        <f t="array" ref="Q22">_xlfn.IFS(OR('income-sheet'!Q33=0,'income-sheet'!Q33="-"), 0, OR('income-sheet'!Q33&gt;0, 'income-sheet'!Q33&lt;0), 'income-sheet'!Q33)</f>
        <v>0</v>
      </c>
      <c r="R22" s="34">
        <f t="array" ref="R22">_xlfn.IFS(OR('income-sheet'!R33=0,'income-sheet'!R33="-"), 0, OR('income-sheet'!R33&gt;0, 'income-sheet'!R33&lt;0), 'income-sheet'!R33)</f>
        <v>0</v>
      </c>
      <c r="S22" s="35">
        <f t="array" ref="S22">_xlfn.IFS(OR('income-sheet'!S33=0,'income-sheet'!S33="-"), 0, OR('income-sheet'!S33&gt;0, 'income-sheet'!S33&lt;0), 'income-sheet'!S33)</f>
        <v>0</v>
      </c>
      <c r="T22" s="35">
        <f t="array" ref="T22">_xlfn.IFS(OR('income-sheet'!T33=0,'income-sheet'!T33="-"), 0, OR('income-sheet'!T33&gt;0, 'income-sheet'!T33&lt;0), 'income-sheet'!T33)</f>
        <v>0</v>
      </c>
      <c r="U22" s="36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19" t="str">
        <f>'income-sheet'!A34</f>
        <v>EBITDA Margin</v>
      </c>
      <c r="B23" s="16">
        <f t="array" ref="B23">_xlfn.IFS(OR('income-sheet'!B34=0,'income-sheet'!B34="-"), 0, OR('income-sheet'!B34&gt;0, 'income-sheet'!B34&lt;0), 'income-sheet'!B34)</f>
        <v>0</v>
      </c>
      <c r="C23" s="17">
        <f t="array" ref="C23">_xlfn.IFS(OR('income-sheet'!C34=0,'income-sheet'!C34="-"), 0, OR('income-sheet'!C34&gt;0, 'income-sheet'!C34&lt;0), 'income-sheet'!C34)</f>
        <v>0</v>
      </c>
      <c r="D23" s="17">
        <f t="array" ref="D23">_xlfn.IFS(OR('income-sheet'!D34=0,'income-sheet'!D34="-"), 0, OR('income-sheet'!D34&gt;0, 'income-sheet'!D34&lt;0), 'income-sheet'!D34)</f>
        <v>0</v>
      </c>
      <c r="E23" s="18">
        <f t="array" ref="E23">_xlfn.IFS(OR('income-sheet'!E34=0,'income-sheet'!E34="-"), 0, OR('income-sheet'!E34&gt;0, 'income-sheet'!E34&lt;0), 'income-sheet'!E34)</f>
        <v>0</v>
      </c>
      <c r="F23" s="16">
        <f t="array" ref="F23">_xlfn.IFS(OR('income-sheet'!F34=0,'income-sheet'!F34="-"), 0, OR('income-sheet'!F34&gt;0, 'income-sheet'!F34&lt;0), 'income-sheet'!F34)</f>
        <v>0</v>
      </c>
      <c r="G23" s="17">
        <f t="array" ref="G23">_xlfn.IFS(OR('income-sheet'!G34=0,'income-sheet'!G34="-"), 0, OR('income-sheet'!G34&gt;0, 'income-sheet'!G34&lt;0), 'income-sheet'!G34)</f>
        <v>0</v>
      </c>
      <c r="H23" s="17">
        <f t="array" ref="H23">_xlfn.IFS(OR('income-sheet'!H34=0,'income-sheet'!H34="-"), 0, OR('income-sheet'!H34&gt;0, 'income-sheet'!H34&lt;0), 'income-sheet'!H34)</f>
        <v>0</v>
      </c>
      <c r="I23" s="18">
        <f t="array" ref="I23">_xlfn.IFS(OR('income-sheet'!I34=0,'income-sheet'!I34="-"), 0, OR('income-sheet'!I34&gt;0, 'income-sheet'!I34&lt;0), 'income-sheet'!I34)</f>
        <v>0</v>
      </c>
      <c r="J23" s="16">
        <f t="array" ref="J23">_xlfn.IFS(OR('income-sheet'!J34=0,'income-sheet'!J34="-"), 0, OR('income-sheet'!J34&gt;0, 'income-sheet'!J34&lt;0), 'income-sheet'!J34)</f>
        <v>0</v>
      </c>
      <c r="K23" s="17">
        <f t="array" ref="K23">_xlfn.IFS(OR('income-sheet'!K34=0,'income-sheet'!K34="-"), 0, OR('income-sheet'!K34&gt;0, 'income-sheet'!K34&lt;0), 'income-sheet'!K34)</f>
        <v>0</v>
      </c>
      <c r="L23" s="17">
        <f t="array" ref="L23">_xlfn.IFS(OR('income-sheet'!L34=0,'income-sheet'!L34="-"), 0, OR('income-sheet'!L34&gt;0, 'income-sheet'!L34&lt;0), 'income-sheet'!L34)</f>
        <v>0</v>
      </c>
      <c r="M23" s="18">
        <f t="array" ref="M23">_xlfn.IFS(OR('income-sheet'!M34=0,'income-sheet'!M34="-"), 0, OR('income-sheet'!M34&gt;0, 'income-sheet'!M34&lt;0), 'income-sheet'!M34)</f>
        <v>0</v>
      </c>
      <c r="N23" s="16">
        <f t="array" ref="N23">_xlfn.IFS(OR('income-sheet'!N34=0,'income-sheet'!N34="-"), 0, OR('income-sheet'!N34&gt;0, 'income-sheet'!N34&lt;0), 'income-sheet'!N34)</f>
        <v>0</v>
      </c>
      <c r="O23" s="17">
        <f t="array" ref="O23">_xlfn.IFS(OR('income-sheet'!O34=0,'income-sheet'!O34="-"), 0, OR('income-sheet'!O34&gt;0, 'income-sheet'!O34&lt;0), 'income-sheet'!O34)</f>
        <v>0</v>
      </c>
      <c r="P23" s="17">
        <f t="array" ref="P23">_xlfn.IFS(OR('income-sheet'!P34=0,'income-sheet'!P34="-"), 0, OR('income-sheet'!P34&gt;0, 'income-sheet'!P34&lt;0), 'income-sheet'!P34)</f>
        <v>0</v>
      </c>
      <c r="Q23" s="18">
        <f t="array" ref="Q23">_xlfn.IFS(OR('income-sheet'!Q34=0,'income-sheet'!Q34="-"), 0, OR('income-sheet'!Q34&gt;0, 'income-sheet'!Q34&lt;0), 'income-sheet'!Q34)</f>
        <v>0</v>
      </c>
      <c r="R23" s="16">
        <f t="array" ref="R23">_xlfn.IFS(OR('income-sheet'!R34=0,'income-sheet'!R34="-"), 0, OR('income-sheet'!R34&gt;0, 'income-sheet'!R34&lt;0), 'income-sheet'!R34)</f>
        <v>0</v>
      </c>
      <c r="S23" s="17">
        <f t="array" ref="S23">_xlfn.IFS(OR('income-sheet'!S34=0,'income-sheet'!S34="-"), 0, OR('income-sheet'!S34&gt;0, 'income-sheet'!S34&lt;0), 'income-sheet'!S34)</f>
        <v>0</v>
      </c>
      <c r="T23" s="17">
        <f t="array" ref="T23">_xlfn.IFS(OR('income-sheet'!T34=0,'income-sheet'!T34="-"), 0, OR('income-sheet'!T34&gt;0, 'income-sheet'!T34&lt;0), 'income-sheet'!T34)</f>
        <v>0</v>
      </c>
      <c r="U23" s="18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5" t="str">
        <f>'balance-sheet'!A4</f>
        <v>Cash &amp; Equivalents</v>
      </c>
      <c r="B24" s="26">
        <f t="array" ref="B24">_xlfn.IFS(OR('balance-sheet'!B4=0,'balance-sheet'!B4="-"), 0, OR('balance-sheet'!B4&gt;0, 'balance-sheet'!B4&lt;0), 'balance-sheet'!B4)</f>
        <v>0</v>
      </c>
      <c r="C24" s="27">
        <f t="array" ref="C24">_xlfn.IFS(OR('balance-sheet'!C4=0,'balance-sheet'!C4="-"), 0, OR('balance-sheet'!C4&gt;0, 'balance-sheet'!C4&lt;0), 'balance-sheet'!C4)</f>
        <v>0</v>
      </c>
      <c r="D24" s="27">
        <f t="array" ref="D24">_xlfn.IFS(OR('balance-sheet'!D4=0,'balance-sheet'!D4="-"), 0, OR('balance-sheet'!D4&gt;0, 'balance-sheet'!D4&lt;0), 'balance-sheet'!D4)</f>
        <v>0</v>
      </c>
      <c r="E24" s="28">
        <f t="array" ref="E24">_xlfn.IFS(OR('balance-sheet'!E4=0,'balance-sheet'!E4="-"), 0, OR('balance-sheet'!E4&gt;0, 'balance-sheet'!E4&lt;0), 'balance-sheet'!E4)</f>
        <v>0</v>
      </c>
      <c r="F24" s="26">
        <f t="array" ref="F24">_xlfn.IFS(OR('balance-sheet'!F4=0,'balance-sheet'!F4="-"), 0, OR('balance-sheet'!F4&gt;0, 'balance-sheet'!F4&lt;0), 'balance-sheet'!F4)</f>
        <v>0</v>
      </c>
      <c r="G24" s="27">
        <f t="array" ref="G24">_xlfn.IFS(OR('balance-sheet'!G4=0,'balance-sheet'!G4="-"), 0, OR('balance-sheet'!G4&gt;0, 'balance-sheet'!G4&lt;0), 'balance-sheet'!G4)</f>
        <v>0</v>
      </c>
      <c r="H24" s="27">
        <f t="array" ref="H24">_xlfn.IFS(OR('balance-sheet'!H4=0,'balance-sheet'!H4="-"), 0, OR('balance-sheet'!H4&gt;0, 'balance-sheet'!H4&lt;0), 'balance-sheet'!H4)</f>
        <v>0</v>
      </c>
      <c r="I24" s="28">
        <f t="array" ref="I24">_xlfn.IFS(OR('balance-sheet'!I4=0,'balance-sheet'!I4="-"), 0, OR('balance-sheet'!I4&gt;0, 'balance-sheet'!I4&lt;0), 'balance-sheet'!I4)</f>
        <v>0</v>
      </c>
      <c r="J24" s="26">
        <f t="array" ref="J24">_xlfn.IFS(OR('balance-sheet'!J4=0,'balance-sheet'!J4="-"), 0, OR('balance-sheet'!J4&gt;0, 'balance-sheet'!J4&lt;0), 'balance-sheet'!J4)</f>
        <v>0</v>
      </c>
      <c r="K24" s="27">
        <f t="array" ref="K24">_xlfn.IFS(OR('balance-sheet'!K4=0,'balance-sheet'!K4="-"), 0, OR('balance-sheet'!K4&gt;0, 'balance-sheet'!K4&lt;0), 'balance-sheet'!K4)</f>
        <v>0</v>
      </c>
      <c r="L24" s="27">
        <f t="array" ref="L24">_xlfn.IFS(OR('balance-sheet'!L4=0,'balance-sheet'!L4="-"), 0, OR('balance-sheet'!L4&gt;0, 'balance-sheet'!L4&lt;0), 'balance-sheet'!L4)</f>
        <v>0</v>
      </c>
      <c r="M24" s="28">
        <f t="array" ref="M24">_xlfn.IFS(OR('balance-sheet'!M4=0,'balance-sheet'!M4="-"), 0, OR('balance-sheet'!M4&gt;0, 'balance-sheet'!M4&lt;0), 'balance-sheet'!M4)</f>
        <v>0</v>
      </c>
      <c r="N24" s="26">
        <f t="array" ref="N24">_xlfn.IFS(OR('balance-sheet'!N4=0,'balance-sheet'!N4="-"), 0, OR('balance-sheet'!N4&gt;0, 'balance-sheet'!N4&lt;0), 'balance-sheet'!N4)</f>
        <v>0</v>
      </c>
      <c r="O24" s="27">
        <f t="array" ref="O24">_xlfn.IFS(OR('balance-sheet'!O4=0,'balance-sheet'!O4="-"), 0, OR('balance-sheet'!O4&gt;0, 'balance-sheet'!O4&lt;0), 'balance-sheet'!O4)</f>
        <v>0</v>
      </c>
      <c r="P24" s="27">
        <f t="array" ref="P24">_xlfn.IFS(OR('balance-sheet'!P4=0,'balance-sheet'!P4="-"), 0, OR('balance-sheet'!P4&gt;0, 'balance-sheet'!P4&lt;0), 'balance-sheet'!P4)</f>
        <v>0</v>
      </c>
      <c r="Q24" s="28">
        <f t="array" ref="Q24">_xlfn.IFS(OR('balance-sheet'!Q4=0,'balance-sheet'!Q4="-"), 0, OR('balance-sheet'!Q4&gt;0, 'balance-sheet'!Q4&lt;0), 'balance-sheet'!Q4)</f>
        <v>0</v>
      </c>
      <c r="R24" s="26">
        <f t="array" ref="R24">_xlfn.IFS(OR('balance-sheet'!R4=0,'balance-sheet'!R4="-"), 0, OR('balance-sheet'!R4&gt;0, 'balance-sheet'!R4&lt;0), 'balance-sheet'!R4)</f>
        <v>0</v>
      </c>
      <c r="S24" s="27">
        <f t="array" ref="S24">_xlfn.IFS(OR('balance-sheet'!S4=0,'balance-sheet'!S4="-"), 0, OR('balance-sheet'!S4&gt;0, 'balance-sheet'!S4&lt;0), 'balance-sheet'!S4)</f>
        <v>0</v>
      </c>
      <c r="T24" s="27">
        <f t="array" ref="T24">_xlfn.IFS(OR('balance-sheet'!T4=0,'balance-sheet'!T4="-"), 0, OR('balance-sheet'!T4&gt;0, 'balance-sheet'!T4&lt;0), 'balance-sheet'!T4)</f>
        <v>0</v>
      </c>
      <c r="U24" s="28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3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3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5" t="str">
        <f>'balance-sheet'!A17</f>
        <v>Total Assets</v>
      </c>
      <c r="B27" s="26">
        <f t="array" ref="B27">_xlfn.IFS(OR('balance-sheet'!B17=0,'balance-sheet'!B17="-"), 0, OR('balance-sheet'!B17&gt;0, 'balance-sheet'!B17&lt;0), 'balance-sheet'!B17)</f>
        <v>0</v>
      </c>
      <c r="C27" s="27">
        <f t="array" ref="C27">_xlfn.IFS(OR('balance-sheet'!C17=0,'balance-sheet'!C17="-"), 0, OR('balance-sheet'!C17&gt;0, 'balance-sheet'!C17&lt;0), 'balance-sheet'!C17)</f>
        <v>0</v>
      </c>
      <c r="D27" s="27">
        <f t="array" ref="D27">_xlfn.IFS(OR('balance-sheet'!D17=0,'balance-sheet'!D17="-"), 0, OR('balance-sheet'!D17&gt;0, 'balance-sheet'!D17&lt;0), 'balance-sheet'!D17)</f>
        <v>0</v>
      </c>
      <c r="E27" s="28">
        <f t="array" ref="E27">_xlfn.IFS(OR('balance-sheet'!E17=0,'balance-sheet'!E17="-"), 0, OR('balance-sheet'!E17&gt;0, 'balance-sheet'!E17&lt;0), 'balance-sheet'!E17)</f>
        <v>0</v>
      </c>
      <c r="F27" s="26">
        <f t="array" ref="F27">_xlfn.IFS(OR('balance-sheet'!F17=0,'balance-sheet'!F17="-"), 0, OR('balance-sheet'!F17&gt;0, 'balance-sheet'!F17&lt;0), 'balance-sheet'!F17)</f>
        <v>0</v>
      </c>
      <c r="G27" s="27">
        <f t="array" ref="G27">_xlfn.IFS(OR('balance-sheet'!G17=0,'balance-sheet'!G17="-"), 0, OR('balance-sheet'!G17&gt;0, 'balance-sheet'!G17&lt;0), 'balance-sheet'!G17)</f>
        <v>0</v>
      </c>
      <c r="H27" s="27">
        <f t="array" ref="H27">_xlfn.IFS(OR('balance-sheet'!H17=0,'balance-sheet'!H17="-"), 0, OR('balance-sheet'!H17&gt;0, 'balance-sheet'!H17&lt;0), 'balance-sheet'!H17)</f>
        <v>0</v>
      </c>
      <c r="I27" s="28">
        <f t="array" ref="I27">_xlfn.IFS(OR('balance-sheet'!I17=0,'balance-sheet'!I17="-"), 0, OR('balance-sheet'!I17&gt;0, 'balance-sheet'!I17&lt;0), 'balance-sheet'!I17)</f>
        <v>0</v>
      </c>
      <c r="J27" s="26">
        <f t="array" ref="J27">_xlfn.IFS(OR('balance-sheet'!J17=0,'balance-sheet'!J17="-"), 0, OR('balance-sheet'!J17&gt;0, 'balance-sheet'!J17&lt;0), 'balance-sheet'!J17)</f>
        <v>0</v>
      </c>
      <c r="K27" s="27">
        <f t="array" ref="K27">_xlfn.IFS(OR('balance-sheet'!K17=0,'balance-sheet'!K17="-"), 0, OR('balance-sheet'!K17&gt;0, 'balance-sheet'!K17&lt;0), 'balance-sheet'!K17)</f>
        <v>0</v>
      </c>
      <c r="L27" s="27">
        <f t="array" ref="L27">_xlfn.IFS(OR('balance-sheet'!L17=0,'balance-sheet'!L17="-"), 0, OR('balance-sheet'!L17&gt;0, 'balance-sheet'!L17&lt;0), 'balance-sheet'!L17)</f>
        <v>0</v>
      </c>
      <c r="M27" s="28">
        <f t="array" ref="M27">_xlfn.IFS(OR('balance-sheet'!M17=0,'balance-sheet'!M17="-"), 0, OR('balance-sheet'!M17&gt;0, 'balance-sheet'!M17&lt;0), 'balance-sheet'!M17)</f>
        <v>0</v>
      </c>
      <c r="N27" s="26">
        <f t="array" ref="N27">_xlfn.IFS(OR('balance-sheet'!N17=0,'balance-sheet'!N17="-"), 0, OR('balance-sheet'!N17&gt;0, 'balance-sheet'!N17&lt;0), 'balance-sheet'!N17)</f>
        <v>0</v>
      </c>
      <c r="O27" s="27">
        <f t="array" ref="O27">_xlfn.IFS(OR('balance-sheet'!O17=0,'balance-sheet'!O17="-"), 0, OR('balance-sheet'!O17&gt;0, 'balance-sheet'!O17&lt;0), 'balance-sheet'!O17)</f>
        <v>0</v>
      </c>
      <c r="P27" s="27">
        <f t="array" ref="P27">_xlfn.IFS(OR('balance-sheet'!P17=0,'balance-sheet'!P17="-"), 0, OR('balance-sheet'!P17&gt;0, 'balance-sheet'!P17&lt;0), 'balance-sheet'!P17)</f>
        <v>0</v>
      </c>
      <c r="Q27" s="28">
        <f t="array" ref="Q27">_xlfn.IFS(OR('balance-sheet'!Q17=0,'balance-sheet'!Q17="-"), 0, OR('balance-sheet'!Q17&gt;0, 'balance-sheet'!Q17&lt;0), 'balance-sheet'!Q17)</f>
        <v>0</v>
      </c>
      <c r="R27" s="26">
        <f t="array" ref="R27">_xlfn.IFS(OR('balance-sheet'!R17=0,'balance-sheet'!R17="-"), 0, OR('balance-sheet'!R17&gt;0, 'balance-sheet'!R17&lt;0), 'balance-sheet'!R17)</f>
        <v>0</v>
      </c>
      <c r="S27" s="27">
        <f t="array" ref="S27">_xlfn.IFS(OR('balance-sheet'!S17=0,'balance-sheet'!S17="-"), 0, OR('balance-sheet'!S17&gt;0, 'balance-sheet'!S17&lt;0), 'balance-sheet'!S17)</f>
        <v>0</v>
      </c>
      <c r="T27" s="27">
        <f t="array" ref="T27">_xlfn.IFS(OR('balance-sheet'!T17=0,'balance-sheet'!T17="-"), 0, OR('balance-sheet'!T17&gt;0, 'balance-sheet'!T17&lt;0), 'balance-sheet'!T17)</f>
        <v>0</v>
      </c>
      <c r="U27" s="28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3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3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3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3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5" t="str">
        <f>'balance-sheet'!A27</f>
        <v>Total Debt</v>
      </c>
      <c r="B32" s="26">
        <f t="array" ref="B32">_xlfn.IFS(OR('balance-sheet'!B27=0,'balance-sheet'!B27="-"), 0, OR('balance-sheet'!B27&gt;0, 'balance-sheet'!B27&lt;0), 'balance-sheet'!B27)</f>
        <v>0</v>
      </c>
      <c r="C32" s="27">
        <f t="array" ref="C32">_xlfn.IFS(OR('balance-sheet'!C27=0,'balance-sheet'!C27="-"), 0, OR('balance-sheet'!C27&gt;0, 'balance-sheet'!C27&lt;0), 'balance-sheet'!C27)</f>
        <v>0</v>
      </c>
      <c r="D32" s="27">
        <f t="array" ref="D32">_xlfn.IFS(OR('balance-sheet'!D27=0,'balance-sheet'!D27="-"), 0, OR('balance-sheet'!D27&gt;0, 'balance-sheet'!D27&lt;0), 'balance-sheet'!D27)</f>
        <v>0</v>
      </c>
      <c r="E32" s="28">
        <f t="array" ref="E32">_xlfn.IFS(OR('balance-sheet'!E27=0,'balance-sheet'!E27="-"), 0, OR('balance-sheet'!E27&gt;0, 'balance-sheet'!E27&lt;0), 'balance-sheet'!E27)</f>
        <v>0</v>
      </c>
      <c r="F32" s="26">
        <f t="array" ref="F32">_xlfn.IFS(OR('balance-sheet'!F27=0,'balance-sheet'!F27="-"), 0, OR('balance-sheet'!F27&gt;0, 'balance-sheet'!F27&lt;0), 'balance-sheet'!F27)</f>
        <v>0</v>
      </c>
      <c r="G32" s="27">
        <f t="array" ref="G32">_xlfn.IFS(OR('balance-sheet'!G27=0,'balance-sheet'!G27="-"), 0, OR('balance-sheet'!G27&gt;0, 'balance-sheet'!G27&lt;0), 'balance-sheet'!G27)</f>
        <v>0</v>
      </c>
      <c r="H32" s="27">
        <f t="array" ref="H32">_xlfn.IFS(OR('balance-sheet'!H27=0,'balance-sheet'!H27="-"), 0, OR('balance-sheet'!H27&gt;0, 'balance-sheet'!H27&lt;0), 'balance-sheet'!H27)</f>
        <v>0</v>
      </c>
      <c r="I32" s="28">
        <f t="array" ref="I32">_xlfn.IFS(OR('balance-sheet'!I27=0,'balance-sheet'!I27="-"), 0, OR('balance-sheet'!I27&gt;0, 'balance-sheet'!I27&lt;0), 'balance-sheet'!I27)</f>
        <v>0</v>
      </c>
      <c r="J32" s="26">
        <f t="array" ref="J32">_xlfn.IFS(OR('balance-sheet'!J27=0,'balance-sheet'!J27="-"), 0, OR('balance-sheet'!J27&gt;0, 'balance-sheet'!J27&lt;0), 'balance-sheet'!J27)</f>
        <v>0</v>
      </c>
      <c r="K32" s="27">
        <f t="array" ref="K32">_xlfn.IFS(OR('balance-sheet'!K27=0,'balance-sheet'!K27="-"), 0, OR('balance-sheet'!K27&gt;0, 'balance-sheet'!K27&lt;0), 'balance-sheet'!K27)</f>
        <v>0</v>
      </c>
      <c r="L32" s="27">
        <f t="array" ref="L32">_xlfn.IFS(OR('balance-sheet'!L27=0,'balance-sheet'!L27="-"), 0, OR('balance-sheet'!L27&gt;0, 'balance-sheet'!L27&lt;0), 'balance-sheet'!L27)</f>
        <v>0</v>
      </c>
      <c r="M32" s="28">
        <f t="array" ref="M32">_xlfn.IFS(OR('balance-sheet'!M27=0,'balance-sheet'!M27="-"), 0, OR('balance-sheet'!M27&gt;0, 'balance-sheet'!M27&lt;0), 'balance-sheet'!M27)</f>
        <v>0</v>
      </c>
      <c r="N32" s="26">
        <f t="array" ref="N32">_xlfn.IFS(OR('balance-sheet'!N27=0,'balance-sheet'!N27="-"), 0, OR('balance-sheet'!N27&gt;0, 'balance-sheet'!N27&lt;0), 'balance-sheet'!N27)</f>
        <v>0</v>
      </c>
      <c r="O32" s="27">
        <f t="array" ref="O32">_xlfn.IFS(OR('balance-sheet'!O27=0,'balance-sheet'!O27="-"), 0, OR('balance-sheet'!O27&gt;0, 'balance-sheet'!O27&lt;0), 'balance-sheet'!O27)</f>
        <v>0</v>
      </c>
      <c r="P32" s="27">
        <f t="array" ref="P32">_xlfn.IFS(OR('balance-sheet'!P27=0,'balance-sheet'!P27="-"), 0, OR('balance-sheet'!P27&gt;0, 'balance-sheet'!P27&lt;0), 'balance-sheet'!P27)</f>
        <v>0</v>
      </c>
      <c r="Q32" s="28">
        <f t="array" ref="Q32">_xlfn.IFS(OR('balance-sheet'!Q27=0,'balance-sheet'!Q27="-"), 0, OR('balance-sheet'!Q27&gt;0, 'balance-sheet'!Q27&lt;0), 'balance-sheet'!Q27)</f>
        <v>0</v>
      </c>
      <c r="R32" s="26">
        <f t="array" ref="R32">_xlfn.IFS(OR('balance-sheet'!R27=0,'balance-sheet'!R27="-"), 0, OR('balance-sheet'!R27&gt;0, 'balance-sheet'!R27&lt;0), 'balance-sheet'!R27)</f>
        <v>0</v>
      </c>
      <c r="S32" s="27">
        <f t="array" ref="S32">_xlfn.IFS(OR('balance-sheet'!S27=0,'balance-sheet'!S27="-"), 0, OR('balance-sheet'!S27&gt;0, 'balance-sheet'!S27&lt;0), 'balance-sheet'!S27)</f>
        <v>0</v>
      </c>
      <c r="T32" s="27">
        <f t="array" ref="T32">_xlfn.IFS(OR('balance-sheet'!T27=0,'balance-sheet'!T27="-"), 0, OR('balance-sheet'!T27&gt;0, 'balance-sheet'!T27&lt;0), 'balance-sheet'!T27)</f>
        <v>0</v>
      </c>
      <c r="U32" s="28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5" t="str">
        <f>'balance-sheet'!A29</f>
        <v>Retained Earnings</v>
      </c>
      <c r="B33" s="26">
        <f t="array" ref="B33">_xlfn.IFS(OR('balance-sheet'!B29=0,'balance-sheet'!B29="-"), 0, OR('balance-sheet'!B29&gt;0, 'balance-sheet'!B29&lt;0), 'balance-sheet'!B29)</f>
        <v>0</v>
      </c>
      <c r="C33" s="27">
        <f t="array" ref="C33">_xlfn.IFS(OR('balance-sheet'!C29=0,'balance-sheet'!C29="-"), 0, OR('balance-sheet'!C29&gt;0, 'balance-sheet'!C29&lt;0), 'balance-sheet'!C29)</f>
        <v>0</v>
      </c>
      <c r="D33" s="27">
        <f t="array" ref="D33">_xlfn.IFS(OR('balance-sheet'!D29=0,'balance-sheet'!D29="-"), 0, OR('balance-sheet'!D29&gt;0, 'balance-sheet'!D29&lt;0), 'balance-sheet'!D29)</f>
        <v>0</v>
      </c>
      <c r="E33" s="28">
        <f t="array" ref="E33">_xlfn.IFS(OR('balance-sheet'!E29=0,'balance-sheet'!E29="-"), 0, OR('balance-sheet'!E29&gt;0, 'balance-sheet'!E29&lt;0), 'balance-sheet'!E29)</f>
        <v>0</v>
      </c>
      <c r="F33" s="26">
        <f t="array" ref="F33">_xlfn.IFS(OR('balance-sheet'!F29=0,'balance-sheet'!F29="-"), 0, OR('balance-sheet'!F29&gt;0, 'balance-sheet'!F29&lt;0), 'balance-sheet'!F29)</f>
        <v>0</v>
      </c>
      <c r="G33" s="27">
        <f t="array" ref="G33">_xlfn.IFS(OR('balance-sheet'!G29=0,'balance-sheet'!G29="-"), 0, OR('balance-sheet'!G29&gt;0, 'balance-sheet'!G29&lt;0), 'balance-sheet'!G29)</f>
        <v>0</v>
      </c>
      <c r="H33" s="27">
        <f t="array" ref="H33">_xlfn.IFS(OR('balance-sheet'!H29=0,'balance-sheet'!H29="-"), 0, OR('balance-sheet'!H29&gt;0, 'balance-sheet'!H29&lt;0), 'balance-sheet'!H29)</f>
        <v>0</v>
      </c>
      <c r="I33" s="28">
        <f t="array" ref="I33">_xlfn.IFS(OR('balance-sheet'!I29=0,'balance-sheet'!I29="-"), 0, OR('balance-sheet'!I29&gt;0, 'balance-sheet'!I29&lt;0), 'balance-sheet'!I29)</f>
        <v>0</v>
      </c>
      <c r="J33" s="26">
        <f t="array" ref="J33">_xlfn.IFS(OR('balance-sheet'!J29=0,'balance-sheet'!J29="-"), 0, OR('balance-sheet'!J29&gt;0, 'balance-sheet'!J29&lt;0), 'balance-sheet'!J29)</f>
        <v>0</v>
      </c>
      <c r="K33" s="27">
        <f t="array" ref="K33">_xlfn.IFS(OR('balance-sheet'!K29=0,'balance-sheet'!K29="-"), 0, OR('balance-sheet'!K29&gt;0, 'balance-sheet'!K29&lt;0), 'balance-sheet'!K29)</f>
        <v>0</v>
      </c>
      <c r="L33" s="27">
        <f t="array" ref="L33">_xlfn.IFS(OR('balance-sheet'!L29=0,'balance-sheet'!L29="-"), 0, OR('balance-sheet'!L29&gt;0, 'balance-sheet'!L29&lt;0), 'balance-sheet'!L29)</f>
        <v>0</v>
      </c>
      <c r="M33" s="28">
        <f t="array" ref="M33">_xlfn.IFS(OR('balance-sheet'!M29=0,'balance-sheet'!M29="-"), 0, OR('balance-sheet'!M29&gt;0, 'balance-sheet'!M29&lt;0), 'balance-sheet'!M29)</f>
        <v>0</v>
      </c>
      <c r="N33" s="26">
        <f t="array" ref="N33">_xlfn.IFS(OR('balance-sheet'!N29=0,'balance-sheet'!N29="-"), 0, OR('balance-sheet'!N29&gt;0, 'balance-sheet'!N29&lt;0), 'balance-sheet'!N29)</f>
        <v>0</v>
      </c>
      <c r="O33" s="27">
        <f t="array" ref="O33">_xlfn.IFS(OR('balance-sheet'!O29=0,'balance-sheet'!O29="-"), 0, OR('balance-sheet'!O29&gt;0, 'balance-sheet'!O29&lt;0), 'balance-sheet'!O29)</f>
        <v>0</v>
      </c>
      <c r="P33" s="27">
        <f t="array" ref="P33">_xlfn.IFS(OR('balance-sheet'!P29=0,'balance-sheet'!P29="-"), 0, OR('balance-sheet'!P29&gt;0, 'balance-sheet'!P29&lt;0), 'balance-sheet'!P29)</f>
        <v>0</v>
      </c>
      <c r="Q33" s="28">
        <f t="array" ref="Q33">_xlfn.IFS(OR('balance-sheet'!Q29=0,'balance-sheet'!Q29="-"), 0, OR('balance-sheet'!Q29&gt;0, 'balance-sheet'!Q29&lt;0), 'balance-sheet'!Q29)</f>
        <v>0</v>
      </c>
      <c r="R33" s="26">
        <f t="array" ref="R33">_xlfn.IFS(OR('balance-sheet'!R29=0,'balance-sheet'!R29="-"), 0, OR('balance-sheet'!R29&gt;0, 'balance-sheet'!R29&lt;0), 'balance-sheet'!R29)</f>
        <v>0</v>
      </c>
      <c r="S33" s="27">
        <f t="array" ref="S33">_xlfn.IFS(OR('balance-sheet'!S29=0,'balance-sheet'!S29="-"), 0, OR('balance-sheet'!S29&gt;0, 'balance-sheet'!S29&lt;0), 'balance-sheet'!S29)</f>
        <v>0</v>
      </c>
      <c r="T33" s="27">
        <f t="array" ref="T33">_xlfn.IFS(OR('balance-sheet'!T29=0,'balance-sheet'!T29="-"), 0, OR('balance-sheet'!T29&gt;0, 'balance-sheet'!T29&lt;0), 'balance-sheet'!T29)</f>
        <v>0</v>
      </c>
      <c r="U33" s="28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5" t="str">
        <f>'balance-sheet'!A31</f>
        <v>Shareholders' Equity</v>
      </c>
      <c r="B34" s="26">
        <f t="array" ref="B34">_xlfn.IFS(OR('balance-sheet'!B31=0,'balance-sheet'!B31="-"), 0, OR('balance-sheet'!B31&gt;0, 'balance-sheet'!B31&lt;0), 'balance-sheet'!B31)</f>
        <v>0</v>
      </c>
      <c r="C34" s="27">
        <f t="array" ref="C34">_xlfn.IFS(OR('balance-sheet'!C31=0,'balance-sheet'!C31="-"), 0, OR('balance-sheet'!C31&gt;0, 'balance-sheet'!C31&lt;0), 'balance-sheet'!C31)</f>
        <v>0</v>
      </c>
      <c r="D34" s="27">
        <f t="array" ref="D34">_xlfn.IFS(OR('balance-sheet'!D31=0,'balance-sheet'!D31="-"), 0, OR('balance-sheet'!D31&gt;0, 'balance-sheet'!D31&lt;0), 'balance-sheet'!D31)</f>
        <v>0</v>
      </c>
      <c r="E34" s="28">
        <f t="array" ref="E34">_xlfn.IFS(OR('balance-sheet'!E31=0,'balance-sheet'!E31="-"), 0, OR('balance-sheet'!E31&gt;0, 'balance-sheet'!E31&lt;0), 'balance-sheet'!E31)</f>
        <v>0</v>
      </c>
      <c r="F34" s="26">
        <f t="array" ref="F34">_xlfn.IFS(OR('balance-sheet'!F31=0,'balance-sheet'!F31="-"), 0, OR('balance-sheet'!F31&gt;0, 'balance-sheet'!F31&lt;0), 'balance-sheet'!F31)</f>
        <v>0</v>
      </c>
      <c r="G34" s="27">
        <f t="array" ref="G34">_xlfn.IFS(OR('balance-sheet'!G31=0,'balance-sheet'!G31="-"), 0, OR('balance-sheet'!G31&gt;0, 'balance-sheet'!G31&lt;0), 'balance-sheet'!G31)</f>
        <v>0</v>
      </c>
      <c r="H34" s="27">
        <f t="array" ref="H34">_xlfn.IFS(OR('balance-sheet'!H31=0,'balance-sheet'!H31="-"), 0, OR('balance-sheet'!H31&gt;0, 'balance-sheet'!H31&lt;0), 'balance-sheet'!H31)</f>
        <v>0</v>
      </c>
      <c r="I34" s="28">
        <f t="array" ref="I34">_xlfn.IFS(OR('balance-sheet'!I31=0,'balance-sheet'!I31="-"), 0, OR('balance-sheet'!I31&gt;0, 'balance-sheet'!I31&lt;0), 'balance-sheet'!I31)</f>
        <v>0</v>
      </c>
      <c r="J34" s="26">
        <f t="array" ref="J34">_xlfn.IFS(OR('balance-sheet'!J31=0,'balance-sheet'!J31="-"), 0, OR('balance-sheet'!J31&gt;0, 'balance-sheet'!J31&lt;0), 'balance-sheet'!J31)</f>
        <v>0</v>
      </c>
      <c r="K34" s="27">
        <f t="array" ref="K34">_xlfn.IFS(OR('balance-sheet'!K31=0,'balance-sheet'!K31="-"), 0, OR('balance-sheet'!K31&gt;0, 'balance-sheet'!K31&lt;0), 'balance-sheet'!K31)</f>
        <v>0</v>
      </c>
      <c r="L34" s="27">
        <f t="array" ref="L34">_xlfn.IFS(OR('balance-sheet'!L31=0,'balance-sheet'!L31="-"), 0, OR('balance-sheet'!L31&gt;0, 'balance-sheet'!L31&lt;0), 'balance-sheet'!L31)</f>
        <v>0</v>
      </c>
      <c r="M34" s="28">
        <f t="array" ref="M34">_xlfn.IFS(OR('balance-sheet'!M31=0,'balance-sheet'!M31="-"), 0, OR('balance-sheet'!M31&gt;0, 'balance-sheet'!M31&lt;0), 'balance-sheet'!M31)</f>
        <v>0</v>
      </c>
      <c r="N34" s="26">
        <f t="array" ref="N34">_xlfn.IFS(OR('balance-sheet'!N31=0,'balance-sheet'!N31="-"), 0, OR('balance-sheet'!N31&gt;0, 'balance-sheet'!N31&lt;0), 'balance-sheet'!N31)</f>
        <v>0</v>
      </c>
      <c r="O34" s="27">
        <f t="array" ref="O34">_xlfn.IFS(OR('balance-sheet'!O31=0,'balance-sheet'!O31="-"), 0, OR('balance-sheet'!O31&gt;0, 'balance-sheet'!O31&lt;0), 'balance-sheet'!O31)</f>
        <v>0</v>
      </c>
      <c r="P34" s="27">
        <f t="array" ref="P34">_xlfn.IFS(OR('balance-sheet'!P31=0,'balance-sheet'!P31="-"), 0, OR('balance-sheet'!P31&gt;0, 'balance-sheet'!P31&lt;0), 'balance-sheet'!P31)</f>
        <v>0</v>
      </c>
      <c r="Q34" s="28">
        <f t="array" ref="Q34">_xlfn.IFS(OR('balance-sheet'!Q31=0,'balance-sheet'!Q31="-"), 0, OR('balance-sheet'!Q31&gt;0, 'balance-sheet'!Q31&lt;0), 'balance-sheet'!Q31)</f>
        <v>0</v>
      </c>
      <c r="R34" s="26">
        <f t="array" ref="R34">_xlfn.IFS(OR('balance-sheet'!R31=0,'balance-sheet'!R31="-"), 0, OR('balance-sheet'!R31&gt;0, 'balance-sheet'!R31&lt;0), 'balance-sheet'!R31)</f>
        <v>0</v>
      </c>
      <c r="S34" s="27">
        <f t="array" ref="S34">_xlfn.IFS(OR('balance-sheet'!S31=0,'balance-sheet'!S31="-"), 0, OR('balance-sheet'!S31&gt;0, 'balance-sheet'!S31&lt;0), 'balance-sheet'!S31)</f>
        <v>0</v>
      </c>
      <c r="T34" s="27">
        <f t="array" ref="T34">_xlfn.IFS(OR('balance-sheet'!T31=0,'balance-sheet'!T31="-"), 0, OR('balance-sheet'!T31&gt;0, 'balance-sheet'!T31&lt;0), 'balance-sheet'!T31)</f>
        <v>0</v>
      </c>
      <c r="U34" s="28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3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3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5" t="str">
        <f>'balance-sheet'!A35</f>
        <v>Working Capital</v>
      </c>
      <c r="B37" s="26">
        <f t="array" ref="B37">_xlfn.IFS(OR('balance-sheet'!B35=0,'balance-sheet'!B35="-"), 0, OR('balance-sheet'!B35&gt;0, 'balance-sheet'!B35&lt;0), 'balance-sheet'!B35)</f>
        <v>0</v>
      </c>
      <c r="C37" s="27">
        <f t="array" ref="C37">_xlfn.IFS(OR('balance-sheet'!C35=0,'balance-sheet'!C35="-"), 0, OR('balance-sheet'!C35&gt;0, 'balance-sheet'!C35&lt;0), 'balance-sheet'!C35)</f>
        <v>0</v>
      </c>
      <c r="D37" s="27">
        <f t="array" ref="D37">_xlfn.IFS(OR('balance-sheet'!D35=0,'balance-sheet'!D35="-"), 0, OR('balance-sheet'!D35&gt;0, 'balance-sheet'!D35&lt;0), 'balance-sheet'!D35)</f>
        <v>0</v>
      </c>
      <c r="E37" s="28">
        <f t="array" ref="E37">_xlfn.IFS(OR('balance-sheet'!E35=0,'balance-sheet'!E35="-"), 0, OR('balance-sheet'!E35&gt;0, 'balance-sheet'!E35&lt;0), 'balance-sheet'!E35)</f>
        <v>0</v>
      </c>
      <c r="F37" s="26">
        <f t="array" ref="F37">_xlfn.IFS(OR('balance-sheet'!F35=0,'balance-sheet'!F35="-"), 0, OR('balance-sheet'!F35&gt;0, 'balance-sheet'!F35&lt;0), 'balance-sheet'!F35)</f>
        <v>0</v>
      </c>
      <c r="G37" s="27">
        <f t="array" ref="G37">_xlfn.IFS(OR('balance-sheet'!G35=0,'balance-sheet'!G35="-"), 0, OR('balance-sheet'!G35&gt;0, 'balance-sheet'!G35&lt;0), 'balance-sheet'!G35)</f>
        <v>0</v>
      </c>
      <c r="H37" s="27">
        <f t="array" ref="H37">_xlfn.IFS(OR('balance-sheet'!H35=0,'balance-sheet'!H35="-"), 0, OR('balance-sheet'!H35&gt;0, 'balance-sheet'!H35&lt;0), 'balance-sheet'!H35)</f>
        <v>0</v>
      </c>
      <c r="I37" s="28">
        <f t="array" ref="I37">_xlfn.IFS(OR('balance-sheet'!I35=0,'balance-sheet'!I35="-"), 0, OR('balance-sheet'!I35&gt;0, 'balance-sheet'!I35&lt;0), 'balance-sheet'!I35)</f>
        <v>0</v>
      </c>
      <c r="J37" s="26">
        <f t="array" ref="J37">_xlfn.IFS(OR('balance-sheet'!J35=0,'balance-sheet'!J35="-"), 0, OR('balance-sheet'!J35&gt;0, 'balance-sheet'!J35&lt;0), 'balance-sheet'!J35)</f>
        <v>0</v>
      </c>
      <c r="K37" s="27">
        <f t="array" ref="K37">_xlfn.IFS(OR('balance-sheet'!K35=0,'balance-sheet'!K35="-"), 0, OR('balance-sheet'!K35&gt;0, 'balance-sheet'!K35&lt;0), 'balance-sheet'!K35)</f>
        <v>0</v>
      </c>
      <c r="L37" s="27">
        <f t="array" ref="L37">_xlfn.IFS(OR('balance-sheet'!L35=0,'balance-sheet'!L35="-"), 0, OR('balance-sheet'!L35&gt;0, 'balance-sheet'!L35&lt;0), 'balance-sheet'!L35)</f>
        <v>0</v>
      </c>
      <c r="M37" s="28">
        <f t="array" ref="M37">_xlfn.IFS(OR('balance-sheet'!M35=0,'balance-sheet'!M35="-"), 0, OR('balance-sheet'!M35&gt;0, 'balance-sheet'!M35&lt;0), 'balance-sheet'!M35)</f>
        <v>0</v>
      </c>
      <c r="N37" s="26">
        <f t="array" ref="N37">_xlfn.IFS(OR('balance-sheet'!N35=0,'balance-sheet'!N35="-"), 0, OR('balance-sheet'!N35&gt;0, 'balance-sheet'!N35&lt;0), 'balance-sheet'!N35)</f>
        <v>0</v>
      </c>
      <c r="O37" s="27">
        <f t="array" ref="O37">_xlfn.IFS(OR('balance-sheet'!O35=0,'balance-sheet'!O35="-"), 0, OR('balance-sheet'!O35&gt;0, 'balance-sheet'!O35&lt;0), 'balance-sheet'!O35)</f>
        <v>0</v>
      </c>
      <c r="P37" s="27">
        <f t="array" ref="P37">_xlfn.IFS(OR('balance-sheet'!P35=0,'balance-sheet'!P35="-"), 0, OR('balance-sheet'!P35&gt;0, 'balance-sheet'!P35&lt;0), 'balance-sheet'!P35)</f>
        <v>0</v>
      </c>
      <c r="Q37" s="28">
        <f t="array" ref="Q37">_xlfn.IFS(OR('balance-sheet'!Q35=0,'balance-sheet'!Q35="-"), 0, OR('balance-sheet'!Q35&gt;0, 'balance-sheet'!Q35&lt;0), 'balance-sheet'!Q35)</f>
        <v>0</v>
      </c>
      <c r="R37" s="26">
        <f t="array" ref="R37">_xlfn.IFS(OR('balance-sheet'!R35=0,'balance-sheet'!R35="-"), 0, OR('balance-sheet'!R35&gt;0, 'balance-sheet'!R35&lt;0), 'balance-sheet'!R35)</f>
        <v>0</v>
      </c>
      <c r="S37" s="27">
        <f t="array" ref="S37">_xlfn.IFS(OR('balance-sheet'!S35=0,'balance-sheet'!S35="-"), 0, OR('balance-sheet'!S35&gt;0, 'balance-sheet'!S35&lt;0), 'balance-sheet'!S35)</f>
        <v>0</v>
      </c>
      <c r="T37" s="27">
        <f t="array" ref="T37">_xlfn.IFS(OR('balance-sheet'!T35=0,'balance-sheet'!T35="-"), 0, OR('balance-sheet'!T35&gt;0, 'balance-sheet'!T35&lt;0), 'balance-sheet'!T35)</f>
        <v>0</v>
      </c>
      <c r="U37" s="28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29" t="str">
        <f>'balance-sheet'!A36</f>
        <v>Book Value Per Share</v>
      </c>
      <c r="B38" s="30">
        <f t="array" ref="B38">_xlfn.IFS(OR('balance-sheet'!B36=0,'balance-sheet'!B36="-"), 0, OR('balance-sheet'!B36&gt;0, 'balance-sheet'!B36&lt;0), 'balance-sheet'!B36)</f>
        <v>0</v>
      </c>
      <c r="C38" s="31">
        <f t="array" ref="C38">_xlfn.IFS(OR('balance-sheet'!C36=0,'balance-sheet'!C36="-"), 0, OR('balance-sheet'!C36&gt;0, 'balance-sheet'!C36&lt;0), 'balance-sheet'!C36)</f>
        <v>0</v>
      </c>
      <c r="D38" s="31">
        <f t="array" ref="D38">_xlfn.IFS(OR('balance-sheet'!D36=0,'balance-sheet'!D36="-"), 0, OR('balance-sheet'!D36&gt;0, 'balance-sheet'!D36&lt;0), 'balance-sheet'!D36)</f>
        <v>0</v>
      </c>
      <c r="E38" s="32">
        <f t="array" ref="E38">_xlfn.IFS(OR('balance-sheet'!E36=0,'balance-sheet'!E36="-"), 0, OR('balance-sheet'!E36&gt;0, 'balance-sheet'!E36&lt;0), 'balance-sheet'!E36)</f>
        <v>0</v>
      </c>
      <c r="F38" s="30">
        <f t="array" ref="F38">_xlfn.IFS(OR('balance-sheet'!F36=0,'balance-sheet'!F36="-"), 0, OR('balance-sheet'!F36&gt;0, 'balance-sheet'!F36&lt;0), 'balance-sheet'!F36)</f>
        <v>0</v>
      </c>
      <c r="G38" s="31">
        <f t="array" ref="G38">_xlfn.IFS(OR('balance-sheet'!G36=0,'balance-sheet'!G36="-"), 0, OR('balance-sheet'!G36&gt;0, 'balance-sheet'!G36&lt;0), 'balance-sheet'!G36)</f>
        <v>0</v>
      </c>
      <c r="H38" s="31">
        <f t="array" ref="H38">_xlfn.IFS(OR('balance-sheet'!H36=0,'balance-sheet'!H36="-"), 0, OR('balance-sheet'!H36&gt;0, 'balance-sheet'!H36&lt;0), 'balance-sheet'!H36)</f>
        <v>0</v>
      </c>
      <c r="I38" s="32">
        <f t="array" ref="I38">_xlfn.IFS(OR('balance-sheet'!I36=0,'balance-sheet'!I36="-"), 0, OR('balance-sheet'!I36&gt;0, 'balance-sheet'!I36&lt;0), 'balance-sheet'!I36)</f>
        <v>0</v>
      </c>
      <c r="J38" s="30">
        <f t="array" ref="J38">_xlfn.IFS(OR('balance-sheet'!J36=0,'balance-sheet'!J36="-"), 0, OR('balance-sheet'!J36&gt;0, 'balance-sheet'!J36&lt;0), 'balance-sheet'!J36)</f>
        <v>0</v>
      </c>
      <c r="K38" s="31">
        <f t="array" ref="K38">_xlfn.IFS(OR('balance-sheet'!K36=0,'balance-sheet'!K36="-"), 0, OR('balance-sheet'!K36&gt;0, 'balance-sheet'!K36&lt;0), 'balance-sheet'!K36)</f>
        <v>0</v>
      </c>
      <c r="L38" s="31">
        <f t="array" ref="L38">_xlfn.IFS(OR('balance-sheet'!L36=0,'balance-sheet'!L36="-"), 0, OR('balance-sheet'!L36&gt;0, 'balance-sheet'!L36&lt;0), 'balance-sheet'!L36)</f>
        <v>0</v>
      </c>
      <c r="M38" s="32">
        <f t="array" ref="M38">_xlfn.IFS(OR('balance-sheet'!M36=0,'balance-sheet'!M36="-"), 0, OR('balance-sheet'!M36&gt;0, 'balance-sheet'!M36&lt;0), 'balance-sheet'!M36)</f>
        <v>0</v>
      </c>
      <c r="N38" s="30">
        <f t="array" ref="N38">_xlfn.IFS(OR('balance-sheet'!N36=0,'balance-sheet'!N36="-"), 0, OR('balance-sheet'!N36&gt;0, 'balance-sheet'!N36&lt;0), 'balance-sheet'!N36)</f>
        <v>0</v>
      </c>
      <c r="O38" s="31">
        <f t="array" ref="O38">_xlfn.IFS(OR('balance-sheet'!O36=0,'balance-sheet'!O36="-"), 0, OR('balance-sheet'!O36&gt;0, 'balance-sheet'!O36&lt;0), 'balance-sheet'!O36)</f>
        <v>0</v>
      </c>
      <c r="P38" s="31">
        <f t="array" ref="P38">_xlfn.IFS(OR('balance-sheet'!P36=0,'balance-sheet'!P36="-"), 0, OR('balance-sheet'!P36&gt;0, 'balance-sheet'!P36&lt;0), 'balance-sheet'!P36)</f>
        <v>0</v>
      </c>
      <c r="Q38" s="32">
        <f t="array" ref="Q38">_xlfn.IFS(OR('balance-sheet'!Q36=0,'balance-sheet'!Q36="-"), 0, OR('balance-sheet'!Q36&gt;0, 'balance-sheet'!Q36&lt;0), 'balance-sheet'!Q36)</f>
        <v>0</v>
      </c>
      <c r="R38" s="30">
        <f t="array" ref="R38">_xlfn.IFS(OR('balance-sheet'!R36=0,'balance-sheet'!R36="-"), 0, OR('balance-sheet'!R36&gt;0, 'balance-sheet'!R36&lt;0), 'balance-sheet'!R36)</f>
        <v>0</v>
      </c>
      <c r="S38" s="31">
        <f t="array" ref="S38">_xlfn.IFS(OR('balance-sheet'!S36=0,'balance-sheet'!S36="-"), 0, OR('balance-sheet'!S36&gt;0, 'balance-sheet'!S36&lt;0), 'balance-sheet'!S36)</f>
        <v>0</v>
      </c>
      <c r="T38" s="31">
        <f t="array" ref="T38">_xlfn.IFS(OR('balance-sheet'!T36=0,'balance-sheet'!T36="-"), 0, OR('balance-sheet'!T36&gt;0, 'balance-sheet'!T36&lt;0), 'balance-sheet'!T36)</f>
        <v>0</v>
      </c>
      <c r="U38" s="32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>
      <selection activeCell="A30" sqref="A30:C30"/>
    </sheetView>
  </sheetViews>
  <sheetFormatPr defaultRowHeight="15" x14ac:dyDescent="0.25"/>
  <cols>
    <col min="1" max="1" width="10.7109375" customWidth="1"/>
    <col min="2" max="5" width="20.7109375" customWidth="1"/>
    <col min="6" max="6" width="20.7109375" style="90" customWidth="1"/>
    <col min="7" max="7" width="20.7109375" customWidth="1"/>
    <col min="8" max="8" width="25.7109375" customWidth="1"/>
    <col min="12" max="12" width="20.7109375" style="90" customWidth="1"/>
    <col min="13" max="13" width="20.7109375" customWidth="1"/>
    <col min="14" max="15" width="15.7109375" customWidth="1"/>
  </cols>
  <sheetData>
    <row r="1" spans="1:15" ht="15" customHeight="1" x14ac:dyDescent="0.25">
      <c r="A1" s="220">
        <f>projections!AY6</f>
        <v>0</v>
      </c>
      <c r="B1" s="219"/>
      <c r="C1" s="219"/>
      <c r="D1" s="219"/>
      <c r="E1" s="219"/>
      <c r="F1" s="221"/>
      <c r="G1" s="219"/>
      <c r="H1" s="219"/>
      <c r="I1" s="219"/>
      <c r="J1" s="219"/>
      <c r="K1" s="219"/>
      <c r="L1" s="221"/>
      <c r="M1" s="219"/>
      <c r="N1" s="222" t="e" vm="1">
        <f t="array" ref="N1">_FV(A1,"Price")</f>
        <v>#VALUE!</v>
      </c>
      <c r="O1" s="219"/>
    </row>
    <row r="2" spans="1:15" s="90" customFormat="1" ht="15" customHeight="1" x14ac:dyDescent="0.25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</row>
    <row r="3" spans="1:15" s="90" customFormat="1" x14ac:dyDescent="0.25">
      <c r="B3" s="183"/>
      <c r="C3" s="183"/>
      <c r="D3" s="179"/>
      <c r="E3" s="179"/>
      <c r="F3" s="179"/>
      <c r="G3" s="179"/>
      <c r="H3" s="179"/>
    </row>
    <row r="4" spans="1:15" s="90" customFormat="1" x14ac:dyDescent="0.25">
      <c r="A4" s="182"/>
      <c r="B4" s="189">
        <f t="array" ref="B4:C4">LINEST(B6:B13)</f>
        <v>0</v>
      </c>
      <c r="C4" s="183">
        <v>0</v>
      </c>
      <c r="D4" s="185"/>
      <c r="E4" s="181"/>
      <c r="F4" s="181"/>
      <c r="G4" s="179"/>
      <c r="H4" s="179"/>
    </row>
    <row r="5" spans="1:15" x14ac:dyDescent="0.25">
      <c r="A5" s="187" t="s">
        <v>94</v>
      </c>
      <c r="B5" s="187" t="s">
        <v>95</v>
      </c>
      <c r="C5" s="187" t="s">
        <v>26</v>
      </c>
      <c r="D5" s="187" t="s">
        <v>96</v>
      </c>
      <c r="E5" s="187" t="s">
        <v>97</v>
      </c>
      <c r="F5" s="187" t="s">
        <v>98</v>
      </c>
      <c r="G5" s="187" t="s">
        <v>98</v>
      </c>
      <c r="H5" s="187" t="s">
        <v>99</v>
      </c>
    </row>
    <row r="6" spans="1:15" x14ac:dyDescent="0.25">
      <c r="A6" s="180" t="s">
        <v>100</v>
      </c>
      <c r="B6" s="188">
        <f>'condense-sheets'!I4</f>
        <v>0</v>
      </c>
      <c r="C6" s="181">
        <f>'condense-sheets'!I14</f>
        <v>0</v>
      </c>
      <c r="D6" s="186">
        <f>'condense-sheets'!I11</f>
        <v>0</v>
      </c>
      <c r="E6" s="186">
        <f>'condense-sheets'!I34</f>
        <v>0</v>
      </c>
      <c r="F6" s="186">
        <f>B6</f>
        <v>0</v>
      </c>
      <c r="G6" s="186">
        <f>C6</f>
        <v>0</v>
      </c>
      <c r="H6" s="186">
        <f>'stock-history'!I4*1000</f>
        <v>0</v>
      </c>
      <c r="I6" s="190" t="e">
        <f>B6/H6</f>
        <v>#DIV/0!</v>
      </c>
      <c r="J6" s="190" t="e">
        <f>C6/H6</f>
        <v>#DIV/0!</v>
      </c>
      <c r="K6" s="190" t="e">
        <f>E6/H6</f>
        <v>#DIV/0!</v>
      </c>
      <c r="L6" s="190"/>
      <c r="N6">
        <f t="array" ref="N6:O6">LINEST(D6:D13)</f>
        <v>0</v>
      </c>
      <c r="O6">
        <v>0</v>
      </c>
    </row>
    <row r="7" spans="1:15" x14ac:dyDescent="0.25">
      <c r="A7" s="180" t="s">
        <v>101</v>
      </c>
      <c r="B7" s="188">
        <f>'condense-sheets'!H4</f>
        <v>0</v>
      </c>
      <c r="C7" s="181">
        <f>'condense-sheets'!H14</f>
        <v>0</v>
      </c>
      <c r="D7" s="186">
        <f>'condense-sheets'!H11</f>
        <v>0</v>
      </c>
      <c r="E7" s="186">
        <f>'condense-sheets'!H34</f>
        <v>0</v>
      </c>
      <c r="F7" s="186">
        <f t="shared" ref="F7:F21" si="0">F6+B7</f>
        <v>0</v>
      </c>
      <c r="G7" s="186">
        <f t="shared" ref="G7:G21" si="1">G6+C7</f>
        <v>0</v>
      </c>
      <c r="H7" s="186">
        <f>'stock-history'!H4*1000</f>
        <v>0</v>
      </c>
      <c r="I7" s="190" t="e">
        <f t="shared" ref="I7:I13" si="2">(B7/H7)+I6</f>
        <v>#DIV/0!</v>
      </c>
      <c r="J7" s="190" t="e">
        <f t="shared" ref="J7:J13" si="3">(C7/H7)+J6</f>
        <v>#DIV/0!</v>
      </c>
      <c r="K7" s="190" t="e">
        <f t="shared" ref="K7:K13" si="4">(E7/H7)+K6</f>
        <v>#DIV/0!</v>
      </c>
      <c r="L7" s="186">
        <f t="shared" ref="L7:L13" si="5">H7-H6</f>
        <v>0</v>
      </c>
      <c r="M7" s="202" t="e">
        <f t="shared" ref="M7:M13" si="6">(H7/H6)</f>
        <v>#DIV/0!</v>
      </c>
      <c r="N7">
        <f t="array" ref="N7:O7">LINEST(H6:H13)</f>
        <v>0</v>
      </c>
      <c r="O7">
        <v>0</v>
      </c>
    </row>
    <row r="8" spans="1:15" x14ac:dyDescent="0.25">
      <c r="A8" s="180" t="s">
        <v>102</v>
      </c>
      <c r="B8" s="188">
        <f>'condense-sheets'!G4</f>
        <v>0</v>
      </c>
      <c r="C8" s="181">
        <f>'condense-sheets'!G14</f>
        <v>0</v>
      </c>
      <c r="D8" s="186">
        <f>'condense-sheets'!G11</f>
        <v>0</v>
      </c>
      <c r="E8" s="186">
        <f>'condense-sheets'!G34</f>
        <v>0</v>
      </c>
      <c r="F8" s="186">
        <f t="shared" si="0"/>
        <v>0</v>
      </c>
      <c r="G8" s="186">
        <f t="shared" si="1"/>
        <v>0</v>
      </c>
      <c r="H8" s="186">
        <f>'stock-history'!G4*1000</f>
        <v>0</v>
      </c>
      <c r="I8" s="190" t="e">
        <f t="shared" si="2"/>
        <v>#DIV/0!</v>
      </c>
      <c r="J8" s="190" t="e">
        <f t="shared" si="3"/>
        <v>#DIV/0!</v>
      </c>
      <c r="K8" s="190" t="e">
        <f t="shared" si="4"/>
        <v>#DIV/0!</v>
      </c>
      <c r="L8" s="186">
        <f t="shared" si="5"/>
        <v>0</v>
      </c>
      <c r="M8" s="202" t="e">
        <f t="shared" si="6"/>
        <v>#DIV/0!</v>
      </c>
      <c r="N8" t="e">
        <f t="array" ref="N8">LINEST(I6:I13)</f>
        <v>#VALUE!</v>
      </c>
    </row>
    <row r="9" spans="1:15" x14ac:dyDescent="0.25">
      <c r="A9" s="180" t="s">
        <v>103</v>
      </c>
      <c r="B9" s="188">
        <f>'condense-sheets'!F4</f>
        <v>0</v>
      </c>
      <c r="C9" s="181">
        <f>'condense-sheets'!F14</f>
        <v>0</v>
      </c>
      <c r="D9" s="186">
        <f>'condense-sheets'!F11</f>
        <v>0</v>
      </c>
      <c r="E9" s="186">
        <f>'condense-sheets'!F34</f>
        <v>0</v>
      </c>
      <c r="F9" s="186">
        <f t="shared" si="0"/>
        <v>0</v>
      </c>
      <c r="G9" s="186">
        <f t="shared" si="1"/>
        <v>0</v>
      </c>
      <c r="H9" s="186">
        <f>'stock-history'!F4*1000</f>
        <v>0</v>
      </c>
      <c r="I9" s="190" t="e">
        <f t="shared" si="2"/>
        <v>#DIV/0!</v>
      </c>
      <c r="J9" s="190" t="e">
        <f t="shared" si="3"/>
        <v>#DIV/0!</v>
      </c>
      <c r="K9" s="190" t="e">
        <f t="shared" si="4"/>
        <v>#DIV/0!</v>
      </c>
      <c r="L9" s="186">
        <f t="shared" si="5"/>
        <v>0</v>
      </c>
      <c r="M9" s="202" t="e">
        <f t="shared" si="6"/>
        <v>#DIV/0!</v>
      </c>
      <c r="N9" t="e">
        <f t="array" ref="N9">LINEST(J6:J13)</f>
        <v>#VALUE!</v>
      </c>
    </row>
    <row r="10" spans="1:15" x14ac:dyDescent="0.25">
      <c r="A10" s="180" t="s">
        <v>104</v>
      </c>
      <c r="B10" s="188">
        <f>'condense-sheets'!E4</f>
        <v>0</v>
      </c>
      <c r="C10" s="181">
        <f>'condense-sheets'!E14</f>
        <v>0</v>
      </c>
      <c r="D10" s="186">
        <f>'condense-sheets'!E11</f>
        <v>0</v>
      </c>
      <c r="E10" s="186">
        <f>'condense-sheets'!E34</f>
        <v>0</v>
      </c>
      <c r="F10" s="186">
        <f t="shared" si="0"/>
        <v>0</v>
      </c>
      <c r="G10" s="186">
        <f t="shared" si="1"/>
        <v>0</v>
      </c>
      <c r="H10" s="186">
        <f>'stock-history'!E4*1000</f>
        <v>0</v>
      </c>
      <c r="I10" s="190" t="e">
        <f t="shared" si="2"/>
        <v>#DIV/0!</v>
      </c>
      <c r="J10" s="190" t="e">
        <f t="shared" si="3"/>
        <v>#DIV/0!</v>
      </c>
      <c r="K10" s="190" t="e">
        <f t="shared" si="4"/>
        <v>#DIV/0!</v>
      </c>
      <c r="L10" s="186">
        <f t="shared" si="5"/>
        <v>0</v>
      </c>
      <c r="M10" s="202" t="e">
        <f t="shared" si="6"/>
        <v>#DIV/0!</v>
      </c>
      <c r="N10" t="e">
        <f t="array" ref="N10">LINEST(K6:K13)</f>
        <v>#VALUE!</v>
      </c>
    </row>
    <row r="11" spans="1:15" x14ac:dyDescent="0.25">
      <c r="A11" s="180" t="s">
        <v>105</v>
      </c>
      <c r="B11" s="188">
        <f>'condense-sheets'!D4</f>
        <v>0</v>
      </c>
      <c r="C11" s="181">
        <f>'condense-sheets'!D14</f>
        <v>0</v>
      </c>
      <c r="D11" s="186">
        <f>'condense-sheets'!D11</f>
        <v>0</v>
      </c>
      <c r="E11" s="186">
        <f>'condense-sheets'!D34</f>
        <v>0</v>
      </c>
      <c r="F11" s="186">
        <f t="shared" si="0"/>
        <v>0</v>
      </c>
      <c r="G11" s="186">
        <f t="shared" si="1"/>
        <v>0</v>
      </c>
      <c r="H11" s="186">
        <f>'stock-history'!D4*1000</f>
        <v>0</v>
      </c>
      <c r="I11" s="190" t="e">
        <f t="shared" si="2"/>
        <v>#DIV/0!</v>
      </c>
      <c r="J11" s="190" t="e">
        <f t="shared" si="3"/>
        <v>#DIV/0!</v>
      </c>
      <c r="K11" s="190" t="e">
        <f t="shared" si="4"/>
        <v>#DIV/0!</v>
      </c>
      <c r="L11" s="186">
        <f t="shared" si="5"/>
        <v>0</v>
      </c>
      <c r="M11" s="202" t="e">
        <f t="shared" si="6"/>
        <v>#DIV/0!</v>
      </c>
      <c r="N11" t="e">
        <f>SUM(N8:N10)</f>
        <v>#VALUE!</v>
      </c>
    </row>
    <row r="12" spans="1:15" x14ac:dyDescent="0.25">
      <c r="A12" s="180" t="s">
        <v>106</v>
      </c>
      <c r="B12" s="188">
        <f>'condense-sheets'!C4</f>
        <v>0</v>
      </c>
      <c r="C12" s="181">
        <f>'condense-sheets'!C14</f>
        <v>0</v>
      </c>
      <c r="D12" s="186">
        <f>'condense-sheets'!C11</f>
        <v>0</v>
      </c>
      <c r="E12" s="186">
        <f>'condense-sheets'!C34</f>
        <v>0</v>
      </c>
      <c r="F12" s="186">
        <f t="shared" si="0"/>
        <v>0</v>
      </c>
      <c r="G12" s="186">
        <f t="shared" si="1"/>
        <v>0</v>
      </c>
      <c r="H12" s="186">
        <f>'stock-history'!C4*1000</f>
        <v>0</v>
      </c>
      <c r="I12" s="190" t="e">
        <f t="shared" si="2"/>
        <v>#DIV/0!</v>
      </c>
      <c r="J12" s="190" t="e">
        <f t="shared" si="3"/>
        <v>#DIV/0!</v>
      </c>
      <c r="K12" s="190" t="e">
        <f t="shared" si="4"/>
        <v>#DIV/0!</v>
      </c>
      <c r="L12" s="186">
        <f t="shared" si="5"/>
        <v>0</v>
      </c>
      <c r="M12" s="202" t="e">
        <f t="shared" si="6"/>
        <v>#DIV/0!</v>
      </c>
    </row>
    <row r="13" spans="1:15" x14ac:dyDescent="0.25">
      <c r="A13" s="180" t="s">
        <v>107</v>
      </c>
      <c r="B13" s="188">
        <f>'condense-sheets'!B4</f>
        <v>0</v>
      </c>
      <c r="C13" s="181">
        <f>'condense-sheets'!B14</f>
        <v>0</v>
      </c>
      <c r="D13" s="186">
        <f>'condense-sheets'!B11</f>
        <v>0</v>
      </c>
      <c r="E13" s="186">
        <f>'condense-sheets'!B34</f>
        <v>0</v>
      </c>
      <c r="F13" s="186">
        <f t="shared" si="0"/>
        <v>0</v>
      </c>
      <c r="G13" s="186">
        <f t="shared" si="1"/>
        <v>0</v>
      </c>
      <c r="H13" s="186">
        <f>'stock-history'!B4*1000</f>
        <v>0</v>
      </c>
      <c r="I13" s="190" t="e">
        <f t="shared" si="2"/>
        <v>#DIV/0!</v>
      </c>
      <c r="J13" s="190" t="e">
        <f t="shared" si="3"/>
        <v>#DIV/0!</v>
      </c>
      <c r="K13" s="190" t="e">
        <f t="shared" si="4"/>
        <v>#DIV/0!</v>
      </c>
      <c r="L13" s="186">
        <f t="shared" si="5"/>
        <v>0</v>
      </c>
      <c r="M13" s="202" t="e">
        <f t="shared" si="6"/>
        <v>#DIV/0!</v>
      </c>
    </row>
    <row r="14" spans="1:15" x14ac:dyDescent="0.25">
      <c r="A14" s="193" t="s">
        <v>108</v>
      </c>
      <c r="B14" s="195" t="e">
        <f t="shared" ref="B14:C21" si="7">(1+((B10-B6)/B6))*(AVERAGE(B10,B6))+$B$4</f>
        <v>#DIV/0!</v>
      </c>
      <c r="C14" s="195" t="e">
        <f t="shared" si="7"/>
        <v>#DIV/0!</v>
      </c>
      <c r="D14" s="196">
        <f t="shared" ref="D14:D21" si="8">D13+$N$6</f>
        <v>0</v>
      </c>
      <c r="E14" s="196"/>
      <c r="F14" s="196" t="e">
        <f t="shared" si="0"/>
        <v>#DIV/0!</v>
      </c>
      <c r="G14" s="196" t="e">
        <f t="shared" si="1"/>
        <v>#DIV/0!</v>
      </c>
      <c r="H14" s="196" t="e" vm="2">
        <f t="array" ref="H14">(_FV(A1,"Market cap",TRUE))/1000</f>
        <v>#VALUE!</v>
      </c>
      <c r="I14" s="197"/>
      <c r="J14" s="197"/>
      <c r="K14" s="197"/>
      <c r="L14" s="197"/>
      <c r="M14" s="198"/>
      <c r="N14" s="196" t="e" vm="3">
        <f t="shared" ref="N14:N21" si="9">(H14/D14)/1000</f>
        <v>#VALUE!</v>
      </c>
      <c r="O14" s="198"/>
    </row>
    <row r="15" spans="1:15" x14ac:dyDescent="0.25">
      <c r="A15" s="180" t="s">
        <v>109</v>
      </c>
      <c r="B15" s="188" t="e">
        <f t="shared" si="7"/>
        <v>#DIV/0!</v>
      </c>
      <c r="C15" s="188" t="e">
        <f t="shared" si="7"/>
        <v>#DIV/0!</v>
      </c>
      <c r="D15" s="200">
        <f t="shared" si="8"/>
        <v>0</v>
      </c>
      <c r="E15" s="200"/>
      <c r="F15" s="200" t="e">
        <f t="shared" si="0"/>
        <v>#DIV/0!</v>
      </c>
      <c r="G15" s="186" t="e">
        <f t="shared" si="1"/>
        <v>#DIV/0!</v>
      </c>
      <c r="H15" s="200" t="e" vm="3">
        <f t="shared" ref="H15:H21" si="10">(((((H14+$N$7)*(1+$N$11))-ABS(L7))))*(M7)</f>
        <v>#VALUE!</v>
      </c>
      <c r="I15" s="201"/>
      <c r="J15" s="201"/>
      <c r="K15" s="201"/>
      <c r="L15" s="179"/>
      <c r="M15" s="201"/>
      <c r="N15" s="200" t="e" vm="3">
        <f t="shared" si="9"/>
        <v>#VALUE!</v>
      </c>
      <c r="O15" s="201"/>
    </row>
    <row r="16" spans="1:15" x14ac:dyDescent="0.25">
      <c r="A16" s="180" t="s">
        <v>110</v>
      </c>
      <c r="B16" s="188" t="e">
        <f t="shared" si="7"/>
        <v>#DIV/0!</v>
      </c>
      <c r="C16" s="188" t="e">
        <f t="shared" si="7"/>
        <v>#DIV/0!</v>
      </c>
      <c r="D16" s="200">
        <f t="shared" si="8"/>
        <v>0</v>
      </c>
      <c r="E16" s="200"/>
      <c r="F16" s="200" t="e">
        <f t="shared" si="0"/>
        <v>#DIV/0!</v>
      </c>
      <c r="G16" s="186" t="e">
        <f t="shared" si="1"/>
        <v>#DIV/0!</v>
      </c>
      <c r="H16" s="200" t="e" vm="3">
        <f t="shared" si="10"/>
        <v>#VALUE!</v>
      </c>
      <c r="I16" s="201"/>
      <c r="J16" s="201"/>
      <c r="K16" s="201"/>
      <c r="L16" s="179"/>
      <c r="M16" s="201"/>
      <c r="N16" s="200" t="e" vm="3">
        <f t="shared" si="9"/>
        <v>#VALUE!</v>
      </c>
      <c r="O16" s="201"/>
    </row>
    <row r="17" spans="1:15" x14ac:dyDescent="0.25">
      <c r="A17" s="180" t="s">
        <v>111</v>
      </c>
      <c r="B17" s="188" t="e">
        <f t="shared" si="7"/>
        <v>#DIV/0!</v>
      </c>
      <c r="C17" s="188" t="e">
        <f t="shared" si="7"/>
        <v>#DIV/0!</v>
      </c>
      <c r="D17" s="200">
        <f t="shared" si="8"/>
        <v>0</v>
      </c>
      <c r="E17" s="200"/>
      <c r="F17" s="200" t="e">
        <f t="shared" si="0"/>
        <v>#DIV/0!</v>
      </c>
      <c r="G17" s="186" t="e">
        <f t="shared" si="1"/>
        <v>#DIV/0!</v>
      </c>
      <c r="H17" s="200" t="e" vm="3">
        <f t="shared" si="10"/>
        <v>#VALUE!</v>
      </c>
      <c r="I17" s="201"/>
      <c r="J17" s="201"/>
      <c r="K17" s="201"/>
      <c r="L17" s="179"/>
      <c r="M17" s="201"/>
      <c r="N17" s="200" t="e" vm="3">
        <f t="shared" si="9"/>
        <v>#VALUE!</v>
      </c>
      <c r="O17" s="201"/>
    </row>
    <row r="18" spans="1:15" x14ac:dyDescent="0.25">
      <c r="A18" s="180" t="s">
        <v>112</v>
      </c>
      <c r="B18" s="188" t="e">
        <f t="shared" si="7"/>
        <v>#DIV/0!</v>
      </c>
      <c r="C18" s="188" t="e">
        <f t="shared" si="7"/>
        <v>#DIV/0!</v>
      </c>
      <c r="D18" s="200">
        <f t="shared" si="8"/>
        <v>0</v>
      </c>
      <c r="E18" s="200"/>
      <c r="F18" s="200" t="e">
        <f t="shared" si="0"/>
        <v>#DIV/0!</v>
      </c>
      <c r="G18" s="186" t="e">
        <f t="shared" si="1"/>
        <v>#DIV/0!</v>
      </c>
      <c r="H18" s="200" t="e" vm="3">
        <f t="shared" si="10"/>
        <v>#VALUE!</v>
      </c>
      <c r="I18" s="201"/>
      <c r="J18" s="201"/>
      <c r="K18" s="201"/>
      <c r="L18" s="179"/>
      <c r="M18" s="201"/>
      <c r="N18" s="200" t="e" vm="3">
        <f t="shared" si="9"/>
        <v>#VALUE!</v>
      </c>
      <c r="O18" s="201"/>
    </row>
    <row r="19" spans="1:15" x14ac:dyDescent="0.25">
      <c r="A19" s="180" t="s">
        <v>113</v>
      </c>
      <c r="B19" s="188" t="e">
        <f t="shared" si="7"/>
        <v>#DIV/0!</v>
      </c>
      <c r="C19" s="188" t="e">
        <f t="shared" si="7"/>
        <v>#DIV/0!</v>
      </c>
      <c r="D19" s="200">
        <f t="shared" si="8"/>
        <v>0</v>
      </c>
      <c r="E19" s="200"/>
      <c r="F19" s="200" t="e">
        <f t="shared" si="0"/>
        <v>#DIV/0!</v>
      </c>
      <c r="G19" s="186" t="e">
        <f t="shared" si="1"/>
        <v>#DIV/0!</v>
      </c>
      <c r="H19" s="200" t="e" vm="3">
        <f t="shared" si="10"/>
        <v>#VALUE!</v>
      </c>
      <c r="I19" s="201"/>
      <c r="J19" s="201"/>
      <c r="K19" s="201"/>
      <c r="L19" s="179"/>
      <c r="M19" s="201"/>
      <c r="N19" s="200" t="e" vm="3">
        <f t="shared" si="9"/>
        <v>#VALUE!</v>
      </c>
      <c r="O19" s="201"/>
    </row>
    <row r="20" spans="1:15" x14ac:dyDescent="0.25">
      <c r="A20" s="180" t="s">
        <v>114</v>
      </c>
      <c r="B20" s="188" t="e">
        <f t="shared" si="7"/>
        <v>#DIV/0!</v>
      </c>
      <c r="C20" s="188" t="e">
        <f t="shared" si="7"/>
        <v>#DIV/0!</v>
      </c>
      <c r="D20" s="200">
        <f t="shared" si="8"/>
        <v>0</v>
      </c>
      <c r="E20" s="200"/>
      <c r="F20" s="200" t="e">
        <f t="shared" si="0"/>
        <v>#DIV/0!</v>
      </c>
      <c r="G20" s="186" t="e">
        <f t="shared" si="1"/>
        <v>#DIV/0!</v>
      </c>
      <c r="H20" s="200" t="e" vm="3">
        <f t="shared" si="10"/>
        <v>#VALUE!</v>
      </c>
      <c r="I20" s="201"/>
      <c r="J20" s="201"/>
      <c r="K20" s="201"/>
      <c r="L20" s="179"/>
      <c r="M20" s="201"/>
      <c r="N20" s="200" t="e" vm="3">
        <f t="shared" si="9"/>
        <v>#VALUE!</v>
      </c>
      <c r="O20" s="201"/>
    </row>
    <row r="21" spans="1:15" x14ac:dyDescent="0.25">
      <c r="A21" s="180" t="s">
        <v>115</v>
      </c>
      <c r="B21" s="188" t="e">
        <f t="shared" si="7"/>
        <v>#DIV/0!</v>
      </c>
      <c r="C21" s="188" t="e">
        <f t="shared" si="7"/>
        <v>#DIV/0!</v>
      </c>
      <c r="D21" s="200">
        <f t="shared" si="8"/>
        <v>0</v>
      </c>
      <c r="E21" s="200"/>
      <c r="F21" s="200" t="e">
        <f t="shared" si="0"/>
        <v>#DIV/0!</v>
      </c>
      <c r="G21" s="186" t="e">
        <f t="shared" si="1"/>
        <v>#DIV/0!</v>
      </c>
      <c r="H21" s="200" t="e" vm="3">
        <f t="shared" si="10"/>
        <v>#VALUE!</v>
      </c>
      <c r="I21" s="201"/>
      <c r="J21" s="201"/>
      <c r="K21" s="201"/>
      <c r="L21" s="179"/>
      <c r="M21" s="201"/>
      <c r="N21" s="200" t="e" vm="3">
        <f t="shared" si="9"/>
        <v>#VALUE!</v>
      </c>
      <c r="O21" s="201"/>
    </row>
    <row r="22" spans="1:15" x14ac:dyDescent="0.25">
      <c r="A22" s="180"/>
      <c r="B22" s="179"/>
      <c r="C22" s="179"/>
      <c r="D22" s="179"/>
      <c r="E22" s="179"/>
      <c r="F22" s="179"/>
      <c r="G22" s="179"/>
    </row>
    <row r="23" spans="1:15" s="90" customFormat="1" x14ac:dyDescent="0.25">
      <c r="A23" s="187" t="s">
        <v>94</v>
      </c>
      <c r="B23" s="192" t="s">
        <v>116</v>
      </c>
      <c r="D23" s="179"/>
      <c r="E23" s="179"/>
      <c r="F23" s="179"/>
      <c r="G23" s="179"/>
    </row>
    <row r="24" spans="1:15" s="90" customFormat="1" x14ac:dyDescent="0.25">
      <c r="A24" s="180" t="s">
        <v>117</v>
      </c>
      <c r="B24" s="203" t="e" vm="3">
        <f>N1</f>
        <v>#VALUE!</v>
      </c>
      <c r="C24" s="199" t="e" vm="3">
        <f t="array" ref="C24">_xlfn.IFS(B24&gt;0, "SOLVENT", B24&lt;0, "INSOLVENT")</f>
        <v>#VALUE!</v>
      </c>
      <c r="D24" s="179"/>
      <c r="E24" s="179"/>
      <c r="F24" s="179"/>
      <c r="G24" s="179"/>
    </row>
    <row r="25" spans="1:15" s="90" customFormat="1" x14ac:dyDescent="0.25">
      <c r="A25" s="180" t="s">
        <v>108</v>
      </c>
      <c r="B25" s="191" t="e" vm="3">
        <f>N14</f>
        <v>#VALUE!</v>
      </c>
      <c r="C25" s="199" t="e" vm="3">
        <f t="array" ref="C25">_xlfn.IFS(B25&gt;0, "SOLVENT", B25&lt;0, "INSOLVENT")</f>
        <v>#VALUE!</v>
      </c>
      <c r="E25" s="179"/>
      <c r="F25" s="179"/>
      <c r="G25" s="179"/>
    </row>
    <row r="26" spans="1:15" x14ac:dyDescent="0.25">
      <c r="A26" s="180" t="s">
        <v>109</v>
      </c>
      <c r="B26" s="191" t="e" vm="3">
        <f>N15</f>
        <v>#VALUE!</v>
      </c>
      <c r="C26" s="199" t="e" vm="3">
        <f t="array" ref="C26">_xlfn.IFS(B26&gt;0, "SOLVENT", B26&lt;0, "INSOLVENT")</f>
        <v>#VALUE!</v>
      </c>
    </row>
    <row r="27" spans="1:15" x14ac:dyDescent="0.25">
      <c r="A27" s="180" t="s">
        <v>110</v>
      </c>
      <c r="B27" s="191" t="e" vm="3">
        <f>N16</f>
        <v>#VALUE!</v>
      </c>
      <c r="C27" s="199" t="e" vm="3">
        <f t="array" ref="C27">_xlfn.IFS(B27&gt;0, "SOLVENT", B27&lt;0, "INSOLVENT")</f>
        <v>#VALUE!</v>
      </c>
    </row>
    <row r="28" spans="1:15" x14ac:dyDescent="0.25">
      <c r="A28" s="180" t="s">
        <v>111</v>
      </c>
      <c r="B28" s="191" t="e" vm="3">
        <f>N17</f>
        <v>#VALUE!</v>
      </c>
      <c r="C28" s="199" t="e" vm="3">
        <f t="array" ref="C28">_xlfn.IFS(B28&gt;0, "SOLVENT", B28&lt;0, "INSOLVENT")</f>
        <v>#VALUE!</v>
      </c>
    </row>
    <row r="30" spans="1:15" x14ac:dyDescent="0.25">
      <c r="A30" s="193" t="s">
        <v>118</v>
      </c>
      <c r="B30" s="194" t="e">
        <f>AVERAGEIF(B24:B28, "&gt;0")</f>
        <v>#DIV/0!</v>
      </c>
      <c r="C30" s="196" t="e">
        <f>B30*D21*1000</f>
        <v>#DIV/0!</v>
      </c>
      <c r="D30" s="202"/>
    </row>
  </sheetData>
  <mergeCells count="2">
    <mergeCell ref="A1:M2"/>
    <mergeCell ref="N1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75"/>
  <sheetViews>
    <sheetView tabSelected="1" zoomScale="85" zoomScaleNormal="85" workbookViewId="0">
      <pane xSplit="1" topLeftCell="AX1" activePane="topRight" state="frozen"/>
      <selection pane="topRight" activeCell="AY6" sqref="AY6:BA7"/>
    </sheetView>
  </sheetViews>
  <sheetFormatPr defaultRowHeight="15" x14ac:dyDescent="0.25"/>
  <cols>
    <col min="1" max="2" width="10.7109375" style="7" customWidth="1"/>
    <col min="3" max="3" width="20.7109375" style="7" customWidth="1"/>
    <col min="4" max="4" width="8.28515625" style="7" customWidth="1"/>
    <col min="5" max="5" width="20.7109375" style="7" customWidth="1"/>
    <col min="6" max="6" width="8.28515625" style="7" customWidth="1"/>
    <col min="7" max="7" width="20.7109375" style="7" customWidth="1"/>
    <col min="8" max="8" width="8.28515625" style="7" customWidth="1"/>
    <col min="9" max="9" width="20.7109375" style="7" customWidth="1"/>
    <col min="10" max="10" width="8.28515625" style="7" customWidth="1"/>
    <col min="11" max="11" width="20.7109375" style="7" customWidth="1"/>
    <col min="12" max="12" width="8.28515625" style="7" customWidth="1"/>
    <col min="13" max="13" width="20.7109375" style="7" customWidth="1"/>
    <col min="14" max="14" width="8.28515625" style="80" customWidth="1"/>
    <col min="15" max="16" width="10.7109375" style="80" customWidth="1"/>
    <col min="17" max="22" width="5.7109375" style="80" customWidth="1"/>
    <col min="23" max="24" width="10.7109375" style="80" customWidth="1"/>
    <col min="25" max="25" width="20.7109375" style="80" customWidth="1"/>
    <col min="26" max="26" width="8.28515625" style="80" customWidth="1"/>
    <col min="27" max="27" width="10.7109375" style="80" customWidth="1"/>
    <col min="28" max="28" width="20.7109375" style="80" customWidth="1"/>
    <col min="29" max="29" width="8.28515625" style="80" customWidth="1"/>
    <col min="30" max="30" width="5.7109375" style="80" customWidth="1"/>
    <col min="31" max="31" width="7.5703125" style="80" customWidth="1"/>
    <col min="32" max="32" width="10.7109375" style="80" customWidth="1"/>
    <col min="33" max="33" width="10.7109375" style="7" customWidth="1"/>
    <col min="34" max="34" width="20.7109375" customWidth="1"/>
    <col min="35" max="35" width="8.28515625" style="40" customWidth="1"/>
    <col min="36" max="36" width="20.7109375" customWidth="1"/>
    <col min="37" max="37" width="8.28515625" style="40" customWidth="1"/>
    <col min="38" max="38" width="20.7109375" customWidth="1"/>
    <col min="39" max="39" width="8.28515625" style="40" customWidth="1"/>
    <col min="40" max="40" width="20.7109375" customWidth="1"/>
    <col min="41" max="41" width="8.28515625" style="40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0" customWidth="1"/>
    <col min="50" max="50" width="10.7109375" style="43" customWidth="1"/>
    <col min="51" max="53" width="20.7109375" style="44" customWidth="1"/>
    <col min="54" max="56" width="20.7109375" style="7" customWidth="1"/>
    <col min="57" max="57" width="5.7109375" customWidth="1"/>
    <col min="58" max="64" width="20.7109375" customWidth="1"/>
    <col min="65" max="65" width="5.7109375" customWidth="1"/>
  </cols>
  <sheetData>
    <row r="1" spans="1:66" s="90" customForma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231" t="str">
        <f>C9</f>
        <v>Revenue</v>
      </c>
      <c r="R1" s="231" t="str">
        <f>E9</f>
        <v>Operating Income</v>
      </c>
      <c r="S1" s="231" t="str">
        <f>G9</f>
        <v>Net Income</v>
      </c>
      <c r="T1" s="231" t="str">
        <f>I9</f>
        <v>Shares Outstanding</v>
      </c>
      <c r="U1" s="231" t="str">
        <f>K9</f>
        <v>Free Cash Flow</v>
      </c>
      <c r="V1" s="231" t="str">
        <f>M9</f>
        <v>Revenue per Share</v>
      </c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89"/>
      <c r="AI1" s="146"/>
      <c r="AJ1" s="89"/>
      <c r="AK1" s="146"/>
      <c r="AL1" s="89"/>
      <c r="AM1" s="146"/>
      <c r="AN1" s="89"/>
      <c r="AO1" s="146"/>
      <c r="AP1" s="89"/>
      <c r="AQ1" s="89"/>
      <c r="AR1" s="89"/>
      <c r="AS1" s="89"/>
      <c r="AT1" s="89"/>
      <c r="AU1" s="89"/>
      <c r="AV1" s="89"/>
      <c r="AW1" s="89"/>
      <c r="AX1" s="147"/>
      <c r="AY1" s="104"/>
      <c r="AZ1" s="104"/>
      <c r="BA1" s="104"/>
      <c r="BB1" s="79"/>
      <c r="BC1" s="79"/>
      <c r="BD1" s="79"/>
      <c r="BE1" s="89"/>
      <c r="BF1" s="89"/>
      <c r="BG1" s="89"/>
      <c r="BH1" s="89"/>
      <c r="BI1" s="89"/>
      <c r="BJ1" s="89"/>
      <c r="BK1" s="89"/>
      <c r="BL1" s="89"/>
      <c r="BM1" s="89"/>
      <c r="BN1" s="89"/>
    </row>
    <row r="2" spans="1:66" s="90" customFormat="1" x14ac:dyDescent="0.25">
      <c r="A2" s="79"/>
      <c r="B2" s="153" t="s">
        <v>5</v>
      </c>
      <c r="C2" s="155">
        <f>AVERAGE(C10,C14,C18,C22,C26)</f>
        <v>0</v>
      </c>
      <c r="D2" s="131" t="e">
        <f>C2/AVERAGE(C2:C5)</f>
        <v>#DIV/0!</v>
      </c>
      <c r="E2" s="155">
        <f>AVERAGE(E10,E14,E18,E22,E26)</f>
        <v>0</v>
      </c>
      <c r="F2" s="131" t="e">
        <f>E2/AVERAGE(E2:E5)</f>
        <v>#DIV/0!</v>
      </c>
      <c r="G2" s="155">
        <f>AVERAGE(G10,G14,G18,G22,G26)</f>
        <v>0</v>
      </c>
      <c r="H2" s="131" t="e">
        <f>G2/AVERAGE(G2:G5)</f>
        <v>#DIV/0!</v>
      </c>
      <c r="I2" s="155">
        <f>AVERAGE(I10,I14,I18,I22,I26)</f>
        <v>0</v>
      </c>
      <c r="J2" s="131" t="e">
        <f>I2/AVERAGE(I2:I5)</f>
        <v>#DIV/0!</v>
      </c>
      <c r="K2" s="155">
        <f>AVERAGE(K10,K14,K18,K22,K26)</f>
        <v>0</v>
      </c>
      <c r="L2" s="131" t="e">
        <f>K2/AVERAGE(K2:K5)</f>
        <v>#DIV/0!</v>
      </c>
      <c r="M2" s="85">
        <f>AVERAGE(M10,M14,M18,M22,M26)</f>
        <v>0</v>
      </c>
      <c r="N2" s="131" t="e">
        <f>M2/AVERAGE(M2:M5)</f>
        <v>#DIV/0!</v>
      </c>
      <c r="O2" s="79"/>
      <c r="P2" s="79"/>
      <c r="Q2" s="221"/>
      <c r="R2" s="221"/>
      <c r="S2" s="221"/>
      <c r="T2" s="221"/>
      <c r="U2" s="221"/>
      <c r="V2" s="221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89"/>
      <c r="AI2" s="146"/>
      <c r="AJ2" s="89"/>
      <c r="AK2" s="146"/>
      <c r="AL2" s="89"/>
      <c r="AM2" s="146"/>
      <c r="AN2" s="89"/>
      <c r="AO2" s="146"/>
      <c r="AP2" s="89"/>
      <c r="AQ2" s="89"/>
      <c r="AR2" s="89"/>
      <c r="AS2" s="89"/>
      <c r="AT2" s="89"/>
      <c r="AU2" s="89"/>
      <c r="AV2" s="89"/>
      <c r="AW2" s="89"/>
      <c r="AX2" s="147"/>
      <c r="AY2" s="104"/>
      <c r="AZ2" s="104"/>
      <c r="BA2" s="104"/>
      <c r="BB2" s="79"/>
      <c r="BC2" s="79"/>
      <c r="BD2" s="79"/>
      <c r="BE2" s="89"/>
      <c r="BF2" s="89"/>
      <c r="BG2" s="89"/>
      <c r="BH2" s="89"/>
      <c r="BI2" s="89"/>
      <c r="BJ2" s="89"/>
      <c r="BK2" s="89"/>
      <c r="BL2" s="89"/>
      <c r="BM2" s="89"/>
      <c r="BN2" s="89"/>
    </row>
    <row r="3" spans="1:66" s="90" customFormat="1" x14ac:dyDescent="0.25">
      <c r="A3" s="79"/>
      <c r="B3" s="153" t="s">
        <v>4</v>
      </c>
      <c r="C3" s="155">
        <f>AVERAGE(C11,C15,C19,C23,C27)</f>
        <v>0</v>
      </c>
      <c r="D3" s="131" t="e">
        <f>C3/AVERAGE(C2:C5)</f>
        <v>#DIV/0!</v>
      </c>
      <c r="E3" s="155">
        <f>AVERAGE(E11,E15,E19,E23,E27)</f>
        <v>0</v>
      </c>
      <c r="F3" s="131" t="e">
        <f>E3/AVERAGE(E2:E5)</f>
        <v>#DIV/0!</v>
      </c>
      <c r="G3" s="155">
        <f>AVERAGE(G11,G15,G19,G23,G27)</f>
        <v>0</v>
      </c>
      <c r="H3" s="131" t="e">
        <f>G3/AVERAGE(G2:G5)</f>
        <v>#DIV/0!</v>
      </c>
      <c r="I3" s="155">
        <f>AVERAGE(I11,I15,I19,I23,I27)</f>
        <v>0</v>
      </c>
      <c r="J3" s="131" t="e">
        <f>I3/AVERAGE(I2:I5)</f>
        <v>#DIV/0!</v>
      </c>
      <c r="K3" s="155">
        <f>AVERAGE(K11,K15,K19,K23,K27)</f>
        <v>0</v>
      </c>
      <c r="L3" s="131" t="e">
        <f>K3/AVERAGE(K2:K5)</f>
        <v>#DIV/0!</v>
      </c>
      <c r="M3" s="85">
        <f>AVERAGE(M11,M15,M19,M23,M27)</f>
        <v>0</v>
      </c>
      <c r="N3" s="131" t="e">
        <f>M3/AVERAGE(M2:M5)</f>
        <v>#DIV/0!</v>
      </c>
      <c r="O3" s="79"/>
      <c r="P3" s="79"/>
      <c r="Q3" s="221"/>
      <c r="R3" s="221"/>
      <c r="S3" s="221"/>
      <c r="T3" s="221"/>
      <c r="U3" s="221"/>
      <c r="V3" s="221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89"/>
      <c r="AI3" s="146"/>
      <c r="AJ3" s="89"/>
      <c r="AK3" s="146"/>
      <c r="AL3" s="89"/>
      <c r="AM3" s="146"/>
      <c r="AN3" s="89"/>
      <c r="AO3" s="146"/>
      <c r="AP3" s="89"/>
      <c r="AQ3" s="89"/>
      <c r="AR3" s="89"/>
      <c r="AS3" s="89"/>
      <c r="AT3" s="89"/>
      <c r="AU3" s="89"/>
      <c r="AV3" s="89"/>
      <c r="AW3" s="89"/>
      <c r="AX3" s="147"/>
      <c r="AY3" s="104"/>
      <c r="AZ3" s="104"/>
      <c r="BA3" s="104"/>
      <c r="BB3" s="79"/>
      <c r="BC3" s="79"/>
      <c r="BD3" s="79"/>
      <c r="BE3" s="89"/>
      <c r="BF3" s="89"/>
      <c r="BG3" s="89"/>
      <c r="BH3" s="89"/>
      <c r="BI3" s="89"/>
      <c r="BJ3" s="89"/>
      <c r="BK3" s="89"/>
      <c r="BL3" s="89"/>
      <c r="BM3" s="89"/>
      <c r="BN3" s="89"/>
    </row>
    <row r="4" spans="1:66" s="90" customFormat="1" x14ac:dyDescent="0.25">
      <c r="A4" s="79"/>
      <c r="B4" s="153" t="s">
        <v>3</v>
      </c>
      <c r="C4" s="155">
        <f>AVERAGE(C12,C16,C20,C24,C28)</f>
        <v>0</v>
      </c>
      <c r="D4" s="131" t="e">
        <f>C4/AVERAGE(C2:C5)</f>
        <v>#DIV/0!</v>
      </c>
      <c r="E4" s="155">
        <f>AVERAGE(E12,E16,E20,E24,E28)</f>
        <v>0</v>
      </c>
      <c r="F4" s="131" t="e">
        <f>E4/AVERAGE(E2:E5)</f>
        <v>#DIV/0!</v>
      </c>
      <c r="G4" s="155">
        <f>AVERAGE(G12,G16,G20,G24,G28)</f>
        <v>0</v>
      </c>
      <c r="H4" s="131" t="e">
        <f>G4/AVERAGE(G2:G5)</f>
        <v>#DIV/0!</v>
      </c>
      <c r="I4" s="155">
        <f>AVERAGE(I12,I16,I20,I24,I28)</f>
        <v>0</v>
      </c>
      <c r="J4" s="131" t="e">
        <f>I4/AVERAGE(I2:I5)</f>
        <v>#DIV/0!</v>
      </c>
      <c r="K4" s="155">
        <f>AVERAGE(K12,K16,K20,K24,K28)</f>
        <v>0</v>
      </c>
      <c r="L4" s="131" t="e">
        <f>K4/AVERAGE(K2:K5)</f>
        <v>#DIV/0!</v>
      </c>
      <c r="M4" s="85">
        <f>AVERAGE(M12,M16,M20,M24,M28)</f>
        <v>0</v>
      </c>
      <c r="N4" s="131" t="e">
        <f>M4/AVERAGE(M2:M5)</f>
        <v>#DIV/0!</v>
      </c>
      <c r="O4" s="79"/>
      <c r="P4" s="79"/>
      <c r="Q4" s="221"/>
      <c r="R4" s="221"/>
      <c r="S4" s="221"/>
      <c r="T4" s="221"/>
      <c r="U4" s="221"/>
      <c r="V4" s="221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89"/>
      <c r="AI4" s="146"/>
      <c r="AJ4" s="89"/>
      <c r="AK4" s="146"/>
      <c r="AL4" s="89"/>
      <c r="AM4" s="146"/>
      <c r="AN4" s="89"/>
      <c r="AO4" s="146"/>
      <c r="AP4" s="89"/>
      <c r="AQ4" s="89"/>
      <c r="AR4" s="89"/>
      <c r="AS4" s="89"/>
      <c r="AT4" s="89"/>
      <c r="AU4" s="89"/>
      <c r="AV4" s="89"/>
      <c r="AW4" s="89"/>
      <c r="AX4" s="147"/>
      <c r="AY4" s="104"/>
      <c r="AZ4" s="104"/>
      <c r="BA4" s="104"/>
      <c r="BB4" s="79"/>
      <c r="BC4" s="79"/>
      <c r="BD4" s="79"/>
      <c r="BE4" s="89"/>
      <c r="BF4" s="89"/>
      <c r="BG4" s="89"/>
      <c r="BH4" s="89"/>
      <c r="BI4" s="89"/>
      <c r="BJ4" s="89"/>
      <c r="BK4" s="89"/>
      <c r="BL4" s="89"/>
      <c r="BM4" s="89"/>
      <c r="BN4" s="89"/>
    </row>
    <row r="5" spans="1:66" s="90" customFormat="1" x14ac:dyDescent="0.25">
      <c r="A5" s="79"/>
      <c r="B5" s="153" t="s">
        <v>2</v>
      </c>
      <c r="C5" s="155">
        <f>AVERAGE(C13,C17,C21,C25,C29)</f>
        <v>0</v>
      </c>
      <c r="D5" s="131" t="e">
        <f>C5/AVERAGE(C2:C5)</f>
        <v>#DIV/0!</v>
      </c>
      <c r="E5" s="155">
        <f>AVERAGE(E13,E17,E21,E25,E29)</f>
        <v>0</v>
      </c>
      <c r="F5" s="131" t="e">
        <f>E5/AVERAGE(E2:E5)</f>
        <v>#DIV/0!</v>
      </c>
      <c r="G5" s="155">
        <f>AVERAGE(G13,G17,G21,G25,G29)</f>
        <v>0</v>
      </c>
      <c r="H5" s="131" t="e">
        <f>G5/AVERAGE(G2:G5)</f>
        <v>#DIV/0!</v>
      </c>
      <c r="I5" s="155">
        <f>AVERAGE(I13,I17,I21,I25,I29)</f>
        <v>0</v>
      </c>
      <c r="J5" s="131" t="e">
        <f>I5/AVERAGE(I2:I5)</f>
        <v>#DIV/0!</v>
      </c>
      <c r="K5" s="155">
        <f>AVERAGE(K13,K17,K21,K25,K29)</f>
        <v>0</v>
      </c>
      <c r="L5" s="131" t="e">
        <f>K5/AVERAGE(K2:K5)</f>
        <v>#DIV/0!</v>
      </c>
      <c r="M5" s="85">
        <f>AVERAGE(M13,M17,M21,M25,M29)</f>
        <v>0</v>
      </c>
      <c r="N5" s="131" t="e">
        <f>M5/AVERAGE(M2:M5)</f>
        <v>#DIV/0!</v>
      </c>
      <c r="O5" s="79"/>
      <c r="P5" s="79"/>
      <c r="Q5" s="221"/>
      <c r="R5" s="221"/>
      <c r="S5" s="221"/>
      <c r="T5" s="221"/>
      <c r="U5" s="221"/>
      <c r="V5" s="221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89"/>
      <c r="AI5" s="146"/>
      <c r="AJ5" s="89"/>
      <c r="AK5" s="146"/>
      <c r="AL5" s="89"/>
      <c r="AM5" s="146"/>
      <c r="AN5" s="89"/>
      <c r="AO5" s="146"/>
      <c r="AP5" s="89"/>
      <c r="AQ5" s="89"/>
      <c r="AR5" s="89"/>
      <c r="AS5" s="89"/>
      <c r="AT5" s="89"/>
      <c r="AU5" s="89"/>
      <c r="AV5" s="89"/>
      <c r="AW5" s="89"/>
      <c r="AX5" s="147"/>
      <c r="AY5" s="104"/>
      <c r="AZ5" s="104"/>
      <c r="BA5" s="104"/>
      <c r="BB5" s="79"/>
      <c r="BC5" s="79"/>
      <c r="BD5" s="79"/>
      <c r="BE5" s="89"/>
      <c r="BF5" s="89"/>
      <c r="BG5" s="89"/>
      <c r="BH5" s="89"/>
      <c r="BI5" s="89"/>
      <c r="BJ5" s="89"/>
      <c r="BK5" s="89"/>
      <c r="BL5" s="89"/>
      <c r="BM5" s="89"/>
      <c r="BN5" s="89"/>
    </row>
    <row r="6" spans="1:66" ht="15" customHeight="1" x14ac:dyDescent="0.2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227"/>
      <c r="R6" s="227"/>
      <c r="S6" s="227"/>
      <c r="T6" s="227"/>
      <c r="U6" s="227"/>
      <c r="V6" s="227"/>
      <c r="W6" s="81"/>
      <c r="X6" s="233"/>
      <c r="Y6" s="226"/>
      <c r="Z6" s="227"/>
      <c r="AA6" s="233"/>
      <c r="AB6" s="239"/>
      <c r="AC6" s="227"/>
      <c r="AD6" s="239"/>
      <c r="AE6" s="227"/>
      <c r="AF6" s="81"/>
      <c r="AG6" s="81"/>
      <c r="AH6" s="110"/>
      <c r="AI6" s="148"/>
      <c r="AJ6" s="110"/>
      <c r="AK6" s="148"/>
      <c r="AL6" s="110"/>
      <c r="AM6" s="148"/>
      <c r="AN6" s="110"/>
      <c r="AO6" s="148"/>
      <c r="AP6" s="110"/>
      <c r="AQ6" s="81"/>
      <c r="AR6" s="110"/>
      <c r="AS6" s="81"/>
      <c r="AT6" s="110"/>
      <c r="AU6" s="81"/>
      <c r="AV6" s="52"/>
      <c r="AW6" s="243" t="e" vm="4">
        <f t="array" ref="AW6">_FV(AY6,"Ticker symbol",TRUE)</f>
        <v>#VALUE!</v>
      </c>
      <c r="AX6" s="237"/>
      <c r="AY6" s="228"/>
      <c r="AZ6" s="229"/>
      <c r="BA6" s="229"/>
      <c r="BB6" s="240" t="e" vm="1">
        <f t="array" ref="BB6">_FV(AY6,"Price")</f>
        <v>#VALUE!</v>
      </c>
      <c r="BC6" s="236" t="e" vm="2">
        <f t="array" ref="BC6">_FV(AY6,"Market cap",TRUE)</f>
        <v>#VALUE!</v>
      </c>
      <c r="BD6" s="237"/>
      <c r="BE6" s="52"/>
      <c r="BF6" s="52"/>
      <c r="BG6" s="52"/>
      <c r="BH6" s="52"/>
      <c r="BI6" s="52"/>
      <c r="BJ6" s="52"/>
      <c r="BK6" s="52"/>
      <c r="BL6" s="52"/>
      <c r="BM6" s="52"/>
      <c r="BN6" s="89"/>
    </row>
    <row r="7" spans="1:66" ht="15" customHeight="1" x14ac:dyDescent="0.25">
      <c r="A7" s="81"/>
      <c r="B7" s="81"/>
      <c r="C7" s="81"/>
      <c r="D7" s="151"/>
      <c r="E7" s="81"/>
      <c r="F7" s="151"/>
      <c r="G7" s="81"/>
      <c r="H7" s="151"/>
      <c r="I7" s="81"/>
      <c r="J7" s="151"/>
      <c r="K7" s="141"/>
      <c r="L7" s="151"/>
      <c r="M7" s="81"/>
      <c r="N7" s="151"/>
      <c r="O7" s="81"/>
      <c r="P7" s="81"/>
      <c r="Q7" s="227"/>
      <c r="R7" s="227"/>
      <c r="S7" s="227"/>
      <c r="T7" s="227"/>
      <c r="U7" s="227"/>
      <c r="V7" s="227"/>
      <c r="W7" s="81"/>
      <c r="X7" s="227"/>
      <c r="Y7" s="227"/>
      <c r="Z7" s="227"/>
      <c r="AA7" s="227"/>
      <c r="AB7" s="227"/>
      <c r="AC7" s="227"/>
      <c r="AD7" s="227"/>
      <c r="AE7" s="227"/>
      <c r="AF7" s="81"/>
      <c r="AG7" s="95"/>
      <c r="AH7" s="96"/>
      <c r="AI7" s="97"/>
      <c r="AJ7" s="96"/>
      <c r="AK7" s="97"/>
      <c r="AL7" s="96"/>
      <c r="AM7" s="97"/>
      <c r="AN7" s="96"/>
      <c r="AO7" s="97"/>
      <c r="AP7" s="96"/>
      <c r="AQ7" s="95"/>
      <c r="AR7" s="96"/>
      <c r="AS7" s="95"/>
      <c r="AT7" s="96"/>
      <c r="AU7" s="81"/>
      <c r="AV7" s="52"/>
      <c r="AW7" s="244"/>
      <c r="AX7" s="238"/>
      <c r="AY7" s="230"/>
      <c r="AZ7" s="230"/>
      <c r="BA7" s="230"/>
      <c r="BB7" s="230"/>
      <c r="BC7" s="230"/>
      <c r="BD7" s="238"/>
      <c r="BE7" s="52"/>
      <c r="BF7" s="52"/>
      <c r="BG7" s="52"/>
      <c r="BH7" s="52"/>
      <c r="BI7" s="52"/>
      <c r="BJ7" s="52"/>
      <c r="BK7" s="52"/>
      <c r="BL7" s="52"/>
      <c r="BM7" s="52"/>
      <c r="BN7" s="89"/>
    </row>
    <row r="8" spans="1:66" x14ac:dyDescent="0.25">
      <c r="A8" s="51" t="s">
        <v>119</v>
      </c>
      <c r="B8" s="98"/>
      <c r="C8" s="154">
        <f t="array" ref="C8:D8">LINEST(C10:C29)</f>
        <v>0</v>
      </c>
      <c r="D8" s="154">
        <v>0</v>
      </c>
      <c r="E8" s="154">
        <f t="array" ref="E8:F8">LINEST(E10:E29)</f>
        <v>0</v>
      </c>
      <c r="F8" s="154">
        <v>0</v>
      </c>
      <c r="G8" s="154">
        <f t="array" ref="G8:H8">LINEST(G10:G29)</f>
        <v>0</v>
      </c>
      <c r="H8" s="154">
        <v>0</v>
      </c>
      <c r="I8" s="154">
        <f t="array" ref="I8:J8">LINEST(I10:I29)</f>
        <v>0</v>
      </c>
      <c r="J8" s="154">
        <v>0</v>
      </c>
      <c r="K8" s="154">
        <f t="array" ref="K8:L8">LINEST(K10:K29)</f>
        <v>0</v>
      </c>
      <c r="L8" s="154">
        <v>0</v>
      </c>
      <c r="M8" s="154">
        <f t="array" ref="M8:N8">LINEST(M10:M29)</f>
        <v>0</v>
      </c>
      <c r="N8" s="154">
        <v>0</v>
      </c>
      <c r="O8" s="106"/>
      <c r="P8" s="106"/>
      <c r="Q8" s="230"/>
      <c r="R8" s="230"/>
      <c r="S8" s="230"/>
      <c r="T8" s="230"/>
      <c r="U8" s="230"/>
      <c r="V8" s="230"/>
      <c r="W8" s="99"/>
      <c r="X8" s="99"/>
      <c r="Y8" s="111">
        <f t="array" ref="Y8:Z8">LINEST(Y10:Y29)</f>
        <v>0</v>
      </c>
      <c r="Z8" s="109">
        <v>0</v>
      </c>
      <c r="AA8" s="109"/>
      <c r="AB8" s="111" t="e">
        <f t="array" ref="AB8">LINEST(AB10:AB30)</f>
        <v>#VALUE!</v>
      </c>
      <c r="AC8" s="111"/>
      <c r="AD8" s="99"/>
      <c r="AE8" s="99"/>
      <c r="AF8" s="99"/>
      <c r="AG8" s="99"/>
      <c r="AH8" s="164">
        <f t="array" ref="AH8:AI8">LINEST(AH10:AH29)</f>
        <v>0</v>
      </c>
      <c r="AI8" s="164">
        <v>0</v>
      </c>
      <c r="AJ8" s="164">
        <f t="array" ref="AJ8:AK8">LINEST(AJ10:AJ29)</f>
        <v>0</v>
      </c>
      <c r="AK8" s="164">
        <v>0</v>
      </c>
      <c r="AL8" s="164">
        <f t="array" ref="AL8:AM8">LINEST(AL10:AL29)</f>
        <v>0</v>
      </c>
      <c r="AM8" s="164">
        <v>0</v>
      </c>
      <c r="AN8" s="164">
        <f t="array" ref="AN8:AO8">LINEST(AN10:AN29)</f>
        <v>0</v>
      </c>
      <c r="AO8" s="164">
        <v>0</v>
      </c>
      <c r="AP8" s="164">
        <f t="array" ref="AP8:AQ8">LINEST(AP10:AP29)</f>
        <v>0</v>
      </c>
      <c r="AQ8" s="164">
        <v>0</v>
      </c>
      <c r="AR8" s="164">
        <f t="array" ref="AR8:AS8">LINEST(AR10:AR29)</f>
        <v>0</v>
      </c>
      <c r="AS8" s="164">
        <v>0</v>
      </c>
      <c r="AT8" s="164">
        <f t="array" ref="AT8:AU8">LINEST(AT10:AT29)</f>
        <v>0</v>
      </c>
      <c r="AU8" s="164">
        <v>0</v>
      </c>
      <c r="AV8" s="52"/>
      <c r="AW8" s="89"/>
      <c r="AX8" s="91"/>
      <c r="AY8" s="92"/>
      <c r="AZ8" s="92"/>
      <c r="BA8" s="149"/>
      <c r="BB8" s="58"/>
      <c r="BC8" s="58"/>
      <c r="BD8" s="59"/>
      <c r="BE8" s="52"/>
      <c r="BF8" s="52"/>
      <c r="BG8" s="52"/>
      <c r="BH8" s="52"/>
      <c r="BI8" s="52"/>
      <c r="BJ8" s="52"/>
      <c r="BK8" s="52"/>
      <c r="BL8" s="52"/>
      <c r="BM8" s="52"/>
      <c r="BN8" s="89"/>
    </row>
    <row r="9" spans="1:66" x14ac:dyDescent="0.25">
      <c r="A9" s="41" t="s">
        <v>1</v>
      </c>
      <c r="B9" s="130" t="s">
        <v>120</v>
      </c>
      <c r="C9" s="143" t="s">
        <v>6</v>
      </c>
      <c r="D9" s="144"/>
      <c r="E9" s="143" t="s">
        <v>13</v>
      </c>
      <c r="F9" s="144"/>
      <c r="G9" s="143" t="s">
        <v>18</v>
      </c>
      <c r="H9" s="144"/>
      <c r="I9" s="143" t="s">
        <v>121</v>
      </c>
      <c r="J9" s="144"/>
      <c r="K9" s="143" t="s">
        <v>26</v>
      </c>
      <c r="L9" s="144"/>
      <c r="M9" s="143" t="s">
        <v>122</v>
      </c>
      <c r="N9" s="144"/>
      <c r="O9" s="102"/>
      <c r="P9" s="87" t="s">
        <v>120</v>
      </c>
      <c r="Q9" s="83" t="s">
        <v>123</v>
      </c>
      <c r="R9" s="88" t="s">
        <v>124</v>
      </c>
      <c r="S9" s="88" t="s">
        <v>125</v>
      </c>
      <c r="T9" s="88" t="s">
        <v>126</v>
      </c>
      <c r="U9" s="88" t="s">
        <v>127</v>
      </c>
      <c r="V9" s="84" t="s">
        <v>128</v>
      </c>
      <c r="W9" s="102"/>
      <c r="X9" s="87" t="s">
        <v>120</v>
      </c>
      <c r="Y9" s="83" t="s">
        <v>91</v>
      </c>
      <c r="Z9" s="84"/>
      <c r="AA9" s="88"/>
      <c r="AB9" s="83" t="s">
        <v>129</v>
      </c>
      <c r="AC9" s="84"/>
      <c r="AD9" s="88" t="s">
        <v>130</v>
      </c>
      <c r="AE9" s="84" t="s">
        <v>131</v>
      </c>
      <c r="AF9" s="102"/>
      <c r="AG9" s="100" t="s">
        <v>120</v>
      </c>
      <c r="AH9" s="37" t="s">
        <v>40</v>
      </c>
      <c r="AI9" s="39" t="s">
        <v>132</v>
      </c>
      <c r="AJ9" s="37" t="s">
        <v>53</v>
      </c>
      <c r="AK9" s="39" t="s">
        <v>132</v>
      </c>
      <c r="AL9" s="37" t="s">
        <v>63</v>
      </c>
      <c r="AM9" s="39" t="s">
        <v>132</v>
      </c>
      <c r="AN9" s="37" t="s">
        <v>65</v>
      </c>
      <c r="AO9" s="39" t="s">
        <v>132</v>
      </c>
      <c r="AP9" s="37" t="s">
        <v>97</v>
      </c>
      <c r="AQ9" s="38" t="s">
        <v>132</v>
      </c>
      <c r="AR9" s="37" t="s">
        <v>71</v>
      </c>
      <c r="AS9" s="38" t="s">
        <v>132</v>
      </c>
      <c r="AT9" s="37" t="s">
        <v>72</v>
      </c>
      <c r="AU9" s="145" t="s">
        <v>132</v>
      </c>
      <c r="AV9" s="52"/>
      <c r="AW9" s="93" t="s">
        <v>1</v>
      </c>
      <c r="AX9" s="46" t="str">
        <f t="shared" ref="AX9:AX30" si="0">AG9</f>
        <v>Date</v>
      </c>
      <c r="AY9" s="45" t="str">
        <f t="shared" ref="AY9:AY30" si="1">C9</f>
        <v>Revenue</v>
      </c>
      <c r="AZ9" s="45" t="str">
        <f t="shared" ref="AZ9:AZ30" si="2">K9</f>
        <v>Free Cash Flow</v>
      </c>
      <c r="BA9" s="45" t="str">
        <f t="shared" ref="BA9:BA30" si="3">AP9</f>
        <v>Shareholder Equity</v>
      </c>
      <c r="BB9" s="45" t="s">
        <v>91</v>
      </c>
      <c r="BC9" s="45" t="s">
        <v>129</v>
      </c>
      <c r="BD9" s="46" t="s">
        <v>133</v>
      </c>
      <c r="BE9" s="89"/>
      <c r="BF9" s="52"/>
      <c r="BG9" s="52"/>
      <c r="BH9" s="52"/>
      <c r="BI9" s="52"/>
      <c r="BJ9" s="52"/>
      <c r="BK9" s="52"/>
      <c r="BL9" s="52"/>
      <c r="BM9" s="52"/>
      <c r="BN9" s="89"/>
    </row>
    <row r="10" spans="1:66" x14ac:dyDescent="0.25">
      <c r="A10" s="47" t="str">
        <f>'condense-sheets'!U3</f>
        <v>2019.Q1</v>
      </c>
      <c r="B10" s="82">
        <v>43555</v>
      </c>
      <c r="C10" s="132">
        <f>'condense-sheets'!U4</f>
        <v>0</v>
      </c>
      <c r="D10" s="101"/>
      <c r="E10" s="150">
        <f>'condense-sheets'!U8</f>
        <v>0</v>
      </c>
      <c r="F10" s="101"/>
      <c r="G10" s="132">
        <f>'condense-sheets'!U10</f>
        <v>0</v>
      </c>
      <c r="H10" s="101"/>
      <c r="I10" s="50">
        <f>'condense-sheets'!U11</f>
        <v>0</v>
      </c>
      <c r="J10" s="101"/>
      <c r="K10" s="132">
        <f>'condense-sheets'!U14</f>
        <v>0</v>
      </c>
      <c r="L10" s="101"/>
      <c r="M10" s="132">
        <f t="array" ref="M10">_xlfn.IFS(C10=0, 0, ABS(C10)&gt;0, C10/I10)</f>
        <v>0</v>
      </c>
      <c r="N10" s="101"/>
      <c r="O10" s="131"/>
      <c r="P10" s="94">
        <f t="shared" ref="P10:P49" si="4">AW10</f>
        <v>43525</v>
      </c>
      <c r="Q10" s="170">
        <f>D10</f>
        <v>0</v>
      </c>
      <c r="R10" s="171">
        <f>F10</f>
        <v>0</v>
      </c>
      <c r="S10" s="171">
        <f>H10</f>
        <v>0</v>
      </c>
      <c r="T10" s="171">
        <f>J10</f>
        <v>0</v>
      </c>
      <c r="U10" s="171">
        <f>L10</f>
        <v>0</v>
      </c>
      <c r="V10" s="172">
        <f>N10</f>
        <v>0</v>
      </c>
      <c r="W10" s="85"/>
      <c r="X10" s="48">
        <f t="shared" ref="X10:X49" si="5">B10</f>
        <v>43555</v>
      </c>
      <c r="Y10" s="150">
        <f t="shared" ref="Y10:Y30" si="6">BB10</f>
        <v>0</v>
      </c>
      <c r="Z10" s="101"/>
      <c r="AA10" s="85"/>
      <c r="AB10" s="108">
        <f t="array" ref="AB10">_xlfn.IFS(Y10=0, 0, Y10&gt;0, Y10/I10)</f>
        <v>0</v>
      </c>
      <c r="AC10" s="101"/>
      <c r="AD10" s="85">
        <f t="shared" ref="AD10:AD30" si="7">(E10+G10+K10)/1000000</f>
        <v>0</v>
      </c>
      <c r="AE10" s="86">
        <f t="shared" ref="AE10:AE30" si="8">AVERAGE(Q10:V10)</f>
        <v>0</v>
      </c>
      <c r="AF10" s="85"/>
      <c r="AG10" s="48">
        <f t="shared" ref="AG10:AG29" si="9">B10</f>
        <v>43555</v>
      </c>
      <c r="AH10" s="108">
        <f>'condense-sheets'!U24</f>
        <v>0</v>
      </c>
      <c r="AI10" s="101"/>
      <c r="AJ10" s="108">
        <f>'condense-sheets'!U27</f>
        <v>0</v>
      </c>
      <c r="AK10" s="101"/>
      <c r="AL10" s="108">
        <f>'condense-sheets'!U32</f>
        <v>0</v>
      </c>
      <c r="AM10" s="101"/>
      <c r="AN10" s="108">
        <f>'condense-sheets'!U33</f>
        <v>0</v>
      </c>
      <c r="AO10" s="101"/>
      <c r="AP10" s="108">
        <f>'condense-sheets'!U34</f>
        <v>0</v>
      </c>
      <c r="AQ10" s="101"/>
      <c r="AR10" s="108">
        <f>'condense-sheets'!U37</f>
        <v>0</v>
      </c>
      <c r="AS10" s="101"/>
      <c r="AT10" s="108">
        <f>'condense-sheets'!U38</f>
        <v>0</v>
      </c>
      <c r="AU10" s="101"/>
      <c r="AV10" s="89"/>
      <c r="AW10" s="94">
        <v>43525</v>
      </c>
      <c r="AX10" s="48">
        <f t="shared" si="0"/>
        <v>43555</v>
      </c>
      <c r="AY10" s="107">
        <f t="shared" si="1"/>
        <v>0</v>
      </c>
      <c r="AZ10" s="107">
        <f t="shared" si="2"/>
        <v>0</v>
      </c>
      <c r="BA10" s="107">
        <f t="shared" si="3"/>
        <v>0</v>
      </c>
      <c r="BB10" s="150">
        <f t="array" ref="BB10">_xlfn.IFS(OR('stock-history'!U4=0,'stock-history'!U4="-"), 0, 'stock-history'!U4&gt;0, 'stock-history'!U4)</f>
        <v>0</v>
      </c>
      <c r="BC10" s="54">
        <f t="array" ref="BC10">_xlfn.IFS(I10=0, 0, I10&gt;0, BB10/I10)</f>
        <v>0</v>
      </c>
      <c r="BD10" s="55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89"/>
      <c r="BF10" s="52"/>
      <c r="BG10" s="52"/>
      <c r="BH10" s="52"/>
      <c r="BI10" s="52"/>
      <c r="BJ10" s="52"/>
      <c r="BK10" s="52"/>
      <c r="BL10" s="52"/>
      <c r="BM10" s="52"/>
      <c r="BN10" s="89"/>
    </row>
    <row r="11" spans="1:66" x14ac:dyDescent="0.25">
      <c r="A11" s="47" t="str">
        <f>'condense-sheets'!T3</f>
        <v>2019.Q2</v>
      </c>
      <c r="B11" s="50" t="s">
        <v>134</v>
      </c>
      <c r="C11" s="132">
        <f>'condense-sheets'!T4</f>
        <v>0</v>
      </c>
      <c r="D11" s="101"/>
      <c r="E11" s="150">
        <f>'condense-sheets'!T8</f>
        <v>0</v>
      </c>
      <c r="F11" s="101"/>
      <c r="G11" s="132">
        <f>'condense-sheets'!T10</f>
        <v>0</v>
      </c>
      <c r="H11" s="101"/>
      <c r="I11" s="50">
        <f>'condense-sheets'!T11</f>
        <v>0</v>
      </c>
      <c r="J11" s="101"/>
      <c r="K11" s="132">
        <f>'condense-sheets'!T14</f>
        <v>0</v>
      </c>
      <c r="L11" s="101"/>
      <c r="M11" s="132">
        <f t="array" ref="M11">_xlfn.IFS(C11=0, 0, ABS(C11)&gt;0, C11/I11)</f>
        <v>0</v>
      </c>
      <c r="N11" s="101"/>
      <c r="O11" s="131"/>
      <c r="P11" s="94">
        <f t="shared" si="4"/>
        <v>43617</v>
      </c>
      <c r="Q11" s="170">
        <f t="shared" ref="Q11:Q49" si="10">Q10+D11</f>
        <v>0</v>
      </c>
      <c r="R11" s="171">
        <f t="shared" ref="R11:R49" si="11">R10+F11</f>
        <v>0</v>
      </c>
      <c r="S11" s="171">
        <f t="shared" ref="S11:S49" si="12">S10+H11</f>
        <v>0</v>
      </c>
      <c r="T11" s="171">
        <f t="shared" ref="T11:T49" si="13">T10+J11</f>
        <v>0</v>
      </c>
      <c r="U11" s="171">
        <f t="shared" ref="U11:U49" si="14">U10+L11</f>
        <v>0</v>
      </c>
      <c r="V11" s="172">
        <f t="shared" ref="V11:V49" si="15">V10+N11</f>
        <v>0</v>
      </c>
      <c r="W11" s="85"/>
      <c r="X11" s="48" t="str">
        <f t="shared" si="5"/>
        <v>6/31/2019</v>
      </c>
      <c r="Y11" s="150">
        <f t="shared" si="6"/>
        <v>0</v>
      </c>
      <c r="Z11" s="101"/>
      <c r="AA11" s="85"/>
      <c r="AB11" s="108">
        <f t="array" ref="AB11">_xlfn.IFS(Y11=0, 0, Y11&gt;0, Y11/I11)</f>
        <v>0</v>
      </c>
      <c r="AC11" s="101"/>
      <c r="AD11" s="85">
        <f t="shared" si="7"/>
        <v>0</v>
      </c>
      <c r="AE11" s="86">
        <f t="shared" si="8"/>
        <v>0</v>
      </c>
      <c r="AF11" s="85"/>
      <c r="AG11" s="48" t="str">
        <f t="shared" si="9"/>
        <v>6/31/2019</v>
      </c>
      <c r="AH11" s="108">
        <f>'condense-sheets'!T24</f>
        <v>0</v>
      </c>
      <c r="AI11" s="101"/>
      <c r="AJ11" s="108">
        <f>'condense-sheets'!T27</f>
        <v>0</v>
      </c>
      <c r="AK11" s="101"/>
      <c r="AL11" s="108">
        <f>'condense-sheets'!T32</f>
        <v>0</v>
      </c>
      <c r="AM11" s="101"/>
      <c r="AN11" s="108">
        <f>'condense-sheets'!T33</f>
        <v>0</v>
      </c>
      <c r="AO11" s="101"/>
      <c r="AP11" s="108">
        <f>'condense-sheets'!T34</f>
        <v>0</v>
      </c>
      <c r="AQ11" s="101"/>
      <c r="AR11" s="108">
        <f>'condense-sheets'!T37</f>
        <v>0</v>
      </c>
      <c r="AS11" s="101"/>
      <c r="AT11" s="108">
        <f>'condense-sheets'!T38</f>
        <v>0</v>
      </c>
      <c r="AU11" s="101"/>
      <c r="AV11" s="89"/>
      <c r="AW11" s="94">
        <v>43617</v>
      </c>
      <c r="AX11" s="48" t="str">
        <f t="shared" si="0"/>
        <v>6/31/2019</v>
      </c>
      <c r="AY11" s="107">
        <f t="shared" si="1"/>
        <v>0</v>
      </c>
      <c r="AZ11" s="107">
        <f t="shared" si="2"/>
        <v>0</v>
      </c>
      <c r="BA11" s="107">
        <f t="shared" si="3"/>
        <v>0</v>
      </c>
      <c r="BB11" s="150">
        <f t="array" ref="BB11">_xlfn.IFS(OR('stock-history'!T4=0,'stock-history'!T4="-"), 0, 'stock-history'!T4&gt;0, 'stock-history'!T4)</f>
        <v>0</v>
      </c>
      <c r="BC11" s="54">
        <f t="array" ref="BC11">_xlfn.IFS(I11=0, 0, I11&gt;0, BB11/I11)</f>
        <v>0</v>
      </c>
      <c r="BD11" s="55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89"/>
      <c r="BF11" s="52"/>
      <c r="BG11" s="52"/>
      <c r="BH11" s="52"/>
      <c r="BI11" s="52"/>
      <c r="BJ11" s="52"/>
      <c r="BK11" s="52"/>
      <c r="BL11" s="52"/>
      <c r="BM11" s="52"/>
      <c r="BN11" s="89"/>
    </row>
    <row r="12" spans="1:66" x14ac:dyDescent="0.25">
      <c r="A12" s="47" t="str">
        <f>'condense-sheets'!S3</f>
        <v>2019.Q3</v>
      </c>
      <c r="B12" s="50" t="s">
        <v>135</v>
      </c>
      <c r="C12" s="132">
        <f>'condense-sheets'!S4</f>
        <v>0</v>
      </c>
      <c r="D12" s="101"/>
      <c r="E12" s="150">
        <f>'condense-sheets'!S8</f>
        <v>0</v>
      </c>
      <c r="F12" s="101"/>
      <c r="G12" s="132">
        <f>'condense-sheets'!S10</f>
        <v>0</v>
      </c>
      <c r="H12" s="101"/>
      <c r="I12" s="50">
        <f>'condense-sheets'!S11</f>
        <v>0</v>
      </c>
      <c r="J12" s="101"/>
      <c r="K12" s="132">
        <f>'condense-sheets'!S14</f>
        <v>0</v>
      </c>
      <c r="L12" s="101"/>
      <c r="M12" s="132">
        <f t="array" ref="M12">_xlfn.IFS(C12=0, 0, ABS(C12)&gt;0, C12/I12)</f>
        <v>0</v>
      </c>
      <c r="N12" s="101"/>
      <c r="O12" s="131"/>
      <c r="P12" s="94">
        <f t="shared" si="4"/>
        <v>43709</v>
      </c>
      <c r="Q12" s="170">
        <f t="shared" si="10"/>
        <v>0</v>
      </c>
      <c r="R12" s="171">
        <f t="shared" si="11"/>
        <v>0</v>
      </c>
      <c r="S12" s="171">
        <f t="shared" si="12"/>
        <v>0</v>
      </c>
      <c r="T12" s="171">
        <f t="shared" si="13"/>
        <v>0</v>
      </c>
      <c r="U12" s="171">
        <f t="shared" si="14"/>
        <v>0</v>
      </c>
      <c r="V12" s="172">
        <f t="shared" si="15"/>
        <v>0</v>
      </c>
      <c r="W12" s="85"/>
      <c r="X12" s="48" t="str">
        <f t="shared" si="5"/>
        <v>9/31/2019</v>
      </c>
      <c r="Y12" s="150">
        <f t="shared" si="6"/>
        <v>0</v>
      </c>
      <c r="Z12" s="101"/>
      <c r="AA12" s="85"/>
      <c r="AB12" s="108">
        <f t="array" ref="AB12">_xlfn.IFS(Y12=0, 0, Y12&gt;0, Y12/I12)</f>
        <v>0</v>
      </c>
      <c r="AC12" s="101"/>
      <c r="AD12" s="85">
        <f t="shared" si="7"/>
        <v>0</v>
      </c>
      <c r="AE12" s="86">
        <f t="shared" si="8"/>
        <v>0</v>
      </c>
      <c r="AF12" s="85"/>
      <c r="AG12" s="48" t="str">
        <f t="shared" si="9"/>
        <v>9/31/2019</v>
      </c>
      <c r="AH12" s="108">
        <f>'condense-sheets'!S24</f>
        <v>0</v>
      </c>
      <c r="AI12" s="101"/>
      <c r="AJ12" s="108">
        <f>'condense-sheets'!S27</f>
        <v>0</v>
      </c>
      <c r="AK12" s="101"/>
      <c r="AL12" s="108">
        <f>'condense-sheets'!S32</f>
        <v>0</v>
      </c>
      <c r="AM12" s="101"/>
      <c r="AN12" s="108">
        <f>'condense-sheets'!S33</f>
        <v>0</v>
      </c>
      <c r="AO12" s="101"/>
      <c r="AP12" s="108">
        <f>'condense-sheets'!S34</f>
        <v>0</v>
      </c>
      <c r="AQ12" s="101"/>
      <c r="AR12" s="108">
        <f>'condense-sheets'!S37</f>
        <v>0</v>
      </c>
      <c r="AS12" s="101"/>
      <c r="AT12" s="108">
        <f>'condense-sheets'!S38</f>
        <v>0</v>
      </c>
      <c r="AU12" s="101"/>
      <c r="AV12" s="89"/>
      <c r="AW12" s="94">
        <v>43709</v>
      </c>
      <c r="AX12" s="48" t="str">
        <f t="shared" si="0"/>
        <v>9/31/2019</v>
      </c>
      <c r="AY12" s="107">
        <f t="shared" si="1"/>
        <v>0</v>
      </c>
      <c r="AZ12" s="107">
        <f t="shared" si="2"/>
        <v>0</v>
      </c>
      <c r="BA12" s="107">
        <f t="shared" si="3"/>
        <v>0</v>
      </c>
      <c r="BB12" s="150">
        <f t="array" ref="BB12">_xlfn.IFS(OR('stock-history'!S4=0,'stock-history'!S4="-"), 0, 'stock-history'!S4&gt;0, 'stock-history'!S4)</f>
        <v>0</v>
      </c>
      <c r="BC12" s="54">
        <f t="array" ref="BC12">_xlfn.IFS(I12=0, 0, I12&gt;0, BB12/I12)</f>
        <v>0</v>
      </c>
      <c r="BD12" s="55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89"/>
      <c r="BF12" s="52"/>
      <c r="BG12" s="52"/>
      <c r="BH12" s="52"/>
      <c r="BI12" s="52"/>
      <c r="BJ12" s="52"/>
      <c r="BK12" s="52"/>
      <c r="BL12" s="52"/>
      <c r="BM12" s="52"/>
      <c r="BN12" s="89"/>
    </row>
    <row r="13" spans="1:66" x14ac:dyDescent="0.25">
      <c r="A13" s="47" t="str">
        <f>'condense-sheets'!R3</f>
        <v>2019.Q4</v>
      </c>
      <c r="B13" s="82">
        <v>43830</v>
      </c>
      <c r="C13" s="132">
        <f>'condense-sheets'!R4</f>
        <v>0</v>
      </c>
      <c r="D13" s="101">
        <f t="array" ref="D13">_xlfn.IFS(AND(C13=0, C10=0), 0, AND(ABS(C13)&gt;0, C10=0), 0,AND(ABS(C13)&gt;0, ABS(C10)&gt;0), C13/C10)</f>
        <v>0</v>
      </c>
      <c r="E13" s="150">
        <f>'condense-sheets'!R8</f>
        <v>0</v>
      </c>
      <c r="F13" s="101">
        <f t="array" ref="F13">_xlfn.IFS(AND(E13=0, E10=0), 0, AND(ABS(E13)&gt;0, E10=0), 0,AND(ABS(E13)&gt;0, ABS(E10)&gt;0), E13/E10)</f>
        <v>0</v>
      </c>
      <c r="G13" s="132">
        <f>'condense-sheets'!R10</f>
        <v>0</v>
      </c>
      <c r="H13" s="101">
        <f t="array" ref="H13">_xlfn.IFS(AND(G13=0, G10=0), 0, AND(ABS(G13)&gt;0, G10=0), 0,AND(ABS(G13)&gt;0, ABS(G10)&gt;0), G13/G10)</f>
        <v>0</v>
      </c>
      <c r="I13" s="50">
        <f>'condense-sheets'!R11</f>
        <v>0</v>
      </c>
      <c r="J13" s="101">
        <f t="array" ref="J13">_xlfn.IFS(AND(I13=0, I10=0), 0, AND(ABS(I13)&gt;0, I10=0), 0,AND(ABS(I13)&gt;0, ABS(I10)&gt;0), I13/I10)</f>
        <v>0</v>
      </c>
      <c r="K13" s="132">
        <f>'condense-sheets'!R14</f>
        <v>0</v>
      </c>
      <c r="L13" s="101">
        <f t="array" ref="L13">_xlfn.IFS(AND(K13=0, K10=0), 0, AND(ABS(K13)&gt;0, K10=0), 0,AND(ABS(K13)&gt;0, ABS(K10)&gt;0), K13/K10)</f>
        <v>0</v>
      </c>
      <c r="M13" s="132">
        <f t="array" ref="M13">_xlfn.IFS(C13=0, 0, ABS(C13)&gt;0, C13/I13)</f>
        <v>0</v>
      </c>
      <c r="N13" s="101">
        <f t="array" ref="N13">_xlfn.IFS(AND(M13=0, M10=0), 0, AND(ABS(M13)&gt;0, M10=0), 0,AND(ABS(M13)&gt;0, ABS(M10)&gt;0), M13/M10)</f>
        <v>0</v>
      </c>
      <c r="O13" s="131"/>
      <c r="P13" s="94">
        <f t="shared" si="4"/>
        <v>43800</v>
      </c>
      <c r="Q13" s="170">
        <f t="shared" si="10"/>
        <v>0</v>
      </c>
      <c r="R13" s="171">
        <f t="shared" si="11"/>
        <v>0</v>
      </c>
      <c r="S13" s="171">
        <f t="shared" si="12"/>
        <v>0</v>
      </c>
      <c r="T13" s="171">
        <f t="shared" si="13"/>
        <v>0</v>
      </c>
      <c r="U13" s="171">
        <f t="shared" si="14"/>
        <v>0</v>
      </c>
      <c r="V13" s="172">
        <f t="shared" si="15"/>
        <v>0</v>
      </c>
      <c r="W13" s="85"/>
      <c r="X13" s="48">
        <f t="shared" si="5"/>
        <v>43830</v>
      </c>
      <c r="Y13" s="150">
        <f t="shared" si="6"/>
        <v>0</v>
      </c>
      <c r="Z13" s="101">
        <f t="array" ref="Z13">_xlfn.IFS(AND(Y13=0, Y10=0), 0, AND(ABS(Y13)&gt;0, Y10=0), 0,AND(ABS(Y13)&gt;0, ABS(Y10)&gt;0), Y13/Y10)</f>
        <v>0</v>
      </c>
      <c r="AA13" s="85"/>
      <c r="AB13" s="108">
        <f t="array" ref="AB13">_xlfn.IFS(Y13=0, 0, Y13&gt;0, Y13/I13)</f>
        <v>0</v>
      </c>
      <c r="AC13" s="101"/>
      <c r="AD13" s="85">
        <f t="shared" si="7"/>
        <v>0</v>
      </c>
      <c r="AE13" s="86">
        <f t="shared" si="8"/>
        <v>0</v>
      </c>
      <c r="AF13" s="85"/>
      <c r="AG13" s="48">
        <f t="shared" si="9"/>
        <v>43830</v>
      </c>
      <c r="AH13" s="108">
        <f>'condense-sheets'!R24</f>
        <v>0</v>
      </c>
      <c r="AI13" s="101">
        <f t="array" ref="AI13">_xlfn.IFS(AND(AH13=0, AH10=0), 0, AND(ABS(AH13)&gt;0, AH10=0), 0,AND(ABS(AH10)&gt;0, AH13=0), 0,AND(ABS(AH13)&gt;0, ABS(AH10)&gt;0), AH13/AH10)</f>
        <v>0</v>
      </c>
      <c r="AJ13" s="108">
        <f>'condense-sheets'!R27</f>
        <v>0</v>
      </c>
      <c r="AK13" s="101">
        <f t="array" ref="AK13">_xlfn.IFS(AND(AJ13=0, AJ10=0), 0, AND(ABS(AJ13)&gt;0, AJ10=0), 0,AND(ABS(AJ10)&gt;0, AJ13=0), 0,AND(ABS(AJ13)&gt;0, ABS(AJ10)&gt;0), AJ13/AJ10)</f>
        <v>0</v>
      </c>
      <c r="AL13" s="108">
        <f>'condense-sheets'!R32</f>
        <v>0</v>
      </c>
      <c r="AM13" s="101">
        <f t="array" ref="AM13">_xlfn.IFS(AND(AL13=0, AL10=0), 0, AND(ABS(AL13)&gt;0, AL10=0), 0,AND(ABS(AL10)&gt;0, AL13=0), 0,AND(ABS(AL13)&gt;0, ABS(AL10)&gt;0), AL13/AL10)</f>
        <v>0</v>
      </c>
      <c r="AN13" s="108">
        <f>'condense-sheets'!R33</f>
        <v>0</v>
      </c>
      <c r="AO13" s="101">
        <f t="array" ref="AO13">_xlfn.IFS(AND(AN13=0, AN10=0), 0, AND(ABS(AN13)&gt;0, AN10=0), 0,AND(ABS(AN10)&gt;0, AN13=0), 0,AND(ABS(AN13)&gt;0, ABS(AN10)&gt;0), AN13/AN10)</f>
        <v>0</v>
      </c>
      <c r="AP13" s="108">
        <f>'condense-sheets'!R34</f>
        <v>0</v>
      </c>
      <c r="AQ13" s="101">
        <f t="array" ref="AQ13">_xlfn.IFS(AND(AP13=0, AP10=0), 0, AND(ABS(AP13)&gt;0, AP10=0), 0,AND(ABS(AP10)&gt;0, AP13=0), 0,AND(ABS(AP13)&gt;0, ABS(AP10)&gt;0), AP13/AP10)</f>
        <v>0</v>
      </c>
      <c r="AR13" s="108">
        <f>'condense-sheets'!R37</f>
        <v>0</v>
      </c>
      <c r="AS13" s="101">
        <f t="array" ref="AS13">_xlfn.IFS(AND(AR13=0, AR10=0), 0, AND(ABS(AR13)&gt;0, AR10=0), 0,AND(ABS(AR10)&gt;0, AR13=0), 0,AND(ABS(AR13)&gt;0, ABS(AR10)&gt;0), AR13/AR10)</f>
        <v>0</v>
      </c>
      <c r="AT13" s="108">
        <f>'condense-sheets'!R38</f>
        <v>0</v>
      </c>
      <c r="AU13" s="101">
        <f t="array" ref="AU13">_xlfn.IFS(AND(AT13=0, AT10=0), 0, AND(ABS(AT13)&gt;0, AT10=0), 0,AND(ABS(AT10)&gt;0, AT13=0), 0,AND(ABS(AT13)&gt;0, ABS(AT10)&gt;0), AT13/AT10)</f>
        <v>0</v>
      </c>
      <c r="AV13" s="89"/>
      <c r="AW13" s="94">
        <v>43800</v>
      </c>
      <c r="AX13" s="48">
        <f t="shared" si="0"/>
        <v>43830</v>
      </c>
      <c r="AY13" s="107">
        <f t="shared" si="1"/>
        <v>0</v>
      </c>
      <c r="AZ13" s="107">
        <f t="shared" si="2"/>
        <v>0</v>
      </c>
      <c r="BA13" s="107">
        <f t="shared" si="3"/>
        <v>0</v>
      </c>
      <c r="BB13" s="150">
        <f t="array" ref="BB13">_xlfn.IFS(OR('stock-history'!S4=0,'stock-history'!S4="-"), 0, 'stock-history'!S4&gt;0, 'stock-history'!S4)</f>
        <v>0</v>
      </c>
      <c r="BC13" s="54">
        <f t="array" ref="BC13">_xlfn.IFS(I13=0, 0, I13&gt;0, BB13/I13)</f>
        <v>0</v>
      </c>
      <c r="BD13" s="55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89"/>
      <c r="BF13" s="52"/>
      <c r="BG13" s="52"/>
      <c r="BH13" s="52"/>
      <c r="BI13" s="52"/>
      <c r="BJ13" s="52"/>
      <c r="BK13" s="52"/>
      <c r="BL13" s="52"/>
      <c r="BM13" s="52"/>
      <c r="BN13" s="89"/>
    </row>
    <row r="14" spans="1:66" x14ac:dyDescent="0.25">
      <c r="A14" s="47" t="str">
        <f>'condense-sheets'!Q3</f>
        <v>2020.Q1</v>
      </c>
      <c r="B14" s="82">
        <v>43921</v>
      </c>
      <c r="C14" s="132">
        <f>'condense-sheets'!Q4</f>
        <v>0</v>
      </c>
      <c r="D14" s="101">
        <f t="array" ref="D14">_xlfn.IFS(AND(C14=0, C11=0), 0, AND(ABS(C14)&gt;0, C11=0), 0,AND(ABS(C14)&gt;0, ABS(C11)&gt;0), C14/C11)</f>
        <v>0</v>
      </c>
      <c r="E14" s="150">
        <f>'condense-sheets'!Q8</f>
        <v>0</v>
      </c>
      <c r="F14" s="101">
        <f t="array" ref="F14">_xlfn.IFS(AND(E14=0, E11=0), 0, AND(ABS(E14)&gt;0, E11=0), 0,AND(ABS(E14)&gt;0, ABS(E11)&gt;0), E14/E11)</f>
        <v>0</v>
      </c>
      <c r="G14" s="132">
        <f>'condense-sheets'!Q10</f>
        <v>0</v>
      </c>
      <c r="H14" s="101">
        <f t="array" ref="H14">_xlfn.IFS(AND(G14=0, G11=0), 0, AND(ABS(G14)&gt;0, G11=0), 0,AND(ABS(G14)&gt;0, ABS(G11)&gt;0), G14/G11)</f>
        <v>0</v>
      </c>
      <c r="I14" s="50">
        <f>'condense-sheets'!Q11</f>
        <v>0</v>
      </c>
      <c r="J14" s="101">
        <f t="array" ref="J14">_xlfn.IFS(AND(I14=0, I11=0), 0, AND(ABS(I14)&gt;0, I11=0), 0,AND(ABS(I14)&gt;0, ABS(I11)&gt;0), I14/I11)</f>
        <v>0</v>
      </c>
      <c r="K14" s="132">
        <f>'condense-sheets'!Q14</f>
        <v>0</v>
      </c>
      <c r="L14" s="101">
        <f t="array" ref="L14">_xlfn.IFS(AND(K14=0, K11=0), 0, AND(ABS(K14)&gt;0, K11=0), 0,AND(ABS(K14)&gt;0, ABS(K11)&gt;0), K14/K11)</f>
        <v>0</v>
      </c>
      <c r="M14" s="132">
        <f t="array" ref="M14">_xlfn.IFS(C14=0, 0, ABS(C14)&gt;0, C14/I14)</f>
        <v>0</v>
      </c>
      <c r="N14" s="101">
        <f t="array" ref="N14">_xlfn.IFS(AND(M14=0, M11=0), 0, AND(ABS(M14)&gt;0, M11=0), 0,AND(ABS(M14)&gt;0, ABS(M11)&gt;0), M14/M11)</f>
        <v>0</v>
      </c>
      <c r="O14" s="131"/>
      <c r="P14" s="94">
        <f t="shared" si="4"/>
        <v>43891</v>
      </c>
      <c r="Q14" s="170">
        <f t="shared" si="10"/>
        <v>0</v>
      </c>
      <c r="R14" s="171">
        <f t="shared" si="11"/>
        <v>0</v>
      </c>
      <c r="S14" s="171">
        <f t="shared" si="12"/>
        <v>0</v>
      </c>
      <c r="T14" s="171">
        <f t="shared" si="13"/>
        <v>0</v>
      </c>
      <c r="U14" s="171">
        <f t="shared" si="14"/>
        <v>0</v>
      </c>
      <c r="V14" s="172">
        <f t="shared" si="15"/>
        <v>0</v>
      </c>
      <c r="W14" s="85"/>
      <c r="X14" s="48">
        <f t="shared" si="5"/>
        <v>43921</v>
      </c>
      <c r="Y14" s="150">
        <f t="shared" si="6"/>
        <v>0</v>
      </c>
      <c r="Z14" s="101">
        <f t="array" ref="Z14">_xlfn.IFS(AND(Y14=0, Y11=0), 0, AND(ABS(Y14)&gt;0, Y11=0), 0,AND(ABS(Y14)&gt;0, ABS(Y11)&gt;0), Y14/Y11)</f>
        <v>0</v>
      </c>
      <c r="AA14" s="85"/>
      <c r="AB14" s="108">
        <f t="array" ref="AB14">_xlfn.IFS(Y14=0, 0, Y14&gt;0, Y14/I14)</f>
        <v>0</v>
      </c>
      <c r="AC14" s="101"/>
      <c r="AD14" s="85">
        <f t="shared" si="7"/>
        <v>0</v>
      </c>
      <c r="AE14" s="86">
        <f t="shared" si="8"/>
        <v>0</v>
      </c>
      <c r="AF14" s="85"/>
      <c r="AG14" s="48">
        <f t="shared" si="9"/>
        <v>43921</v>
      </c>
      <c r="AH14" s="108">
        <f>'condense-sheets'!Q24</f>
        <v>0</v>
      </c>
      <c r="AI14" s="101">
        <f t="array" ref="AI14">_xlfn.IFS(AND(AH14=0, AH11=0), 0, AND(ABS(AH14)&gt;0, AH11=0), 0,AND(ABS(AH11)&gt;0, AH14=0), 0,AND(ABS(AH14)&gt;0, ABS(AH11)&gt;0), AH14/AH11)</f>
        <v>0</v>
      </c>
      <c r="AJ14" s="108">
        <f>'condense-sheets'!Q27</f>
        <v>0</v>
      </c>
      <c r="AK14" s="101">
        <f t="array" ref="AK14">_xlfn.IFS(AND(AJ14=0, AJ11=0), 0, AND(ABS(AJ14)&gt;0, AJ11=0), 0,AND(ABS(AJ11)&gt;0, AJ14=0), 0,AND(ABS(AJ14)&gt;0, ABS(AJ11)&gt;0), AJ14/AJ11)</f>
        <v>0</v>
      </c>
      <c r="AL14" s="108">
        <f>'condense-sheets'!Q32</f>
        <v>0</v>
      </c>
      <c r="AM14" s="101">
        <f t="array" ref="AM14">_xlfn.IFS(AND(AL14=0, AL11=0), 0, AND(ABS(AL14)&gt;0, AL11=0), 0,AND(ABS(AL11)&gt;0, AL14=0), 0,AND(ABS(AL14)&gt;0, ABS(AL11)&gt;0), AL14/AL11)</f>
        <v>0</v>
      </c>
      <c r="AN14" s="108">
        <f>'condense-sheets'!Q33</f>
        <v>0</v>
      </c>
      <c r="AO14" s="101">
        <f t="array" ref="AO14">_xlfn.IFS(AND(AN14=0, AN11=0), 0, AND(ABS(AN14)&gt;0, AN11=0), 0,AND(ABS(AN11)&gt;0, AN14=0), 0,AND(ABS(AN14)&gt;0, ABS(AN11)&gt;0), AN14/AN11)</f>
        <v>0</v>
      </c>
      <c r="AP14" s="108">
        <f>'condense-sheets'!Q34</f>
        <v>0</v>
      </c>
      <c r="AQ14" s="101">
        <f t="array" ref="AQ14">_xlfn.IFS(AND(AP14=0, AP11=0), 0, AND(ABS(AP14)&gt;0, AP11=0), 0,AND(ABS(AP11)&gt;0, AP14=0), 0,AND(ABS(AP14)&gt;0, ABS(AP11)&gt;0), AP14/AP11)</f>
        <v>0</v>
      </c>
      <c r="AR14" s="108">
        <f>'condense-sheets'!Q37</f>
        <v>0</v>
      </c>
      <c r="AS14" s="101">
        <f t="array" ref="AS14">_xlfn.IFS(AND(AR14=0, AR11=0), 0, AND(ABS(AR14)&gt;0, AR11=0), 0,AND(ABS(AR11)&gt;0, AR14=0), 0,AND(ABS(AR14)&gt;0, ABS(AR11)&gt;0), AR14/AR11)</f>
        <v>0</v>
      </c>
      <c r="AT14" s="108">
        <f>'condense-sheets'!Q38</f>
        <v>0</v>
      </c>
      <c r="AU14" s="101">
        <f t="array" ref="AU14">_xlfn.IFS(AND(AT14=0, AT11=0), 0, AND(ABS(AT14)&gt;0, AT11=0), 0,AND(ABS(AT11)&gt;0, AT14=0), 0,AND(ABS(AT14)&gt;0, ABS(AT11)&gt;0), AT14/AT11)</f>
        <v>0</v>
      </c>
      <c r="AV14" s="89"/>
      <c r="AW14" s="94">
        <v>43891</v>
      </c>
      <c r="AX14" s="48">
        <f t="shared" si="0"/>
        <v>43921</v>
      </c>
      <c r="AY14" s="107">
        <f t="shared" si="1"/>
        <v>0</v>
      </c>
      <c r="AZ14" s="107">
        <f t="shared" si="2"/>
        <v>0</v>
      </c>
      <c r="BA14" s="107">
        <f t="shared" si="3"/>
        <v>0</v>
      </c>
      <c r="BB14" s="150">
        <f t="array" ref="BB14">_xlfn.IFS(OR('stock-history'!Q4=0,'stock-history'!Q4="-"), 0, 'stock-history'!Q4&gt;0, 'stock-history'!Q4)</f>
        <v>0</v>
      </c>
      <c r="BC14" s="54">
        <f t="array" ref="BC14">_xlfn.IFS(I14=0, 0, I14&gt;0, BB14/I14)</f>
        <v>0</v>
      </c>
      <c r="BD14" s="55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89"/>
      <c r="BF14" s="52"/>
      <c r="BG14" s="52"/>
      <c r="BH14" s="52"/>
      <c r="BI14" s="52"/>
      <c r="BJ14" s="52"/>
      <c r="BK14" s="52"/>
      <c r="BL14" s="52"/>
      <c r="BM14" s="52"/>
      <c r="BN14" s="89"/>
    </row>
    <row r="15" spans="1:66" x14ac:dyDescent="0.25">
      <c r="A15" s="47" t="str">
        <f>'condense-sheets'!P3</f>
        <v>2020.Q2</v>
      </c>
      <c r="B15" s="50" t="s">
        <v>136</v>
      </c>
      <c r="C15" s="132">
        <f>'condense-sheets'!P4</f>
        <v>0</v>
      </c>
      <c r="D15" s="101">
        <f t="array" ref="D15">_xlfn.IFS(AND(C15=0, C12=0), 0, AND(ABS(C15)&gt;0, C12=0), 0,AND(ABS(C15)&gt;0, ABS(C12)&gt;0), C15/C12)</f>
        <v>0</v>
      </c>
      <c r="E15" s="150">
        <f>'condense-sheets'!P8</f>
        <v>0</v>
      </c>
      <c r="F15" s="101">
        <f t="array" ref="F15">_xlfn.IFS(AND(E15=0, E12=0), 0, AND(ABS(E15)&gt;0, E12=0), 0,AND(ABS(E15)&gt;0, ABS(E12)&gt;0), E15/E12)</f>
        <v>0</v>
      </c>
      <c r="G15" s="132">
        <f>'condense-sheets'!P10</f>
        <v>0</v>
      </c>
      <c r="H15" s="101">
        <f t="array" ref="H15">_xlfn.IFS(AND(G15=0, G12=0), 0, AND(ABS(G15)&gt;0, G12=0), 0,AND(ABS(G15)&gt;0, ABS(G12)&gt;0), G15/G12)</f>
        <v>0</v>
      </c>
      <c r="I15" s="50">
        <f>'condense-sheets'!P11</f>
        <v>0</v>
      </c>
      <c r="J15" s="101">
        <f t="array" ref="J15">_xlfn.IFS(AND(I15=0, I12=0), 0, AND(ABS(I15)&gt;0, I12=0), 0,AND(ABS(I15)&gt;0, ABS(I12)&gt;0), I15/I12)</f>
        <v>0</v>
      </c>
      <c r="K15" s="132">
        <f>'condense-sheets'!P14</f>
        <v>0</v>
      </c>
      <c r="L15" s="101">
        <f t="array" ref="L15">_xlfn.IFS(AND(K15=0, K12=0), 0, AND(ABS(K15)&gt;0, K12=0), 0,AND(ABS(K15)&gt;0, ABS(K12)&gt;0), K15/K12)</f>
        <v>0</v>
      </c>
      <c r="M15" s="132">
        <f t="array" ref="M15">_xlfn.IFS(C15=0, 0, ABS(C15)&gt;0, C15/I15)</f>
        <v>0</v>
      </c>
      <c r="N15" s="101">
        <f t="array" ref="N15">_xlfn.IFS(AND(M15=0, M12=0), 0, AND(ABS(M15)&gt;0, M12=0), 0,AND(ABS(M15)&gt;0, ABS(M12)&gt;0), M15/M12)</f>
        <v>0</v>
      </c>
      <c r="O15" s="131"/>
      <c r="P15" s="94">
        <f t="shared" si="4"/>
        <v>43983</v>
      </c>
      <c r="Q15" s="170">
        <f t="shared" si="10"/>
        <v>0</v>
      </c>
      <c r="R15" s="171">
        <f t="shared" si="11"/>
        <v>0</v>
      </c>
      <c r="S15" s="171">
        <f t="shared" si="12"/>
        <v>0</v>
      </c>
      <c r="T15" s="171">
        <f t="shared" si="13"/>
        <v>0</v>
      </c>
      <c r="U15" s="171">
        <f t="shared" si="14"/>
        <v>0</v>
      </c>
      <c r="V15" s="172">
        <f t="shared" si="15"/>
        <v>0</v>
      </c>
      <c r="W15" s="85"/>
      <c r="X15" s="48" t="str">
        <f t="shared" si="5"/>
        <v>6/31/2020</v>
      </c>
      <c r="Y15" s="150">
        <f t="shared" si="6"/>
        <v>0</v>
      </c>
      <c r="Z15" s="101">
        <f t="array" ref="Z15">_xlfn.IFS(AND(Y15=0, Y12=0), 0, AND(ABS(Y15)&gt;0, Y12=0), 0,AND(ABS(Y15)&gt;0, ABS(Y12)&gt;0), Y15/Y12)</f>
        <v>0</v>
      </c>
      <c r="AA15" s="85"/>
      <c r="AB15" s="108">
        <f t="array" ref="AB15">_xlfn.IFS(Y15=0, 0, Y15&gt;0, Y15/I15)</f>
        <v>0</v>
      </c>
      <c r="AC15" s="101"/>
      <c r="AD15" s="85">
        <f t="shared" si="7"/>
        <v>0</v>
      </c>
      <c r="AE15" s="86">
        <f t="shared" si="8"/>
        <v>0</v>
      </c>
      <c r="AF15" s="85"/>
      <c r="AG15" s="48" t="str">
        <f t="shared" si="9"/>
        <v>6/31/2020</v>
      </c>
      <c r="AH15" s="108">
        <f>'condense-sheets'!P24</f>
        <v>0</v>
      </c>
      <c r="AI15" s="101">
        <f t="array" ref="AI15">_xlfn.IFS(AND(AH15=0, AH12=0), 0, AND(ABS(AH15)&gt;0, AH12=0), 0,AND(ABS(AH12)&gt;0, AH15=0), 0,AND(ABS(AH15)&gt;0, ABS(AH12)&gt;0), AH15/AH12)</f>
        <v>0</v>
      </c>
      <c r="AJ15" s="108">
        <f>'condense-sheets'!P27</f>
        <v>0</v>
      </c>
      <c r="AK15" s="101">
        <f t="array" ref="AK15">_xlfn.IFS(AND(AJ15=0, AJ12=0), 0, AND(ABS(AJ15)&gt;0, AJ12=0), 0,AND(ABS(AJ12)&gt;0, AJ15=0), 0,AND(ABS(AJ15)&gt;0, ABS(AJ12)&gt;0), AJ15/AJ12)</f>
        <v>0</v>
      </c>
      <c r="AL15" s="108">
        <f>'condense-sheets'!P32</f>
        <v>0</v>
      </c>
      <c r="AM15" s="101">
        <f t="array" ref="AM15">_xlfn.IFS(AND(AL15=0, AL12=0), 0, AND(ABS(AL15)&gt;0, AL12=0), 0,AND(ABS(AL12)&gt;0, AL15=0), 0,AND(ABS(AL15)&gt;0, ABS(AL12)&gt;0), AL15/AL12)</f>
        <v>0</v>
      </c>
      <c r="AN15" s="108">
        <f>'condense-sheets'!P33</f>
        <v>0</v>
      </c>
      <c r="AO15" s="101">
        <f t="array" ref="AO15">_xlfn.IFS(AND(AN15=0, AN12=0), 0, AND(ABS(AN15)&gt;0, AN12=0), 0,AND(ABS(AN12)&gt;0, AN15=0), 0,AND(ABS(AN15)&gt;0, ABS(AN12)&gt;0), AN15/AN12)</f>
        <v>0</v>
      </c>
      <c r="AP15" s="108">
        <f>'condense-sheets'!P34</f>
        <v>0</v>
      </c>
      <c r="AQ15" s="101">
        <f t="array" ref="AQ15">_xlfn.IFS(AND(AP15=0, AP12=0), 0, AND(ABS(AP15)&gt;0, AP12=0), 0,AND(ABS(AP12)&gt;0, AP15=0), 0,AND(ABS(AP15)&gt;0, ABS(AP12)&gt;0), AP15/AP12)</f>
        <v>0</v>
      </c>
      <c r="AR15" s="108">
        <f>'condense-sheets'!P37</f>
        <v>0</v>
      </c>
      <c r="AS15" s="101">
        <f t="array" ref="AS15">_xlfn.IFS(AND(AR15=0, AR12=0), 0, AND(ABS(AR15)&gt;0, AR12=0), 0,AND(ABS(AR12)&gt;0, AR15=0), 0,AND(ABS(AR15)&gt;0, ABS(AR12)&gt;0), AR15/AR12)</f>
        <v>0</v>
      </c>
      <c r="AT15" s="108">
        <f>'condense-sheets'!P38</f>
        <v>0</v>
      </c>
      <c r="AU15" s="101">
        <f t="array" ref="AU15">_xlfn.IFS(AND(AT15=0, AT12=0), 0, AND(ABS(AT15)&gt;0, AT12=0), 0,AND(ABS(AT12)&gt;0, AT15=0), 0,AND(ABS(AT15)&gt;0, ABS(AT12)&gt;0), AT15/AT12)</f>
        <v>0</v>
      </c>
      <c r="AV15" s="89"/>
      <c r="AW15" s="94">
        <v>43983</v>
      </c>
      <c r="AX15" s="48" t="str">
        <f t="shared" si="0"/>
        <v>6/31/2020</v>
      </c>
      <c r="AY15" s="107">
        <f t="shared" si="1"/>
        <v>0</v>
      </c>
      <c r="AZ15" s="107">
        <f t="shared" si="2"/>
        <v>0</v>
      </c>
      <c r="BA15" s="107">
        <f t="shared" si="3"/>
        <v>0</v>
      </c>
      <c r="BB15" s="150">
        <f t="array" ref="BB15">_xlfn.IFS(OR('stock-history'!P4=0,'stock-history'!P4="-"), 0, 'stock-history'!P4&gt;0, 'stock-history'!P4)</f>
        <v>0</v>
      </c>
      <c r="BC15" s="54">
        <f t="array" ref="BC15">_xlfn.IFS(I15=0, 0, I15&gt;0, BB15/I15)</f>
        <v>0</v>
      </c>
      <c r="BD15" s="55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89"/>
      <c r="BF15" s="52"/>
      <c r="BG15" s="52"/>
      <c r="BH15" s="52"/>
      <c r="BI15" s="52"/>
      <c r="BJ15" s="52"/>
      <c r="BK15" s="52"/>
      <c r="BL15" s="52"/>
      <c r="BM15" s="52"/>
      <c r="BN15" s="89"/>
    </row>
    <row r="16" spans="1:66" x14ac:dyDescent="0.25">
      <c r="A16" s="47" t="str">
        <f>'condense-sheets'!O3</f>
        <v>2020.Q3</v>
      </c>
      <c r="B16" s="50" t="s">
        <v>137</v>
      </c>
      <c r="C16" s="132">
        <f>'condense-sheets'!O4</f>
        <v>0</v>
      </c>
      <c r="D16" s="101">
        <f t="array" ref="D16">_xlfn.IFS(AND(C16=0, C13=0), 0, AND(ABS(C16)&gt;0, C13=0), 0,AND(ABS(C16)&gt;0, ABS(C13)&gt;0), C16/C13)</f>
        <v>0</v>
      </c>
      <c r="E16" s="150">
        <f>'condense-sheets'!O8</f>
        <v>0</v>
      </c>
      <c r="F16" s="101">
        <f t="array" ref="F16">_xlfn.IFS(AND(E16=0, E13=0), 0, AND(ABS(E16)&gt;0, E13=0), 0,AND(ABS(E16)&gt;0, ABS(E13)&gt;0), E16/E13)</f>
        <v>0</v>
      </c>
      <c r="G16" s="132">
        <f>'condense-sheets'!O10</f>
        <v>0</v>
      </c>
      <c r="H16" s="101">
        <f t="array" ref="H16">_xlfn.IFS(AND(G16=0, G13=0), 0, AND(ABS(G16)&gt;0, G13=0), 0,AND(ABS(G16)&gt;0, ABS(G13)&gt;0), G16/G13)</f>
        <v>0</v>
      </c>
      <c r="I16" s="50">
        <f>'condense-sheets'!O11</f>
        <v>0</v>
      </c>
      <c r="J16" s="101">
        <f t="array" ref="J16">_xlfn.IFS(AND(I16=0, I13=0), 0, AND(ABS(I16)&gt;0, I13=0), 0,AND(ABS(I16)&gt;0, ABS(I13)&gt;0), I16/I13)</f>
        <v>0</v>
      </c>
      <c r="K16" s="132">
        <f>'condense-sheets'!O14</f>
        <v>0</v>
      </c>
      <c r="L16" s="101">
        <f t="array" ref="L16">_xlfn.IFS(AND(K16=0, K13=0), 0, AND(ABS(K16)&gt;0, K13=0), 0,AND(ABS(K16)&gt;0, ABS(K13)&gt;0), K16/K13)</f>
        <v>0</v>
      </c>
      <c r="M16" s="132">
        <f t="array" ref="M16">_xlfn.IFS(C16=0, 0, ABS(C16)&gt;0, C16/I16)</f>
        <v>0</v>
      </c>
      <c r="N16" s="101">
        <f t="array" ref="N16">_xlfn.IFS(AND(M16=0, M13=0), 0, AND(ABS(M16)&gt;0, M13=0), 0,AND(ABS(M16)&gt;0, ABS(M13)&gt;0), M16/M13)</f>
        <v>0</v>
      </c>
      <c r="O16" s="131"/>
      <c r="P16" s="94">
        <f t="shared" si="4"/>
        <v>44075</v>
      </c>
      <c r="Q16" s="170">
        <f t="shared" si="10"/>
        <v>0</v>
      </c>
      <c r="R16" s="171">
        <f t="shared" si="11"/>
        <v>0</v>
      </c>
      <c r="S16" s="171">
        <f t="shared" si="12"/>
        <v>0</v>
      </c>
      <c r="T16" s="171">
        <f t="shared" si="13"/>
        <v>0</v>
      </c>
      <c r="U16" s="171">
        <f t="shared" si="14"/>
        <v>0</v>
      </c>
      <c r="V16" s="172">
        <f t="shared" si="15"/>
        <v>0</v>
      </c>
      <c r="W16" s="85"/>
      <c r="X16" s="48" t="str">
        <f t="shared" si="5"/>
        <v>9/31/2020</v>
      </c>
      <c r="Y16" s="150">
        <f t="shared" si="6"/>
        <v>0</v>
      </c>
      <c r="Z16" s="101">
        <f t="array" ref="Z16">_xlfn.IFS(AND(Y16=0, Y13=0), 0, AND(ABS(Y16)&gt;0, Y13=0), 0,AND(ABS(Y16)&gt;0, ABS(Y13)&gt;0), Y16/Y13)</f>
        <v>0</v>
      </c>
      <c r="AA16" s="85"/>
      <c r="AB16" s="108">
        <f t="array" ref="AB16">_xlfn.IFS(Y16=0, 0, Y16&gt;0, Y16/I16)</f>
        <v>0</v>
      </c>
      <c r="AC16" s="101"/>
      <c r="AD16" s="85">
        <f t="shared" si="7"/>
        <v>0</v>
      </c>
      <c r="AE16" s="86">
        <f t="shared" si="8"/>
        <v>0</v>
      </c>
      <c r="AF16" s="85"/>
      <c r="AG16" s="48" t="str">
        <f t="shared" si="9"/>
        <v>9/31/2020</v>
      </c>
      <c r="AH16" s="108">
        <f>'condense-sheets'!O24</f>
        <v>0</v>
      </c>
      <c r="AI16" s="101">
        <f t="array" ref="AI16">_xlfn.IFS(AND(AH16=0, AH13=0), 0, AND(ABS(AH16)&gt;0, AH13=0), 0,AND(ABS(AH13)&gt;0, AH16=0), 0,AND(ABS(AH16)&gt;0, ABS(AH13)&gt;0), AH16/AH13)</f>
        <v>0</v>
      </c>
      <c r="AJ16" s="108">
        <f>'condense-sheets'!O27</f>
        <v>0</v>
      </c>
      <c r="AK16" s="101">
        <f t="array" ref="AK16">_xlfn.IFS(AND(AJ16=0, AJ13=0), 0, AND(ABS(AJ16)&gt;0, AJ13=0), 0,AND(ABS(AJ13)&gt;0, AJ16=0), 0,AND(ABS(AJ16)&gt;0, ABS(AJ13)&gt;0), AJ16/AJ13)</f>
        <v>0</v>
      </c>
      <c r="AL16" s="108">
        <f>'condense-sheets'!O32</f>
        <v>0</v>
      </c>
      <c r="AM16" s="101">
        <f t="array" ref="AM16">_xlfn.IFS(AND(AL16=0, AL13=0), 0, AND(ABS(AL16)&gt;0, AL13=0), 0,AND(ABS(AL13)&gt;0, AL16=0), 0,AND(ABS(AL16)&gt;0, ABS(AL13)&gt;0), AL16/AL13)</f>
        <v>0</v>
      </c>
      <c r="AN16" s="108">
        <f>'condense-sheets'!O33</f>
        <v>0</v>
      </c>
      <c r="AO16" s="101">
        <f t="array" ref="AO16">_xlfn.IFS(AND(AN16=0, AN13=0), 0, AND(ABS(AN16)&gt;0, AN13=0), 0,AND(ABS(AN13)&gt;0, AN16=0), 0,AND(ABS(AN16)&gt;0, ABS(AN13)&gt;0), AN16/AN13)</f>
        <v>0</v>
      </c>
      <c r="AP16" s="108">
        <f>'condense-sheets'!O34</f>
        <v>0</v>
      </c>
      <c r="AQ16" s="101">
        <f t="array" ref="AQ16">_xlfn.IFS(AND(AP16=0, AP13=0), 0, AND(ABS(AP16)&gt;0, AP13=0), 0,AND(ABS(AP13)&gt;0, AP16=0), 0,AND(ABS(AP16)&gt;0, ABS(AP13)&gt;0), AP16/AP13)</f>
        <v>0</v>
      </c>
      <c r="AR16" s="108">
        <f>'condense-sheets'!O37</f>
        <v>0</v>
      </c>
      <c r="AS16" s="101">
        <f t="array" ref="AS16">_xlfn.IFS(AND(AR16=0, AR13=0), 0, AND(ABS(AR16)&gt;0, AR13=0), 0,AND(ABS(AR13)&gt;0, AR16=0), 0,AND(ABS(AR16)&gt;0, ABS(AR13)&gt;0), AR16/AR13)</f>
        <v>0</v>
      </c>
      <c r="AT16" s="108">
        <f>'condense-sheets'!O38</f>
        <v>0</v>
      </c>
      <c r="AU16" s="101">
        <f t="array" ref="AU16">_xlfn.IFS(AND(AT16=0, AT13=0), 0, AND(ABS(AT16)&gt;0, AT13=0), 0,AND(ABS(AT13)&gt;0, AT16=0), 0,AND(ABS(AT16)&gt;0, ABS(AT13)&gt;0), AT16/AT13)</f>
        <v>0</v>
      </c>
      <c r="AV16" s="89"/>
      <c r="AW16" s="94">
        <v>44075</v>
      </c>
      <c r="AX16" s="48" t="str">
        <f t="shared" si="0"/>
        <v>9/31/2020</v>
      </c>
      <c r="AY16" s="107">
        <f t="shared" si="1"/>
        <v>0</v>
      </c>
      <c r="AZ16" s="107">
        <f t="shared" si="2"/>
        <v>0</v>
      </c>
      <c r="BA16" s="107">
        <f t="shared" si="3"/>
        <v>0</v>
      </c>
      <c r="BB16" s="150">
        <f t="array" ref="BB16">_xlfn.IFS(OR('stock-history'!O4=0,'stock-history'!O4="-"), 0, 'stock-history'!O4&gt;0, 'stock-history'!O4)</f>
        <v>0</v>
      </c>
      <c r="BC16" s="54">
        <f t="array" ref="BC16">_xlfn.IFS(I16=0, 0, I16&gt;0, BB16/I16)</f>
        <v>0</v>
      </c>
      <c r="BD16" s="55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89"/>
      <c r="BF16" s="52"/>
      <c r="BG16" s="52"/>
      <c r="BH16" s="52"/>
      <c r="BI16" s="52"/>
      <c r="BJ16" s="52"/>
      <c r="BK16" s="52"/>
      <c r="BL16" s="52"/>
      <c r="BM16" s="52"/>
      <c r="BN16" s="89"/>
    </row>
    <row r="17" spans="1:66" x14ac:dyDescent="0.25">
      <c r="A17" s="47" t="str">
        <f>'condense-sheets'!N3</f>
        <v>2020.Q4</v>
      </c>
      <c r="B17" s="82">
        <v>44196</v>
      </c>
      <c r="C17" s="132">
        <f>'condense-sheets'!N4</f>
        <v>0</v>
      </c>
      <c r="D17" s="101">
        <f t="array" ref="D17">_xlfn.IFS(AND(C17=0, C14=0), 0, AND(ABS(C17)&gt;0, C14=0), 0,AND(ABS(C17)&gt;0, ABS(C14)&gt;0), C17/C14)</f>
        <v>0</v>
      </c>
      <c r="E17" s="150">
        <f>'condense-sheets'!N8</f>
        <v>0</v>
      </c>
      <c r="F17" s="101">
        <f t="array" ref="F17">_xlfn.IFS(AND(E17=0, E14=0), 0, AND(ABS(E17)&gt;0, E14=0), 0,AND(ABS(E17)&gt;0, ABS(E14)&gt;0), E17/E14)</f>
        <v>0</v>
      </c>
      <c r="G17" s="132">
        <f>'condense-sheets'!N10</f>
        <v>0</v>
      </c>
      <c r="H17" s="101">
        <f t="array" ref="H17">_xlfn.IFS(AND(G17=0, G14=0), 0, AND(ABS(G17)&gt;0, G14=0), 0,AND(ABS(G17)&gt;0, ABS(G14)&gt;0), G17/G14)</f>
        <v>0</v>
      </c>
      <c r="I17" s="50">
        <f>'condense-sheets'!N11</f>
        <v>0</v>
      </c>
      <c r="J17" s="101">
        <f t="array" ref="J17">_xlfn.IFS(AND(I17=0, I14=0), 0, AND(ABS(I17)&gt;0, I14=0), 0,AND(ABS(I17)&gt;0, ABS(I14)&gt;0), I17/I14)</f>
        <v>0</v>
      </c>
      <c r="K17" s="132">
        <f>'condense-sheets'!N14</f>
        <v>0</v>
      </c>
      <c r="L17" s="101">
        <f t="array" ref="L17">_xlfn.IFS(AND(K17=0, K14=0), 0, AND(ABS(K17)&gt;0, K14=0), 0,AND(ABS(K17)&gt;0, ABS(K14)&gt;0), K17/K14)</f>
        <v>0</v>
      </c>
      <c r="M17" s="132">
        <f t="array" ref="M17">_xlfn.IFS(C17=0, 0, ABS(C17)&gt;0, C17/I17)</f>
        <v>0</v>
      </c>
      <c r="N17" s="101">
        <f t="array" ref="N17">_xlfn.IFS(AND(M17=0, M14=0), 0, AND(ABS(M17)&gt;0, M14=0), 0,AND(ABS(M17)&gt;0, ABS(M14)&gt;0), M17/M14)</f>
        <v>0</v>
      </c>
      <c r="O17" s="131"/>
      <c r="P17" s="94">
        <f t="shared" si="4"/>
        <v>44166</v>
      </c>
      <c r="Q17" s="170">
        <f t="shared" si="10"/>
        <v>0</v>
      </c>
      <c r="R17" s="171">
        <f t="shared" si="11"/>
        <v>0</v>
      </c>
      <c r="S17" s="171">
        <f t="shared" si="12"/>
        <v>0</v>
      </c>
      <c r="T17" s="171">
        <f t="shared" si="13"/>
        <v>0</v>
      </c>
      <c r="U17" s="171">
        <f t="shared" si="14"/>
        <v>0</v>
      </c>
      <c r="V17" s="172">
        <f t="shared" si="15"/>
        <v>0</v>
      </c>
      <c r="W17" s="85"/>
      <c r="X17" s="48">
        <f t="shared" si="5"/>
        <v>44196</v>
      </c>
      <c r="Y17" s="150">
        <f t="shared" si="6"/>
        <v>0</v>
      </c>
      <c r="Z17" s="101">
        <f t="array" ref="Z17">_xlfn.IFS(AND(Y17=0, Y14=0), 0, AND(ABS(Y17)&gt;0, Y14=0), 0,AND(ABS(Y17)&gt;0, ABS(Y14)&gt;0), Y17/Y14)</f>
        <v>0</v>
      </c>
      <c r="AA17" s="85"/>
      <c r="AB17" s="108">
        <f t="array" ref="AB17">_xlfn.IFS(Y17=0, 0, Y17&gt;0, Y17/I17)</f>
        <v>0</v>
      </c>
      <c r="AC17" s="101"/>
      <c r="AD17" s="85">
        <f t="shared" si="7"/>
        <v>0</v>
      </c>
      <c r="AE17" s="86">
        <f t="shared" si="8"/>
        <v>0</v>
      </c>
      <c r="AF17" s="85"/>
      <c r="AG17" s="48">
        <f t="shared" si="9"/>
        <v>44196</v>
      </c>
      <c r="AH17" s="108">
        <f>'condense-sheets'!N24</f>
        <v>0</v>
      </c>
      <c r="AI17" s="101">
        <f t="array" ref="AI17">_xlfn.IFS(AND(AH17=0, AH14=0), 0, AND(ABS(AH17)&gt;0, AH14=0), 0,AND(ABS(AH14)&gt;0, AH17=0), 0,AND(ABS(AH17)&gt;0, ABS(AH14)&gt;0), AH17/AH14)</f>
        <v>0</v>
      </c>
      <c r="AJ17" s="108">
        <f>'condense-sheets'!N27</f>
        <v>0</v>
      </c>
      <c r="AK17" s="101">
        <f t="array" ref="AK17">_xlfn.IFS(AND(AJ17=0, AJ14=0), 0, AND(ABS(AJ17)&gt;0, AJ14=0), 0,AND(ABS(AJ14)&gt;0, AJ17=0), 0,AND(ABS(AJ17)&gt;0, ABS(AJ14)&gt;0), AJ17/AJ14)</f>
        <v>0</v>
      </c>
      <c r="AL17" s="108">
        <f>'condense-sheets'!N32</f>
        <v>0</v>
      </c>
      <c r="AM17" s="101">
        <f t="array" ref="AM17">_xlfn.IFS(AND(AL17=0, AL14=0), 0, AND(ABS(AL17)&gt;0, AL14=0), 0,AND(ABS(AL14)&gt;0, AL17=0), 0,AND(ABS(AL17)&gt;0, ABS(AL14)&gt;0), AL17/AL14)</f>
        <v>0</v>
      </c>
      <c r="AN17" s="108">
        <f>'condense-sheets'!N33</f>
        <v>0</v>
      </c>
      <c r="AO17" s="101">
        <f t="array" ref="AO17">_xlfn.IFS(AND(AN17=0, AN14=0), 0, AND(ABS(AN17)&gt;0, AN14=0), 0,AND(ABS(AN14)&gt;0, AN17=0), 0,AND(ABS(AN17)&gt;0, ABS(AN14)&gt;0), AN17/AN14)</f>
        <v>0</v>
      </c>
      <c r="AP17" s="108">
        <f>'condense-sheets'!N34</f>
        <v>0</v>
      </c>
      <c r="AQ17" s="101">
        <f t="array" ref="AQ17">_xlfn.IFS(AND(AP17=0, AP14=0), 0, AND(ABS(AP17)&gt;0, AP14=0), 0,AND(ABS(AP14)&gt;0, AP17=0), 0,AND(ABS(AP17)&gt;0, ABS(AP14)&gt;0), AP17/AP14)</f>
        <v>0</v>
      </c>
      <c r="AR17" s="108">
        <f>'condense-sheets'!N37</f>
        <v>0</v>
      </c>
      <c r="AS17" s="101">
        <f t="array" ref="AS17">_xlfn.IFS(AND(AR17=0, AR14=0), 0, AND(ABS(AR17)&gt;0, AR14=0), 0,AND(ABS(AR14)&gt;0, AR17=0), 0,AND(ABS(AR17)&gt;0, ABS(AR14)&gt;0), AR17/AR14)</f>
        <v>0</v>
      </c>
      <c r="AT17" s="108">
        <f>'condense-sheets'!N38</f>
        <v>0</v>
      </c>
      <c r="AU17" s="101">
        <f t="array" ref="AU17">_xlfn.IFS(AND(AT17=0, AT14=0), 0, AND(ABS(AT17)&gt;0, AT14=0), 0,AND(ABS(AT14)&gt;0, AT17=0), 0,AND(ABS(AT17)&gt;0, ABS(AT14)&gt;0), AT17/AT14)</f>
        <v>0</v>
      </c>
      <c r="AV17" s="89"/>
      <c r="AW17" s="94">
        <v>44166</v>
      </c>
      <c r="AX17" s="48">
        <f t="shared" si="0"/>
        <v>44196</v>
      </c>
      <c r="AY17" s="107">
        <f t="shared" si="1"/>
        <v>0</v>
      </c>
      <c r="AZ17" s="107">
        <f t="shared" si="2"/>
        <v>0</v>
      </c>
      <c r="BA17" s="107">
        <f t="shared" si="3"/>
        <v>0</v>
      </c>
      <c r="BB17" s="150">
        <f t="array" ref="BB17">_xlfn.IFS(OR('stock-history'!N4=0,'stock-history'!N4="-"), 0, 'stock-history'!N4&gt;0, 'stock-history'!N4)</f>
        <v>0</v>
      </c>
      <c r="BC17" s="54">
        <f t="array" ref="BC17">_xlfn.IFS(I17=0, 0, I17&gt;0, BB17/I17)</f>
        <v>0</v>
      </c>
      <c r="BD17" s="55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89"/>
      <c r="BF17" s="52"/>
      <c r="BG17" s="52"/>
      <c r="BH17" s="52"/>
      <c r="BI17" s="52"/>
      <c r="BJ17" s="52"/>
      <c r="BK17" s="52"/>
      <c r="BL17" s="52"/>
      <c r="BM17" s="52"/>
      <c r="BN17" s="89"/>
    </row>
    <row r="18" spans="1:66" x14ac:dyDescent="0.25">
      <c r="A18" s="47" t="str">
        <f>'condense-sheets'!M3</f>
        <v>2021.Q1</v>
      </c>
      <c r="B18" s="82">
        <v>44286</v>
      </c>
      <c r="C18" s="132">
        <f>'condense-sheets'!M4</f>
        <v>0</v>
      </c>
      <c r="D18" s="101">
        <f t="array" ref="D18">_xlfn.IFS(AND(C18=0, C15=0), 0, AND(ABS(C18)&gt;0, C15=0), 0,AND(ABS(C18)&gt;0, ABS(C15)&gt;0), C18/C15)</f>
        <v>0</v>
      </c>
      <c r="E18" s="150">
        <f>'condense-sheets'!M8</f>
        <v>0</v>
      </c>
      <c r="F18" s="101">
        <f t="array" ref="F18">_xlfn.IFS(AND(E18=0, E15=0), 0, AND(ABS(E18)&gt;0, E15=0), 0,AND(ABS(E18)&gt;0, ABS(E15)&gt;0), E18/E15)</f>
        <v>0</v>
      </c>
      <c r="G18" s="132">
        <f>'condense-sheets'!M10</f>
        <v>0</v>
      </c>
      <c r="H18" s="101">
        <f t="array" ref="H18">_xlfn.IFS(AND(G18=0, G15=0), 0, AND(ABS(G18)&gt;0, G15=0), 0,AND(ABS(G18)&gt;0, ABS(G15)&gt;0), G18/G15)</f>
        <v>0</v>
      </c>
      <c r="I18" s="50">
        <f>'condense-sheets'!M11</f>
        <v>0</v>
      </c>
      <c r="J18" s="101">
        <f t="array" ref="J18">_xlfn.IFS(AND(I18=0, I15=0), 0, AND(ABS(I18)&gt;0, I15=0), 0,AND(ABS(I18)&gt;0, ABS(I15)&gt;0), I18/I15)</f>
        <v>0</v>
      </c>
      <c r="K18" s="132">
        <f>'condense-sheets'!M14</f>
        <v>0</v>
      </c>
      <c r="L18" s="101">
        <f t="array" ref="L18">_xlfn.IFS(AND(K18=0, K15=0), 0, AND(ABS(K18)&gt;0, K15=0), 0,AND(ABS(K18)&gt;0, ABS(K15)&gt;0), K18/K15)</f>
        <v>0</v>
      </c>
      <c r="M18" s="132">
        <f t="array" ref="M18">_xlfn.IFS(C18=0, 0, ABS(C18)&gt;0, C18/I18)</f>
        <v>0</v>
      </c>
      <c r="N18" s="101">
        <f t="array" ref="N18">_xlfn.IFS(AND(M18=0, M15=0), 0, AND(ABS(M18)&gt;0, M15=0), 0,AND(ABS(M18)&gt;0, ABS(M15)&gt;0), M18/M15)</f>
        <v>0</v>
      </c>
      <c r="O18" s="131"/>
      <c r="P18" s="94">
        <f t="shared" si="4"/>
        <v>44256</v>
      </c>
      <c r="Q18" s="170">
        <f t="shared" si="10"/>
        <v>0</v>
      </c>
      <c r="R18" s="171">
        <f t="shared" si="11"/>
        <v>0</v>
      </c>
      <c r="S18" s="171">
        <f t="shared" si="12"/>
        <v>0</v>
      </c>
      <c r="T18" s="171">
        <f t="shared" si="13"/>
        <v>0</v>
      </c>
      <c r="U18" s="171">
        <f t="shared" si="14"/>
        <v>0</v>
      </c>
      <c r="V18" s="172">
        <f t="shared" si="15"/>
        <v>0</v>
      </c>
      <c r="W18" s="85"/>
      <c r="X18" s="48">
        <f t="shared" si="5"/>
        <v>44286</v>
      </c>
      <c r="Y18" s="150">
        <f t="shared" si="6"/>
        <v>0</v>
      </c>
      <c r="Z18" s="101">
        <f t="array" ref="Z18">_xlfn.IFS(AND(Y18=0, Y15=0), 0, AND(ABS(Y18)&gt;0, Y15=0), 0,AND(ABS(Y18)&gt;0, ABS(Y15)&gt;0), Y18/Y15)</f>
        <v>0</v>
      </c>
      <c r="AA18" s="85"/>
      <c r="AB18" s="108">
        <f t="array" ref="AB18">_xlfn.IFS(Y18=0, 0, Y18&gt;0, Y18/I18)</f>
        <v>0</v>
      </c>
      <c r="AC18" s="101"/>
      <c r="AD18" s="85">
        <f t="shared" si="7"/>
        <v>0</v>
      </c>
      <c r="AE18" s="86">
        <f t="shared" si="8"/>
        <v>0</v>
      </c>
      <c r="AF18" s="85"/>
      <c r="AG18" s="48">
        <f t="shared" si="9"/>
        <v>44286</v>
      </c>
      <c r="AH18" s="108">
        <f>'condense-sheets'!M24</f>
        <v>0</v>
      </c>
      <c r="AI18" s="101">
        <f t="array" ref="AI18">_xlfn.IFS(AND(AH18=0, AH15=0), 0, AND(ABS(AH18)&gt;0, AH15=0), 0,AND(ABS(AH15)&gt;0, AH18=0), 0,AND(ABS(AH18)&gt;0, ABS(AH15)&gt;0), AH18/AH15)</f>
        <v>0</v>
      </c>
      <c r="AJ18" s="108">
        <f>'condense-sheets'!M27</f>
        <v>0</v>
      </c>
      <c r="AK18" s="101">
        <f t="array" ref="AK18">_xlfn.IFS(AND(AJ18=0, AJ15=0), 0, AND(ABS(AJ18)&gt;0, AJ15=0), 0,AND(ABS(AJ15)&gt;0, AJ18=0), 0,AND(ABS(AJ18)&gt;0, ABS(AJ15)&gt;0), AJ18/AJ15)</f>
        <v>0</v>
      </c>
      <c r="AL18" s="108">
        <f>'condense-sheets'!M32</f>
        <v>0</v>
      </c>
      <c r="AM18" s="101">
        <f t="array" ref="AM18">_xlfn.IFS(AND(AL18=0, AL15=0), 0, AND(ABS(AL18)&gt;0, AL15=0), 0,AND(ABS(AL15)&gt;0, AL18=0), 0,AND(ABS(AL18)&gt;0, ABS(AL15)&gt;0), AL18/AL15)</f>
        <v>0</v>
      </c>
      <c r="AN18" s="108">
        <f>'condense-sheets'!M33</f>
        <v>0</v>
      </c>
      <c r="AO18" s="101">
        <f t="array" ref="AO18">_xlfn.IFS(AND(AN18=0, AN15=0), 0, AND(ABS(AN18)&gt;0, AN15=0), 0,AND(ABS(AN15)&gt;0, AN18=0), 0,AND(ABS(AN18)&gt;0, ABS(AN15)&gt;0), AN18/AN15)</f>
        <v>0</v>
      </c>
      <c r="AP18" s="108">
        <f>'condense-sheets'!M34</f>
        <v>0</v>
      </c>
      <c r="AQ18" s="101">
        <f t="array" ref="AQ18">_xlfn.IFS(AND(AP18=0, AP15=0), 0, AND(ABS(AP18)&gt;0, AP15=0), 0,AND(ABS(AP15)&gt;0, AP18=0), 0,AND(ABS(AP18)&gt;0, ABS(AP15)&gt;0), AP18/AP15)</f>
        <v>0</v>
      </c>
      <c r="AR18" s="108">
        <f>'condense-sheets'!M37</f>
        <v>0</v>
      </c>
      <c r="AS18" s="101">
        <f t="array" ref="AS18">_xlfn.IFS(AND(AR18=0, AR15=0), 0, AND(ABS(AR18)&gt;0, AR15=0), 0,AND(ABS(AR15)&gt;0, AR18=0), 0,AND(ABS(AR18)&gt;0, ABS(AR15)&gt;0), AR18/AR15)</f>
        <v>0</v>
      </c>
      <c r="AT18" s="108">
        <f>'condense-sheets'!M38</f>
        <v>0</v>
      </c>
      <c r="AU18" s="101">
        <f t="array" ref="AU18">_xlfn.IFS(AND(AT18=0, AT15=0), 0, AND(ABS(AT18)&gt;0, AT15=0), 0,AND(ABS(AT15)&gt;0, AT18=0), 0,AND(ABS(AT18)&gt;0, ABS(AT15)&gt;0), AT18/AT15)</f>
        <v>0</v>
      </c>
      <c r="AV18" s="89"/>
      <c r="AW18" s="94">
        <v>44256</v>
      </c>
      <c r="AX18" s="48">
        <f t="shared" si="0"/>
        <v>44286</v>
      </c>
      <c r="AY18" s="107">
        <f t="shared" si="1"/>
        <v>0</v>
      </c>
      <c r="AZ18" s="107">
        <f t="shared" si="2"/>
        <v>0</v>
      </c>
      <c r="BA18" s="107">
        <f t="shared" si="3"/>
        <v>0</v>
      </c>
      <c r="BB18" s="150">
        <f t="array" ref="BB18">_xlfn.IFS(OR('stock-history'!M4=0,'stock-history'!M4="-"), 0, 'stock-history'!M4&gt;0, 'stock-history'!M4)</f>
        <v>0</v>
      </c>
      <c r="BC18" s="54">
        <f t="array" ref="BC18">_xlfn.IFS(I18=0, 0, I18&gt;0, BB18/I18)</f>
        <v>0</v>
      </c>
      <c r="BD18" s="55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89"/>
      <c r="BF18" s="52"/>
      <c r="BG18" s="52"/>
      <c r="BH18" s="52"/>
      <c r="BI18" s="52"/>
      <c r="BJ18" s="52"/>
      <c r="BK18" s="52"/>
      <c r="BL18" s="52"/>
      <c r="BM18" s="52"/>
      <c r="BN18" s="89"/>
    </row>
    <row r="19" spans="1:66" x14ac:dyDescent="0.25">
      <c r="A19" s="47" t="str">
        <f>'condense-sheets'!L3</f>
        <v>2021.Q2</v>
      </c>
      <c r="B19" s="50" t="s">
        <v>138</v>
      </c>
      <c r="C19" s="132">
        <f>'condense-sheets'!L4</f>
        <v>0</v>
      </c>
      <c r="D19" s="101">
        <f t="array" ref="D19">_xlfn.IFS(AND(C19=0, C16=0), 0, AND(ABS(C19)&gt;0, C16=0), 0,AND(ABS(C19)&gt;0, ABS(C16)&gt;0), C19/C16)</f>
        <v>0</v>
      </c>
      <c r="E19" s="150">
        <f>'condense-sheets'!L8</f>
        <v>0</v>
      </c>
      <c r="F19" s="101">
        <f t="array" ref="F19">_xlfn.IFS(AND(E19=0, E16=0), 0, AND(ABS(E19)&gt;0, E16=0), 0,AND(ABS(E19)&gt;0, ABS(E16)&gt;0), E19/E16)</f>
        <v>0</v>
      </c>
      <c r="G19" s="132">
        <f>'condense-sheets'!L10</f>
        <v>0</v>
      </c>
      <c r="H19" s="101">
        <f t="array" ref="H19">_xlfn.IFS(AND(G19=0, G16=0), 0, AND(ABS(G19)&gt;0, G16=0), 0,AND(ABS(G19)&gt;0, ABS(G16)&gt;0), G19/G16)</f>
        <v>0</v>
      </c>
      <c r="I19" s="50">
        <f>'condense-sheets'!L11</f>
        <v>0</v>
      </c>
      <c r="J19" s="101">
        <f t="array" ref="J19">_xlfn.IFS(AND(I19=0, I16=0), 0, AND(ABS(I19)&gt;0, I16=0), 0,AND(ABS(I19)&gt;0, ABS(I16)&gt;0), I19/I16)</f>
        <v>0</v>
      </c>
      <c r="K19" s="132">
        <f>'condense-sheets'!L14</f>
        <v>0</v>
      </c>
      <c r="L19" s="101">
        <f t="array" ref="L19">_xlfn.IFS(AND(K19=0, K16=0), 0, AND(ABS(K19)&gt;0, K16=0), 0,AND(ABS(K19)&gt;0, ABS(K16)&gt;0), K19/K16)</f>
        <v>0</v>
      </c>
      <c r="M19" s="132">
        <f t="array" ref="M19">_xlfn.IFS(C19=0, 0, ABS(C19)&gt;0, C19/I19)</f>
        <v>0</v>
      </c>
      <c r="N19" s="101">
        <f t="array" ref="N19">_xlfn.IFS(AND(M19=0, M16=0), 0, AND(ABS(M19)&gt;0, M16=0), 0,AND(ABS(M19)&gt;0, ABS(M16)&gt;0), M19/M16)</f>
        <v>0</v>
      </c>
      <c r="O19" s="131"/>
      <c r="P19" s="94">
        <f t="shared" si="4"/>
        <v>44348</v>
      </c>
      <c r="Q19" s="170">
        <f t="shared" si="10"/>
        <v>0</v>
      </c>
      <c r="R19" s="171">
        <f t="shared" si="11"/>
        <v>0</v>
      </c>
      <c r="S19" s="171">
        <f t="shared" si="12"/>
        <v>0</v>
      </c>
      <c r="T19" s="171">
        <f t="shared" si="13"/>
        <v>0</v>
      </c>
      <c r="U19" s="171">
        <f t="shared" si="14"/>
        <v>0</v>
      </c>
      <c r="V19" s="172">
        <f t="shared" si="15"/>
        <v>0</v>
      </c>
      <c r="W19" s="85"/>
      <c r="X19" s="48" t="str">
        <f t="shared" si="5"/>
        <v>6/31/2021</v>
      </c>
      <c r="Y19" s="150">
        <f t="shared" si="6"/>
        <v>0</v>
      </c>
      <c r="Z19" s="101">
        <f t="array" ref="Z19">_xlfn.IFS(AND(Y19=0, Y16=0), 0, AND(ABS(Y19)&gt;0, Y16=0), 0,AND(ABS(Y19)&gt;0, ABS(Y16)&gt;0), Y19/Y16)</f>
        <v>0</v>
      </c>
      <c r="AA19" s="85"/>
      <c r="AB19" s="108">
        <f t="array" ref="AB19">_xlfn.IFS(Y19=0, 0, Y19&gt;0, Y19/I19)</f>
        <v>0</v>
      </c>
      <c r="AC19" s="101"/>
      <c r="AD19" s="85">
        <f t="shared" si="7"/>
        <v>0</v>
      </c>
      <c r="AE19" s="86">
        <f t="shared" si="8"/>
        <v>0</v>
      </c>
      <c r="AF19" s="85"/>
      <c r="AG19" s="48" t="str">
        <f t="shared" si="9"/>
        <v>6/31/2021</v>
      </c>
      <c r="AH19" s="108">
        <f>'condense-sheets'!L24</f>
        <v>0</v>
      </c>
      <c r="AI19" s="101">
        <f t="array" ref="AI19">_xlfn.IFS(AND(AH19=0, AH16=0), 0, AND(ABS(AH19)&gt;0, AH16=0), 0,AND(ABS(AH16)&gt;0, AH19=0), 0,AND(ABS(AH19)&gt;0, ABS(AH16)&gt;0), AH19/AH16)</f>
        <v>0</v>
      </c>
      <c r="AJ19" s="108">
        <f>'condense-sheets'!L27</f>
        <v>0</v>
      </c>
      <c r="AK19" s="101">
        <f t="array" ref="AK19">_xlfn.IFS(AND(AJ19=0, AJ16=0), 0, AND(ABS(AJ19)&gt;0, AJ16=0), 0,AND(ABS(AJ16)&gt;0, AJ19=0), 0,AND(ABS(AJ19)&gt;0, ABS(AJ16)&gt;0), AJ19/AJ16)</f>
        <v>0</v>
      </c>
      <c r="AL19" s="108">
        <f>'condense-sheets'!L32</f>
        <v>0</v>
      </c>
      <c r="AM19" s="101">
        <f t="array" ref="AM19">_xlfn.IFS(AND(AL19=0, AL16=0), 0, AND(ABS(AL19)&gt;0, AL16=0), 0,AND(ABS(AL16)&gt;0, AL19=0), 0,AND(ABS(AL19)&gt;0, ABS(AL16)&gt;0), AL19/AL16)</f>
        <v>0</v>
      </c>
      <c r="AN19" s="108">
        <f>'condense-sheets'!L33</f>
        <v>0</v>
      </c>
      <c r="AO19" s="101">
        <f t="array" ref="AO19">_xlfn.IFS(AND(AN19=0, AN16=0), 0, AND(ABS(AN19)&gt;0, AN16=0), 0,AND(ABS(AN16)&gt;0, AN19=0), 0,AND(ABS(AN19)&gt;0, ABS(AN16)&gt;0), AN19/AN16)</f>
        <v>0</v>
      </c>
      <c r="AP19" s="108">
        <f>'condense-sheets'!L34</f>
        <v>0</v>
      </c>
      <c r="AQ19" s="101">
        <f t="array" ref="AQ19">_xlfn.IFS(AND(AP19=0, AP16=0), 0, AND(ABS(AP19)&gt;0, AP16=0), 0,AND(ABS(AP16)&gt;0, AP19=0), 0,AND(ABS(AP19)&gt;0, ABS(AP16)&gt;0), AP19/AP16)</f>
        <v>0</v>
      </c>
      <c r="AR19" s="108">
        <f>'condense-sheets'!L37</f>
        <v>0</v>
      </c>
      <c r="AS19" s="101">
        <f t="array" ref="AS19">_xlfn.IFS(AND(AR19=0, AR16=0), 0, AND(ABS(AR19)&gt;0, AR16=0), 0,AND(ABS(AR16)&gt;0, AR19=0), 0,AND(ABS(AR19)&gt;0, ABS(AR16)&gt;0), AR19/AR16)</f>
        <v>0</v>
      </c>
      <c r="AT19" s="108">
        <f>'condense-sheets'!L38</f>
        <v>0</v>
      </c>
      <c r="AU19" s="101">
        <f t="array" ref="AU19">_xlfn.IFS(AND(AT19=0, AT16=0), 0, AND(ABS(AT19)&gt;0, AT16=0), 0,AND(ABS(AT16)&gt;0, AT19=0), 0,AND(ABS(AT19)&gt;0, ABS(AT16)&gt;0), AT19/AT16)</f>
        <v>0</v>
      </c>
      <c r="AV19" s="89"/>
      <c r="AW19" s="94">
        <v>44348</v>
      </c>
      <c r="AX19" s="48" t="str">
        <f t="shared" si="0"/>
        <v>6/31/2021</v>
      </c>
      <c r="AY19" s="107">
        <f t="shared" si="1"/>
        <v>0</v>
      </c>
      <c r="AZ19" s="107">
        <f t="shared" si="2"/>
        <v>0</v>
      </c>
      <c r="BA19" s="107">
        <f t="shared" si="3"/>
        <v>0</v>
      </c>
      <c r="BB19" s="150">
        <f t="array" ref="BB19">_xlfn.IFS(OR('stock-history'!L4=0,'stock-history'!L4="-"), 0, 'stock-history'!L4&gt;0, 'stock-history'!L4)</f>
        <v>0</v>
      </c>
      <c r="BC19" s="54">
        <f t="array" ref="BC19">_xlfn.IFS(I19=0, 0, I19&gt;0, BB19/I19)</f>
        <v>0</v>
      </c>
      <c r="BD19" s="55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89"/>
      <c r="BF19" s="52"/>
      <c r="BG19" s="52"/>
      <c r="BH19" s="52"/>
      <c r="BI19" s="52"/>
      <c r="BJ19" s="52"/>
      <c r="BK19" s="52"/>
      <c r="BL19" s="52"/>
      <c r="BM19" s="52"/>
      <c r="BN19" s="89"/>
    </row>
    <row r="20" spans="1:66" x14ac:dyDescent="0.25">
      <c r="A20" s="47" t="str">
        <f>'condense-sheets'!K3</f>
        <v>2021.Q3</v>
      </c>
      <c r="B20" s="50" t="s">
        <v>139</v>
      </c>
      <c r="C20" s="132">
        <f>'condense-sheets'!K4</f>
        <v>0</v>
      </c>
      <c r="D20" s="101">
        <f t="array" ref="D20">_xlfn.IFS(AND(C20=0, C17=0), 0, AND(ABS(C20)&gt;0, C17=0), 0,AND(ABS(C20)&gt;0, ABS(C17)&gt;0), C20/C17)</f>
        <v>0</v>
      </c>
      <c r="E20" s="150">
        <f>'condense-sheets'!K8</f>
        <v>0</v>
      </c>
      <c r="F20" s="101">
        <f t="array" ref="F20">_xlfn.IFS(AND(E20=0, E17=0), 0, AND(ABS(E20)&gt;0, E17=0), 0,AND(ABS(E20)&gt;0, ABS(E17)&gt;0), E20/E17)</f>
        <v>0</v>
      </c>
      <c r="G20" s="132">
        <f>'condense-sheets'!K10</f>
        <v>0</v>
      </c>
      <c r="H20" s="101">
        <f t="array" ref="H20">_xlfn.IFS(AND(G20=0, G17=0), 0, AND(ABS(G20)&gt;0, G17=0), 0,AND(ABS(G20)&gt;0, ABS(G17)&gt;0), G20/G17)</f>
        <v>0</v>
      </c>
      <c r="I20" s="50">
        <f>'condense-sheets'!K11</f>
        <v>0</v>
      </c>
      <c r="J20" s="101">
        <f t="array" ref="J20">_xlfn.IFS(AND(I20=0, I17=0), 0, AND(ABS(I20)&gt;0, I17=0), 0,AND(ABS(I20)&gt;0, ABS(I17)&gt;0), I20/I17)</f>
        <v>0</v>
      </c>
      <c r="K20" s="132">
        <f>'condense-sheets'!K14</f>
        <v>0</v>
      </c>
      <c r="L20" s="101">
        <f t="array" ref="L20">_xlfn.IFS(AND(K20=0, K17=0), 0, AND(ABS(K20)&gt;0, K17=0), 0,AND(ABS(K20)&gt;0, ABS(K17)&gt;0), K20/K17)</f>
        <v>0</v>
      </c>
      <c r="M20" s="132">
        <f t="array" ref="M20">_xlfn.IFS(C20=0, 0, ABS(C20)&gt;0, C20/I20)</f>
        <v>0</v>
      </c>
      <c r="N20" s="101">
        <f t="array" ref="N20">_xlfn.IFS(AND(M20=0, M17=0), 0, AND(ABS(M20)&gt;0, M17=0), 0,AND(ABS(M20)&gt;0, ABS(M17)&gt;0), M20/M17)</f>
        <v>0</v>
      </c>
      <c r="O20" s="131"/>
      <c r="P20" s="94">
        <f t="shared" si="4"/>
        <v>44440</v>
      </c>
      <c r="Q20" s="170">
        <f t="shared" si="10"/>
        <v>0</v>
      </c>
      <c r="R20" s="171">
        <f t="shared" si="11"/>
        <v>0</v>
      </c>
      <c r="S20" s="171">
        <f t="shared" si="12"/>
        <v>0</v>
      </c>
      <c r="T20" s="171">
        <f t="shared" si="13"/>
        <v>0</v>
      </c>
      <c r="U20" s="171">
        <f t="shared" si="14"/>
        <v>0</v>
      </c>
      <c r="V20" s="172">
        <f t="shared" si="15"/>
        <v>0</v>
      </c>
      <c r="W20" s="85"/>
      <c r="X20" s="48" t="str">
        <f t="shared" si="5"/>
        <v>9/31/2021</v>
      </c>
      <c r="Y20" s="150">
        <f t="shared" si="6"/>
        <v>0</v>
      </c>
      <c r="Z20" s="101">
        <f t="array" ref="Z20">_xlfn.IFS(AND(Y20=0, Y17=0), 0, AND(ABS(Y20)&gt;0, Y17=0), 0,AND(ABS(Y20)&gt;0, ABS(Y17)&gt;0), Y20/Y17)</f>
        <v>0</v>
      </c>
      <c r="AA20" s="85"/>
      <c r="AB20" s="108">
        <f t="array" ref="AB20">_xlfn.IFS(Y20=0, 0, Y20&gt;0, Y20/I20)</f>
        <v>0</v>
      </c>
      <c r="AC20" s="101"/>
      <c r="AD20" s="85">
        <f t="shared" si="7"/>
        <v>0</v>
      </c>
      <c r="AE20" s="86">
        <f t="shared" si="8"/>
        <v>0</v>
      </c>
      <c r="AF20" s="85"/>
      <c r="AG20" s="48" t="str">
        <f t="shared" si="9"/>
        <v>9/31/2021</v>
      </c>
      <c r="AH20" s="108">
        <f>'condense-sheets'!K24</f>
        <v>0</v>
      </c>
      <c r="AI20" s="101">
        <f t="array" ref="AI20">_xlfn.IFS(AND(AH20=0, AH17=0), 0, AND(ABS(AH20)&gt;0, AH17=0), 0,AND(ABS(AH17)&gt;0, AH20=0), 0,AND(ABS(AH20)&gt;0, ABS(AH17)&gt;0), AH20/AH17)</f>
        <v>0</v>
      </c>
      <c r="AJ20" s="108">
        <f>'condense-sheets'!K27</f>
        <v>0</v>
      </c>
      <c r="AK20" s="101">
        <f t="array" ref="AK20">_xlfn.IFS(AND(AJ20=0, AJ17=0), 0, AND(ABS(AJ20)&gt;0, AJ17=0), 0,AND(ABS(AJ17)&gt;0, AJ20=0), 0,AND(ABS(AJ20)&gt;0, ABS(AJ17)&gt;0), AJ20/AJ17)</f>
        <v>0</v>
      </c>
      <c r="AL20" s="108">
        <f>'condense-sheets'!K32</f>
        <v>0</v>
      </c>
      <c r="AM20" s="101">
        <f t="array" ref="AM20">_xlfn.IFS(AND(AL20=0, AL17=0), 0, AND(ABS(AL20)&gt;0, AL17=0), 0,AND(ABS(AL17)&gt;0, AL20=0), 0,AND(ABS(AL20)&gt;0, ABS(AL17)&gt;0), AL20/AL17)</f>
        <v>0</v>
      </c>
      <c r="AN20" s="108">
        <f>'condense-sheets'!K33</f>
        <v>0</v>
      </c>
      <c r="AO20" s="101">
        <f t="array" ref="AO20">_xlfn.IFS(AND(AN20=0, AN17=0), 0, AND(ABS(AN20)&gt;0, AN17=0), 0,AND(ABS(AN17)&gt;0, AN20=0), 0,AND(ABS(AN20)&gt;0, ABS(AN17)&gt;0), AN20/AN17)</f>
        <v>0</v>
      </c>
      <c r="AP20" s="108">
        <f>'condense-sheets'!K34</f>
        <v>0</v>
      </c>
      <c r="AQ20" s="101">
        <f t="array" ref="AQ20">_xlfn.IFS(AND(AP20=0, AP17=0), 0, AND(ABS(AP20)&gt;0, AP17=0), 0,AND(ABS(AP17)&gt;0, AP20=0), 0,AND(ABS(AP20)&gt;0, ABS(AP17)&gt;0), AP20/AP17)</f>
        <v>0</v>
      </c>
      <c r="AR20" s="108">
        <f>'condense-sheets'!K37</f>
        <v>0</v>
      </c>
      <c r="AS20" s="101">
        <f t="array" ref="AS20">_xlfn.IFS(AND(AR20=0, AR17=0), 0, AND(ABS(AR20)&gt;0, AR17=0), 0,AND(ABS(AR17)&gt;0, AR20=0), 0,AND(ABS(AR20)&gt;0, ABS(AR17)&gt;0), AR20/AR17)</f>
        <v>0</v>
      </c>
      <c r="AT20" s="108">
        <f>'condense-sheets'!K38</f>
        <v>0</v>
      </c>
      <c r="AU20" s="101">
        <f t="array" ref="AU20">_xlfn.IFS(AND(AT20=0, AT17=0), 0, AND(ABS(AT20)&gt;0, AT17=0), 0,AND(ABS(AT17)&gt;0, AT20=0), 0,AND(ABS(AT20)&gt;0, ABS(AT17)&gt;0), AT20/AT17)</f>
        <v>0</v>
      </c>
      <c r="AV20" s="89"/>
      <c r="AW20" s="94">
        <v>44440</v>
      </c>
      <c r="AX20" s="48" t="str">
        <f t="shared" si="0"/>
        <v>9/31/2021</v>
      </c>
      <c r="AY20" s="107">
        <f t="shared" si="1"/>
        <v>0</v>
      </c>
      <c r="AZ20" s="107">
        <f t="shared" si="2"/>
        <v>0</v>
      </c>
      <c r="BA20" s="107">
        <f t="shared" si="3"/>
        <v>0</v>
      </c>
      <c r="BB20" s="150">
        <f t="array" ref="BB20">_xlfn.IFS(OR('stock-history'!K4=0,'stock-history'!K4="-"), 0, 'stock-history'!K4&gt;0, 'stock-history'!K4)</f>
        <v>0</v>
      </c>
      <c r="BC20" s="54">
        <f t="array" ref="BC20">_xlfn.IFS(I20=0, 0, I20&gt;0, BB20/I20)</f>
        <v>0</v>
      </c>
      <c r="BD20" s="55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89"/>
      <c r="BF20" s="52"/>
      <c r="BG20" s="52"/>
      <c r="BH20" s="52"/>
      <c r="BI20" s="52"/>
      <c r="BJ20" s="52"/>
      <c r="BK20" s="52"/>
      <c r="BL20" s="52"/>
      <c r="BM20" s="52"/>
      <c r="BN20" s="89"/>
    </row>
    <row r="21" spans="1:66" x14ac:dyDescent="0.25">
      <c r="A21" s="47" t="str">
        <f>'condense-sheets'!J3</f>
        <v>2021.Q4</v>
      </c>
      <c r="B21" s="82">
        <v>44561</v>
      </c>
      <c r="C21" s="132">
        <f>'condense-sheets'!J4</f>
        <v>0</v>
      </c>
      <c r="D21" s="101">
        <f t="array" ref="D21">_xlfn.IFS(AND(C21=0, C18=0), 0, AND(ABS(C21)&gt;0, C18=0), 0,AND(ABS(C21)&gt;0, ABS(C18)&gt;0), C21/C18)</f>
        <v>0</v>
      </c>
      <c r="E21" s="150">
        <f>'condense-sheets'!J8</f>
        <v>0</v>
      </c>
      <c r="F21" s="101">
        <f t="array" ref="F21">_xlfn.IFS(AND(E21=0, E18=0), 0, AND(ABS(E21)&gt;0, E18=0), 0,AND(ABS(E21)&gt;0, ABS(E18)&gt;0), E21/E18)</f>
        <v>0</v>
      </c>
      <c r="G21" s="132">
        <f>'condense-sheets'!J10</f>
        <v>0</v>
      </c>
      <c r="H21" s="101">
        <f t="array" ref="H21">_xlfn.IFS(AND(G21=0, G18=0), 0, AND(ABS(G21)&gt;0, G18=0), 0,AND(ABS(G21)&gt;0, ABS(G18)&gt;0), G21/G18)</f>
        <v>0</v>
      </c>
      <c r="I21" s="50">
        <f>'condense-sheets'!J11</f>
        <v>0</v>
      </c>
      <c r="J21" s="101">
        <f t="array" ref="J21">_xlfn.IFS(AND(I21=0, I18=0), 0, AND(ABS(I21)&gt;0, I18=0), 0,AND(ABS(I21)&gt;0, ABS(I18)&gt;0), I21/I18)</f>
        <v>0</v>
      </c>
      <c r="K21" s="132">
        <f>'condense-sheets'!J14</f>
        <v>0</v>
      </c>
      <c r="L21" s="101">
        <f t="array" ref="L21">_xlfn.IFS(AND(K21=0, K18=0), 0, AND(ABS(K21)&gt;0, K18=0), 0,AND(ABS(K21)&gt;0, ABS(K18)&gt;0), K21/K18)</f>
        <v>0</v>
      </c>
      <c r="M21" s="132">
        <f t="array" ref="M21">_xlfn.IFS(C21=0, 0, ABS(C21)&gt;0, C21/I21)</f>
        <v>0</v>
      </c>
      <c r="N21" s="101">
        <f t="array" ref="N21">_xlfn.IFS(AND(M21=0, M18=0), 0, AND(ABS(M21)&gt;0, M18=0), 0,AND(ABS(M21)&gt;0, ABS(M18)&gt;0), M21/M18)</f>
        <v>0</v>
      </c>
      <c r="O21" s="131"/>
      <c r="P21" s="94">
        <f t="shared" si="4"/>
        <v>44531</v>
      </c>
      <c r="Q21" s="170">
        <f t="shared" si="10"/>
        <v>0</v>
      </c>
      <c r="R21" s="171">
        <f t="shared" si="11"/>
        <v>0</v>
      </c>
      <c r="S21" s="171">
        <f t="shared" si="12"/>
        <v>0</v>
      </c>
      <c r="T21" s="171">
        <f t="shared" si="13"/>
        <v>0</v>
      </c>
      <c r="U21" s="171">
        <f t="shared" si="14"/>
        <v>0</v>
      </c>
      <c r="V21" s="172">
        <f t="shared" si="15"/>
        <v>0</v>
      </c>
      <c r="W21" s="85"/>
      <c r="X21" s="48">
        <f t="shared" si="5"/>
        <v>44561</v>
      </c>
      <c r="Y21" s="150">
        <f t="shared" si="6"/>
        <v>0</v>
      </c>
      <c r="Z21" s="101">
        <f t="array" ref="Z21">_xlfn.IFS(AND(Y21=0, Y18=0), 0, AND(ABS(Y21)&gt;0, Y18=0), 0,AND(ABS(Y21)&gt;0, ABS(Y18)&gt;0), Y21/Y18)</f>
        <v>0</v>
      </c>
      <c r="AA21" s="85"/>
      <c r="AB21" s="108">
        <f t="array" ref="AB21">_xlfn.IFS(Y21=0, 0, Y21&gt;0, Y21/I21)</f>
        <v>0</v>
      </c>
      <c r="AC21" s="101"/>
      <c r="AD21" s="85">
        <f t="shared" si="7"/>
        <v>0</v>
      </c>
      <c r="AE21" s="86">
        <f t="shared" si="8"/>
        <v>0</v>
      </c>
      <c r="AF21" s="85"/>
      <c r="AG21" s="48">
        <f t="shared" si="9"/>
        <v>44561</v>
      </c>
      <c r="AH21" s="108">
        <f>'condense-sheets'!J24</f>
        <v>0</v>
      </c>
      <c r="AI21" s="101">
        <f t="array" ref="AI21">_xlfn.IFS(AND(AH21=0, AH18=0), 0, AND(ABS(AH21)&gt;0, AH18=0), 0,AND(ABS(AH18)&gt;0, AH21=0), 0,AND(ABS(AH21)&gt;0, ABS(AH18)&gt;0), AH21/AH18)</f>
        <v>0</v>
      </c>
      <c r="AJ21" s="108">
        <f>'condense-sheets'!J27</f>
        <v>0</v>
      </c>
      <c r="AK21" s="101">
        <f t="array" ref="AK21">_xlfn.IFS(AND(AJ21=0, AJ18=0), 0, AND(ABS(AJ21)&gt;0, AJ18=0), 0,AND(ABS(AJ18)&gt;0, AJ21=0), 0,AND(ABS(AJ21)&gt;0, ABS(AJ18)&gt;0), AJ21/AJ18)</f>
        <v>0</v>
      </c>
      <c r="AL21" s="108">
        <f>'condense-sheets'!J32</f>
        <v>0</v>
      </c>
      <c r="AM21" s="101">
        <f t="array" ref="AM21">_xlfn.IFS(AND(AL21=0, AL18=0), 0, AND(ABS(AL21)&gt;0, AL18=0), 0,AND(ABS(AL18)&gt;0, AL21=0), 0,AND(ABS(AL21)&gt;0, ABS(AL18)&gt;0), AL21/AL18)</f>
        <v>0</v>
      </c>
      <c r="AN21" s="108">
        <f>'condense-sheets'!J33</f>
        <v>0</v>
      </c>
      <c r="AO21" s="101">
        <f t="array" ref="AO21">_xlfn.IFS(AND(AN21=0, AN18=0), 0, AND(ABS(AN21)&gt;0, AN18=0), 0,AND(ABS(AN18)&gt;0, AN21=0), 0,AND(ABS(AN21)&gt;0, ABS(AN18)&gt;0), AN21/AN18)</f>
        <v>0</v>
      </c>
      <c r="AP21" s="108">
        <f>'condense-sheets'!J34</f>
        <v>0</v>
      </c>
      <c r="AQ21" s="101">
        <f t="array" ref="AQ21">_xlfn.IFS(AND(AP21=0, AP18=0), 0, AND(ABS(AP21)&gt;0, AP18=0), 0,AND(ABS(AP18)&gt;0, AP21=0), 0,AND(ABS(AP21)&gt;0, ABS(AP18)&gt;0), AP21/AP18)</f>
        <v>0</v>
      </c>
      <c r="AR21" s="108">
        <f>'condense-sheets'!J37</f>
        <v>0</v>
      </c>
      <c r="AS21" s="101">
        <f t="array" ref="AS21">_xlfn.IFS(AND(AR21=0, AR18=0), 0, AND(ABS(AR21)&gt;0, AR18=0), 0,AND(ABS(AR18)&gt;0, AR21=0), 0,AND(ABS(AR21)&gt;0, ABS(AR18)&gt;0), AR21/AR18)</f>
        <v>0</v>
      </c>
      <c r="AT21" s="108">
        <f>'condense-sheets'!J38</f>
        <v>0</v>
      </c>
      <c r="AU21" s="101">
        <f t="array" ref="AU21">_xlfn.IFS(AND(AT21=0, AT18=0), 0, AND(ABS(AT21)&gt;0, AT18=0), 0,AND(ABS(AT18)&gt;0, AT21=0), 0,AND(ABS(AT21)&gt;0, ABS(AT18)&gt;0), AT21/AT18)</f>
        <v>0</v>
      </c>
      <c r="AV21" s="89"/>
      <c r="AW21" s="94">
        <v>44531</v>
      </c>
      <c r="AX21" s="48">
        <f t="shared" si="0"/>
        <v>44561</v>
      </c>
      <c r="AY21" s="107">
        <f t="shared" si="1"/>
        <v>0</v>
      </c>
      <c r="AZ21" s="107">
        <f t="shared" si="2"/>
        <v>0</v>
      </c>
      <c r="BA21" s="107">
        <f t="shared" si="3"/>
        <v>0</v>
      </c>
      <c r="BB21" s="150">
        <f t="array" ref="BB21">_xlfn.IFS(OR('stock-history'!J4=0,'stock-history'!J4="-"), 0, 'stock-history'!J4&gt;0, 'stock-history'!J4)</f>
        <v>0</v>
      </c>
      <c r="BC21" s="54">
        <f t="array" ref="BC21">_xlfn.IFS(I21=0, 0, I21&gt;0, BB21/I21)</f>
        <v>0</v>
      </c>
      <c r="BD21" s="55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89"/>
      <c r="BF21" s="52"/>
      <c r="BG21" s="52"/>
      <c r="BH21" s="52"/>
      <c r="BI21" s="52"/>
      <c r="BJ21" s="52"/>
      <c r="BK21" s="52"/>
      <c r="BL21" s="52"/>
      <c r="BM21" s="52"/>
      <c r="BN21" s="89"/>
    </row>
    <row r="22" spans="1:66" x14ac:dyDescent="0.25">
      <c r="A22" s="47" t="str">
        <f>'condense-sheets'!I3</f>
        <v>2022.Q1</v>
      </c>
      <c r="B22" s="82">
        <v>44651</v>
      </c>
      <c r="C22" s="132">
        <f>'condense-sheets'!I4</f>
        <v>0</v>
      </c>
      <c r="D22" s="101">
        <f t="array" ref="D22">_xlfn.IFS(AND(C22=0, C19=0), 0, AND(ABS(C22)&gt;0, C19=0), 0,AND(ABS(C22)&gt;0, ABS(C19)&gt;0), C22/C19)</f>
        <v>0</v>
      </c>
      <c r="E22" s="150">
        <f>'condense-sheets'!I8</f>
        <v>0</v>
      </c>
      <c r="F22" s="101">
        <f t="array" ref="F22">_xlfn.IFS(AND(E22=0, E19=0), 0, AND(ABS(E22)&gt;0, E19=0), 0,AND(ABS(E22)&gt;0, ABS(E19)&gt;0), E22/E19)</f>
        <v>0</v>
      </c>
      <c r="G22" s="132">
        <f>'condense-sheets'!I10</f>
        <v>0</v>
      </c>
      <c r="H22" s="101">
        <f t="array" ref="H22">_xlfn.IFS(AND(G22=0, G19=0), 0, AND(ABS(G22)&gt;0, G19=0), 0,AND(ABS(G22)&gt;0, ABS(G19)&gt;0), G22/G19)</f>
        <v>0</v>
      </c>
      <c r="I22" s="50">
        <f>'condense-sheets'!I11</f>
        <v>0</v>
      </c>
      <c r="J22" s="101">
        <f t="array" ref="J22">_xlfn.IFS(AND(I22=0, I19=0), 0, AND(ABS(I22)&gt;0, I19=0), 0,AND(ABS(I22)&gt;0, ABS(I19)&gt;0), I22/I19)</f>
        <v>0</v>
      </c>
      <c r="K22" s="132">
        <f>'condense-sheets'!I14</f>
        <v>0</v>
      </c>
      <c r="L22" s="101">
        <f t="array" ref="L22">_xlfn.IFS(AND(K22=0, K19=0), 0, AND(ABS(K22)&gt;0, K19=0), 0,AND(ABS(K22)&gt;0, ABS(K19)&gt;0), K22/K19)</f>
        <v>0</v>
      </c>
      <c r="M22" s="132">
        <f t="array" ref="M22">_xlfn.IFS(C22=0, 0, ABS(C22)&gt;0, C22/I22)</f>
        <v>0</v>
      </c>
      <c r="N22" s="101">
        <f t="array" ref="N22">_xlfn.IFS(AND(M22=0, M19=0), 0, AND(ABS(M22)&gt;0, M19=0), 0,AND(ABS(M22)&gt;0, ABS(M19)&gt;0), M22/M19)</f>
        <v>0</v>
      </c>
      <c r="O22" s="131"/>
      <c r="P22" s="94">
        <f t="shared" si="4"/>
        <v>44621</v>
      </c>
      <c r="Q22" s="170">
        <f t="shared" si="10"/>
        <v>0</v>
      </c>
      <c r="R22" s="171">
        <f t="shared" si="11"/>
        <v>0</v>
      </c>
      <c r="S22" s="171">
        <f t="shared" si="12"/>
        <v>0</v>
      </c>
      <c r="T22" s="171">
        <f t="shared" si="13"/>
        <v>0</v>
      </c>
      <c r="U22" s="171">
        <f t="shared" si="14"/>
        <v>0</v>
      </c>
      <c r="V22" s="172">
        <f t="shared" si="15"/>
        <v>0</v>
      </c>
      <c r="W22" s="85"/>
      <c r="X22" s="48">
        <f t="shared" si="5"/>
        <v>44651</v>
      </c>
      <c r="Y22" s="150">
        <f t="shared" si="6"/>
        <v>0</v>
      </c>
      <c r="Z22" s="101">
        <f t="array" ref="Z22">_xlfn.IFS(AND(Y22=0, Y19=0), 0, AND(ABS(Y22)&gt;0, Y19=0), 0,AND(ABS(Y22)&gt;0, ABS(Y19)&gt;0), Y22/Y19)</f>
        <v>0</v>
      </c>
      <c r="AA22" s="85"/>
      <c r="AB22" s="108">
        <f t="array" ref="AB22">_xlfn.IFS(Y22=0, 0, Y22&gt;0, Y22/I22)</f>
        <v>0</v>
      </c>
      <c r="AC22" s="101"/>
      <c r="AD22" s="85">
        <f t="shared" si="7"/>
        <v>0</v>
      </c>
      <c r="AE22" s="86">
        <f t="shared" si="8"/>
        <v>0</v>
      </c>
      <c r="AF22" s="85"/>
      <c r="AG22" s="48">
        <f t="shared" si="9"/>
        <v>44651</v>
      </c>
      <c r="AH22" s="108">
        <f>'condense-sheets'!I24</f>
        <v>0</v>
      </c>
      <c r="AI22" s="101">
        <f t="array" ref="AI22">_xlfn.IFS(AND(AH22=0, AH19=0), 0, AND(ABS(AH22)&gt;0, AH19=0), 0,AND(ABS(AH19)&gt;0, AH22=0), 0,AND(ABS(AH22)&gt;0, ABS(AH19)&gt;0), AH22/AH19)</f>
        <v>0</v>
      </c>
      <c r="AJ22" s="108">
        <f>'condense-sheets'!I27</f>
        <v>0</v>
      </c>
      <c r="AK22" s="101">
        <f t="array" ref="AK22">_xlfn.IFS(AND(AJ22=0, AJ19=0), 0, AND(ABS(AJ22)&gt;0, AJ19=0), 0,AND(ABS(AJ19)&gt;0, AJ22=0), 0,AND(ABS(AJ22)&gt;0, ABS(AJ19)&gt;0), AJ22/AJ19)</f>
        <v>0</v>
      </c>
      <c r="AL22" s="108">
        <f>'condense-sheets'!I32</f>
        <v>0</v>
      </c>
      <c r="AM22" s="101">
        <f t="array" ref="AM22">_xlfn.IFS(AND(AL22=0, AL19=0), 0, AND(ABS(AL22)&gt;0, AL19=0), 0,AND(ABS(AL19)&gt;0, AL22=0), 0,AND(ABS(AL22)&gt;0, ABS(AL19)&gt;0), AL22/AL19)</f>
        <v>0</v>
      </c>
      <c r="AN22" s="108">
        <f>'condense-sheets'!I33</f>
        <v>0</v>
      </c>
      <c r="AO22" s="101">
        <f t="array" ref="AO22">_xlfn.IFS(AND(AN22=0, AN19=0), 0, AND(ABS(AN22)&gt;0, AN19=0), 0,AND(ABS(AN19)&gt;0, AN22=0), 0,AND(ABS(AN22)&gt;0, ABS(AN19)&gt;0), AN22/AN19)</f>
        <v>0</v>
      </c>
      <c r="AP22" s="108">
        <f>'condense-sheets'!I34</f>
        <v>0</v>
      </c>
      <c r="AQ22" s="101">
        <f t="array" ref="AQ22">_xlfn.IFS(AND(AP22=0, AP19=0), 0, AND(ABS(AP22)&gt;0, AP19=0), 0,AND(ABS(AP19)&gt;0, AP22=0), 0,AND(ABS(AP22)&gt;0, ABS(AP19)&gt;0), AP22/AP19)</f>
        <v>0</v>
      </c>
      <c r="AR22" s="108">
        <f>'condense-sheets'!I37</f>
        <v>0</v>
      </c>
      <c r="AS22" s="101">
        <f t="array" ref="AS22">_xlfn.IFS(AND(AR22=0, AR19=0), 0, AND(ABS(AR22)&gt;0, AR19=0), 0,AND(ABS(AR19)&gt;0, AR22=0), 0,AND(ABS(AR22)&gt;0, ABS(AR19)&gt;0), AR22/AR19)</f>
        <v>0</v>
      </c>
      <c r="AT22" s="108">
        <f>'condense-sheets'!I38</f>
        <v>0</v>
      </c>
      <c r="AU22" s="101">
        <f t="array" ref="AU22">_xlfn.IFS(AND(AT22=0, AT19=0), 0, AND(ABS(AT22)&gt;0, AT19=0), 0,AND(ABS(AT19)&gt;0, AT22=0), 0,AND(ABS(AT22)&gt;0, ABS(AT19)&gt;0), AT22/AT19)</f>
        <v>0</v>
      </c>
      <c r="AV22" s="89"/>
      <c r="AW22" s="94">
        <v>44621</v>
      </c>
      <c r="AX22" s="48">
        <f t="shared" si="0"/>
        <v>44651</v>
      </c>
      <c r="AY22" s="107">
        <f t="shared" si="1"/>
        <v>0</v>
      </c>
      <c r="AZ22" s="107">
        <f t="shared" si="2"/>
        <v>0</v>
      </c>
      <c r="BA22" s="107">
        <f t="shared" si="3"/>
        <v>0</v>
      </c>
      <c r="BB22" s="150">
        <f t="array" ref="BB22">_xlfn.IFS(OR('stock-history'!I4=0,'stock-history'!I4="-"), 0, 'stock-history'!I4&gt;0, 'stock-history'!I4)</f>
        <v>0</v>
      </c>
      <c r="BC22" s="54">
        <f t="array" ref="BC22">_xlfn.IFS(I22=0, 0, I22&gt;0, BB22/I22)</f>
        <v>0</v>
      </c>
      <c r="BD22" s="55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89"/>
      <c r="BF22" s="52"/>
      <c r="BG22" s="52"/>
      <c r="BH22" s="52"/>
      <c r="BI22" s="52"/>
      <c r="BJ22" s="52"/>
      <c r="BK22" s="52"/>
      <c r="BL22" s="52"/>
      <c r="BM22" s="52"/>
      <c r="BN22" s="89"/>
    </row>
    <row r="23" spans="1:66" x14ac:dyDescent="0.25">
      <c r="A23" s="47" t="str">
        <f>'condense-sheets'!H3</f>
        <v>2022.Q2</v>
      </c>
      <c r="B23" s="50" t="s">
        <v>140</v>
      </c>
      <c r="C23" s="132">
        <f>'condense-sheets'!H4</f>
        <v>0</v>
      </c>
      <c r="D23" s="101">
        <f t="array" ref="D23">_xlfn.IFS(AND(C23=0, C20=0), 0, AND(ABS(C23)&gt;0, C20=0), 0,AND(ABS(C23)&gt;0, ABS(C20)&gt;0), C23/C20)</f>
        <v>0</v>
      </c>
      <c r="E23" s="150">
        <f>'condense-sheets'!H8</f>
        <v>0</v>
      </c>
      <c r="F23" s="101">
        <f t="array" ref="F23">_xlfn.IFS(AND(E23=0, E20=0), 0, AND(ABS(E23)&gt;0, E20=0), 0,AND(ABS(E23)&gt;0, ABS(E20)&gt;0), E23/E20)</f>
        <v>0</v>
      </c>
      <c r="G23" s="132">
        <f>'condense-sheets'!H10</f>
        <v>0</v>
      </c>
      <c r="H23" s="101">
        <f t="array" ref="H23">_xlfn.IFS(AND(G23=0, G20=0), 0, AND(ABS(G23)&gt;0, G20=0), 0,AND(ABS(G23)&gt;0, ABS(G20)&gt;0), G23/G20)</f>
        <v>0</v>
      </c>
      <c r="I23" s="50">
        <f>'condense-sheets'!H11</f>
        <v>0</v>
      </c>
      <c r="J23" s="101">
        <f t="array" ref="J23">_xlfn.IFS(AND(I23=0, I20=0), 0, AND(ABS(I23)&gt;0, I20=0), 0,AND(ABS(I23)&gt;0, ABS(I20)&gt;0), I23/I20)</f>
        <v>0</v>
      </c>
      <c r="K23" s="132">
        <f>'condense-sheets'!H14</f>
        <v>0</v>
      </c>
      <c r="L23" s="101">
        <f t="array" ref="L23">_xlfn.IFS(AND(K23=0, K20=0), 0, AND(ABS(K23)&gt;0, K20=0), 0,AND(ABS(K23)&gt;0, ABS(K20)&gt;0), K23/K20)</f>
        <v>0</v>
      </c>
      <c r="M23" s="132">
        <f t="array" ref="M23">_xlfn.IFS(C23=0, 0, ABS(C23)&gt;0, C23/I23)</f>
        <v>0</v>
      </c>
      <c r="N23" s="101">
        <f t="array" ref="N23">_xlfn.IFS(AND(M23=0, M20=0), 0, AND(ABS(M23)&gt;0, M20=0), 0,AND(ABS(M23)&gt;0, ABS(M20)&gt;0), M23/M20)</f>
        <v>0</v>
      </c>
      <c r="O23" s="131"/>
      <c r="P23" s="94">
        <f t="shared" si="4"/>
        <v>44713</v>
      </c>
      <c r="Q23" s="170">
        <f t="shared" si="10"/>
        <v>0</v>
      </c>
      <c r="R23" s="171">
        <f t="shared" si="11"/>
        <v>0</v>
      </c>
      <c r="S23" s="171">
        <f t="shared" si="12"/>
        <v>0</v>
      </c>
      <c r="T23" s="171">
        <f t="shared" si="13"/>
        <v>0</v>
      </c>
      <c r="U23" s="171">
        <f t="shared" si="14"/>
        <v>0</v>
      </c>
      <c r="V23" s="172">
        <f t="shared" si="15"/>
        <v>0</v>
      </c>
      <c r="W23" s="85"/>
      <c r="X23" s="48" t="str">
        <f t="shared" si="5"/>
        <v>6/31/2022</v>
      </c>
      <c r="Y23" s="150">
        <f t="shared" si="6"/>
        <v>0</v>
      </c>
      <c r="Z23" s="101">
        <f t="array" ref="Z23">_xlfn.IFS(AND(Y23=0, Y20=0), 0, AND(ABS(Y23)&gt;0, Y20=0), 0,AND(ABS(Y23)&gt;0, ABS(Y20)&gt;0), Y23/Y20)</f>
        <v>0</v>
      </c>
      <c r="AA23" s="85"/>
      <c r="AB23" s="108">
        <f t="array" ref="AB23">_xlfn.IFS(Y23=0, 0, Y23&gt;0, Y23/I23)</f>
        <v>0</v>
      </c>
      <c r="AC23" s="101"/>
      <c r="AD23" s="85">
        <f t="shared" si="7"/>
        <v>0</v>
      </c>
      <c r="AE23" s="86">
        <f t="shared" si="8"/>
        <v>0</v>
      </c>
      <c r="AF23" s="85"/>
      <c r="AG23" s="48" t="str">
        <f t="shared" si="9"/>
        <v>6/31/2022</v>
      </c>
      <c r="AH23" s="108">
        <f>'condense-sheets'!H24</f>
        <v>0</v>
      </c>
      <c r="AI23" s="101">
        <f t="array" ref="AI23">_xlfn.IFS(AND(AH23=0, AH20=0), 0, AND(ABS(AH23)&gt;0, AH20=0), 0,AND(ABS(AH20)&gt;0, AH23=0), 0,AND(ABS(AH23)&gt;0, ABS(AH20)&gt;0), AH23/AH20)</f>
        <v>0</v>
      </c>
      <c r="AJ23" s="108">
        <f>'condense-sheets'!H27</f>
        <v>0</v>
      </c>
      <c r="AK23" s="101">
        <f t="array" ref="AK23">_xlfn.IFS(AND(AJ23=0, AJ20=0), 0, AND(ABS(AJ23)&gt;0, AJ20=0), 0,AND(ABS(AJ20)&gt;0, AJ23=0), 0,AND(ABS(AJ23)&gt;0, ABS(AJ20)&gt;0), AJ23/AJ20)</f>
        <v>0</v>
      </c>
      <c r="AL23" s="108">
        <f>'condense-sheets'!H32</f>
        <v>0</v>
      </c>
      <c r="AM23" s="101">
        <f t="array" ref="AM23">_xlfn.IFS(AND(AL23=0, AL20=0), 0, AND(ABS(AL23)&gt;0, AL20=0), 0,AND(ABS(AL20)&gt;0, AL23=0), 0,AND(ABS(AL23)&gt;0, ABS(AL20)&gt;0), AL23/AL20)</f>
        <v>0</v>
      </c>
      <c r="AN23" s="108">
        <f>'condense-sheets'!H33</f>
        <v>0</v>
      </c>
      <c r="AO23" s="101">
        <f t="array" ref="AO23">_xlfn.IFS(AND(AN23=0, AN20=0), 0, AND(ABS(AN23)&gt;0, AN20=0), 0,AND(ABS(AN20)&gt;0, AN23=0), 0,AND(ABS(AN23)&gt;0, ABS(AN20)&gt;0), AN23/AN20)</f>
        <v>0</v>
      </c>
      <c r="AP23" s="108">
        <f>'condense-sheets'!H34</f>
        <v>0</v>
      </c>
      <c r="AQ23" s="101">
        <f t="array" ref="AQ23">_xlfn.IFS(AND(AP23=0, AP20=0), 0, AND(ABS(AP23)&gt;0, AP20=0), 0,AND(ABS(AP20)&gt;0, AP23=0), 0,AND(ABS(AP23)&gt;0, ABS(AP20)&gt;0), AP23/AP20)</f>
        <v>0</v>
      </c>
      <c r="AR23" s="108">
        <f>'condense-sheets'!H37</f>
        <v>0</v>
      </c>
      <c r="AS23" s="101">
        <f t="array" ref="AS23">_xlfn.IFS(AND(AR23=0, AR20=0), 0, AND(ABS(AR23)&gt;0, AR20=0), 0,AND(ABS(AR20)&gt;0, AR23=0), 0,AND(ABS(AR23)&gt;0, ABS(AR20)&gt;0), AR23/AR20)</f>
        <v>0</v>
      </c>
      <c r="AT23" s="108">
        <f>'condense-sheets'!H38</f>
        <v>0</v>
      </c>
      <c r="AU23" s="101">
        <f t="array" ref="AU23">_xlfn.IFS(AND(AT23=0, AT20=0), 0, AND(ABS(AT23)&gt;0, AT20=0), 0,AND(ABS(AT20)&gt;0, AT23=0), 0,AND(ABS(AT23)&gt;0, ABS(AT20)&gt;0), AT23/AT20)</f>
        <v>0</v>
      </c>
      <c r="AV23" s="89"/>
      <c r="AW23" s="94">
        <v>44713</v>
      </c>
      <c r="AX23" s="48" t="str">
        <f t="shared" si="0"/>
        <v>6/31/2022</v>
      </c>
      <c r="AY23" s="107">
        <f t="shared" si="1"/>
        <v>0</v>
      </c>
      <c r="AZ23" s="107">
        <f t="shared" si="2"/>
        <v>0</v>
      </c>
      <c r="BA23" s="107">
        <f t="shared" si="3"/>
        <v>0</v>
      </c>
      <c r="BB23" s="150">
        <f t="array" ref="BB23">_xlfn.IFS(OR('stock-history'!H4=0,'stock-history'!H4="-"), 0, 'stock-history'!H4&gt;0, 'stock-history'!H4)</f>
        <v>0</v>
      </c>
      <c r="BC23" s="54">
        <f t="array" ref="BC23">_xlfn.IFS(I23=0, 0, I23&gt;0, BB23/I23)</f>
        <v>0</v>
      </c>
      <c r="BD23" s="55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89"/>
      <c r="BF23" s="52"/>
      <c r="BG23" s="52"/>
      <c r="BH23" s="52"/>
      <c r="BI23" s="52"/>
      <c r="BJ23" s="52"/>
      <c r="BK23" s="52"/>
      <c r="BL23" s="52"/>
      <c r="BM23" s="52"/>
      <c r="BN23" s="89"/>
    </row>
    <row r="24" spans="1:66" x14ac:dyDescent="0.25">
      <c r="A24" s="47" t="str">
        <f>'condense-sheets'!G3</f>
        <v>2022.Q3</v>
      </c>
      <c r="B24" s="50" t="s">
        <v>141</v>
      </c>
      <c r="C24" s="132">
        <f>'condense-sheets'!G4</f>
        <v>0</v>
      </c>
      <c r="D24" s="101">
        <f t="array" ref="D24">_xlfn.IFS(AND(C24=0, C21=0), 0, AND(ABS(C24)&gt;0, C21=0), 0,AND(ABS(C24)&gt;0, ABS(C21)&gt;0), C24/C21)</f>
        <v>0</v>
      </c>
      <c r="E24" s="150">
        <f>'condense-sheets'!G8</f>
        <v>0</v>
      </c>
      <c r="F24" s="101">
        <f t="array" ref="F24">_xlfn.IFS(AND(E24=0, E21=0), 0, AND(ABS(E24)&gt;0, E21=0), 0,AND(ABS(E24)&gt;0, ABS(E21)&gt;0), E24/E21)</f>
        <v>0</v>
      </c>
      <c r="G24" s="132">
        <f>'condense-sheets'!G10</f>
        <v>0</v>
      </c>
      <c r="H24" s="101">
        <f t="array" ref="H24">_xlfn.IFS(AND(G24=0, G21=0), 0, AND(ABS(G24)&gt;0, G21=0), 0,AND(ABS(G24)&gt;0, ABS(G21)&gt;0), G24/G21)</f>
        <v>0</v>
      </c>
      <c r="I24" s="50">
        <f>'condense-sheets'!G11</f>
        <v>0</v>
      </c>
      <c r="J24" s="101">
        <f t="array" ref="J24">_xlfn.IFS(AND(I24=0, I21=0), 0, AND(ABS(I24)&gt;0, I21=0), 0,AND(ABS(I24)&gt;0, ABS(I21)&gt;0), I24/I21)</f>
        <v>0</v>
      </c>
      <c r="K24" s="132">
        <f>'condense-sheets'!G14</f>
        <v>0</v>
      </c>
      <c r="L24" s="101">
        <f t="array" ref="L24">_xlfn.IFS(AND(K24=0, K21=0), 0, AND(ABS(K24)&gt;0, K21=0), 0,AND(ABS(K24)&gt;0, ABS(K21)&gt;0), K24/K21)</f>
        <v>0</v>
      </c>
      <c r="M24" s="132">
        <f t="array" ref="M24">_xlfn.IFS(C24=0, 0, ABS(C24)&gt;0, C24/I24)</f>
        <v>0</v>
      </c>
      <c r="N24" s="101">
        <f t="array" ref="N24">_xlfn.IFS(AND(M24=0, M21=0), 0, AND(ABS(M24)&gt;0, M21=0), 0,AND(ABS(M24)&gt;0, ABS(M21)&gt;0), M24/M21)</f>
        <v>0</v>
      </c>
      <c r="O24" s="131"/>
      <c r="P24" s="94">
        <f t="shared" si="4"/>
        <v>44805</v>
      </c>
      <c r="Q24" s="170">
        <f t="shared" si="10"/>
        <v>0</v>
      </c>
      <c r="R24" s="171">
        <f t="shared" si="11"/>
        <v>0</v>
      </c>
      <c r="S24" s="171">
        <f t="shared" si="12"/>
        <v>0</v>
      </c>
      <c r="T24" s="171">
        <f t="shared" si="13"/>
        <v>0</v>
      </c>
      <c r="U24" s="171">
        <f t="shared" si="14"/>
        <v>0</v>
      </c>
      <c r="V24" s="172">
        <f t="shared" si="15"/>
        <v>0</v>
      </c>
      <c r="W24" s="85"/>
      <c r="X24" s="48" t="str">
        <f t="shared" si="5"/>
        <v>9/31/2022</v>
      </c>
      <c r="Y24" s="150">
        <f t="shared" si="6"/>
        <v>0</v>
      </c>
      <c r="Z24" s="101">
        <f t="array" ref="Z24">_xlfn.IFS(AND(Y24=0, Y21=0), 0, AND(ABS(Y24)&gt;0, Y21=0), 0,AND(ABS(Y24)&gt;0, ABS(Y21)&gt;0), Y24/Y21)</f>
        <v>0</v>
      </c>
      <c r="AA24" s="85"/>
      <c r="AB24" s="108">
        <f t="array" ref="AB24">_xlfn.IFS(Y24=0, 0, Y24&gt;0, Y24/I24)</f>
        <v>0</v>
      </c>
      <c r="AC24" s="101"/>
      <c r="AD24" s="85">
        <f t="shared" si="7"/>
        <v>0</v>
      </c>
      <c r="AE24" s="86">
        <f t="shared" si="8"/>
        <v>0</v>
      </c>
      <c r="AF24" s="85"/>
      <c r="AG24" s="48" t="str">
        <f t="shared" si="9"/>
        <v>9/31/2022</v>
      </c>
      <c r="AH24" s="108">
        <f>'condense-sheets'!G24</f>
        <v>0</v>
      </c>
      <c r="AI24" s="101">
        <f t="array" ref="AI24">_xlfn.IFS(AND(AH24=0, AH21=0), 0, AND(ABS(AH24)&gt;0, AH21=0), 0,AND(ABS(AH21)&gt;0, AH24=0), 0,AND(ABS(AH24)&gt;0, ABS(AH21)&gt;0), AH24/AH21)</f>
        <v>0</v>
      </c>
      <c r="AJ24" s="108">
        <f>'condense-sheets'!G27</f>
        <v>0</v>
      </c>
      <c r="AK24" s="101">
        <f t="array" ref="AK24">_xlfn.IFS(AND(AJ24=0, AJ21=0), 0, AND(ABS(AJ24)&gt;0, AJ21=0), 0,AND(ABS(AJ21)&gt;0, AJ24=0), 0,AND(ABS(AJ24)&gt;0, ABS(AJ21)&gt;0), AJ24/AJ21)</f>
        <v>0</v>
      </c>
      <c r="AL24" s="108">
        <f>'condense-sheets'!G32</f>
        <v>0</v>
      </c>
      <c r="AM24" s="101">
        <f t="array" ref="AM24">_xlfn.IFS(AND(AL24=0, AL21=0), 0, AND(ABS(AL24)&gt;0, AL21=0), 0,AND(ABS(AL21)&gt;0, AL24=0), 0,AND(ABS(AL24)&gt;0, ABS(AL21)&gt;0), AL24/AL21)</f>
        <v>0</v>
      </c>
      <c r="AN24" s="108">
        <f>'condense-sheets'!G33</f>
        <v>0</v>
      </c>
      <c r="AO24" s="101">
        <f t="array" ref="AO24">_xlfn.IFS(AND(AN24=0, AN21=0), 0, AND(ABS(AN24)&gt;0, AN21=0), 0,AND(ABS(AN21)&gt;0, AN24=0), 0,AND(ABS(AN24)&gt;0, ABS(AN21)&gt;0), AN24/AN21)</f>
        <v>0</v>
      </c>
      <c r="AP24" s="108">
        <f>'condense-sheets'!G34</f>
        <v>0</v>
      </c>
      <c r="AQ24" s="101">
        <f t="array" ref="AQ24">_xlfn.IFS(AND(AP24=0, AP21=0), 0, AND(ABS(AP24)&gt;0, AP21=0), 0,AND(ABS(AP21)&gt;0, AP24=0), 0,AND(ABS(AP24)&gt;0, ABS(AP21)&gt;0), AP24/AP21)</f>
        <v>0</v>
      </c>
      <c r="AR24" s="108">
        <f>'condense-sheets'!G37</f>
        <v>0</v>
      </c>
      <c r="AS24" s="101">
        <f t="array" ref="AS24">_xlfn.IFS(AND(AR24=0, AR21=0), 0, AND(ABS(AR24)&gt;0, AR21=0), 0,AND(ABS(AR21)&gt;0, AR24=0), 0,AND(ABS(AR24)&gt;0, ABS(AR21)&gt;0), AR24/AR21)</f>
        <v>0</v>
      </c>
      <c r="AT24" s="108">
        <f>'condense-sheets'!G38</f>
        <v>0</v>
      </c>
      <c r="AU24" s="101">
        <f t="array" ref="AU24">_xlfn.IFS(AND(AT24=0, AT21=0), 0, AND(ABS(AT24)&gt;0, AT21=0), 0,AND(ABS(AT21)&gt;0, AT24=0), 0,AND(ABS(AT24)&gt;0, ABS(AT21)&gt;0), AT24/AT21)</f>
        <v>0</v>
      </c>
      <c r="AV24" s="89"/>
      <c r="AW24" s="94">
        <v>44805</v>
      </c>
      <c r="AX24" s="48" t="str">
        <f t="shared" si="0"/>
        <v>9/31/2022</v>
      </c>
      <c r="AY24" s="107">
        <f t="shared" si="1"/>
        <v>0</v>
      </c>
      <c r="AZ24" s="107">
        <f t="shared" si="2"/>
        <v>0</v>
      </c>
      <c r="BA24" s="107">
        <f t="shared" si="3"/>
        <v>0</v>
      </c>
      <c r="BB24" s="150">
        <f t="array" ref="BB24">_xlfn.IFS(OR('stock-history'!G4=0,'stock-history'!G4="-"), 0, 'stock-history'!G4&gt;0, 'stock-history'!G4)</f>
        <v>0</v>
      </c>
      <c r="BC24" s="54">
        <f t="array" ref="BC24">_xlfn.IFS(I24=0, 0, I24&gt;0, BB24/I24)</f>
        <v>0</v>
      </c>
      <c r="BD24" s="55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89"/>
      <c r="BF24" s="52"/>
      <c r="BG24" s="52"/>
      <c r="BH24" s="52"/>
      <c r="BI24" s="52"/>
      <c r="BJ24" s="52"/>
      <c r="BK24" s="52"/>
      <c r="BL24" s="52"/>
      <c r="BM24" s="52"/>
      <c r="BN24" s="89"/>
    </row>
    <row r="25" spans="1:66" x14ac:dyDescent="0.25">
      <c r="A25" s="47" t="str">
        <f>'condense-sheets'!F3</f>
        <v>2022.Q4</v>
      </c>
      <c r="B25" s="82">
        <v>44926</v>
      </c>
      <c r="C25" s="132">
        <f>'condense-sheets'!F4</f>
        <v>0</v>
      </c>
      <c r="D25" s="101">
        <f t="array" ref="D25">_xlfn.IFS(AND(C25=0, C22=0), 0, AND(ABS(C25)&gt;0, C22=0), 0,AND(ABS(C25)&gt;0, ABS(C22)&gt;0), C25/C22)</f>
        <v>0</v>
      </c>
      <c r="E25" s="150">
        <f>'condense-sheets'!F8</f>
        <v>0</v>
      </c>
      <c r="F25" s="101">
        <f t="array" ref="F25">_xlfn.IFS(AND(E25=0, E22=0), 0, AND(ABS(E25)&gt;0, E22=0), 0,AND(ABS(E25)&gt;0, ABS(E22)&gt;0), E25/E22)</f>
        <v>0</v>
      </c>
      <c r="G25" s="132">
        <f>'condense-sheets'!F10</f>
        <v>0</v>
      </c>
      <c r="H25" s="101">
        <f t="array" ref="H25">_xlfn.IFS(AND(G25=0, G22=0), 0, AND(ABS(G25)&gt;0, G22=0), 0,AND(ABS(G25)&gt;0, ABS(G22)&gt;0), G25/G22)</f>
        <v>0</v>
      </c>
      <c r="I25" s="50">
        <f>'condense-sheets'!F11</f>
        <v>0</v>
      </c>
      <c r="J25" s="101">
        <f t="array" ref="J25">_xlfn.IFS(AND(I25=0, I22=0), 0, AND(ABS(I25)&gt;0, I22=0), 0,AND(ABS(I25)&gt;0, ABS(I22)&gt;0), I25/I22)</f>
        <v>0</v>
      </c>
      <c r="K25" s="132">
        <f>'condense-sheets'!F14</f>
        <v>0</v>
      </c>
      <c r="L25" s="101">
        <f t="array" ref="L25">_xlfn.IFS(AND(K25=0, K22=0), 0, AND(ABS(K25)&gt;0, K22=0), 0,AND(ABS(K25)&gt;0, ABS(K22)&gt;0), K25/K22)</f>
        <v>0</v>
      </c>
      <c r="M25" s="132">
        <f t="array" ref="M25">_xlfn.IFS(C25=0, 0, ABS(C25)&gt;0, C25/I25)</f>
        <v>0</v>
      </c>
      <c r="N25" s="101">
        <f t="array" ref="N25">_xlfn.IFS(AND(M25=0, M22=0), 0, AND(ABS(M25)&gt;0, M22=0), 0,AND(ABS(M25)&gt;0, ABS(M22)&gt;0), M25/M22)</f>
        <v>0</v>
      </c>
      <c r="O25" s="131"/>
      <c r="P25" s="94">
        <f t="shared" si="4"/>
        <v>44896</v>
      </c>
      <c r="Q25" s="170">
        <f t="shared" si="10"/>
        <v>0</v>
      </c>
      <c r="R25" s="171">
        <f t="shared" si="11"/>
        <v>0</v>
      </c>
      <c r="S25" s="171">
        <f t="shared" si="12"/>
        <v>0</v>
      </c>
      <c r="T25" s="171">
        <f t="shared" si="13"/>
        <v>0</v>
      </c>
      <c r="U25" s="171">
        <f t="shared" si="14"/>
        <v>0</v>
      </c>
      <c r="V25" s="172">
        <f t="shared" si="15"/>
        <v>0</v>
      </c>
      <c r="W25" s="85"/>
      <c r="X25" s="48">
        <f t="shared" si="5"/>
        <v>44926</v>
      </c>
      <c r="Y25" s="150">
        <f t="shared" si="6"/>
        <v>0</v>
      </c>
      <c r="Z25" s="101">
        <f t="array" ref="Z25">_xlfn.IFS(AND(Y25=0, Y22=0), 0, AND(ABS(Y25)&gt;0, Y22=0), 0,AND(ABS(Y25)&gt;0, ABS(Y22)&gt;0), Y25/Y22)</f>
        <v>0</v>
      </c>
      <c r="AA25" s="85"/>
      <c r="AB25" s="108">
        <f t="array" ref="AB25">_xlfn.IFS(Y25=0, 0, Y25&gt;0, Y25/I25)</f>
        <v>0</v>
      </c>
      <c r="AC25" s="101"/>
      <c r="AD25" s="85">
        <f t="shared" si="7"/>
        <v>0</v>
      </c>
      <c r="AE25" s="86">
        <f t="shared" si="8"/>
        <v>0</v>
      </c>
      <c r="AF25" s="85"/>
      <c r="AG25" s="48">
        <f t="shared" si="9"/>
        <v>44926</v>
      </c>
      <c r="AH25" s="108">
        <f>'condense-sheets'!F24</f>
        <v>0</v>
      </c>
      <c r="AI25" s="101">
        <f t="array" ref="AI25">_xlfn.IFS(AND(AH25=0, AH22=0), 0, AND(ABS(AH25)&gt;0, AH22=0), 0,AND(ABS(AH22)&gt;0, AH25=0), 0,AND(ABS(AH25)&gt;0, ABS(AH22)&gt;0), AH25/AH22)</f>
        <v>0</v>
      </c>
      <c r="AJ25" s="108">
        <f>'condense-sheets'!F27</f>
        <v>0</v>
      </c>
      <c r="AK25" s="101">
        <f t="array" ref="AK25">_xlfn.IFS(AND(AJ25=0, AJ22=0), 0, AND(ABS(AJ25)&gt;0, AJ22=0), 0,AND(ABS(AJ22)&gt;0, AJ25=0), 0,AND(ABS(AJ25)&gt;0, ABS(AJ22)&gt;0), AJ25/AJ22)</f>
        <v>0</v>
      </c>
      <c r="AL25" s="108">
        <f>'condense-sheets'!F32</f>
        <v>0</v>
      </c>
      <c r="AM25" s="101">
        <f t="array" ref="AM25">_xlfn.IFS(AND(AL25=0, AL22=0), 0, AND(ABS(AL25)&gt;0, AL22=0), 0,AND(ABS(AL22)&gt;0, AL25=0), 0,AND(ABS(AL25)&gt;0, ABS(AL22)&gt;0), AL25/AL22)</f>
        <v>0</v>
      </c>
      <c r="AN25" s="108">
        <f>'condense-sheets'!F33</f>
        <v>0</v>
      </c>
      <c r="AO25" s="101">
        <f t="array" ref="AO25">_xlfn.IFS(AND(AN25=0, AN22=0), 0, AND(ABS(AN25)&gt;0, AN22=0), 0,AND(ABS(AN22)&gt;0, AN25=0), 0,AND(ABS(AN25)&gt;0, ABS(AN22)&gt;0), AN25/AN22)</f>
        <v>0</v>
      </c>
      <c r="AP25" s="108">
        <f>'condense-sheets'!F34</f>
        <v>0</v>
      </c>
      <c r="AQ25" s="101">
        <f t="array" ref="AQ25">_xlfn.IFS(AND(AP25=0, AP22=0), 0, AND(ABS(AP25)&gt;0, AP22=0), 0,AND(ABS(AP22)&gt;0, AP25=0), 0,AND(ABS(AP25)&gt;0, ABS(AP22)&gt;0), AP25/AP22)</f>
        <v>0</v>
      </c>
      <c r="AR25" s="108">
        <f>'condense-sheets'!F37</f>
        <v>0</v>
      </c>
      <c r="AS25" s="101">
        <f t="array" ref="AS25">_xlfn.IFS(AND(AR25=0, AR22=0), 0, AND(ABS(AR25)&gt;0, AR22=0), 0,AND(ABS(AR22)&gt;0, AR25=0), 0,AND(ABS(AR25)&gt;0, ABS(AR22)&gt;0), AR25/AR22)</f>
        <v>0</v>
      </c>
      <c r="AT25" s="108">
        <f>'condense-sheets'!F38</f>
        <v>0</v>
      </c>
      <c r="AU25" s="101">
        <f t="array" ref="AU25">_xlfn.IFS(AND(AT25=0, AT22=0), 0, AND(ABS(AT25)&gt;0, AT22=0), 0,AND(ABS(AT22)&gt;0, AT25=0), 0,AND(ABS(AT25)&gt;0, ABS(AT22)&gt;0), AT25/AT22)</f>
        <v>0</v>
      </c>
      <c r="AV25" s="89"/>
      <c r="AW25" s="94">
        <v>44896</v>
      </c>
      <c r="AX25" s="48">
        <f t="shared" si="0"/>
        <v>44926</v>
      </c>
      <c r="AY25" s="107">
        <f t="shared" si="1"/>
        <v>0</v>
      </c>
      <c r="AZ25" s="107">
        <f t="shared" si="2"/>
        <v>0</v>
      </c>
      <c r="BA25" s="107">
        <f t="shared" si="3"/>
        <v>0</v>
      </c>
      <c r="BB25" s="150">
        <f t="array" ref="BB25">_xlfn.IFS(OR('stock-history'!F4=0,'stock-history'!F4="-"), 0, 'stock-history'!F4&gt;0, 'stock-history'!F4)</f>
        <v>0</v>
      </c>
      <c r="BC25" s="54">
        <f t="array" ref="BC25">_xlfn.IFS(I25=0, 0, I25&gt;0, BB25/I25)</f>
        <v>0</v>
      </c>
      <c r="BD25" s="55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89"/>
      <c r="BF25" s="52"/>
      <c r="BG25" s="52"/>
      <c r="BH25" s="52"/>
      <c r="BI25" s="52"/>
      <c r="BJ25" s="52"/>
      <c r="BK25" s="52"/>
      <c r="BL25" s="52"/>
      <c r="BM25" s="52"/>
      <c r="BN25" s="89"/>
    </row>
    <row r="26" spans="1:66" x14ac:dyDescent="0.25">
      <c r="A26" s="47" t="str">
        <f>'condense-sheets'!E3</f>
        <v>2023.Q1</v>
      </c>
      <c r="B26" s="82">
        <v>45016</v>
      </c>
      <c r="C26" s="132">
        <f>'condense-sheets'!E4</f>
        <v>0</v>
      </c>
      <c r="D26" s="101">
        <f t="array" ref="D26">_xlfn.IFS(AND(C26=0, C23=0), 0, AND(ABS(C26)&gt;0, C23=0), 0,AND(ABS(C26)&gt;0, ABS(C23)&gt;0), C26/C23)</f>
        <v>0</v>
      </c>
      <c r="E26" s="150">
        <f>'condense-sheets'!E8</f>
        <v>0</v>
      </c>
      <c r="F26" s="101">
        <f t="array" ref="F26">_xlfn.IFS(AND(E26=0, E23=0), 0, AND(ABS(E26)&gt;0, E23=0), 0,AND(ABS(E26)&gt;0, ABS(E23)&gt;0), E26/E23)</f>
        <v>0</v>
      </c>
      <c r="G26" s="132">
        <f>'condense-sheets'!E10</f>
        <v>0</v>
      </c>
      <c r="H26" s="101">
        <f t="array" ref="H26">_xlfn.IFS(AND(G26=0, G23=0), 0, AND(ABS(G26)&gt;0, G23=0), 0,AND(ABS(G26)&gt;0, ABS(G23)&gt;0), G26/G23)</f>
        <v>0</v>
      </c>
      <c r="I26" s="50">
        <f>'condense-sheets'!E11</f>
        <v>0</v>
      </c>
      <c r="J26" s="101">
        <f t="array" ref="J26">_xlfn.IFS(AND(I26=0, I23=0), 0, AND(ABS(I26)&gt;0, I23=0), 0,AND(ABS(I26)&gt;0, ABS(I23)&gt;0), I26/I23)</f>
        <v>0</v>
      </c>
      <c r="K26" s="132">
        <f>'condense-sheets'!E14</f>
        <v>0</v>
      </c>
      <c r="L26" s="101">
        <f t="array" ref="L26">_xlfn.IFS(AND(K26=0, K23=0), 0, AND(ABS(K26)&gt;0, K23=0), 0,AND(ABS(K26)&gt;0, ABS(K23)&gt;0), K26/K23)</f>
        <v>0</v>
      </c>
      <c r="M26" s="132">
        <f t="array" ref="M26">_xlfn.IFS(C26=0, 0, ABS(C26)&gt;0, C26/I26)</f>
        <v>0</v>
      </c>
      <c r="N26" s="101">
        <f t="array" ref="N26">_xlfn.IFS(AND(M26=0, M23=0), 0, AND(ABS(M26)&gt;0, M23=0), 0,AND(ABS(M26)&gt;0, ABS(M23)&gt;0), M26/M23)</f>
        <v>0</v>
      </c>
      <c r="O26" s="131"/>
      <c r="P26" s="94">
        <f t="shared" si="4"/>
        <v>44986</v>
      </c>
      <c r="Q26" s="170">
        <f t="shared" si="10"/>
        <v>0</v>
      </c>
      <c r="R26" s="171">
        <f t="shared" si="11"/>
        <v>0</v>
      </c>
      <c r="S26" s="171">
        <f t="shared" si="12"/>
        <v>0</v>
      </c>
      <c r="T26" s="171">
        <f t="shared" si="13"/>
        <v>0</v>
      </c>
      <c r="U26" s="171">
        <f t="shared" si="14"/>
        <v>0</v>
      </c>
      <c r="V26" s="172">
        <f t="shared" si="15"/>
        <v>0</v>
      </c>
      <c r="W26" s="85"/>
      <c r="X26" s="48">
        <f t="shared" si="5"/>
        <v>45016</v>
      </c>
      <c r="Y26" s="150">
        <f t="shared" si="6"/>
        <v>0</v>
      </c>
      <c r="Z26" s="101">
        <f t="array" ref="Z26">_xlfn.IFS(AND(Y26=0, Y23=0), 0, AND(ABS(Y26)&gt;0, Y23=0), 0,AND(ABS(Y26)&gt;0, ABS(Y23)&gt;0), Y26/Y23)</f>
        <v>0</v>
      </c>
      <c r="AA26" s="85"/>
      <c r="AB26" s="108">
        <f t="array" ref="AB26">_xlfn.IFS(Y26=0, 0, Y26&gt;0, Y26/I26)</f>
        <v>0</v>
      </c>
      <c r="AC26" s="101"/>
      <c r="AD26" s="85">
        <f t="shared" si="7"/>
        <v>0</v>
      </c>
      <c r="AE26" s="86">
        <f t="shared" si="8"/>
        <v>0</v>
      </c>
      <c r="AF26" s="85"/>
      <c r="AG26" s="48">
        <f t="shared" si="9"/>
        <v>45016</v>
      </c>
      <c r="AH26" s="108">
        <f>'condense-sheets'!E24</f>
        <v>0</v>
      </c>
      <c r="AI26" s="101">
        <f t="array" ref="AI26">_xlfn.IFS(AND(AH26=0, AH23=0), 0, AND(ABS(AH26)&gt;0, AH23=0), 0,AND(ABS(AH23)&gt;0, AH26=0), 0,AND(ABS(AH26)&gt;0, ABS(AH23)&gt;0), AH26/AH23)</f>
        <v>0</v>
      </c>
      <c r="AJ26" s="108">
        <f>'condense-sheets'!E27</f>
        <v>0</v>
      </c>
      <c r="AK26" s="101">
        <f t="array" ref="AK26">_xlfn.IFS(AND(AJ26=0, AJ23=0), 0, AND(ABS(AJ26)&gt;0, AJ23=0), 0,AND(ABS(AJ23)&gt;0, AJ26=0), 0,AND(ABS(AJ26)&gt;0, ABS(AJ23)&gt;0), AJ26/AJ23)</f>
        <v>0</v>
      </c>
      <c r="AL26" s="108">
        <f>'condense-sheets'!E32</f>
        <v>0</v>
      </c>
      <c r="AM26" s="101">
        <f t="array" ref="AM26">_xlfn.IFS(AND(AL26=0, AL23=0), 0, AND(ABS(AL26)&gt;0, AL23=0), 0,AND(ABS(AL23)&gt;0, AL26=0), 0,AND(ABS(AL26)&gt;0, ABS(AL23)&gt;0), AL26/AL23)</f>
        <v>0</v>
      </c>
      <c r="AN26" s="108">
        <f>'condense-sheets'!E33</f>
        <v>0</v>
      </c>
      <c r="AO26" s="101">
        <f t="array" ref="AO26">_xlfn.IFS(AND(AN26=0, AN23=0), 0, AND(ABS(AN26)&gt;0, AN23=0), 0,AND(ABS(AN23)&gt;0, AN26=0), 0,AND(ABS(AN26)&gt;0, ABS(AN23)&gt;0), AN26/AN23)</f>
        <v>0</v>
      </c>
      <c r="AP26" s="108">
        <f>'condense-sheets'!E34</f>
        <v>0</v>
      </c>
      <c r="AQ26" s="101">
        <f t="array" ref="AQ26">_xlfn.IFS(AND(AP26=0, AP23=0), 0, AND(ABS(AP26)&gt;0, AP23=0), 0,AND(ABS(AP23)&gt;0, AP26=0), 0,AND(ABS(AP26)&gt;0, ABS(AP23)&gt;0), AP26/AP23)</f>
        <v>0</v>
      </c>
      <c r="AR26" s="108">
        <f>'condense-sheets'!E37</f>
        <v>0</v>
      </c>
      <c r="AS26" s="101">
        <f t="array" ref="AS26">_xlfn.IFS(AND(AR26=0, AR23=0), 0, AND(ABS(AR26)&gt;0, AR23=0), 0,AND(ABS(AR23)&gt;0, AR26=0), 0,AND(ABS(AR26)&gt;0, ABS(AR23)&gt;0), AR26/AR23)</f>
        <v>0</v>
      </c>
      <c r="AT26" s="108">
        <f>'condense-sheets'!E38</f>
        <v>0</v>
      </c>
      <c r="AU26" s="101">
        <f t="array" ref="AU26">_xlfn.IFS(AND(AT26=0, AT23=0), 0, AND(ABS(AT26)&gt;0, AT23=0), 0,AND(ABS(AT23)&gt;0, AT26=0), 0,AND(ABS(AT26)&gt;0, ABS(AT23)&gt;0), AT26/AT23)</f>
        <v>0</v>
      </c>
      <c r="AV26" s="89"/>
      <c r="AW26" s="94">
        <v>44986</v>
      </c>
      <c r="AX26" s="48">
        <f t="shared" si="0"/>
        <v>45016</v>
      </c>
      <c r="AY26" s="107">
        <f t="shared" si="1"/>
        <v>0</v>
      </c>
      <c r="AZ26" s="107">
        <f t="shared" si="2"/>
        <v>0</v>
      </c>
      <c r="BA26" s="107">
        <f t="shared" si="3"/>
        <v>0</v>
      </c>
      <c r="BB26" s="150">
        <f t="array" ref="BB26">_xlfn.IFS(OR('stock-history'!E4=0,'stock-history'!E4="-"), 0, 'stock-history'!E4&gt;0, 'stock-history'!E4)</f>
        <v>0</v>
      </c>
      <c r="BC26" s="54">
        <f t="array" ref="BC26">_xlfn.IFS(I26=0, 0, I26&gt;0, BB26/I26)</f>
        <v>0</v>
      </c>
      <c r="BD26" s="55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89"/>
      <c r="BF26" s="52"/>
      <c r="BG26" s="52"/>
      <c r="BH26" s="52"/>
      <c r="BI26" s="52"/>
      <c r="BJ26" s="52"/>
      <c r="BK26" s="52"/>
      <c r="BL26" s="52"/>
      <c r="BM26" s="52"/>
      <c r="BN26" s="89"/>
    </row>
    <row r="27" spans="1:66" x14ac:dyDescent="0.25">
      <c r="A27" s="47" t="str">
        <f>'condense-sheets'!D3</f>
        <v>2023.Q2</v>
      </c>
      <c r="B27" s="50" t="s">
        <v>142</v>
      </c>
      <c r="C27" s="132">
        <f>'condense-sheets'!D4</f>
        <v>0</v>
      </c>
      <c r="D27" s="101">
        <f t="array" ref="D27">_xlfn.IFS(AND(C27=0, C24=0), 0, AND(ABS(C27)&gt;0, C24=0), 0,AND(ABS(C27)&gt;0, ABS(C24)&gt;0), C27/C24)</f>
        <v>0</v>
      </c>
      <c r="E27" s="150">
        <f>'condense-sheets'!D8</f>
        <v>0</v>
      </c>
      <c r="F27" s="101">
        <f t="array" ref="F27">_xlfn.IFS(AND(E27=0, E24=0), 0, AND(ABS(E27)&gt;0, E24=0), 0,AND(ABS(E27)&gt;0, ABS(E24)&gt;0), E27/E24)</f>
        <v>0</v>
      </c>
      <c r="G27" s="132">
        <f>'condense-sheets'!D10</f>
        <v>0</v>
      </c>
      <c r="H27" s="101">
        <f t="array" ref="H27">_xlfn.IFS(AND(G27=0, G24=0), 0, AND(ABS(G27)&gt;0, G24=0), 0,AND(ABS(G27)&gt;0, ABS(G24)&gt;0), G27/G24)</f>
        <v>0</v>
      </c>
      <c r="I27" s="50">
        <f>'condense-sheets'!D11</f>
        <v>0</v>
      </c>
      <c r="J27" s="101">
        <f t="array" ref="J27">_xlfn.IFS(AND(I27=0, I24=0), 0, AND(ABS(I27)&gt;0, I24=0), 0,AND(ABS(I27)&gt;0, ABS(I24)&gt;0), I27/I24)</f>
        <v>0</v>
      </c>
      <c r="K27" s="132">
        <f>'condense-sheets'!D14</f>
        <v>0</v>
      </c>
      <c r="L27" s="101">
        <f t="array" ref="L27">_xlfn.IFS(AND(K27=0, K24=0), 0, AND(ABS(K27)&gt;0, K24=0), 0,AND(ABS(K27)&gt;0, ABS(K24)&gt;0), K27/K24)</f>
        <v>0</v>
      </c>
      <c r="M27" s="132">
        <f t="array" ref="M27">_xlfn.IFS(C27=0, 0, ABS(C27)&gt;0, C27/I27)</f>
        <v>0</v>
      </c>
      <c r="N27" s="101">
        <f t="array" ref="N27">_xlfn.IFS(AND(M27=0, M24=0), 0, AND(ABS(M27)&gt;0, M24=0), 0,AND(ABS(M27)&gt;0, ABS(M24)&gt;0), M27/M24)</f>
        <v>0</v>
      </c>
      <c r="O27" s="131"/>
      <c r="P27" s="94">
        <f t="shared" si="4"/>
        <v>45078</v>
      </c>
      <c r="Q27" s="170">
        <f t="shared" si="10"/>
        <v>0</v>
      </c>
      <c r="R27" s="171">
        <f t="shared" si="11"/>
        <v>0</v>
      </c>
      <c r="S27" s="171">
        <f t="shared" si="12"/>
        <v>0</v>
      </c>
      <c r="T27" s="171">
        <f t="shared" si="13"/>
        <v>0</v>
      </c>
      <c r="U27" s="171">
        <f t="shared" si="14"/>
        <v>0</v>
      </c>
      <c r="V27" s="172">
        <f t="shared" si="15"/>
        <v>0</v>
      </c>
      <c r="W27" s="85"/>
      <c r="X27" s="48" t="str">
        <f t="shared" si="5"/>
        <v>6/31/2023</v>
      </c>
      <c r="Y27" s="150">
        <f t="shared" si="6"/>
        <v>0</v>
      </c>
      <c r="Z27" s="101">
        <f t="array" ref="Z27">_xlfn.IFS(AND(Y27=0, Y24=0), 0, AND(ABS(Y27)&gt;0, Y24=0), 0,AND(ABS(Y27)&gt;0, ABS(Y24)&gt;0), Y27/Y24)</f>
        <v>0</v>
      </c>
      <c r="AA27" s="85"/>
      <c r="AB27" s="108">
        <f t="array" ref="AB27">_xlfn.IFS(Y27=0, 0, Y27&gt;0, Y27/I27)</f>
        <v>0</v>
      </c>
      <c r="AC27" s="101"/>
      <c r="AD27" s="85">
        <f t="shared" si="7"/>
        <v>0</v>
      </c>
      <c r="AE27" s="86">
        <f t="shared" si="8"/>
        <v>0</v>
      </c>
      <c r="AF27" s="85"/>
      <c r="AG27" s="48" t="str">
        <f t="shared" si="9"/>
        <v>6/31/2023</v>
      </c>
      <c r="AH27" s="108">
        <f>'condense-sheets'!D24</f>
        <v>0</v>
      </c>
      <c r="AI27" s="101">
        <f t="array" ref="AI27">_xlfn.IFS(AND(AH27=0, AH24=0), 0, AND(ABS(AH27)&gt;0, AH24=0), 0,AND(ABS(AH24)&gt;0, AH27=0), 0,AND(ABS(AH27)&gt;0, ABS(AH24)&gt;0), AH27/AH24)</f>
        <v>0</v>
      </c>
      <c r="AJ27" s="108">
        <f>'condense-sheets'!D27</f>
        <v>0</v>
      </c>
      <c r="AK27" s="101">
        <f t="array" ref="AK27">_xlfn.IFS(AND(AJ27=0, AJ24=0), 0, AND(ABS(AJ27)&gt;0, AJ24=0), 0,AND(ABS(AJ24)&gt;0, AJ27=0), 0,AND(ABS(AJ27)&gt;0, ABS(AJ24)&gt;0), AJ27/AJ24)</f>
        <v>0</v>
      </c>
      <c r="AL27" s="108">
        <f>'condense-sheets'!D32</f>
        <v>0</v>
      </c>
      <c r="AM27" s="101">
        <f t="array" ref="AM27">_xlfn.IFS(AND(AL27=0, AL24=0), 0, AND(ABS(AL27)&gt;0, AL24=0), 0,AND(ABS(AL24)&gt;0, AL27=0), 0,AND(ABS(AL27)&gt;0, ABS(AL24)&gt;0), AL27/AL24)</f>
        <v>0</v>
      </c>
      <c r="AN27" s="108">
        <f>'condense-sheets'!D33</f>
        <v>0</v>
      </c>
      <c r="AO27" s="101">
        <f t="array" ref="AO27">_xlfn.IFS(AND(AN27=0, AN24=0), 0, AND(ABS(AN27)&gt;0, AN24=0), 0,AND(ABS(AN24)&gt;0, AN27=0), 0,AND(ABS(AN27)&gt;0, ABS(AN24)&gt;0), AN27/AN24)</f>
        <v>0</v>
      </c>
      <c r="AP27" s="108">
        <f>'condense-sheets'!D34</f>
        <v>0</v>
      </c>
      <c r="AQ27" s="101">
        <f t="array" ref="AQ27">_xlfn.IFS(AND(AP27=0, AP24=0), 0, AND(ABS(AP27)&gt;0, AP24=0), 0,AND(ABS(AP24)&gt;0, AP27=0), 0,AND(ABS(AP27)&gt;0, ABS(AP24)&gt;0), AP27/AP24)</f>
        <v>0</v>
      </c>
      <c r="AR27" s="108">
        <f>'condense-sheets'!D37</f>
        <v>0</v>
      </c>
      <c r="AS27" s="101">
        <f t="array" ref="AS27">_xlfn.IFS(AND(AR27=0, AR24=0), 0, AND(ABS(AR27)&gt;0, AR24=0), 0,AND(ABS(AR24)&gt;0, AR27=0), 0,AND(ABS(AR27)&gt;0, ABS(AR24)&gt;0), AR27/AR24)</f>
        <v>0</v>
      </c>
      <c r="AT27" s="108">
        <f>'condense-sheets'!D38</f>
        <v>0</v>
      </c>
      <c r="AU27" s="101">
        <f t="array" ref="AU27">_xlfn.IFS(AND(AT27=0, AT24=0), 0, AND(ABS(AT27)&gt;0, AT24=0), 0,AND(ABS(AT24)&gt;0, AT27=0), 0,AND(ABS(AT27)&gt;0, ABS(AT24)&gt;0), AT27/AT24)</f>
        <v>0</v>
      </c>
      <c r="AV27" s="89"/>
      <c r="AW27" s="94">
        <v>45078</v>
      </c>
      <c r="AX27" s="48" t="str">
        <f t="shared" si="0"/>
        <v>6/31/2023</v>
      </c>
      <c r="AY27" s="107">
        <f t="shared" si="1"/>
        <v>0</v>
      </c>
      <c r="AZ27" s="107">
        <f t="shared" si="2"/>
        <v>0</v>
      </c>
      <c r="BA27" s="107">
        <f t="shared" si="3"/>
        <v>0</v>
      </c>
      <c r="BB27" s="150">
        <f t="array" ref="BB27">_xlfn.IFS(OR('stock-history'!D4=0,'stock-history'!D4="-"), 0, 'stock-history'!D4&gt;0, 'stock-history'!D4)</f>
        <v>0</v>
      </c>
      <c r="BC27" s="54">
        <f t="array" ref="BC27">_xlfn.IFS(I27=0, 0, I27&gt;0, BB27/I27)</f>
        <v>0</v>
      </c>
      <c r="BD27" s="55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89"/>
      <c r="BF27" s="52"/>
      <c r="BG27" s="52"/>
      <c r="BH27" s="52"/>
      <c r="BI27" s="52"/>
      <c r="BJ27" s="52"/>
      <c r="BK27" s="52"/>
      <c r="BL27" s="52"/>
      <c r="BM27" s="52"/>
      <c r="BN27" s="89"/>
    </row>
    <row r="28" spans="1:66" x14ac:dyDescent="0.25">
      <c r="A28" s="47" t="str">
        <f>'condense-sheets'!C3</f>
        <v>2023.Q3</v>
      </c>
      <c r="B28" s="50" t="s">
        <v>143</v>
      </c>
      <c r="C28" s="132">
        <f>'condense-sheets'!C4</f>
        <v>0</v>
      </c>
      <c r="D28" s="101">
        <f t="array" ref="D28">_xlfn.IFS(AND(C28=0, C25=0), 0, AND(ABS(C28)&gt;0, C25=0), 0,AND(ABS(C28)&gt;0, ABS(C25)&gt;0), C28/C25)</f>
        <v>0</v>
      </c>
      <c r="E28" s="150">
        <f>'condense-sheets'!C8</f>
        <v>0</v>
      </c>
      <c r="F28" s="101">
        <f t="array" ref="F28">_xlfn.IFS(AND(E28=0, E25=0), 0, AND(ABS(E28)&gt;0, E25=0), 0,AND(ABS(E28)&gt;0, ABS(E25)&gt;0), E28/E25)</f>
        <v>0</v>
      </c>
      <c r="G28" s="132">
        <f>'condense-sheets'!C10</f>
        <v>0</v>
      </c>
      <c r="H28" s="101">
        <f t="array" ref="H28">_xlfn.IFS(AND(G28=0, G25=0), 0, AND(ABS(G28)&gt;0, G25=0), 0,AND(ABS(G28)&gt;0, ABS(G25)&gt;0), G28/G25)</f>
        <v>0</v>
      </c>
      <c r="I28" s="50">
        <f>'condense-sheets'!C11</f>
        <v>0</v>
      </c>
      <c r="J28" s="101">
        <f t="array" ref="J28">_xlfn.IFS(AND(I28=0, I25=0), 0, AND(ABS(I28)&gt;0, I25=0), 0,AND(ABS(I28)&gt;0, ABS(I25)&gt;0), I28/I25)</f>
        <v>0</v>
      </c>
      <c r="K28" s="132">
        <f>'condense-sheets'!C14</f>
        <v>0</v>
      </c>
      <c r="L28" s="101">
        <f t="array" ref="L28">_xlfn.IFS(AND(K28=0, K25=0), 0, AND(ABS(K28)&gt;0, K25=0), 0,AND(ABS(K28)&gt;0, ABS(K25)&gt;0), K28/K25)</f>
        <v>0</v>
      </c>
      <c r="M28" s="132">
        <f t="array" ref="M28">_xlfn.IFS(C28=0, 0, ABS(C28)&gt;0, C28/I28)</f>
        <v>0</v>
      </c>
      <c r="N28" s="101">
        <f t="array" ref="N28">_xlfn.IFS(AND(M28=0, M25=0), 0, AND(ABS(M28)&gt;0, M25=0), 0,AND(ABS(M28)&gt;0, ABS(M25)&gt;0), M28/M25)</f>
        <v>0</v>
      </c>
      <c r="O28" s="131"/>
      <c r="P28" s="94">
        <f t="shared" si="4"/>
        <v>45170</v>
      </c>
      <c r="Q28" s="170">
        <f t="shared" si="10"/>
        <v>0</v>
      </c>
      <c r="R28" s="171">
        <f t="shared" si="11"/>
        <v>0</v>
      </c>
      <c r="S28" s="171">
        <f t="shared" si="12"/>
        <v>0</v>
      </c>
      <c r="T28" s="171">
        <f t="shared" si="13"/>
        <v>0</v>
      </c>
      <c r="U28" s="171">
        <f t="shared" si="14"/>
        <v>0</v>
      </c>
      <c r="V28" s="172">
        <f t="shared" si="15"/>
        <v>0</v>
      </c>
      <c r="W28" s="85"/>
      <c r="X28" s="48" t="str">
        <f t="shared" si="5"/>
        <v>9/31/2023</v>
      </c>
      <c r="Y28" s="150">
        <f t="shared" si="6"/>
        <v>0</v>
      </c>
      <c r="Z28" s="101">
        <f t="array" ref="Z28">_xlfn.IFS(AND(Y28=0, Y25=0), 0, AND(ABS(Y28)&gt;0, Y25=0), 0,AND(ABS(Y28)&gt;0, ABS(Y25)&gt;0), Y28/Y25)</f>
        <v>0</v>
      </c>
      <c r="AA28" s="85"/>
      <c r="AB28" s="108">
        <f t="array" ref="AB28">_xlfn.IFS(Y28=0, 0, Y28&gt;0, Y28/I28)</f>
        <v>0</v>
      </c>
      <c r="AC28" s="101"/>
      <c r="AD28" s="85">
        <f t="shared" si="7"/>
        <v>0</v>
      </c>
      <c r="AE28" s="86">
        <f t="shared" si="8"/>
        <v>0</v>
      </c>
      <c r="AF28" s="85"/>
      <c r="AG28" s="48" t="str">
        <f t="shared" si="9"/>
        <v>9/31/2023</v>
      </c>
      <c r="AH28" s="108">
        <f>'condense-sheets'!C24</f>
        <v>0</v>
      </c>
      <c r="AI28" s="101">
        <f t="array" ref="AI28">_xlfn.IFS(AND(AH28=0, AH25=0), 0, AND(ABS(AH28)&gt;0, AH25=0), 0,AND(ABS(AH25)&gt;0, AH28=0), 0,AND(ABS(AH28)&gt;0, ABS(AH25)&gt;0), AH28/AH25)</f>
        <v>0</v>
      </c>
      <c r="AJ28" s="108">
        <f>'condense-sheets'!C27</f>
        <v>0</v>
      </c>
      <c r="AK28" s="101">
        <f t="array" ref="AK28">_xlfn.IFS(AND(AJ28=0, AJ25=0), 0, AND(ABS(AJ28)&gt;0, AJ25=0), 0,AND(ABS(AJ25)&gt;0, AJ28=0), 0,AND(ABS(AJ28)&gt;0, ABS(AJ25)&gt;0), AJ28/AJ25)</f>
        <v>0</v>
      </c>
      <c r="AL28" s="108">
        <f>'condense-sheets'!C32</f>
        <v>0</v>
      </c>
      <c r="AM28" s="101">
        <f t="array" ref="AM28">_xlfn.IFS(AND(AL28=0, AL25=0), 0, AND(ABS(AL28)&gt;0, AL25=0), 0,AND(ABS(AL25)&gt;0, AL28=0), 0,AND(ABS(AL28)&gt;0, ABS(AL25)&gt;0), AL28/AL25)</f>
        <v>0</v>
      </c>
      <c r="AN28" s="108">
        <f>'condense-sheets'!C33</f>
        <v>0</v>
      </c>
      <c r="AO28" s="101">
        <f t="array" ref="AO28">_xlfn.IFS(AND(AN28=0, AN25=0), 0, AND(ABS(AN28)&gt;0, AN25=0), 0,AND(ABS(AN25)&gt;0, AN28=0), 0,AND(ABS(AN28)&gt;0, ABS(AN25)&gt;0), AN28/AN25)</f>
        <v>0</v>
      </c>
      <c r="AP28" s="108">
        <f>'condense-sheets'!C34</f>
        <v>0</v>
      </c>
      <c r="AQ28" s="101">
        <f t="array" ref="AQ28">_xlfn.IFS(AND(AP28=0, AP25=0), 0, AND(ABS(AP28)&gt;0, AP25=0), 0,AND(ABS(AP25)&gt;0, AP28=0), 0,AND(ABS(AP28)&gt;0, ABS(AP25)&gt;0), AP28/AP25)</f>
        <v>0</v>
      </c>
      <c r="AR28" s="108">
        <f>'condense-sheets'!C37</f>
        <v>0</v>
      </c>
      <c r="AS28" s="101">
        <f t="array" ref="AS28">_xlfn.IFS(AND(AR28=0, AR25=0), 0, AND(ABS(AR28)&gt;0, AR25=0), 0,AND(ABS(AR25)&gt;0, AR28=0), 0,AND(ABS(AR28)&gt;0, ABS(AR25)&gt;0), AR28/AR25)</f>
        <v>0</v>
      </c>
      <c r="AT28" s="108">
        <f>'condense-sheets'!C38</f>
        <v>0</v>
      </c>
      <c r="AU28" s="101">
        <f t="array" ref="AU28">_xlfn.IFS(AND(AT28=0, AT25=0), 0, AND(ABS(AT28)&gt;0, AT25=0), 0,AND(ABS(AT25)&gt;0, AT28=0), 0,AND(ABS(AT28)&gt;0, ABS(AT25)&gt;0), AT28/AT25)</f>
        <v>0</v>
      </c>
      <c r="AV28" s="89"/>
      <c r="AW28" s="94">
        <v>45170</v>
      </c>
      <c r="AX28" s="48" t="str">
        <f t="shared" si="0"/>
        <v>9/31/2023</v>
      </c>
      <c r="AY28" s="107">
        <f t="shared" si="1"/>
        <v>0</v>
      </c>
      <c r="AZ28" s="107">
        <f t="shared" si="2"/>
        <v>0</v>
      </c>
      <c r="BA28" s="107">
        <f t="shared" si="3"/>
        <v>0</v>
      </c>
      <c r="BB28" s="150">
        <f t="array" ref="BB28">_xlfn.IFS(OR('stock-history'!C4=0,'stock-history'!C4="-"), 0, 'stock-history'!C4&gt;0, 'stock-history'!C4)</f>
        <v>0</v>
      </c>
      <c r="BC28" s="54">
        <f t="array" ref="BC28">_xlfn.IFS(I28=0, 0, I28&gt;0, BB28/I28)</f>
        <v>0</v>
      </c>
      <c r="BD28" s="55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89"/>
      <c r="BF28" s="52"/>
      <c r="BG28" s="52"/>
      <c r="BH28" s="52"/>
      <c r="BI28" s="52"/>
      <c r="BJ28" s="52"/>
      <c r="BK28" s="52"/>
      <c r="BL28" s="52"/>
      <c r="BM28" s="52"/>
      <c r="BN28" s="89"/>
    </row>
    <row r="29" spans="1:66" x14ac:dyDescent="0.25">
      <c r="A29" s="47" t="str">
        <f>'condense-sheets'!B3</f>
        <v>2023.Q4</v>
      </c>
      <c r="B29" s="82">
        <v>45291</v>
      </c>
      <c r="C29" s="132">
        <f>'condense-sheets'!B4</f>
        <v>0</v>
      </c>
      <c r="D29" s="101">
        <f t="array" ref="D29">_xlfn.IFS(AND(C29=0, C26=0), 0, AND(ABS(C29)&gt;0, C26=0), 0,AND(ABS(C29)&gt;0, ABS(C26)&gt;0), C29/C26)</f>
        <v>0</v>
      </c>
      <c r="E29" s="150">
        <f>'condense-sheets'!B8</f>
        <v>0</v>
      </c>
      <c r="F29" s="101">
        <f t="array" ref="F29">_xlfn.IFS(AND(E29=0, E26=0), 0, AND(ABS(E29)&gt;0, E26=0), 0,AND(ABS(E29)&gt;0, ABS(E26)&gt;0), E29/E26)</f>
        <v>0</v>
      </c>
      <c r="G29" s="132">
        <f>'condense-sheets'!B10</f>
        <v>0</v>
      </c>
      <c r="H29" s="101">
        <f t="array" ref="H29">_xlfn.IFS(AND(G29=0, G26=0), 0, AND(ABS(G29)&gt;0, G26=0), 0,AND(ABS(G29)&gt;0, ABS(G26)&gt;0), G29/G26)</f>
        <v>0</v>
      </c>
      <c r="I29" s="50">
        <f>'condense-sheets'!B11</f>
        <v>0</v>
      </c>
      <c r="J29" s="101">
        <f t="array" ref="J29">_xlfn.IFS(AND(I29=0, I26=0), 0, AND(ABS(I29)&gt;0, I26=0), 0,AND(ABS(I29)&gt;0, ABS(I26)&gt;0), I29/I26)</f>
        <v>0</v>
      </c>
      <c r="K29" s="132">
        <f>'condense-sheets'!B14</f>
        <v>0</v>
      </c>
      <c r="L29" s="101">
        <f t="array" ref="L29">_xlfn.IFS(AND(K29=0, K26=0), 0, AND(ABS(K29)&gt;0, K26=0), 0,AND(ABS(K29)&gt;0, ABS(K26)&gt;0), K29/K26)</f>
        <v>0</v>
      </c>
      <c r="M29" s="132">
        <f t="array" ref="M29">_xlfn.IFS(C29=0, 0, ABS(C29)&gt;0, C29/I29)</f>
        <v>0</v>
      </c>
      <c r="N29" s="101">
        <f t="array" ref="N29">_xlfn.IFS(AND(M29=0, M26=0), 0, AND(ABS(M29)&gt;0, M26=0), 0,AND(ABS(M29)&gt;0, ABS(M26)&gt;0), M29/M26)</f>
        <v>0</v>
      </c>
      <c r="O29" s="131"/>
      <c r="P29" s="94">
        <f t="shared" si="4"/>
        <v>45261</v>
      </c>
      <c r="Q29" s="170">
        <f t="shared" si="10"/>
        <v>0</v>
      </c>
      <c r="R29" s="171">
        <f t="shared" si="11"/>
        <v>0</v>
      </c>
      <c r="S29" s="171">
        <f t="shared" si="12"/>
        <v>0</v>
      </c>
      <c r="T29" s="171">
        <f t="shared" si="13"/>
        <v>0</v>
      </c>
      <c r="U29" s="171">
        <f t="shared" si="14"/>
        <v>0</v>
      </c>
      <c r="V29" s="172">
        <f t="shared" si="15"/>
        <v>0</v>
      </c>
      <c r="W29" s="85"/>
      <c r="X29" s="48">
        <f t="shared" si="5"/>
        <v>45291</v>
      </c>
      <c r="Y29" s="150">
        <f t="shared" si="6"/>
        <v>0</v>
      </c>
      <c r="Z29" s="101">
        <f t="array" ref="Z29">_xlfn.IFS(AND(Y29=0, Y26=0), 0, AND(ABS(Y29)&gt;0, Y26=0), 0,AND(ABS(Y29)&gt;0, ABS(Y26)&gt;0), Y29/Y26)</f>
        <v>0</v>
      </c>
      <c r="AA29" s="85"/>
      <c r="AB29" s="108">
        <f t="array" ref="AB29">_xlfn.IFS(Y29=0, 0, Y29&gt;0, Y29/I29)</f>
        <v>0</v>
      </c>
      <c r="AC29" s="101"/>
      <c r="AD29" s="85">
        <f t="shared" si="7"/>
        <v>0</v>
      </c>
      <c r="AE29" s="86">
        <f t="shared" si="8"/>
        <v>0</v>
      </c>
      <c r="AF29" s="85"/>
      <c r="AG29" s="48">
        <f t="shared" si="9"/>
        <v>45291</v>
      </c>
      <c r="AH29" s="108">
        <f>'condense-sheets'!B24</f>
        <v>0</v>
      </c>
      <c r="AI29" s="101">
        <f t="array" ref="AI29">_xlfn.IFS(AND(AH29=0, AH26=0), 0, AND(ABS(AH29)&gt;0, AH26=0), 0,AND(ABS(AH26)&gt;0, AH29=0), 0,AND(ABS(AH29)&gt;0, ABS(AH26)&gt;0), AH29/AH26)</f>
        <v>0</v>
      </c>
      <c r="AJ29" s="108">
        <f>'condense-sheets'!B27</f>
        <v>0</v>
      </c>
      <c r="AK29" s="101">
        <f t="array" ref="AK29">_xlfn.IFS(AND(AJ29=0, AJ26=0), 0, AND(ABS(AJ29)&gt;0, AJ26=0), 0,AND(ABS(AJ26)&gt;0, AJ29=0), 0,AND(ABS(AJ29)&gt;0, ABS(AJ26)&gt;0), AJ29/AJ26)</f>
        <v>0</v>
      </c>
      <c r="AL29" s="108">
        <f>'condense-sheets'!B32</f>
        <v>0</v>
      </c>
      <c r="AM29" s="101">
        <f t="array" ref="AM29">_xlfn.IFS(AND(AL29=0, AL26=0), 0, AND(ABS(AL29)&gt;0, AL26=0), 0,AND(ABS(AL26)&gt;0, AL29=0), 0,AND(ABS(AL29)&gt;0, ABS(AL26)&gt;0), AL29/AL26)</f>
        <v>0</v>
      </c>
      <c r="AN29" s="108">
        <f>'condense-sheets'!B33</f>
        <v>0</v>
      </c>
      <c r="AO29" s="101">
        <f t="array" ref="AO29">_xlfn.IFS(AND(AN29=0, AN26=0), 0, AND(ABS(AN29)&gt;0, AN26=0), 0,AND(ABS(AN26)&gt;0, AN29=0), 0,AND(ABS(AN29)&gt;0, ABS(AN26)&gt;0), AN29/AN26)</f>
        <v>0</v>
      </c>
      <c r="AP29" s="108">
        <f>'condense-sheets'!B34</f>
        <v>0</v>
      </c>
      <c r="AQ29" s="101">
        <f t="array" ref="AQ29">_xlfn.IFS(AND(AP29=0, AP26=0), 0, AND(ABS(AP29)&gt;0, AP26=0), 0,AND(ABS(AP26)&gt;0, AP29=0), 0,AND(ABS(AP29)&gt;0, ABS(AP26)&gt;0), AP29/AP26)</f>
        <v>0</v>
      </c>
      <c r="AR29" s="108">
        <f>'condense-sheets'!B37</f>
        <v>0</v>
      </c>
      <c r="AS29" s="101">
        <f t="array" ref="AS29">_xlfn.IFS(AND(AR29=0, AR26=0), 0, AND(ABS(AR29)&gt;0, AR26=0), 0,AND(ABS(AR26)&gt;0, AR29=0), 0,AND(ABS(AR29)&gt;0, ABS(AR26)&gt;0), AR29/AR26)</f>
        <v>0</v>
      </c>
      <c r="AT29" s="108">
        <f>'condense-sheets'!B38</f>
        <v>0</v>
      </c>
      <c r="AU29" s="101">
        <f t="array" ref="AU29">_xlfn.IFS(AND(AT29=0, AT26=0), 0, AND(ABS(AT29)&gt;0, AT26=0), 0,AND(ABS(AT26)&gt;0, AT29=0), 0,AND(ABS(AT29)&gt;0, ABS(AT26)&gt;0), AT29/AT26)</f>
        <v>0</v>
      </c>
      <c r="AV29" s="89"/>
      <c r="AW29" s="118">
        <v>45261</v>
      </c>
      <c r="AX29" s="137">
        <f t="shared" si="0"/>
        <v>45291</v>
      </c>
      <c r="AY29" s="119">
        <f t="shared" si="1"/>
        <v>0</v>
      </c>
      <c r="AZ29" s="119">
        <f t="shared" si="2"/>
        <v>0</v>
      </c>
      <c r="BA29" s="107">
        <f t="shared" si="3"/>
        <v>0</v>
      </c>
      <c r="BB29" s="150">
        <f t="array" ref="BB29">_xlfn.IFS(OR('stock-history'!B4=0,'stock-history'!B4="-"), 0, 'stock-history'!B4&gt;0, 'stock-history'!B4)</f>
        <v>0</v>
      </c>
      <c r="BC29" s="54">
        <f t="array" ref="BC29">_xlfn.IFS(I29=0, 0, I29&gt;0, BB29/I29)</f>
        <v>0</v>
      </c>
      <c r="BD29" s="55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89"/>
      <c r="BF29" s="52"/>
      <c r="BG29" s="52"/>
      <c r="BH29" s="52"/>
      <c r="BI29" s="52"/>
      <c r="BJ29" s="52"/>
      <c r="BK29" s="52"/>
      <c r="BL29" s="52"/>
      <c r="BM29" s="52"/>
      <c r="BN29" s="89"/>
    </row>
    <row r="30" spans="1:66" s="42" customFormat="1" x14ac:dyDescent="0.25">
      <c r="A30" s="120" t="s">
        <v>117</v>
      </c>
      <c r="B30" s="121">
        <v>45382</v>
      </c>
      <c r="C30" s="133">
        <f>(C26+$C$8)*(1+(D13/10))</f>
        <v>0</v>
      </c>
      <c r="D30" s="142" t="e">
        <f t="shared" ref="D30:D49" si="16">C30/C27</f>
        <v>#DIV/0!</v>
      </c>
      <c r="E30" s="133">
        <f t="shared" ref="E30:E49" si="17">(E26+$E$8)*(1+(F13/10))</f>
        <v>0</v>
      </c>
      <c r="F30" s="142" t="e">
        <f t="shared" ref="F30:F49" si="18">E30/E27</f>
        <v>#DIV/0!</v>
      </c>
      <c r="G30" s="133">
        <f t="shared" ref="G30:G49" si="19">(G26+$G$8)*(1+(H13/10))</f>
        <v>0</v>
      </c>
      <c r="H30" s="142" t="e">
        <f t="shared" ref="H30:H49" si="20">G30/G27</f>
        <v>#DIV/0!</v>
      </c>
      <c r="I30" s="134">
        <f t="shared" ref="I30:I49" si="21">(I26+$I$8)</f>
        <v>0</v>
      </c>
      <c r="J30" s="142" t="e">
        <f t="shared" ref="J30:J49" si="22">I30/I27</f>
        <v>#DIV/0!</v>
      </c>
      <c r="K30" s="133">
        <f t="shared" ref="K30:K49" si="23">(K26+$K$8)*(1+(L13/10))</f>
        <v>0</v>
      </c>
      <c r="L30" s="142" t="e">
        <f t="shared" ref="L30:L49" si="24">K30/K27</f>
        <v>#DIV/0!</v>
      </c>
      <c r="M30" s="133" t="e">
        <f t="shared" ref="M30:M49" si="25">C30/I30</f>
        <v>#DIV/0!</v>
      </c>
      <c r="N30" s="142" t="e">
        <f t="shared" ref="N30:N49" si="26">M30/M27</f>
        <v>#DIV/0!</v>
      </c>
      <c r="O30" s="122"/>
      <c r="P30" s="135">
        <f t="shared" si="4"/>
        <v>45352</v>
      </c>
      <c r="Q30" s="173" t="e">
        <f t="shared" si="10"/>
        <v>#DIV/0!</v>
      </c>
      <c r="R30" s="174" t="e">
        <f t="shared" si="11"/>
        <v>#DIV/0!</v>
      </c>
      <c r="S30" s="174" t="e">
        <f t="shared" si="12"/>
        <v>#DIV/0!</v>
      </c>
      <c r="T30" s="174" t="e">
        <f t="shared" si="13"/>
        <v>#DIV/0!</v>
      </c>
      <c r="U30" s="174" t="e">
        <f t="shared" si="14"/>
        <v>#DIV/0!</v>
      </c>
      <c r="V30" s="175" t="e">
        <f t="shared" si="15"/>
        <v>#DIV/0!</v>
      </c>
      <c r="W30" s="123"/>
      <c r="X30" s="136">
        <f t="shared" si="5"/>
        <v>45382</v>
      </c>
      <c r="Y30" s="133" t="e" vm="3">
        <f t="shared" si="6"/>
        <v>#VALUE!</v>
      </c>
      <c r="Z30" s="142" t="e" vm="3">
        <f t="shared" ref="Z30:Z49" si="27">Y30/Y27</f>
        <v>#VALUE!</v>
      </c>
      <c r="AA30" s="167"/>
      <c r="AB30" s="178" t="e" vm="3">
        <f>Y30/I30</f>
        <v>#VALUE!</v>
      </c>
      <c r="AC30" s="125"/>
      <c r="AD30" s="167">
        <f t="shared" si="7"/>
        <v>0</v>
      </c>
      <c r="AE30" s="168" t="e">
        <f t="shared" si="8"/>
        <v>#DIV/0!</v>
      </c>
      <c r="AF30" s="123"/>
      <c r="AG30" s="136" t="str">
        <f>A30</f>
        <v>CURRENT</v>
      </c>
      <c r="AH30" s="133">
        <f>(AH26+$C$8)*(1+(AI13/10))</f>
        <v>0</v>
      </c>
      <c r="AI30" s="142">
        <f t="array" ref="AI30">_xlfn.IFS(AND(AH30=0, AH27=0), 0, AND(ABS(AH30)&gt;0, AH27=0), 0,AND(ABS(AH27)&gt;0, AH30=0), 0,AND(ABS(AH30)&gt;0, ABS(AH27)&gt;0), AH30/AH27)</f>
        <v>0</v>
      </c>
      <c r="AJ30" s="133">
        <f t="shared" ref="AJ30:AJ49" si="28">(AJ26+$AJ$8)*(1+(AK13/10))</f>
        <v>0</v>
      </c>
      <c r="AK30" s="142">
        <f t="array" ref="AK30">_xlfn.IFS(AND(AJ30=0, AJ27=0), 0, AND(ABS(AJ30)&gt;0, AJ27=0), 0,AND(ABS(AJ27)&gt;0, AJ30=0), 0,AND(ABS(AJ30)&gt;0, ABS(AJ27)&gt;0), AJ30/AJ27)</f>
        <v>0</v>
      </c>
      <c r="AL30" s="133">
        <f t="shared" ref="AL30:AL49" si="29">(AL26+$AL$8)*(1+(AM13/10))</f>
        <v>0</v>
      </c>
      <c r="AM30" s="142">
        <f t="array" ref="AM30">_xlfn.IFS(AND(AL30=0, AL27=0), 0, AND(ABS(AL30)&gt;0, AL27=0), 0,AND(ABS(AL27)&gt;0, AL30=0), 0,AND(ABS(AL30)&gt;0, ABS(AL27)&gt;0), AL30/AL27)</f>
        <v>0</v>
      </c>
      <c r="AN30" s="133">
        <f t="shared" ref="AN30:AN49" si="30">(AN26+$AN$8)*(1+(AO13/10))</f>
        <v>0</v>
      </c>
      <c r="AO30" s="142">
        <f t="array" ref="AO30">_xlfn.IFS(AND(AN30=0, AN27=0), 0, AND(ABS(AN30)&gt;0, AN27=0), 0,AND(ABS(AN27)&gt;0, AN30=0), 0,AND(ABS(AN30)&gt;0, ABS(AN27)&gt;0), AN30/AN27)</f>
        <v>0</v>
      </c>
      <c r="AP30" s="133">
        <f t="shared" ref="AP30:AP49" si="31">(AP26+$AP$8)*(1+(AQ13/10))</f>
        <v>0</v>
      </c>
      <c r="AQ30" s="142">
        <f t="array" ref="AQ30">_xlfn.IFS(AND(AP30=0, AP27=0), 0, AND(ABS(AP30)&gt;0, AP27=0), 0,AND(ABS(AP27)&gt;0, AP30=0), 0,AND(ABS(AP30)&gt;0, ABS(AP27)&gt;0), AP30/AP27)</f>
        <v>0</v>
      </c>
      <c r="AR30" s="133">
        <f t="shared" ref="AR30:AR49" si="32">(AR26+$AR$8)*(1+(AS13/10))</f>
        <v>0</v>
      </c>
      <c r="AS30" s="142">
        <f t="array" ref="AS30">_xlfn.IFS(AND(AR30=0, AR27=0), 0, AND(ABS(AR30)&gt;0, AR27=0), 0,AND(ABS(AR27)&gt;0, AR30=0), 0,AND(ABS(AR30)&gt;0, ABS(AR27)&gt;0), AR30/AR27)</f>
        <v>0</v>
      </c>
      <c r="AT30" s="133">
        <f t="shared" ref="AT30:AT49" si="33">(AT26+$AT$8)*(1+(AU13/10))</f>
        <v>0</v>
      </c>
      <c r="AU30" s="142">
        <f t="array" ref="AU30">_xlfn.IFS(AND(AT30=0, AT27=0), 0, AND(ABS(AT30)&gt;0, AT27=0), 0,AND(ABS(AT27)&gt;0, AT30=0), 0,AND(ABS(AT30)&gt;0, ABS(AT27)&gt;0), AT30/AT27)</f>
        <v>0</v>
      </c>
      <c r="AV30" s="124"/>
      <c r="AW30" s="135">
        <v>45352</v>
      </c>
      <c r="AX30" s="136" t="str">
        <f t="shared" si="0"/>
        <v>CURRENT</v>
      </c>
      <c r="AY30" s="138">
        <f t="shared" si="1"/>
        <v>0</v>
      </c>
      <c r="AZ30" s="138">
        <f t="shared" si="2"/>
        <v>0</v>
      </c>
      <c r="BA30" s="133">
        <f t="shared" si="3"/>
        <v>0</v>
      </c>
      <c r="BB30" s="139" t="e" vm="3">
        <f>BC6/1000000</f>
        <v>#VALUE!</v>
      </c>
      <c r="BC30" s="139" t="e" vm="3">
        <f>BB6</f>
        <v>#VALUE!</v>
      </c>
      <c r="BD30" s="140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5"/>
      <c r="BF30" s="105"/>
      <c r="BG30" s="53"/>
      <c r="BH30" s="53"/>
      <c r="BI30" s="53"/>
      <c r="BJ30" s="53"/>
      <c r="BK30" s="53"/>
      <c r="BL30" s="53"/>
      <c r="BM30" s="53"/>
      <c r="BN30" s="105"/>
    </row>
    <row r="31" spans="1:66" s="42" customFormat="1" x14ac:dyDescent="0.25">
      <c r="A31" s="156" t="s">
        <v>144</v>
      </c>
      <c r="B31" s="156" t="s">
        <v>145</v>
      </c>
      <c r="C31" s="157">
        <f t="array" ref="C31">_xlfn.IFS(D14&lt;5,(C27+$C$8)*(1+(D14/10))^2,D14&gt;5,AVERAGE(C29:C30))</f>
        <v>0</v>
      </c>
      <c r="D31" s="160" t="e">
        <f t="shared" si="16"/>
        <v>#DIV/0!</v>
      </c>
      <c r="E31" s="157">
        <f t="shared" si="17"/>
        <v>0</v>
      </c>
      <c r="F31" s="160" t="e">
        <f t="shared" si="18"/>
        <v>#DIV/0!</v>
      </c>
      <c r="G31" s="157">
        <f t="shared" si="19"/>
        <v>0</v>
      </c>
      <c r="H31" s="160" t="e">
        <f t="shared" si="20"/>
        <v>#DIV/0!</v>
      </c>
      <c r="I31" s="162">
        <f t="shared" si="21"/>
        <v>0</v>
      </c>
      <c r="J31" s="160" t="e">
        <f t="shared" si="22"/>
        <v>#DIV/0!</v>
      </c>
      <c r="K31" s="157">
        <f t="shared" si="23"/>
        <v>0</v>
      </c>
      <c r="L31" s="160" t="e">
        <f t="shared" si="24"/>
        <v>#DIV/0!</v>
      </c>
      <c r="M31" s="157" t="e">
        <f t="shared" si="25"/>
        <v>#DIV/0!</v>
      </c>
      <c r="N31" s="160" t="e">
        <f t="shared" si="26"/>
        <v>#DIV/0!</v>
      </c>
      <c r="O31" s="114"/>
      <c r="P31" s="115">
        <f t="shared" si="4"/>
        <v>45444</v>
      </c>
      <c r="Q31" s="176" t="e">
        <f t="shared" si="10"/>
        <v>#DIV/0!</v>
      </c>
      <c r="R31" s="176" t="e">
        <f t="shared" si="11"/>
        <v>#DIV/0!</v>
      </c>
      <c r="S31" s="176" t="e">
        <f t="shared" si="12"/>
        <v>#DIV/0!</v>
      </c>
      <c r="T31" s="176" t="e">
        <f t="shared" si="13"/>
        <v>#DIV/0!</v>
      </c>
      <c r="U31" s="176" t="e">
        <f t="shared" si="14"/>
        <v>#DIV/0!</v>
      </c>
      <c r="V31" s="176" t="e">
        <f t="shared" si="15"/>
        <v>#DIV/0!</v>
      </c>
      <c r="W31" s="103"/>
      <c r="X31" s="112" t="str">
        <f t="shared" si="5"/>
        <v>6/31/2024</v>
      </c>
      <c r="Y31" s="157">
        <f t="array" ref="Y31">((ABS(Y27)+ABS($Y$8))*(1+(ABS(Z14)/100)^0.5)+(ABS(AH31)^0.5+ABS(AJ31)^0.5+ABS(AN31)^0.5+ABS(AP31)^0.5+ABS(AR31)^0.5+ABS(AT31)^0.5-ABS(AL31)^0.5)+(ABS(Y11)-ABS(Y10))+ABS(AVERAGE(AD10:AE10)*100))^(1+(AVERAGE(ABS(Q10:V10)/1000000))^0.5)</f>
        <v>0</v>
      </c>
      <c r="Z31" s="160" t="e">
        <f t="shared" si="27"/>
        <v>#DIV/0!</v>
      </c>
      <c r="AA31" s="114"/>
      <c r="AB31" s="116" t="e">
        <f t="shared" ref="AB31:AB49" si="34">((Y31/I31)+AVERAGE(AD10:AE10)-($AB$8^2))+AI31+AK31-AM31+AO31+AQ31+AS31+AT31</f>
        <v>#DIV/0!</v>
      </c>
      <c r="AC31" s="103"/>
      <c r="AD31" s="223"/>
      <c r="AE31" s="224"/>
      <c r="AF31" s="103"/>
      <c r="AG31" s="112" t="str">
        <f t="shared" ref="AG31:AG49" si="35">B31</f>
        <v>6/31/2024</v>
      </c>
      <c r="AH31" s="157">
        <f t="array" ref="AH31">_xlfn.IFS(AI14&lt;5,(AH27+$C$8)*(1+(AI14/10))^2,AI14&gt;5,AVERAGE(AH29:AH30))</f>
        <v>0</v>
      </c>
      <c r="AI31" s="160" t="e">
        <f t="shared" ref="AI31:AI49" si="36">AH31/AH28</f>
        <v>#DIV/0!</v>
      </c>
      <c r="AJ31" s="157">
        <f t="shared" si="28"/>
        <v>0</v>
      </c>
      <c r="AK31" s="165">
        <f t="array" ref="AK31">_xlfn.IFS(AJ30=0, 0, ABS(AJ30)&gt;0, (AJ31-AJ30)/AJ30)</f>
        <v>0</v>
      </c>
      <c r="AL31" s="157">
        <f t="shared" si="29"/>
        <v>0</v>
      </c>
      <c r="AM31" s="165">
        <f t="array" ref="AM31">_xlfn.IFS(AL30=0, 0, ABS(AL30)&gt;0, (AL31-AL30)/AL30)</f>
        <v>0</v>
      </c>
      <c r="AN31" s="157">
        <f t="shared" si="30"/>
        <v>0</v>
      </c>
      <c r="AO31" s="165">
        <f t="array" ref="AO31">_xlfn.IFS(AN30=0, 0, ABS(AN30)&gt;0, (AN31-AN30)/AN30)</f>
        <v>0</v>
      </c>
      <c r="AP31" s="157">
        <f t="shared" si="31"/>
        <v>0</v>
      </c>
      <c r="AQ31" s="165">
        <f t="array" ref="AQ31">_xlfn.IFS(AP30=0, 0, ABS(AP30)&gt;0, (AP31-AP30)/AP30)</f>
        <v>0</v>
      </c>
      <c r="AR31" s="157">
        <f t="shared" si="32"/>
        <v>0</v>
      </c>
      <c r="AS31" s="165">
        <f t="array" ref="AS31">_xlfn.IFS(AR30=0, 0, ABS(AR30)&gt;0, (AR31-AR30)/AR30)</f>
        <v>0</v>
      </c>
      <c r="AT31" s="157">
        <f t="shared" si="33"/>
        <v>0</v>
      </c>
      <c r="AU31" s="165">
        <f t="array" ref="AU31">_xlfn.IFS(AT30=0, 0, ABS(AT30)&gt;0, (AT31-AT30)/AT30)</f>
        <v>0</v>
      </c>
      <c r="AV31" s="105"/>
      <c r="AW31" s="115">
        <v>45444</v>
      </c>
      <c r="AX31" s="112"/>
      <c r="AY31" s="116"/>
      <c r="AZ31" s="116"/>
      <c r="BA31" s="117"/>
      <c r="BB31" s="113" t="e">
        <f t="shared" ref="BB31:BB49" si="37">BC31*I31</f>
        <v>#DIV/0!</v>
      </c>
      <c r="BC31" s="113" t="e">
        <f t="array" ref="BC31">AB31-(BD10^(1+(AVERAGE(ABS(Q10:V10)/1000000))^0.5))</f>
        <v>#DIV/0!</v>
      </c>
      <c r="BD31" s="114"/>
      <c r="BE31" s="105"/>
      <c r="BF31" s="105"/>
      <c r="BG31" s="53"/>
      <c r="BH31" s="53"/>
      <c r="BI31" s="53"/>
      <c r="BJ31" s="53"/>
      <c r="BK31" s="53"/>
      <c r="BL31" s="53"/>
      <c r="BM31" s="53"/>
      <c r="BN31" s="105"/>
    </row>
    <row r="32" spans="1:66" s="42" customFormat="1" x14ac:dyDescent="0.25">
      <c r="A32" s="156" t="s">
        <v>146</v>
      </c>
      <c r="B32" s="156" t="s">
        <v>147</v>
      </c>
      <c r="C32" s="157">
        <f t="array" ref="C32">_xlfn.IFS(D15&lt;5,(C28+$C$8)*(1+(D15/10))^2,D15&gt;5,AVERAGE(C30:C31))</f>
        <v>0</v>
      </c>
      <c r="D32" s="160" t="e">
        <f t="shared" si="16"/>
        <v>#DIV/0!</v>
      </c>
      <c r="E32" s="157">
        <f t="shared" si="17"/>
        <v>0</v>
      </c>
      <c r="F32" s="160" t="e">
        <f t="shared" si="18"/>
        <v>#DIV/0!</v>
      </c>
      <c r="G32" s="157">
        <f t="shared" si="19"/>
        <v>0</v>
      </c>
      <c r="H32" s="160" t="e">
        <f t="shared" si="20"/>
        <v>#DIV/0!</v>
      </c>
      <c r="I32" s="162">
        <f t="shared" si="21"/>
        <v>0</v>
      </c>
      <c r="J32" s="160" t="e">
        <f t="shared" si="22"/>
        <v>#DIV/0!</v>
      </c>
      <c r="K32" s="157">
        <f t="shared" si="23"/>
        <v>0</v>
      </c>
      <c r="L32" s="160" t="e">
        <f t="shared" si="24"/>
        <v>#DIV/0!</v>
      </c>
      <c r="M32" s="157" t="e">
        <f t="shared" si="25"/>
        <v>#DIV/0!</v>
      </c>
      <c r="N32" s="160" t="e">
        <f t="shared" si="26"/>
        <v>#DIV/0!</v>
      </c>
      <c r="O32" s="114"/>
      <c r="P32" s="115">
        <f t="shared" si="4"/>
        <v>45536</v>
      </c>
      <c r="Q32" s="176" t="e">
        <f t="shared" si="10"/>
        <v>#DIV/0!</v>
      </c>
      <c r="R32" s="176" t="e">
        <f t="shared" si="11"/>
        <v>#DIV/0!</v>
      </c>
      <c r="S32" s="176" t="e">
        <f t="shared" si="12"/>
        <v>#DIV/0!</v>
      </c>
      <c r="T32" s="176" t="e">
        <f t="shared" si="13"/>
        <v>#DIV/0!</v>
      </c>
      <c r="U32" s="176" t="e">
        <f t="shared" si="14"/>
        <v>#DIV/0!</v>
      </c>
      <c r="V32" s="176" t="e">
        <f t="shared" si="15"/>
        <v>#DIV/0!</v>
      </c>
      <c r="W32" s="103"/>
      <c r="X32" s="112" t="str">
        <f t="shared" si="5"/>
        <v>9/31/2024</v>
      </c>
      <c r="Y32" s="157">
        <f t="array" ref="Y32">((ABS(Y28)+ABS($Y$8))*(1+(ABS(Z15)/100)^0.5)+(ABS(AH32)^0.5+ABS(AJ32)^0.5+ABS(AN32)^0.5+ABS(AP32)^0.5+ABS(AR32)^0.5+ABS(AT32)^0.5-ABS(AL32)^0.5)+(ABS(Y12)-ABS(Y11))+ABS(AVERAGE(AD11:AE11)*100))^(1+(AVERAGE(ABS(Q11:V11)/1000000))^0.5)</f>
        <v>0</v>
      </c>
      <c r="Z32" s="160" t="e">
        <f t="shared" si="27"/>
        <v>#DIV/0!</v>
      </c>
      <c r="AA32" s="114"/>
      <c r="AB32" s="116" t="e">
        <f t="shared" si="34"/>
        <v>#DIV/0!</v>
      </c>
      <c r="AC32" s="103"/>
      <c r="AD32" s="223"/>
      <c r="AE32" s="224"/>
      <c r="AF32" s="103"/>
      <c r="AG32" s="112" t="str">
        <f t="shared" si="35"/>
        <v>9/31/2024</v>
      </c>
      <c r="AH32" s="157">
        <f t="array" ref="AH32">_xlfn.IFS(AI15&lt;5,(AH28+$C$8)*(1+(AI15/10))^2,AI15&gt;5,AVERAGE(AH30:AH31))</f>
        <v>0</v>
      </c>
      <c r="AI32" s="160" t="e">
        <f t="shared" si="36"/>
        <v>#DIV/0!</v>
      </c>
      <c r="AJ32" s="157">
        <f t="shared" si="28"/>
        <v>0</v>
      </c>
      <c r="AK32" s="165">
        <f t="array" ref="AK32">_xlfn.IFS(AJ31=0, 0, ABS(AJ31)&gt;0, (AJ32-AJ31)/AJ31)</f>
        <v>0</v>
      </c>
      <c r="AL32" s="157">
        <f t="shared" si="29"/>
        <v>0</v>
      </c>
      <c r="AM32" s="165">
        <f t="array" ref="AM32">_xlfn.IFS(AL31=0, 0, ABS(AL31)&gt;0, (AL32-AL31)/AL31)</f>
        <v>0</v>
      </c>
      <c r="AN32" s="157">
        <f t="shared" si="30"/>
        <v>0</v>
      </c>
      <c r="AO32" s="165">
        <f t="array" ref="AO32">_xlfn.IFS(AN31=0, 0, ABS(AN31)&gt;0, (AN32-AN31)/AN31)</f>
        <v>0</v>
      </c>
      <c r="AP32" s="157">
        <f t="shared" si="31"/>
        <v>0</v>
      </c>
      <c r="AQ32" s="165">
        <f t="array" ref="AQ32">_xlfn.IFS(AP31=0, 0, ABS(AP31)&gt;0, (AP32-AP31)/AP31)</f>
        <v>0</v>
      </c>
      <c r="AR32" s="157">
        <f t="shared" si="32"/>
        <v>0</v>
      </c>
      <c r="AS32" s="165">
        <f t="array" ref="AS32">_xlfn.IFS(AR31=0, 0, ABS(AR31)&gt;0, (AR32-AR31)/AR31)</f>
        <v>0</v>
      </c>
      <c r="AT32" s="157">
        <f t="shared" si="33"/>
        <v>0</v>
      </c>
      <c r="AU32" s="165">
        <f t="array" ref="AU32">_xlfn.IFS(AT31=0, 0, ABS(AT31)&gt;0, (AT32-AT31)/AT31)</f>
        <v>0</v>
      </c>
      <c r="AV32" s="105"/>
      <c r="AW32" s="115">
        <v>45536</v>
      </c>
      <c r="AX32" s="112"/>
      <c r="AY32" s="116"/>
      <c r="AZ32" s="116"/>
      <c r="BA32" s="117"/>
      <c r="BB32" s="113" t="e">
        <f t="shared" si="37"/>
        <v>#DIV/0!</v>
      </c>
      <c r="BC32" s="113" t="e">
        <f t="array" ref="BC32">AB32-(BD11^(1+(AVERAGE(ABS(Q11:V11)/1000000))^0.5))</f>
        <v>#DIV/0!</v>
      </c>
      <c r="BD32" s="114"/>
      <c r="BE32" s="105"/>
      <c r="BF32" s="53"/>
      <c r="BG32" s="53"/>
      <c r="BH32" s="53"/>
      <c r="BI32" s="53"/>
      <c r="BJ32" s="53"/>
      <c r="BK32" s="53"/>
      <c r="BL32" s="53"/>
      <c r="BM32" s="53"/>
      <c r="BN32" s="105"/>
    </row>
    <row r="33" spans="1:66" s="42" customFormat="1" ht="15" customHeight="1" x14ac:dyDescent="0.25">
      <c r="A33" s="158" t="s">
        <v>148</v>
      </c>
      <c r="B33" s="126">
        <v>45657</v>
      </c>
      <c r="C33" s="159">
        <f t="array" ref="C33">_xlfn.IFS(D16&lt;5,(C29+$C$8)*(1+(D16/10))^2,D16&gt;5,AVERAGE(C31:C32))</f>
        <v>0</v>
      </c>
      <c r="D33" s="161" t="e">
        <f t="shared" si="16"/>
        <v>#DIV/0!</v>
      </c>
      <c r="E33" s="159">
        <f t="shared" si="17"/>
        <v>0</v>
      </c>
      <c r="F33" s="161" t="e">
        <f t="shared" si="18"/>
        <v>#DIV/0!</v>
      </c>
      <c r="G33" s="159">
        <f t="shared" si="19"/>
        <v>0</v>
      </c>
      <c r="H33" s="161" t="e">
        <f t="shared" si="20"/>
        <v>#DIV/0!</v>
      </c>
      <c r="I33" s="163">
        <f t="shared" si="21"/>
        <v>0</v>
      </c>
      <c r="J33" s="161" t="e">
        <f t="shared" si="22"/>
        <v>#DIV/0!</v>
      </c>
      <c r="K33" s="159">
        <f t="shared" si="23"/>
        <v>0</v>
      </c>
      <c r="L33" s="161" t="e">
        <f t="shared" si="24"/>
        <v>#DIV/0!</v>
      </c>
      <c r="M33" s="159" t="e">
        <f t="shared" si="25"/>
        <v>#DIV/0!</v>
      </c>
      <c r="N33" s="161" t="e">
        <f t="shared" si="26"/>
        <v>#DIV/0!</v>
      </c>
      <c r="O33" s="127"/>
      <c r="P33" s="128">
        <f t="shared" si="4"/>
        <v>45627</v>
      </c>
      <c r="Q33" s="177" t="e">
        <f t="shared" si="10"/>
        <v>#DIV/0!</v>
      </c>
      <c r="R33" s="177" t="e">
        <f t="shared" si="11"/>
        <v>#DIV/0!</v>
      </c>
      <c r="S33" s="177" t="e">
        <f t="shared" si="12"/>
        <v>#DIV/0!</v>
      </c>
      <c r="T33" s="177" t="e">
        <f t="shared" si="13"/>
        <v>#DIV/0!</v>
      </c>
      <c r="U33" s="177" t="e">
        <f t="shared" si="14"/>
        <v>#DIV/0!</v>
      </c>
      <c r="V33" s="177" t="e">
        <f t="shared" si="15"/>
        <v>#DIV/0!</v>
      </c>
      <c r="W33" s="129"/>
      <c r="X33" s="126">
        <f t="shared" si="5"/>
        <v>45657</v>
      </c>
      <c r="Y33" s="159">
        <f t="array" ref="Y33">((ABS(Y29)+ABS($Y$8))*(1+(ABS(Z16)/100)^0.5)+(ABS(AH33)^0.5+ABS(AJ33)^0.5+ABS(AN33)^0.5+ABS(AP33)^0.5+ABS(AR33)^0.5+ABS(AT33)^0.5-ABS(AL33)^0.5)+(ABS(Y13)-ABS(Y12))+ABS(AVERAGE(AD12:AE12)*100))^(1+(AVERAGE(ABS(Q12:V12)/1000000))^0.5)</f>
        <v>0</v>
      </c>
      <c r="Z33" s="161" t="e" vm="3">
        <f t="shared" si="27"/>
        <v>#VALUE!</v>
      </c>
      <c r="AA33" s="127"/>
      <c r="AB33" s="184" t="e">
        <f t="shared" si="34"/>
        <v>#DIV/0!</v>
      </c>
      <c r="AC33" s="129"/>
      <c r="AD33" s="232"/>
      <c r="AE33" s="224"/>
      <c r="AF33" s="129"/>
      <c r="AG33" s="126">
        <f t="shared" si="35"/>
        <v>45657</v>
      </c>
      <c r="AH33" s="159">
        <f t="array" ref="AH33">_xlfn.IFS(AI16&lt;5,(AH29+$C$8)*(1+(AI16/10))^2,AI16&gt;5,AVERAGE(AH31:AH32))</f>
        <v>0</v>
      </c>
      <c r="AI33" s="161" t="e">
        <f t="shared" si="36"/>
        <v>#DIV/0!</v>
      </c>
      <c r="AJ33" s="159">
        <f t="shared" si="28"/>
        <v>0</v>
      </c>
      <c r="AK33" s="166">
        <f t="array" ref="AK33">_xlfn.IFS(AJ32=0, 0, ABS(AJ32)&gt;0, (AJ33-AJ32)/AJ32)</f>
        <v>0</v>
      </c>
      <c r="AL33" s="159">
        <f t="shared" si="29"/>
        <v>0</v>
      </c>
      <c r="AM33" s="166">
        <f t="array" ref="AM33">_xlfn.IFS(AL32=0, 0, ABS(AL32)&gt;0, (AL33-AL32)/AL32)</f>
        <v>0</v>
      </c>
      <c r="AN33" s="159">
        <f t="shared" si="30"/>
        <v>0</v>
      </c>
      <c r="AO33" s="166">
        <f t="array" ref="AO33">_xlfn.IFS(AN32=0, 0, ABS(AN32)&gt;0, (AN33-AN32)/AN32)</f>
        <v>0</v>
      </c>
      <c r="AP33" s="159">
        <f t="shared" si="31"/>
        <v>0</v>
      </c>
      <c r="AQ33" s="166">
        <f t="array" ref="AQ33">_xlfn.IFS(AP32=0, 0, ABS(AP32)&gt;0, (AP33-AP32)/AP32)</f>
        <v>0</v>
      </c>
      <c r="AR33" s="159">
        <f t="shared" si="32"/>
        <v>0</v>
      </c>
      <c r="AS33" s="166">
        <f t="array" ref="AS33">_xlfn.IFS(AR32=0, 0, ABS(AR32)&gt;0, (AR33-AR32)/AR32)</f>
        <v>0</v>
      </c>
      <c r="AT33" s="159">
        <f t="shared" si="33"/>
        <v>0</v>
      </c>
      <c r="AU33" s="166">
        <f t="array" ref="AU33">_xlfn.IFS(AT32=0, 0, ABS(AT32)&gt;0, (AT33-AT32)/AT32)</f>
        <v>0</v>
      </c>
      <c r="AV33" s="209"/>
      <c r="AW33" s="204">
        <v>45627</v>
      </c>
      <c r="AX33" s="205"/>
      <c r="AY33" s="206"/>
      <c r="AZ33" s="206"/>
      <c r="BA33" s="207"/>
      <c r="BB33" s="208" t="e">
        <f t="shared" si="37"/>
        <v>#DIV/0!</v>
      </c>
      <c r="BC33" s="186" t="e">
        <f t="array" ref="BC33">AB33-(BD12^(1+(AVERAGE(ABS(Q12:V12)/1000000))^0.5))</f>
        <v>#DIV/0!</v>
      </c>
      <c r="BD33" s="186" t="e" vm="3">
        <f>AVERAGE(BC30:BC33)</f>
        <v>#VALUE!</v>
      </c>
      <c r="BE33" s="105"/>
      <c r="BF33" s="152"/>
      <c r="BG33" s="152"/>
      <c r="BH33" s="152"/>
      <c r="BI33" s="152"/>
      <c r="BJ33" s="152"/>
      <c r="BK33" s="152"/>
      <c r="BL33" s="152"/>
      <c r="BM33" s="53"/>
      <c r="BN33" s="105"/>
    </row>
    <row r="34" spans="1:66" s="42" customFormat="1" ht="15" customHeight="1" x14ac:dyDescent="0.25">
      <c r="A34" s="156" t="s">
        <v>149</v>
      </c>
      <c r="B34" s="112">
        <v>45747</v>
      </c>
      <c r="C34" s="157">
        <f t="array" ref="C34">_xlfn.IFS(D17&lt;5,(C30+$C$8)*(1+(D17/10))^2,D17&gt;5,AVERAGE(C32:C33))</f>
        <v>0</v>
      </c>
      <c r="D34" s="160" t="e">
        <f t="shared" si="16"/>
        <v>#DIV/0!</v>
      </c>
      <c r="E34" s="157">
        <f t="shared" si="17"/>
        <v>0</v>
      </c>
      <c r="F34" s="160" t="e">
        <f t="shared" si="18"/>
        <v>#DIV/0!</v>
      </c>
      <c r="G34" s="157">
        <f t="shared" si="19"/>
        <v>0</v>
      </c>
      <c r="H34" s="160" t="e">
        <f t="shared" si="20"/>
        <v>#DIV/0!</v>
      </c>
      <c r="I34" s="162">
        <f t="shared" si="21"/>
        <v>0</v>
      </c>
      <c r="J34" s="160" t="e">
        <f t="shared" si="22"/>
        <v>#DIV/0!</v>
      </c>
      <c r="K34" s="157">
        <f t="shared" si="23"/>
        <v>0</v>
      </c>
      <c r="L34" s="160" t="e">
        <f t="shared" si="24"/>
        <v>#DIV/0!</v>
      </c>
      <c r="M34" s="157" t="e">
        <f t="shared" si="25"/>
        <v>#DIV/0!</v>
      </c>
      <c r="N34" s="160" t="e">
        <f t="shared" si="26"/>
        <v>#DIV/0!</v>
      </c>
      <c r="O34" s="114"/>
      <c r="P34" s="115">
        <f t="shared" si="4"/>
        <v>45717</v>
      </c>
      <c r="Q34" s="176" t="e">
        <f t="shared" si="10"/>
        <v>#DIV/0!</v>
      </c>
      <c r="R34" s="176" t="e">
        <f t="shared" si="11"/>
        <v>#DIV/0!</v>
      </c>
      <c r="S34" s="176" t="e">
        <f t="shared" si="12"/>
        <v>#DIV/0!</v>
      </c>
      <c r="T34" s="176" t="e">
        <f t="shared" si="13"/>
        <v>#DIV/0!</v>
      </c>
      <c r="U34" s="176" t="e">
        <f t="shared" si="14"/>
        <v>#DIV/0!</v>
      </c>
      <c r="V34" s="176" t="e">
        <f t="shared" si="15"/>
        <v>#DIV/0!</v>
      </c>
      <c r="W34" s="103"/>
      <c r="X34" s="112">
        <f t="shared" si="5"/>
        <v>45747</v>
      </c>
      <c r="Y34" s="157" t="e" vm="3">
        <f t="array" ref="Y34">((ABS(Y30)+ABS($Y$8))*(1+(ABS(Z17)/100)^0.5)+(ABS(AH34)^0.5+ABS(AJ34)^0.5+ABS(AN34)^0.5+ABS(AP34)^0.5+ABS(AR34)^0.5+ABS(AT34)^0.5-ABS(AL34)^0.5)+(ABS(Y14)-ABS(Y13))+ABS(AVERAGE(AD13:AE13)*100))^(1+(AVERAGE(ABS(Q13:V13)/1000000))^0.5)</f>
        <v>#VALUE!</v>
      </c>
      <c r="Z34" s="160" t="e" vm="3">
        <f t="shared" si="27"/>
        <v>#VALUE!</v>
      </c>
      <c r="AA34" s="114"/>
      <c r="AB34" s="116" t="e" vm="3">
        <f t="shared" si="34"/>
        <v>#VALUE!</v>
      </c>
      <c r="AC34" s="103"/>
      <c r="AD34" s="223"/>
      <c r="AE34" s="224"/>
      <c r="AF34" s="103"/>
      <c r="AG34" s="112">
        <f t="shared" si="35"/>
        <v>45747</v>
      </c>
      <c r="AH34" s="157">
        <f t="array" ref="AH34">_xlfn.IFS(AI17&lt;5,(AH30+$C$8)*(1+(AI17/10))^2,AI17&gt;5,AVERAGE(AH32:AH33))</f>
        <v>0</v>
      </c>
      <c r="AI34" s="160" t="e">
        <f t="shared" si="36"/>
        <v>#DIV/0!</v>
      </c>
      <c r="AJ34" s="157">
        <f t="shared" si="28"/>
        <v>0</v>
      </c>
      <c r="AK34" s="165">
        <f t="array" ref="AK34">_xlfn.IFS(AJ33=0, 0, ABS(AJ33)&gt;0, (AJ34-AJ33)/AJ33)</f>
        <v>0</v>
      </c>
      <c r="AL34" s="157">
        <f t="shared" si="29"/>
        <v>0</v>
      </c>
      <c r="AM34" s="165">
        <f t="array" ref="AM34">_xlfn.IFS(AL33=0, 0, ABS(AL33)&gt;0, (AL34-AL33)/AL33)</f>
        <v>0</v>
      </c>
      <c r="AN34" s="157">
        <f t="shared" si="30"/>
        <v>0</v>
      </c>
      <c r="AO34" s="165">
        <f t="array" ref="AO34">_xlfn.IFS(AN33=0, 0, ABS(AN33)&gt;0, (AN34-AN33)/AN33)</f>
        <v>0</v>
      </c>
      <c r="AP34" s="157">
        <f t="shared" si="31"/>
        <v>0</v>
      </c>
      <c r="AQ34" s="165">
        <f t="array" ref="AQ34">_xlfn.IFS(AP33=0, 0, ABS(AP33)&gt;0, (AP34-AP33)/AP33)</f>
        <v>0</v>
      </c>
      <c r="AR34" s="157">
        <f t="shared" si="32"/>
        <v>0</v>
      </c>
      <c r="AS34" s="165">
        <f t="array" ref="AS34">_xlfn.IFS(AR33=0, 0, ABS(AR33)&gt;0, (AR34-AR33)/AR33)</f>
        <v>0</v>
      </c>
      <c r="AT34" s="157">
        <f t="shared" si="33"/>
        <v>0</v>
      </c>
      <c r="AU34" s="165">
        <f t="array" ref="AU34">_xlfn.IFS(AT33=0, 0, ABS(AT33)&gt;0, (AT34-AT33)/AT33)</f>
        <v>0</v>
      </c>
      <c r="AV34" s="105"/>
      <c r="AW34" s="115">
        <v>45717</v>
      </c>
      <c r="AX34" s="112"/>
      <c r="AY34" s="116"/>
      <c r="AZ34" s="116"/>
      <c r="BA34" s="117"/>
      <c r="BB34" s="113" t="e" vm="3">
        <f t="shared" si="37"/>
        <v>#VALUE!</v>
      </c>
      <c r="BC34" s="113" t="e" vm="3">
        <f t="array" ref="BC34">AB34-(BD13^(1+(AVERAGE(ABS(Q13:V13)/1000000))^0.5))</f>
        <v>#VALUE!</v>
      </c>
      <c r="BD34" s="114"/>
      <c r="BE34" s="105"/>
      <c r="BF34" s="152"/>
      <c r="BG34" s="152"/>
      <c r="BH34" s="152"/>
      <c r="BI34" s="152"/>
      <c r="BJ34" s="152"/>
      <c r="BK34" s="152"/>
      <c r="BL34" s="152"/>
      <c r="BM34" s="53"/>
      <c r="BN34" s="105"/>
    </row>
    <row r="35" spans="1:66" s="42" customFormat="1" ht="15" customHeight="1" x14ac:dyDescent="0.25">
      <c r="A35" s="156" t="s">
        <v>150</v>
      </c>
      <c r="B35" s="156" t="s">
        <v>151</v>
      </c>
      <c r="C35" s="157">
        <f t="array" ref="C35">_xlfn.IFS(D18&lt;5,(C31+$C$8)*(1+(D18/10))^2,D18&gt;5,AVERAGE(C33:C34))</f>
        <v>0</v>
      </c>
      <c r="D35" s="160" t="e">
        <f t="shared" si="16"/>
        <v>#DIV/0!</v>
      </c>
      <c r="E35" s="157">
        <f t="shared" si="17"/>
        <v>0</v>
      </c>
      <c r="F35" s="160" t="e">
        <f t="shared" si="18"/>
        <v>#DIV/0!</v>
      </c>
      <c r="G35" s="157">
        <f t="shared" si="19"/>
        <v>0</v>
      </c>
      <c r="H35" s="160" t="e">
        <f t="shared" si="20"/>
        <v>#DIV/0!</v>
      </c>
      <c r="I35" s="162">
        <f t="shared" si="21"/>
        <v>0</v>
      </c>
      <c r="J35" s="160" t="e">
        <f t="shared" si="22"/>
        <v>#DIV/0!</v>
      </c>
      <c r="K35" s="157">
        <f t="shared" si="23"/>
        <v>0</v>
      </c>
      <c r="L35" s="160" t="e">
        <f t="shared" si="24"/>
        <v>#DIV/0!</v>
      </c>
      <c r="M35" s="157" t="e">
        <f t="shared" si="25"/>
        <v>#DIV/0!</v>
      </c>
      <c r="N35" s="160" t="e">
        <f t="shared" si="26"/>
        <v>#DIV/0!</v>
      </c>
      <c r="O35" s="114"/>
      <c r="P35" s="115">
        <f t="shared" si="4"/>
        <v>45809</v>
      </c>
      <c r="Q35" s="176" t="e">
        <f t="shared" si="10"/>
        <v>#DIV/0!</v>
      </c>
      <c r="R35" s="176" t="e">
        <f t="shared" si="11"/>
        <v>#DIV/0!</v>
      </c>
      <c r="S35" s="176" t="e">
        <f t="shared" si="12"/>
        <v>#DIV/0!</v>
      </c>
      <c r="T35" s="176" t="e">
        <f t="shared" si="13"/>
        <v>#DIV/0!</v>
      </c>
      <c r="U35" s="176" t="e">
        <f t="shared" si="14"/>
        <v>#DIV/0!</v>
      </c>
      <c r="V35" s="176" t="e">
        <f t="shared" si="15"/>
        <v>#DIV/0!</v>
      </c>
      <c r="W35" s="103"/>
      <c r="X35" s="112" t="str">
        <f t="shared" si="5"/>
        <v>6/31/2025</v>
      </c>
      <c r="Y35" s="157">
        <f t="array" ref="Y35">((ABS(Y31)+ABS($Y$8))*(1+(ABS(Z18)/100)^0.5)+(ABS(AH35)^0.5+ABS(AJ35)^0.5+ABS(AN35)^0.5+ABS(AP35)^0.5+ABS(AR35)^0.5+ABS(AT35)^0.5-ABS(AL35)^0.5)+(ABS(Y15)-ABS(Y14))+ABS(AVERAGE(AD14:AE14)*100))^(1+(AVERAGE(ABS(Q14:V14)/1000000))^0.5)</f>
        <v>0</v>
      </c>
      <c r="Z35" s="160" t="e">
        <f t="shared" si="27"/>
        <v>#DIV/0!</v>
      </c>
      <c r="AA35" s="114"/>
      <c r="AB35" s="116" t="e">
        <f t="shared" si="34"/>
        <v>#DIV/0!</v>
      </c>
      <c r="AC35" s="103"/>
      <c r="AD35" s="223"/>
      <c r="AE35" s="224"/>
      <c r="AF35" s="103"/>
      <c r="AG35" s="112" t="str">
        <f t="shared" si="35"/>
        <v>6/31/2025</v>
      </c>
      <c r="AH35" s="157">
        <f t="array" ref="AH35">_xlfn.IFS(AI18&lt;5,(AH31+$C$8)*(1+(AI18/10))^2,AI18&gt;5,AVERAGE(AH33:AH34))</f>
        <v>0</v>
      </c>
      <c r="AI35" s="160" t="e">
        <f t="shared" si="36"/>
        <v>#DIV/0!</v>
      </c>
      <c r="AJ35" s="157">
        <f t="shared" si="28"/>
        <v>0</v>
      </c>
      <c r="AK35" s="165">
        <f t="array" ref="AK35">_xlfn.IFS(AJ34=0, 0, ABS(AJ34)&gt;0, (AJ35-AJ34)/AJ34)</f>
        <v>0</v>
      </c>
      <c r="AL35" s="157">
        <f t="shared" si="29"/>
        <v>0</v>
      </c>
      <c r="AM35" s="165">
        <f t="array" ref="AM35">_xlfn.IFS(AL34=0, 0, ABS(AL34)&gt;0, (AL35-AL34)/AL34)</f>
        <v>0</v>
      </c>
      <c r="AN35" s="157">
        <f t="shared" si="30"/>
        <v>0</v>
      </c>
      <c r="AO35" s="165">
        <f t="array" ref="AO35">_xlfn.IFS(AN34=0, 0, ABS(AN34)&gt;0, (AN35-AN34)/AN34)</f>
        <v>0</v>
      </c>
      <c r="AP35" s="157">
        <f t="shared" si="31"/>
        <v>0</v>
      </c>
      <c r="AQ35" s="165">
        <f t="array" ref="AQ35">_xlfn.IFS(AP34=0, 0, ABS(AP34)&gt;0, (AP35-AP34)/AP34)</f>
        <v>0</v>
      </c>
      <c r="AR35" s="157">
        <f t="shared" si="32"/>
        <v>0</v>
      </c>
      <c r="AS35" s="165">
        <f t="array" ref="AS35">_xlfn.IFS(AR34=0, 0, ABS(AR34)&gt;0, (AR35-AR34)/AR34)</f>
        <v>0</v>
      </c>
      <c r="AT35" s="157">
        <f t="shared" si="33"/>
        <v>0</v>
      </c>
      <c r="AU35" s="165">
        <f t="array" ref="AU35">_xlfn.IFS(AT34=0, 0, ABS(AT34)&gt;0, (AT35-AT34)/AT34)</f>
        <v>0</v>
      </c>
      <c r="AV35" s="105"/>
      <c r="AW35" s="115">
        <v>45809</v>
      </c>
      <c r="AX35" s="112"/>
      <c r="AY35" s="116"/>
      <c r="AZ35" s="116"/>
      <c r="BA35" s="117"/>
      <c r="BB35" s="113" t="e">
        <f t="shared" si="37"/>
        <v>#DIV/0!</v>
      </c>
      <c r="BC35" s="113" t="e">
        <f t="array" ref="BC35">AB35-(BD14^(1+(AVERAGE(ABS(Q14:V14)/1000000))^0.5))</f>
        <v>#DIV/0!</v>
      </c>
      <c r="BD35" s="114"/>
      <c r="BE35" s="105"/>
      <c r="BF35" s="152"/>
      <c r="BG35" s="152"/>
      <c r="BH35" s="152"/>
      <c r="BI35" s="152"/>
      <c r="BJ35" s="152"/>
      <c r="BK35" s="152"/>
      <c r="BL35" s="152"/>
      <c r="BM35" s="53"/>
      <c r="BN35" s="105"/>
    </row>
    <row r="36" spans="1:66" s="42" customFormat="1" ht="15" customHeight="1" x14ac:dyDescent="0.25">
      <c r="A36" s="156" t="s">
        <v>152</v>
      </c>
      <c r="B36" s="156" t="s">
        <v>153</v>
      </c>
      <c r="C36" s="157">
        <f t="array" ref="C36">_xlfn.IFS(D19&lt;5,(C32+$C$8)*(1+(D19/10))^2,D19&gt;5,AVERAGE(C34:C35))</f>
        <v>0</v>
      </c>
      <c r="D36" s="160" t="e">
        <f t="shared" si="16"/>
        <v>#DIV/0!</v>
      </c>
      <c r="E36" s="157">
        <f t="shared" si="17"/>
        <v>0</v>
      </c>
      <c r="F36" s="160" t="e">
        <f t="shared" si="18"/>
        <v>#DIV/0!</v>
      </c>
      <c r="G36" s="157">
        <f t="shared" si="19"/>
        <v>0</v>
      </c>
      <c r="H36" s="160" t="e">
        <f t="shared" si="20"/>
        <v>#DIV/0!</v>
      </c>
      <c r="I36" s="162">
        <f t="shared" si="21"/>
        <v>0</v>
      </c>
      <c r="J36" s="160" t="e">
        <f t="shared" si="22"/>
        <v>#DIV/0!</v>
      </c>
      <c r="K36" s="157">
        <f t="shared" si="23"/>
        <v>0</v>
      </c>
      <c r="L36" s="160" t="e">
        <f t="shared" si="24"/>
        <v>#DIV/0!</v>
      </c>
      <c r="M36" s="157" t="e">
        <f t="shared" si="25"/>
        <v>#DIV/0!</v>
      </c>
      <c r="N36" s="160" t="e">
        <f t="shared" si="26"/>
        <v>#DIV/0!</v>
      </c>
      <c r="O36" s="114"/>
      <c r="P36" s="115">
        <f t="shared" si="4"/>
        <v>45901</v>
      </c>
      <c r="Q36" s="176" t="e">
        <f t="shared" si="10"/>
        <v>#DIV/0!</v>
      </c>
      <c r="R36" s="176" t="e">
        <f t="shared" si="11"/>
        <v>#DIV/0!</v>
      </c>
      <c r="S36" s="176" t="e">
        <f t="shared" si="12"/>
        <v>#DIV/0!</v>
      </c>
      <c r="T36" s="176" t="e">
        <f t="shared" si="13"/>
        <v>#DIV/0!</v>
      </c>
      <c r="U36" s="176" t="e">
        <f t="shared" si="14"/>
        <v>#DIV/0!</v>
      </c>
      <c r="V36" s="176" t="e">
        <f t="shared" si="15"/>
        <v>#DIV/0!</v>
      </c>
      <c r="W36" s="103"/>
      <c r="X36" s="112" t="str">
        <f t="shared" si="5"/>
        <v>9/31/2025</v>
      </c>
      <c r="Y36" s="157">
        <f t="array" ref="Y36">((ABS(Y32)+ABS($Y$8))*(1+(ABS(Z19)/100)^0.5)+(ABS(AH36)^0.5+ABS(AJ36)^0.5+ABS(AN36)^0.5+ABS(AP36)^0.5+ABS(AR36)^0.5+ABS(AT36)^0.5-ABS(AL36)^0.5)+(ABS(Y16)-ABS(Y15))+ABS(AVERAGE(AD15:AE15)*100))^(1+(AVERAGE(ABS(Q15:V15)/1000000))^0.5)</f>
        <v>0</v>
      </c>
      <c r="Z36" s="160" t="e">
        <f t="shared" si="27"/>
        <v>#DIV/0!</v>
      </c>
      <c r="AA36" s="114"/>
      <c r="AB36" s="116" t="e">
        <f t="shared" si="34"/>
        <v>#DIV/0!</v>
      </c>
      <c r="AC36" s="103"/>
      <c r="AD36" s="223"/>
      <c r="AE36" s="224"/>
      <c r="AF36" s="103"/>
      <c r="AG36" s="112" t="str">
        <f t="shared" si="35"/>
        <v>9/31/2025</v>
      </c>
      <c r="AH36" s="157">
        <f t="array" ref="AH36">_xlfn.IFS(AI19&lt;5,(AH32+$C$8)*(1+(AI19/10))^2,AI19&gt;5,AVERAGE(AH34:AH35))</f>
        <v>0</v>
      </c>
      <c r="AI36" s="160" t="e">
        <f t="shared" si="36"/>
        <v>#DIV/0!</v>
      </c>
      <c r="AJ36" s="157">
        <f t="shared" si="28"/>
        <v>0</v>
      </c>
      <c r="AK36" s="165">
        <f t="array" ref="AK36">_xlfn.IFS(AJ35=0, 0, ABS(AJ35)&gt;0, (AJ36-AJ35)/AJ35)</f>
        <v>0</v>
      </c>
      <c r="AL36" s="157">
        <f t="shared" si="29"/>
        <v>0</v>
      </c>
      <c r="AM36" s="165">
        <f t="array" ref="AM36">_xlfn.IFS(AL35=0, 0, ABS(AL35)&gt;0, (AL36-AL35)/AL35)</f>
        <v>0</v>
      </c>
      <c r="AN36" s="157">
        <f t="shared" si="30"/>
        <v>0</v>
      </c>
      <c r="AO36" s="165">
        <f t="array" ref="AO36">_xlfn.IFS(AN35=0, 0, ABS(AN35)&gt;0, (AN36-AN35)/AN35)</f>
        <v>0</v>
      </c>
      <c r="AP36" s="157">
        <f t="shared" si="31"/>
        <v>0</v>
      </c>
      <c r="AQ36" s="165">
        <f t="array" ref="AQ36">_xlfn.IFS(AP35=0, 0, ABS(AP35)&gt;0, (AP36-AP35)/AP35)</f>
        <v>0</v>
      </c>
      <c r="AR36" s="157">
        <f t="shared" si="32"/>
        <v>0</v>
      </c>
      <c r="AS36" s="165">
        <f t="array" ref="AS36">_xlfn.IFS(AR35=0, 0, ABS(AR35)&gt;0, (AR36-AR35)/AR35)</f>
        <v>0</v>
      </c>
      <c r="AT36" s="157">
        <f t="shared" si="33"/>
        <v>0</v>
      </c>
      <c r="AU36" s="165">
        <f t="array" ref="AU36">_xlfn.IFS(AT35=0, 0, ABS(AT35)&gt;0, (AT36-AT35)/AT35)</f>
        <v>0</v>
      </c>
      <c r="AV36" s="105"/>
      <c r="AW36" s="115">
        <v>45901</v>
      </c>
      <c r="AX36" s="112"/>
      <c r="AY36" s="116"/>
      <c r="AZ36" s="116"/>
      <c r="BA36" s="117"/>
      <c r="BB36" s="113" t="e">
        <f t="shared" si="37"/>
        <v>#DIV/0!</v>
      </c>
      <c r="BC36" s="113" t="e">
        <f t="array" ref="BC36">AB36-(BD15^(1+(AVERAGE(ABS(Q15:V15)/1000000))^0.5))</f>
        <v>#DIV/0!</v>
      </c>
      <c r="BD36" s="114"/>
      <c r="BE36" s="105"/>
      <c r="BF36" s="152"/>
      <c r="BG36" s="152"/>
      <c r="BH36" s="152"/>
      <c r="BI36" s="152"/>
      <c r="BJ36" s="152"/>
      <c r="BK36" s="152"/>
      <c r="BL36" s="152"/>
      <c r="BM36" s="53"/>
      <c r="BN36" s="105"/>
    </row>
    <row r="37" spans="1:66" s="42" customFormat="1" ht="15" customHeight="1" x14ac:dyDescent="0.25">
      <c r="A37" s="158" t="s">
        <v>154</v>
      </c>
      <c r="B37" s="126">
        <v>46022</v>
      </c>
      <c r="C37" s="159">
        <f t="array" ref="C37">_xlfn.IFS(D20&lt;5,(C33+$C$8)*(1+(D20/10))^2,D20&gt;5,AVERAGE(C35:C36))</f>
        <v>0</v>
      </c>
      <c r="D37" s="161" t="e">
        <f t="shared" si="16"/>
        <v>#DIV/0!</v>
      </c>
      <c r="E37" s="159">
        <f t="shared" si="17"/>
        <v>0</v>
      </c>
      <c r="F37" s="161" t="e">
        <f t="shared" si="18"/>
        <v>#DIV/0!</v>
      </c>
      <c r="G37" s="159">
        <f t="shared" si="19"/>
        <v>0</v>
      </c>
      <c r="H37" s="161" t="e">
        <f t="shared" si="20"/>
        <v>#DIV/0!</v>
      </c>
      <c r="I37" s="163">
        <f t="shared" si="21"/>
        <v>0</v>
      </c>
      <c r="J37" s="161" t="e">
        <f t="shared" si="22"/>
        <v>#DIV/0!</v>
      </c>
      <c r="K37" s="159">
        <f t="shared" si="23"/>
        <v>0</v>
      </c>
      <c r="L37" s="161" t="e">
        <f t="shared" si="24"/>
        <v>#DIV/0!</v>
      </c>
      <c r="M37" s="159" t="e">
        <f t="shared" si="25"/>
        <v>#DIV/0!</v>
      </c>
      <c r="N37" s="161" t="e">
        <f t="shared" si="26"/>
        <v>#DIV/0!</v>
      </c>
      <c r="O37" s="127"/>
      <c r="P37" s="128">
        <f t="shared" si="4"/>
        <v>45992</v>
      </c>
      <c r="Q37" s="177" t="e">
        <f t="shared" si="10"/>
        <v>#DIV/0!</v>
      </c>
      <c r="R37" s="177" t="e">
        <f t="shared" si="11"/>
        <v>#DIV/0!</v>
      </c>
      <c r="S37" s="177" t="e">
        <f t="shared" si="12"/>
        <v>#DIV/0!</v>
      </c>
      <c r="T37" s="177" t="e">
        <f t="shared" si="13"/>
        <v>#DIV/0!</v>
      </c>
      <c r="U37" s="177" t="e">
        <f t="shared" si="14"/>
        <v>#DIV/0!</v>
      </c>
      <c r="V37" s="177" t="e">
        <f t="shared" si="15"/>
        <v>#DIV/0!</v>
      </c>
      <c r="W37" s="129"/>
      <c r="X37" s="126">
        <f t="shared" si="5"/>
        <v>46022</v>
      </c>
      <c r="Y37" s="159">
        <f t="array" ref="Y37">((ABS(Y33)+ABS($Y$8))*(1+(ABS(Z20)/100)^0.5)+(ABS(AH37)^0.5+ABS(AJ37)^0.5+ABS(AN37)^0.5+ABS(AP37)^0.5+ABS(AR37)^0.5+ABS(AT37)^0.5-ABS(AL37)^0.5)+(ABS(Y17)-ABS(Y16))+ABS(AVERAGE(AD16:AE16)*100))^(1+(AVERAGE(ABS(Q16:V16)/1000000))^0.5)</f>
        <v>0</v>
      </c>
      <c r="Z37" s="161" t="e" vm="3">
        <f t="shared" si="27"/>
        <v>#VALUE!</v>
      </c>
      <c r="AA37" s="127"/>
      <c r="AB37" s="184" t="e">
        <f t="shared" si="34"/>
        <v>#DIV/0!</v>
      </c>
      <c r="AC37" s="129"/>
      <c r="AD37" s="232"/>
      <c r="AE37" s="224"/>
      <c r="AF37" s="129"/>
      <c r="AG37" s="126">
        <f t="shared" si="35"/>
        <v>46022</v>
      </c>
      <c r="AH37" s="159">
        <f t="array" ref="AH37">_xlfn.IFS(AI20&lt;5,(AH33+$C$8)*(1+(AI20/10))^2,AI20&gt;5,AVERAGE(AH35:AH36))</f>
        <v>0</v>
      </c>
      <c r="AI37" s="161" t="e">
        <f t="shared" si="36"/>
        <v>#DIV/0!</v>
      </c>
      <c r="AJ37" s="159">
        <f t="shared" si="28"/>
        <v>0</v>
      </c>
      <c r="AK37" s="166">
        <f t="array" ref="AK37">_xlfn.IFS(AJ36=0, 0, ABS(AJ36)&gt;0, (AJ37-AJ36)/AJ36)</f>
        <v>0</v>
      </c>
      <c r="AL37" s="159">
        <f t="shared" si="29"/>
        <v>0</v>
      </c>
      <c r="AM37" s="166">
        <f t="array" ref="AM37">_xlfn.IFS(AL36=0, 0, ABS(AL36)&gt;0, (AL37-AL36)/AL36)</f>
        <v>0</v>
      </c>
      <c r="AN37" s="159">
        <f t="shared" si="30"/>
        <v>0</v>
      </c>
      <c r="AO37" s="166">
        <f t="array" ref="AO37">_xlfn.IFS(AN36=0, 0, ABS(AN36)&gt;0, (AN37-AN36)/AN36)</f>
        <v>0</v>
      </c>
      <c r="AP37" s="159">
        <f t="shared" si="31"/>
        <v>0</v>
      </c>
      <c r="AQ37" s="166">
        <f t="array" ref="AQ37">_xlfn.IFS(AP36=0, 0, ABS(AP36)&gt;0, (AP37-AP36)/AP36)</f>
        <v>0</v>
      </c>
      <c r="AR37" s="159">
        <f t="shared" si="32"/>
        <v>0</v>
      </c>
      <c r="AS37" s="166">
        <f t="array" ref="AS37">_xlfn.IFS(AR36=0, 0, ABS(AR36)&gt;0, (AR37-AR36)/AR36)</f>
        <v>0</v>
      </c>
      <c r="AT37" s="159">
        <f t="shared" si="33"/>
        <v>0</v>
      </c>
      <c r="AU37" s="166">
        <f t="array" ref="AU37">_xlfn.IFS(AT36=0, 0, ABS(AT36)&gt;0, (AT37-AT36)/AT36)</f>
        <v>0</v>
      </c>
      <c r="AV37" s="209"/>
      <c r="AW37" s="204">
        <v>45992</v>
      </c>
      <c r="AX37" s="205"/>
      <c r="AY37" s="206"/>
      <c r="AZ37" s="206"/>
      <c r="BA37" s="207"/>
      <c r="BB37" s="208" t="e">
        <f t="shared" si="37"/>
        <v>#DIV/0!</v>
      </c>
      <c r="BC37" s="186" t="e">
        <f t="array" ref="BC37">AB37-(BD16^(1+(AVERAGE(ABS(Q16:V16)/1000000))^0.5))</f>
        <v>#DIV/0!</v>
      </c>
      <c r="BD37" s="186" t="e" vm="3">
        <f>AVERAGE(BC34:BC37)</f>
        <v>#VALUE!</v>
      </c>
      <c r="BE37" s="105"/>
      <c r="BF37" s="152"/>
      <c r="BG37" s="152"/>
      <c r="BH37" s="152"/>
      <c r="BI37" s="152"/>
      <c r="BJ37" s="152"/>
      <c r="BK37" s="152"/>
      <c r="BL37" s="152"/>
      <c r="BM37" s="53"/>
      <c r="BN37" s="105"/>
    </row>
    <row r="38" spans="1:66" s="42" customFormat="1" ht="15" customHeight="1" x14ac:dyDescent="0.25">
      <c r="A38" s="156" t="s">
        <v>155</v>
      </c>
      <c r="B38" s="112">
        <v>46112</v>
      </c>
      <c r="C38" s="157">
        <f t="array" ref="C38">_xlfn.IFS(D21&lt;5,(C34+$C$8)*(1+(D21/10))^2,D21&gt;5,AVERAGE(C36:C37))</f>
        <v>0</v>
      </c>
      <c r="D38" s="160" t="e">
        <f t="shared" si="16"/>
        <v>#DIV/0!</v>
      </c>
      <c r="E38" s="157">
        <f t="shared" si="17"/>
        <v>0</v>
      </c>
      <c r="F38" s="160" t="e">
        <f t="shared" si="18"/>
        <v>#DIV/0!</v>
      </c>
      <c r="G38" s="157">
        <f t="shared" si="19"/>
        <v>0</v>
      </c>
      <c r="H38" s="160" t="e">
        <f t="shared" si="20"/>
        <v>#DIV/0!</v>
      </c>
      <c r="I38" s="162">
        <f t="shared" si="21"/>
        <v>0</v>
      </c>
      <c r="J38" s="160" t="e">
        <f t="shared" si="22"/>
        <v>#DIV/0!</v>
      </c>
      <c r="K38" s="157">
        <f t="shared" si="23"/>
        <v>0</v>
      </c>
      <c r="L38" s="160" t="e">
        <f t="shared" si="24"/>
        <v>#DIV/0!</v>
      </c>
      <c r="M38" s="157" t="e">
        <f t="shared" si="25"/>
        <v>#DIV/0!</v>
      </c>
      <c r="N38" s="160" t="e">
        <f t="shared" si="26"/>
        <v>#DIV/0!</v>
      </c>
      <c r="O38" s="114"/>
      <c r="P38" s="115">
        <f t="shared" si="4"/>
        <v>46082</v>
      </c>
      <c r="Q38" s="176" t="e">
        <f t="shared" si="10"/>
        <v>#DIV/0!</v>
      </c>
      <c r="R38" s="176" t="e">
        <f t="shared" si="11"/>
        <v>#DIV/0!</v>
      </c>
      <c r="S38" s="176" t="e">
        <f t="shared" si="12"/>
        <v>#DIV/0!</v>
      </c>
      <c r="T38" s="176" t="e">
        <f t="shared" si="13"/>
        <v>#DIV/0!</v>
      </c>
      <c r="U38" s="176" t="e">
        <f t="shared" si="14"/>
        <v>#DIV/0!</v>
      </c>
      <c r="V38" s="176" t="e">
        <f t="shared" si="15"/>
        <v>#DIV/0!</v>
      </c>
      <c r="W38" s="103"/>
      <c r="X38" s="112">
        <f t="shared" si="5"/>
        <v>46112</v>
      </c>
      <c r="Y38" s="157" t="e" vm="3">
        <f t="array" ref="Y38">((ABS(Y34)+ABS($Y$8))*(1+(ABS(Z21)/100)^0.5)+(ABS(AH38)^0.5+ABS(AJ38)^0.5+ABS(AN38)^0.5+ABS(AP38)^0.5+ABS(AR38)^0.5+ABS(AT38)^0.5-ABS(AL38)^0.5)+(ABS(Y18)-ABS(Y17))+ABS(AVERAGE(AD17:AE17)*100))^(1+(AVERAGE(ABS(Q17:V17)/1000000))^0.5)</f>
        <v>#VALUE!</v>
      </c>
      <c r="Z38" s="160" t="e" vm="3">
        <f t="shared" si="27"/>
        <v>#VALUE!</v>
      </c>
      <c r="AA38" s="114"/>
      <c r="AB38" s="116" t="e" vm="3">
        <f t="shared" si="34"/>
        <v>#VALUE!</v>
      </c>
      <c r="AC38" s="103"/>
      <c r="AD38" s="223"/>
      <c r="AE38" s="224"/>
      <c r="AF38" s="103"/>
      <c r="AG38" s="112">
        <f t="shared" si="35"/>
        <v>46112</v>
      </c>
      <c r="AH38" s="157">
        <f t="array" ref="AH38">_xlfn.IFS(AI21&lt;5,(AH34+$C$8)*(1+(AI21/10))^2,AI21&gt;5,AVERAGE(AH36:AH37))</f>
        <v>0</v>
      </c>
      <c r="AI38" s="160" t="e">
        <f t="shared" si="36"/>
        <v>#DIV/0!</v>
      </c>
      <c r="AJ38" s="157">
        <f t="shared" si="28"/>
        <v>0</v>
      </c>
      <c r="AK38" s="165">
        <f t="array" ref="AK38">_xlfn.IFS(AJ37=0, 0, ABS(AJ37)&gt;0, (AJ38-AJ37)/AJ37)</f>
        <v>0</v>
      </c>
      <c r="AL38" s="157">
        <f t="shared" si="29"/>
        <v>0</v>
      </c>
      <c r="AM38" s="165">
        <f t="array" ref="AM38">_xlfn.IFS(AL37=0, 0, ABS(AL37)&gt;0, (AL38-AL37)/AL37)</f>
        <v>0</v>
      </c>
      <c r="AN38" s="157">
        <f t="shared" si="30"/>
        <v>0</v>
      </c>
      <c r="AO38" s="165">
        <f t="array" ref="AO38">_xlfn.IFS(AN37=0, 0, ABS(AN37)&gt;0, (AN38-AN37)/AN37)</f>
        <v>0</v>
      </c>
      <c r="AP38" s="157">
        <f t="shared" si="31"/>
        <v>0</v>
      </c>
      <c r="AQ38" s="165">
        <f t="array" ref="AQ38">_xlfn.IFS(AP37=0, 0, ABS(AP37)&gt;0, (AP38-AP37)/AP37)</f>
        <v>0</v>
      </c>
      <c r="AR38" s="157">
        <f t="shared" si="32"/>
        <v>0</v>
      </c>
      <c r="AS38" s="165">
        <f t="array" ref="AS38">_xlfn.IFS(AR37=0, 0, ABS(AR37)&gt;0, (AR38-AR37)/AR37)</f>
        <v>0</v>
      </c>
      <c r="AT38" s="157">
        <f t="shared" si="33"/>
        <v>0</v>
      </c>
      <c r="AU38" s="165">
        <f t="array" ref="AU38">_xlfn.IFS(AT37=0, 0, ABS(AT37)&gt;0, (AT38-AT37)/AT37)</f>
        <v>0</v>
      </c>
      <c r="AV38" s="105"/>
      <c r="AW38" s="115">
        <v>46082</v>
      </c>
      <c r="AX38" s="112"/>
      <c r="AY38" s="116"/>
      <c r="AZ38" s="116"/>
      <c r="BA38" s="117"/>
      <c r="BB38" s="113" t="e" vm="3">
        <f t="shared" si="37"/>
        <v>#VALUE!</v>
      </c>
      <c r="BC38" s="113" t="e" vm="3">
        <f t="array" ref="BC38">AB38-(BD17^(1+(AVERAGE(ABS(Q17:V17)/1000000))^0.5))</f>
        <v>#VALUE!</v>
      </c>
      <c r="BD38" s="114"/>
      <c r="BE38" s="105"/>
      <c r="BF38" s="152"/>
      <c r="BG38" s="152"/>
      <c r="BH38" s="152"/>
      <c r="BI38" s="152"/>
      <c r="BJ38" s="152"/>
      <c r="BK38" s="152"/>
      <c r="BL38" s="152"/>
      <c r="BM38" s="53"/>
      <c r="BN38" s="105"/>
    </row>
    <row r="39" spans="1:66" s="42" customFormat="1" ht="15" customHeight="1" x14ac:dyDescent="0.25">
      <c r="A39" s="156" t="s">
        <v>156</v>
      </c>
      <c r="B39" s="156" t="s">
        <v>157</v>
      </c>
      <c r="C39" s="157">
        <f t="array" ref="C39">_xlfn.IFS(D22&lt;5,(C35+$C$8)*(1+(D22/10))^2,D22&gt;5,AVERAGE(C37:C38))</f>
        <v>0</v>
      </c>
      <c r="D39" s="160" t="e">
        <f t="shared" si="16"/>
        <v>#DIV/0!</v>
      </c>
      <c r="E39" s="157">
        <f t="shared" si="17"/>
        <v>0</v>
      </c>
      <c r="F39" s="160" t="e">
        <f t="shared" si="18"/>
        <v>#DIV/0!</v>
      </c>
      <c r="G39" s="157">
        <f t="shared" si="19"/>
        <v>0</v>
      </c>
      <c r="H39" s="160" t="e">
        <f t="shared" si="20"/>
        <v>#DIV/0!</v>
      </c>
      <c r="I39" s="162">
        <f t="shared" si="21"/>
        <v>0</v>
      </c>
      <c r="J39" s="160" t="e">
        <f t="shared" si="22"/>
        <v>#DIV/0!</v>
      </c>
      <c r="K39" s="157">
        <f t="shared" si="23"/>
        <v>0</v>
      </c>
      <c r="L39" s="160" t="e">
        <f t="shared" si="24"/>
        <v>#DIV/0!</v>
      </c>
      <c r="M39" s="157" t="e">
        <f t="shared" si="25"/>
        <v>#DIV/0!</v>
      </c>
      <c r="N39" s="160" t="e">
        <f t="shared" si="26"/>
        <v>#DIV/0!</v>
      </c>
      <c r="O39" s="114"/>
      <c r="P39" s="115">
        <f t="shared" si="4"/>
        <v>46174</v>
      </c>
      <c r="Q39" s="176" t="e">
        <f t="shared" si="10"/>
        <v>#DIV/0!</v>
      </c>
      <c r="R39" s="176" t="e">
        <f t="shared" si="11"/>
        <v>#DIV/0!</v>
      </c>
      <c r="S39" s="176" t="e">
        <f t="shared" si="12"/>
        <v>#DIV/0!</v>
      </c>
      <c r="T39" s="176" t="e">
        <f t="shared" si="13"/>
        <v>#DIV/0!</v>
      </c>
      <c r="U39" s="176" t="e">
        <f t="shared" si="14"/>
        <v>#DIV/0!</v>
      </c>
      <c r="V39" s="176" t="e">
        <f t="shared" si="15"/>
        <v>#DIV/0!</v>
      </c>
      <c r="W39" s="103"/>
      <c r="X39" s="112" t="str">
        <f t="shared" si="5"/>
        <v>6/31/2026</v>
      </c>
      <c r="Y39" s="157">
        <f t="array" ref="Y39">((ABS(Y35)+ABS($Y$8))*(1+(ABS(Z22)/100)^0.5)+(ABS(AH39)^0.5+ABS(AJ39)^0.5+ABS(AN39)^0.5+ABS(AP39)^0.5+ABS(AR39)^0.5+ABS(AT39)^0.5-ABS(AL39)^0.5)+(ABS(Y19)-ABS(Y18))+ABS(AVERAGE(AD18:AE18)*100))^(1+(AVERAGE(ABS(Q18:V18)/1000000))^0.5)</f>
        <v>0</v>
      </c>
      <c r="Z39" s="160" t="e">
        <f t="shared" si="27"/>
        <v>#DIV/0!</v>
      </c>
      <c r="AA39" s="114"/>
      <c r="AB39" s="116" t="e">
        <f t="shared" si="34"/>
        <v>#DIV/0!</v>
      </c>
      <c r="AC39" s="103"/>
      <c r="AD39" s="223"/>
      <c r="AE39" s="224"/>
      <c r="AF39" s="103"/>
      <c r="AG39" s="112" t="str">
        <f t="shared" si="35"/>
        <v>6/31/2026</v>
      </c>
      <c r="AH39" s="157">
        <f t="array" ref="AH39">_xlfn.IFS(AI22&lt;5,(AH35+$C$8)*(1+(AI22/10))^2,AI22&gt;5,AVERAGE(AH37:AH38))</f>
        <v>0</v>
      </c>
      <c r="AI39" s="160" t="e">
        <f t="shared" si="36"/>
        <v>#DIV/0!</v>
      </c>
      <c r="AJ39" s="157">
        <f t="shared" si="28"/>
        <v>0</v>
      </c>
      <c r="AK39" s="165">
        <f t="array" ref="AK39">_xlfn.IFS(AJ38=0, 0, ABS(AJ38)&gt;0, (AJ39-AJ38)/AJ38)</f>
        <v>0</v>
      </c>
      <c r="AL39" s="157">
        <f t="shared" si="29"/>
        <v>0</v>
      </c>
      <c r="AM39" s="165">
        <f t="array" ref="AM39">_xlfn.IFS(AL38=0, 0, ABS(AL38)&gt;0, (AL39-AL38)/AL38)</f>
        <v>0</v>
      </c>
      <c r="AN39" s="157">
        <f t="shared" si="30"/>
        <v>0</v>
      </c>
      <c r="AO39" s="165">
        <f t="array" ref="AO39">_xlfn.IFS(AN38=0, 0, ABS(AN38)&gt;0, (AN39-AN38)/AN38)</f>
        <v>0</v>
      </c>
      <c r="AP39" s="157">
        <f t="shared" si="31"/>
        <v>0</v>
      </c>
      <c r="AQ39" s="165">
        <f t="array" ref="AQ39">_xlfn.IFS(AP38=0, 0, ABS(AP38)&gt;0, (AP39-AP38)/AP38)</f>
        <v>0</v>
      </c>
      <c r="AR39" s="157">
        <f t="shared" si="32"/>
        <v>0</v>
      </c>
      <c r="AS39" s="165">
        <f t="array" ref="AS39">_xlfn.IFS(AR38=0, 0, ABS(AR38)&gt;0, (AR39-AR38)/AR38)</f>
        <v>0</v>
      </c>
      <c r="AT39" s="157">
        <f t="shared" si="33"/>
        <v>0</v>
      </c>
      <c r="AU39" s="165">
        <f t="array" ref="AU39">_xlfn.IFS(AT38=0, 0, ABS(AT38)&gt;0, (AT39-AT38)/AT38)</f>
        <v>0</v>
      </c>
      <c r="AV39" s="105"/>
      <c r="AW39" s="115">
        <v>46174</v>
      </c>
      <c r="AX39" s="112"/>
      <c r="AY39" s="116"/>
      <c r="AZ39" s="116"/>
      <c r="BA39" s="117"/>
      <c r="BB39" s="113" t="e">
        <f t="shared" si="37"/>
        <v>#DIV/0!</v>
      </c>
      <c r="BC39" s="113" t="e">
        <f t="array" ref="BC39">AB39-(BD18^(1+(AVERAGE(ABS(Q18:V18)/1000000))^0.5))</f>
        <v>#DIV/0!</v>
      </c>
      <c r="BD39" s="114"/>
      <c r="BE39" s="105"/>
      <c r="BF39" s="152"/>
      <c r="BG39" s="152"/>
      <c r="BH39" s="152"/>
      <c r="BI39" s="152"/>
      <c r="BJ39" s="152"/>
      <c r="BK39" s="152"/>
      <c r="BL39" s="152"/>
      <c r="BM39" s="53"/>
      <c r="BN39" s="105"/>
    </row>
    <row r="40" spans="1:66" s="42" customFormat="1" ht="15" customHeight="1" x14ac:dyDescent="0.25">
      <c r="A40" s="156" t="s">
        <v>158</v>
      </c>
      <c r="B40" s="156" t="s">
        <v>159</v>
      </c>
      <c r="C40" s="157">
        <f t="array" ref="C40">_xlfn.IFS(D23&lt;5,(C36+$C$8)*(1+(D23/10))^2,D23&gt;5,AVERAGE(C38:C39))</f>
        <v>0</v>
      </c>
      <c r="D40" s="160" t="e">
        <f t="shared" si="16"/>
        <v>#DIV/0!</v>
      </c>
      <c r="E40" s="157">
        <f t="shared" si="17"/>
        <v>0</v>
      </c>
      <c r="F40" s="160" t="e">
        <f t="shared" si="18"/>
        <v>#DIV/0!</v>
      </c>
      <c r="G40" s="157">
        <f t="shared" si="19"/>
        <v>0</v>
      </c>
      <c r="H40" s="160" t="e">
        <f t="shared" si="20"/>
        <v>#DIV/0!</v>
      </c>
      <c r="I40" s="162">
        <f t="shared" si="21"/>
        <v>0</v>
      </c>
      <c r="J40" s="160" t="e">
        <f t="shared" si="22"/>
        <v>#DIV/0!</v>
      </c>
      <c r="K40" s="157">
        <f t="shared" si="23"/>
        <v>0</v>
      </c>
      <c r="L40" s="160" t="e">
        <f t="shared" si="24"/>
        <v>#DIV/0!</v>
      </c>
      <c r="M40" s="157" t="e">
        <f t="shared" si="25"/>
        <v>#DIV/0!</v>
      </c>
      <c r="N40" s="160" t="e">
        <f t="shared" si="26"/>
        <v>#DIV/0!</v>
      </c>
      <c r="O40" s="114"/>
      <c r="P40" s="115">
        <f t="shared" si="4"/>
        <v>46266</v>
      </c>
      <c r="Q40" s="176" t="e">
        <f t="shared" si="10"/>
        <v>#DIV/0!</v>
      </c>
      <c r="R40" s="176" t="e">
        <f t="shared" si="11"/>
        <v>#DIV/0!</v>
      </c>
      <c r="S40" s="176" t="e">
        <f t="shared" si="12"/>
        <v>#DIV/0!</v>
      </c>
      <c r="T40" s="176" t="e">
        <f t="shared" si="13"/>
        <v>#DIV/0!</v>
      </c>
      <c r="U40" s="176" t="e">
        <f t="shared" si="14"/>
        <v>#DIV/0!</v>
      </c>
      <c r="V40" s="176" t="e">
        <f t="shared" si="15"/>
        <v>#DIV/0!</v>
      </c>
      <c r="W40" s="103"/>
      <c r="X40" s="112" t="str">
        <f t="shared" si="5"/>
        <v>9/31/2026</v>
      </c>
      <c r="Y40" s="157">
        <f t="array" ref="Y40">((ABS(Y36)+ABS($Y$8))*(1+(ABS(Z23)/100)^0.5)+(ABS(AH40)^0.5+ABS(AJ40)^0.5+ABS(AN40)^0.5+ABS(AP40)^0.5+ABS(AR40)^0.5+ABS(AT40)^0.5-ABS(AL40)^0.5)+(ABS(Y20)-ABS(Y19))+ABS(AVERAGE(AD19:AE19)*100))^(1+(AVERAGE(ABS(Q19:V19)/1000000))^0.5)</f>
        <v>0</v>
      </c>
      <c r="Z40" s="160" t="e">
        <f t="shared" si="27"/>
        <v>#DIV/0!</v>
      </c>
      <c r="AA40" s="114"/>
      <c r="AB40" s="116" t="e">
        <f t="shared" si="34"/>
        <v>#DIV/0!</v>
      </c>
      <c r="AC40" s="103"/>
      <c r="AD40" s="223"/>
      <c r="AE40" s="224"/>
      <c r="AF40" s="103"/>
      <c r="AG40" s="112" t="str">
        <f t="shared" si="35"/>
        <v>9/31/2026</v>
      </c>
      <c r="AH40" s="157">
        <f t="array" ref="AH40">_xlfn.IFS(AI23&lt;5,(AH36+$C$8)*(1+(AI23/10))^2,AI23&gt;5,AVERAGE(AH38:AH39))</f>
        <v>0</v>
      </c>
      <c r="AI40" s="160" t="e">
        <f t="shared" si="36"/>
        <v>#DIV/0!</v>
      </c>
      <c r="AJ40" s="157">
        <f t="shared" si="28"/>
        <v>0</v>
      </c>
      <c r="AK40" s="165">
        <f t="array" ref="AK40">_xlfn.IFS(AJ39=0, 0, ABS(AJ39)&gt;0, (AJ40-AJ39)/AJ39)</f>
        <v>0</v>
      </c>
      <c r="AL40" s="157">
        <f t="shared" si="29"/>
        <v>0</v>
      </c>
      <c r="AM40" s="165">
        <f t="array" ref="AM40">_xlfn.IFS(AL39=0, 0, ABS(AL39)&gt;0, (AL40-AL39)/AL39)</f>
        <v>0</v>
      </c>
      <c r="AN40" s="157">
        <f t="shared" si="30"/>
        <v>0</v>
      </c>
      <c r="AO40" s="165">
        <f t="array" ref="AO40">_xlfn.IFS(AN39=0, 0, ABS(AN39)&gt;0, (AN40-AN39)/AN39)</f>
        <v>0</v>
      </c>
      <c r="AP40" s="157">
        <f t="shared" si="31"/>
        <v>0</v>
      </c>
      <c r="AQ40" s="165">
        <f t="array" ref="AQ40">_xlfn.IFS(AP39=0, 0, ABS(AP39)&gt;0, (AP40-AP39)/AP39)</f>
        <v>0</v>
      </c>
      <c r="AR40" s="157">
        <f t="shared" si="32"/>
        <v>0</v>
      </c>
      <c r="AS40" s="165">
        <f t="array" ref="AS40">_xlfn.IFS(AR39=0, 0, ABS(AR39)&gt;0, (AR40-AR39)/AR39)</f>
        <v>0</v>
      </c>
      <c r="AT40" s="157">
        <f t="shared" si="33"/>
        <v>0</v>
      </c>
      <c r="AU40" s="165">
        <f t="array" ref="AU40">_xlfn.IFS(AT39=0, 0, ABS(AT39)&gt;0, (AT40-AT39)/AT39)</f>
        <v>0</v>
      </c>
      <c r="AV40" s="105"/>
      <c r="AW40" s="115">
        <v>46266</v>
      </c>
      <c r="AX40" s="112"/>
      <c r="AY40" s="116"/>
      <c r="AZ40" s="116"/>
      <c r="BA40" s="117"/>
      <c r="BB40" s="113" t="e">
        <f t="shared" si="37"/>
        <v>#DIV/0!</v>
      </c>
      <c r="BC40" s="113" t="e">
        <f t="array" ref="BC40">AB40-(BD19^(1+(AVERAGE(ABS(Q19:V19)/1000000))^0.5))</f>
        <v>#DIV/0!</v>
      </c>
      <c r="BD40" s="114"/>
      <c r="BE40" s="105"/>
      <c r="BF40" s="152"/>
      <c r="BG40" s="152"/>
      <c r="BH40" s="152"/>
      <c r="BI40" s="152"/>
      <c r="BJ40" s="152"/>
      <c r="BK40" s="152"/>
      <c r="BL40" s="152"/>
      <c r="BM40" s="53"/>
      <c r="BN40" s="105"/>
    </row>
    <row r="41" spans="1:66" s="42" customFormat="1" ht="15" customHeight="1" x14ac:dyDescent="0.25">
      <c r="A41" s="158" t="s">
        <v>160</v>
      </c>
      <c r="B41" s="126">
        <v>46387</v>
      </c>
      <c r="C41" s="159">
        <f t="array" ref="C41">_xlfn.IFS(D24&lt;5,(C37+$C$8)*(1+(D24/10))^2,D24&gt;5,AVERAGE(C39:C40))</f>
        <v>0</v>
      </c>
      <c r="D41" s="161" t="e">
        <f t="shared" si="16"/>
        <v>#DIV/0!</v>
      </c>
      <c r="E41" s="159">
        <f t="shared" si="17"/>
        <v>0</v>
      </c>
      <c r="F41" s="161" t="e">
        <f t="shared" si="18"/>
        <v>#DIV/0!</v>
      </c>
      <c r="G41" s="159">
        <f t="shared" si="19"/>
        <v>0</v>
      </c>
      <c r="H41" s="161" t="e">
        <f t="shared" si="20"/>
        <v>#DIV/0!</v>
      </c>
      <c r="I41" s="163">
        <f t="shared" si="21"/>
        <v>0</v>
      </c>
      <c r="J41" s="161" t="e">
        <f t="shared" si="22"/>
        <v>#DIV/0!</v>
      </c>
      <c r="K41" s="159">
        <f t="shared" si="23"/>
        <v>0</v>
      </c>
      <c r="L41" s="161" t="e">
        <f t="shared" si="24"/>
        <v>#DIV/0!</v>
      </c>
      <c r="M41" s="159" t="e">
        <f t="shared" si="25"/>
        <v>#DIV/0!</v>
      </c>
      <c r="N41" s="161" t="e">
        <f t="shared" si="26"/>
        <v>#DIV/0!</v>
      </c>
      <c r="O41" s="127"/>
      <c r="P41" s="128">
        <f t="shared" si="4"/>
        <v>46357</v>
      </c>
      <c r="Q41" s="177" t="e">
        <f t="shared" si="10"/>
        <v>#DIV/0!</v>
      </c>
      <c r="R41" s="177" t="e">
        <f t="shared" si="11"/>
        <v>#DIV/0!</v>
      </c>
      <c r="S41" s="177" t="e">
        <f t="shared" si="12"/>
        <v>#DIV/0!</v>
      </c>
      <c r="T41" s="177" t="e">
        <f t="shared" si="13"/>
        <v>#DIV/0!</v>
      </c>
      <c r="U41" s="177" t="e">
        <f t="shared" si="14"/>
        <v>#DIV/0!</v>
      </c>
      <c r="V41" s="177" t="e">
        <f t="shared" si="15"/>
        <v>#DIV/0!</v>
      </c>
      <c r="W41" s="129"/>
      <c r="X41" s="126">
        <f t="shared" si="5"/>
        <v>46387</v>
      </c>
      <c r="Y41" s="159">
        <f t="array" ref="Y41">((ABS(Y37)+ABS($Y$8))*(1+(ABS(Z24)/100)^0.5)+(ABS(AH41)^0.5+ABS(AJ41)^0.5+ABS(AN41)^0.5+ABS(AP41)^0.5+ABS(AR41)^0.5+ABS(AT41)^0.5-ABS(AL41)^0.5)+(ABS(Y21)-ABS(Y20))+ABS(AVERAGE(AD20:AE20)*100))^(1+(AVERAGE(ABS(Q20:V20)/1000000))^0.5)</f>
        <v>0</v>
      </c>
      <c r="Z41" s="161" t="e" vm="3">
        <f t="shared" si="27"/>
        <v>#VALUE!</v>
      </c>
      <c r="AA41" s="127"/>
      <c r="AB41" s="184" t="e">
        <f t="shared" si="34"/>
        <v>#DIV/0!</v>
      </c>
      <c r="AC41" s="129"/>
      <c r="AD41" s="232"/>
      <c r="AE41" s="224"/>
      <c r="AF41" s="129"/>
      <c r="AG41" s="126">
        <f t="shared" si="35"/>
        <v>46387</v>
      </c>
      <c r="AH41" s="159">
        <f t="array" ref="AH41">_xlfn.IFS(AI24&lt;5,(AH37+$C$8)*(1+(AI24/10))^2,AI24&gt;5,AVERAGE(AH39:AH40))</f>
        <v>0</v>
      </c>
      <c r="AI41" s="161" t="e">
        <f t="shared" si="36"/>
        <v>#DIV/0!</v>
      </c>
      <c r="AJ41" s="159">
        <f t="shared" si="28"/>
        <v>0</v>
      </c>
      <c r="AK41" s="166">
        <f t="array" ref="AK41">_xlfn.IFS(AJ40=0, 0, ABS(AJ40)&gt;0, (AJ41-AJ40)/AJ40)</f>
        <v>0</v>
      </c>
      <c r="AL41" s="159">
        <f t="shared" si="29"/>
        <v>0</v>
      </c>
      <c r="AM41" s="166">
        <f t="array" ref="AM41">_xlfn.IFS(AL40=0, 0, ABS(AL40)&gt;0, (AL41-AL40)/AL40)</f>
        <v>0</v>
      </c>
      <c r="AN41" s="159">
        <f t="shared" si="30"/>
        <v>0</v>
      </c>
      <c r="AO41" s="166">
        <f t="array" ref="AO41">_xlfn.IFS(AN40=0, 0, ABS(AN40)&gt;0, (AN41-AN40)/AN40)</f>
        <v>0</v>
      </c>
      <c r="AP41" s="159">
        <f t="shared" si="31"/>
        <v>0</v>
      </c>
      <c r="AQ41" s="166">
        <f t="array" ref="AQ41">_xlfn.IFS(AP40=0, 0, ABS(AP40)&gt;0, (AP41-AP40)/AP40)</f>
        <v>0</v>
      </c>
      <c r="AR41" s="159">
        <f t="shared" si="32"/>
        <v>0</v>
      </c>
      <c r="AS41" s="166">
        <f t="array" ref="AS41">_xlfn.IFS(AR40=0, 0, ABS(AR40)&gt;0, (AR41-AR40)/AR40)</f>
        <v>0</v>
      </c>
      <c r="AT41" s="159">
        <f t="shared" si="33"/>
        <v>0</v>
      </c>
      <c r="AU41" s="166">
        <f t="array" ref="AU41">_xlfn.IFS(AT40=0, 0, ABS(AT40)&gt;0, (AT41-AT40)/AT40)</f>
        <v>0</v>
      </c>
      <c r="AV41" s="209"/>
      <c r="AW41" s="204">
        <v>46357</v>
      </c>
      <c r="AX41" s="205"/>
      <c r="AY41" s="206"/>
      <c r="AZ41" s="206"/>
      <c r="BA41" s="207"/>
      <c r="BB41" s="208" t="e">
        <f t="shared" si="37"/>
        <v>#DIV/0!</v>
      </c>
      <c r="BC41" s="186" t="e">
        <f t="array" ref="BC41">AB41-(BD20^(1+(AVERAGE(ABS(Q20:V20)/1000000))^0.5))</f>
        <v>#DIV/0!</v>
      </c>
      <c r="BD41" s="186" t="e" vm="3">
        <f>AVERAGE(BC38:BC41)</f>
        <v>#VALUE!</v>
      </c>
      <c r="BE41" s="105"/>
      <c r="BF41" s="53"/>
      <c r="BG41" s="53"/>
      <c r="BH41" s="53"/>
      <c r="BI41" s="53"/>
      <c r="BJ41" s="53"/>
      <c r="BK41" s="53"/>
      <c r="BL41" s="53"/>
      <c r="BM41" s="53"/>
      <c r="BN41" s="105"/>
    </row>
    <row r="42" spans="1:66" s="42" customFormat="1" ht="15" customHeight="1" x14ac:dyDescent="0.25">
      <c r="A42" s="156" t="s">
        <v>161</v>
      </c>
      <c r="B42" s="112">
        <v>46477</v>
      </c>
      <c r="C42" s="157">
        <f t="array" ref="C42">_xlfn.IFS(D25&lt;5,(C38+$C$8)*(1+(D25/10))^2,D25&gt;5,AVERAGE(C40:C41))</f>
        <v>0</v>
      </c>
      <c r="D42" s="160" t="e">
        <f t="shared" si="16"/>
        <v>#DIV/0!</v>
      </c>
      <c r="E42" s="157">
        <f t="shared" si="17"/>
        <v>0</v>
      </c>
      <c r="F42" s="160" t="e">
        <f t="shared" si="18"/>
        <v>#DIV/0!</v>
      </c>
      <c r="G42" s="157">
        <f t="shared" si="19"/>
        <v>0</v>
      </c>
      <c r="H42" s="160" t="e">
        <f t="shared" si="20"/>
        <v>#DIV/0!</v>
      </c>
      <c r="I42" s="162">
        <f t="shared" si="21"/>
        <v>0</v>
      </c>
      <c r="J42" s="160" t="e">
        <f t="shared" si="22"/>
        <v>#DIV/0!</v>
      </c>
      <c r="K42" s="157">
        <f t="shared" si="23"/>
        <v>0</v>
      </c>
      <c r="L42" s="160" t="e">
        <f t="shared" si="24"/>
        <v>#DIV/0!</v>
      </c>
      <c r="M42" s="157" t="e">
        <f t="shared" si="25"/>
        <v>#DIV/0!</v>
      </c>
      <c r="N42" s="160" t="e">
        <f t="shared" si="26"/>
        <v>#DIV/0!</v>
      </c>
      <c r="O42" s="114"/>
      <c r="P42" s="115">
        <f t="shared" si="4"/>
        <v>46447</v>
      </c>
      <c r="Q42" s="176" t="e">
        <f t="shared" si="10"/>
        <v>#DIV/0!</v>
      </c>
      <c r="R42" s="176" t="e">
        <f t="shared" si="11"/>
        <v>#DIV/0!</v>
      </c>
      <c r="S42" s="176" t="e">
        <f t="shared" si="12"/>
        <v>#DIV/0!</v>
      </c>
      <c r="T42" s="176" t="e">
        <f t="shared" si="13"/>
        <v>#DIV/0!</v>
      </c>
      <c r="U42" s="176" t="e">
        <f t="shared" si="14"/>
        <v>#DIV/0!</v>
      </c>
      <c r="V42" s="176" t="e">
        <f t="shared" si="15"/>
        <v>#DIV/0!</v>
      </c>
      <c r="W42" s="103"/>
      <c r="X42" s="112">
        <f t="shared" si="5"/>
        <v>46477</v>
      </c>
      <c r="Y42" s="157" t="e" vm="3">
        <f t="array" ref="Y42">((ABS(Y38)+ABS($Y$8))*(1+(ABS(Z25)/100)^0.5)+(ABS(AH42)^0.5+ABS(AJ42)^0.5+ABS(AN42)^0.5+ABS(AP42)^0.5+ABS(AR42)^0.5+ABS(AT42)^0.5-ABS(AL42)^0.5)+(ABS(Y22)-ABS(Y21))+ABS(AVERAGE(AD21:AE21)*100))^(1+(AVERAGE(ABS(Q21:V21)/1000000))^0.5)</f>
        <v>#VALUE!</v>
      </c>
      <c r="Z42" s="160" t="e" vm="3">
        <f t="shared" si="27"/>
        <v>#VALUE!</v>
      </c>
      <c r="AA42" s="114"/>
      <c r="AB42" s="116" t="e" vm="3">
        <f t="shared" si="34"/>
        <v>#VALUE!</v>
      </c>
      <c r="AC42" s="103"/>
      <c r="AD42" s="223"/>
      <c r="AE42" s="224"/>
      <c r="AF42" s="103"/>
      <c r="AG42" s="112">
        <f t="shared" si="35"/>
        <v>46477</v>
      </c>
      <c r="AH42" s="157">
        <f t="array" ref="AH42">_xlfn.IFS(AI25&lt;5,(AH38+$C$8)*(1+(AI25/10))^2,AI25&gt;5,AVERAGE(AH40:AH41))</f>
        <v>0</v>
      </c>
      <c r="AI42" s="160" t="e">
        <f t="shared" si="36"/>
        <v>#DIV/0!</v>
      </c>
      <c r="AJ42" s="157">
        <f t="shared" si="28"/>
        <v>0</v>
      </c>
      <c r="AK42" s="165">
        <f t="array" ref="AK42">_xlfn.IFS(AJ41=0, 0, ABS(AJ41)&gt;0, (AJ42-AJ41)/AJ41)</f>
        <v>0</v>
      </c>
      <c r="AL42" s="157">
        <f t="shared" si="29"/>
        <v>0</v>
      </c>
      <c r="AM42" s="165">
        <f t="array" ref="AM42">_xlfn.IFS(AL41=0, 0, ABS(AL41)&gt;0, (AL42-AL41)/AL41)</f>
        <v>0</v>
      </c>
      <c r="AN42" s="157">
        <f t="shared" si="30"/>
        <v>0</v>
      </c>
      <c r="AO42" s="165">
        <f t="array" ref="AO42">_xlfn.IFS(AN41=0, 0, ABS(AN41)&gt;0, (AN42-AN41)/AN41)</f>
        <v>0</v>
      </c>
      <c r="AP42" s="157">
        <f t="shared" si="31"/>
        <v>0</v>
      </c>
      <c r="AQ42" s="165">
        <f t="array" ref="AQ42">_xlfn.IFS(AP41=0, 0, ABS(AP41)&gt;0, (AP42-AP41)/AP41)</f>
        <v>0</v>
      </c>
      <c r="AR42" s="157">
        <f t="shared" si="32"/>
        <v>0</v>
      </c>
      <c r="AS42" s="165">
        <f t="array" ref="AS42">_xlfn.IFS(AR41=0, 0, ABS(AR41)&gt;0, (AR42-AR41)/AR41)</f>
        <v>0</v>
      </c>
      <c r="AT42" s="157">
        <f t="shared" si="33"/>
        <v>0</v>
      </c>
      <c r="AU42" s="165">
        <f t="array" ref="AU42">_xlfn.IFS(AT41=0, 0, ABS(AT41)&gt;0, (AT42-AT41)/AT41)</f>
        <v>0</v>
      </c>
      <c r="AV42" s="105"/>
      <c r="AW42" s="115">
        <v>46447</v>
      </c>
      <c r="AX42" s="112"/>
      <c r="AY42" s="116"/>
      <c r="AZ42" s="116"/>
      <c r="BA42" s="117"/>
      <c r="BB42" s="113" t="e" vm="3">
        <f t="shared" si="37"/>
        <v>#VALUE!</v>
      </c>
      <c r="BC42" s="113" t="e" vm="3">
        <f t="array" ref="BC42">AB42-(BD21^(1+(AVERAGE(ABS(Q21:V21)/1000000))^0.5))</f>
        <v>#VALUE!</v>
      </c>
      <c r="BD42" s="114"/>
      <c r="BE42" s="105"/>
      <c r="BF42" s="242" t="s">
        <v>162</v>
      </c>
      <c r="BG42" s="224"/>
      <c r="BH42" s="224"/>
      <c r="BI42" s="225" t="e">
        <f>BC52</f>
        <v>#DIV/0!</v>
      </c>
      <c r="BJ42" s="235" t="e">
        <f>(BI42-BB6)/BB6</f>
        <v>#DIV/0!</v>
      </c>
      <c r="BK42" s="241" t="e">
        <f t="array" ref="BK42">_xlfn.IFS(BJ42&gt;0.05, "UNDERVALUED", BJ42&lt;0, "OVERVALUED", 0.05&gt;BJ42&gt;-0.05, "NEUTRAL")</f>
        <v>#DIV/0!</v>
      </c>
      <c r="BL42" s="224"/>
      <c r="BM42" s="53"/>
      <c r="BN42" s="105"/>
    </row>
    <row r="43" spans="1:66" s="42" customFormat="1" ht="15" customHeight="1" x14ac:dyDescent="0.25">
      <c r="A43" s="156" t="s">
        <v>163</v>
      </c>
      <c r="B43" s="156" t="s">
        <v>164</v>
      </c>
      <c r="C43" s="157">
        <f t="array" ref="C43">_xlfn.IFS(D26&lt;5,(C39+$C$8)*(1+(D26/10))^2,D26&gt;5,AVERAGE(C41:C42))</f>
        <v>0</v>
      </c>
      <c r="D43" s="160" t="e">
        <f t="shared" si="16"/>
        <v>#DIV/0!</v>
      </c>
      <c r="E43" s="157">
        <f t="shared" si="17"/>
        <v>0</v>
      </c>
      <c r="F43" s="160" t="e">
        <f t="shared" si="18"/>
        <v>#DIV/0!</v>
      </c>
      <c r="G43" s="157">
        <f t="shared" si="19"/>
        <v>0</v>
      </c>
      <c r="H43" s="160" t="e">
        <f t="shared" si="20"/>
        <v>#DIV/0!</v>
      </c>
      <c r="I43" s="162">
        <f t="shared" si="21"/>
        <v>0</v>
      </c>
      <c r="J43" s="160" t="e">
        <f t="shared" si="22"/>
        <v>#DIV/0!</v>
      </c>
      <c r="K43" s="157">
        <f t="shared" si="23"/>
        <v>0</v>
      </c>
      <c r="L43" s="160" t="e">
        <f t="shared" si="24"/>
        <v>#DIV/0!</v>
      </c>
      <c r="M43" s="157" t="e">
        <f t="shared" si="25"/>
        <v>#DIV/0!</v>
      </c>
      <c r="N43" s="160" t="e">
        <f t="shared" si="26"/>
        <v>#DIV/0!</v>
      </c>
      <c r="O43" s="114"/>
      <c r="P43" s="115">
        <f t="shared" si="4"/>
        <v>46539</v>
      </c>
      <c r="Q43" s="176" t="e">
        <f t="shared" si="10"/>
        <v>#DIV/0!</v>
      </c>
      <c r="R43" s="176" t="e">
        <f t="shared" si="11"/>
        <v>#DIV/0!</v>
      </c>
      <c r="S43" s="176" t="e">
        <f t="shared" si="12"/>
        <v>#DIV/0!</v>
      </c>
      <c r="T43" s="176" t="e">
        <f t="shared" si="13"/>
        <v>#DIV/0!</v>
      </c>
      <c r="U43" s="176" t="e">
        <f t="shared" si="14"/>
        <v>#DIV/0!</v>
      </c>
      <c r="V43" s="176" t="e">
        <f t="shared" si="15"/>
        <v>#DIV/0!</v>
      </c>
      <c r="W43" s="103"/>
      <c r="X43" s="112" t="str">
        <f t="shared" si="5"/>
        <v>6/31/2027</v>
      </c>
      <c r="Y43" s="157">
        <f t="array" ref="Y43">((ABS(Y39)+ABS($Y$8))*(1+(ABS(Z26)/100)^0.5)+(ABS(AH43)^0.5+ABS(AJ43)^0.5+ABS(AN43)^0.5+ABS(AP43)^0.5+ABS(AR43)^0.5+ABS(AT43)^0.5-ABS(AL43)^0.5)+(ABS(Y23)-ABS(Y22))+ABS(AVERAGE(AD22:AE22)*100))^(1+(AVERAGE(ABS(Q22:V22)/1000000))^0.5)</f>
        <v>0</v>
      </c>
      <c r="Z43" s="160" t="e">
        <f t="shared" si="27"/>
        <v>#DIV/0!</v>
      </c>
      <c r="AA43" s="114"/>
      <c r="AB43" s="116" t="e">
        <f t="shared" si="34"/>
        <v>#DIV/0!</v>
      </c>
      <c r="AC43" s="103"/>
      <c r="AD43" s="223"/>
      <c r="AE43" s="224"/>
      <c r="AF43" s="103"/>
      <c r="AG43" s="112" t="str">
        <f t="shared" si="35"/>
        <v>6/31/2027</v>
      </c>
      <c r="AH43" s="157">
        <f t="array" ref="AH43">_xlfn.IFS(AI26&lt;5,(AH39+$C$8)*(1+(AI26/10))^2,AI26&gt;5,AVERAGE(AH41:AH42))</f>
        <v>0</v>
      </c>
      <c r="AI43" s="160" t="e">
        <f t="shared" si="36"/>
        <v>#DIV/0!</v>
      </c>
      <c r="AJ43" s="157">
        <f t="shared" si="28"/>
        <v>0</v>
      </c>
      <c r="AK43" s="165">
        <f t="array" ref="AK43">_xlfn.IFS(AJ42=0, 0, ABS(AJ42)&gt;0, (AJ43-AJ42)/AJ42)</f>
        <v>0</v>
      </c>
      <c r="AL43" s="157">
        <f t="shared" si="29"/>
        <v>0</v>
      </c>
      <c r="AM43" s="165">
        <f t="array" ref="AM43">_xlfn.IFS(AL42=0, 0, ABS(AL42)&gt;0, (AL43-AL42)/AL42)</f>
        <v>0</v>
      </c>
      <c r="AN43" s="157">
        <f t="shared" si="30"/>
        <v>0</v>
      </c>
      <c r="AO43" s="165">
        <f t="array" ref="AO43">_xlfn.IFS(AN42=0, 0, ABS(AN42)&gt;0, (AN43-AN42)/AN42)</f>
        <v>0</v>
      </c>
      <c r="AP43" s="157">
        <f t="shared" si="31"/>
        <v>0</v>
      </c>
      <c r="AQ43" s="165">
        <f t="array" ref="AQ43">_xlfn.IFS(AP42=0, 0, ABS(AP42)&gt;0, (AP43-AP42)/AP42)</f>
        <v>0</v>
      </c>
      <c r="AR43" s="157">
        <f t="shared" si="32"/>
        <v>0</v>
      </c>
      <c r="AS43" s="165">
        <f t="array" ref="AS43">_xlfn.IFS(AR42=0, 0, ABS(AR42)&gt;0, (AR43-AR42)/AR42)</f>
        <v>0</v>
      </c>
      <c r="AT43" s="157">
        <f t="shared" si="33"/>
        <v>0</v>
      </c>
      <c r="AU43" s="165">
        <f t="array" ref="AU43">_xlfn.IFS(AT42=0, 0, ABS(AT42)&gt;0, (AT43-AT42)/AT42)</f>
        <v>0</v>
      </c>
      <c r="AV43" s="105"/>
      <c r="AW43" s="115">
        <v>46539</v>
      </c>
      <c r="AX43" s="112"/>
      <c r="AY43" s="116"/>
      <c r="AZ43" s="116"/>
      <c r="BA43" s="117"/>
      <c r="BB43" s="113" t="e">
        <f t="shared" si="37"/>
        <v>#DIV/0!</v>
      </c>
      <c r="BC43" s="113" t="e">
        <f t="array" ref="BC43">AB43-(BD22^(1+(AVERAGE(ABS(Q22:V22)/1000000))^0.5))</f>
        <v>#DIV/0!</v>
      </c>
      <c r="BD43" s="114"/>
      <c r="BE43" s="105"/>
      <c r="BF43" s="224"/>
      <c r="BG43" s="224"/>
      <c r="BH43" s="224"/>
      <c r="BI43" s="224"/>
      <c r="BJ43" s="224"/>
      <c r="BK43" s="224"/>
      <c r="BL43" s="224"/>
      <c r="BM43" s="53"/>
      <c r="BN43" s="105"/>
    </row>
    <row r="44" spans="1:66" s="42" customFormat="1" ht="15" customHeight="1" x14ac:dyDescent="0.25">
      <c r="A44" s="156" t="s">
        <v>165</v>
      </c>
      <c r="B44" s="156" t="s">
        <v>166</v>
      </c>
      <c r="C44" s="157">
        <f t="array" ref="C44">_xlfn.IFS(D27&lt;5,(C40+$C$8)*(1+(D27/10))^2,D27&gt;5,AVERAGE(C42:C43))</f>
        <v>0</v>
      </c>
      <c r="D44" s="160" t="e">
        <f t="shared" si="16"/>
        <v>#DIV/0!</v>
      </c>
      <c r="E44" s="157">
        <f t="shared" si="17"/>
        <v>0</v>
      </c>
      <c r="F44" s="160" t="e">
        <f t="shared" si="18"/>
        <v>#DIV/0!</v>
      </c>
      <c r="G44" s="157">
        <f t="shared" si="19"/>
        <v>0</v>
      </c>
      <c r="H44" s="160" t="e">
        <f t="shared" si="20"/>
        <v>#DIV/0!</v>
      </c>
      <c r="I44" s="162">
        <f t="shared" si="21"/>
        <v>0</v>
      </c>
      <c r="J44" s="160" t="e">
        <f t="shared" si="22"/>
        <v>#DIV/0!</v>
      </c>
      <c r="K44" s="157">
        <f t="shared" si="23"/>
        <v>0</v>
      </c>
      <c r="L44" s="160" t="e">
        <f t="shared" si="24"/>
        <v>#DIV/0!</v>
      </c>
      <c r="M44" s="157" t="e">
        <f t="shared" si="25"/>
        <v>#DIV/0!</v>
      </c>
      <c r="N44" s="160" t="e">
        <f t="shared" si="26"/>
        <v>#DIV/0!</v>
      </c>
      <c r="O44" s="114"/>
      <c r="P44" s="115">
        <f t="shared" si="4"/>
        <v>46631</v>
      </c>
      <c r="Q44" s="176" t="e">
        <f t="shared" si="10"/>
        <v>#DIV/0!</v>
      </c>
      <c r="R44" s="176" t="e">
        <f t="shared" si="11"/>
        <v>#DIV/0!</v>
      </c>
      <c r="S44" s="176" t="e">
        <f t="shared" si="12"/>
        <v>#DIV/0!</v>
      </c>
      <c r="T44" s="176" t="e">
        <f t="shared" si="13"/>
        <v>#DIV/0!</v>
      </c>
      <c r="U44" s="176" t="e">
        <f t="shared" si="14"/>
        <v>#DIV/0!</v>
      </c>
      <c r="V44" s="176" t="e">
        <f t="shared" si="15"/>
        <v>#DIV/0!</v>
      </c>
      <c r="W44" s="103"/>
      <c r="X44" s="112" t="str">
        <f t="shared" si="5"/>
        <v>9/31/2027</v>
      </c>
      <c r="Y44" s="157">
        <f t="array" ref="Y44">((ABS(Y40)+ABS($Y$8))*(1+(ABS(Z27)/100)^0.5)+(ABS(AH44)^0.5+ABS(AJ44)^0.5+ABS(AN44)^0.5+ABS(AP44)^0.5+ABS(AR44)^0.5+ABS(AT44)^0.5-ABS(AL44)^0.5)+(ABS(Y24)-ABS(Y23))+ABS(AVERAGE(AD23:AE23)*100))^(1+(AVERAGE(ABS(Q23:V23)/1000000))^0.5)</f>
        <v>0</v>
      </c>
      <c r="Z44" s="160" t="e">
        <f t="shared" si="27"/>
        <v>#DIV/0!</v>
      </c>
      <c r="AA44" s="114"/>
      <c r="AB44" s="116" t="e">
        <f t="shared" si="34"/>
        <v>#DIV/0!</v>
      </c>
      <c r="AC44" s="103"/>
      <c r="AD44" s="223"/>
      <c r="AE44" s="224"/>
      <c r="AF44" s="103"/>
      <c r="AG44" s="112" t="str">
        <f t="shared" si="35"/>
        <v>9/31/2027</v>
      </c>
      <c r="AH44" s="157">
        <f t="array" ref="AH44">_xlfn.IFS(AI27&lt;5,(AH40+$C$8)*(1+(AI27/10))^2,AI27&gt;5,AVERAGE(AH42:AH43))</f>
        <v>0</v>
      </c>
      <c r="AI44" s="160" t="e">
        <f t="shared" si="36"/>
        <v>#DIV/0!</v>
      </c>
      <c r="AJ44" s="157">
        <f t="shared" si="28"/>
        <v>0</v>
      </c>
      <c r="AK44" s="165">
        <f t="array" ref="AK44">_xlfn.IFS(AJ43=0, 0, ABS(AJ43)&gt;0, (AJ44-AJ43)/AJ43)</f>
        <v>0</v>
      </c>
      <c r="AL44" s="157">
        <f t="shared" si="29"/>
        <v>0</v>
      </c>
      <c r="AM44" s="165">
        <f t="array" ref="AM44">_xlfn.IFS(AL43=0, 0, ABS(AL43)&gt;0, (AL44-AL43)/AL43)</f>
        <v>0</v>
      </c>
      <c r="AN44" s="157">
        <f t="shared" si="30"/>
        <v>0</v>
      </c>
      <c r="AO44" s="165">
        <f t="array" ref="AO44">_xlfn.IFS(AN43=0, 0, ABS(AN43)&gt;0, (AN44-AN43)/AN43)</f>
        <v>0</v>
      </c>
      <c r="AP44" s="157">
        <f t="shared" si="31"/>
        <v>0</v>
      </c>
      <c r="AQ44" s="165">
        <f t="array" ref="AQ44">_xlfn.IFS(AP43=0, 0, ABS(AP43)&gt;0, (AP44-AP43)/AP43)</f>
        <v>0</v>
      </c>
      <c r="AR44" s="157">
        <f t="shared" si="32"/>
        <v>0</v>
      </c>
      <c r="AS44" s="165">
        <f t="array" ref="AS44">_xlfn.IFS(AR43=0, 0, ABS(AR43)&gt;0, (AR44-AR43)/AR43)</f>
        <v>0</v>
      </c>
      <c r="AT44" s="157">
        <f t="shared" si="33"/>
        <v>0</v>
      </c>
      <c r="AU44" s="165">
        <f t="array" ref="AU44">_xlfn.IFS(AT43=0, 0, ABS(AT43)&gt;0, (AT44-AT43)/AT43)</f>
        <v>0</v>
      </c>
      <c r="AV44" s="105"/>
      <c r="AW44" s="115">
        <v>46631</v>
      </c>
      <c r="AX44" s="112"/>
      <c r="AY44" s="116"/>
      <c r="AZ44" s="116"/>
      <c r="BA44" s="117"/>
      <c r="BB44" s="113" t="e">
        <f t="shared" si="37"/>
        <v>#DIV/0!</v>
      </c>
      <c r="BC44" s="113" t="e">
        <f t="array" ref="BC44">AB44-(BD23^(1+(AVERAGE(ABS(Q23:V23)/1000000))^0.5))</f>
        <v>#DIV/0!</v>
      </c>
      <c r="BD44" s="114"/>
      <c r="BE44" s="105"/>
      <c r="BF44" s="89"/>
      <c r="BG44" s="89"/>
      <c r="BH44" s="89"/>
      <c r="BI44" s="89"/>
      <c r="BJ44" s="89"/>
      <c r="BK44" s="89"/>
      <c r="BL44" s="89"/>
      <c r="BM44" s="53"/>
      <c r="BN44" s="105"/>
    </row>
    <row r="45" spans="1:66" s="42" customFormat="1" ht="15" customHeight="1" x14ac:dyDescent="0.25">
      <c r="A45" s="158" t="s">
        <v>167</v>
      </c>
      <c r="B45" s="126">
        <v>46752</v>
      </c>
      <c r="C45" s="159">
        <f t="array" ref="C45">_xlfn.IFS(D28&lt;5,(C41+$C$8)*(1+(D28/10))^2,D28&gt;5,AVERAGE(C43:C44))</f>
        <v>0</v>
      </c>
      <c r="D45" s="161" t="e">
        <f t="shared" si="16"/>
        <v>#DIV/0!</v>
      </c>
      <c r="E45" s="159">
        <f t="shared" si="17"/>
        <v>0</v>
      </c>
      <c r="F45" s="161" t="e">
        <f t="shared" si="18"/>
        <v>#DIV/0!</v>
      </c>
      <c r="G45" s="159">
        <f t="shared" si="19"/>
        <v>0</v>
      </c>
      <c r="H45" s="161" t="e">
        <f t="shared" si="20"/>
        <v>#DIV/0!</v>
      </c>
      <c r="I45" s="163">
        <f t="shared" si="21"/>
        <v>0</v>
      </c>
      <c r="J45" s="161" t="e">
        <f t="shared" si="22"/>
        <v>#DIV/0!</v>
      </c>
      <c r="K45" s="159">
        <f t="shared" si="23"/>
        <v>0</v>
      </c>
      <c r="L45" s="161" t="e">
        <f t="shared" si="24"/>
        <v>#DIV/0!</v>
      </c>
      <c r="M45" s="159" t="e">
        <f t="shared" si="25"/>
        <v>#DIV/0!</v>
      </c>
      <c r="N45" s="161" t="e">
        <f t="shared" si="26"/>
        <v>#DIV/0!</v>
      </c>
      <c r="O45" s="127"/>
      <c r="P45" s="128">
        <f t="shared" si="4"/>
        <v>46722</v>
      </c>
      <c r="Q45" s="177" t="e">
        <f t="shared" si="10"/>
        <v>#DIV/0!</v>
      </c>
      <c r="R45" s="177" t="e">
        <f t="shared" si="11"/>
        <v>#DIV/0!</v>
      </c>
      <c r="S45" s="177" t="e">
        <f t="shared" si="12"/>
        <v>#DIV/0!</v>
      </c>
      <c r="T45" s="177" t="e">
        <f t="shared" si="13"/>
        <v>#DIV/0!</v>
      </c>
      <c r="U45" s="177" t="e">
        <f t="shared" si="14"/>
        <v>#DIV/0!</v>
      </c>
      <c r="V45" s="177" t="e">
        <f t="shared" si="15"/>
        <v>#DIV/0!</v>
      </c>
      <c r="W45" s="129"/>
      <c r="X45" s="126">
        <f t="shared" si="5"/>
        <v>46752</v>
      </c>
      <c r="Y45" s="159">
        <f t="array" ref="Y45">((ABS(Y41)+ABS($Y$8))*(1+(ABS(Z28)/100)^0.5)+(ABS(AH45)^0.5+ABS(AJ45)^0.5+ABS(AN45)^0.5+ABS(AP45)^0.5+ABS(AR45)^0.5+ABS(AT45)^0.5-ABS(AL45)^0.5)+(ABS(Y25)-ABS(Y24))+ABS(AVERAGE(AD24:AE24)*100))^(1+(AVERAGE(ABS(Q24:V24)/1000000))^0.5)</f>
        <v>0</v>
      </c>
      <c r="Z45" s="161" t="e" vm="3">
        <f t="shared" si="27"/>
        <v>#VALUE!</v>
      </c>
      <c r="AA45" s="127"/>
      <c r="AB45" s="184" t="e">
        <f t="shared" si="34"/>
        <v>#DIV/0!</v>
      </c>
      <c r="AC45" s="129"/>
      <c r="AD45" s="232"/>
      <c r="AE45" s="224"/>
      <c r="AF45" s="129"/>
      <c r="AG45" s="126">
        <f t="shared" si="35"/>
        <v>46752</v>
      </c>
      <c r="AH45" s="159">
        <f t="array" ref="AH45">_xlfn.IFS(AI28&lt;5,(AH41+$C$8)*(1+(AI28/10))^2,AI28&gt;5,AVERAGE(AH43:AH44))</f>
        <v>0</v>
      </c>
      <c r="AI45" s="161" t="e">
        <f t="shared" si="36"/>
        <v>#DIV/0!</v>
      </c>
      <c r="AJ45" s="159">
        <f t="shared" si="28"/>
        <v>0</v>
      </c>
      <c r="AK45" s="166">
        <f t="array" ref="AK45">_xlfn.IFS(AJ44=0, 0, ABS(AJ44)&gt;0, (AJ45-AJ44)/AJ44)</f>
        <v>0</v>
      </c>
      <c r="AL45" s="159">
        <f t="shared" si="29"/>
        <v>0</v>
      </c>
      <c r="AM45" s="166">
        <f t="array" ref="AM45">_xlfn.IFS(AL44=0, 0, ABS(AL44)&gt;0, (AL45-AL44)/AL44)</f>
        <v>0</v>
      </c>
      <c r="AN45" s="159">
        <f t="shared" si="30"/>
        <v>0</v>
      </c>
      <c r="AO45" s="166">
        <f t="array" ref="AO45">_xlfn.IFS(AN44=0, 0, ABS(AN44)&gt;0, (AN45-AN44)/AN44)</f>
        <v>0</v>
      </c>
      <c r="AP45" s="159">
        <f t="shared" si="31"/>
        <v>0</v>
      </c>
      <c r="AQ45" s="166">
        <f t="array" ref="AQ45">_xlfn.IFS(AP44=0, 0, ABS(AP44)&gt;0, (AP45-AP44)/AP44)</f>
        <v>0</v>
      </c>
      <c r="AR45" s="159">
        <f t="shared" si="32"/>
        <v>0</v>
      </c>
      <c r="AS45" s="166">
        <f t="array" ref="AS45">_xlfn.IFS(AR44=0, 0, ABS(AR44)&gt;0, (AR45-AR44)/AR44)</f>
        <v>0</v>
      </c>
      <c r="AT45" s="159">
        <f t="shared" si="33"/>
        <v>0</v>
      </c>
      <c r="AU45" s="166">
        <f t="array" ref="AU45">_xlfn.IFS(AT44=0, 0, ABS(AT44)&gt;0, (AT45-AT44)/AT44)</f>
        <v>0</v>
      </c>
      <c r="AV45" s="209"/>
      <c r="AW45" s="204">
        <v>46722</v>
      </c>
      <c r="AX45" s="205"/>
      <c r="AY45" s="206"/>
      <c r="AZ45" s="206"/>
      <c r="BA45" s="207"/>
      <c r="BB45" s="208" t="e">
        <f t="shared" si="37"/>
        <v>#DIV/0!</v>
      </c>
      <c r="BC45" s="186" t="e">
        <f t="array" ref="BC45">AB45-(BD24^(1+(AVERAGE(ABS(Q24:V24)/1000000))^0.5))</f>
        <v>#DIV/0!</v>
      </c>
      <c r="BD45" s="186" t="e" vm="3">
        <f>AVERAGE(BC42:BC45)</f>
        <v>#VALUE!</v>
      </c>
      <c r="BE45" s="105"/>
      <c r="BF45" s="169"/>
      <c r="BG45" s="169"/>
      <c r="BH45" s="152"/>
      <c r="BI45" s="152"/>
      <c r="BJ45" s="152"/>
      <c r="BK45" s="152"/>
      <c r="BL45" s="152"/>
      <c r="BM45" s="53"/>
      <c r="BN45" s="105"/>
    </row>
    <row r="46" spans="1:66" s="42" customFormat="1" ht="15" customHeight="1" x14ac:dyDescent="0.25">
      <c r="A46" s="156" t="s">
        <v>168</v>
      </c>
      <c r="B46" s="112">
        <v>46843</v>
      </c>
      <c r="C46" s="157">
        <f t="array" ref="C46">_xlfn.IFS(D29&lt;5,(C42+$C$8)*(1+(D29/10))^2,D29&gt;5,AVERAGE(C44:C45))</f>
        <v>0</v>
      </c>
      <c r="D46" s="160" t="e">
        <f t="shared" si="16"/>
        <v>#DIV/0!</v>
      </c>
      <c r="E46" s="157">
        <f t="shared" si="17"/>
        <v>0</v>
      </c>
      <c r="F46" s="160" t="e">
        <f t="shared" si="18"/>
        <v>#DIV/0!</v>
      </c>
      <c r="G46" s="157">
        <f t="shared" si="19"/>
        <v>0</v>
      </c>
      <c r="H46" s="160" t="e">
        <f t="shared" si="20"/>
        <v>#DIV/0!</v>
      </c>
      <c r="I46" s="162">
        <f t="shared" si="21"/>
        <v>0</v>
      </c>
      <c r="J46" s="160" t="e">
        <f t="shared" si="22"/>
        <v>#DIV/0!</v>
      </c>
      <c r="K46" s="157">
        <f t="shared" si="23"/>
        <v>0</v>
      </c>
      <c r="L46" s="160" t="e">
        <f t="shared" si="24"/>
        <v>#DIV/0!</v>
      </c>
      <c r="M46" s="157" t="e">
        <f t="shared" si="25"/>
        <v>#DIV/0!</v>
      </c>
      <c r="N46" s="160" t="e">
        <f t="shared" si="26"/>
        <v>#DIV/0!</v>
      </c>
      <c r="O46" s="114"/>
      <c r="P46" s="115">
        <f t="shared" si="4"/>
        <v>46813</v>
      </c>
      <c r="Q46" s="176" t="e">
        <f t="shared" si="10"/>
        <v>#DIV/0!</v>
      </c>
      <c r="R46" s="176" t="e">
        <f t="shared" si="11"/>
        <v>#DIV/0!</v>
      </c>
      <c r="S46" s="176" t="e">
        <f t="shared" si="12"/>
        <v>#DIV/0!</v>
      </c>
      <c r="T46" s="176" t="e">
        <f t="shared" si="13"/>
        <v>#DIV/0!</v>
      </c>
      <c r="U46" s="176" t="e">
        <f t="shared" si="14"/>
        <v>#DIV/0!</v>
      </c>
      <c r="V46" s="176" t="e">
        <f t="shared" si="15"/>
        <v>#DIV/0!</v>
      </c>
      <c r="W46" s="103"/>
      <c r="X46" s="112">
        <f t="shared" si="5"/>
        <v>46843</v>
      </c>
      <c r="Y46" s="157" t="e" vm="3">
        <f t="array" ref="Y46">((ABS(Y42)+ABS($Y$8))*(1+(ABS(Z29)/100)^0.5)+(ABS(AH46)^0.5+ABS(AJ46)^0.5+ABS(AN46)^0.5+ABS(AP46)^0.5+ABS(AR46)^0.5+ABS(AT46)^0.5-ABS(AL46)^0.5)+(ABS(Y26)-ABS(Y25))+ABS(AVERAGE(AD25:AE25)*100))^(1+(AVERAGE(ABS(Q25:V25)/1000000))^0.5)</f>
        <v>#VALUE!</v>
      </c>
      <c r="Z46" s="160" t="e" vm="3">
        <f t="shared" si="27"/>
        <v>#VALUE!</v>
      </c>
      <c r="AA46" s="114"/>
      <c r="AB46" s="116" t="e" vm="3">
        <f t="shared" si="34"/>
        <v>#VALUE!</v>
      </c>
      <c r="AC46" s="103"/>
      <c r="AD46" s="223"/>
      <c r="AE46" s="224"/>
      <c r="AF46" s="103"/>
      <c r="AG46" s="112">
        <f t="shared" si="35"/>
        <v>46843</v>
      </c>
      <c r="AH46" s="157">
        <f t="array" ref="AH46">_xlfn.IFS(AI29&lt;5,(AH42+$C$8)*(1+(AI29/10))^2,AI29&gt;5,AVERAGE(AH44:AH45))</f>
        <v>0</v>
      </c>
      <c r="AI46" s="160" t="e">
        <f t="shared" si="36"/>
        <v>#DIV/0!</v>
      </c>
      <c r="AJ46" s="157">
        <f t="shared" si="28"/>
        <v>0</v>
      </c>
      <c r="AK46" s="165">
        <f t="array" ref="AK46">_xlfn.IFS(AJ45=0, 0, ABS(AJ45)&gt;0, (AJ46-AJ45)/AJ45)</f>
        <v>0</v>
      </c>
      <c r="AL46" s="157">
        <f t="shared" si="29"/>
        <v>0</v>
      </c>
      <c r="AM46" s="165">
        <f t="array" ref="AM46">_xlfn.IFS(AL45=0, 0, ABS(AL45)&gt;0, (AL46-AL45)/AL45)</f>
        <v>0</v>
      </c>
      <c r="AN46" s="157">
        <f t="shared" si="30"/>
        <v>0</v>
      </c>
      <c r="AO46" s="165">
        <f t="array" ref="AO46">_xlfn.IFS(AN45=0, 0, ABS(AN45)&gt;0, (AN46-AN45)/AN45)</f>
        <v>0</v>
      </c>
      <c r="AP46" s="157">
        <f t="shared" si="31"/>
        <v>0</v>
      </c>
      <c r="AQ46" s="165">
        <f t="array" ref="AQ46">_xlfn.IFS(AP45=0, 0, ABS(AP45)&gt;0, (AP46-AP45)/AP45)</f>
        <v>0</v>
      </c>
      <c r="AR46" s="157">
        <f t="shared" si="32"/>
        <v>0</v>
      </c>
      <c r="AS46" s="165">
        <f t="array" ref="AS46">_xlfn.IFS(AR45=0, 0, ABS(AR45)&gt;0, (AR46-AR45)/AR45)</f>
        <v>0</v>
      </c>
      <c r="AT46" s="157">
        <f t="shared" si="33"/>
        <v>0</v>
      </c>
      <c r="AU46" s="165">
        <f t="array" ref="AU46">_xlfn.IFS(AT45=0, 0, ABS(AT45)&gt;0, (AT46-AT45)/AT45)</f>
        <v>0</v>
      </c>
      <c r="AV46" s="105"/>
      <c r="AW46" s="115">
        <v>46813</v>
      </c>
      <c r="AX46" s="112"/>
      <c r="AY46" s="116"/>
      <c r="AZ46" s="116"/>
      <c r="BA46" s="117"/>
      <c r="BB46" s="113" t="e" vm="3">
        <f t="shared" si="37"/>
        <v>#VALUE!</v>
      </c>
      <c r="BC46" s="113" t="e" vm="3">
        <f t="array" ref="BC46">AB46-(BD25^(1+(AVERAGE(ABS(Q25:V25)/1000000))^0.5))</f>
        <v>#VALUE!</v>
      </c>
      <c r="BD46" s="114"/>
      <c r="BE46" s="105"/>
      <c r="BF46" s="242" t="s">
        <v>169</v>
      </c>
      <c r="BG46" s="224"/>
      <c r="BH46" s="234" t="str">
        <f>A49</f>
        <v>2028.Q4</v>
      </c>
      <c r="BI46" s="225" t="e" vm="3">
        <f>(AVERAGE(BC46:BC49)+BC49)/2</f>
        <v>#VALUE!</v>
      </c>
      <c r="BJ46" s="235" t="e" vm="3">
        <f>(BI46-BB6)/BB6</f>
        <v>#VALUE!</v>
      </c>
      <c r="BK46" s="241" t="e" vm="3">
        <f t="array" ref="BK46">_xlfn.IFS(BJ46&gt;0.01, "BUY", BJ46&lt;0, "SELL", 0.01&gt;BJ46&gt;-0.01, "NEUTRAL")</f>
        <v>#VALUE!</v>
      </c>
      <c r="BL46" s="224"/>
      <c r="BM46" s="53"/>
      <c r="BN46" s="105"/>
    </row>
    <row r="47" spans="1:66" s="42" customFormat="1" ht="15" customHeight="1" x14ac:dyDescent="0.25">
      <c r="A47" s="156" t="s">
        <v>170</v>
      </c>
      <c r="B47" s="156" t="s">
        <v>171</v>
      </c>
      <c r="C47" s="157" t="e">
        <f t="array" ref="C47">_xlfn.IFS(D30&lt;5,(C43+$C$8)*(1+(D30/10))^2,D30&gt;5,AVERAGE(C45:C46))</f>
        <v>#DIV/0!</v>
      </c>
      <c r="D47" s="160" t="e">
        <f t="shared" si="16"/>
        <v>#DIV/0!</v>
      </c>
      <c r="E47" s="157" t="e">
        <f t="shared" si="17"/>
        <v>#DIV/0!</v>
      </c>
      <c r="F47" s="160" t="e">
        <f t="shared" si="18"/>
        <v>#DIV/0!</v>
      </c>
      <c r="G47" s="157" t="e">
        <f t="shared" si="19"/>
        <v>#DIV/0!</v>
      </c>
      <c r="H47" s="160" t="e">
        <f t="shared" si="20"/>
        <v>#DIV/0!</v>
      </c>
      <c r="I47" s="162">
        <f t="shared" si="21"/>
        <v>0</v>
      </c>
      <c r="J47" s="160" t="e">
        <f t="shared" si="22"/>
        <v>#DIV/0!</v>
      </c>
      <c r="K47" s="157" t="e">
        <f t="shared" si="23"/>
        <v>#DIV/0!</v>
      </c>
      <c r="L47" s="160" t="e">
        <f t="shared" si="24"/>
        <v>#DIV/0!</v>
      </c>
      <c r="M47" s="157" t="e">
        <f t="shared" si="25"/>
        <v>#DIV/0!</v>
      </c>
      <c r="N47" s="160" t="e">
        <f t="shared" si="26"/>
        <v>#DIV/0!</v>
      </c>
      <c r="O47" s="114"/>
      <c r="P47" s="115">
        <f t="shared" si="4"/>
        <v>46905</v>
      </c>
      <c r="Q47" s="176" t="e">
        <f t="shared" si="10"/>
        <v>#DIV/0!</v>
      </c>
      <c r="R47" s="176" t="e">
        <f t="shared" si="11"/>
        <v>#DIV/0!</v>
      </c>
      <c r="S47" s="176" t="e">
        <f t="shared" si="12"/>
        <v>#DIV/0!</v>
      </c>
      <c r="T47" s="176" t="e">
        <f t="shared" si="13"/>
        <v>#DIV/0!</v>
      </c>
      <c r="U47" s="176" t="e">
        <f t="shared" si="14"/>
        <v>#DIV/0!</v>
      </c>
      <c r="V47" s="176" t="e">
        <f t="shared" si="15"/>
        <v>#DIV/0!</v>
      </c>
      <c r="W47" s="103"/>
      <c r="X47" s="112" t="str">
        <f t="shared" si="5"/>
        <v>6/31/2028</v>
      </c>
      <c r="Y47" s="157" t="e" vm="3">
        <f t="array" ref="Y47">((ABS(Y43)+ABS($Y$8))*(1+(ABS(Z30)/100)^0.5)+(ABS(AH47)^0.5+ABS(AJ47)^0.5+ABS(AN47)^0.5+ABS(AP47)^0.5+ABS(AR47)^0.5+ABS(AT47)^0.5-ABS(AL47)^0.5)+(ABS(Y27)-ABS(Y26))+ABS(AVERAGE(AD26:AE26)*100))^(1+(AVERAGE(ABS(Q26:V26)/1000000))^0.5)</f>
        <v>#VALUE!</v>
      </c>
      <c r="Z47" s="160" t="e" vm="3">
        <f t="shared" si="27"/>
        <v>#VALUE!</v>
      </c>
      <c r="AA47" s="114"/>
      <c r="AB47" s="116" t="e" vm="3">
        <f t="shared" si="34"/>
        <v>#VALUE!</v>
      </c>
      <c r="AC47" s="103"/>
      <c r="AD47" s="223"/>
      <c r="AE47" s="224"/>
      <c r="AF47" s="103"/>
      <c r="AG47" s="112" t="str">
        <f t="shared" si="35"/>
        <v>6/31/2028</v>
      </c>
      <c r="AH47" s="157">
        <f t="array" ref="AH47">_xlfn.IFS(AI30&lt;5,(AH43+$C$8)*(1+(AI30/10))^2,AI30&gt;5,AVERAGE(AH45:AH46))</f>
        <v>0</v>
      </c>
      <c r="AI47" s="160" t="e">
        <f t="shared" si="36"/>
        <v>#DIV/0!</v>
      </c>
      <c r="AJ47" s="157">
        <f t="shared" si="28"/>
        <v>0</v>
      </c>
      <c r="AK47" s="165">
        <f t="array" ref="AK47">_xlfn.IFS(AJ46=0, 0, ABS(AJ46)&gt;0, (AJ47-AJ46)/AJ46)</f>
        <v>0</v>
      </c>
      <c r="AL47" s="157">
        <f t="shared" si="29"/>
        <v>0</v>
      </c>
      <c r="AM47" s="165">
        <f t="array" ref="AM47">_xlfn.IFS(AL46=0, 0, ABS(AL46)&gt;0, (AL47-AL46)/AL46)</f>
        <v>0</v>
      </c>
      <c r="AN47" s="157">
        <f t="shared" si="30"/>
        <v>0</v>
      </c>
      <c r="AO47" s="165">
        <f t="array" ref="AO47">_xlfn.IFS(AN46=0, 0, ABS(AN46)&gt;0, (AN47-AN46)/AN46)</f>
        <v>0</v>
      </c>
      <c r="AP47" s="157">
        <f t="shared" si="31"/>
        <v>0</v>
      </c>
      <c r="AQ47" s="165">
        <f t="array" ref="AQ47">_xlfn.IFS(AP46=0, 0, ABS(AP46)&gt;0, (AP47-AP46)/AP46)</f>
        <v>0</v>
      </c>
      <c r="AR47" s="157">
        <f t="shared" si="32"/>
        <v>0</v>
      </c>
      <c r="AS47" s="165">
        <f t="array" ref="AS47">_xlfn.IFS(AR46=0, 0, ABS(AR46)&gt;0, (AR47-AR46)/AR46)</f>
        <v>0</v>
      </c>
      <c r="AT47" s="157">
        <f t="shared" si="33"/>
        <v>0</v>
      </c>
      <c r="AU47" s="165">
        <f t="array" ref="AU47">_xlfn.IFS(AT46=0, 0, ABS(AT46)&gt;0, (AT47-AT46)/AT46)</f>
        <v>0</v>
      </c>
      <c r="AV47" s="105"/>
      <c r="AW47" s="115">
        <v>46905</v>
      </c>
      <c r="AX47" s="112"/>
      <c r="AY47" s="116"/>
      <c r="AZ47" s="116"/>
      <c r="BA47" s="117"/>
      <c r="BB47" s="113" t="e" vm="3">
        <f t="shared" si="37"/>
        <v>#VALUE!</v>
      </c>
      <c r="BC47" s="113" t="e" vm="3">
        <f t="array" ref="BC47">AB47-(BD26^(1+(AVERAGE(ABS(Q26:V26)/1000000))^0.5))</f>
        <v>#VALUE!</v>
      </c>
      <c r="BD47" s="114"/>
      <c r="BE47" s="105"/>
      <c r="BF47" s="224"/>
      <c r="BG47" s="224"/>
      <c r="BH47" s="224"/>
      <c r="BI47" s="224"/>
      <c r="BJ47" s="224"/>
      <c r="BK47" s="224"/>
      <c r="BL47" s="224"/>
      <c r="BM47" s="53"/>
      <c r="BN47" s="105"/>
    </row>
    <row r="48" spans="1:66" s="42" customFormat="1" ht="15" customHeight="1" x14ac:dyDescent="0.25">
      <c r="A48" s="156" t="s">
        <v>172</v>
      </c>
      <c r="B48" s="156" t="s">
        <v>173</v>
      </c>
      <c r="C48" s="157" t="e">
        <f t="array" ref="C48">_xlfn.IFS(D31&lt;5,(C44+$C$8)*(1+(D31/10))^2,D31&gt;5,AVERAGE(C46:C47))</f>
        <v>#DIV/0!</v>
      </c>
      <c r="D48" s="160" t="e">
        <f t="shared" si="16"/>
        <v>#DIV/0!</v>
      </c>
      <c r="E48" s="157" t="e">
        <f t="shared" si="17"/>
        <v>#DIV/0!</v>
      </c>
      <c r="F48" s="160" t="e">
        <f t="shared" si="18"/>
        <v>#DIV/0!</v>
      </c>
      <c r="G48" s="157" t="e">
        <f t="shared" si="19"/>
        <v>#DIV/0!</v>
      </c>
      <c r="H48" s="160" t="e">
        <f t="shared" si="20"/>
        <v>#DIV/0!</v>
      </c>
      <c r="I48" s="162">
        <f t="shared" si="21"/>
        <v>0</v>
      </c>
      <c r="J48" s="160" t="e">
        <f t="shared" si="22"/>
        <v>#DIV/0!</v>
      </c>
      <c r="K48" s="157" t="e">
        <f t="shared" si="23"/>
        <v>#DIV/0!</v>
      </c>
      <c r="L48" s="160" t="e">
        <f t="shared" si="24"/>
        <v>#DIV/0!</v>
      </c>
      <c r="M48" s="157" t="e">
        <f t="shared" si="25"/>
        <v>#DIV/0!</v>
      </c>
      <c r="N48" s="160" t="e">
        <f t="shared" si="26"/>
        <v>#DIV/0!</v>
      </c>
      <c r="O48" s="114"/>
      <c r="P48" s="115">
        <f t="shared" si="4"/>
        <v>46997</v>
      </c>
      <c r="Q48" s="176" t="e">
        <f t="shared" si="10"/>
        <v>#DIV/0!</v>
      </c>
      <c r="R48" s="176" t="e">
        <f t="shared" si="11"/>
        <v>#DIV/0!</v>
      </c>
      <c r="S48" s="176" t="e">
        <f t="shared" si="12"/>
        <v>#DIV/0!</v>
      </c>
      <c r="T48" s="176" t="e">
        <f t="shared" si="13"/>
        <v>#DIV/0!</v>
      </c>
      <c r="U48" s="176" t="e">
        <f t="shared" si="14"/>
        <v>#DIV/0!</v>
      </c>
      <c r="V48" s="176" t="e">
        <f t="shared" si="15"/>
        <v>#DIV/0!</v>
      </c>
      <c r="W48" s="103"/>
      <c r="X48" s="112" t="str">
        <f t="shared" si="5"/>
        <v>9/31/2028</v>
      </c>
      <c r="Y48" s="157" t="e">
        <f t="array" ref="Y48">((ABS(Y44)+ABS($Y$8))*(1+(ABS(Z31)/100)^0.5)+(ABS(AH48)^0.5+ABS(AJ48)^0.5+ABS(AN48)^0.5+ABS(AP48)^0.5+ABS(AR48)^0.5+ABS(AT48)^0.5-ABS(AL48)^0.5)+(ABS(Y28)-ABS(Y27))+ABS(AVERAGE(AD27:AE27)*100))^(1+(AVERAGE(ABS(Q27:V27)/1000000))^0.5)</f>
        <v>#DIV/0!</v>
      </c>
      <c r="Z48" s="160" t="e">
        <f t="shared" si="27"/>
        <v>#DIV/0!</v>
      </c>
      <c r="AA48" s="114"/>
      <c r="AB48" s="116" t="e">
        <f t="shared" si="34"/>
        <v>#DIV/0!</v>
      </c>
      <c r="AC48" s="103"/>
      <c r="AD48" s="223"/>
      <c r="AE48" s="224"/>
      <c r="AF48" s="103"/>
      <c r="AG48" s="112" t="str">
        <f t="shared" si="35"/>
        <v>9/31/2028</v>
      </c>
      <c r="AH48" s="157" t="e">
        <f t="array" ref="AH48">_xlfn.IFS(AI31&lt;5,(AH44+$C$8)*(1+(AI31/10))^2,AI31&gt;5,AVERAGE(AH46:AH47))</f>
        <v>#DIV/0!</v>
      </c>
      <c r="AI48" s="160" t="e">
        <f t="shared" si="36"/>
        <v>#DIV/0!</v>
      </c>
      <c r="AJ48" s="157">
        <f t="shared" si="28"/>
        <v>0</v>
      </c>
      <c r="AK48" s="165">
        <f t="array" ref="AK48">_xlfn.IFS(AJ47=0, 0, ABS(AJ47)&gt;0, (AJ48-AJ47)/AJ47)</f>
        <v>0</v>
      </c>
      <c r="AL48" s="157">
        <f t="shared" si="29"/>
        <v>0</v>
      </c>
      <c r="AM48" s="165">
        <f t="array" ref="AM48">_xlfn.IFS(AL47=0, 0, ABS(AL47)&gt;0, (AL48-AL47)/AL47)</f>
        <v>0</v>
      </c>
      <c r="AN48" s="157">
        <f t="shared" si="30"/>
        <v>0</v>
      </c>
      <c r="AO48" s="165">
        <f t="array" ref="AO48">_xlfn.IFS(AN47=0, 0, ABS(AN47)&gt;0, (AN48-AN47)/AN47)</f>
        <v>0</v>
      </c>
      <c r="AP48" s="157">
        <f t="shared" si="31"/>
        <v>0</v>
      </c>
      <c r="AQ48" s="165">
        <f t="array" ref="AQ48">_xlfn.IFS(AP47=0, 0, ABS(AP47)&gt;0, (AP48-AP47)/AP47)</f>
        <v>0</v>
      </c>
      <c r="AR48" s="157">
        <f t="shared" si="32"/>
        <v>0</v>
      </c>
      <c r="AS48" s="165">
        <f t="array" ref="AS48">_xlfn.IFS(AR47=0, 0, ABS(AR47)&gt;0, (AR48-AR47)/AR47)</f>
        <v>0</v>
      </c>
      <c r="AT48" s="157">
        <f t="shared" si="33"/>
        <v>0</v>
      </c>
      <c r="AU48" s="165">
        <f t="array" ref="AU48">_xlfn.IFS(AT47=0, 0, ABS(AT47)&gt;0, (AT48-AT47)/AT47)</f>
        <v>0</v>
      </c>
      <c r="AV48" s="105"/>
      <c r="AW48" s="115">
        <v>46997</v>
      </c>
      <c r="AX48" s="112"/>
      <c r="AY48" s="116"/>
      <c r="AZ48" s="116"/>
      <c r="BA48" s="117"/>
      <c r="BB48" s="113" t="e">
        <f t="shared" si="37"/>
        <v>#DIV/0!</v>
      </c>
      <c r="BC48" s="113" t="e">
        <f t="array" ref="BC48">AB48-(BD27^(1+(AVERAGE(ABS(Q27:V27)/1000000))^0.5))</f>
        <v>#DIV/0!</v>
      </c>
      <c r="BD48" s="114"/>
      <c r="BE48" s="105"/>
      <c r="BF48" s="89"/>
      <c r="BG48" s="105"/>
      <c r="BH48" s="105"/>
      <c r="BI48" s="105"/>
      <c r="BJ48" s="105"/>
      <c r="BK48" s="105"/>
      <c r="BL48" s="89"/>
      <c r="BM48" s="53"/>
      <c r="BN48" s="105"/>
    </row>
    <row r="49" spans="1:66" s="42" customFormat="1" ht="15" customHeight="1" x14ac:dyDescent="0.25">
      <c r="A49" s="158" t="s">
        <v>174</v>
      </c>
      <c r="B49" s="126">
        <v>47118</v>
      </c>
      <c r="C49" s="159" t="e">
        <f t="array" ref="C49">_xlfn.IFS(D32&lt;5,(C45+$C$8)*(1+(D32/10))^2,D32&gt;5,AVERAGE(C47:C48))</f>
        <v>#DIV/0!</v>
      </c>
      <c r="D49" s="161" t="e">
        <f t="shared" si="16"/>
        <v>#DIV/0!</v>
      </c>
      <c r="E49" s="159" t="e">
        <f t="shared" si="17"/>
        <v>#DIV/0!</v>
      </c>
      <c r="F49" s="161" t="e">
        <f t="shared" si="18"/>
        <v>#DIV/0!</v>
      </c>
      <c r="G49" s="159" t="e">
        <f t="shared" si="19"/>
        <v>#DIV/0!</v>
      </c>
      <c r="H49" s="161" t="e">
        <f t="shared" si="20"/>
        <v>#DIV/0!</v>
      </c>
      <c r="I49" s="163">
        <f t="shared" si="21"/>
        <v>0</v>
      </c>
      <c r="J49" s="161" t="e">
        <f t="shared" si="22"/>
        <v>#DIV/0!</v>
      </c>
      <c r="K49" s="159" t="e">
        <f t="shared" si="23"/>
        <v>#DIV/0!</v>
      </c>
      <c r="L49" s="161" t="e">
        <f t="shared" si="24"/>
        <v>#DIV/0!</v>
      </c>
      <c r="M49" s="159" t="e">
        <f t="shared" si="25"/>
        <v>#DIV/0!</v>
      </c>
      <c r="N49" s="161" t="e">
        <f t="shared" si="26"/>
        <v>#DIV/0!</v>
      </c>
      <c r="O49" s="127"/>
      <c r="P49" s="128">
        <f t="shared" si="4"/>
        <v>47088</v>
      </c>
      <c r="Q49" s="177" t="e">
        <f t="shared" si="10"/>
        <v>#DIV/0!</v>
      </c>
      <c r="R49" s="177" t="e">
        <f t="shared" si="11"/>
        <v>#DIV/0!</v>
      </c>
      <c r="S49" s="177" t="e">
        <f t="shared" si="12"/>
        <v>#DIV/0!</v>
      </c>
      <c r="T49" s="177" t="e">
        <f t="shared" si="13"/>
        <v>#DIV/0!</v>
      </c>
      <c r="U49" s="177" t="e">
        <f t="shared" si="14"/>
        <v>#DIV/0!</v>
      </c>
      <c r="V49" s="177" t="e">
        <f t="shared" si="15"/>
        <v>#DIV/0!</v>
      </c>
      <c r="W49" s="129"/>
      <c r="X49" s="126">
        <f t="shared" si="5"/>
        <v>47118</v>
      </c>
      <c r="Y49" s="159" t="e">
        <f t="array" ref="Y49">((ABS(Y45)+ABS($Y$8))*(1+(ABS(Z32)/100)^0.5)+(ABS(AH49)^0.5+ABS(AJ49)^0.5+ABS(AN49)^0.5+ABS(AP49)^0.5+ABS(AR49)^0.5+ABS(AT49)^0.5-ABS(AL49)^0.5)+(ABS(Y29)-ABS(Y28))+ABS(AVERAGE(AD28:AE28)*100))^(1+(AVERAGE(ABS(Q28:V28)/1000000))^0.5)</f>
        <v>#DIV/0!</v>
      </c>
      <c r="Z49" s="161" t="e">
        <f t="shared" si="27"/>
        <v>#DIV/0!</v>
      </c>
      <c r="AA49" s="127"/>
      <c r="AB49" s="184" t="e">
        <f t="shared" si="34"/>
        <v>#DIV/0!</v>
      </c>
      <c r="AC49" s="129"/>
      <c r="AD49" s="232"/>
      <c r="AE49" s="224"/>
      <c r="AF49" s="129"/>
      <c r="AG49" s="126">
        <f t="shared" si="35"/>
        <v>47118</v>
      </c>
      <c r="AH49" s="159" t="e">
        <f t="array" ref="AH49">_xlfn.IFS(AI32&lt;5,(AH45+$C$8)*(1+(AI32/10))^2,AI32&gt;5,AVERAGE(AH47:AH48))</f>
        <v>#DIV/0!</v>
      </c>
      <c r="AI49" s="161" t="e">
        <f t="shared" si="36"/>
        <v>#DIV/0!</v>
      </c>
      <c r="AJ49" s="159">
        <f t="shared" si="28"/>
        <v>0</v>
      </c>
      <c r="AK49" s="166">
        <f t="array" ref="AK49">_xlfn.IFS(AJ48=0, 0, ABS(AJ48)&gt;0, (AJ49-AJ48)/AJ48)</f>
        <v>0</v>
      </c>
      <c r="AL49" s="159">
        <f t="shared" si="29"/>
        <v>0</v>
      </c>
      <c r="AM49" s="166">
        <f t="array" ref="AM49">_xlfn.IFS(AL48=0, 0, ABS(AL48)&gt;0, (AL49-AL48)/AL48)</f>
        <v>0</v>
      </c>
      <c r="AN49" s="159">
        <f t="shared" si="30"/>
        <v>0</v>
      </c>
      <c r="AO49" s="166">
        <f t="array" ref="AO49">_xlfn.IFS(AN48=0, 0, ABS(AN48)&gt;0, (AN49-AN48)/AN48)</f>
        <v>0</v>
      </c>
      <c r="AP49" s="159">
        <f t="shared" si="31"/>
        <v>0</v>
      </c>
      <c r="AQ49" s="166">
        <f t="array" ref="AQ49">_xlfn.IFS(AP48=0, 0, ABS(AP48)&gt;0, (AP49-AP48)/AP48)</f>
        <v>0</v>
      </c>
      <c r="AR49" s="159">
        <f t="shared" si="32"/>
        <v>0</v>
      </c>
      <c r="AS49" s="166">
        <f t="array" ref="AS49">_xlfn.IFS(AR48=0, 0, ABS(AR48)&gt;0, (AR49-AR48)/AR48)</f>
        <v>0</v>
      </c>
      <c r="AT49" s="159">
        <f t="shared" si="33"/>
        <v>0</v>
      </c>
      <c r="AU49" s="166">
        <f t="array" ref="AU49">_xlfn.IFS(AT48=0, 0, ABS(AT48)&gt;0, (AT49-AT48)/AT48)</f>
        <v>0</v>
      </c>
      <c r="AV49" s="209"/>
      <c r="AW49" s="204">
        <v>47088</v>
      </c>
      <c r="AX49" s="205"/>
      <c r="AY49" s="206"/>
      <c r="AZ49" s="206"/>
      <c r="BA49" s="207"/>
      <c r="BB49" s="208" t="e">
        <f t="shared" si="37"/>
        <v>#DIV/0!</v>
      </c>
      <c r="BC49" s="186" t="e">
        <f t="array" ref="BC49">AB49-(BD28^(1+(AVERAGE(ABS(Q28:V28)/1000000))^0.5))</f>
        <v>#DIV/0!</v>
      </c>
      <c r="BD49" s="186" t="e" vm="3">
        <f>AVERAGE(BC46:BC49)</f>
        <v>#VALUE!</v>
      </c>
      <c r="BE49" s="105"/>
      <c r="BG49" s="89"/>
      <c r="BH49" s="89"/>
      <c r="BI49" s="89"/>
      <c r="BJ49" s="89"/>
      <c r="BK49" s="89"/>
      <c r="BL49" s="89"/>
      <c r="BM49" s="53"/>
      <c r="BN49" s="105"/>
    </row>
    <row r="50" spans="1:66" ht="15" customHeight="1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103"/>
      <c r="AC50" s="79"/>
      <c r="AD50" s="79"/>
      <c r="AE50" s="79"/>
      <c r="AF50" s="79"/>
      <c r="AG50" s="49"/>
      <c r="AH50" s="52"/>
      <c r="AI50" s="60"/>
      <c r="AJ50" s="52"/>
      <c r="AK50" s="60"/>
      <c r="AL50" s="52"/>
      <c r="AM50" s="60"/>
      <c r="AN50" s="52"/>
      <c r="AO50" s="60"/>
      <c r="AP50" s="52"/>
      <c r="AQ50" s="52"/>
      <c r="AR50" s="52"/>
      <c r="AS50" s="52"/>
      <c r="AT50" s="52"/>
      <c r="AU50" s="52"/>
      <c r="AV50" s="52"/>
      <c r="AW50" s="89"/>
      <c r="AX50" s="56"/>
      <c r="AY50" s="57"/>
      <c r="AZ50" s="57"/>
      <c r="BA50" s="57"/>
      <c r="BB50" s="49"/>
      <c r="BC50" s="49"/>
      <c r="BD50" s="49"/>
      <c r="BE50" s="52"/>
      <c r="BF50" s="52"/>
      <c r="BG50" s="52"/>
      <c r="BH50" s="52"/>
      <c r="BI50" s="52"/>
      <c r="BJ50" s="52"/>
      <c r="BK50" s="52"/>
      <c r="BL50" s="52"/>
      <c r="BM50" s="52"/>
      <c r="BN50" s="89"/>
    </row>
    <row r="51" spans="1:66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49"/>
      <c r="AH51" s="52"/>
      <c r="AI51" s="60"/>
      <c r="AJ51" s="52"/>
      <c r="AK51" s="60"/>
      <c r="AL51" s="52"/>
      <c r="AM51" s="60"/>
      <c r="AN51" s="52"/>
      <c r="AO51" s="60"/>
      <c r="AP51" s="52"/>
      <c r="AQ51" s="52"/>
      <c r="AR51" s="52"/>
      <c r="AS51" s="52"/>
      <c r="AT51" s="52"/>
      <c r="AU51" s="52"/>
      <c r="AV51" s="52"/>
      <c r="AW51" s="89"/>
      <c r="AX51" s="56"/>
      <c r="AY51" s="57"/>
      <c r="AZ51" s="57"/>
      <c r="BA51" s="57"/>
      <c r="BB51" s="49"/>
      <c r="BD51" s="49"/>
      <c r="BE51" s="52"/>
      <c r="BF51" s="52"/>
      <c r="BG51" s="52"/>
      <c r="BH51" s="52"/>
      <c r="BI51" s="52"/>
      <c r="BJ51" s="52"/>
      <c r="BK51" s="52"/>
      <c r="BL51" s="52"/>
      <c r="BM51" s="52"/>
      <c r="BN51" s="89"/>
    </row>
    <row r="52" spans="1:66" ht="1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49"/>
      <c r="AH52" s="52"/>
      <c r="AI52" s="60"/>
      <c r="AJ52" s="52"/>
      <c r="AK52" s="60"/>
      <c r="AL52" s="52"/>
      <c r="AM52" s="60"/>
      <c r="AN52" s="52"/>
      <c r="AO52" s="60"/>
      <c r="AP52" s="52"/>
      <c r="AQ52" s="52"/>
      <c r="AR52" s="52"/>
      <c r="AS52" s="52"/>
      <c r="AT52" s="52"/>
      <c r="AU52" s="52"/>
      <c r="AV52" s="52"/>
      <c r="AW52" s="89"/>
      <c r="AX52" s="56"/>
      <c r="AY52" s="57"/>
      <c r="AZ52" s="57"/>
      <c r="BA52" s="57"/>
      <c r="BB52" s="49"/>
      <c r="BC52" s="150" t="e">
        <f t="array" ref="BC52">_xlfn.IFS((BC31/BC30)&gt;2,regression!B30,(BC31/BC30)&lt;2, (((AVERAGE(BC30:BC33)+BC33)/2)+regression!B30)/2 )</f>
        <v>#DIV/0!</v>
      </c>
      <c r="BD52" s="49"/>
      <c r="BE52" s="52"/>
      <c r="BF52" s="52"/>
      <c r="BG52" s="52"/>
      <c r="BH52" s="52"/>
      <c r="BI52" s="52"/>
      <c r="BK52" s="52"/>
      <c r="BL52" s="52"/>
      <c r="BM52" s="52"/>
      <c r="BN52" s="89"/>
    </row>
    <row r="53" spans="1:66" ht="15" customHeight="1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49"/>
      <c r="AH53" s="52"/>
      <c r="AI53" s="60"/>
      <c r="AJ53" s="52"/>
      <c r="AK53" s="60"/>
      <c r="AL53" s="52"/>
      <c r="AM53" s="60"/>
      <c r="AN53" s="52"/>
      <c r="AO53" s="60"/>
      <c r="AP53" s="52"/>
      <c r="AQ53" s="52"/>
      <c r="AR53" s="52"/>
      <c r="AS53" s="52"/>
      <c r="AT53" s="52"/>
      <c r="AU53" s="52"/>
      <c r="AV53" s="52"/>
      <c r="AW53" s="89"/>
      <c r="AX53" s="56"/>
      <c r="AY53" s="57"/>
      <c r="AZ53" s="57"/>
      <c r="BA53" s="57"/>
      <c r="BB53" s="49"/>
      <c r="BC53" s="49"/>
      <c r="BD53" s="49"/>
      <c r="BE53" s="52"/>
      <c r="BF53" s="52"/>
      <c r="BG53" s="52"/>
      <c r="BH53" s="52"/>
      <c r="BI53" s="52"/>
      <c r="BJ53" s="52"/>
      <c r="BK53" s="52"/>
      <c r="BL53" s="52"/>
      <c r="BM53" s="52"/>
      <c r="BN53" s="89"/>
    </row>
    <row r="54" spans="1:66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49"/>
      <c r="AH54" s="52"/>
      <c r="AI54" s="60"/>
      <c r="AJ54" s="52"/>
      <c r="AK54" s="60"/>
      <c r="AL54" s="52"/>
      <c r="AM54" s="60"/>
      <c r="AN54" s="52"/>
      <c r="AO54" s="60"/>
      <c r="AP54" s="52"/>
      <c r="AQ54" s="52"/>
      <c r="AR54" s="52"/>
      <c r="AS54" s="52"/>
      <c r="AT54" s="52"/>
      <c r="AU54" s="52"/>
      <c r="AV54" s="52"/>
      <c r="AW54" s="89"/>
      <c r="AX54" s="89"/>
      <c r="AY54" s="89"/>
      <c r="AZ54" s="89"/>
      <c r="BA54" s="89"/>
      <c r="BB54" s="89"/>
      <c r="BC54" s="89"/>
      <c r="BD54" s="89"/>
      <c r="BE54" s="52"/>
      <c r="BF54" s="52"/>
      <c r="BG54" s="52"/>
      <c r="BH54" s="52"/>
      <c r="BI54" s="52"/>
      <c r="BJ54" s="52"/>
      <c r="BK54" s="52"/>
      <c r="BL54" s="52"/>
      <c r="BM54" s="52"/>
      <c r="BN54" s="89"/>
    </row>
    <row r="55" spans="1:66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49"/>
      <c r="AH55" s="52"/>
      <c r="AI55" s="60"/>
      <c r="AJ55" s="52"/>
      <c r="AK55" s="60"/>
      <c r="AL55" s="52"/>
      <c r="AM55" s="60"/>
      <c r="AN55" s="52"/>
      <c r="AO55" s="60"/>
      <c r="AP55" s="52"/>
      <c r="AQ55" s="52"/>
      <c r="AR55" s="52"/>
      <c r="AS55" s="52"/>
      <c r="AT55" s="52"/>
      <c r="AU55" s="52"/>
      <c r="AV55" s="52"/>
      <c r="AW55" s="89"/>
      <c r="AX55" s="89"/>
      <c r="AY55" s="89"/>
      <c r="AZ55" s="89"/>
      <c r="BA55" s="89"/>
      <c r="BB55" s="89"/>
      <c r="BC55" s="89"/>
      <c r="BD55" s="89"/>
      <c r="BE55" s="52"/>
      <c r="BF55" s="52"/>
      <c r="BG55" s="52"/>
      <c r="BH55" s="52"/>
      <c r="BI55" s="52"/>
      <c r="BJ55" s="52"/>
      <c r="BK55" s="52"/>
      <c r="BL55" s="52"/>
      <c r="BM55" s="52"/>
      <c r="BN55" s="89"/>
    </row>
    <row r="56" spans="1:66" ht="15" customHeight="1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49"/>
      <c r="AH56" s="52"/>
      <c r="AI56" s="60"/>
      <c r="AJ56" s="52"/>
      <c r="AK56" s="60"/>
      <c r="AL56" s="52"/>
      <c r="AM56" s="60"/>
      <c r="AN56" s="52"/>
      <c r="AO56" s="60"/>
      <c r="AP56" s="52"/>
      <c r="AQ56" s="52"/>
      <c r="AR56" s="52"/>
      <c r="AS56" s="52"/>
      <c r="AT56" s="52"/>
      <c r="AU56" s="52"/>
      <c r="AV56" s="52"/>
      <c r="AW56" s="89"/>
      <c r="AX56" s="89"/>
      <c r="AY56" s="89"/>
      <c r="AZ56" s="89"/>
      <c r="BA56" s="89"/>
      <c r="BB56" s="89"/>
      <c r="BC56" s="89"/>
      <c r="BD56" s="89"/>
      <c r="BE56" s="52"/>
      <c r="BF56" s="52"/>
      <c r="BG56" s="52"/>
      <c r="BH56" s="52"/>
      <c r="BI56" s="52"/>
      <c r="BJ56" s="52"/>
      <c r="BK56" s="52"/>
      <c r="BL56" s="52"/>
      <c r="BM56" s="52"/>
      <c r="BN56" s="89"/>
    </row>
    <row r="57" spans="1:66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49"/>
      <c r="AH57" s="52"/>
      <c r="AI57" s="60"/>
      <c r="AJ57" s="52"/>
      <c r="AK57" s="60"/>
      <c r="AL57" s="52"/>
      <c r="AM57" s="60"/>
      <c r="AN57" s="52"/>
      <c r="AO57" s="60"/>
      <c r="AP57" s="52"/>
      <c r="AQ57" s="52"/>
      <c r="AR57" s="52"/>
      <c r="AS57" s="52"/>
      <c r="AT57" s="52"/>
      <c r="AU57" s="52"/>
      <c r="AV57" s="52"/>
      <c r="AW57" s="89"/>
      <c r="AX57" s="89"/>
      <c r="AY57" s="89"/>
      <c r="AZ57" s="89"/>
      <c r="BA57" s="89"/>
      <c r="BB57" s="89"/>
      <c r="BC57" s="89"/>
      <c r="BD57" s="89"/>
      <c r="BE57" s="52"/>
      <c r="BF57" s="52"/>
      <c r="BG57" s="52"/>
      <c r="BH57" s="52"/>
      <c r="BI57" s="52"/>
      <c r="BJ57" s="52"/>
      <c r="BK57" s="52"/>
      <c r="BL57" s="52"/>
      <c r="BM57" s="52"/>
      <c r="BN57" s="89"/>
    </row>
    <row r="58" spans="1:66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49"/>
      <c r="AH58" s="52"/>
      <c r="AI58" s="60"/>
      <c r="AJ58" s="52"/>
      <c r="AK58" s="60"/>
      <c r="AL58" s="52"/>
      <c r="AM58" s="60"/>
      <c r="AN58" s="52"/>
      <c r="AO58" s="60"/>
      <c r="AP58" s="52"/>
      <c r="AQ58" s="52"/>
      <c r="AR58" s="52"/>
      <c r="AS58" s="52"/>
      <c r="AT58" s="52"/>
      <c r="AU58" s="52"/>
      <c r="AV58" s="52"/>
      <c r="AW58" s="89"/>
      <c r="AX58" s="89"/>
      <c r="AY58" s="89"/>
      <c r="AZ58" s="89"/>
      <c r="BA58" s="89"/>
      <c r="BB58" s="89"/>
      <c r="BC58" s="89"/>
      <c r="BD58" s="89"/>
      <c r="BE58" s="52"/>
      <c r="BF58" s="52"/>
      <c r="BG58" s="52"/>
      <c r="BH58" s="52"/>
      <c r="BI58" s="52"/>
      <c r="BJ58" s="52"/>
      <c r="BK58" s="52"/>
      <c r="BL58" s="52"/>
      <c r="BM58" s="52"/>
      <c r="BN58" s="89"/>
    </row>
    <row r="59" spans="1:66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49"/>
      <c r="AH59" s="52"/>
      <c r="AI59" s="60"/>
      <c r="AJ59" s="52"/>
      <c r="AK59" s="60"/>
      <c r="AL59" s="52"/>
      <c r="AM59" s="60"/>
      <c r="AN59" s="52"/>
      <c r="AO59" s="60"/>
      <c r="AP59" s="52"/>
      <c r="AQ59" s="52"/>
      <c r="AR59" s="52"/>
      <c r="AS59" s="52"/>
      <c r="AT59" s="52"/>
      <c r="AU59" s="52"/>
      <c r="AV59" s="52"/>
      <c r="AW59" s="89"/>
      <c r="AX59" s="89"/>
      <c r="AY59" s="89"/>
      <c r="AZ59" s="89"/>
      <c r="BA59" s="89"/>
      <c r="BB59" s="89"/>
      <c r="BC59" s="89"/>
      <c r="BD59" s="89"/>
      <c r="BE59" s="52"/>
      <c r="BF59" s="52"/>
      <c r="BG59" s="52"/>
      <c r="BH59" s="52"/>
      <c r="BI59" s="52"/>
      <c r="BJ59" s="52"/>
      <c r="BK59" s="52"/>
      <c r="BL59" s="52"/>
      <c r="BM59" s="52"/>
      <c r="BN59" s="89"/>
    </row>
    <row r="60" spans="1:66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49"/>
      <c r="AH60" s="52"/>
      <c r="AI60" s="60"/>
      <c r="AJ60" s="52"/>
      <c r="AK60" s="60"/>
      <c r="AL60" s="52"/>
      <c r="AM60" s="60"/>
      <c r="AN60" s="52"/>
      <c r="AO60" s="60"/>
      <c r="AP60" s="52"/>
      <c r="AQ60" s="52"/>
      <c r="AR60" s="52"/>
      <c r="AS60" s="52"/>
      <c r="AT60" s="52"/>
      <c r="AU60" s="52"/>
      <c r="AV60" s="52"/>
      <c r="AW60" s="89"/>
      <c r="AX60" s="89"/>
      <c r="AY60" s="89"/>
      <c r="AZ60" s="89"/>
      <c r="BA60" s="89"/>
      <c r="BB60" s="89"/>
      <c r="BC60" s="89"/>
      <c r="BD60" s="89"/>
      <c r="BE60" s="52"/>
      <c r="BF60" s="52"/>
      <c r="BG60" s="52"/>
      <c r="BH60" s="52"/>
      <c r="BI60" s="52"/>
      <c r="BJ60" s="52"/>
      <c r="BK60" s="52"/>
      <c r="BL60" s="52"/>
      <c r="BM60" s="52"/>
      <c r="BN60" s="89"/>
    </row>
    <row r="61" spans="1:66" ht="15" customHeight="1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49"/>
      <c r="AH61" s="52"/>
      <c r="AI61" s="60"/>
      <c r="AJ61" s="52"/>
      <c r="AK61" s="60"/>
      <c r="AL61" s="52"/>
      <c r="AM61" s="60"/>
      <c r="AN61" s="52"/>
      <c r="AO61" s="60"/>
      <c r="AP61" s="52"/>
      <c r="AQ61" s="52"/>
      <c r="AR61" s="52"/>
      <c r="AS61" s="52"/>
      <c r="AT61" s="52"/>
      <c r="AU61" s="52"/>
      <c r="AV61" s="52"/>
      <c r="AW61" s="89"/>
      <c r="AX61" s="89"/>
      <c r="AY61" s="89"/>
      <c r="AZ61" s="89"/>
      <c r="BA61" s="89"/>
      <c r="BB61" s="89"/>
      <c r="BC61" s="89"/>
      <c r="BD61" s="89"/>
      <c r="BE61" s="52"/>
      <c r="BF61" s="52"/>
      <c r="BG61" s="52"/>
      <c r="BH61" s="52"/>
      <c r="BI61" s="52"/>
      <c r="BJ61" s="52"/>
      <c r="BK61" s="52"/>
      <c r="BL61" s="52"/>
      <c r="BM61" s="52"/>
      <c r="BN61" s="89"/>
    </row>
    <row r="62" spans="1:66" ht="15" customHeight="1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49"/>
      <c r="AH62" s="52"/>
      <c r="AI62" s="60"/>
      <c r="AJ62" s="52"/>
      <c r="AK62" s="60"/>
      <c r="AL62" s="52"/>
      <c r="AM62" s="60"/>
      <c r="AN62" s="52"/>
      <c r="AO62" s="60"/>
      <c r="AP62" s="52"/>
      <c r="AQ62" s="52"/>
      <c r="AR62" s="52"/>
      <c r="AS62" s="52"/>
      <c r="AT62" s="52"/>
      <c r="AU62" s="52"/>
      <c r="AV62" s="52"/>
      <c r="AW62" s="89"/>
      <c r="AX62" s="89"/>
      <c r="AY62" s="89"/>
      <c r="AZ62" s="89"/>
      <c r="BA62" s="89"/>
      <c r="BB62" s="89"/>
      <c r="BC62" s="89"/>
      <c r="BD62" s="89"/>
      <c r="BE62" s="52"/>
      <c r="BF62" s="52"/>
      <c r="BG62" s="52"/>
      <c r="BH62" s="52"/>
      <c r="BI62" s="52"/>
      <c r="BJ62" s="52"/>
      <c r="BK62" s="52"/>
      <c r="BL62" s="52"/>
      <c r="BM62" s="52"/>
      <c r="BN62" s="89"/>
    </row>
    <row r="63" spans="1:66" ht="15" customHeight="1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49"/>
      <c r="AH63" s="52"/>
      <c r="AI63" s="60"/>
      <c r="AJ63" s="52"/>
      <c r="AK63" s="60"/>
      <c r="AL63" s="52"/>
      <c r="AM63" s="60"/>
      <c r="AN63" s="52"/>
      <c r="AO63" s="60"/>
      <c r="AP63" s="52"/>
      <c r="AQ63" s="52"/>
      <c r="AR63" s="52"/>
      <c r="AS63" s="52"/>
      <c r="AT63" s="52"/>
      <c r="AU63" s="52"/>
      <c r="AV63" s="52"/>
      <c r="AW63" s="89"/>
      <c r="AX63" s="89"/>
      <c r="AY63" s="89"/>
      <c r="AZ63" s="89"/>
      <c r="BA63" s="89"/>
      <c r="BB63" s="89"/>
      <c r="BC63" s="89"/>
      <c r="BD63" s="89"/>
      <c r="BE63" s="52"/>
      <c r="BF63" s="52"/>
      <c r="BG63" s="52"/>
      <c r="BH63" s="52"/>
      <c r="BI63" s="52"/>
      <c r="BJ63" s="52"/>
      <c r="BK63" s="52"/>
      <c r="BL63" s="52"/>
      <c r="BM63" s="52"/>
      <c r="BN63" s="89"/>
    </row>
    <row r="64" spans="1:66" ht="15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49"/>
      <c r="AH64" s="52"/>
      <c r="AI64" s="60"/>
      <c r="AJ64" s="52"/>
      <c r="AK64" s="60"/>
      <c r="AL64" s="52"/>
      <c r="AM64" s="60"/>
      <c r="AN64" s="52"/>
      <c r="AO64" s="60"/>
      <c r="AP64" s="52"/>
      <c r="AQ64" s="52"/>
      <c r="AR64" s="52"/>
      <c r="AS64" s="52"/>
      <c r="AT64" s="52"/>
      <c r="AU64" s="52"/>
      <c r="AV64" s="52"/>
      <c r="AW64" s="89"/>
      <c r="AX64" s="89"/>
      <c r="AY64" s="89"/>
      <c r="AZ64" s="89"/>
      <c r="BA64" s="89"/>
      <c r="BB64" s="89"/>
      <c r="BC64" s="89"/>
      <c r="BD64" s="89"/>
      <c r="BE64" s="49"/>
      <c r="BF64" s="52"/>
      <c r="BG64" s="52"/>
      <c r="BH64" s="52"/>
      <c r="BI64" s="52"/>
      <c r="BJ64" s="52"/>
      <c r="BK64" s="52"/>
      <c r="BL64" s="52"/>
      <c r="BM64" s="52"/>
      <c r="BN64" s="89"/>
    </row>
    <row r="65" spans="1:66" ht="15" customHeight="1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49"/>
      <c r="AH65" s="52"/>
      <c r="AI65" s="60"/>
      <c r="AJ65" s="52"/>
      <c r="AK65" s="60"/>
      <c r="AL65" s="52"/>
      <c r="AM65" s="60"/>
      <c r="AN65" s="52"/>
      <c r="AO65" s="60"/>
      <c r="AP65" s="52"/>
      <c r="AQ65" s="52"/>
      <c r="AR65" s="52"/>
      <c r="AS65" s="52"/>
      <c r="AT65" s="52"/>
      <c r="AU65" s="52"/>
      <c r="AV65" s="52"/>
      <c r="AW65" s="89"/>
      <c r="AX65" s="89"/>
      <c r="AY65" s="89"/>
      <c r="AZ65" s="89"/>
      <c r="BA65" s="89"/>
      <c r="BB65" s="89"/>
      <c r="BC65" s="89"/>
      <c r="BD65" s="89"/>
      <c r="BE65" s="49"/>
      <c r="BF65" s="52"/>
      <c r="BG65" s="52"/>
      <c r="BH65" s="52"/>
      <c r="BI65" s="52"/>
      <c r="BJ65" s="52"/>
      <c r="BK65" s="52"/>
      <c r="BL65" s="52"/>
      <c r="BM65" s="52"/>
      <c r="BN65" s="89"/>
    </row>
    <row r="66" spans="1:66" ht="15" customHeight="1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49"/>
      <c r="AH66" s="52"/>
      <c r="AI66" s="60"/>
      <c r="AJ66" s="52"/>
      <c r="AK66" s="60"/>
      <c r="AL66" s="52"/>
      <c r="AM66" s="60"/>
      <c r="AN66" s="52"/>
      <c r="AO66" s="60"/>
      <c r="AP66" s="52"/>
      <c r="AQ66" s="52"/>
      <c r="AR66" s="52"/>
      <c r="AS66" s="52"/>
      <c r="AT66" s="52"/>
      <c r="AU66" s="52"/>
      <c r="AV66" s="52"/>
      <c r="AW66" s="89"/>
      <c r="AX66" s="89"/>
      <c r="AY66" s="89"/>
      <c r="AZ66" s="89"/>
      <c r="BA66" s="89"/>
      <c r="BB66" s="89"/>
      <c r="BC66" s="89"/>
      <c r="BD66" s="89"/>
      <c r="BE66" s="49"/>
      <c r="BF66" s="52"/>
      <c r="BG66" s="52"/>
      <c r="BH66" s="52"/>
      <c r="BI66" s="52"/>
      <c r="BJ66" s="52"/>
      <c r="BK66" s="52"/>
      <c r="BL66" s="52"/>
      <c r="BM66" s="52"/>
      <c r="BN66" s="89"/>
    </row>
    <row r="67" spans="1:66" ht="15" customHeight="1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49"/>
      <c r="AH67" s="52"/>
      <c r="AI67" s="60"/>
      <c r="AJ67" s="52"/>
      <c r="AK67" s="60"/>
      <c r="AL67" s="52"/>
      <c r="AM67" s="60"/>
      <c r="AN67" s="52"/>
      <c r="AO67" s="60"/>
      <c r="AP67" s="52"/>
      <c r="AQ67" s="52"/>
      <c r="AR67" s="52"/>
      <c r="AS67" s="52"/>
      <c r="AT67" s="52"/>
      <c r="AU67" s="52"/>
      <c r="AV67" s="52"/>
      <c r="AW67" s="89"/>
      <c r="AX67" s="56"/>
      <c r="AY67" s="57"/>
      <c r="AZ67" s="57"/>
      <c r="BA67" s="57"/>
      <c r="BB67" s="49"/>
      <c r="BC67" s="49"/>
      <c r="BD67" s="49"/>
      <c r="BE67" s="52"/>
      <c r="BF67" s="52"/>
      <c r="BG67" s="52"/>
      <c r="BH67" s="52"/>
      <c r="BI67" s="52"/>
      <c r="BJ67" s="52"/>
      <c r="BK67" s="52"/>
      <c r="BL67" s="52"/>
      <c r="BM67" s="52"/>
      <c r="BN67" s="89"/>
    </row>
    <row r="68" spans="1:66" ht="15" customHeight="1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49"/>
      <c r="AH68" s="52"/>
      <c r="AI68" s="60"/>
      <c r="AJ68" s="52"/>
      <c r="AK68" s="60"/>
      <c r="AL68" s="52"/>
      <c r="AM68" s="60"/>
      <c r="AN68" s="52"/>
      <c r="AO68" s="60"/>
      <c r="AP68" s="52"/>
      <c r="AQ68" s="52"/>
      <c r="AR68" s="52"/>
      <c r="AS68" s="52"/>
      <c r="AT68" s="52"/>
      <c r="AU68" s="52"/>
      <c r="AV68" s="52"/>
      <c r="AW68" s="89"/>
      <c r="AX68" s="56"/>
      <c r="AY68" s="57"/>
      <c r="AZ68" s="57"/>
      <c r="BA68" s="57"/>
      <c r="BB68" s="49"/>
      <c r="BC68" s="49"/>
      <c r="BD68" s="49"/>
      <c r="BE68" s="52"/>
      <c r="BF68" s="52"/>
      <c r="BG68" s="52"/>
      <c r="BH68" s="52"/>
      <c r="BI68" s="52"/>
      <c r="BJ68" s="52"/>
      <c r="BK68" s="52"/>
      <c r="BL68" s="52"/>
      <c r="BM68" s="52"/>
      <c r="BN68" s="89"/>
    </row>
    <row r="69" spans="1:66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49"/>
      <c r="AH69" s="52"/>
      <c r="AI69" s="60"/>
      <c r="AJ69" s="52"/>
      <c r="AK69" s="60"/>
      <c r="AL69" s="52"/>
      <c r="AM69" s="60"/>
      <c r="AN69" s="52"/>
      <c r="AO69" s="60"/>
      <c r="AP69" s="52"/>
      <c r="AQ69" s="52"/>
      <c r="AR69" s="52"/>
      <c r="AS69" s="52"/>
      <c r="AT69" s="52"/>
      <c r="AU69" s="52"/>
      <c r="AV69" s="52"/>
      <c r="AW69" s="89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89"/>
    </row>
    <row r="70" spans="1:66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49"/>
      <c r="AH70" s="52"/>
      <c r="AI70" s="60"/>
      <c r="AJ70" s="52"/>
      <c r="AK70" s="60"/>
      <c r="AL70" s="52"/>
      <c r="AM70" s="60"/>
      <c r="AN70" s="52"/>
      <c r="AO70" s="60"/>
      <c r="AP70" s="52"/>
      <c r="AQ70" s="52"/>
      <c r="AR70" s="52"/>
      <c r="AS70" s="52"/>
      <c r="AT70" s="52"/>
      <c r="AU70" s="52"/>
      <c r="AV70" s="52"/>
      <c r="AW70" s="89"/>
      <c r="AX70" s="56"/>
      <c r="AY70" s="57"/>
      <c r="AZ70" s="57"/>
      <c r="BA70" s="57"/>
      <c r="BB70" s="49"/>
      <c r="BC70" s="49"/>
      <c r="BD70" s="49"/>
      <c r="BE70" s="52"/>
      <c r="BF70" s="52"/>
      <c r="BG70" s="52"/>
      <c r="BH70" s="52"/>
      <c r="BI70" s="52"/>
      <c r="BJ70" s="52"/>
      <c r="BK70" s="52"/>
      <c r="BL70" s="52"/>
      <c r="BM70" s="52"/>
      <c r="BN70" s="89"/>
    </row>
    <row r="71" spans="1:66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49"/>
      <c r="AH71" s="52"/>
      <c r="AI71" s="60"/>
      <c r="AJ71" s="52"/>
      <c r="AK71" s="60"/>
      <c r="AL71" s="52"/>
      <c r="AM71" s="60"/>
      <c r="AN71" s="52"/>
      <c r="AO71" s="60"/>
      <c r="AP71" s="52"/>
      <c r="AQ71" s="52"/>
      <c r="AR71" s="52"/>
      <c r="AS71" s="52"/>
      <c r="AT71" s="52"/>
      <c r="AU71" s="52"/>
      <c r="AV71" s="52"/>
      <c r="AW71" s="89"/>
      <c r="AX71" s="56"/>
      <c r="AY71" s="57"/>
      <c r="AZ71" s="57"/>
      <c r="BA71" s="57"/>
      <c r="BB71" s="49"/>
      <c r="BC71" s="49"/>
      <c r="BD71" s="49"/>
      <c r="BE71" s="52"/>
      <c r="BF71" s="52"/>
      <c r="BG71" s="52"/>
      <c r="BH71" s="52"/>
      <c r="BI71" s="52"/>
      <c r="BJ71" s="52"/>
      <c r="BK71" s="52"/>
      <c r="BL71" s="52"/>
      <c r="BM71" s="52"/>
      <c r="BN71" s="89"/>
    </row>
    <row r="72" spans="1:66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49"/>
      <c r="AH72" s="52"/>
      <c r="AI72" s="60"/>
      <c r="AJ72" s="52"/>
      <c r="AK72" s="60"/>
      <c r="AL72" s="52"/>
      <c r="AM72" s="60"/>
      <c r="AN72" s="52"/>
      <c r="AO72" s="60"/>
      <c r="AP72" s="52"/>
      <c r="AQ72" s="52"/>
      <c r="AR72" s="52"/>
      <c r="AS72" s="52"/>
      <c r="AT72" s="52"/>
      <c r="AU72" s="52"/>
      <c r="AV72" s="52"/>
      <c r="AW72" s="89"/>
      <c r="AX72" s="56"/>
      <c r="AY72" s="57"/>
      <c r="AZ72" s="57"/>
      <c r="BA72" s="57"/>
      <c r="BB72" s="49"/>
      <c r="BC72" s="49"/>
      <c r="BD72" s="49"/>
      <c r="BE72" s="52"/>
      <c r="BF72" s="52"/>
      <c r="BG72" s="52"/>
      <c r="BH72" s="52"/>
      <c r="BI72" s="52"/>
      <c r="BJ72" s="52"/>
      <c r="BK72" s="52"/>
      <c r="BL72" s="52"/>
      <c r="BM72" s="52"/>
      <c r="BN72" s="89"/>
    </row>
    <row r="73" spans="1:66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49"/>
      <c r="AH73" s="52"/>
      <c r="AI73" s="60"/>
      <c r="AJ73" s="52"/>
      <c r="AK73" s="60"/>
      <c r="AL73" s="52"/>
      <c r="AM73" s="60"/>
      <c r="AN73" s="52"/>
      <c r="AO73" s="60"/>
      <c r="AP73" s="52"/>
      <c r="AQ73" s="52"/>
      <c r="AR73" s="52"/>
      <c r="AS73" s="52"/>
      <c r="AT73" s="52"/>
      <c r="AU73" s="52"/>
      <c r="AV73" s="52"/>
      <c r="AW73" s="89"/>
      <c r="AX73" s="56"/>
      <c r="AY73" s="57"/>
      <c r="AZ73" s="57"/>
      <c r="BA73" s="57"/>
      <c r="BB73" s="49"/>
      <c r="BC73" s="49"/>
      <c r="BD73" s="49"/>
      <c r="BE73" s="52"/>
      <c r="BF73" s="52"/>
      <c r="BG73" s="52"/>
      <c r="BH73" s="52"/>
      <c r="BI73" s="52"/>
      <c r="BJ73" s="52"/>
      <c r="BK73" s="52"/>
      <c r="BL73" s="52"/>
      <c r="BM73" s="52"/>
      <c r="BN73" s="89"/>
    </row>
    <row r="74" spans="1:66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49"/>
      <c r="AH74" s="52"/>
      <c r="AI74" s="60"/>
      <c r="AJ74" s="52"/>
      <c r="AK74" s="60"/>
      <c r="AL74" s="52"/>
      <c r="AM74" s="60"/>
      <c r="AN74" s="52"/>
      <c r="AO74" s="60"/>
      <c r="AP74" s="52"/>
      <c r="AQ74" s="52"/>
      <c r="AR74" s="52"/>
      <c r="AS74" s="52"/>
      <c r="AT74" s="52"/>
      <c r="AU74" s="52"/>
      <c r="AV74" s="52"/>
      <c r="AW74" s="89"/>
      <c r="AX74" s="56"/>
      <c r="AY74" s="57"/>
      <c r="AZ74" s="57"/>
      <c r="BA74" s="57"/>
      <c r="BB74" s="49"/>
      <c r="BC74" s="49"/>
      <c r="BD74" s="49"/>
      <c r="BE74" s="52"/>
      <c r="BF74" s="52"/>
      <c r="BG74" s="52"/>
      <c r="BH74" s="52"/>
      <c r="BI74" s="52"/>
      <c r="BJ74" s="52"/>
      <c r="BK74" s="52"/>
      <c r="BL74" s="52"/>
      <c r="BM74" s="52"/>
      <c r="BN74" s="89"/>
    </row>
    <row r="75" spans="1:66" x14ac:dyDescent="0.2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2"/>
      <c r="AI75" s="63"/>
      <c r="AJ75" s="62"/>
      <c r="AK75" s="63"/>
      <c r="AL75" s="62"/>
      <c r="AM75" s="63"/>
      <c r="AN75" s="62"/>
      <c r="AO75" s="63"/>
      <c r="AP75" s="62"/>
      <c r="AQ75" s="62"/>
      <c r="AR75" s="62"/>
      <c r="AS75" s="62"/>
      <c r="AT75" s="62"/>
      <c r="AU75" s="62"/>
      <c r="AV75" s="62"/>
      <c r="AW75" s="62"/>
      <c r="AX75" s="64"/>
      <c r="AY75" s="65"/>
      <c r="AZ75" s="65"/>
      <c r="BA75" s="65"/>
      <c r="BB75" s="61"/>
      <c r="BC75" s="61"/>
      <c r="BD75" s="61"/>
      <c r="BE75" s="62"/>
      <c r="BF75" s="62"/>
      <c r="BG75" s="62"/>
      <c r="BH75" s="62"/>
      <c r="BI75" s="62"/>
      <c r="BJ75" s="62"/>
      <c r="BK75" s="62"/>
      <c r="BL75" s="62"/>
      <c r="BM75" s="62"/>
      <c r="BN75" s="62"/>
    </row>
  </sheetData>
  <mergeCells count="43">
    <mergeCell ref="AD49:AE49"/>
    <mergeCell ref="T1:T8"/>
    <mergeCell ref="BK46:BL47"/>
    <mergeCell ref="Q1:Q8"/>
    <mergeCell ref="AD41:AE41"/>
    <mergeCell ref="AD32:AE32"/>
    <mergeCell ref="BF42:BH43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J46:BJ47"/>
    <mergeCell ref="R1:R8"/>
    <mergeCell ref="AD44:AE44"/>
    <mergeCell ref="AD34:AE34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BI46:BI47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Y6:Z7"/>
    <mergeCell ref="AY6:BA7"/>
    <mergeCell ref="AD38:AE38"/>
  </mergeCells>
  <conditionalFormatting sqref="BJ42 BJ44 BJ46 BJ48:BJ49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BJ42:BJ43">
    <cfRule type="cellIs" dxfId="5" priority="8" operator="between">
      <formula>5</formula>
      <formula>-5</formula>
    </cfRule>
  </conditionalFormatting>
  <conditionalFormatting sqref="BK42 BK44:BL44 BK46 BK48:BL49">
    <cfRule type="cellIs" dxfId="4" priority="11" operator="equal">
      <formula>"SELL"</formula>
    </cfRule>
    <cfRule type="cellIs" dxfId="3" priority="12" operator="equal">
      <formula>"BUY"</formula>
    </cfRule>
  </conditionalFormatting>
  <conditionalFormatting sqref="BK42:BL43">
    <cfRule type="cellIs" dxfId="2" priority="5" operator="equal">
      <formula>"OVERVALUED"</formula>
    </cfRule>
    <cfRule type="cellIs" dxfId="1" priority="6" operator="equal">
      <formula>"UNDERVALUED"</formula>
    </cfRule>
    <cfRule type="cellIs" dxfId="0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income-sheet</vt:lpstr>
      <vt:lpstr>balance-sheet</vt:lpstr>
      <vt:lpstr>cash-flow-sheet</vt:lpstr>
      <vt:lpstr>stock-history</vt:lpstr>
      <vt:lpstr>condense-sheets</vt:lpstr>
      <vt:lpstr>regression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2024-04-12T18:58:18Z</dcterms:modified>
</cp:coreProperties>
</file>