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xr:revisionPtr revIDLastSave="0" documentId="13_ncr:1_{9A25DD83-F113-4A5A-89E0-041EEA8D616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F14" i="1" s="1"/>
  <c r="B4" i="1"/>
  <c r="C4" i="1"/>
  <c r="D16" i="1"/>
  <c r="D15" i="1"/>
  <c r="D14" i="1"/>
  <c r="D13" i="1"/>
  <c r="D12" i="1"/>
  <c r="D11" i="1"/>
  <c r="D10" i="1"/>
  <c r="D9" i="1"/>
  <c r="D8" i="1"/>
  <c r="F9" i="1" l="1"/>
  <c r="I11" i="1"/>
  <c r="I12" i="1"/>
  <c r="I13" i="1"/>
  <c r="I14" i="1"/>
  <c r="F8" i="1"/>
  <c r="I9" i="1"/>
  <c r="I10" i="1"/>
  <c r="I15" i="1"/>
  <c r="I16" i="1"/>
  <c r="E9" i="1"/>
  <c r="E16" i="1"/>
  <c r="E8" i="1"/>
  <c r="H10" i="1"/>
  <c r="J10" i="1" s="1"/>
  <c r="H9" i="1"/>
  <c r="J9" i="1" s="1"/>
  <c r="I8" i="1"/>
  <c r="H11" i="1"/>
  <c r="J11" i="1" s="1"/>
  <c r="K11" i="1" s="1"/>
  <c r="H8" i="1"/>
  <c r="J8" i="1" s="1"/>
  <c r="H13" i="1"/>
  <c r="J13" i="1" s="1"/>
  <c r="K13" i="1" s="1"/>
  <c r="H12" i="1"/>
  <c r="J12" i="1" s="1"/>
  <c r="K12" i="1" s="1"/>
  <c r="H16" i="1"/>
  <c r="J16" i="1" s="1"/>
  <c r="H15" i="1"/>
  <c r="J15" i="1" s="1"/>
  <c r="K15" i="1" s="1"/>
  <c r="G9" i="1"/>
  <c r="H14" i="1"/>
  <c r="J14" i="1" s="1"/>
  <c r="E10" i="1"/>
  <c r="E11" i="1"/>
  <c r="E12" i="1"/>
  <c r="E13" i="1"/>
  <c r="E14" i="1"/>
  <c r="E15" i="1"/>
  <c r="F15" i="1"/>
  <c r="G8" i="1" l="1"/>
  <c r="K14" i="1"/>
  <c r="K8" i="1"/>
  <c r="K16" i="1"/>
  <c r="K9" i="1"/>
  <c r="K10" i="1"/>
  <c r="G15" i="1"/>
  <c r="F13" i="1"/>
  <c r="G13" i="1" s="1"/>
  <c r="F12" i="1"/>
  <c r="G12" i="1" s="1"/>
  <c r="F11" i="1"/>
  <c r="G11" i="1" s="1"/>
  <c r="F10" i="1"/>
  <c r="G10" i="1" s="1"/>
  <c r="G14" i="1"/>
  <c r="F16" i="1"/>
  <c r="G16" i="1" s="1"/>
  <c r="K17" i="1" l="1"/>
  <c r="G17" i="1"/>
</calcChain>
</file>

<file path=xl/sharedStrings.xml><?xml version="1.0" encoding="utf-8"?>
<sst xmlns="http://schemas.openxmlformats.org/spreadsheetml/2006/main" count="21" uniqueCount="18">
  <si>
    <t>Ductil: Capacidad del material de deformarse hasta antes de la ruptura</t>
  </si>
  <si>
    <t>Midiendo reduccion de area</t>
  </si>
  <si>
    <t>Def. Unitaria</t>
  </si>
  <si>
    <t>Area</t>
  </si>
  <si>
    <t>Esfuerzo-Deformación Real</t>
  </si>
  <si>
    <t>Esfuerzo-Deformación Ingenieril</t>
  </si>
  <si>
    <t>Esfuerzo maximo (Su)</t>
  </si>
  <si>
    <t>Esfuerzo de ruptura (Sr)</t>
  </si>
  <si>
    <t xml:space="preserve">Carga (N) </t>
  </si>
  <si>
    <t>Longitud (mm)</t>
  </si>
  <si>
    <t>Esfuerzo (Pa)</t>
  </si>
  <si>
    <t>Mod. Elástico (Pa)</t>
  </si>
  <si>
    <t>Longitud (m)</t>
  </si>
  <si>
    <t>lo (m)</t>
  </si>
  <si>
    <t>Do (m)</t>
  </si>
  <si>
    <t>Ao</t>
  </si>
  <si>
    <t>Modulo elastico</t>
  </si>
  <si>
    <t>Esfuerzo de sedencia (Sy)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</si>
</sst>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3" fillId="2" borderId="0" xfId="0" applyFont="1" applyFill="1" applyAlignment="1">
      <alignment horizontal="center" vertical="center" wrapText="1" shrinkToFit="1"/>
    </xf>
    <xf numFmtId="0" fontId="3" fillId="2" borderId="0" xfId="0" applyFont="1" applyFill="1" applyAlignment="1">
      <alignment horizontal="center" vertical="center"/>
    </xf>
    <xf numFmtId="164" fontId="4" fillId="6" borderId="1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7" borderId="0" xfId="0" applyFont="1" applyFill="1"/>
    <xf numFmtId="0" fontId="5" fillId="7" borderId="0" xfId="0" applyFont="1" applyFill="1" applyAlignment="1">
      <alignment horizontal="center"/>
    </xf>
    <xf numFmtId="0" fontId="6" fillId="7" borderId="0" xfId="0" applyFont="1" applyFill="1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Esf-Def Ingenieril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Hoja1!$F$7</c:f>
              <c:strCache>
                <c:ptCount val="1"/>
                <c:pt idx="0">
                  <c:v>Esfuerzo (Pa)</c:v>
                </c:pt>
              </c:strCache>
            </c:strRef>
          </c:tx>
          <c:xVal>
            <c:numRef>
              <c:f>Hoja1!$E$8:$E$16</c:f>
              <c:numCache>
                <c:formatCode>General</c:formatCode>
                <c:ptCount val="9"/>
                <c:pt idx="0">
                  <c:v>0</c:v>
                </c:pt>
                <c:pt idx="1">
                  <c:v>4.625000000001156E-4</c:v>
                </c:pt>
                <c:pt idx="2">
                  <c:v>9.2499999999988425E-4</c:v>
                </c:pt>
                <c:pt idx="3">
                  <c:v>1.3874999999999998E-3</c:v>
                </c:pt>
                <c:pt idx="4">
                  <c:v>4.9999999999999697E-3</c:v>
                </c:pt>
                <c:pt idx="5">
                  <c:v>1.5000000000000083E-2</c:v>
                </c:pt>
                <c:pt idx="6">
                  <c:v>3.8999999999999972E-2</c:v>
                </c:pt>
                <c:pt idx="7">
                  <c:v>9.9999999999999908E-2</c:v>
                </c:pt>
                <c:pt idx="8">
                  <c:v>0.18799999999999997</c:v>
                </c:pt>
              </c:numCache>
            </c:numRef>
          </c:xVal>
          <c:yVal>
            <c:numRef>
              <c:f>Hoja1!$F$8:$F$16</c:f>
              <c:numCache>
                <c:formatCode>General</c:formatCode>
                <c:ptCount val="9"/>
                <c:pt idx="0">
                  <c:v>0</c:v>
                </c:pt>
                <c:pt idx="1">
                  <c:v>79577471.545947671</c:v>
                </c:pt>
                <c:pt idx="2">
                  <c:v>159154943.09189534</c:v>
                </c:pt>
                <c:pt idx="3">
                  <c:v>238732414.63784301</c:v>
                </c:pt>
                <c:pt idx="4">
                  <c:v>286478897.56541163</c:v>
                </c:pt>
                <c:pt idx="5">
                  <c:v>334225380.49298024</c:v>
                </c:pt>
                <c:pt idx="6">
                  <c:v>381971863.4205488</c:v>
                </c:pt>
                <c:pt idx="7">
                  <c:v>432901445.20995533</c:v>
                </c:pt>
                <c:pt idx="8">
                  <c:v>397887357.72973835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F0-4FFB-8D7C-AA9CB1D16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989695"/>
        <c:axId val="1482990175"/>
      </c:scatterChart>
      <c:valAx>
        <c:axId val="148298969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990175"/>
        <c:crosses val="autoZero"/>
        <c:crossBetween val="midCat"/>
      </c:valAx>
      <c:valAx>
        <c:axId val="1482990175"/>
        <c:scaling>
          <c:orientation val="minMax"/>
          <c:max val="4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989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Esf-Def Ingenieril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Hoja1!$F$7</c:f>
              <c:strCache>
                <c:ptCount val="1"/>
                <c:pt idx="0">
                  <c:v>Esfuerzo (Pa)</c:v>
                </c:pt>
              </c:strCache>
            </c:strRef>
          </c:tx>
          <c:xVal>
            <c:numRef>
              <c:f>Hoja1!$E$8:$E$16</c:f>
              <c:numCache>
                <c:formatCode>General</c:formatCode>
                <c:ptCount val="9"/>
                <c:pt idx="0">
                  <c:v>0</c:v>
                </c:pt>
                <c:pt idx="1">
                  <c:v>4.625000000001156E-4</c:v>
                </c:pt>
                <c:pt idx="2">
                  <c:v>9.2499999999988425E-4</c:v>
                </c:pt>
                <c:pt idx="3">
                  <c:v>1.3874999999999998E-3</c:v>
                </c:pt>
                <c:pt idx="4">
                  <c:v>4.9999999999999697E-3</c:v>
                </c:pt>
                <c:pt idx="5">
                  <c:v>1.5000000000000083E-2</c:v>
                </c:pt>
                <c:pt idx="6">
                  <c:v>3.8999999999999972E-2</c:v>
                </c:pt>
                <c:pt idx="7">
                  <c:v>9.9999999999999908E-2</c:v>
                </c:pt>
                <c:pt idx="8">
                  <c:v>0.18799999999999997</c:v>
                </c:pt>
              </c:numCache>
            </c:numRef>
          </c:xVal>
          <c:yVal>
            <c:numRef>
              <c:f>Hoja1!$F$8:$F$16</c:f>
              <c:numCache>
                <c:formatCode>General</c:formatCode>
                <c:ptCount val="9"/>
                <c:pt idx="0">
                  <c:v>0</c:v>
                </c:pt>
                <c:pt idx="1">
                  <c:v>79577471.545947671</c:v>
                </c:pt>
                <c:pt idx="2">
                  <c:v>159154943.09189534</c:v>
                </c:pt>
                <c:pt idx="3">
                  <c:v>238732414.63784301</c:v>
                </c:pt>
                <c:pt idx="4">
                  <c:v>286478897.56541163</c:v>
                </c:pt>
                <c:pt idx="5">
                  <c:v>334225380.49298024</c:v>
                </c:pt>
                <c:pt idx="6">
                  <c:v>381971863.4205488</c:v>
                </c:pt>
                <c:pt idx="7">
                  <c:v>432901445.20995533</c:v>
                </c:pt>
                <c:pt idx="8">
                  <c:v>397887357.72973835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0-4C60-A0E4-BE3C0B252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989695"/>
        <c:axId val="1482990175"/>
      </c:scatterChart>
      <c:valAx>
        <c:axId val="1482989695"/>
        <c:scaling>
          <c:orientation val="minMax"/>
          <c:max val="5.000000000000001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990175"/>
        <c:crosses val="autoZero"/>
        <c:crossBetween val="midCat"/>
      </c:valAx>
      <c:valAx>
        <c:axId val="1482990175"/>
        <c:scaling>
          <c:orientation val="minMax"/>
          <c:max val="4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989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Esf-Def Real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Hoja1!$J$7</c:f>
              <c:strCache>
                <c:ptCount val="1"/>
                <c:pt idx="0">
                  <c:v>Esfuerzo (Pa)</c:v>
                </c:pt>
              </c:strCache>
            </c:strRef>
          </c:tx>
          <c:xVal>
            <c:numRef>
              <c:f>Hoja1!$I$8:$I$16</c:f>
              <c:numCache>
                <c:formatCode>General</c:formatCode>
                <c:ptCount val="9"/>
                <c:pt idx="0">
                  <c:v>0</c:v>
                </c:pt>
                <c:pt idx="1">
                  <c:v>4.6239307984081112E-4</c:v>
                </c:pt>
                <c:pt idx="2">
                  <c:v>9.2457245113466285E-4</c:v>
                </c:pt>
                <c:pt idx="3">
                  <c:v>1.3865383113343332E-3</c:v>
                </c:pt>
                <c:pt idx="4">
                  <c:v>4.9875415110389679E-3</c:v>
                </c:pt>
                <c:pt idx="5">
                  <c:v>1.4888612493750777E-2</c:v>
                </c:pt>
                <c:pt idx="6">
                  <c:v>3.8258712117090268E-2</c:v>
                </c:pt>
                <c:pt idx="7">
                  <c:v>9.5310179804324741E-2</c:v>
                </c:pt>
                <c:pt idx="8">
                  <c:v>0.17227122094045313</c:v>
                </c:pt>
              </c:numCache>
            </c:numRef>
          </c:xVal>
          <c:yVal>
            <c:numRef>
              <c:f>Hoja1!$J$8:$J$16</c:f>
              <c:numCache>
                <c:formatCode>General</c:formatCode>
                <c:ptCount val="9"/>
                <c:pt idx="0">
                  <c:v>0</c:v>
                </c:pt>
                <c:pt idx="1">
                  <c:v>79614276.126537681</c:v>
                </c:pt>
                <c:pt idx="2">
                  <c:v>159302161.41425532</c:v>
                </c:pt>
                <c:pt idx="3">
                  <c:v>239063655.86315301</c:v>
                </c:pt>
                <c:pt idx="4">
                  <c:v>287911292.05323869</c:v>
                </c:pt>
                <c:pt idx="5">
                  <c:v>339238761.20037496</c:v>
                </c:pt>
                <c:pt idx="6">
                  <c:v>396868766.09395021</c:v>
                </c:pt>
                <c:pt idx="7">
                  <c:v>476191589.73095083</c:v>
                </c:pt>
                <c:pt idx="8">
                  <c:v>472690180.98292911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7B-47EA-A5E4-ED657D6E8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989695"/>
        <c:axId val="1482990175"/>
      </c:scatterChart>
      <c:valAx>
        <c:axId val="148298969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990175"/>
        <c:crosses val="autoZero"/>
        <c:crossBetween val="midCat"/>
      </c:valAx>
      <c:valAx>
        <c:axId val="1482990175"/>
        <c:scaling>
          <c:orientation val="minMax"/>
          <c:max val="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989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Esf-Def real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Hoja1!$J$7</c:f>
              <c:strCache>
                <c:ptCount val="1"/>
                <c:pt idx="0">
                  <c:v>Esfuerzo (Pa)</c:v>
                </c:pt>
              </c:strCache>
            </c:strRef>
          </c:tx>
          <c:xVal>
            <c:numRef>
              <c:f>Hoja1!$I$8:$I$16</c:f>
              <c:numCache>
                <c:formatCode>General</c:formatCode>
                <c:ptCount val="9"/>
                <c:pt idx="0">
                  <c:v>0</c:v>
                </c:pt>
                <c:pt idx="1">
                  <c:v>4.6239307984081112E-4</c:v>
                </c:pt>
                <c:pt idx="2">
                  <c:v>9.2457245113466285E-4</c:v>
                </c:pt>
                <c:pt idx="3">
                  <c:v>1.3865383113343332E-3</c:v>
                </c:pt>
                <c:pt idx="4">
                  <c:v>4.9875415110389679E-3</c:v>
                </c:pt>
                <c:pt idx="5">
                  <c:v>1.4888612493750777E-2</c:v>
                </c:pt>
                <c:pt idx="6">
                  <c:v>3.8258712117090268E-2</c:v>
                </c:pt>
                <c:pt idx="7">
                  <c:v>9.5310179804324741E-2</c:v>
                </c:pt>
                <c:pt idx="8">
                  <c:v>0.17227122094045313</c:v>
                </c:pt>
              </c:numCache>
            </c:numRef>
          </c:xVal>
          <c:yVal>
            <c:numRef>
              <c:f>Hoja1!$J$8:$J$16</c:f>
              <c:numCache>
                <c:formatCode>General</c:formatCode>
                <c:ptCount val="9"/>
                <c:pt idx="0">
                  <c:v>0</c:v>
                </c:pt>
                <c:pt idx="1">
                  <c:v>79614276.126537681</c:v>
                </c:pt>
                <c:pt idx="2">
                  <c:v>159302161.41425532</c:v>
                </c:pt>
                <c:pt idx="3">
                  <c:v>239063655.86315301</c:v>
                </c:pt>
                <c:pt idx="4">
                  <c:v>287911292.05323869</c:v>
                </c:pt>
                <c:pt idx="5">
                  <c:v>339238761.20037496</c:v>
                </c:pt>
                <c:pt idx="6">
                  <c:v>396868766.09395021</c:v>
                </c:pt>
                <c:pt idx="7">
                  <c:v>476191589.73095083</c:v>
                </c:pt>
                <c:pt idx="8">
                  <c:v>472690180.98292911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F2-4EEC-A4ED-616FCD51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989695"/>
        <c:axId val="1482990175"/>
      </c:scatterChart>
      <c:valAx>
        <c:axId val="1482989695"/>
        <c:scaling>
          <c:orientation val="minMax"/>
          <c:max val="5.000000000000001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990175"/>
        <c:crosses val="autoZero"/>
        <c:crossBetween val="midCat"/>
      </c:valAx>
      <c:valAx>
        <c:axId val="1482990175"/>
        <c:scaling>
          <c:orientation val="minMax"/>
          <c:max val="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989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631804</xdr:colOff>
      <xdr:row>17</xdr:row>
      <xdr:rowOff>173520</xdr:rowOff>
    </xdr:from>
    <xdr:to>
      <xdr:col>4</xdr:col>
      <xdr:colOff>732794</xdr:colOff>
      <xdr:row>33</xdr:row>
      <xdr:rowOff>154214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7910D0-B73D-538E-CF6A-78AE4F3D2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543815</xdr:colOff>
      <xdr:row>17</xdr:row>
      <xdr:rowOff>179906</xdr:rowOff>
    </xdr:from>
    <xdr:to>
      <xdr:col>12</xdr:col>
      <xdr:colOff>45357</xdr:colOff>
      <xdr:row>33</xdr:row>
      <xdr:rowOff>154213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9C3E1B-6CFF-4086-A61A-5A3AB9E1A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946772</xdr:colOff>
      <xdr:row>18</xdr:row>
      <xdr:rowOff>0</xdr:rowOff>
    </xdr:from>
    <xdr:to>
      <xdr:col>8</xdr:col>
      <xdr:colOff>412761</xdr:colOff>
      <xdr:row>33</xdr:row>
      <xdr:rowOff>163286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DC9567-EC59-477C-82FF-77262709A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148750</xdr:colOff>
      <xdr:row>18</xdr:row>
      <xdr:rowOff>9071</xdr:rowOff>
    </xdr:from>
    <xdr:to>
      <xdr:col>17</xdr:col>
      <xdr:colOff>344715</xdr:colOff>
      <xdr:row>33</xdr:row>
      <xdr:rowOff>127000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374E12-B6EB-433D-9BE6-2882BC930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0.17737</cdr:x>
      <cdr:y>0.37749</cdr:y>
    </cdr:from>
    <cdr:to>
      <cdr:x>0.20311</cdr:x>
      <cdr:y>0.91296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658AE46B-CB48-A0DE-906D-C791BDD77F8D}"/>
            </a:ext>
          </a:extLst>
        </cdr:cNvPr>
        <cdr:cNvCxnSpPr/>
      </cdr:nvCxnSpPr>
      <cdr:spPr>
        <a:xfrm xmlns:a="http://schemas.openxmlformats.org/drawingml/2006/main" flipH="1">
          <a:off x="709007" y="1140894"/>
          <a:ext cx="102903" cy="16183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0.23113</cdr:x>
      <cdr:y>0.36978</cdr:y>
    </cdr:from>
    <cdr:to>
      <cdr:x>0.25688</cdr:x>
      <cdr:y>0.90525</cdr:y>
    </cdr:to>
    <cdr:cxnSp macro="">
      <cdr:nvCxnSpPr>
        <cdr:cNvPr id="10" name="Conector recto 9">
          <a:extLst xmlns:a="http://schemas.openxmlformats.org/drawingml/2006/main">
            <a:ext uri="{FF2B5EF4-FFF2-40B4-BE49-F238E27FC236}">
              <a16:creationId xmlns:a16="http://schemas.microsoft.com/office/drawing/2014/main" id="{54DBA2C7-EA6D-584C-C9FF-DE96EDFCE19C}"/>
            </a:ext>
          </a:extLst>
        </cdr:cNvPr>
        <cdr:cNvCxnSpPr/>
      </cdr:nvCxnSpPr>
      <cdr:spPr>
        <a:xfrm xmlns:a="http://schemas.openxmlformats.org/drawingml/2006/main" flipH="1">
          <a:off x="923925" y="1117600"/>
          <a:ext cx="102903" cy="16183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0.17462</cdr:x>
      <cdr:y>0.39976</cdr:y>
    </cdr:from>
    <cdr:to>
      <cdr:x>0.20251</cdr:x>
      <cdr:y>0.90677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658AE46B-CB48-A0DE-906D-C791BDD77F8D}"/>
            </a:ext>
          </a:extLst>
        </cdr:cNvPr>
        <cdr:cNvCxnSpPr/>
      </cdr:nvCxnSpPr>
      <cdr:spPr>
        <a:xfrm xmlns:a="http://schemas.openxmlformats.org/drawingml/2006/main" flipH="1">
          <a:off x="711440" y="1199707"/>
          <a:ext cx="113666" cy="15215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0.22424</cdr:x>
      <cdr:y>0.39694</cdr:y>
    </cdr:from>
    <cdr:to>
      <cdr:x>0.25213</cdr:x>
      <cdr:y>0.90395</cdr:y>
    </cdr:to>
    <cdr:cxnSp macro="">
      <cdr:nvCxnSpPr>
        <cdr:cNvPr id="9" name="Conector recto 8">
          <a:extLst xmlns:a="http://schemas.openxmlformats.org/drawingml/2006/main">
            <a:ext uri="{FF2B5EF4-FFF2-40B4-BE49-F238E27FC236}">
              <a16:creationId xmlns:a16="http://schemas.microsoft.com/office/drawing/2014/main" id="{A1436F9F-9252-0AB1-F9EC-B28051370CF2}"/>
            </a:ext>
          </a:extLst>
        </cdr:cNvPr>
        <cdr:cNvCxnSpPr/>
      </cdr:nvCxnSpPr>
      <cdr:spPr>
        <a:xfrm xmlns:a="http://schemas.openxmlformats.org/drawingml/2006/main" flipH="1">
          <a:off x="913603" y="1191237"/>
          <a:ext cx="113666" cy="15215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K28"/>
  <sheetViews>
    <sheetView tabSelected="1" zoomScale="95" zoomScaleNormal="95" workbookViewId="0">
      <selection activeCell="O10" sqref="N10:O11"/>
    </sheetView>
  </sheetViews>
  <sheetFormatPr baseColWidth="10" defaultRowHeight="15" x14ac:dyDescent="0.25"/>
  <cols>
    <col min="2" max="3" width="17.7109375" customWidth="1"/>
    <col min="4" max="4" width="14.5703125" customWidth="1"/>
    <col min="5" max="5" width="14.85546875" customWidth="1"/>
    <col min="6" max="6" width="19.42578125" bestFit="1" customWidth="1"/>
    <col min="7" max="7" width="25.28515625" bestFit="1" customWidth="1"/>
    <col min="8" max="8" width="11.28515625" customWidth="1"/>
    <col min="9" max="9" width="17.28515625" customWidth="1"/>
    <col min="10" max="10" width="15" customWidth="1"/>
    <col min="11" max="11" width="18" customWidth="1"/>
    <col min="12" max="12" width="17.140625" customWidth="1"/>
    <col min="13" max="13" width="12.5703125" customWidth="1"/>
  </cols>
  <sheetData>
    <row r="2" spans="2:11" x14ac:dyDescent="0.25">
      <c r="B2" s="2"/>
      <c r="C2" s="2"/>
      <c r="D2" s="1"/>
      <c r="E2" s="1"/>
      <c r="F2" s="1"/>
      <c r="G2" s="3" t="s">
        <v>17</v>
      </c>
      <c r="H2" s="1"/>
      <c r="I2" t="s">
        <v>0</v>
      </c>
    </row>
    <row r="3" spans="2:11" x14ac:dyDescent="0.25">
      <c r="B3" s="12" t="s">
        <v>14</v>
      </c>
      <c r="C3" s="12" t="s">
        <v>13</v>
      </c>
      <c r="D3" s="13" t="s">
        <v>15</v>
      </c>
      <c r="F3" s="1"/>
      <c r="G3" s="5" t="s">
        <v>6</v>
      </c>
      <c r="I3" t="s">
        <v>1</v>
      </c>
    </row>
    <row r="4" spans="2:11" x14ac:dyDescent="0.25">
      <c r="B4" s="12">
        <f>20/1000</f>
        <v>0.02</v>
      </c>
      <c r="C4" s="12">
        <f>40/1000</f>
        <v>0.04</v>
      </c>
      <c r="D4" s="11">
        <f>(PI()*B4^2)/4</f>
        <v>3.1415926535897931E-4</v>
      </c>
      <c r="F4" s="1"/>
      <c r="G4" s="4" t="s">
        <v>7</v>
      </c>
      <c r="H4" s="1"/>
    </row>
    <row r="5" spans="2:11" x14ac:dyDescent="0.25">
      <c r="B5" s="1"/>
      <c r="C5" s="1"/>
      <c r="D5" s="1"/>
      <c r="E5" s="1"/>
      <c r="F5" s="1"/>
      <c r="G5" s="1"/>
      <c r="H5" s="1"/>
    </row>
    <row r="6" spans="2:11" x14ac:dyDescent="0.25">
      <c r="B6" s="1"/>
      <c r="C6" s="1"/>
      <c r="D6" s="1"/>
      <c r="E6" s="17" t="s">
        <v>5</v>
      </c>
      <c r="F6" s="17"/>
      <c r="G6" s="17"/>
      <c r="H6" s="18" t="s">
        <v>4</v>
      </c>
      <c r="I6" s="18"/>
      <c r="J6" s="18"/>
      <c r="K6" s="18"/>
    </row>
    <row r="7" spans="2:11" x14ac:dyDescent="0.25">
      <c r="B7" s="7" t="s">
        <v>8</v>
      </c>
      <c r="C7" s="7" t="s">
        <v>9</v>
      </c>
      <c r="D7" s="8" t="s">
        <v>12</v>
      </c>
      <c r="E7" s="9" t="s">
        <v>2</v>
      </c>
      <c r="F7" s="10" t="s">
        <v>10</v>
      </c>
      <c r="G7" s="10" t="s">
        <v>11</v>
      </c>
      <c r="H7" s="6" t="s">
        <v>3</v>
      </c>
      <c r="I7" s="6" t="s">
        <v>2</v>
      </c>
      <c r="J7" s="6" t="s">
        <v>10</v>
      </c>
      <c r="K7" s="6" t="s">
        <v>11</v>
      </c>
    </row>
    <row r="8" spans="2:11" x14ac:dyDescent="0.25">
      <c r="B8" s="1">
        <v>0</v>
      </c>
      <c r="C8" s="1">
        <v>40</v>
      </c>
      <c r="D8" s="1">
        <f>C8/1000</f>
        <v>0.04</v>
      </c>
      <c r="E8" s="1">
        <f t="shared" ref="E8:E16" si="0">(D8-$C$4)/$C$4</f>
        <v>0</v>
      </c>
      <c r="F8" s="1">
        <f t="shared" ref="F8:F16" si="1">B8/$D$4</f>
        <v>0</v>
      </c>
      <c r="G8" s="1">
        <f>IFERROR(F8/E8,0)</f>
        <v>0</v>
      </c>
      <c r="H8" s="1">
        <f t="shared" ref="H8:H16" si="2">$D$4*($C$4/D8)</f>
        <v>3.1415926535897931E-4</v>
      </c>
      <c r="I8" s="1">
        <f t="shared" ref="I8:I16" si="3">LN(D8/$C$4)</f>
        <v>0</v>
      </c>
      <c r="J8" s="1">
        <f t="shared" ref="J8:J16" si="4">B8/H8</f>
        <v>0</v>
      </c>
      <c r="K8" s="1">
        <f>IFERROR(J8/I8,0)</f>
        <v>0</v>
      </c>
    </row>
    <row r="9" spans="2:11" x14ac:dyDescent="0.25">
      <c r="B9" s="1">
        <v>25000</v>
      </c>
      <c r="C9" s="1">
        <v>40.018500000000003</v>
      </c>
      <c r="D9" s="1">
        <f t="shared" ref="D9:D16" si="5">C9/1000</f>
        <v>4.0018500000000005E-2</v>
      </c>
      <c r="E9" s="1">
        <f t="shared" si="0"/>
        <v>4.625000000001156E-4</v>
      </c>
      <c r="F9" s="1">
        <f t="shared" si="1"/>
        <v>79577471.545947671</v>
      </c>
      <c r="G9" s="1">
        <f>F9/E9</f>
        <v>172059397937.14114</v>
      </c>
      <c r="H9" s="1">
        <f t="shared" si="2"/>
        <v>3.1401403386831521E-4</v>
      </c>
      <c r="I9" s="1">
        <f t="shared" si="3"/>
        <v>4.6239307984081112E-4</v>
      </c>
      <c r="J9" s="1">
        <f t="shared" si="4"/>
        <v>79614276.126537681</v>
      </c>
      <c r="K9" s="1">
        <f t="shared" ref="K9:K16" si="6">J9/I9</f>
        <v>172178779479.02383</v>
      </c>
    </row>
    <row r="10" spans="2:11" x14ac:dyDescent="0.25">
      <c r="B10" s="1">
        <v>50000</v>
      </c>
      <c r="C10" s="1">
        <v>40.036999999999999</v>
      </c>
      <c r="D10" s="1">
        <f t="shared" si="5"/>
        <v>4.0036999999999996E-2</v>
      </c>
      <c r="E10" s="1">
        <f t="shared" si="0"/>
        <v>9.2499999999988425E-4</v>
      </c>
      <c r="F10" s="1">
        <f t="shared" si="1"/>
        <v>159154943.09189534</v>
      </c>
      <c r="G10" s="1">
        <f t="shared" ref="G10:G16" si="7">F10/E10</f>
        <v>172059397937.20569</v>
      </c>
      <c r="H10" s="1">
        <f t="shared" si="2"/>
        <v>3.1386893659263117E-4</v>
      </c>
      <c r="I10" s="1">
        <f t="shared" si="3"/>
        <v>9.2457245113466285E-4</v>
      </c>
      <c r="J10" s="1">
        <f t="shared" si="4"/>
        <v>159302161.41425532</v>
      </c>
      <c r="K10" s="1">
        <f t="shared" si="6"/>
        <v>172298191687.14682</v>
      </c>
    </row>
    <row r="11" spans="2:11" x14ac:dyDescent="0.25">
      <c r="B11" s="19">
        <v>75000</v>
      </c>
      <c r="C11" s="19">
        <v>40.055500000000002</v>
      </c>
      <c r="D11" s="19">
        <f t="shared" si="5"/>
        <v>4.0055500000000001E-2</v>
      </c>
      <c r="E11" s="19">
        <f t="shared" si="0"/>
        <v>1.3874999999999998E-3</v>
      </c>
      <c r="F11" s="19">
        <f t="shared" si="1"/>
        <v>238732414.63784301</v>
      </c>
      <c r="G11" s="19">
        <f t="shared" si="7"/>
        <v>172059397937.18417</v>
      </c>
      <c r="H11" s="19">
        <f t="shared" si="2"/>
        <v>3.1372397334596179E-4</v>
      </c>
      <c r="I11" s="19">
        <f t="shared" si="3"/>
        <v>1.3865383113343332E-3</v>
      </c>
      <c r="J11" s="19">
        <f t="shared" si="4"/>
        <v>239063655.86315301</v>
      </c>
      <c r="K11" s="19">
        <f t="shared" si="6"/>
        <v>172417634557.16592</v>
      </c>
    </row>
    <row r="12" spans="2:11" x14ac:dyDescent="0.25">
      <c r="B12" s="3">
        <v>90000</v>
      </c>
      <c r="C12" s="3">
        <v>40.200000000000003</v>
      </c>
      <c r="D12" s="3">
        <f t="shared" si="5"/>
        <v>4.02E-2</v>
      </c>
      <c r="E12" s="3">
        <f t="shared" si="0"/>
        <v>4.9999999999999697E-3</v>
      </c>
      <c r="F12" s="3">
        <f t="shared" si="1"/>
        <v>286478897.56541163</v>
      </c>
      <c r="G12" s="3">
        <f t="shared" si="7"/>
        <v>57295779513.082672</v>
      </c>
      <c r="H12" s="3">
        <f t="shared" si="2"/>
        <v>3.1259628393928289E-4</v>
      </c>
      <c r="I12" s="3">
        <f t="shared" si="3"/>
        <v>4.9875415110389679E-3</v>
      </c>
      <c r="J12" s="3">
        <f t="shared" si="4"/>
        <v>287911292.05323869</v>
      </c>
      <c r="K12" s="3">
        <f t="shared" si="6"/>
        <v>57726094392.598473</v>
      </c>
    </row>
    <row r="13" spans="2:11" x14ac:dyDescent="0.25">
      <c r="B13" s="1">
        <v>105000</v>
      </c>
      <c r="C13" s="1">
        <v>40.6</v>
      </c>
      <c r="D13" s="1">
        <f t="shared" si="5"/>
        <v>4.0600000000000004E-2</v>
      </c>
      <c r="E13" s="1">
        <f t="shared" si="0"/>
        <v>1.5000000000000083E-2</v>
      </c>
      <c r="F13" s="1">
        <f t="shared" si="1"/>
        <v>334225380.49298024</v>
      </c>
      <c r="G13" s="1">
        <f t="shared" si="7"/>
        <v>22281692032.865227</v>
      </c>
      <c r="H13" s="1">
        <f t="shared" si="2"/>
        <v>3.0951651759505348E-4</v>
      </c>
      <c r="I13" s="1">
        <f t="shared" si="3"/>
        <v>1.4888612493750777E-2</v>
      </c>
      <c r="J13" s="1">
        <f t="shared" si="4"/>
        <v>339238761.20037496</v>
      </c>
      <c r="K13" s="1">
        <f t="shared" si="6"/>
        <v>22785115895.975143</v>
      </c>
    </row>
    <row r="14" spans="2:11" x14ac:dyDescent="0.25">
      <c r="B14" s="1">
        <v>120000</v>
      </c>
      <c r="C14" s="1">
        <v>41.56</v>
      </c>
      <c r="D14" s="1">
        <f t="shared" si="5"/>
        <v>4.156E-2</v>
      </c>
      <c r="E14" s="1">
        <f t="shared" si="0"/>
        <v>3.8999999999999972E-2</v>
      </c>
      <c r="F14" s="1">
        <f t="shared" si="1"/>
        <v>381971863.4205488</v>
      </c>
      <c r="G14" s="1">
        <f t="shared" si="7"/>
        <v>9794150344.116642</v>
      </c>
      <c r="H14" s="1">
        <f t="shared" si="2"/>
        <v>3.0236695414723706E-4</v>
      </c>
      <c r="I14" s="1">
        <f t="shared" si="3"/>
        <v>3.8258712117090268E-2</v>
      </c>
      <c r="J14" s="1">
        <f t="shared" si="4"/>
        <v>396868766.09395021</v>
      </c>
      <c r="K14" s="1">
        <f t="shared" si="6"/>
        <v>10373291314.128368</v>
      </c>
    </row>
    <row r="15" spans="2:11" x14ac:dyDescent="0.25">
      <c r="B15" s="6">
        <v>136000</v>
      </c>
      <c r="C15" s="6">
        <v>44</v>
      </c>
      <c r="D15" s="6">
        <f t="shared" si="5"/>
        <v>4.3999999999999997E-2</v>
      </c>
      <c r="E15" s="6">
        <f t="shared" si="0"/>
        <v>9.9999999999999908E-2</v>
      </c>
      <c r="F15" s="6">
        <f t="shared" si="1"/>
        <v>432901445.20995533</v>
      </c>
      <c r="G15" s="6">
        <f t="shared" si="7"/>
        <v>4329014452.0995569</v>
      </c>
      <c r="H15" s="6">
        <f t="shared" si="2"/>
        <v>2.8559933214452666E-4</v>
      </c>
      <c r="I15" s="6">
        <f t="shared" si="3"/>
        <v>9.5310179804324741E-2</v>
      </c>
      <c r="J15" s="6">
        <f t="shared" si="4"/>
        <v>476191589.73095083</v>
      </c>
      <c r="K15" s="6">
        <f t="shared" si="6"/>
        <v>4996230105.8353834</v>
      </c>
    </row>
    <row r="16" spans="2:11" x14ac:dyDescent="0.25">
      <c r="B16" s="4">
        <v>125000</v>
      </c>
      <c r="C16" s="4">
        <v>47.52</v>
      </c>
      <c r="D16" s="4">
        <f t="shared" si="5"/>
        <v>4.752E-2</v>
      </c>
      <c r="E16" s="4">
        <f t="shared" si="0"/>
        <v>0.18799999999999997</v>
      </c>
      <c r="F16" s="4">
        <f t="shared" si="1"/>
        <v>397887357.72973835</v>
      </c>
      <c r="G16" s="4">
        <f t="shared" si="7"/>
        <v>2116422115.583715</v>
      </c>
      <c r="H16" s="4">
        <f t="shared" si="2"/>
        <v>2.6444382605974692E-4</v>
      </c>
      <c r="I16" s="4">
        <f t="shared" si="3"/>
        <v>0.17227122094045313</v>
      </c>
      <c r="J16" s="4">
        <f t="shared" si="4"/>
        <v>472690180.98292911</v>
      </c>
      <c r="K16" s="4">
        <f t="shared" si="6"/>
        <v>2743872008.3508205</v>
      </c>
    </row>
    <row r="17" spans="2:11" x14ac:dyDescent="0.25">
      <c r="B17" s="15" t="s">
        <v>16</v>
      </c>
      <c r="C17" s="14"/>
      <c r="D17" s="14"/>
      <c r="E17" s="14"/>
      <c r="F17" s="14"/>
      <c r="G17" s="14">
        <f>AVERAGE(G8:G16)</f>
        <v>67999472474.364326</v>
      </c>
      <c r="H17" s="14"/>
      <c r="I17" s="14"/>
      <c r="J17" s="16"/>
      <c r="K17" s="14">
        <f>AVERAGE(K8:K16)</f>
        <v>68391023271.136078</v>
      </c>
    </row>
    <row r="24" spans="2:11" x14ac:dyDescent="0.25">
      <c r="I24" s="1"/>
      <c r="J24" s="1"/>
    </row>
    <row r="28" spans="2:11" x14ac:dyDescent="0.25">
      <c r="I28" s="1"/>
      <c r="J28" s="1"/>
    </row>
  </sheetData>
  <mergeCells count="2">
    <mergeCell ref="E6:G6"/>
    <mergeCell ref="H6:K6"/>
  </mergeCells>
  <pageMargins left="0.47244094488188976" right="0.47244094488188976" top="0.47244094488188976" bottom="0.47244094488188976" header="0" footer="0"/>
  <pageSetup scale="4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Perez</dc:creator>
  <cp:lastModifiedBy>Joel Zuñiga</cp:lastModifiedBy>
  <cp:lastPrinted>2025-01-27T06:24:19Z</cp:lastPrinted>
  <dcterms:created xsi:type="dcterms:W3CDTF">2022-01-27T17:26:34Z</dcterms:created>
  <dcterms:modified xsi:type="dcterms:W3CDTF">2025-03-10T14:40:23Z</dcterms:modified>
</cp:coreProperties>
</file>