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ego\Desktop\Ing_en_automatizacion\5_Semestre\Electronica_Avanzada\Laboratorio\8_Oscillator\"/>
    </mc:Choice>
  </mc:AlternateContent>
  <xr:revisionPtr revIDLastSave="0" documentId="13_ncr:1_{BFC5604A-455B-445B-8CA1-6A7077E09E87}" xr6:coauthVersionLast="47" xr6:coauthVersionMax="47" xr10:uidLastSave="{00000000-0000-0000-0000-000000000000}"/>
  <bookViews>
    <workbookView xWindow="-120" yWindow="-120" windowWidth="29040" windowHeight="16440" xr2:uid="{EE8F81DC-0CDE-41BA-AE8B-C8AD40841FE2}"/>
  </bookViews>
  <sheets>
    <sheet name="Dany" sheetId="1" r:id="rId1"/>
    <sheet name="Jo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C18" i="1"/>
  <c r="G17" i="1"/>
  <c r="C8" i="1"/>
  <c r="B8" i="1"/>
  <c r="D8" i="1" s="1"/>
  <c r="D9" i="1" s="1"/>
  <c r="E13" i="2"/>
  <c r="E12" i="2"/>
  <c r="E10" i="2"/>
  <c r="E5" i="2"/>
  <c r="I4" i="2"/>
  <c r="H4" i="2"/>
  <c r="G4" i="2"/>
  <c r="F17" i="1" l="1"/>
</calcChain>
</file>

<file path=xl/sharedStrings.xml><?xml version="1.0" encoding="utf-8"?>
<sst xmlns="http://schemas.openxmlformats.org/spreadsheetml/2006/main" count="35" uniqueCount="19">
  <si>
    <t>Datos Requeridos</t>
  </si>
  <si>
    <t>Q</t>
  </si>
  <si>
    <t>Af</t>
  </si>
  <si>
    <t>R1</t>
  </si>
  <si>
    <t>R2</t>
  </si>
  <si>
    <t>R3</t>
  </si>
  <si>
    <t>C</t>
  </si>
  <si>
    <t>Datos calculados</t>
  </si>
  <si>
    <t>Fn</t>
  </si>
  <si>
    <t>R</t>
  </si>
  <si>
    <t>fc</t>
  </si>
  <si>
    <t>Rf</t>
  </si>
  <si>
    <t>fo</t>
  </si>
  <si>
    <t>Square Wave Generator</t>
  </si>
  <si>
    <t>Phase Shift Oscillator</t>
  </si>
  <si>
    <t>Vsat</t>
  </si>
  <si>
    <t>Vsat+</t>
  </si>
  <si>
    <t>V1+</t>
  </si>
  <si>
    <t>V1-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</si>
</sst>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  <numFmt numFmtId="166" formatCode="0.000"/>
    <numFmt numFmtId="167" formatCode="_-* #,##0.000_-;\-* #,##0.0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166" fontId="0" fillId="0" borderId="0" xfId="0" applyNumberFormat="1"/>
    <xf numFmtId="11" fontId="0" fillId="3" borderId="1" xfId="1" applyNumberFormat="1" applyFont="1" applyFill="1" applyBorder="1" applyAlignment="1">
      <alignment horizontal="center" vertical="center"/>
    </xf>
    <xf numFmtId="11" fontId="0" fillId="0" borderId="0" xfId="0" applyNumberFormat="1"/>
    <xf numFmtId="2" fontId="0" fillId="0" borderId="0" xfId="0" applyNumberFormat="1"/>
    <xf numFmtId="165" fontId="3" fillId="4" borderId="2" xfId="0" applyNumberFormat="1" applyFont="1" applyFill="1" applyBorder="1" applyAlignment="1">
      <alignment vertical="center"/>
    </xf>
    <xf numFmtId="165" fontId="0" fillId="5" borderId="1" xfId="0" applyNumberFormat="1" applyFill="1" applyBorder="1" applyAlignment="1">
      <alignment horizontal="center" vertical="center"/>
    </xf>
    <xf numFmtId="43" fontId="0" fillId="5" borderId="1" xfId="0" applyNumberFormat="1" applyFill="1" applyBorder="1" applyAlignment="1">
      <alignment horizontal="center" vertical="center"/>
    </xf>
    <xf numFmtId="43" fontId="0" fillId="5" borderId="1" xfId="1" applyFont="1" applyFill="1" applyBorder="1" applyAlignment="1">
      <alignment horizontal="center" vertical="center"/>
    </xf>
    <xf numFmtId="43" fontId="0" fillId="0" borderId="0" xfId="0" applyNumberFormat="1"/>
    <xf numFmtId="167" fontId="0" fillId="5" borderId="1" xfId="1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/>
    </xf>
    <xf numFmtId="165" fontId="3" fillId="4" borderId="2" xfId="0" applyNumberFormat="1" applyFont="1" applyFill="1" applyBorder="1" applyAlignment="1">
      <alignment horizontal="center" vertical="center"/>
    </xf>
    <xf numFmtId="0" fontId="0" fillId="3" borderId="0" xfId="0" applyFill="1"/>
    <xf numFmtId="2" fontId="0" fillId="3" borderId="1" xfId="1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7C140-7A0E-4E6E-9DFB-6DE334BD7185}">
  <dimension ref="B2:J18"/>
  <sheetViews>
    <sheetView tabSelected="1" topLeftCell="B7" zoomScale="269" zoomScaleNormal="269" workbookViewId="0">
      <selection activeCell="C9" sqref="C9"/>
    </sheetView>
  </sheetViews>
  <sheetFormatPr baseColWidth="10" defaultRowHeight="15" x14ac:dyDescent="0.25"/>
  <cols>
    <col min="2" max="4" width="21.7109375" customWidth="1"/>
    <col min="5" max="5" width="7.28515625" customWidth="1"/>
    <col min="6" max="8" width="21.7109375" customWidth="1"/>
    <col min="9" max="11" width="17" customWidth="1"/>
  </cols>
  <sheetData>
    <row r="2" spans="2:10" x14ac:dyDescent="0.25">
      <c r="B2" s="19" t="s">
        <v>14</v>
      </c>
      <c r="C2" s="19"/>
      <c r="D2" s="19"/>
    </row>
    <row r="3" spans="2:10" x14ac:dyDescent="0.25">
      <c r="B3" s="20" t="s">
        <v>0</v>
      </c>
      <c r="C3" s="20"/>
      <c r="D3" s="20"/>
    </row>
    <row r="4" spans="2:10" x14ac:dyDescent="0.25">
      <c r="B4" s="4" t="s">
        <v>3</v>
      </c>
      <c r="C4" s="4" t="s">
        <v>9</v>
      </c>
      <c r="D4" s="4" t="s">
        <v>6</v>
      </c>
    </row>
    <row r="5" spans="2:10" x14ac:dyDescent="0.25">
      <c r="B5" s="3">
        <v>982</v>
      </c>
      <c r="C5" s="3">
        <v>981</v>
      </c>
      <c r="D5" s="9">
        <v>2.2530000000000001E-7</v>
      </c>
      <c r="E5" s="7"/>
      <c r="J5" s="8"/>
    </row>
    <row r="6" spans="2:10" x14ac:dyDescent="0.25">
      <c r="B6" s="20" t="s">
        <v>7</v>
      </c>
      <c r="C6" s="20"/>
      <c r="D6" s="20"/>
    </row>
    <row r="7" spans="2:10" x14ac:dyDescent="0.25">
      <c r="B7" s="5" t="s">
        <v>11</v>
      </c>
      <c r="C7" s="5" t="s">
        <v>12</v>
      </c>
      <c r="D7" s="5" t="s">
        <v>2</v>
      </c>
    </row>
    <row r="8" spans="2:10" x14ac:dyDescent="0.25">
      <c r="B8" s="14">
        <f>2*B5</f>
        <v>1964</v>
      </c>
      <c r="C8" s="14">
        <f>0.159/(C5*D5)</f>
        <v>719.39418865230323</v>
      </c>
      <c r="D8" s="17">
        <f>1+B8/B5</f>
        <v>3</v>
      </c>
    </row>
    <row r="9" spans="2:10" x14ac:dyDescent="0.25">
      <c r="D9" s="18">
        <f>20*LOG(D8)</f>
        <v>9.5424250943932485</v>
      </c>
      <c r="G9" s="16"/>
    </row>
    <row r="12" spans="2:10" x14ac:dyDescent="0.25">
      <c r="B12" s="19" t="s">
        <v>13</v>
      </c>
      <c r="C12" s="19"/>
      <c r="D12" s="19"/>
    </row>
    <row r="13" spans="2:10" x14ac:dyDescent="0.25">
      <c r="B13" s="20" t="s">
        <v>0</v>
      </c>
      <c r="C13" s="20"/>
      <c r="D13" s="21"/>
    </row>
    <row r="14" spans="2:10" x14ac:dyDescent="0.25">
      <c r="B14" s="4" t="s">
        <v>3</v>
      </c>
      <c r="C14" s="4" t="s">
        <v>6</v>
      </c>
      <c r="D14" s="21"/>
      <c r="F14" s="4" t="s">
        <v>16</v>
      </c>
      <c r="G14" s="4" t="s">
        <v>15</v>
      </c>
    </row>
    <row r="15" spans="2:10" x14ac:dyDescent="0.25">
      <c r="B15" s="3">
        <v>970</v>
      </c>
      <c r="C15" s="9">
        <v>2.2319999999999999E-7</v>
      </c>
      <c r="D15" s="21"/>
      <c r="F15" s="22">
        <v>11.6</v>
      </c>
      <c r="G15" s="22">
        <v>-11.4</v>
      </c>
    </row>
    <row r="16" spans="2:10" x14ac:dyDescent="0.25">
      <c r="B16" s="20" t="s">
        <v>7</v>
      </c>
      <c r="C16" s="20"/>
      <c r="D16" s="20"/>
      <c r="F16" s="5" t="s">
        <v>17</v>
      </c>
      <c r="G16" s="5" t="s">
        <v>18</v>
      </c>
    </row>
    <row r="17" spans="2:7" x14ac:dyDescent="0.25">
      <c r="B17" s="4" t="s">
        <v>9</v>
      </c>
      <c r="C17" s="5" t="s">
        <v>4</v>
      </c>
      <c r="D17" s="5" t="s">
        <v>12</v>
      </c>
      <c r="F17" s="14">
        <f>F15*(B15/(B15+C18))</f>
        <v>5.3703703703703711</v>
      </c>
      <c r="G17" s="14">
        <f>G15*(B15/(B15+C18))</f>
        <v>-5.2777777777777786</v>
      </c>
    </row>
    <row r="18" spans="2:7" x14ac:dyDescent="0.25">
      <c r="B18" s="18">
        <v>9960</v>
      </c>
      <c r="C18" s="14">
        <f>1.16*B15</f>
        <v>1125.1999999999998</v>
      </c>
      <c r="D18" s="14">
        <f>1/(2*B18*C15)</f>
        <v>224.91399288911921</v>
      </c>
    </row>
  </sheetData>
  <mergeCells count="6">
    <mergeCell ref="B2:D2"/>
    <mergeCell ref="B13:C13"/>
    <mergeCell ref="B3:D3"/>
    <mergeCell ref="B6:D6"/>
    <mergeCell ref="B16:D16"/>
    <mergeCell ref="B12:D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40AE5-737B-41A8-8E0A-455CCFE988A8}">
  <dimension ref="B2:M15"/>
  <sheetViews>
    <sheetView zoomScale="148" zoomScaleNormal="113" workbookViewId="0">
      <selection activeCell="E19" sqref="E19"/>
    </sheetView>
  </sheetViews>
  <sheetFormatPr baseColWidth="10" defaultRowHeight="15" x14ac:dyDescent="0.25"/>
  <cols>
    <col min="2" max="11" width="21.7109375" customWidth="1"/>
    <col min="12" max="14" width="17" customWidth="1"/>
  </cols>
  <sheetData>
    <row r="2" spans="2:13" x14ac:dyDescent="0.25">
      <c r="B2" s="20" t="s">
        <v>0</v>
      </c>
      <c r="C2" s="20"/>
      <c r="D2" s="20"/>
      <c r="E2" s="20"/>
      <c r="G2" s="20" t="s">
        <v>7</v>
      </c>
      <c r="H2" s="20"/>
      <c r="I2" s="20"/>
    </row>
    <row r="3" spans="2:13" x14ac:dyDescent="0.25">
      <c r="B3" s="4" t="s">
        <v>10</v>
      </c>
      <c r="C3" s="4" t="s">
        <v>1</v>
      </c>
      <c r="D3" s="4" t="s">
        <v>6</v>
      </c>
      <c r="E3" s="5" t="s">
        <v>2</v>
      </c>
      <c r="G3" s="5" t="s">
        <v>3</v>
      </c>
      <c r="H3" s="5" t="s">
        <v>4</v>
      </c>
      <c r="I3" s="6" t="s">
        <v>5</v>
      </c>
    </row>
    <row r="4" spans="2:13" x14ac:dyDescent="0.25">
      <c r="B4" s="3">
        <v>50000</v>
      </c>
      <c r="C4" s="3">
        <v>5</v>
      </c>
      <c r="D4" s="9">
        <v>9.4300000000000004E-8</v>
      </c>
      <c r="E4" s="3">
        <v>3</v>
      </c>
      <c r="F4" s="7"/>
      <c r="G4" s="14">
        <f>C4/(2*PI()*B4*D4*E4)</f>
        <v>56.258375076668557</v>
      </c>
      <c r="H4" s="14">
        <f>C4/(2*PI()*B4*D4*(2*C4^2-E4))</f>
        <v>3.5909601112767162</v>
      </c>
      <c r="I4" s="15">
        <f>C4/(PI()*B4*D4)</f>
        <v>337.55025046001134</v>
      </c>
      <c r="M4" s="8"/>
    </row>
    <row r="5" spans="2:13" x14ac:dyDescent="0.25">
      <c r="B5" s="2"/>
      <c r="C5" s="1"/>
      <c r="E5" s="3">
        <f>20*LOG(E4)</f>
        <v>9.5424250943932485</v>
      </c>
    </row>
    <row r="6" spans="2:13" x14ac:dyDescent="0.25">
      <c r="B6" s="2"/>
      <c r="C6" s="1"/>
      <c r="D6" s="1"/>
      <c r="H6" s="1"/>
    </row>
    <row r="8" spans="2:13" x14ac:dyDescent="0.25">
      <c r="B8" s="20" t="s">
        <v>0</v>
      </c>
      <c r="C8" s="20"/>
      <c r="E8" s="12" t="s">
        <v>7</v>
      </c>
    </row>
    <row r="9" spans="2:13" x14ac:dyDescent="0.25">
      <c r="B9" s="4" t="s">
        <v>8</v>
      </c>
      <c r="C9" s="4" t="s">
        <v>6</v>
      </c>
      <c r="E9" s="5" t="s">
        <v>9</v>
      </c>
    </row>
    <row r="10" spans="2:13" x14ac:dyDescent="0.25">
      <c r="B10" s="3">
        <v>100</v>
      </c>
      <c r="C10" s="9">
        <v>9.4300000000000004E-8</v>
      </c>
      <c r="E10" s="13">
        <f>1/(2*PI()*B10*C10)</f>
        <v>16877.512523000565</v>
      </c>
    </row>
    <row r="11" spans="2:13" x14ac:dyDescent="0.25">
      <c r="C11" s="10"/>
      <c r="D11" s="10"/>
      <c r="E11" s="11"/>
    </row>
    <row r="12" spans="2:13" x14ac:dyDescent="0.25">
      <c r="E12" s="16">
        <f>E10/2</f>
        <v>8438.7562615002826</v>
      </c>
    </row>
    <row r="13" spans="2:13" x14ac:dyDescent="0.25">
      <c r="E13" s="10">
        <f>C10*2</f>
        <v>1.8860000000000001E-7</v>
      </c>
    </row>
    <row r="15" spans="2:13" x14ac:dyDescent="0.25">
      <c r="C15" s="10"/>
      <c r="D15" s="10"/>
      <c r="E15" s="11"/>
    </row>
  </sheetData>
  <mergeCells count="3">
    <mergeCell ref="B8:C8"/>
    <mergeCell ref="B2:E2"/>
    <mergeCell ref="G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Dany</vt:lpstr>
      <vt:lpstr>Joel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Zuñiga</dc:creator>
  <cp:lastModifiedBy>Joel Zuñiga</cp:lastModifiedBy>
  <dcterms:created xsi:type="dcterms:W3CDTF">2025-02-06T16:28:42Z</dcterms:created>
  <dcterms:modified xsi:type="dcterms:W3CDTF">2025-05-15T19:02:11Z</dcterms:modified>
</cp:coreProperties>
</file>