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5_Semestre\Electronica_Avanzada\Laboratorio\7_NarrowBand\"/>
    </mc:Choice>
  </mc:AlternateContent>
  <xr:revisionPtr revIDLastSave="0" documentId="13_ncr:1_{DECEBC36-7BA1-4235-B1C4-79EA717BD366}" xr6:coauthVersionLast="47" xr6:coauthVersionMax="47" xr10:uidLastSave="{00000000-0000-0000-0000-000000000000}"/>
  <bookViews>
    <workbookView xWindow="-120" yWindow="-120" windowWidth="29040" windowHeight="16440" xr2:uid="{EE8F81DC-0CDE-41BA-AE8B-C8AD40841FE2}"/>
  </bookViews>
  <sheets>
    <sheet name="Dany" sheetId="1" r:id="rId1"/>
    <sheet name="Jo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F64" i="1" s="1"/>
  <c r="E52" i="1"/>
  <c r="F52" i="1" s="1"/>
  <c r="E55" i="1"/>
  <c r="F55" i="1" s="1"/>
  <c r="E43" i="1"/>
  <c r="F43" i="1" s="1"/>
  <c r="E44" i="1"/>
  <c r="F44" i="1" s="1"/>
  <c r="E54" i="1"/>
  <c r="F54" i="1" s="1"/>
  <c r="E65" i="1"/>
  <c r="F65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3" i="1"/>
  <c r="F53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2" i="1"/>
  <c r="F42" i="1" s="1"/>
  <c r="E28" i="1"/>
  <c r="F28" i="1" s="1"/>
  <c r="E27" i="1"/>
  <c r="F27" i="1" s="1"/>
  <c r="J5" i="1"/>
  <c r="J6" i="1" s="1"/>
  <c r="E13" i="2"/>
  <c r="E12" i="2"/>
  <c r="E10" i="2"/>
  <c r="E5" i="2"/>
  <c r="I4" i="2"/>
  <c r="H4" i="2"/>
  <c r="G4" i="2"/>
  <c r="E20" i="1"/>
  <c r="F20" i="1" s="1"/>
  <c r="E23" i="1"/>
  <c r="F23" i="1" s="1"/>
  <c r="E29" i="1"/>
  <c r="F29" i="1" s="1"/>
  <c r="E16" i="1"/>
  <c r="F16" i="1" s="1"/>
  <c r="E35" i="1"/>
  <c r="G4" i="1"/>
  <c r="E30" i="1"/>
  <c r="F30" i="1" s="1"/>
  <c r="E26" i="1"/>
  <c r="F26" i="1" s="1"/>
  <c r="E25" i="1"/>
  <c r="F25" i="1" s="1"/>
  <c r="E24" i="1"/>
  <c r="F24" i="1" s="1"/>
  <c r="E22" i="1"/>
  <c r="F22" i="1" s="1"/>
  <c r="E21" i="1"/>
  <c r="F21" i="1" s="1"/>
  <c r="E19" i="1"/>
  <c r="F19" i="1" s="1"/>
  <c r="E18" i="1"/>
  <c r="F18" i="1" s="1"/>
  <c r="E17" i="1"/>
  <c r="F17" i="1" s="1"/>
  <c r="E15" i="1"/>
  <c r="F15" i="1" s="1"/>
  <c r="E14" i="1"/>
  <c r="F14" i="1" s="1"/>
  <c r="E13" i="1"/>
  <c r="F13" i="1" s="1"/>
  <c r="E12" i="1"/>
  <c r="F12" i="1" s="1"/>
  <c r="I4" i="1"/>
  <c r="H4" i="1"/>
  <c r="E5" i="1"/>
  <c r="J2" i="1" l="1"/>
</calcChain>
</file>

<file path=xl/sharedStrings.xml><?xml version="1.0" encoding="utf-8"?>
<sst xmlns="http://schemas.openxmlformats.org/spreadsheetml/2006/main" count="51" uniqueCount="23">
  <si>
    <t>f</t>
  </si>
  <si>
    <t>Gain</t>
  </si>
  <si>
    <t>UGB</t>
  </si>
  <si>
    <t>Vin [V]</t>
  </si>
  <si>
    <t>Vo [V]</t>
  </si>
  <si>
    <t>[]</t>
  </si>
  <si>
    <t>[dB]</t>
  </si>
  <si>
    <t>PRACTICO</t>
  </si>
  <si>
    <t>Datos Requeridos</t>
  </si>
  <si>
    <t>Q</t>
  </si>
  <si>
    <t>Af</t>
  </si>
  <si>
    <t>R1</t>
  </si>
  <si>
    <t>R2</t>
  </si>
  <si>
    <t>R3</t>
  </si>
  <si>
    <t>C</t>
  </si>
  <si>
    <t>Datos calculados</t>
  </si>
  <si>
    <t>NARROW BAND FILTER</t>
  </si>
  <si>
    <t>Fn</t>
  </si>
  <si>
    <t>R</t>
  </si>
  <si>
    <t>Teoricos</t>
  </si>
  <si>
    <t>Practicos</t>
  </si>
  <si>
    <t>fc</t>
  </si>
  <si>
    <t>NOTCH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</si>
</sst>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6" fontId="2" fillId="5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1" fontId="0" fillId="3" borderId="1" xfId="1" applyNumberFormat="1" applyFont="1" applyFill="1" applyBorder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165" fontId="3" fillId="4" borderId="2" xfId="0" applyNumberFormat="1" applyFont="1" applyFill="1" applyBorder="1" applyAlignment="1">
      <alignment vertical="center"/>
    </xf>
    <xf numFmtId="165" fontId="0" fillId="6" borderId="1" xfId="0" applyNumberFormat="1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43" fontId="0" fillId="6" borderId="1" xfId="0" applyNumberFormat="1" applyFill="1" applyBorder="1" applyAlignment="1">
      <alignment horizontal="center" vertical="center"/>
    </xf>
    <xf numFmtId="43" fontId="0" fillId="6" borderId="1" xfId="1" applyFont="1" applyFill="1" applyBorder="1" applyAlignment="1">
      <alignment horizontal="center" vertical="center"/>
    </xf>
    <xf numFmtId="43" fontId="0" fillId="3" borderId="1" xfId="0" applyNumberForma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164" fontId="4" fillId="7" borderId="1" xfId="1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43" fontId="0" fillId="0" borderId="0" xfId="0" applyNumberFormat="1"/>
    <xf numFmtId="165" fontId="3" fillId="4" borderId="2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66295809446033"/>
          <c:y val="3.4068210067948641E-2"/>
          <c:w val="0.80020527287017795"/>
          <c:h val="0.81392514309501762"/>
        </c:manualLayout>
      </c:layout>
      <c:scatterChart>
        <c:scatterStyle val="smoothMarker"/>
        <c:varyColors val="0"/>
        <c:ser>
          <c:idx val="1"/>
          <c:order val="0"/>
          <c:tx>
            <c:v>Practico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Dany!$B$12:$B$30</c:f>
              <c:numCache>
                <c:formatCode>_-* #,##0_-;\-* #,##0_-;_-* "-"??_-;_-@_-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10300</c:v>
                </c:pt>
                <c:pt idx="7">
                  <c:v>10500</c:v>
                </c:pt>
                <c:pt idx="8">
                  <c:v>10700</c:v>
                </c:pt>
                <c:pt idx="9">
                  <c:v>10900</c:v>
                </c:pt>
                <c:pt idx="10">
                  <c:v>11100</c:v>
                </c:pt>
                <c:pt idx="11">
                  <c:v>11300</c:v>
                </c:pt>
                <c:pt idx="12">
                  <c:v>12000</c:v>
                </c:pt>
                <c:pt idx="13">
                  <c:v>20000</c:v>
                </c:pt>
                <c:pt idx="14">
                  <c:v>30000</c:v>
                </c:pt>
                <c:pt idx="15">
                  <c:v>50000</c:v>
                </c:pt>
                <c:pt idx="16">
                  <c:v>100000</c:v>
                </c:pt>
                <c:pt idx="17">
                  <c:v>1000000</c:v>
                </c:pt>
                <c:pt idx="18">
                  <c:v>3000000</c:v>
                </c:pt>
              </c:numCache>
            </c:numRef>
          </c:xVal>
          <c:yVal>
            <c:numRef>
              <c:f>Dany!$F$12:$F$30</c:f>
              <c:numCache>
                <c:formatCode>0.000</c:formatCode>
                <c:ptCount val="19"/>
                <c:pt idx="0">
                  <c:v>-24.082399653118497</c:v>
                </c:pt>
                <c:pt idx="1">
                  <c:v>-18.224157544282459</c:v>
                </c:pt>
                <c:pt idx="2">
                  <c:v>-11.648106066629849</c:v>
                </c:pt>
                <c:pt idx="3">
                  <c:v>-6.521847991330965</c:v>
                </c:pt>
                <c:pt idx="4">
                  <c:v>-1.2522428922886388</c:v>
                </c:pt>
                <c:pt idx="5">
                  <c:v>6.1799785067051314</c:v>
                </c:pt>
                <c:pt idx="6">
                  <c:v>7.1148465775516554</c:v>
                </c:pt>
                <c:pt idx="7">
                  <c:v>7.6309918496773657</c:v>
                </c:pt>
                <c:pt idx="8">
                  <c:v>7.9588001734407516</c:v>
                </c:pt>
                <c:pt idx="9">
                  <c:v>8.0411314973373962</c:v>
                </c:pt>
                <c:pt idx="10">
                  <c:v>7.8756809780175985</c:v>
                </c:pt>
                <c:pt idx="11">
                  <c:v>7.7901368227034968</c:v>
                </c:pt>
                <c:pt idx="12">
                  <c:v>6.4924407317096788</c:v>
                </c:pt>
                <c:pt idx="13">
                  <c:v>-4.9236265531327232</c:v>
                </c:pt>
                <c:pt idx="14">
                  <c:v>-10.070284312512936</c:v>
                </c:pt>
                <c:pt idx="15">
                  <c:v>-14.271040084180317</c:v>
                </c:pt>
                <c:pt idx="16">
                  <c:v>-18.144131063735514</c:v>
                </c:pt>
                <c:pt idx="17">
                  <c:v>-18.308808507567459</c:v>
                </c:pt>
                <c:pt idx="18">
                  <c:v>-17.574612822649978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1C-4473-8C32-6AECDC09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312"/>
        <c:axId val="20785632"/>
      </c:scatterChart>
      <c:valAx>
        <c:axId val="20781312"/>
        <c:scaling>
          <c:logBase val="10"/>
          <c:orientation val="minMax"/>
          <c:max val="3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5632"/>
        <c:crosses val="autoZero"/>
        <c:crossBetween val="midCat"/>
      </c:valAx>
      <c:valAx>
        <c:axId val="2078563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Amplitud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66295809446033"/>
          <c:y val="3.4068210067948641E-2"/>
          <c:w val="0.80020527287017795"/>
          <c:h val="0.81392514309501762"/>
        </c:manualLayout>
      </c:layout>
      <c:scatterChart>
        <c:scatterStyle val="smoothMarker"/>
        <c:varyColors val="0"/>
        <c:ser>
          <c:idx val="1"/>
          <c:order val="0"/>
          <c:tx>
            <c:v>Practico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Dany!$B$42:$B$65</c:f>
              <c:numCache>
                <c:formatCode>_-* #,##0_-;\-* #,##0_-;_-* "-"??_-;_-@_-</c:formatCode>
                <c:ptCount val="24"/>
                <c:pt idx="0">
                  <c:v>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80</c:v>
                </c:pt>
                <c:pt idx="19">
                  <c:v>100</c:v>
                </c:pt>
                <c:pt idx="20">
                  <c:v>6000</c:v>
                </c:pt>
                <c:pt idx="21">
                  <c:v>60000</c:v>
                </c:pt>
                <c:pt idx="22">
                  <c:v>600000</c:v>
                </c:pt>
                <c:pt idx="23">
                  <c:v>3000000</c:v>
                </c:pt>
              </c:numCache>
            </c:numRef>
          </c:xVal>
          <c:yVal>
            <c:numRef>
              <c:f>Dany!$F$42:$F$65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6D-4A08-A36C-59527716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312"/>
        <c:axId val="20785632"/>
      </c:scatterChart>
      <c:valAx>
        <c:axId val="20781312"/>
        <c:scaling>
          <c:logBase val="10"/>
          <c:orientation val="minMax"/>
          <c:max val="3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5632"/>
        <c:crosses val="autoZero"/>
        <c:crossBetween val="midCat"/>
      </c:valAx>
      <c:valAx>
        <c:axId val="2078563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Amplitud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359944</xdr:colOff>
      <xdr:row>8</xdr:row>
      <xdr:rowOff>38101</xdr:rowOff>
    </xdr:from>
    <xdr:to>
      <xdr:col>10</xdr:col>
      <xdr:colOff>25400</xdr:colOff>
      <xdr:row>28</xdr:row>
      <xdr:rowOff>12701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529A2B-5CB7-4283-0958-A88CC908E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359944</xdr:colOff>
      <xdr:row>38</xdr:row>
      <xdr:rowOff>38101</xdr:rowOff>
    </xdr:from>
    <xdr:to>
      <xdr:col>10</xdr:col>
      <xdr:colOff>25400</xdr:colOff>
      <xdr:row>62</xdr:row>
      <xdr:rowOff>12701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CD2162-A985-4324-95AC-1B56B60A7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40-7A0E-4E6E-9DFB-6DE334BD7185}">
  <dimension ref="A2:O65"/>
  <sheetViews>
    <sheetView tabSelected="1" zoomScale="128" zoomScaleNormal="113" workbookViewId="0">
      <selection activeCell="E11" sqref="E11"/>
    </sheetView>
  </sheetViews>
  <sheetFormatPr baseColWidth="10" defaultRowHeight="15" x14ac:dyDescent="0.25"/>
  <cols>
    <col min="2" max="11" width="21.7109375" customWidth="1"/>
    <col min="12" max="14" width="17" customWidth="1"/>
  </cols>
  <sheetData>
    <row r="2" spans="1:15" x14ac:dyDescent="0.25">
      <c r="B2" s="27" t="s">
        <v>8</v>
      </c>
      <c r="C2" s="27"/>
      <c r="D2" s="27"/>
      <c r="E2" s="27"/>
      <c r="G2" s="27" t="s">
        <v>15</v>
      </c>
      <c r="H2" s="27"/>
      <c r="I2" s="27"/>
      <c r="J2" s="26">
        <f>C4/(2*PI()*H5*D4*(2*C4^2-J5))</f>
        <v>9653.9147015526923</v>
      </c>
    </row>
    <row r="3" spans="1:15" x14ac:dyDescent="0.25">
      <c r="B3" s="4" t="s">
        <v>21</v>
      </c>
      <c r="C3" s="4" t="s">
        <v>9</v>
      </c>
      <c r="D3" s="4" t="s">
        <v>14</v>
      </c>
      <c r="E3" s="5" t="s">
        <v>10</v>
      </c>
      <c r="G3" s="5" t="s">
        <v>11</v>
      </c>
      <c r="H3" s="5" t="s">
        <v>12</v>
      </c>
      <c r="I3" s="6" t="s">
        <v>13</v>
      </c>
    </row>
    <row r="4" spans="1:15" x14ac:dyDescent="0.25">
      <c r="B4" s="3">
        <v>10000</v>
      </c>
      <c r="C4" s="3">
        <v>4</v>
      </c>
      <c r="D4" s="13">
        <v>9.9E-8</v>
      </c>
      <c r="E4" s="3">
        <v>3</v>
      </c>
      <c r="F4" s="10" t="s">
        <v>19</v>
      </c>
      <c r="G4" s="19">
        <f>C4/(2*PI()*B4*D4*E4)</f>
        <v>214.35009170625636</v>
      </c>
      <c r="H4" s="19">
        <f>C4/(2*PI()*B4*D4*(2*C4^2-E4))</f>
        <v>22.174147417888591</v>
      </c>
      <c r="I4" s="20">
        <f>C4/(PI()*B4*D4)</f>
        <v>1286.1005502375381</v>
      </c>
      <c r="J4" s="5" t="s">
        <v>10</v>
      </c>
      <c r="M4" s="12"/>
    </row>
    <row r="5" spans="1:15" x14ac:dyDescent="0.25">
      <c r="B5" s="2"/>
      <c r="C5" s="1"/>
      <c r="E5" s="3">
        <f>20*LOG(E4)</f>
        <v>9.5424250943932485</v>
      </c>
      <c r="F5" s="10" t="s">
        <v>20</v>
      </c>
      <c r="G5" s="21">
        <v>224</v>
      </c>
      <c r="H5" s="21">
        <v>22.7</v>
      </c>
      <c r="I5" s="22">
        <v>1190</v>
      </c>
      <c r="J5" s="20">
        <f>I5/(2*G5)</f>
        <v>2.65625</v>
      </c>
    </row>
    <row r="6" spans="1:15" x14ac:dyDescent="0.25">
      <c r="B6" s="2"/>
      <c r="C6" s="1"/>
      <c r="D6" s="1"/>
      <c r="H6" s="1"/>
      <c r="J6" s="20">
        <f>20*LOG(J5)</f>
        <v>8.4853789478877353</v>
      </c>
    </row>
    <row r="7" spans="1:15" x14ac:dyDescent="0.25">
      <c r="G7" s="1"/>
      <c r="H7" s="1"/>
      <c r="I7" s="1"/>
    </row>
    <row r="8" spans="1:15" x14ac:dyDescent="0.25">
      <c r="B8" s="27" t="s">
        <v>16</v>
      </c>
      <c r="C8" s="27"/>
      <c r="D8" s="27"/>
      <c r="E8" s="27"/>
      <c r="F8" s="27"/>
    </row>
    <row r="9" spans="1:15" x14ac:dyDescent="0.25">
      <c r="B9" s="29" t="s">
        <v>7</v>
      </c>
      <c r="C9" s="29"/>
      <c r="D9" s="29"/>
      <c r="E9" s="29"/>
      <c r="F9" s="29"/>
    </row>
    <row r="10" spans="1:15" x14ac:dyDescent="0.25">
      <c r="A10" s="10"/>
      <c r="B10" s="28" t="s">
        <v>0</v>
      </c>
      <c r="C10" s="28" t="s">
        <v>3</v>
      </c>
      <c r="D10" s="28" t="s">
        <v>4</v>
      </c>
      <c r="E10" s="28" t="s">
        <v>1</v>
      </c>
      <c r="F10" s="28"/>
      <c r="N10" s="12"/>
    </row>
    <row r="11" spans="1:15" x14ac:dyDescent="0.25">
      <c r="A11" s="10"/>
      <c r="B11" s="28"/>
      <c r="C11" s="28"/>
      <c r="D11" s="28"/>
      <c r="E11" s="5" t="s">
        <v>5</v>
      </c>
      <c r="F11" s="5" t="s">
        <v>6</v>
      </c>
    </row>
    <row r="12" spans="1:15" x14ac:dyDescent="0.25">
      <c r="A12" s="10"/>
      <c r="B12" s="3">
        <v>1000</v>
      </c>
      <c r="C12" s="7">
        <v>0.86399999999999999</v>
      </c>
      <c r="D12" s="7">
        <v>5.3999999999999999E-2</v>
      </c>
      <c r="E12" s="18">
        <f>D12/C12</f>
        <v>6.25E-2</v>
      </c>
      <c r="F12" s="18">
        <f t="shared" ref="F12:F30" si="0">20*LOG(E12)</f>
        <v>-24.082399653118497</v>
      </c>
    </row>
    <row r="13" spans="1:15" x14ac:dyDescent="0.25">
      <c r="A13" s="10"/>
      <c r="B13" s="3">
        <v>2000</v>
      </c>
      <c r="C13" s="7">
        <v>0.86399999999999999</v>
      </c>
      <c r="D13" s="7">
        <v>0.106</v>
      </c>
      <c r="E13" s="18">
        <f t="shared" ref="E13:E30" si="1">D13/C13</f>
        <v>0.12268518518518519</v>
      </c>
      <c r="F13" s="18">
        <f t="shared" si="0"/>
        <v>-18.224157544282459</v>
      </c>
    </row>
    <row r="14" spans="1:15" x14ac:dyDescent="0.25">
      <c r="A14" s="10"/>
      <c r="B14" s="3">
        <v>4000</v>
      </c>
      <c r="C14" s="7">
        <v>0.86399999999999999</v>
      </c>
      <c r="D14" s="7">
        <v>0.22600000000000001</v>
      </c>
      <c r="E14" s="18">
        <f t="shared" si="1"/>
        <v>0.26157407407407407</v>
      </c>
      <c r="F14" s="18">
        <f t="shared" si="0"/>
        <v>-11.648106066629849</v>
      </c>
    </row>
    <row r="15" spans="1:15" x14ac:dyDescent="0.25">
      <c r="A15" s="10"/>
      <c r="B15" s="3">
        <v>6000</v>
      </c>
      <c r="C15" s="7">
        <v>0.85599999999999998</v>
      </c>
      <c r="D15" s="7">
        <v>0.40400000000000003</v>
      </c>
      <c r="E15" s="18">
        <f t="shared" si="1"/>
        <v>0.47196261682242996</v>
      </c>
      <c r="F15" s="18">
        <f t="shared" si="0"/>
        <v>-6.521847991330965</v>
      </c>
    </row>
    <row r="16" spans="1:15" x14ac:dyDescent="0.25">
      <c r="A16" s="10"/>
      <c r="B16" s="3">
        <v>8000</v>
      </c>
      <c r="C16" s="7">
        <v>0.86399999999999999</v>
      </c>
      <c r="D16" s="7">
        <v>0.748</v>
      </c>
      <c r="E16" s="18">
        <f>D16/C16</f>
        <v>0.8657407407407407</v>
      </c>
      <c r="F16" s="18">
        <f>20*LOG(E16)</f>
        <v>-1.2522428922886388</v>
      </c>
      <c r="M16" s="14"/>
      <c r="N16" s="14"/>
      <c r="O16" s="15"/>
    </row>
    <row r="17" spans="1:15" x14ac:dyDescent="0.25">
      <c r="A17" s="10"/>
      <c r="B17" s="3">
        <v>10000</v>
      </c>
      <c r="C17" s="7">
        <v>0.86399999999999999</v>
      </c>
      <c r="D17" s="7">
        <v>1.76</v>
      </c>
      <c r="E17" s="18">
        <f t="shared" si="1"/>
        <v>2.0370370370370372</v>
      </c>
      <c r="F17" s="18">
        <f t="shared" si="0"/>
        <v>6.1799785067051314</v>
      </c>
    </row>
    <row r="18" spans="1:15" x14ac:dyDescent="0.25">
      <c r="A18" s="10"/>
      <c r="B18" s="23">
        <v>10300</v>
      </c>
      <c r="C18" s="24">
        <v>0.86399999999999999</v>
      </c>
      <c r="D18" s="24">
        <v>1.96</v>
      </c>
      <c r="E18" s="25">
        <f>D18/C18</f>
        <v>2.2685185185185186</v>
      </c>
      <c r="F18" s="25">
        <f>20*LOG(E18)</f>
        <v>7.1148465775516554</v>
      </c>
    </row>
    <row r="19" spans="1:15" x14ac:dyDescent="0.25">
      <c r="A19" s="10"/>
      <c r="B19" s="3">
        <v>10500</v>
      </c>
      <c r="C19" s="7">
        <v>0.86399999999999999</v>
      </c>
      <c r="D19" s="7">
        <v>2.08</v>
      </c>
      <c r="E19" s="18">
        <f t="shared" si="1"/>
        <v>2.4074074074074074</v>
      </c>
      <c r="F19" s="18">
        <f t="shared" si="0"/>
        <v>7.6309918496773657</v>
      </c>
    </row>
    <row r="20" spans="1:15" x14ac:dyDescent="0.25">
      <c r="A20" s="10"/>
      <c r="B20" s="30">
        <v>10700</v>
      </c>
      <c r="C20" s="31">
        <v>0.84799999999999998</v>
      </c>
      <c r="D20" s="31">
        <v>2.12</v>
      </c>
      <c r="E20" s="25">
        <f t="shared" ref="E20" si="2">D20/C20</f>
        <v>2.5</v>
      </c>
      <c r="F20" s="25">
        <f t="shared" ref="F20" si="3">20*LOG(E20)</f>
        <v>7.9588001734407516</v>
      </c>
    </row>
    <row r="21" spans="1:15" x14ac:dyDescent="0.25">
      <c r="A21" s="10" t="s">
        <v>21</v>
      </c>
      <c r="B21" s="8">
        <v>10900</v>
      </c>
      <c r="C21" s="9">
        <v>0.84</v>
      </c>
      <c r="D21" s="9">
        <v>2.12</v>
      </c>
      <c r="E21" s="11">
        <f t="shared" si="1"/>
        <v>2.5238095238095242</v>
      </c>
      <c r="F21" s="11">
        <f t="shared" si="0"/>
        <v>8.0411314973373962</v>
      </c>
    </row>
    <row r="22" spans="1:15" x14ac:dyDescent="0.25">
      <c r="A22" s="10"/>
      <c r="B22" s="3">
        <v>11100</v>
      </c>
      <c r="C22" s="7">
        <v>0.84</v>
      </c>
      <c r="D22" s="7">
        <v>2.08</v>
      </c>
      <c r="E22" s="18">
        <f t="shared" si="1"/>
        <v>2.4761904761904763</v>
      </c>
      <c r="F22" s="18">
        <f t="shared" si="0"/>
        <v>7.8756809780175985</v>
      </c>
    </row>
    <row r="23" spans="1:15" x14ac:dyDescent="0.25">
      <c r="A23" s="10"/>
      <c r="B23" s="3">
        <v>11300</v>
      </c>
      <c r="C23" s="7">
        <v>0.83199999999999996</v>
      </c>
      <c r="D23" s="7">
        <v>2.04</v>
      </c>
      <c r="E23" s="18">
        <f t="shared" ref="E23" si="4">D23/C23</f>
        <v>2.4519230769230771</v>
      </c>
      <c r="F23" s="18">
        <f t="shared" ref="F23" si="5">20*LOG(E23)</f>
        <v>7.7901368227034968</v>
      </c>
      <c r="M23" s="14"/>
      <c r="N23" s="14"/>
      <c r="O23" s="15"/>
    </row>
    <row r="24" spans="1:15" x14ac:dyDescent="0.25">
      <c r="A24" s="10"/>
      <c r="B24" s="3">
        <v>12000</v>
      </c>
      <c r="C24" s="7">
        <v>0.82399999999999995</v>
      </c>
      <c r="D24" s="7">
        <v>1.74</v>
      </c>
      <c r="E24" s="18">
        <f t="shared" si="1"/>
        <v>2.1116504854368934</v>
      </c>
      <c r="F24" s="18">
        <f t="shared" si="0"/>
        <v>6.4924407317096788</v>
      </c>
    </row>
    <row r="25" spans="1:15" x14ac:dyDescent="0.25">
      <c r="A25" s="10"/>
      <c r="B25" s="3">
        <v>20000</v>
      </c>
      <c r="C25" s="7">
        <v>0.83199999999999996</v>
      </c>
      <c r="D25" s="7">
        <v>0.47199999999999998</v>
      </c>
      <c r="E25" s="18">
        <f t="shared" si="1"/>
        <v>0.56730769230769229</v>
      </c>
      <c r="F25" s="18">
        <f t="shared" si="0"/>
        <v>-4.9236265531327232</v>
      </c>
    </row>
    <row r="26" spans="1:15" x14ac:dyDescent="0.25">
      <c r="A26" s="10"/>
      <c r="B26" s="3">
        <v>30000</v>
      </c>
      <c r="C26" s="7">
        <v>0.84799999999999998</v>
      </c>
      <c r="D26" s="7">
        <v>0.26600000000000001</v>
      </c>
      <c r="E26" s="18">
        <f t="shared" si="1"/>
        <v>0.31367924528301888</v>
      </c>
      <c r="F26" s="18">
        <f t="shared" si="0"/>
        <v>-10.070284312512936</v>
      </c>
    </row>
    <row r="27" spans="1:15" x14ac:dyDescent="0.25">
      <c r="A27" s="10"/>
      <c r="B27" s="3">
        <v>50000</v>
      </c>
      <c r="C27" s="7">
        <v>0.84799999999999998</v>
      </c>
      <c r="D27" s="7">
        <v>0.16400000000000001</v>
      </c>
      <c r="E27" s="18">
        <f t="shared" ref="E27" si="6">D27/C27</f>
        <v>0.19339622641509435</v>
      </c>
      <c r="F27" s="18">
        <f t="shared" ref="F27" si="7">20*LOG(E27)</f>
        <v>-14.271040084180317</v>
      </c>
    </row>
    <row r="28" spans="1:15" x14ac:dyDescent="0.25">
      <c r="A28" s="10"/>
      <c r="B28" s="3">
        <v>100000</v>
      </c>
      <c r="C28" s="7">
        <v>0.84799999999999998</v>
      </c>
      <c r="D28" s="7">
        <v>0.105</v>
      </c>
      <c r="E28" s="18">
        <f t="shared" ref="E28" si="8">D28/C28</f>
        <v>0.12382075471698113</v>
      </c>
      <c r="F28" s="18">
        <f t="shared" ref="F28" si="9">20*LOG(E28)</f>
        <v>-18.144131063735514</v>
      </c>
    </row>
    <row r="29" spans="1:15" x14ac:dyDescent="0.25">
      <c r="A29" s="10"/>
      <c r="B29" s="3">
        <v>1000000</v>
      </c>
      <c r="C29" s="7">
        <v>0.85599999999999998</v>
      </c>
      <c r="D29" s="7">
        <v>0.104</v>
      </c>
      <c r="E29" s="18">
        <f t="shared" ref="E29" si="10">D29/C29</f>
        <v>0.12149532710280374</v>
      </c>
      <c r="F29" s="18">
        <f t="shared" ref="F29" si="11">20*LOG(E29)</f>
        <v>-18.308808507567459</v>
      </c>
    </row>
    <row r="30" spans="1:15" x14ac:dyDescent="0.25">
      <c r="A30" s="10" t="s">
        <v>2</v>
      </c>
      <c r="B30" s="8">
        <v>3000000</v>
      </c>
      <c r="C30" s="9">
        <v>0.83199999999999996</v>
      </c>
      <c r="D30" s="9">
        <v>0.11</v>
      </c>
      <c r="E30" s="11">
        <f t="shared" si="1"/>
        <v>0.13221153846153846</v>
      </c>
      <c r="F30" s="11">
        <f t="shared" si="0"/>
        <v>-17.574612822649978</v>
      </c>
      <c r="M30" s="14"/>
      <c r="N30" s="14"/>
      <c r="O30" s="15"/>
    </row>
    <row r="31" spans="1:15" x14ac:dyDescent="0.25">
      <c r="E31" s="12"/>
      <c r="F31" s="12"/>
    </row>
    <row r="33" spans="1:15" x14ac:dyDescent="0.25">
      <c r="B33" s="27" t="s">
        <v>8</v>
      </c>
      <c r="C33" s="27"/>
      <c r="E33" s="16" t="s">
        <v>15</v>
      </c>
    </row>
    <row r="34" spans="1:15" x14ac:dyDescent="0.25">
      <c r="B34" s="4" t="s">
        <v>17</v>
      </c>
      <c r="C34" s="4" t="s">
        <v>14</v>
      </c>
      <c r="E34" s="5" t="s">
        <v>18</v>
      </c>
    </row>
    <row r="35" spans="1:15" x14ac:dyDescent="0.25">
      <c r="B35" s="3">
        <v>60</v>
      </c>
      <c r="C35" s="13">
        <v>9.5500000000000002E-8</v>
      </c>
      <c r="E35" s="17">
        <f>1/(2*PI()*B35*C35)</f>
        <v>27775.73177869029</v>
      </c>
    </row>
    <row r="36" spans="1:15" x14ac:dyDescent="0.25">
      <c r="B36" s="2"/>
    </row>
    <row r="38" spans="1:15" x14ac:dyDescent="0.25">
      <c r="B38" s="27" t="s">
        <v>22</v>
      </c>
      <c r="C38" s="27"/>
      <c r="D38" s="27"/>
      <c r="E38" s="27"/>
      <c r="F38" s="27"/>
    </row>
    <row r="39" spans="1:15" x14ac:dyDescent="0.25">
      <c r="B39" s="29" t="s">
        <v>7</v>
      </c>
      <c r="C39" s="29"/>
      <c r="D39" s="29"/>
      <c r="E39" s="29"/>
      <c r="F39" s="29"/>
    </row>
    <row r="40" spans="1:15" x14ac:dyDescent="0.25">
      <c r="A40" s="10"/>
      <c r="B40" s="28" t="s">
        <v>0</v>
      </c>
      <c r="C40" s="28" t="s">
        <v>3</v>
      </c>
      <c r="D40" s="28" t="s">
        <v>4</v>
      </c>
      <c r="E40" s="28" t="s">
        <v>1</v>
      </c>
      <c r="F40" s="28"/>
      <c r="N40" s="12"/>
    </row>
    <row r="41" spans="1:15" x14ac:dyDescent="0.25">
      <c r="A41" s="10"/>
      <c r="B41" s="28"/>
      <c r="C41" s="28"/>
      <c r="D41" s="28"/>
      <c r="E41" s="5" t="s">
        <v>5</v>
      </c>
      <c r="F41" s="5" t="s">
        <v>6</v>
      </c>
    </row>
    <row r="42" spans="1:15" x14ac:dyDescent="0.25">
      <c r="A42" s="10"/>
      <c r="B42" s="3">
        <v>6</v>
      </c>
      <c r="C42" s="7"/>
      <c r="D42" s="7"/>
      <c r="E42" s="18" t="e">
        <f>D42/C42</f>
        <v>#DIV/0!</v>
      </c>
      <c r="F42" s="18" t="e">
        <f t="shared" ref="F42:F65" si="12">20*LOG(E42)</f>
        <v>#DIV/0!</v>
      </c>
    </row>
    <row r="43" spans="1:15" x14ac:dyDescent="0.25">
      <c r="A43" s="10"/>
      <c r="B43" s="3">
        <v>10</v>
      </c>
      <c r="C43" s="7"/>
      <c r="D43" s="7"/>
      <c r="E43" s="18" t="e">
        <f>D43/C43</f>
        <v>#DIV/0!</v>
      </c>
      <c r="F43" s="18" t="e">
        <f t="shared" ref="F43" si="13">20*LOG(E43)</f>
        <v>#DIV/0!</v>
      </c>
    </row>
    <row r="44" spans="1:15" x14ac:dyDescent="0.25">
      <c r="A44" s="10"/>
      <c r="B44" s="3">
        <v>20</v>
      </c>
      <c r="C44" s="7"/>
      <c r="D44" s="7"/>
      <c r="E44" s="18" t="e">
        <f>D44/C44</f>
        <v>#DIV/0!</v>
      </c>
      <c r="F44" s="18" t="e">
        <f t="shared" ref="F44" si="14">20*LOG(E44)</f>
        <v>#DIV/0!</v>
      </c>
    </row>
    <row r="45" spans="1:15" x14ac:dyDescent="0.25">
      <c r="A45" s="10"/>
      <c r="B45" s="3">
        <v>30</v>
      </c>
      <c r="C45" s="7"/>
      <c r="D45" s="7"/>
      <c r="E45" s="18" t="e">
        <f t="shared" ref="E45:E65" si="15">D45/C45</f>
        <v>#DIV/0!</v>
      </c>
      <c r="F45" s="18" t="e">
        <f t="shared" si="12"/>
        <v>#DIV/0!</v>
      </c>
    </row>
    <row r="46" spans="1:15" x14ac:dyDescent="0.25">
      <c r="A46" s="10"/>
      <c r="B46" s="3">
        <v>40</v>
      </c>
      <c r="C46" s="7"/>
      <c r="D46" s="7"/>
      <c r="E46" s="18" t="e">
        <f t="shared" si="15"/>
        <v>#DIV/0!</v>
      </c>
      <c r="F46" s="18" t="e">
        <f t="shared" si="12"/>
        <v>#DIV/0!</v>
      </c>
    </row>
    <row r="47" spans="1:15" x14ac:dyDescent="0.25">
      <c r="A47" s="10"/>
      <c r="B47" s="3">
        <v>50</v>
      </c>
      <c r="C47" s="7"/>
      <c r="D47" s="7"/>
      <c r="E47" s="18" t="e">
        <f t="shared" si="15"/>
        <v>#DIV/0!</v>
      </c>
      <c r="F47" s="18" t="e">
        <f t="shared" si="12"/>
        <v>#DIV/0!</v>
      </c>
    </row>
    <row r="48" spans="1:15" x14ac:dyDescent="0.25">
      <c r="A48" s="10"/>
      <c r="B48" s="3">
        <v>52</v>
      </c>
      <c r="C48" s="7"/>
      <c r="D48" s="7"/>
      <c r="E48" s="18" t="e">
        <f>D48/C48</f>
        <v>#DIV/0!</v>
      </c>
      <c r="F48" s="18" t="e">
        <f>20*LOG(E48)</f>
        <v>#DIV/0!</v>
      </c>
      <c r="M48" s="14"/>
      <c r="N48" s="14"/>
      <c r="O48" s="15"/>
    </row>
    <row r="49" spans="1:15" x14ac:dyDescent="0.25">
      <c r="A49" s="10"/>
      <c r="B49" s="3">
        <v>54</v>
      </c>
      <c r="C49" s="7"/>
      <c r="D49" s="7"/>
      <c r="E49" s="18" t="e">
        <f t="shared" ref="E49:E65" si="16">D49/C49</f>
        <v>#DIV/0!</v>
      </c>
      <c r="F49" s="18" t="e">
        <f t="shared" ref="F49:F65" si="17">20*LOG(E49)</f>
        <v>#DIV/0!</v>
      </c>
    </row>
    <row r="50" spans="1:15" x14ac:dyDescent="0.25">
      <c r="A50" s="10"/>
      <c r="B50" s="23">
        <v>56</v>
      </c>
      <c r="C50" s="24"/>
      <c r="D50" s="24"/>
      <c r="E50" s="25" t="e">
        <f>D50/C50</f>
        <v>#DIV/0!</v>
      </c>
      <c r="F50" s="25" t="e">
        <f>20*LOG(E50)</f>
        <v>#DIV/0!</v>
      </c>
    </row>
    <row r="51" spans="1:15" x14ac:dyDescent="0.25">
      <c r="A51" s="10"/>
      <c r="B51" s="3">
        <v>58</v>
      </c>
      <c r="C51" s="7"/>
      <c r="D51" s="7"/>
      <c r="E51" s="18" t="e">
        <f t="shared" ref="E51:E65" si="18">D51/C51</f>
        <v>#DIV/0!</v>
      </c>
      <c r="F51" s="18" t="e">
        <f t="shared" ref="F51:F65" si="19">20*LOG(E51)</f>
        <v>#DIV/0!</v>
      </c>
    </row>
    <row r="52" spans="1:15" x14ac:dyDescent="0.25">
      <c r="A52" s="10"/>
      <c r="B52" s="3">
        <v>59</v>
      </c>
      <c r="C52" s="7"/>
      <c r="D52" s="7"/>
      <c r="E52" s="18" t="e">
        <f t="shared" si="18"/>
        <v>#DIV/0!</v>
      </c>
      <c r="F52" s="18" t="e">
        <f t="shared" si="19"/>
        <v>#DIV/0!</v>
      </c>
    </row>
    <row r="53" spans="1:15" x14ac:dyDescent="0.25">
      <c r="A53" s="10" t="s">
        <v>21</v>
      </c>
      <c r="B53" s="8">
        <v>60</v>
      </c>
      <c r="C53" s="9"/>
      <c r="D53" s="9"/>
      <c r="E53" s="11" t="e">
        <f>D53/C53</f>
        <v>#DIV/0!</v>
      </c>
      <c r="F53" s="11" t="e">
        <f>20*LOG(E53)</f>
        <v>#DIV/0!</v>
      </c>
    </row>
    <row r="54" spans="1:15" x14ac:dyDescent="0.25">
      <c r="A54" s="10"/>
      <c r="B54" s="3">
        <v>61</v>
      </c>
      <c r="C54" s="7"/>
      <c r="D54" s="7"/>
      <c r="E54" s="18" t="e">
        <f t="shared" ref="E54" si="20">D54/C54</f>
        <v>#DIV/0!</v>
      </c>
      <c r="F54" s="18" t="e">
        <f t="shared" ref="F54" si="21">20*LOG(E54)</f>
        <v>#DIV/0!</v>
      </c>
    </row>
    <row r="55" spans="1:15" x14ac:dyDescent="0.25">
      <c r="A55" s="10"/>
      <c r="B55" s="3">
        <v>62</v>
      </c>
      <c r="C55" s="7"/>
      <c r="D55" s="7"/>
      <c r="E55" s="18" t="e">
        <f t="shared" ref="E55" si="22">D55/C55</f>
        <v>#DIV/0!</v>
      </c>
      <c r="F55" s="18" t="e">
        <f t="shared" ref="F55" si="23">20*LOG(E55)</f>
        <v>#DIV/0!</v>
      </c>
    </row>
    <row r="56" spans="1:15" x14ac:dyDescent="0.25">
      <c r="A56" s="10"/>
      <c r="B56" s="3">
        <v>64</v>
      </c>
      <c r="C56" s="7"/>
      <c r="D56" s="7"/>
      <c r="E56" s="18" t="e">
        <f t="shared" si="18"/>
        <v>#DIV/0!</v>
      </c>
      <c r="F56" s="18" t="e">
        <f t="shared" si="19"/>
        <v>#DIV/0!</v>
      </c>
    </row>
    <row r="57" spans="1:15" x14ac:dyDescent="0.25">
      <c r="A57" s="10"/>
      <c r="B57" s="3">
        <v>66</v>
      </c>
      <c r="C57" s="7"/>
      <c r="D57" s="7"/>
      <c r="E57" s="18" t="e">
        <f t="shared" si="18"/>
        <v>#DIV/0!</v>
      </c>
      <c r="F57" s="18" t="e">
        <f t="shared" si="19"/>
        <v>#DIV/0!</v>
      </c>
      <c r="M57" s="14"/>
      <c r="N57" s="14"/>
      <c r="O57" s="15"/>
    </row>
    <row r="58" spans="1:15" x14ac:dyDescent="0.25">
      <c r="A58" s="10"/>
      <c r="B58" s="3">
        <v>68</v>
      </c>
      <c r="C58" s="7"/>
      <c r="D58" s="7"/>
      <c r="E58" s="18" t="e">
        <f t="shared" si="18"/>
        <v>#DIV/0!</v>
      </c>
      <c r="F58" s="18" t="e">
        <f t="shared" si="19"/>
        <v>#DIV/0!</v>
      </c>
    </row>
    <row r="59" spans="1:15" x14ac:dyDescent="0.25">
      <c r="A59" s="10"/>
      <c r="B59" s="3">
        <v>70</v>
      </c>
      <c r="C59" s="7"/>
      <c r="D59" s="7"/>
      <c r="E59" s="18" t="e">
        <f t="shared" si="18"/>
        <v>#DIV/0!</v>
      </c>
      <c r="F59" s="18" t="e">
        <f t="shared" si="19"/>
        <v>#DIV/0!</v>
      </c>
    </row>
    <row r="60" spans="1:15" x14ac:dyDescent="0.25">
      <c r="A60" s="10"/>
      <c r="B60" s="3">
        <v>80</v>
      </c>
      <c r="C60" s="7"/>
      <c r="D60" s="7"/>
      <c r="E60" s="18" t="e">
        <f t="shared" si="18"/>
        <v>#DIV/0!</v>
      </c>
      <c r="F60" s="18" t="e">
        <f t="shared" si="19"/>
        <v>#DIV/0!</v>
      </c>
    </row>
    <row r="61" spans="1:15" x14ac:dyDescent="0.25">
      <c r="A61" s="10"/>
      <c r="B61" s="3">
        <v>100</v>
      </c>
      <c r="C61" s="7"/>
      <c r="D61" s="7"/>
      <c r="E61" s="18" t="e">
        <f t="shared" si="18"/>
        <v>#DIV/0!</v>
      </c>
      <c r="F61" s="18" t="e">
        <f t="shared" si="19"/>
        <v>#DIV/0!</v>
      </c>
    </row>
    <row r="62" spans="1:15" x14ac:dyDescent="0.25">
      <c r="A62" s="10"/>
      <c r="B62" s="3">
        <v>6000</v>
      </c>
      <c r="C62" s="7"/>
      <c r="D62" s="7"/>
      <c r="E62" s="18" t="e">
        <f t="shared" si="18"/>
        <v>#DIV/0!</v>
      </c>
      <c r="F62" s="18" t="e">
        <f t="shared" si="19"/>
        <v>#DIV/0!</v>
      </c>
    </row>
    <row r="63" spans="1:15" x14ac:dyDescent="0.25">
      <c r="A63" s="10"/>
      <c r="B63" s="3">
        <v>60000</v>
      </c>
      <c r="C63" s="7"/>
      <c r="D63" s="7"/>
      <c r="E63" s="18" t="e">
        <f t="shared" si="18"/>
        <v>#DIV/0!</v>
      </c>
      <c r="F63" s="18" t="e">
        <f t="shared" si="19"/>
        <v>#DIV/0!</v>
      </c>
    </row>
    <row r="64" spans="1:15" x14ac:dyDescent="0.25">
      <c r="A64" s="10"/>
      <c r="B64" s="3">
        <v>600000</v>
      </c>
      <c r="C64" s="7"/>
      <c r="D64" s="7"/>
      <c r="E64" s="18" t="e">
        <f t="shared" ref="E64" si="24">D64/C64</f>
        <v>#DIV/0!</v>
      </c>
      <c r="F64" s="18" t="e">
        <f t="shared" ref="F64" si="25">20*LOG(E64)</f>
        <v>#DIV/0!</v>
      </c>
    </row>
    <row r="65" spans="1:15" x14ac:dyDescent="0.25">
      <c r="A65" s="10" t="s">
        <v>2</v>
      </c>
      <c r="B65" s="8">
        <v>3000000</v>
      </c>
      <c r="C65" s="9"/>
      <c r="D65" s="9"/>
      <c r="E65" s="11" t="e">
        <f t="shared" si="18"/>
        <v>#DIV/0!</v>
      </c>
      <c r="F65" s="11" t="e">
        <f t="shared" si="19"/>
        <v>#DIV/0!</v>
      </c>
      <c r="M65" s="14"/>
      <c r="N65" s="14"/>
      <c r="O65" s="15"/>
    </row>
  </sheetData>
  <mergeCells count="15">
    <mergeCell ref="B38:F38"/>
    <mergeCell ref="B39:F39"/>
    <mergeCell ref="B40:B41"/>
    <mergeCell ref="C40:C41"/>
    <mergeCell ref="D40:D41"/>
    <mergeCell ref="E40:F40"/>
    <mergeCell ref="B33:C33"/>
    <mergeCell ref="G2:I2"/>
    <mergeCell ref="C10:C11"/>
    <mergeCell ref="B2:E2"/>
    <mergeCell ref="B8:F8"/>
    <mergeCell ref="B9:F9"/>
    <mergeCell ref="D10:D11"/>
    <mergeCell ref="E10:F10"/>
    <mergeCell ref="B10:B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0AE5-737B-41A8-8E0A-455CCFE988A8}">
  <dimension ref="B2:M15"/>
  <sheetViews>
    <sheetView zoomScale="148" zoomScaleNormal="113" workbookViewId="0">
      <selection activeCell="E19" sqref="E19"/>
    </sheetView>
  </sheetViews>
  <sheetFormatPr baseColWidth="10" defaultRowHeight="15" x14ac:dyDescent="0.25"/>
  <cols>
    <col min="2" max="11" width="21.7109375" customWidth="1"/>
    <col min="12" max="14" width="17" customWidth="1"/>
  </cols>
  <sheetData>
    <row r="2" spans="2:13" x14ac:dyDescent="0.25">
      <c r="B2" s="27" t="s">
        <v>8</v>
      </c>
      <c r="C2" s="27"/>
      <c r="D2" s="27"/>
      <c r="E2" s="27"/>
      <c r="G2" s="27" t="s">
        <v>15</v>
      </c>
      <c r="H2" s="27"/>
      <c r="I2" s="27"/>
    </row>
    <row r="3" spans="2:13" x14ac:dyDescent="0.25">
      <c r="B3" s="4" t="s">
        <v>21</v>
      </c>
      <c r="C3" s="4" t="s">
        <v>9</v>
      </c>
      <c r="D3" s="4" t="s">
        <v>14</v>
      </c>
      <c r="E3" s="5" t="s">
        <v>10</v>
      </c>
      <c r="G3" s="5" t="s">
        <v>11</v>
      </c>
      <c r="H3" s="5" t="s">
        <v>12</v>
      </c>
      <c r="I3" s="6" t="s">
        <v>13</v>
      </c>
    </row>
    <row r="4" spans="2:13" x14ac:dyDescent="0.25">
      <c r="B4" s="3">
        <v>50000</v>
      </c>
      <c r="C4" s="3">
        <v>5</v>
      </c>
      <c r="D4" s="13">
        <v>9.4300000000000004E-8</v>
      </c>
      <c r="E4" s="3">
        <v>3</v>
      </c>
      <c r="F4" s="10"/>
      <c r="G4" s="19">
        <f>C4/(2*PI()*B4*D4*E4)</f>
        <v>56.258375076668557</v>
      </c>
      <c r="H4" s="19">
        <f>C4/(2*PI()*B4*D4*(2*C4^2-E4))</f>
        <v>3.5909601112767162</v>
      </c>
      <c r="I4" s="20">
        <f>C4/(PI()*B4*D4)</f>
        <v>337.55025046001134</v>
      </c>
      <c r="M4" s="12"/>
    </row>
    <row r="5" spans="2:13" x14ac:dyDescent="0.25">
      <c r="B5" s="2"/>
      <c r="C5" s="1"/>
      <c r="E5" s="3">
        <f>20*LOG(E4)</f>
        <v>9.5424250943932485</v>
      </c>
    </row>
    <row r="6" spans="2:13" x14ac:dyDescent="0.25">
      <c r="B6" s="2"/>
      <c r="C6" s="1"/>
      <c r="D6" s="1"/>
      <c r="H6" s="1"/>
    </row>
    <row r="8" spans="2:13" x14ac:dyDescent="0.25">
      <c r="B8" s="27" t="s">
        <v>8</v>
      </c>
      <c r="C8" s="27"/>
      <c r="E8" s="16" t="s">
        <v>15</v>
      </c>
    </row>
    <row r="9" spans="2:13" x14ac:dyDescent="0.25">
      <c r="B9" s="4" t="s">
        <v>17</v>
      </c>
      <c r="C9" s="4" t="s">
        <v>14</v>
      </c>
      <c r="E9" s="5" t="s">
        <v>18</v>
      </c>
    </row>
    <row r="10" spans="2:13" x14ac:dyDescent="0.25">
      <c r="B10" s="3">
        <v>100</v>
      </c>
      <c r="C10" s="13">
        <v>9.4300000000000004E-8</v>
      </c>
      <c r="E10" s="17">
        <f>1/(2*PI()*B10*C10)</f>
        <v>16877.512523000565</v>
      </c>
    </row>
    <row r="11" spans="2:13" x14ac:dyDescent="0.25">
      <c r="C11" s="14"/>
      <c r="D11" s="14"/>
      <c r="E11" s="15"/>
    </row>
    <row r="12" spans="2:13" x14ac:dyDescent="0.25">
      <c r="E12" s="26">
        <f>E10/2</f>
        <v>8438.7562615002826</v>
      </c>
    </row>
    <row r="13" spans="2:13" x14ac:dyDescent="0.25">
      <c r="E13" s="14">
        <f>C10*2</f>
        <v>1.8860000000000001E-7</v>
      </c>
    </row>
    <row r="15" spans="2:13" x14ac:dyDescent="0.25">
      <c r="C15" s="14"/>
      <c r="D15" s="14"/>
      <c r="E15" s="15"/>
    </row>
  </sheetData>
  <mergeCells count="3">
    <mergeCell ref="B8:C8"/>
    <mergeCell ref="B2:E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Dany</vt:lpstr>
      <vt:lpstr>Joel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2025-02-06T16:28:42Z</dcterms:created>
  <dcterms:modified xsi:type="dcterms:W3CDTF">2025-04-10T21:07:54Z</dcterms:modified>
</cp:coreProperties>
</file>