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C:\Users\Fatec\Desktop\"/>
    </mc:Choice>
  </mc:AlternateContent>
  <xr:revisionPtr revIDLastSave="0" documentId="8_{757AFAF8-39C3-4705-BD78-CD043A03B49F}" xr6:coauthVersionLast="36" xr6:coauthVersionMax="36" xr10:uidLastSave="{00000000-0000-0000-0000-000000000000}"/>
  <bookViews>
    <workbookView xWindow="0" yWindow="0" windowWidth="28800" windowHeight="12225" activeTab="1"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9" i="6" l="1"/>
  <c r="K19" i="6"/>
  <c r="L19" i="6"/>
  <c r="M19" i="6"/>
  <c r="K20" i="6"/>
  <c r="M20" i="6" s="1"/>
  <c r="L20" i="6"/>
  <c r="K21" i="6"/>
  <c r="L21" i="6"/>
  <c r="M21" i="6"/>
  <c r="K22" i="6"/>
  <c r="L22" i="6"/>
  <c r="M22" i="6"/>
  <c r="K23" i="6"/>
  <c r="L23" i="6"/>
  <c r="M23" i="6"/>
  <c r="K24" i="6"/>
  <c r="M24" i="6" s="1"/>
  <c r="L24" i="6"/>
  <c r="K25" i="6"/>
  <c r="L25" i="6"/>
  <c r="M25" i="6"/>
  <c r="K26" i="6"/>
  <c r="L26" i="6"/>
  <c r="M26" i="6"/>
  <c r="M18" i="6"/>
  <c r="L18" i="6"/>
  <c r="K18" i="6"/>
  <c r="K10" i="6" l="1"/>
  <c r="L10" i="6"/>
  <c r="M10" i="6"/>
  <c r="M11" i="6"/>
  <c r="K4" i="6"/>
  <c r="L4" i="6"/>
  <c r="M4" i="6"/>
  <c r="K5" i="6"/>
  <c r="L5" i="6"/>
  <c r="M5" i="6"/>
  <c r="K6" i="6"/>
  <c r="L6" i="6"/>
  <c r="M6" i="6"/>
  <c r="K7" i="6"/>
  <c r="L7" i="6"/>
  <c r="M7" i="6"/>
  <c r="K8" i="6"/>
  <c r="L8" i="6"/>
  <c r="M8" i="6"/>
  <c r="K9" i="6"/>
  <c r="L9" i="6"/>
  <c r="M9" i="6"/>
  <c r="M3" i="6"/>
  <c r="L3" i="6"/>
  <c r="K3" i="6"/>
  <c r="H26" i="6"/>
  <c r="F26" i="6"/>
  <c r="B18" i="5"/>
  <c r="C18" i="5"/>
  <c r="B19" i="5"/>
  <c r="C19" i="5"/>
  <c r="B20" i="5"/>
  <c r="C20" i="5"/>
  <c r="B21" i="5"/>
  <c r="C21" i="5"/>
  <c r="B22" i="5"/>
  <c r="C22" i="5"/>
  <c r="B23" i="5"/>
  <c r="C23" i="5"/>
  <c r="B24" i="5"/>
  <c r="C24" i="5"/>
  <c r="B25" i="5"/>
  <c r="C25" i="5"/>
  <c r="B26" i="5"/>
  <c r="C26" i="5"/>
  <c r="B27" i="5"/>
  <c r="C27" i="5"/>
  <c r="C17" i="5"/>
  <c r="B17" i="5"/>
  <c r="B18" i="2"/>
  <c r="B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7" authorId="0" shapeId="0" xr:uid="{5A7A1FE9-CD6B-4D49-868A-F21DCCA8B53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fórmulas para completar a coluna B</t>
        </r>
      </text>
    </comment>
    <comment ref="E22" authorId="1" shapeId="0" xr:uid="{06DD7964-9615-4853-9F0B-882D398DD50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r>
      </text>
    </comment>
    <comment ref="N17" authorId="1" shapeId="0" xr:uid="{3F57C2CD-5926-47C7-ABDE-E55D3F364E8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sharedStrings.xml><?xml version="1.0" encoding="utf-8"?>
<sst xmlns="http://schemas.openxmlformats.org/spreadsheetml/2006/main" count="47" uniqueCount="33">
  <si>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</si>
  <si>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</si>
  <si>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</si>
  <si>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</si>
  <si>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</si>
  <si>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</si>
  <si>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</si>
  <si>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</si>
  <si>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</si>
  <si>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</si>
  <si>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</si>
  <si>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</si>
  <si>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</si>
  <si>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</si>
  <si>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</si>
  <si>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</si>
  <si>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</si>
  <si>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</si>
  <si>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</si>
  <si>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</si>
  <si>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</si>
  <si>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</si>
  <si>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</si>
  <si>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que</t>
  </si>
  <si>
    <t>Produto A</t>
  </si>
  <si>
    <t>Qtde</t>
  </si>
  <si>
    <t>Custo de Fabricação</t>
  </si>
  <si>
    <t>ponto de equilíbrio</t>
  </si>
  <si>
    <t>Produto B</t>
  </si>
  <si>
    <t>custo fixo</t>
  </si>
  <si>
    <t>custo variável por unidade=</t>
  </si>
  <si>
    <t>Qtde. de sorvete por mês</t>
  </si>
  <si>
    <t>ponto de equilibrio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</si>
</sst>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R$&quot;\ * #,##0.00_-;\-&quot;R$&quot;\ * #,##0.00_-;_-&quot;R$&quot;\ * &quot;-&quot;??_-;_-@_-"/>
    <numFmt numFmtId="164" formatCode="_-&quot;R$&quot;* #,##0.00_-;\-&quot;R$&quot;* #,##0.00_-;_-&quot;R$&quot;* &quot;-&quot;??_-;_-@_-"/>
    <numFmt numFmtId="165" formatCode="&quot;R$&quot;\ #,##0.00"/>
    <numFmt numFmtId="166" formatCode="_-[$R$-416]* #,##0.00_-;\-[$R$-416]* #,##0.00_-;_-[$R$-416]* &quot;-&quot;??_-;_-@_-"/>
    <numFmt numFmtId="167" formatCode="&quot;R$&quot;#,##0.00"/>
    <numFmt numFmtId="168" formatCode="_-[$R$-416]\ * #,##0.00_-;\-[$R$-416]\ * #,##0.00_-;_-[$R$-416]\ * &quot;-&quot;??_-;_-@_-"/>
  </numFmts>
  <fonts count="7" x14ac:knownFonts="1">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47">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5" fontId="2" fillId="0" borderId="1" xfId="1" applyNumberFormat="1" applyFont="1" applyBorder="1" applyAlignment="1">
      <alignment horizontal="left" vertical="center"/>
    </xf>
    <xf numFmtId="0" fontId="2" fillId="0" borderId="1" xfId="0" applyFont="1" applyBorder="1" applyAlignment="1">
      <alignment horizontal="left" vertical="center"/>
    </xf>
    <xf numFmtId="165" fontId="2" fillId="0" borderId="0" xfId="1" applyNumberFormat="1" applyFont="1" applyAlignment="1">
      <alignment horizontal="left" vertical="center"/>
    </xf>
    <xf numFmtId="0" fontId="2" fillId="0" borderId="0" xfId="0" applyFont="1" applyAlignment="1">
      <alignment horizontal="left" vertical="center"/>
    </xf>
    <xf numFmtId="165"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165" fontId="2" fillId="0" borderId="8" xfId="1" applyNumberFormat="1" applyFont="1" applyBorder="1" applyAlignment="1">
      <alignment horizontal="left" vertical="center"/>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6" fontId="2" fillId="3" borderId="1" xfId="0" applyNumberFormat="1" applyFont="1" applyFill="1" applyBorder="1" applyAlignment="1">
      <alignment wrapText="1"/>
    </xf>
    <xf numFmtId="166" fontId="2" fillId="3" borderId="1" xfId="0" applyNumberFormat="1" applyFont="1" applyFill="1" applyBorder="1" applyAlignment="1">
      <alignment horizontal="center" vertical="center" wrapText="1"/>
    </xf>
    <xf numFmtId="166" fontId="2" fillId="0" borderId="1" xfId="0" applyNumberFormat="1" applyFont="1" applyBorder="1" applyAlignment="1">
      <alignment horizontal="center"/>
    </xf>
    <xf numFmtId="167" fontId="2" fillId="0" borderId="1" xfId="0" applyNumberFormat="1" applyFont="1" applyBorder="1" applyAlignment="1">
      <alignment horizontal="center"/>
    </xf>
    <xf numFmtId="166" fontId="0" fillId="0" borderId="1" xfId="0" applyNumberFormat="1" applyBorder="1"/>
    <xf numFmtId="166" fontId="0" fillId="0" borderId="0" xfId="0" applyNumberFormat="1"/>
    <xf numFmtId="166" fontId="0" fillId="0" borderId="1" xfId="0" applyNumberFormat="1" applyBorder="1" applyAlignment="1">
      <alignment horizontal="center"/>
    </xf>
    <xf numFmtId="164" fontId="2" fillId="0" borderId="1" xfId="0" applyNumberFormat="1" applyFont="1" applyBorder="1" applyAlignment="1">
      <alignment horizontal="center"/>
    </xf>
    <xf numFmtId="0" fontId="2" fillId="0" borderId="1" xfId="0" applyFont="1" applyBorder="1"/>
    <xf numFmtId="168" fontId="0" fillId="0" borderId="0" xfId="0" applyNumberFormat="1"/>
    <xf numFmtId="2" fontId="0" fillId="0" borderId="0" xfId="0" applyNumberFormat="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xf numFmtId="0" fontId="0" fillId="0" borderId="0" xfId="0" applyAlignment="1">
      <alignment horizontal="center" vertical="center"/>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Produto 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smoothMarker"/>
        <c:varyColors val="0"/>
        <c:ser>
          <c:idx val="0"/>
          <c:order val="0"/>
          <c:tx>
            <c:strRef>
              <c:f>Produtos!$K$2</c:f>
              <c:strCache>
                <c:ptCount val="1"/>
                <c:pt idx="0">
                  <c:v>Custo de Fabricação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Produtos!$J$3:$J$10</c:f>
              <c:numCache>
                <c:formatCode>General</c:formatCode>
                <c:ptCount val="8"/>
                <c:pt idx="0">
                  <c:v>0</c:v>
                </c:pt>
                <c:pt idx="1">
                  <c:v>1000</c:v>
                </c:pt>
                <c:pt idx="2">
                  <c:v>2000</c:v>
                </c:pt>
                <c:pt idx="3">
                  <c:v>3000</c:v>
                </c:pt>
                <c:pt idx="4">
                  <c:v>4000</c:v>
                </c:pt>
                <c:pt idx="5">
                  <c:v>5000</c:v>
                </c:pt>
                <c:pt idx="6">
                  <c:v>6000</c:v>
                </c:pt>
                <c:pt idx="7">
                  <c:v>2200</c:v>
                </c:pt>
              </c:numCache>
            </c:numRef>
          </c:xVal>
          <c:yVal>
            <c:numRef>
              <c:f>Produtos!$K$3:$K$10</c:f>
              <c:numCache>
                <c:formatCode>_-[$R$-416]* #,##0.00_-;\-[$R$-416]* #,##0.00_-;_-[$R$-416]* "-"??_-;_-@_-</c:formatCode>
                <c:ptCount val="8"/>
                <c:pt idx="0">
                  <c:v>132000</c:v>
                </c:pt>
                <c:pt idx="1">
                  <c:v>192000</c:v>
                </c:pt>
                <c:pt idx="2">
                  <c:v>252000</c:v>
                </c:pt>
                <c:pt idx="3">
                  <c:v>312000</c:v>
                </c:pt>
                <c:pt idx="4">
                  <c:v>372000</c:v>
                </c:pt>
                <c:pt idx="5">
                  <c:v>432000</c:v>
                </c:pt>
                <c:pt idx="6">
                  <c:v>492000</c:v>
                </c:pt>
                <c:pt idx="7">
                  <c:v>264000</c:v>
                </c:pt>
              </c:numCache>
            </c:numRef>
          </c:yVal>
          <c:smooth val="1"/>
          <c:extLst>
            <c:ext xmlns:c16="http://schemas.microsoft.com/office/drawing/2014/chart" uri="{C3380CC4-5D6E-409C-BE32-E72D297353CC}">
              <c16:uniqueId val="{00000001-689D-419C-9D9B-6D84F30C3995}"/>
            </c:ext>
          </c:extLst>
        </c:ser>
        <c:ser>
          <c:idx val="1"/>
          <c:order val="1"/>
          <c:tx>
            <c:strRef>
              <c:f>Produtos!$L$2</c:f>
              <c:strCache>
                <c:ptCount val="1"/>
                <c:pt idx="0">
                  <c:v>Receita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Produtos!$J$3:$J$10</c:f>
              <c:numCache>
                <c:formatCode>General</c:formatCode>
                <c:ptCount val="8"/>
                <c:pt idx="0">
                  <c:v>0</c:v>
                </c:pt>
                <c:pt idx="1">
                  <c:v>1000</c:v>
                </c:pt>
                <c:pt idx="2">
                  <c:v>2000</c:v>
                </c:pt>
                <c:pt idx="3">
                  <c:v>3000</c:v>
                </c:pt>
                <c:pt idx="4">
                  <c:v>4000</c:v>
                </c:pt>
                <c:pt idx="5">
                  <c:v>5000</c:v>
                </c:pt>
                <c:pt idx="6">
                  <c:v>6000</c:v>
                </c:pt>
                <c:pt idx="7">
                  <c:v>2200</c:v>
                </c:pt>
              </c:numCache>
            </c:numRef>
          </c:xVal>
          <c:yVal>
            <c:numRef>
              <c:f>Produtos!$L$3:$L$10</c:f>
              <c:numCache>
                <c:formatCode>_-[$R$-416]* #,##0.00_-;\-[$R$-416]* #,##0.00_-;_-[$R$-416]* "-"??_-;_-@_-</c:formatCode>
                <c:ptCount val="8"/>
                <c:pt idx="0">
                  <c:v>0</c:v>
                </c:pt>
                <c:pt idx="1">
                  <c:v>120000</c:v>
                </c:pt>
                <c:pt idx="2">
                  <c:v>240000</c:v>
                </c:pt>
                <c:pt idx="3">
                  <c:v>360000</c:v>
                </c:pt>
                <c:pt idx="4">
                  <c:v>480000</c:v>
                </c:pt>
                <c:pt idx="5">
                  <c:v>600000</c:v>
                </c:pt>
                <c:pt idx="6">
                  <c:v>720000</c:v>
                </c:pt>
                <c:pt idx="7">
                  <c:v>264000</c:v>
                </c:pt>
              </c:numCache>
            </c:numRef>
          </c:yVal>
          <c:smooth val="1"/>
          <c:extLst>
            <c:ext xmlns:c16="http://schemas.microsoft.com/office/drawing/2014/chart" uri="{C3380CC4-5D6E-409C-BE32-E72D297353CC}">
              <c16:uniqueId val="{00000003-689D-419C-9D9B-6D84F30C3995}"/>
            </c:ext>
          </c:extLst>
        </c:ser>
        <c:ser>
          <c:idx val="2"/>
          <c:order val="2"/>
          <c:tx>
            <c:strRef>
              <c:f>Produtos!$M$2</c:f>
              <c:strCache>
                <c:ptCount val="1"/>
                <c:pt idx="0">
                  <c:v>Lucro</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Produtos!$J$3:$J$10</c:f>
              <c:numCache>
                <c:formatCode>General</c:formatCode>
                <c:ptCount val="8"/>
                <c:pt idx="0">
                  <c:v>0</c:v>
                </c:pt>
                <c:pt idx="1">
                  <c:v>1000</c:v>
                </c:pt>
                <c:pt idx="2">
                  <c:v>2000</c:v>
                </c:pt>
                <c:pt idx="3">
                  <c:v>3000</c:v>
                </c:pt>
                <c:pt idx="4">
                  <c:v>4000</c:v>
                </c:pt>
                <c:pt idx="5">
                  <c:v>5000</c:v>
                </c:pt>
                <c:pt idx="6">
                  <c:v>6000</c:v>
                </c:pt>
                <c:pt idx="7">
                  <c:v>2200</c:v>
                </c:pt>
              </c:numCache>
            </c:numRef>
          </c:xVal>
          <c:yVal>
            <c:numRef>
              <c:f>Produtos!$M$3:$M$10</c:f>
              <c:numCache>
                <c:formatCode>_-[$R$-416]* #,##0.00_-;\-[$R$-416]* #,##0.00_-;_-[$R$-416]* "-"??_-;_-@_-</c:formatCode>
                <c:ptCount val="8"/>
                <c:pt idx="0">
                  <c:v>-132000</c:v>
                </c:pt>
                <c:pt idx="1">
                  <c:v>-72000</c:v>
                </c:pt>
                <c:pt idx="2">
                  <c:v>-12000</c:v>
                </c:pt>
                <c:pt idx="3">
                  <c:v>48000</c:v>
                </c:pt>
                <c:pt idx="4">
                  <c:v>108000</c:v>
                </c:pt>
                <c:pt idx="5">
                  <c:v>168000</c:v>
                </c:pt>
                <c:pt idx="6">
                  <c:v>228000</c:v>
                </c:pt>
                <c:pt idx="7">
                  <c:v>0</c:v>
                </c:pt>
              </c:numCache>
            </c:numRef>
          </c:yVal>
          <c:smooth val="1"/>
          <c:extLst>
            <c:ext xmlns:c16="http://schemas.microsoft.com/office/drawing/2014/chart" uri="{C3380CC4-5D6E-409C-BE32-E72D297353CC}">
              <c16:uniqueId val="{00000005-689D-419C-9D9B-6D84F30C3995}"/>
            </c:ext>
          </c:extLst>
        </c:ser>
        <c:dLbls>
          <c:showLegendKey val="0"/>
          <c:showVal val="0"/>
          <c:showCatName val="0"/>
          <c:showSerName val="0"/>
          <c:showPercent val="0"/>
          <c:showBubbleSize val="0"/>
        </c:dLbls>
        <c:axId val="12228103"/>
        <c:axId val="12240391"/>
      </c:scatterChart>
      <c:valAx>
        <c:axId val="122281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240391"/>
        <c:crosses val="autoZero"/>
        <c:crossBetween val="midCat"/>
      </c:valAx>
      <c:valAx>
        <c:axId val="12240391"/>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228103"/>
        <c:crosses val="autoZero"/>
        <c:crossBetween val="midCat"/>
      </c:valAx>
      <c:spPr>
        <a:noFill/>
        <a:ln>
          <a:noFill/>
        </a:ln>
        <a:effectLst/>
      </c:spPr>
    </c:plotArea>
    <c:legend>
      <c:legendPos val="b"/>
      <c:overlay val="0"/>
      <c:spPr>
        <a:solidFill>
          <a:srgbClr val="F8CBAD"/>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Produto</a:t>
            </a:r>
            <a:r>
              <a:rPr lang="pt-BR" baseline="0"/>
              <a:t> B</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smoothMarker"/>
        <c:varyColors val="0"/>
        <c:ser>
          <c:idx val="0"/>
          <c:order val="0"/>
          <c:tx>
            <c:strRef>
              <c:f>Produtos!$K$17</c:f>
              <c:strCache>
                <c:ptCount val="1"/>
                <c:pt idx="0">
                  <c:v>Custo de Fabricação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Produtos!$K$18:$K$26</c:f>
              <c:numCache>
                <c:formatCode>_-[$R$-416]* #,##0.00_-;\-[$R$-416]* #,##0.00_-;_-[$R$-416]* "-"??_-;_-@_-</c:formatCode>
                <c:ptCount val="9"/>
                <c:pt idx="0">
                  <c:v>44000</c:v>
                </c:pt>
                <c:pt idx="1">
                  <c:v>59000</c:v>
                </c:pt>
                <c:pt idx="2">
                  <c:v>74000</c:v>
                </c:pt>
                <c:pt idx="3">
                  <c:v>89000</c:v>
                </c:pt>
                <c:pt idx="4">
                  <c:v>104000</c:v>
                </c:pt>
                <c:pt idx="5">
                  <c:v>119000</c:v>
                </c:pt>
                <c:pt idx="6">
                  <c:v>134000</c:v>
                </c:pt>
                <c:pt idx="7">
                  <c:v>149000</c:v>
                </c:pt>
                <c:pt idx="8">
                  <c:v>164000</c:v>
                </c:pt>
              </c:numCache>
            </c:numRef>
          </c:yVal>
          <c:smooth val="1"/>
          <c:extLst>
            <c:ext xmlns:c16="http://schemas.microsoft.com/office/drawing/2014/chart" uri="{C3380CC4-5D6E-409C-BE32-E72D297353CC}">
              <c16:uniqueId val="{00000000-450A-4A24-866F-B26775E28B41}"/>
            </c:ext>
          </c:extLst>
        </c:ser>
        <c:ser>
          <c:idx val="1"/>
          <c:order val="1"/>
          <c:tx>
            <c:strRef>
              <c:f>Produtos!$L$17</c:f>
              <c:strCache>
                <c:ptCount val="1"/>
                <c:pt idx="0">
                  <c:v>Receita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Produtos!$L$18:$L$26</c:f>
              <c:numCache>
                <c:formatCode>_-[$R$-416]* #,##0.00_-;\-[$R$-416]* #,##0.00_-;_-[$R$-416]* "-"??_-;_-@_-</c:formatCode>
                <c:ptCount val="9"/>
                <c:pt idx="0">
                  <c:v>0</c:v>
                </c:pt>
                <c:pt idx="1">
                  <c:v>25000</c:v>
                </c:pt>
                <c:pt idx="2">
                  <c:v>50000</c:v>
                </c:pt>
                <c:pt idx="3">
                  <c:v>75000</c:v>
                </c:pt>
                <c:pt idx="4">
                  <c:v>100000</c:v>
                </c:pt>
                <c:pt idx="5">
                  <c:v>125000</c:v>
                </c:pt>
                <c:pt idx="6">
                  <c:v>150000</c:v>
                </c:pt>
                <c:pt idx="7">
                  <c:v>175000</c:v>
                </c:pt>
                <c:pt idx="8">
                  <c:v>200000</c:v>
                </c:pt>
              </c:numCache>
            </c:numRef>
          </c:yVal>
          <c:smooth val="1"/>
          <c:extLst>
            <c:ext xmlns:c16="http://schemas.microsoft.com/office/drawing/2014/chart" uri="{C3380CC4-5D6E-409C-BE32-E72D297353CC}">
              <c16:uniqueId val="{00000001-450A-4A24-866F-B26775E28B41}"/>
            </c:ext>
          </c:extLst>
        </c:ser>
        <c:ser>
          <c:idx val="2"/>
          <c:order val="2"/>
          <c:tx>
            <c:strRef>
              <c:f>Produtos!$M$17</c:f>
              <c:strCache>
                <c:ptCount val="1"/>
                <c:pt idx="0">
                  <c:v>Lucro</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Produtos!$J$18:$J$26</c:f>
              <c:numCache>
                <c:formatCode>General</c:formatCode>
                <c:ptCount val="9"/>
                <c:pt idx="0">
                  <c:v>0</c:v>
                </c:pt>
                <c:pt idx="1">
                  <c:v>250</c:v>
                </c:pt>
                <c:pt idx="2">
                  <c:v>500</c:v>
                </c:pt>
                <c:pt idx="3">
                  <c:v>750</c:v>
                </c:pt>
                <c:pt idx="4">
                  <c:v>1000</c:v>
                </c:pt>
                <c:pt idx="5">
                  <c:v>1250</c:v>
                </c:pt>
                <c:pt idx="6">
                  <c:v>1500</c:v>
                </c:pt>
                <c:pt idx="7">
                  <c:v>1750</c:v>
                </c:pt>
                <c:pt idx="8">
                  <c:v>2000</c:v>
                </c:pt>
              </c:numCache>
            </c:numRef>
          </c:xVal>
          <c:yVal>
            <c:numRef>
              <c:f>Produtos!$M$18:$M$26</c:f>
              <c:numCache>
                <c:formatCode>_-[$R$-416]* #,##0.00_-;\-[$R$-416]* #,##0.00_-;_-[$R$-416]* "-"??_-;_-@_-</c:formatCode>
                <c:ptCount val="9"/>
                <c:pt idx="0">
                  <c:v>-44000</c:v>
                </c:pt>
                <c:pt idx="1">
                  <c:v>-34000</c:v>
                </c:pt>
                <c:pt idx="2">
                  <c:v>-24000</c:v>
                </c:pt>
                <c:pt idx="3">
                  <c:v>-14000</c:v>
                </c:pt>
                <c:pt idx="4">
                  <c:v>-4000</c:v>
                </c:pt>
                <c:pt idx="5">
                  <c:v>6000</c:v>
                </c:pt>
                <c:pt idx="6">
                  <c:v>16000</c:v>
                </c:pt>
                <c:pt idx="7">
                  <c:v>26000</c:v>
                </c:pt>
                <c:pt idx="8">
                  <c:v>36000</c:v>
                </c:pt>
              </c:numCache>
            </c:numRef>
          </c:yVal>
          <c:smooth val="1"/>
          <c:extLst>
            <c:ext xmlns:c16="http://schemas.microsoft.com/office/drawing/2014/chart" uri="{C3380CC4-5D6E-409C-BE32-E72D297353CC}">
              <c16:uniqueId val="{00000002-450A-4A24-866F-B26775E28B41}"/>
            </c:ext>
          </c:extLst>
        </c:ser>
        <c:dLbls>
          <c:showLegendKey val="0"/>
          <c:showVal val="0"/>
          <c:showCatName val="0"/>
          <c:showSerName val="0"/>
          <c:showPercent val="0"/>
          <c:showBubbleSize val="0"/>
        </c:dLbls>
        <c:axId val="277369455"/>
        <c:axId val="283687935"/>
      </c:scatterChart>
      <c:valAx>
        <c:axId val="2773694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83687935"/>
        <c:crosses val="autoZero"/>
        <c:crossBetween val="midCat"/>
      </c:valAx>
      <c:valAx>
        <c:axId val="283687935"/>
        <c:scaling>
          <c:orientation val="minMax"/>
        </c:scaling>
        <c:delete val="0"/>
        <c:axPos val="l"/>
        <c:majorGridlines>
          <c:spPr>
            <a:ln w="9525" cap="flat" cmpd="sng" algn="ctr">
              <a:solidFill>
                <a:schemeClr val="tx1">
                  <a:lumMod val="15000"/>
                  <a:lumOff val="85000"/>
                </a:schemeClr>
              </a:solidFill>
              <a:round/>
            </a:ln>
            <a:effectLst/>
          </c:spPr>
        </c:majorGridlines>
        <c:numFmt formatCode="_-[$R$-416]* #,##0.00_-;\-[$R$-416]* #,##0.00_-;_-[$R$-416]*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773694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Venda de Sorvete</a:t>
            </a:r>
          </a:p>
        </c:rich>
      </c:tx>
      <c:layout>
        <c:manualLayout>
          <c:xMode val="edge"/>
          <c:yMode val="edge"/>
          <c:x val="0.3646180186701363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21055358705161856"/>
          <c:y val="0.30311388159813357"/>
          <c:w val="0.78944641294838147"/>
          <c:h val="0.6714577865266842"/>
        </c:manualLayout>
      </c:layout>
      <c:scatterChart>
        <c:scatterStyle val="smoothMarker"/>
        <c:varyColors val="0"/>
        <c:ser>
          <c:idx val="0"/>
          <c:order val="0"/>
          <c:tx>
            <c:strRef>
              <c:f>Sorvete!$B$16</c:f>
              <c:strCache>
                <c:ptCount val="1"/>
                <c:pt idx="0">
                  <c:v>Receita</c:v>
                </c:pt>
              </c:strCache>
            </c:strRef>
          </c:tx>
          <c:spPr>
            <a:ln w="19050" cap="rnd">
              <a:solidFill>
                <a:schemeClr val="accent1"/>
              </a:solidFill>
              <a:round/>
            </a:ln>
            <a:effectLst/>
          </c:spPr>
          <c:marker>
            <c:symbol val="none"/>
          </c:marker>
          <c:x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Sorvete!$B$17:$B$27</c:f>
              <c:numCache>
                <c:formatCode>_-[$R$-416]* #,##0.00_-;\-[$R$-416]* #,##0.00_-;_-[$R$-416]* "-"??_-;_-@_-</c:formatCode>
                <c:ptCount val="11"/>
                <c:pt idx="0">
                  <c:v>0</c:v>
                </c:pt>
                <c:pt idx="1">
                  <c:v>1500</c:v>
                </c:pt>
                <c:pt idx="2">
                  <c:v>3000</c:v>
                </c:pt>
                <c:pt idx="3">
                  <c:v>4500</c:v>
                </c:pt>
                <c:pt idx="4">
                  <c:v>6000</c:v>
                </c:pt>
                <c:pt idx="5">
                  <c:v>7500</c:v>
                </c:pt>
                <c:pt idx="6">
                  <c:v>9000</c:v>
                </c:pt>
                <c:pt idx="7">
                  <c:v>10500</c:v>
                </c:pt>
                <c:pt idx="8">
                  <c:v>12000</c:v>
                </c:pt>
                <c:pt idx="9">
                  <c:v>13500</c:v>
                </c:pt>
                <c:pt idx="10">
                  <c:v>15000</c:v>
                </c:pt>
              </c:numCache>
            </c:numRef>
          </c:yVal>
          <c:smooth val="1"/>
          <c:extLst>
            <c:ext xmlns:c16="http://schemas.microsoft.com/office/drawing/2014/chart" uri="{C3380CC4-5D6E-409C-BE32-E72D297353CC}">
              <c16:uniqueId val="{00000001-49B5-4416-93CD-A15012A892B0}"/>
            </c:ext>
          </c:extLst>
        </c:ser>
        <c:ser>
          <c:idx val="1"/>
          <c:order val="1"/>
          <c:tx>
            <c:strRef>
              <c:f>Sorvete!$C$16</c:f>
              <c:strCache>
                <c:ptCount val="1"/>
                <c:pt idx="0">
                  <c:v>Lucro</c:v>
                </c:pt>
              </c:strCache>
            </c:strRef>
          </c:tx>
          <c:spPr>
            <a:ln w="19050" cap="rnd">
              <a:solidFill>
                <a:schemeClr val="accent2"/>
              </a:solidFill>
              <a:round/>
            </a:ln>
            <a:effectLst/>
          </c:spPr>
          <c:marker>
            <c:symbol val="none"/>
          </c:marker>
          <c:xVal>
            <c:numRef>
              <c:f>Sorvete!$A$17:$A$27</c:f>
              <c:numCache>
                <c:formatCode>General</c:formatCode>
                <c:ptCount val="11"/>
                <c:pt idx="0">
                  <c:v>0</c:v>
                </c:pt>
                <c:pt idx="1">
                  <c:v>500</c:v>
                </c:pt>
                <c:pt idx="2">
                  <c:v>1000</c:v>
                </c:pt>
                <c:pt idx="3">
                  <c:v>1500</c:v>
                </c:pt>
                <c:pt idx="4">
                  <c:v>2000</c:v>
                </c:pt>
                <c:pt idx="5">
                  <c:v>2500</c:v>
                </c:pt>
                <c:pt idx="6">
                  <c:v>3000</c:v>
                </c:pt>
                <c:pt idx="7">
                  <c:v>3500</c:v>
                </c:pt>
                <c:pt idx="8">
                  <c:v>4000</c:v>
                </c:pt>
                <c:pt idx="9">
                  <c:v>4500</c:v>
                </c:pt>
                <c:pt idx="10">
                  <c:v>5000</c:v>
                </c:pt>
              </c:numCache>
            </c:numRef>
          </c:xVal>
          <c:yVal>
            <c:numRef>
              <c:f>Sorvete!$C$17:$C$27</c:f>
              <c:numCache>
                <c:formatCode>_-[$R$-416]* #,##0.00_-;\-[$R$-416]* #,##0.00_-;_-[$R$-416]* "-"??_-;_-@_-</c:formatCode>
                <c:ptCount val="11"/>
                <c:pt idx="0">
                  <c:v>0</c:v>
                </c:pt>
                <c:pt idx="1">
                  <c:v>625</c:v>
                </c:pt>
                <c:pt idx="2">
                  <c:v>1250</c:v>
                </c:pt>
                <c:pt idx="3">
                  <c:v>1875</c:v>
                </c:pt>
                <c:pt idx="4">
                  <c:v>2500</c:v>
                </c:pt>
                <c:pt idx="5">
                  <c:v>3125</c:v>
                </c:pt>
                <c:pt idx="6">
                  <c:v>3750</c:v>
                </c:pt>
                <c:pt idx="7">
                  <c:v>4375</c:v>
                </c:pt>
                <c:pt idx="8">
                  <c:v>5000</c:v>
                </c:pt>
                <c:pt idx="9">
                  <c:v>5625</c:v>
                </c:pt>
                <c:pt idx="10">
                  <c:v>6250</c:v>
                </c:pt>
              </c:numCache>
            </c:numRef>
          </c:yVal>
          <c:smooth val="1"/>
          <c:extLst>
            <c:ext xmlns:c16="http://schemas.microsoft.com/office/drawing/2014/chart" uri="{C3380CC4-5D6E-409C-BE32-E72D297353CC}">
              <c16:uniqueId val="{00000003-49B5-4416-93CD-A15012A892B0}"/>
            </c:ext>
          </c:extLst>
        </c:ser>
        <c:dLbls>
          <c:showLegendKey val="0"/>
          <c:showVal val="0"/>
          <c:showCatName val="0"/>
          <c:showSerName val="0"/>
          <c:showPercent val="0"/>
          <c:showBubbleSize val="0"/>
        </c:dLbls>
        <c:axId val="214588423"/>
        <c:axId val="214594567"/>
      </c:scatterChart>
      <c:valAx>
        <c:axId val="214588423"/>
        <c:scaling>
          <c:orientation val="minMax"/>
        </c:scaling>
        <c:delete val="1"/>
        <c:axPos val="b"/>
        <c:numFmt formatCode="General" sourceLinked="1"/>
        <c:majorTickMark val="none"/>
        <c:minorTickMark val="none"/>
        <c:tickLblPos val="nextTo"/>
        <c:crossAx val="214594567"/>
        <c:crosses val="autoZero"/>
        <c:crossBetween val="midCat"/>
      </c:valAx>
      <c:valAx>
        <c:axId val="214594567"/>
        <c:scaling>
          <c:orientation val="minMax"/>
        </c:scaling>
        <c:delete val="0"/>
        <c:axPos val="l"/>
        <c:numFmt formatCode="_-[$R$-416]* #,##0.00_-;\-[$R$-416]* #,##0.00_-;_-[$R$-416]* &quot;-&quot;??_-;_-@_-"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1458842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502920</xdr:colOff>
      <xdr:row>0</xdr:row>
      <xdr:rowOff>0</xdr:rowOff>
    </xdr:from>
    <xdr:to>
      <xdr:col>8</xdr:col>
      <xdr:colOff>495300</xdr:colOff>
      <xdr:row>23</xdr:row>
      <xdr:rowOff>38100</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1112520" y="0"/>
          <a:ext cx="4335780" cy="5029200"/>
        </a:xfrm>
        <a:prstGeom prst="rect">
          <a:avLst/>
        </a:prstGeom>
      </xdr:spPr>
    </xdr:pic>
    <xdr:clientData/>
  </xdr:twoCellAnchor>
  <xdr:twoCellAnchor>
    <xdr:from>
      <xdr:col>12</xdr:col>
      <xdr:colOff>990600</xdr:colOff>
      <xdr:row>0</xdr:row>
      <xdr:rowOff>209550</xdr:rowOff>
    </xdr:from>
    <xdr:to>
      <xdr:col>21</xdr:col>
      <xdr:colOff>28575</xdr:colOff>
      <xdr:row>14</xdr:row>
      <xdr:rowOff>47625</xdr:rowOff>
    </xdr:to>
    <xdr:graphicFrame macro="">
      <xdr:nvGraphicFramePr>
        <xdr:cNvPr id="2" name="Gráfico 1">
          <a:extLst>
            <a:ext uri="{FF2B5EF4-FFF2-40B4-BE49-F238E27FC236}">
              <a16:creationId xmlns:a16="http://schemas.microsoft.com/office/drawing/2014/main" id="{16B1D0CF-810E-DAED-5BBC-09C954CF4A09}"/>
            </a:ext>
            <a:ext uri="{147F2762-F138-4A5C-976F-8EAC2B608ADB}">
              <a16:predDERef xmlns:a16="http://schemas.microsoft.com/office/drawing/2014/main" pred="{D19037B6-8497-4DB0-B891-300AF7657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542925</xdr:colOff>
      <xdr:row>16</xdr:row>
      <xdr:rowOff>252412</xdr:rowOff>
    </xdr:from>
    <xdr:to>
      <xdr:col>22</xdr:col>
      <xdr:colOff>238125</xdr:colOff>
      <xdr:row>30</xdr:row>
      <xdr:rowOff>61912</xdr:rowOff>
    </xdr:to>
    <xdr:graphicFrame macro="">
      <xdr:nvGraphicFramePr>
        <xdr:cNvPr id="5" name="Gráfico 4">
          <a:extLst>
            <a:ext uri="{FF2B5EF4-FFF2-40B4-BE49-F238E27FC236}">
              <a16:creationId xmlns:a16="http://schemas.microsoft.com/office/drawing/2014/main" id="{401CF5CA-8F26-48DE-B2D6-8F98DBB5A0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5</xdr:col>
      <xdr:colOff>228601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twoCellAnchor>
    <xdr:from>
      <xdr:col>6</xdr:col>
      <xdr:colOff>600075</xdr:colOff>
      <xdr:row>11</xdr:row>
      <xdr:rowOff>47625</xdr:rowOff>
    </xdr:from>
    <xdr:to>
      <xdr:col>14</xdr:col>
      <xdr:colOff>295275</xdr:colOff>
      <xdr:row>23</xdr:row>
      <xdr:rowOff>9525</xdr:rowOff>
    </xdr:to>
    <xdr:graphicFrame macro="">
      <xdr:nvGraphicFramePr>
        <xdr:cNvPr id="2" name="Gráfico 1">
          <a:extLst>
            <a:ext uri="{FF2B5EF4-FFF2-40B4-BE49-F238E27FC236}">
              <a16:creationId xmlns:a16="http://schemas.microsoft.com/office/drawing/2014/main" id="{BC1F96F4-D89A-8BC3-C448-4587435CFA47}"/>
            </a:ext>
            <a:ext uri="{147F2762-F138-4A5C-976F-8EAC2B608ADB}">
              <a16:predDERef xmlns:a16="http://schemas.microsoft.com/office/drawing/2014/main" pred="{8F5B390A-308A-4E65-A76D-C808EA8A90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7" dT="2019-09-15T00:53:28.43" personId="{EE583F45-CC94-4CDC-ABB7-A3AFEA7C20DD}" id="{5A7A1FE9-CD6B-4D49-868A-F21DCCA8B536}">
    <text>Insira fórmulas para completar a coluna B</text>
  </threadedComment>
  <threadedComment ref="E22"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4"/>
  <sheetViews>
    <sheetView workbookViewId="0">
      <selection activeCell="B19" sqref="B19"/>
    </sheetView>
  </sheetViews>
  <sheetFormatPr defaultRowHeight="15" x14ac:dyDescent="0.25"/>
  <cols>
    <col min="1" max="1" width="34.7109375" customWidth="1"/>
    <col min="2" max="2" width="27.42578125" customWidth="1"/>
    <col min="3" max="3" width="23.7109375" customWidth="1"/>
    <col min="4" max="4" width="20" customWidth="1"/>
  </cols>
  <sheetData>
    <row r="1" spans="1:3" ht="14.45" customHeight="1" x14ac:dyDescent="0.25">
      <c r="A1" s="39" t="s">
        <v>0</v>
      </c>
      <c r="B1" s="40"/>
      <c r="C1" s="41"/>
    </row>
    <row r="2" spans="1:3" ht="14.45" customHeight="1" x14ac:dyDescent="0.25">
      <c r="A2" s="42"/>
      <c r="B2" s="43"/>
      <c r="C2" s="44"/>
    </row>
    <row r="3" spans="1:3" ht="14.45" customHeight="1" x14ac:dyDescent="0.25">
      <c r="A3" s="42"/>
      <c r="B3" s="43"/>
      <c r="C3" s="44"/>
    </row>
    <row r="4" spans="1:3" ht="14.45" customHeight="1" x14ac:dyDescent="0.25">
      <c r="A4" s="42"/>
      <c r="B4" s="43"/>
      <c r="C4" s="44"/>
    </row>
    <row r="5" spans="1:3" ht="326.45" customHeight="1" thickBot="1" x14ac:dyDescent="0.3">
      <c r="A5" s="42"/>
      <c r="B5" s="43"/>
      <c r="C5" s="44"/>
    </row>
    <row r="6" spans="1:3" s="3" customFormat="1" ht="54.75" thickBot="1" x14ac:dyDescent="0.35">
      <c r="A6" s="13" t="s">
        <v>1</v>
      </c>
      <c r="B6" s="14" t="s">
        <v>2</v>
      </c>
      <c r="C6" s="15" t="s">
        <v>3</v>
      </c>
    </row>
    <row r="7" spans="1:3" s="3" customFormat="1" ht="54" x14ac:dyDescent="0.3">
      <c r="A7" s="9" t="s">
        <v>4</v>
      </c>
      <c r="B7" s="4">
        <v>15</v>
      </c>
      <c r="C7" s="5" t="s">
        <v>5</v>
      </c>
    </row>
    <row r="8" spans="1:3" s="3" customFormat="1" ht="36" x14ac:dyDescent="0.3">
      <c r="A8" s="9" t="s">
        <v>6</v>
      </c>
      <c r="B8" s="4">
        <v>15000</v>
      </c>
      <c r="C8" s="5" t="s">
        <v>7</v>
      </c>
    </row>
    <row r="9" spans="1:3" s="3" customFormat="1" ht="36" x14ac:dyDescent="0.3">
      <c r="A9" s="9" t="s">
        <v>8</v>
      </c>
      <c r="B9" s="4">
        <v>25000</v>
      </c>
      <c r="C9" s="5" t="s">
        <v>7</v>
      </c>
    </row>
    <row r="10" spans="1:3" s="3" customFormat="1" ht="36" x14ac:dyDescent="0.3">
      <c r="A10" s="9" t="s">
        <v>9</v>
      </c>
      <c r="B10" s="4">
        <v>10</v>
      </c>
      <c r="C10" s="5" t="s">
        <v>5</v>
      </c>
    </row>
    <row r="11" spans="1:3" s="3" customFormat="1" ht="18.75" x14ac:dyDescent="0.3">
      <c r="A11" s="10" t="s">
        <v>10</v>
      </c>
      <c r="B11" s="11">
        <v>40000</v>
      </c>
      <c r="C11" s="12" t="s">
        <v>7</v>
      </c>
    </row>
    <row r="12" spans="1:3" s="3" customFormat="1" ht="54" x14ac:dyDescent="0.3">
      <c r="A12" s="9" t="s">
        <v>11</v>
      </c>
      <c r="B12" s="4">
        <v>15</v>
      </c>
      <c r="C12" s="5" t="s">
        <v>5</v>
      </c>
    </row>
    <row r="13" spans="1:3" s="3" customFormat="1" ht="18.75" x14ac:dyDescent="0.3">
      <c r="A13" s="9" t="s">
        <v>12</v>
      </c>
      <c r="B13" s="4">
        <v>20000</v>
      </c>
      <c r="C13" s="5" t="s">
        <v>7</v>
      </c>
    </row>
    <row r="14" spans="1:3" s="3" customFormat="1" ht="18.75" x14ac:dyDescent="0.3">
      <c r="A14" s="9" t="s">
        <v>13</v>
      </c>
      <c r="B14" s="4">
        <v>10</v>
      </c>
      <c r="C14" s="5" t="s">
        <v>5</v>
      </c>
    </row>
    <row r="15" spans="1:3" s="3" customFormat="1" ht="18.75" x14ac:dyDescent="0.3">
      <c r="A15" s="2"/>
      <c r="B15" s="6"/>
      <c r="C15" s="7"/>
    </row>
    <row r="16" spans="1:3" s="3" customFormat="1" ht="36" x14ac:dyDescent="0.3">
      <c r="A16" s="24" t="s">
        <v>14</v>
      </c>
      <c r="B16" s="8">
        <v>75</v>
      </c>
      <c r="C16" s="7"/>
    </row>
    <row r="17" spans="1:5" s="17" customFormat="1" ht="36" x14ac:dyDescent="0.3">
      <c r="A17" s="9" t="s">
        <v>15</v>
      </c>
      <c r="B17" s="19">
        <f>COUNTIF($C$7:C$14,"mensal")</f>
        <v>4</v>
      </c>
      <c r="C17" s="16"/>
    </row>
    <row r="18" spans="1:5" s="17" customFormat="1" ht="36" x14ac:dyDescent="0.3">
      <c r="A18" s="9" t="s">
        <v>16</v>
      </c>
      <c r="B18" s="19">
        <f>COUNTIF($C$7:C$14,"por unidade")</f>
        <v>4</v>
      </c>
    </row>
    <row r="19" spans="1:5" s="17" customFormat="1" ht="18.75" x14ac:dyDescent="0.3">
      <c r="A19" s="18" t="s">
        <v>17</v>
      </c>
      <c r="B19" s="28"/>
    </row>
    <row r="20" spans="1:5" s="17" customFormat="1" ht="36" x14ac:dyDescent="0.3">
      <c r="A20" s="27" t="s">
        <v>18</v>
      </c>
      <c r="B20" s="29"/>
    </row>
    <row r="21" spans="1:5" s="3" customFormat="1" ht="18.75" x14ac:dyDescent="0.3">
      <c r="A21" s="1"/>
    </row>
    <row r="22" spans="1:5" s="3" customFormat="1" ht="18.75" x14ac:dyDescent="0.3">
      <c r="A22" s="21" t="s">
        <v>19</v>
      </c>
      <c r="B22" s="22" t="s">
        <v>20</v>
      </c>
      <c r="C22" s="22" t="s">
        <v>21</v>
      </c>
      <c r="D22" s="22" t="s">
        <v>22</v>
      </c>
    </row>
    <row r="23" spans="1:5" s="3" customFormat="1" ht="18.75" x14ac:dyDescent="0.3">
      <c r="A23" s="23">
        <v>0</v>
      </c>
      <c r="B23" s="30"/>
      <c r="C23" s="31"/>
      <c r="D23" s="35"/>
    </row>
    <row r="24" spans="1:5" s="3" customFormat="1" ht="18.75" x14ac:dyDescent="0.3">
      <c r="A24" s="23">
        <v>500</v>
      </c>
      <c r="B24" s="30"/>
      <c r="C24" s="31"/>
      <c r="D24" s="35"/>
    </row>
    <row r="25" spans="1:5" s="3" customFormat="1" ht="18.75" x14ac:dyDescent="0.3">
      <c r="A25" s="23">
        <v>1000</v>
      </c>
      <c r="B25" s="30"/>
      <c r="C25" s="31"/>
      <c r="D25" s="35"/>
    </row>
    <row r="26" spans="1:5" s="3" customFormat="1" ht="18.75" x14ac:dyDescent="0.3">
      <c r="A26" s="23">
        <v>1500</v>
      </c>
      <c r="B26" s="30"/>
      <c r="C26" s="31"/>
      <c r="D26" s="35"/>
    </row>
    <row r="27" spans="1:5" s="3" customFormat="1" ht="18.75" x14ac:dyDescent="0.3">
      <c r="A27" s="23">
        <v>2000</v>
      </c>
      <c r="B27" s="30"/>
      <c r="C27" s="31"/>
      <c r="D27" s="35"/>
    </row>
    <row r="28" spans="1:5" s="3" customFormat="1" ht="18.75" x14ac:dyDescent="0.3">
      <c r="A28" s="23">
        <v>2500</v>
      </c>
      <c r="B28" s="30"/>
      <c r="C28" s="31"/>
      <c r="D28" s="35"/>
    </row>
    <row r="29" spans="1:5" s="3" customFormat="1" ht="18.75" x14ac:dyDescent="0.3">
      <c r="A29" s="23">
        <v>3000</v>
      </c>
      <c r="B29" s="30"/>
      <c r="C29" s="31"/>
      <c r="D29" s="35"/>
    </row>
    <row r="30" spans="1:5" s="3" customFormat="1" ht="18.75" x14ac:dyDescent="0.3">
      <c r="A30" s="23">
        <v>3500</v>
      </c>
      <c r="B30" s="30"/>
      <c r="C30" s="31"/>
      <c r="D30" s="35"/>
    </row>
    <row r="31" spans="1:5" s="3" customFormat="1" ht="18.75" x14ac:dyDescent="0.3">
      <c r="A31" s="23">
        <v>4000</v>
      </c>
      <c r="B31" s="30"/>
      <c r="C31" s="31"/>
      <c r="D31" s="35"/>
    </row>
    <row r="32" spans="1:5" s="3" customFormat="1" ht="18.75" x14ac:dyDescent="0.3">
      <c r="A32" s="23">
        <v>4500</v>
      </c>
      <c r="B32" s="30"/>
      <c r="C32" s="31"/>
      <c r="D32" s="35"/>
    </row>
    <row r="33" spans="1:4" s="3" customFormat="1" ht="18.75" x14ac:dyDescent="0.3">
      <c r="A33" s="23">
        <v>5000</v>
      </c>
      <c r="B33" s="30"/>
      <c r="C33" s="31"/>
      <c r="D33" s="35"/>
    </row>
    <row r="34" spans="1:4" s="3" customFormat="1" ht="18.75" x14ac:dyDescent="0.3">
      <c r="A34" s="23">
        <v>5500</v>
      </c>
      <c r="B34" s="30"/>
      <c r="C34" s="31"/>
      <c r="D34" s="35"/>
    </row>
    <row r="35" spans="1:4" s="3" customFormat="1" ht="18.75" x14ac:dyDescent="0.3">
      <c r="A35" s="23">
        <v>6000</v>
      </c>
      <c r="B35" s="30"/>
      <c r="C35" s="31"/>
      <c r="D35" s="35"/>
    </row>
    <row r="36" spans="1:4" s="3" customFormat="1" ht="18.75" x14ac:dyDescent="0.3">
      <c r="A36" s="23">
        <v>6500</v>
      </c>
      <c r="B36" s="30"/>
      <c r="C36" s="31"/>
      <c r="D36" s="35"/>
    </row>
    <row r="37" spans="1:4" s="3" customFormat="1" ht="18.75" x14ac:dyDescent="0.3">
      <c r="A37" s="23">
        <v>7000</v>
      </c>
      <c r="B37" s="30"/>
      <c r="C37" s="31"/>
      <c r="D37" s="35"/>
    </row>
    <row r="38" spans="1:4" s="3" customFormat="1" ht="18.75" x14ac:dyDescent="0.3">
      <c r="A38" s="23">
        <v>7500</v>
      </c>
      <c r="B38" s="30"/>
      <c r="C38" s="31"/>
      <c r="D38" s="35"/>
    </row>
    <row r="39" spans="1:4" s="3" customFormat="1" ht="18.75" x14ac:dyDescent="0.3">
      <c r="A39" s="23">
        <v>8000</v>
      </c>
      <c r="B39" s="30"/>
      <c r="C39" s="31"/>
      <c r="D39" s="35"/>
    </row>
    <row r="40" spans="1:4" s="3" customFormat="1" ht="18.75" x14ac:dyDescent="0.3">
      <c r="A40" s="23">
        <v>8500</v>
      </c>
      <c r="B40" s="30"/>
      <c r="C40" s="31"/>
      <c r="D40" s="35"/>
    </row>
    <row r="41" spans="1:4" s="3" customFormat="1" ht="18.75" x14ac:dyDescent="0.3">
      <c r="A41" s="23">
        <v>9000</v>
      </c>
      <c r="B41" s="30"/>
      <c r="C41" s="31"/>
      <c r="D41" s="35"/>
    </row>
    <row r="42" spans="1:4" s="3" customFormat="1" ht="18.75" x14ac:dyDescent="0.3">
      <c r="A42" s="23">
        <v>9500</v>
      </c>
      <c r="B42" s="30"/>
      <c r="C42" s="31"/>
      <c r="D42" s="35"/>
    </row>
    <row r="43" spans="1:4" s="3" customFormat="1" ht="18.75" x14ac:dyDescent="0.3">
      <c r="A43" s="23"/>
      <c r="B43" s="36"/>
      <c r="C43" s="36"/>
      <c r="D43" s="36"/>
    </row>
    <row r="54" spans="11:11" x14ac:dyDescent="0.25">
      <c r="K54" t="s">
        <v>23</v>
      </c>
    </row>
  </sheetData>
  <mergeCells count="1">
    <mergeCell ref="A1:C5"/>
  </mergeCells>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A1:N29"/>
  <sheetViews>
    <sheetView tabSelected="1" workbookViewId="0">
      <selection activeCell="Y12" sqref="Y12"/>
    </sheetView>
  </sheetViews>
  <sheetFormatPr defaultRowHeight="15" x14ac:dyDescent="0.25"/>
  <cols>
    <col min="6" max="6" width="9.7109375" bestFit="1" customWidth="1"/>
    <col min="8" max="8" width="9.7109375" bestFit="1" customWidth="1"/>
    <col min="11" max="11" width="15.28515625" customWidth="1"/>
    <col min="12" max="12" width="13.85546875" customWidth="1"/>
    <col min="13" max="13" width="15.140625" customWidth="1"/>
  </cols>
  <sheetData>
    <row r="1" spans="10:14" ht="18" x14ac:dyDescent="0.25">
      <c r="J1" s="45" t="s">
        <v>24</v>
      </c>
      <c r="K1" s="45"/>
      <c r="L1" s="45"/>
      <c r="M1" s="45"/>
    </row>
    <row r="2" spans="10:14" ht="36" x14ac:dyDescent="0.25">
      <c r="J2" s="26" t="s">
        <v>25</v>
      </c>
      <c r="K2" s="21" t="s">
        <v>26</v>
      </c>
      <c r="L2" s="21" t="s">
        <v>21</v>
      </c>
      <c r="M2" s="21" t="s">
        <v>22</v>
      </c>
    </row>
    <row r="3" spans="10:14" x14ac:dyDescent="0.25">
      <c r="J3" s="25">
        <v>0</v>
      </c>
      <c r="K3" s="34">
        <f>$F$26*J3+132000</f>
        <v>132000</v>
      </c>
      <c r="L3" s="34">
        <f>120*J3</f>
        <v>0</v>
      </c>
      <c r="M3" s="34">
        <f>L3-K3</f>
        <v>-132000</v>
      </c>
    </row>
    <row r="4" spans="10:14" x14ac:dyDescent="0.25">
      <c r="J4" s="25">
        <v>1000</v>
      </c>
      <c r="K4" s="34">
        <f t="shared" ref="K4:K10" si="0">$F$26*J4+132000</f>
        <v>192000</v>
      </c>
      <c r="L4" s="34">
        <f t="shared" ref="L4:L9" si="1">120*J4</f>
        <v>120000</v>
      </c>
      <c r="M4" s="34">
        <f t="shared" ref="M4:M9" si="2">L4-K4</f>
        <v>-72000</v>
      </c>
    </row>
    <row r="5" spans="10:14" x14ac:dyDescent="0.25">
      <c r="J5" s="25">
        <v>2000</v>
      </c>
      <c r="K5" s="34">
        <f t="shared" si="0"/>
        <v>252000</v>
      </c>
      <c r="L5" s="34">
        <f t="shared" si="1"/>
        <v>240000</v>
      </c>
      <c r="M5" s="34">
        <f t="shared" si="2"/>
        <v>-12000</v>
      </c>
    </row>
    <row r="6" spans="10:14" x14ac:dyDescent="0.25">
      <c r="J6" s="25">
        <v>3000</v>
      </c>
      <c r="K6" s="34">
        <f t="shared" si="0"/>
        <v>312000</v>
      </c>
      <c r="L6" s="34">
        <f t="shared" si="1"/>
        <v>360000</v>
      </c>
      <c r="M6" s="34">
        <f t="shared" si="2"/>
        <v>48000</v>
      </c>
    </row>
    <row r="7" spans="10:14" x14ac:dyDescent="0.25">
      <c r="J7" s="25">
        <v>4000</v>
      </c>
      <c r="K7" s="34">
        <f t="shared" si="0"/>
        <v>372000</v>
      </c>
      <c r="L7" s="34">
        <f t="shared" si="1"/>
        <v>480000</v>
      </c>
      <c r="M7" s="34">
        <f t="shared" si="2"/>
        <v>108000</v>
      </c>
    </row>
    <row r="8" spans="10:14" x14ac:dyDescent="0.25">
      <c r="J8" s="25">
        <v>5000</v>
      </c>
      <c r="K8" s="34">
        <f t="shared" si="0"/>
        <v>432000</v>
      </c>
      <c r="L8" s="34">
        <f t="shared" si="1"/>
        <v>600000</v>
      </c>
      <c r="M8" s="34">
        <f t="shared" si="2"/>
        <v>168000</v>
      </c>
    </row>
    <row r="9" spans="10:14" x14ac:dyDescent="0.25">
      <c r="J9" s="25">
        <v>6000</v>
      </c>
      <c r="K9" s="34">
        <f t="shared" si="0"/>
        <v>492000</v>
      </c>
      <c r="L9" s="34">
        <f t="shared" si="1"/>
        <v>720000</v>
      </c>
      <c r="M9" s="34">
        <f t="shared" si="2"/>
        <v>228000</v>
      </c>
    </row>
    <row r="10" spans="10:14" x14ac:dyDescent="0.25">
      <c r="J10">
        <v>2200</v>
      </c>
      <c r="K10" s="34">
        <f t="shared" si="0"/>
        <v>264000</v>
      </c>
      <c r="L10" s="34">
        <f t="shared" ref="L10" si="3">120*J10</f>
        <v>264000</v>
      </c>
      <c r="M10" s="34">
        <f t="shared" ref="M10" si="4">L10-K10</f>
        <v>0</v>
      </c>
    </row>
    <row r="11" spans="10:14" x14ac:dyDescent="0.25">
      <c r="J11" s="33"/>
      <c r="K11" t="s">
        <v>27</v>
      </c>
      <c r="M11" s="38">
        <f>132000/60</f>
        <v>2200</v>
      </c>
    </row>
    <row r="14" spans="10:14" x14ac:dyDescent="0.25">
      <c r="J14" s="33"/>
    </row>
    <row r="16" spans="10:14" ht="18" x14ac:dyDescent="0.25">
      <c r="J16" s="45" t="s">
        <v>28</v>
      </c>
      <c r="K16" s="45"/>
      <c r="L16" s="45"/>
      <c r="M16" s="45"/>
    </row>
    <row r="17" spans="1:14" ht="36" x14ac:dyDescent="0.25">
      <c r="J17" s="26" t="s">
        <v>25</v>
      </c>
      <c r="K17" s="21" t="s">
        <v>26</v>
      </c>
      <c r="L17" s="21" t="s">
        <v>21</v>
      </c>
      <c r="M17" s="21" t="s">
        <v>22</v>
      </c>
    </row>
    <row r="18" spans="1:14" x14ac:dyDescent="0.25">
      <c r="J18" s="25">
        <v>0</v>
      </c>
      <c r="K18" s="34">
        <f>$H$26*J18+44000</f>
        <v>44000</v>
      </c>
      <c r="L18" s="34">
        <f>100*J18</f>
        <v>0</v>
      </c>
      <c r="M18" s="34">
        <f>L18-K18</f>
        <v>-44000</v>
      </c>
    </row>
    <row r="19" spans="1:14" x14ac:dyDescent="0.25">
      <c r="A19" s="46" t="s">
        <v>29</v>
      </c>
      <c r="B19" s="46"/>
      <c r="J19" s="25">
        <v>250</v>
      </c>
      <c r="K19" s="34">
        <f t="shared" ref="K19:K26" si="5">$H$26*J19+44000</f>
        <v>59000</v>
      </c>
      <c r="L19" s="34">
        <f t="shared" ref="L19:L26" si="6">100*J19</f>
        <v>25000</v>
      </c>
      <c r="M19" s="34">
        <f t="shared" ref="M19:M26" si="7">L19-K19</f>
        <v>-34000</v>
      </c>
    </row>
    <row r="20" spans="1:14" x14ac:dyDescent="0.25">
      <c r="A20" s="46"/>
      <c r="B20" s="46"/>
      <c r="J20" s="25">
        <v>500</v>
      </c>
      <c r="K20" s="34">
        <f t="shared" si="5"/>
        <v>74000</v>
      </c>
      <c r="L20" s="34">
        <f t="shared" si="6"/>
        <v>50000</v>
      </c>
      <c r="M20" s="34">
        <f t="shared" si="7"/>
        <v>-24000</v>
      </c>
    </row>
    <row r="21" spans="1:14" x14ac:dyDescent="0.25">
      <c r="A21" s="46"/>
      <c r="B21" s="46"/>
      <c r="J21" s="25">
        <v>750</v>
      </c>
      <c r="K21" s="34">
        <f t="shared" si="5"/>
        <v>89000</v>
      </c>
      <c r="L21" s="34">
        <f t="shared" si="6"/>
        <v>75000</v>
      </c>
      <c r="M21" s="34">
        <f t="shared" si="7"/>
        <v>-14000</v>
      </c>
    </row>
    <row r="22" spans="1:14" x14ac:dyDescent="0.25">
      <c r="J22" s="25">
        <v>1000</v>
      </c>
      <c r="K22" s="34">
        <f t="shared" si="5"/>
        <v>104000</v>
      </c>
      <c r="L22" s="34">
        <f t="shared" si="6"/>
        <v>100000</v>
      </c>
      <c r="M22" s="34">
        <f t="shared" si="7"/>
        <v>-4000</v>
      </c>
    </row>
    <row r="23" spans="1:14" x14ac:dyDescent="0.25">
      <c r="J23" s="25">
        <v>1250</v>
      </c>
      <c r="K23" s="34">
        <f t="shared" si="5"/>
        <v>119000</v>
      </c>
      <c r="L23" s="34">
        <f t="shared" si="6"/>
        <v>125000</v>
      </c>
      <c r="M23" s="34">
        <f t="shared" si="7"/>
        <v>6000</v>
      </c>
    </row>
    <row r="24" spans="1:14" x14ac:dyDescent="0.25">
      <c r="J24" s="25">
        <v>1500</v>
      </c>
      <c r="K24" s="34">
        <f t="shared" si="5"/>
        <v>134000</v>
      </c>
      <c r="L24" s="34">
        <f t="shared" si="6"/>
        <v>150000</v>
      </c>
      <c r="M24" s="34">
        <f t="shared" si="7"/>
        <v>16000</v>
      </c>
    </row>
    <row r="25" spans="1:14" x14ac:dyDescent="0.25">
      <c r="J25" s="25">
        <v>1750</v>
      </c>
      <c r="K25" s="34">
        <f t="shared" si="5"/>
        <v>149000</v>
      </c>
      <c r="L25" s="34">
        <f t="shared" si="6"/>
        <v>175000</v>
      </c>
      <c r="M25" s="34">
        <f t="shared" si="7"/>
        <v>26000</v>
      </c>
    </row>
    <row r="26" spans="1:14" x14ac:dyDescent="0.25">
      <c r="C26" t="s">
        <v>30</v>
      </c>
      <c r="F26" s="37">
        <f>(300000/6000) +(60000/6000)</f>
        <v>60</v>
      </c>
      <c r="G26" s="37"/>
      <c r="H26" s="37">
        <f>80000/2000+40000/2000</f>
        <v>60</v>
      </c>
      <c r="J26" s="25">
        <v>2000</v>
      </c>
      <c r="K26" s="34">
        <f t="shared" si="5"/>
        <v>164000</v>
      </c>
      <c r="L26" s="34">
        <f t="shared" si="6"/>
        <v>200000</v>
      </c>
      <c r="M26" s="34">
        <f t="shared" si="7"/>
        <v>36000</v>
      </c>
    </row>
    <row r="29" spans="1:14" x14ac:dyDescent="0.25">
      <c r="K29" t="s">
        <v>32</v>
      </c>
      <c r="M29" s="37">
        <f>44000/40</f>
        <v>1100</v>
      </c>
    </row>
  </sheetData>
  <mergeCells count="3">
    <mergeCell ref="J16:M16"/>
    <mergeCell ref="J1:M1"/>
    <mergeCell ref="A19:B2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6:D27"/>
  <sheetViews>
    <sheetView workbookViewId="0">
      <selection activeCell="R11" sqref="R11"/>
    </sheetView>
  </sheetViews>
  <sheetFormatPr defaultRowHeight="15" x14ac:dyDescent="0.25"/>
  <cols>
    <col min="1" max="1" width="21.140625" customWidth="1"/>
    <col min="2" max="2" width="28.140625" customWidth="1"/>
    <col min="3" max="3" width="21.7109375" customWidth="1"/>
  </cols>
  <sheetData>
    <row r="16" spans="1:4" ht="54" x14ac:dyDescent="0.25">
      <c r="A16" s="20" t="s">
        <v>31</v>
      </c>
      <c r="B16" s="20" t="s">
        <v>21</v>
      </c>
      <c r="C16" s="20" t="s">
        <v>22</v>
      </c>
    </row>
    <row r="17" spans="1:3" x14ac:dyDescent="0.25">
      <c r="A17" s="25">
        <v>0</v>
      </c>
      <c r="B17" s="32">
        <f>3*A17</f>
        <v>0</v>
      </c>
      <c r="C17" s="32">
        <f>1.25*A17</f>
        <v>0</v>
      </c>
    </row>
    <row r="18" spans="1:3" x14ac:dyDescent="0.25">
      <c r="A18" s="25">
        <v>500</v>
      </c>
      <c r="B18" s="32">
        <f t="shared" ref="B18:B27" si="0">3*A18</f>
        <v>1500</v>
      </c>
      <c r="C18" s="32">
        <f t="shared" ref="C18:C27" si="1">1.25*A18</f>
        <v>625</v>
      </c>
    </row>
    <row r="19" spans="1:3" x14ac:dyDescent="0.25">
      <c r="A19" s="25">
        <v>1000</v>
      </c>
      <c r="B19" s="32">
        <f t="shared" si="0"/>
        <v>3000</v>
      </c>
      <c r="C19" s="32">
        <f t="shared" si="1"/>
        <v>1250</v>
      </c>
    </row>
    <row r="20" spans="1:3" x14ac:dyDescent="0.25">
      <c r="A20" s="25">
        <v>1500</v>
      </c>
      <c r="B20" s="32">
        <f t="shared" si="0"/>
        <v>4500</v>
      </c>
      <c r="C20" s="32">
        <f t="shared" si="1"/>
        <v>1875</v>
      </c>
    </row>
    <row r="21" spans="1:3" x14ac:dyDescent="0.25">
      <c r="A21" s="25">
        <v>2000</v>
      </c>
      <c r="B21" s="32">
        <f t="shared" si="0"/>
        <v>6000</v>
      </c>
      <c r="C21" s="32">
        <f t="shared" si="1"/>
        <v>2500</v>
      </c>
    </row>
    <row r="22" spans="1:3" x14ac:dyDescent="0.25">
      <c r="A22" s="25">
        <v>2500</v>
      </c>
      <c r="B22" s="32">
        <f t="shared" si="0"/>
        <v>7500</v>
      </c>
      <c r="C22" s="32">
        <f t="shared" si="1"/>
        <v>3125</v>
      </c>
    </row>
    <row r="23" spans="1:3" x14ac:dyDescent="0.25">
      <c r="A23" s="25">
        <v>3000</v>
      </c>
      <c r="B23" s="32">
        <f t="shared" si="0"/>
        <v>9000</v>
      </c>
      <c r="C23" s="32">
        <f t="shared" si="1"/>
        <v>3750</v>
      </c>
    </row>
    <row r="24" spans="1:3" x14ac:dyDescent="0.25">
      <c r="A24" s="25">
        <v>3500</v>
      </c>
      <c r="B24" s="32">
        <f t="shared" si="0"/>
        <v>10500</v>
      </c>
      <c r="C24" s="32">
        <f t="shared" si="1"/>
        <v>4375</v>
      </c>
    </row>
    <row r="25" spans="1:3" x14ac:dyDescent="0.25">
      <c r="A25" s="25">
        <v>4000</v>
      </c>
      <c r="B25" s="32">
        <f t="shared" si="0"/>
        <v>12000</v>
      </c>
      <c r="C25" s="32">
        <f t="shared" si="1"/>
        <v>5000</v>
      </c>
    </row>
    <row r="26" spans="1:3" x14ac:dyDescent="0.25">
      <c r="A26" s="25">
        <v>4500</v>
      </c>
      <c r="B26" s="32">
        <f t="shared" si="0"/>
        <v>13500</v>
      </c>
      <c r="C26" s="32">
        <f t="shared" si="1"/>
        <v>5625</v>
      </c>
    </row>
    <row r="27" spans="1:3" x14ac:dyDescent="0.25">
      <c r="A27" s="25">
        <v>5000</v>
      </c>
      <c r="B27" s="32">
        <f t="shared" si="0"/>
        <v>15000</v>
      </c>
      <c r="C27" s="32">
        <f t="shared" si="1"/>
        <v>6250</v>
      </c>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E24E875ABAC849AE80257DE688A711" ma:contentTypeVersion="4" ma:contentTypeDescription="Create a new document." ma:contentTypeScope="" ma:versionID="4dfb3a1f7b231d5865c4ec333e36c0ab">
  <xsd:schema xmlns:xsd="http://www.w3.org/2001/XMLSchema" xmlns:xs="http://www.w3.org/2001/XMLSchema" xmlns:p="http://schemas.microsoft.com/office/2006/metadata/properties" xmlns:ns2="beee1ad3-5109-491e-9e1c-17ce54963da6" targetNamespace="http://schemas.microsoft.com/office/2006/metadata/properties" ma:root="true" ma:fieldsID="0abaa0e1d3005e5206f1290d67c3263d" ns2:_="">
    <xsd:import namespace="beee1ad3-5109-491e-9e1c-17ce54963da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ee1ad3-5109-491e-9e1c-17ce54963d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A5E77E-BF7F-4FBF-B270-F627B226C2A8}">
  <ds:schemaRefs>
    <ds:schemaRef ds:uri="http://purl.org/dc/terms/"/>
    <ds:schemaRef ds:uri="http://schemas.microsoft.com/office/2006/metadata/properties"/>
    <ds:schemaRef ds:uri="http://schemas.openxmlformats.org/package/2006/metadata/core-properties"/>
    <ds:schemaRef ds:uri="beee1ad3-5109-491e-9e1c-17ce54963da6"/>
    <ds:schemaRef ds:uri="http://schemas.microsoft.com/office/2006/documentManagement/types"/>
    <ds:schemaRef ds:uri="http://purl.org/dc/dcmitype/"/>
    <ds:schemaRef ds:uri="http://purl.org/dc/elements/1.1/"/>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C358D923-AAB4-4C19-81DD-2C24ACBDB4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ee1ad3-5109-491e-9e1c-17ce54963d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7C10457-FDC5-4164-8990-905B53C3772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Panelas_pressao</vt:lpstr>
      <vt:lpstr>Produtos</vt:lpstr>
      <vt:lpstr>Sorvete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Fatec</cp:lastModifiedBy>
  <cp:revision/>
  <dcterms:created xsi:type="dcterms:W3CDTF">2019-09-11T19:52:07Z</dcterms:created>
  <dcterms:modified xsi:type="dcterms:W3CDTF">2023-09-14T23:41:16Z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0x01010067E24E875ABAC849AE80257DE688A711</vt:lpwstr>
  </property>
</Properties>
</file>