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75" windowWidth="7905" windowHeight="11700"/>
  </bookViews>
  <sheets>
    <sheet name="Variables" sheetId="4" r:id="rId1"/>
    <sheet name="Notes" sheetId="3" r:id="rId2"/>
  </sheets>
  <definedNames>
    <definedName name="_xlnm._FilterDatabase" localSheetId="0" hidden="1">Variables!$A$1:$N$123</definedName>
  </definedNames>
  <calcPr calcId="145621"/>
</workbook>
</file>

<file path=xl/calcChain.xml><?xml version="1.0" encoding="utf-8"?>
<calcChain xmlns="http://schemas.openxmlformats.org/spreadsheetml/2006/main">
  <c r="J117" i="4" l="1"/>
  <c r="J8" i="4" l="1"/>
  <c r="J7" i="4"/>
  <c r="J6" i="4"/>
  <c r="J11" i="4"/>
  <c r="J10" i="4"/>
  <c r="J9" i="4"/>
  <c r="J4" i="4"/>
  <c r="J5" i="4"/>
  <c r="J2" i="4"/>
  <c r="J3" i="4"/>
  <c r="I98" i="4" l="1"/>
  <c r="J98" i="4" s="1"/>
  <c r="I97" i="4"/>
  <c r="J97" i="4" s="1"/>
  <c r="I96" i="4"/>
  <c r="J96" i="4" s="1"/>
  <c r="I95" i="4"/>
  <c r="J95" i="4" s="1"/>
  <c r="I94" i="4"/>
  <c r="J94" i="4" s="1"/>
  <c r="I93" i="4"/>
  <c r="J93" i="4" s="1"/>
  <c r="J70" i="4"/>
  <c r="I39" i="4"/>
  <c r="J39" i="4" s="1"/>
  <c r="I18" i="4"/>
  <c r="J18" i="4" s="1"/>
  <c r="I15" i="4"/>
  <c r="J15" i="4" s="1"/>
  <c r="I14" i="4"/>
  <c r="J14" i="4" s="1"/>
  <c r="I12" i="4"/>
  <c r="J12" i="4" s="1"/>
  <c r="I13" i="4"/>
  <c r="J13" i="4" s="1"/>
  <c r="I19" i="4"/>
  <c r="J19" i="4" s="1"/>
  <c r="I16" i="4"/>
  <c r="J16" i="4" s="1"/>
  <c r="I99" i="4"/>
  <c r="J99" i="4" s="1"/>
  <c r="I92" i="4"/>
  <c r="J92" i="4" s="1"/>
  <c r="I91" i="4"/>
  <c r="J91" i="4" s="1"/>
  <c r="J87" i="4"/>
  <c r="J121" i="4"/>
  <c r="J120" i="4"/>
  <c r="J119" i="4"/>
  <c r="J118" i="4"/>
  <c r="I113" i="4" l="1"/>
  <c r="J113" i="4" s="1"/>
  <c r="I112" i="4"/>
  <c r="J112" i="4" s="1"/>
  <c r="I111" i="4"/>
  <c r="J111" i="4" s="1"/>
  <c r="I110" i="4"/>
  <c r="J110" i="4" s="1"/>
  <c r="I109" i="4"/>
  <c r="J109" i="4" s="1"/>
  <c r="I108" i="4"/>
  <c r="J108" i="4" s="1"/>
  <c r="I107" i="4"/>
  <c r="J107" i="4" s="1"/>
  <c r="I106" i="4"/>
  <c r="J106" i="4" s="1"/>
  <c r="I105" i="4"/>
  <c r="J105" i="4" s="1"/>
  <c r="I104" i="4"/>
  <c r="J104" i="4" s="1"/>
  <c r="I103" i="4"/>
  <c r="J103" i="4" s="1"/>
  <c r="I102" i="4"/>
  <c r="J102" i="4" s="1"/>
  <c r="J72" i="4"/>
  <c r="J71" i="4"/>
  <c r="J69" i="4"/>
  <c r="J68" i="4"/>
  <c r="J89" i="4" l="1"/>
  <c r="J88" i="4"/>
  <c r="J75" i="4"/>
  <c r="J76" i="4"/>
  <c r="J74" i="4"/>
  <c r="I86" i="4" l="1"/>
  <c r="J86" i="4" s="1"/>
  <c r="J123" i="4"/>
  <c r="I59" i="4"/>
  <c r="J59" i="4" s="1"/>
  <c r="I40" i="4"/>
  <c r="J40" i="4" s="1"/>
  <c r="I21" i="4"/>
  <c r="J21" i="4" s="1"/>
  <c r="I17" i="4"/>
  <c r="J17" i="4" s="1"/>
  <c r="I67" i="4"/>
  <c r="J67" i="4" s="1"/>
  <c r="I61" i="4"/>
  <c r="J61" i="4" s="1"/>
  <c r="I58" i="4"/>
  <c r="J58" i="4" s="1"/>
  <c r="I57" i="4"/>
  <c r="J57" i="4" s="1"/>
  <c r="I55" i="4"/>
  <c r="J55" i="4" s="1"/>
  <c r="I53" i="4"/>
  <c r="J53" i="4" s="1"/>
  <c r="I52" i="4"/>
  <c r="J52" i="4" s="1"/>
  <c r="I51" i="4"/>
  <c r="J51" i="4" s="1"/>
  <c r="I49" i="4"/>
  <c r="J49" i="4" s="1"/>
  <c r="I48" i="4"/>
  <c r="J48" i="4" s="1"/>
  <c r="I47" i="4"/>
  <c r="J47" i="4" s="1"/>
  <c r="I46" i="4"/>
  <c r="J46" i="4" s="1"/>
  <c r="I45" i="4"/>
  <c r="J45" i="4" s="1"/>
  <c r="I44" i="4"/>
  <c r="J44" i="4" s="1"/>
  <c r="I43" i="4"/>
  <c r="J43" i="4" s="1"/>
  <c r="I42" i="4"/>
  <c r="J42" i="4" s="1"/>
  <c r="I41" i="4"/>
  <c r="J41" i="4" s="1"/>
  <c r="I33" i="4"/>
  <c r="J33" i="4" s="1"/>
  <c r="I32" i="4"/>
  <c r="I101" i="4"/>
  <c r="J101" i="4" s="1"/>
  <c r="I100" i="4"/>
  <c r="J100" i="4" s="1"/>
  <c r="I64" i="4"/>
  <c r="J64" i="4" s="1"/>
  <c r="I63" i="4"/>
  <c r="J63" i="4" s="1"/>
  <c r="I50" i="4"/>
  <c r="J50" i="4" s="1"/>
  <c r="I38" i="4"/>
  <c r="J38" i="4" s="1"/>
  <c r="I31" i="4"/>
  <c r="J31" i="4" s="1"/>
  <c r="I30" i="4"/>
  <c r="J30" i="4" s="1"/>
  <c r="I25" i="4"/>
  <c r="J25" i="4" s="1"/>
  <c r="I24" i="4"/>
  <c r="J24" i="4" s="1"/>
  <c r="I23" i="4"/>
  <c r="J23" i="4" s="1"/>
  <c r="I22" i="4"/>
  <c r="J22" i="4" s="1"/>
  <c r="I20" i="4"/>
  <c r="I85" i="4"/>
  <c r="J85" i="4" s="1"/>
  <c r="I84" i="4"/>
  <c r="J84" i="4" s="1"/>
  <c r="I83" i="4"/>
  <c r="J83" i="4" s="1"/>
  <c r="I82" i="4"/>
  <c r="J82" i="4" s="1"/>
  <c r="I81" i="4"/>
  <c r="J81" i="4" s="1"/>
  <c r="I80" i="4"/>
  <c r="J80" i="4" s="1"/>
  <c r="I79" i="4"/>
  <c r="J79" i="4" s="1"/>
  <c r="I78" i="4"/>
  <c r="J78" i="4" s="1"/>
  <c r="I77" i="4"/>
  <c r="J77" i="4" s="1"/>
  <c r="I66" i="4"/>
  <c r="J66" i="4" s="1"/>
  <c r="I65" i="4"/>
  <c r="J65" i="4" s="1"/>
  <c r="I62" i="4"/>
  <c r="J62" i="4" s="1"/>
  <c r="I60" i="4"/>
  <c r="J60" i="4" s="1"/>
  <c r="I56" i="4"/>
  <c r="J56" i="4" s="1"/>
  <c r="I54" i="4"/>
  <c r="J54" i="4" s="1"/>
  <c r="I37" i="4"/>
  <c r="J37" i="4" s="1"/>
  <c r="I36" i="4"/>
  <c r="J36" i="4" s="1"/>
  <c r="I35" i="4"/>
  <c r="J35" i="4" s="1"/>
  <c r="I34" i="4"/>
  <c r="J34" i="4" s="1"/>
  <c r="I29" i="4"/>
  <c r="J29" i="4" s="1"/>
  <c r="I28" i="4"/>
  <c r="J28" i="4" s="1"/>
  <c r="I27" i="4"/>
  <c r="J27" i="4" s="1"/>
  <c r="I26" i="4"/>
  <c r="J26" i="4" l="1"/>
  <c r="J20" i="4"/>
  <c r="J32" i="4"/>
</calcChain>
</file>

<file path=xl/sharedStrings.xml><?xml version="1.0" encoding="utf-8"?>
<sst xmlns="http://schemas.openxmlformats.org/spreadsheetml/2006/main" count="988" uniqueCount="525">
  <si>
    <t>Question</t>
  </si>
  <si>
    <t>Okon0</t>
  </si>
  <si>
    <t>Okom0</t>
  </si>
  <si>
    <t>Oens0</t>
  </si>
  <si>
    <t>Obeh0</t>
  </si>
  <si>
    <t>Fabq140</t>
  </si>
  <si>
    <t>Dlva0</t>
  </si>
  <si>
    <t>Vasl0</t>
  </si>
  <si>
    <t>Vasb0</t>
  </si>
  <si>
    <t>Tlep0</t>
  </si>
  <si>
    <t>Tlda0</t>
  </si>
  <si>
    <t>Fabq10</t>
  </si>
  <si>
    <t>Pain_dis</t>
  </si>
  <si>
    <t>Domin_bp</t>
  </si>
  <si>
    <t>Paraspin_debut</t>
  </si>
  <si>
    <t xml:space="preserve">Romflex </t>
  </si>
  <si>
    <t xml:space="preserve">Romext </t>
  </si>
  <si>
    <t xml:space="preserve">Romsideglr </t>
  </si>
  <si>
    <t xml:space="preserve">Romsidegll </t>
  </si>
  <si>
    <t xml:space="preserve">Romrotr </t>
  </si>
  <si>
    <t xml:space="preserve">Romrotl </t>
  </si>
  <si>
    <t xml:space="preserve">Mdtreduce </t>
  </si>
  <si>
    <t xml:space="preserve">Mdtpartlyreduce </t>
  </si>
  <si>
    <t xml:space="preserve">Mdtnonreduce </t>
  </si>
  <si>
    <t xml:space="preserve">Mdtdysfunc </t>
  </si>
  <si>
    <t>Herndiscr</t>
  </si>
  <si>
    <t xml:space="preserve">Herndiscl </t>
  </si>
  <si>
    <t xml:space="preserve">Affstrenght </t>
  </si>
  <si>
    <t xml:space="preserve">Affsens </t>
  </si>
  <si>
    <t xml:space="preserve">Affdtr </t>
  </si>
  <si>
    <t>facetextrot</t>
  </si>
  <si>
    <t>musclepalp</t>
  </si>
  <si>
    <t xml:space="preserve">musclegroup_palp </t>
  </si>
  <si>
    <t>triggerpoint</t>
  </si>
  <si>
    <t>Rmprop</t>
  </si>
  <si>
    <t>Fabq130</t>
  </si>
  <si>
    <t>facetsit</t>
  </si>
  <si>
    <t>facetwalk</t>
  </si>
  <si>
    <t>Bfbe0</t>
  </si>
  <si>
    <t>Dlsy0</t>
  </si>
  <si>
    <t>Bfor0</t>
  </si>
  <si>
    <t>Bryg0</t>
  </si>
  <si>
    <t>Fabq80</t>
  </si>
  <si>
    <t>Age</t>
  </si>
  <si>
    <t>Bsex0</t>
  </si>
  <si>
    <t>Budd0</t>
  </si>
  <si>
    <t>Barb0</t>
  </si>
  <si>
    <t>Bhoej0</t>
  </si>
  <si>
    <t>Htil0</t>
  </si>
  <si>
    <t>nootherdisease</t>
  </si>
  <si>
    <t>heartdisease</t>
  </si>
  <si>
    <t>asthma</t>
  </si>
  <si>
    <t>psychdisease</t>
  </si>
  <si>
    <t>musculoskeldisease</t>
  </si>
  <si>
    <t>otherchronicdisease</t>
  </si>
  <si>
    <t>Variable</t>
  </si>
  <si>
    <t>Pain on combined extension/rotation of the low back</t>
  </si>
  <si>
    <t>Best posture is to sit</t>
  </si>
  <si>
    <t>Sex</t>
  </si>
  <si>
    <t>Height</t>
  </si>
  <si>
    <t>Is the patient suffering from a chronic disease: Heart disease</t>
  </si>
  <si>
    <t>Is the patient suffering from a chronic disease: No chronic disease</t>
  </si>
  <si>
    <t>Is the patient suffering from a chronic disease: Other chronic disease</t>
  </si>
  <si>
    <t>Is the patient suffering from a chronic disease: Asthma/allergy</t>
  </si>
  <si>
    <t>Is the patient suffering from a chronic disease: Musculoskeletal disease apart from the low back</t>
  </si>
  <si>
    <t>Domain</t>
  </si>
  <si>
    <t>Psychological</t>
  </si>
  <si>
    <t>Pain</t>
  </si>
  <si>
    <t>Activity</t>
  </si>
  <si>
    <t>Participation</t>
  </si>
  <si>
    <t>Contextual factors</t>
  </si>
  <si>
    <t>Start50</t>
  </si>
  <si>
    <t>Start60</t>
  </si>
  <si>
    <t>Start70</t>
  </si>
  <si>
    <t>Start80</t>
  </si>
  <si>
    <t>Rm150</t>
  </si>
  <si>
    <t>Rm170</t>
  </si>
  <si>
    <t>Rm210</t>
  </si>
  <si>
    <t>Rm230</t>
  </si>
  <si>
    <t>Fabq30</t>
  </si>
  <si>
    <t>Fabq40</t>
  </si>
  <si>
    <t>Fabq110</t>
  </si>
  <si>
    <t>Fabq120</t>
  </si>
  <si>
    <t>Mdi1</t>
  </si>
  <si>
    <t>mdi2</t>
  </si>
  <si>
    <t>Mdi3</t>
  </si>
  <si>
    <t>Mdi4</t>
  </si>
  <si>
    <t>Mdi5</t>
  </si>
  <si>
    <t>Mdi7</t>
  </si>
  <si>
    <t>Mdi8</t>
  </si>
  <si>
    <t>Mdi9</t>
  </si>
  <si>
    <t>Mdi10</t>
  </si>
  <si>
    <t>Start10</t>
  </si>
  <si>
    <t>Start20</t>
  </si>
  <si>
    <t>Start90</t>
  </si>
  <si>
    <t>Rm110</t>
  </si>
  <si>
    <t>Fabq20</t>
  </si>
  <si>
    <t>Fabq60</t>
  </si>
  <si>
    <t>Fabq70</t>
  </si>
  <si>
    <t>Start30</t>
  </si>
  <si>
    <t>Start40</t>
  </si>
  <si>
    <t>Rm20</t>
  </si>
  <si>
    <t>Rm30</t>
  </si>
  <si>
    <t>Rm40</t>
  </si>
  <si>
    <t>Rm50</t>
  </si>
  <si>
    <t>Rm60</t>
  </si>
  <si>
    <t>Rm70</t>
  </si>
  <si>
    <t>Rm80</t>
  </si>
  <si>
    <t>Rm90</t>
  </si>
  <si>
    <t>Rm100</t>
  </si>
  <si>
    <t>Rm120</t>
  </si>
  <si>
    <t>Rm130</t>
  </si>
  <si>
    <t>Rm140</t>
  </si>
  <si>
    <t>Rm160</t>
  </si>
  <si>
    <t>Rm180</t>
  </si>
  <si>
    <t>Rm190</t>
  </si>
  <si>
    <t>Rm220</t>
  </si>
  <si>
    <t>Fabq50</t>
  </si>
  <si>
    <t>Rm10</t>
  </si>
  <si>
    <t>Rm200</t>
  </si>
  <si>
    <t>Fabq90</t>
  </si>
  <si>
    <t>Fabq100</t>
  </si>
  <si>
    <t>Word</t>
  </si>
  <si>
    <t>Meaning</t>
  </si>
  <si>
    <t>LBP</t>
  </si>
  <si>
    <t>Low back pain</t>
  </si>
  <si>
    <t>Type</t>
  </si>
  <si>
    <t>Content (range)</t>
  </si>
  <si>
    <t>N</t>
  </si>
  <si>
    <t>Continuous</t>
  </si>
  <si>
    <t>Dichotomous</t>
  </si>
  <si>
    <t>Ordinal</t>
  </si>
  <si>
    <t>To what extent do you feel socially isolated?</t>
  </si>
  <si>
    <t>0=not at all isolated
1=little to quite isolated</t>
  </si>
  <si>
    <t>0=disagree
1=agree</t>
  </si>
  <si>
    <t>0=no
1=yes</t>
  </si>
  <si>
    <t>0=completely disagree
3= unsure
6=completely agree</t>
  </si>
  <si>
    <t xml:space="preserve"> 0=at no time
1 = some of the time
2= slightly-all the time</t>
  </si>
  <si>
    <t xml:space="preserve"> 0=at no time
1=some of the time
2=slightly less than half the time
3=slightly more than half the time
4=Most of the time
5=All the time</t>
  </si>
  <si>
    <t>MDI</t>
  </si>
  <si>
    <t>I sleep less well because of my back problem (RMDQ-15)</t>
  </si>
  <si>
    <t xml:space="preserve">Based on all things you do to cope, or deal with your pain, on an average day, how much are you
able to decrease it? </t>
  </si>
  <si>
    <t>0=Can decrease it completely
10= Can’t decrease it at all</t>
  </si>
  <si>
    <t>0=Likely to recover
1=unsure-not at all likely</t>
  </si>
  <si>
    <t>It’s not really safe for a person with a condition 
like mine to be physically active (STarT-5)</t>
  </si>
  <si>
    <r>
      <t>Worrying thoughts</t>
    </r>
    <r>
      <rPr>
        <sz val="12"/>
        <color theme="1"/>
        <rFont val="Times New Roman"/>
        <family val="1"/>
      </rPr>
      <t xml:space="preserve"> have been going through 
my mind a lot of the time (STarT-6)</t>
    </r>
  </si>
  <si>
    <r>
      <t xml:space="preserve">I feel that </t>
    </r>
    <r>
      <rPr>
        <sz val="12"/>
        <color theme="1"/>
        <rFont val="Times New Roman"/>
        <family val="1"/>
      </rPr>
      <t>my back pain is terrible and
it’s never going to get any better (STarT-7)</t>
    </r>
  </si>
  <si>
    <r>
      <t xml:space="preserve">In general I have </t>
    </r>
    <r>
      <rPr>
        <sz val="12"/>
        <color theme="1"/>
        <rFont val="Times New Roman"/>
        <family val="1"/>
      </rPr>
      <t>not enjoyed all the
 things I used to enjoy (STarT-8)</t>
    </r>
  </si>
  <si>
    <t>Because of my back problem, I am more irritable
and bad tempered with people than usual (RMDQ-17)</t>
  </si>
  <si>
    <t>I keep rubbing or holding areas of my body
that hurt or are uncomfortable (RMDQ-21)</t>
  </si>
  <si>
    <t>I often express concern to other people over
what might be happening to my health (RMDQ-23)</t>
  </si>
  <si>
    <t>Physical activity might harm my back
(FABQ-3)</t>
  </si>
  <si>
    <t>I should not do physical activities which
(might) make my pain worse
(FABQ-4)</t>
  </si>
  <si>
    <t>My work might harm my back 
(FABQ-11)</t>
  </si>
  <si>
    <t>I should not do my normal work with my present pain 
(FABQ-12)</t>
  </si>
  <si>
    <t>I cannot do my normal work till my pain is treated 
(FABQ-14)</t>
  </si>
  <si>
    <t>References</t>
  </si>
  <si>
    <t>Kent et al, 2014</t>
  </si>
  <si>
    <t>Jensen MP et al, pain 1999
Bolton JE, J Mani Physio Ther, 1998</t>
  </si>
  <si>
    <t>Kent P et Lauridsen, Spine, 2011</t>
  </si>
  <si>
    <t>Bech P, Rasmussen NA, J Affect. 2001</t>
  </si>
  <si>
    <t>Have you felt low in spirits or sad?
(MDI-1)</t>
  </si>
  <si>
    <t>Have you lost interest in your daily activities?
(MDI-2)</t>
  </si>
  <si>
    <t>Have you felt lacking in energy and strength? 
(MDI-3)</t>
  </si>
  <si>
    <t>Have you felt less self-confident? 
(MDI-4)</t>
  </si>
  <si>
    <t>Have you had a bad conscience or feelings of guilt? 
(MDI-5)</t>
  </si>
  <si>
    <t>Have you had difficulty in concentrating, e.g. 
when reading the newspaper or watching television?
(MDI-7)</t>
  </si>
  <si>
    <t>Have you felt very restless/subdued or slowed down? 
(MDI-8)</t>
  </si>
  <si>
    <t>Have you had trouble sleeping at night? 
(MDI-9)</t>
  </si>
  <si>
    <t>Have you suffered from reduced/increasd appetite? 
(MDI-10)</t>
  </si>
  <si>
    <t>Physical
impairment</t>
  </si>
  <si>
    <t xml:space="preserve">How strongly do you agree: Treatment 
is essential to decrease my pain? </t>
  </si>
  <si>
    <t>0=completely agree
10=completely disagree</t>
  </si>
  <si>
    <t>Shula Baker, Keele :-)</t>
  </si>
  <si>
    <t>The following questions ask about how you have been
 feeling over the past two weeks. Please put a tick in the box 
which is closest to how you have been feeling. How much of the time …
12 questions, (8a+8b, 10a+10b)</t>
  </si>
  <si>
    <t>0=Disagree
1=agree
Q9: Not al all, slightly, mdoerately, very much, extremely</t>
  </si>
  <si>
    <t>These questions and statements apply if you have aches or pains, such as back, shoulder or neck pain.
Please read and answer questions carefully. Do not take long to answer the questions, however it is
important that you answer every question. There is always a response for your particular situation.</t>
  </si>
  <si>
    <t>Circle the appropriate number.
0=can't decrease it al all
10=can decrease it completely</t>
  </si>
  <si>
    <t>When your back or leg hurts, you may find it difficult to do some things you normally do. 
This list contains sentences that people have used to describe themselves when they have 
back pain or sciatica.When you read them, you may find that some stand out because they describe you today. 
As you read the list, think of yourself today. When you read a sentence that describes you today, 
put a check in the ‘yes’ column. If the sentence does not describe you today, you check the ‘no’ column.</t>
  </si>
  <si>
    <t>Here are some of the things which other patients have told us about their pain. For each statement please
circle any number from 0 to 6 to say how much physical activities such as bending, lifting, walking or
driving affect or would affect your back pain.</t>
  </si>
  <si>
    <t>FABQ-work</t>
  </si>
  <si>
    <t>The following statements are about how your normal work affects or would affect your back pain</t>
  </si>
  <si>
    <t>Comments</t>
  </si>
  <si>
    <t>1=0-2 weeks
2=2-4 weeks
3=1-3 months
4=&gt;3 months</t>
  </si>
  <si>
    <t>For how long has this episode of LBP lasted?</t>
  </si>
  <si>
    <t>Numeric pain rating scale, back pain</t>
  </si>
  <si>
    <t>0=no pain
10=worst imaginable pain</t>
  </si>
  <si>
    <t>Numeric pain rating scale, leg pain</t>
  </si>
  <si>
    <t>0=no pain
1 = mild pain
2 = moderate-worst imaginable pain</t>
  </si>
  <si>
    <t>How many episodes of LBP have 
you had before this one?</t>
  </si>
  <si>
    <t>Short version of
 question</t>
  </si>
  <si>
    <t>Duration of LBP</t>
  </si>
  <si>
    <t>LBP intensity</t>
  </si>
  <si>
    <t>Leg pain intensity</t>
  </si>
  <si>
    <t>Pain distribution</t>
  </si>
  <si>
    <t>LBP not dominating</t>
  </si>
  <si>
    <t>Previous LBP
episodes</t>
  </si>
  <si>
    <t>More than 30 days
of LBP last year</t>
  </si>
  <si>
    <t>Back/leg painful
almost all the time</t>
  </si>
  <si>
    <t>Bothersomeness of
back pain last 2 weeks</t>
  </si>
  <si>
    <t>Pain caused by
physical activity</t>
  </si>
  <si>
    <t>Treatment not essential</t>
  </si>
  <si>
    <t xml:space="preserve">Sleep less well </t>
  </si>
  <si>
    <t xml:space="preserve">Work might harm back </t>
  </si>
  <si>
    <t xml:space="preserve">Should not do normal work with present pain </t>
  </si>
  <si>
    <t xml:space="preserve">Cannot work till pain is treated </t>
  </si>
  <si>
    <t>Negative recovery belief</t>
  </si>
  <si>
    <t>Feel socially isolated</t>
  </si>
  <si>
    <t xml:space="preserve">Worrying thoughts a lot of the time </t>
  </si>
  <si>
    <t xml:space="preserve">Have had difficulty in concentrating </t>
  </si>
  <si>
    <t xml:space="preserve">Have suffered from reduced/increased appetite </t>
  </si>
  <si>
    <t xml:space="preserve">Not safe to be physically active </t>
  </si>
  <si>
    <t>Physical activity might harm back</t>
  </si>
  <si>
    <t xml:space="preserve">Should not do physical activity which (might) make pain worse </t>
  </si>
  <si>
    <t>Able to decrease
pain</t>
  </si>
  <si>
    <t xml:space="preserve"> 0=no previous episodes
1=1-3 previous episodes
2=more than 3 previous episodes</t>
  </si>
  <si>
    <t xml:space="preserve">How many days have you had LBP within the last year? </t>
  </si>
  <si>
    <r>
      <t>0=</t>
    </r>
    <r>
      <rPr>
        <sz val="11"/>
        <color theme="1"/>
        <rFont val="Calibri"/>
        <family val="2"/>
      </rPr>
      <t>≤30</t>
    </r>
    <r>
      <rPr>
        <sz val="11"/>
        <color theme="1"/>
        <rFont val="Calibri"/>
        <family val="2"/>
        <scheme val="minor"/>
      </rPr>
      <t xml:space="preserve"> days
1=&gt;30 days</t>
    </r>
  </si>
  <si>
    <t>My back pain has spread down my leg(s)
at some time in the last 2 weeks (STarT-1)</t>
  </si>
  <si>
    <t>I have had pain in the shoulder or neck at some time in the last 2 weeks  (STarT-2)</t>
  </si>
  <si>
    <t>0=no-moderately bothersome pain
 1= very-extremely bothersome pain</t>
  </si>
  <si>
    <t>Overall, how bothersome has your back 
pain been in the last 2 weeks? (STarT-9)</t>
  </si>
  <si>
    <t>My back or leg is painful almost all the time
(RMDQ-11)</t>
  </si>
  <si>
    <t>My pain was caused by physical activity
(FABQ-1)</t>
  </si>
  <si>
    <t>Physical activity makes my pain worse
(FABQ-2)</t>
  </si>
  <si>
    <t>Multistate nominal</t>
  </si>
  <si>
    <t>Back pain is not dominating?</t>
  </si>
  <si>
    <t>Jensen MP et al, pain 1999
Bolton JE, J Mani Physio Ther, 1998
Boonstra 2014, Palos 2006, Zelman 2003, Dunn 2006, Von Korff 1992</t>
  </si>
  <si>
    <t>Modified version of 'Petersen et al, 2004'</t>
  </si>
  <si>
    <t>122 missings, but only to be answered if working
21 studens, 26 unemployed, 
31 pensioners = 78</t>
  </si>
  <si>
    <t>119 missings, but only to be answered if working
21 studens, 27 unemployed, 
30 pensioners = 78</t>
  </si>
  <si>
    <t>121 missings, but only to be answered if working
Missings: max 43 are working, 
The rest: students (21), unemployed (27)
pensioners (30) = 78</t>
  </si>
  <si>
    <t xml:space="preserve">135 missings, but the question should only be asked those, with dominating BP, which 14 out of the 135 did not have, the 116 with dominating BP are missings and also 5 had missings on both variables 
</t>
  </si>
  <si>
    <t>0=back pain only
1=back pain and pain in one leg
2=back pain and pain in both legs
3=leg pain only</t>
  </si>
  <si>
    <t>0=disagree
1=unsure
2=agree</t>
  </si>
  <si>
    <t xml:space="preserve">This variable was originally part of the test battery for facet joint syndrome. 
Patients were only to be asked, if BP dominated.
11 patients did  not have dominating BP (5 missings) and therefore 'missing' is adjusted to 105
</t>
  </si>
  <si>
    <t>This variable was originally part of the test battery for facet joint syndrome. 
Patients were only to be asked, if BP dominated.
13 patients did not have dominating BP (plus 6 missings) and therefore 'missing' is adjusted to 119</t>
  </si>
  <si>
    <t>119 missings, but only to be answered if working
Missings: max 41 are working, 
The rest: students (21), unemployed (27)
pensioners (30) = 78</t>
  </si>
  <si>
    <t>Sum-score representing the Roland Morris Disease Questionnaire, proportional score</t>
  </si>
  <si>
    <t>0=no disability
100=severe disability 
The whole scale is used</t>
  </si>
  <si>
    <t>Best activity is not to walk</t>
  </si>
  <si>
    <t>Physical load at work</t>
  </si>
  <si>
    <t>1=sitting
2=sitting and walking
3=light physical load
4=heavy physical load</t>
  </si>
  <si>
    <t>Physical work load</t>
  </si>
  <si>
    <t>Days with sick leave last month</t>
  </si>
  <si>
    <t>Days with sick leave the last month</t>
  </si>
  <si>
    <t>0=0 days
1=1-5 days (workweek)
2=6-31 days</t>
  </si>
  <si>
    <t xml:space="preserve">Stay home most of the time </t>
  </si>
  <si>
    <t xml:space="preserve">Decreased sexual activity </t>
  </si>
  <si>
    <t xml:space="preserve">Pain caused by work/accident at work </t>
  </si>
  <si>
    <t xml:space="preserve">Work aggravated pain </t>
  </si>
  <si>
    <t xml:space="preserve">Work is too heavy </t>
  </si>
  <si>
    <t xml:space="preserve">Work makes/would make pain worse </t>
  </si>
  <si>
    <t>31 missings, but only to be answered if working
0 students, 2 unemployed, 10 pensioners = 12</t>
  </si>
  <si>
    <t xml:space="preserve">32 missings, but only to be answered if working
0 students, 2 unemployed, 11 pensioners = 13 </t>
  </si>
  <si>
    <t>117 missings, but only to be answered if working
21 students, 26 unemployed, 30 pensioners = 77</t>
  </si>
  <si>
    <t>121 missings, but only to be answered if working
21 students, 26 unemployed, 31 pensioners = 78</t>
  </si>
  <si>
    <t>Participation domain, single item: 
Missings range from 19-49
On average, app. 33.1 missings per variable (3.6% of the cohort)</t>
  </si>
  <si>
    <t>Psychological domain: Missings range from 5-44 (on average 18.3 for each variable, app. 2% of the cohort), 
although FABQ11-14 
were higher, but only missing answers from 41-44 working people</t>
  </si>
  <si>
    <t>Pain domain, single item: Missings range from 9-121
On average, app. 27.9 missings per variable (3.0% of the cohort)</t>
  </si>
  <si>
    <t>Activity domain, single item: Missings range from 14-119
On average, app. 27.3 missings per variable (2.9% of the cohort)</t>
  </si>
  <si>
    <t>I have only walked short distances because of my back pain (STarT-3)</t>
  </si>
  <si>
    <t>In the last 2 weeks, I have dressed more slowly than usual because of back pain (STarT-4)</t>
  </si>
  <si>
    <t>I change position frequently to try to get my back or leg comfortable (RMDQ-2)</t>
  </si>
  <si>
    <t>I walk more slowly than usual because of my back problem or leg pain (sciatica) (RMDQ-3)</t>
  </si>
  <si>
    <t>Because of my back problem, I am not doing any of the jobs that I usually do around the house (RMDQ-4)</t>
  </si>
  <si>
    <t>Because of my back problem, I use a handrail to get upstairs (RMDQ-5)</t>
  </si>
  <si>
    <t>Because of my back problem, I have to hold on to something to get out of an easy chair (RMDQ-6)</t>
  </si>
  <si>
    <t>I get dressed more slowly than usual because of my back problem or leg pain (sciatica) (RMDQ-7)</t>
  </si>
  <si>
    <t>I only stand for short periods of time because of my back problem or leg pain (sciatica) (RMDQ-8)</t>
  </si>
  <si>
    <t>Because of my back problem, I try not to bend or kneel down (RMDQ-9)</t>
  </si>
  <si>
    <t>I find it difficult to get out of a chair because of my back problem or leg pain (sciatica) (RMDQ-10)</t>
  </si>
  <si>
    <t>I find it difficult to turn over in bed because of my back problem or leg pain (sciatica) (RMDQ-12)</t>
  </si>
  <si>
    <t>I have trouble putting on my socks (or stockings) because of the pain in my back or leg (RMDQ-13)</t>
  </si>
  <si>
    <t>I only walk short distances because of my back problem or leg pain (sciatica) (RMDQ-14)</t>
  </si>
  <si>
    <t>I avoid heavy jobs around the house because of my back problem (RMDQ-16)</t>
  </si>
  <si>
    <t>Because of my back problem, I go upstairs more slowly than usual (RMDQ-18)</t>
  </si>
  <si>
    <t>I stay in bed most of the time because of my back or leg pain (sciatica) (RMDQ-19)</t>
  </si>
  <si>
    <t>I cannot do physical activities which (might) make my pain worse (FABQ-5)</t>
  </si>
  <si>
    <t>I stay at home most of the time because of my back problem or leg pain (sciatica) (RMDQ-1)</t>
  </si>
  <si>
    <t>Because of my back problem, my sexual activity is decreased (RMDQ-20)</t>
  </si>
  <si>
    <t>My pain was caused by my work or by an accident at work (FABQ-6)</t>
  </si>
  <si>
    <t>My work aggravated my pain (FABQ-7)</t>
  </si>
  <si>
    <t>My work is too heavy for me (FABQ-9)</t>
  </si>
  <si>
    <t>My work makes or would make my pain worse (FABQ-10)</t>
  </si>
  <si>
    <t>I cannot do my normal work with my present pain
(FABQ-13)</t>
  </si>
  <si>
    <t>Because of my back problem, I am doing less of the daily work around the house than I would usually do
(RMDQ-22)</t>
  </si>
  <si>
    <t xml:space="preserve">Only stand for short periods of time </t>
  </si>
  <si>
    <t xml:space="preserve">Only walk short distances </t>
  </si>
  <si>
    <t xml:space="preserve">Have only walked short distances </t>
  </si>
  <si>
    <t xml:space="preserve">Use handrail to get upstairs </t>
  </si>
  <si>
    <t xml:space="preserve">Hold on to something to get out of an easy chair </t>
  </si>
  <si>
    <t xml:space="preserve">Difficult to get out of a chair </t>
  </si>
  <si>
    <t xml:space="preserve">Difficult to turn over in bed </t>
  </si>
  <si>
    <t xml:space="preserve">Try not to bend or kneel down </t>
  </si>
  <si>
    <t xml:space="preserve">Dressed more slowly last two weeks </t>
  </si>
  <si>
    <t xml:space="preserve">Get dressed more slowly </t>
  </si>
  <si>
    <t xml:space="preserve">Trouble putting on socks </t>
  </si>
  <si>
    <t xml:space="preserve">Walk more slowly </t>
  </si>
  <si>
    <t xml:space="preserve">Go upstairs more slowly </t>
  </si>
  <si>
    <t xml:space="preserve">Avoid heavy jobs around the house </t>
  </si>
  <si>
    <t>Cannot work with present pain</t>
  </si>
  <si>
    <t>Best posture to sit</t>
  </si>
  <si>
    <t xml:space="preserve">Stay in bed most of the time </t>
  </si>
  <si>
    <t xml:space="preserve">Change position frequently </t>
  </si>
  <si>
    <t>Roland-Morris summary score</t>
  </si>
  <si>
    <t>Maher, 2009</t>
  </si>
  <si>
    <t>Missing, N</t>
  </si>
  <si>
    <t>Rabin 2001</t>
  </si>
  <si>
    <t>0=no pain; 10=worst imaginable pain
Trichotomised:
0=no pain
1=1-4 mild pain
2=&gt;4 moderate -worst imaginable pain</t>
  </si>
  <si>
    <t>Missing (%)</t>
  </si>
  <si>
    <t>Response option rescaling (if performed)</t>
  </si>
  <si>
    <t>How likely do you think it is
that you would be fully
recovered in 3 months?</t>
  </si>
  <si>
    <t>Kamper et al, 2015
Kongsted, 2013</t>
  </si>
  <si>
    <t>Hay 2008, Hill 2010, Hill 2011, Morso 2011</t>
  </si>
  <si>
    <t>44/850=5.2</t>
  </si>
  <si>
    <t>BQ</t>
  </si>
  <si>
    <t>PE</t>
  </si>
  <si>
    <t>121/914=13.2</t>
  </si>
  <si>
    <t>Kent P et Lauridsen, Spine, 2011
Albert, H.</t>
  </si>
  <si>
    <t xml:space="preserve">Original scale:
As shown. The item was part of a test battery for ‘facet joint syndrome’. Only to be asked if patients had dominating back pain.
</t>
  </si>
  <si>
    <t>Waddell G, FABQ, 1993, Pain
Swinkels-Meewisse 2003
Grotle 2006</t>
  </si>
  <si>
    <t>Pain on flexion (AROM)</t>
  </si>
  <si>
    <t>Pain on active range of motion of the lumbar back (AROM) in flexion</t>
  </si>
  <si>
    <t>Pain on extension (AROM)</t>
  </si>
  <si>
    <t>Pain on sideglide, right (AROM)</t>
  </si>
  <si>
    <t>Pain on sideglide, left (AROM)</t>
  </si>
  <si>
    <t xml:space="preserve">0=no pain
1=back pain
2=leg pain with or without back pain </t>
  </si>
  <si>
    <t>Pain on right rotation (AROM)</t>
  </si>
  <si>
    <t>Pain on left rotation (AROM)</t>
  </si>
  <si>
    <t>Pain on AROM in extension</t>
  </si>
  <si>
    <t>Pain on AROM in sideglide to the right</t>
  </si>
  <si>
    <t>Pain on AROM in rotation to the right</t>
  </si>
  <si>
    <t>Pain on AROM in rotation to the left</t>
  </si>
  <si>
    <t>Petersen et al, 2004 ?</t>
  </si>
  <si>
    <t>Petersen et al, 2004 ?
Ref. on 'reduced movement' not validated...</t>
  </si>
  <si>
    <t>Reducible disc (diagnosis)</t>
  </si>
  <si>
    <t>Partly reducibel disc (diagnosis)</t>
  </si>
  <si>
    <t>Non-reducible disc (diagnosis)</t>
  </si>
  <si>
    <t>Dysfunktion syndrome (diagnosis)</t>
  </si>
  <si>
    <t>Diagnosis  based on MDT: Partly reducible disc</t>
  </si>
  <si>
    <t>Diagnosis  based on 'MDT': Non-reducible disc</t>
  </si>
  <si>
    <t>Diagnosis  based on 'MDT': Dysfunction</t>
  </si>
  <si>
    <t>?</t>
  </si>
  <si>
    <t xml:space="preserve">Due to the low proportion of missing values, no recalculation is performed with regards to patients without leg pain… </t>
  </si>
  <si>
    <t>Affected muscular strength</t>
  </si>
  <si>
    <t>Affected sensibility</t>
  </si>
  <si>
    <t>Affected deep tendon reflexes</t>
  </si>
  <si>
    <t>Neurological examination: Affected muscular strength for the lower extremities</t>
  </si>
  <si>
    <t>Neurological examination: Affected deep tendon reflexes for the lower extremities</t>
  </si>
  <si>
    <t xml:space="preserve">Neurological examination: Affected sensibility for the lower extremities </t>
  </si>
  <si>
    <t>Neurological examination: Indication of herniated disc, right side (N/Y)</t>
  </si>
  <si>
    <t>0=negative (normal)
1=positive</t>
  </si>
  <si>
    <t>Pain on extension/rotation</t>
  </si>
  <si>
    <t>Only to be asked if dominating BP, 79 missing responses were therefore reduced to 70 (9 had no dominating BP), another 67 had and 3 were missing</t>
  </si>
  <si>
    <t>Painful muscle palpation</t>
  </si>
  <si>
    <t>1=no
2=yes</t>
  </si>
  <si>
    <t>Trigger points</t>
  </si>
  <si>
    <t>Replication of pain during muscle palpation</t>
  </si>
  <si>
    <t>No consistency analysis has been carried out for the 'muscle' items (despite 2% reporting painful muscle group despite either negative response or missing response to the 'muscle palpation' and 'triggerpoint' variables. 28.3% are legal missings, because they did not report any replication of pain. Missings are therefore reduced from 482 to 219</t>
  </si>
  <si>
    <t>High number of missing can be due to the fact, that some chiropractors either answered 'trigger point' or 'replication of pain during muscle palpation'</t>
  </si>
  <si>
    <t>Painful muscle group(s)</t>
  </si>
  <si>
    <t>Pain on AROM in side glide to the left</t>
  </si>
  <si>
    <t>Diagnosis  based on 'Mechanical Diagnosis and Therapy ad-modum McKenzie (MDT)': Reducible disc</t>
  </si>
  <si>
    <t>Original scale:
0=No pain or muscular tightness upon Straight Leg Raise (SLR) or Reversed Laségue
OR
any of the following items could be ticked:
Positive SLR: replication of radicular pain to the leg (below the buttokcs)
Positive crossed SLR: replication of radicular pain to the leg not being raised
Positive Reversed Laségue: replication of radicular pain to the leg (front of the thigh)
Comment:
Only prescribed if the patient had leg pain
Because of poor data distribution, the categories were pooled into 'indication of herniated disc' yes/no, though keeping the side specification (right/left)</t>
  </si>
  <si>
    <t>Neurological examination: Indication of herniated disc, left side</t>
  </si>
  <si>
    <t>Original scale:
0=No pain or muscular tightness upon Straight Leg Raise (SLR) or Reversed Laségue
OR
any of the following items could be ticked:
Positive SLR: replication of radicular pain to the leg (below the buttocks)
Positive crossed SLR: replication of radicular pain to the leg not being raised
Positive Reversed Laségue: replication of radicular pain to the leg (front of the thigh)
Comment:
Only prescribed if the patient had leg pain
Because of poor data distribution, the categories were pooled into 'indication of herniated disc' yes/no, though keeping the side specification (right/left)</t>
  </si>
  <si>
    <t>Health insurance</t>
  </si>
  <si>
    <t>Smoking status</t>
  </si>
  <si>
    <t>Claim for compensation</t>
  </si>
  <si>
    <t>Highest educational level</t>
  </si>
  <si>
    <t>Work situation</t>
  </si>
  <si>
    <t>Self-rated general health</t>
  </si>
  <si>
    <t>No other chronic disease</t>
  </si>
  <si>
    <t>Heart disease</t>
  </si>
  <si>
    <t>Asthma/allergy</t>
  </si>
  <si>
    <t>Psychological disease</t>
  </si>
  <si>
    <t>Musculoskeletal disease</t>
  </si>
  <si>
    <t>Other chronic disease</t>
  </si>
  <si>
    <t xml:space="preserve">Do you have a private or work-related health insurance </t>
  </si>
  <si>
    <t xml:space="preserve">Smoking status </t>
  </si>
  <si>
    <t>1=smoker
2=ex-smoker
3=non-smoker</t>
  </si>
  <si>
    <t>I have a claim for compensation for my pain</t>
  </si>
  <si>
    <t>0=disagree
1= don't know
2=agree</t>
  </si>
  <si>
    <t>18-66</t>
  </si>
  <si>
    <t xml:space="preserve">Sex </t>
  </si>
  <si>
    <t>0=female
1=male</t>
  </si>
  <si>
    <t xml:space="preserve">Highest educational level </t>
  </si>
  <si>
    <t>1=self-employed
2=full-time (37 hours per week)
3=part-time (&lt;37 hours per week)
4=student
5=unemployed
6=early retirement / retired
7=health-related retirement
8=other</t>
  </si>
  <si>
    <t xml:space="preserve">Current work situation </t>
  </si>
  <si>
    <t>39 missing, but only to be answered if working
0 students, 2 unemployed, 11 pensioners = 13 =&gt; 26 missings</t>
  </si>
  <si>
    <t>153-201</t>
  </si>
  <si>
    <t>Height (cm)</t>
  </si>
  <si>
    <t>Original scale:
Patient self-reported in cm (no predefined range)</t>
  </si>
  <si>
    <t>0=worst imaginable health state
100=best imaginable health state</t>
  </si>
  <si>
    <t>Self-reported general health state</t>
  </si>
  <si>
    <t>As item 'no chronic disease'</t>
  </si>
  <si>
    <t xml:space="preserve">Is the patient suffering from a chronic disease: Depression or another psychological disease </t>
  </si>
  <si>
    <t>SI-joint: Thigh thrust</t>
  </si>
  <si>
    <t>SI-joint: Gaenslens</t>
  </si>
  <si>
    <t>SI-joint: Compression test</t>
  </si>
  <si>
    <t>SI-joint: Sacral thrust</t>
  </si>
  <si>
    <t>SI-joint: Separation test</t>
  </si>
  <si>
    <t>Indication of herniated disc, left</t>
  </si>
  <si>
    <t>Indication of herniated disc, right</t>
  </si>
  <si>
    <t>Known pain referred from trigger points</t>
  </si>
  <si>
    <t>1=back muscles inclusive of the m. iliopsoas muscles
2=buttock and leg muscles
3=both back and leg muscles</t>
  </si>
  <si>
    <t>Original scale:
None
Comment: 
This item was created based on the chiropractors written note, telling which muscle/-s were replicating the pain during palpation or trigger point
Three categories were made:
1=back muscles inclusive of the m. iliopsoas muscles
2=buttock and leg muscles
3=both back and leg muscles</t>
  </si>
  <si>
    <t xml:space="preserve">More irritable with people than usual </t>
  </si>
  <si>
    <t>High-risk group
(STarT)</t>
  </si>
  <si>
    <t>Pain has spread down leg(s)</t>
  </si>
  <si>
    <t>Shoulder/neck pain</t>
  </si>
  <si>
    <t>Physical activity 
makes worse</t>
  </si>
  <si>
    <t xml:space="preserve">Not doing usual jobs around the house </t>
  </si>
  <si>
    <t xml:space="preserve">Do less daily work around the house </t>
  </si>
  <si>
    <t xml:space="preserve">Cannot do physical activities which (might) make worse </t>
  </si>
  <si>
    <t>1=no qualification (no formal post-high
school education)
2=vocational training
3=higher education &lt;3 years
4=higher education 3-4 years
5=higher education &gt;4 years</t>
  </si>
  <si>
    <t>Non-paraspinal
pain onset</t>
  </si>
  <si>
    <t>Non-paraspinal pain onset</t>
  </si>
  <si>
    <t xml:space="preserve">Terrible back pain, will never get better </t>
  </si>
  <si>
    <t xml:space="preserve">Not enjoyed things used to enjoy </t>
  </si>
  <si>
    <t xml:space="preserve">Rubbing/holding areas that hurt/are uncomfortable </t>
  </si>
  <si>
    <t>Often express concern</t>
  </si>
  <si>
    <t xml:space="preserve">Felt low in spirits/sad </t>
  </si>
  <si>
    <t xml:space="preserve">Lost interest in daily activities </t>
  </si>
  <si>
    <t xml:space="preserve">Felt lacking in energy and strength </t>
  </si>
  <si>
    <t xml:space="preserve">Felt less self-confident </t>
  </si>
  <si>
    <t xml:space="preserve">Had a bad conscience </t>
  </si>
  <si>
    <t xml:space="preserve">Felt very restless/subdued/slowed down </t>
  </si>
  <si>
    <t xml:space="preserve">Had trouble sleeping at night </t>
  </si>
  <si>
    <t>bmi</t>
  </si>
  <si>
    <t>Body Mass Index</t>
  </si>
  <si>
    <t>BMI</t>
  </si>
  <si>
    <t>18-59</t>
  </si>
  <si>
    <t>Calculated based on height and weight….</t>
  </si>
  <si>
    <t>Baseline questionnaire (BQ) or phy. examination (PE) or outcome (OU)</t>
  </si>
  <si>
    <t>Rank order of variable in data file</t>
  </si>
  <si>
    <t>OU</t>
  </si>
  <si>
    <t>gen12m</t>
  </si>
  <si>
    <t>id</t>
  </si>
  <si>
    <t>1-928</t>
  </si>
  <si>
    <t>Patient identifier</t>
  </si>
  <si>
    <t>Lauridsen et al., 2007</t>
  </si>
  <si>
    <t>global perceived improvement 12 months after baseline consultation</t>
  </si>
  <si>
    <t>1=much worse             7=much better</t>
  </si>
  <si>
    <t>vasl12m</t>
  </si>
  <si>
    <t>0=no pain                    10=worst imaginable pain</t>
  </si>
  <si>
    <t>LBP intensity 12 months after baseline consultation</t>
  </si>
  <si>
    <t>Jensen et al., 1999             Bolton, 1998</t>
  </si>
  <si>
    <t>rmprop12m</t>
  </si>
  <si>
    <t>Roland-Morris summary score 12 months after baseline consultation</t>
  </si>
  <si>
    <t>0=no disability                    100=severe disability</t>
  </si>
  <si>
    <t>Kent &amp; Lauridsen, 2011</t>
  </si>
  <si>
    <t>gen3m</t>
  </si>
  <si>
    <t>global perceived improvement 3 months after baseline consultation</t>
  </si>
  <si>
    <t>vasl3m</t>
  </si>
  <si>
    <t>LBP intensity 3 months after baseline consultation</t>
  </si>
  <si>
    <t>rmprop3m</t>
  </si>
  <si>
    <t>Roland-Morris summary score 3 months after baseline consultation</t>
  </si>
  <si>
    <t>gen2w</t>
  </si>
  <si>
    <t>global perceived improvement 2 weeks after baseline consultation</t>
  </si>
  <si>
    <t>vasl2w</t>
  </si>
  <si>
    <t>LBP intensity 2 weeks after baseline consultation</t>
  </si>
  <si>
    <t>rmprop2w</t>
  </si>
  <si>
    <t>Roland-Morris summary score 2 weeks after baseline consultation</t>
  </si>
  <si>
    <t>Start_risk</t>
  </si>
  <si>
    <t>sisep_comb</t>
  </si>
  <si>
    <t>Test of sacro-iliac joint: Separation, combination right and left side</t>
  </si>
  <si>
    <t>For each side SI-joint test: positive or negative; 
Tests were considered positive if replication of pain around the SI-joint
The items representing the right and left side of a  SI-joint test were pooled.</t>
  </si>
  <si>
    <t>siP4_comb</t>
  </si>
  <si>
    <t>Test were considered positive if replication of pain around the SI-joint; the items representing the right and left side of a  SI-joint test were pooled.</t>
  </si>
  <si>
    <t>sigaens_comb</t>
  </si>
  <si>
    <t>Test of sacro-iliac joint: Dorsal glide/thigh thrust, combination right and left side</t>
  </si>
  <si>
    <t>Test of sacro-iliac joint: Gaenslen, combination right and left side</t>
  </si>
  <si>
    <t>Test of sacro-iliac joint: Compression, combination right and left side</t>
  </si>
  <si>
    <t>Test of sacro-iliac joint: Sacral thrust, combination right and left side</t>
  </si>
  <si>
    <t>sicompres_comb</t>
  </si>
  <si>
    <t>sithrust_comb</t>
  </si>
  <si>
    <t>Original scale: Birthdate and year
Comment: 
Any age between 18 and 65 was accepted (inclusion criterion). 
All ages were calculated on a specific date and therefore some observations appear to be younger than 18 years of age and some older than 65 years of age.</t>
  </si>
  <si>
    <t xml:space="preserve">Original scale:
0-31 days, continuous scale (pt's noted a number themselves)
Comment:
Trichotomised to an ordinal scale due to poor data distribution (very few observations had any days of sick leave)
</t>
  </si>
  <si>
    <t>Original scale:
0=Can’t decrease it at all
10=Can decrease it completely
Comment:
Reversed to make a high score indicate a higher risk of a poor prognostic outcome</t>
  </si>
  <si>
    <t>Original scale:  
0=Not at all likely, 10=Very likely
Comment:
Dichotomized due to poor data distribution. Reversed to make a high score indicate a higher risk of a poor prognostic outcome: 
0=8-10 Likely to recover; 1=0-7 Unsure-not at all likely</t>
  </si>
  <si>
    <t>Original scale:
0=Not at all isolated, 10=quite isolated
Comment:
Dichotomised due to poor data distribution: 
0=0 Not at all isolated
1=1-10 Little-quite isolated</t>
  </si>
  <si>
    <t>Original scale:
0=completely disagree
3= unsure
6=completely agree 
Comment:
Trichotomised due to the poor data distribution (few observations answering other than 'disagree', the trichotomisation gives more information in the single categories cf. the observations on one side of the “don’t know” are more alike than those on the opposite (agree&gt;&lt;disagree))</t>
  </si>
  <si>
    <t xml:space="preserve">Original scale:
0=completely disagree, 3=unsure, 6=completely agree 
Comment:
Trichotomised due to the poor data distribution (few observations answering other than 'disagree', the trichotomisation gives more information in the single categories cf. the observations on one side of the “don’t know” are more alike than those on the opposite (agree&gt;&lt;disagree))
</t>
  </si>
  <si>
    <t xml:space="preserve">Original scale:
0=completely disagree, 3= unsure, 6=completely agree 
Comment:
Trichotomised due to the poor data distribution (few observations answering other than 'disagree', the trichotomisation gives more information in the single categories cf. the observations on one side of the “don’t know” are more alike than those on the opposite (agree&gt;&lt;disagree))
</t>
  </si>
  <si>
    <t xml:space="preserve">Original scale:
0=completely disagree, 3= unsure, completely agree 
Comment:
Trichotomised due to the poor data distribution (few observations answering other than 'disagree', the trichotomisation gives more information in the single categories cf. the observations on one side of the “don’t know” are more alike than those on the opposite (agree&gt;&lt;disagree)
</t>
  </si>
  <si>
    <t>Original scale:
0=completely disagree, 3= unsure, completely agree 
Comment:
Trichotomised due to the poor data distribution (few observations answering other than 'disagree', the trichotomisation gives more information in the single categories cf. the observations on one side of the “don’t know” are more alike than those on the opposite (agree&gt;&lt;disagree))</t>
  </si>
  <si>
    <t>0=completely disagree, 3= unsure, completely agree</t>
  </si>
  <si>
    <t>1=low risk, 2=medium risk, 3=high risk</t>
  </si>
  <si>
    <t>Trichotomous</t>
  </si>
  <si>
    <t xml:space="preserve">Derived from the Keele STarT Back Screening Tool (9 questions: Start10-Start90) </t>
  </si>
  <si>
    <t>Original scale:
1=self-employed, 2=co-working partner, 3=full-time (37 hours per week), 4=part-time (&lt;37 hours per week), 5=student, 6=stay-at-home, 7=unemployed, 8=early retirement / retired, 9=health-related retirement, 10=other
Comment:
Co-working and stay-at-home were pooled with 'other' due to poor data distribution</t>
  </si>
  <si>
    <t xml:space="preserve">Derived from Start10-Start90; 
1=Low risk (3 or less of total score), 2=medium risk (&gt;3, but 3 or less on sub score, Q5-9), 3=high risk (&gt;3 and &gt;3 on sub score, Q5-9); can optionally be dichotomised (1 &amp; 2 vs. 3)
</t>
  </si>
  <si>
    <t>The scoring was dichotomised, but the patients have the following opportunities: 
0=not at all, 0=slightly, 0=Moderately, 1=Very much, 1=Extremely</t>
  </si>
  <si>
    <t>Original scale:
Best activity to walk, 1=yes
Part of a test battery for ‘facet joint syndrome’. Only to be asked if patients had dominating back pain.
Comment:
Optionally, the item can be reversed so a high score indicates a higher risk of a poor prognostic outcome as one seems to be worse off if best activity was not to walk</t>
  </si>
  <si>
    <t xml:space="preserve">Original scale:
Paraspinal pain debut, 1=yes
Part of a test battery for ‘facet joint syndrome’. Only to be asked if patients had dominating back pain.
Comment:
Optionally, the item can be reversed so a high score indicates a higher risk of a poor prognostic outcome as one seem to be worse off if not having paraspinal pain debut.
</t>
  </si>
  <si>
    <t>Original scale:
The chiropractors asked the patients about comorbidity and could tick off:
No chronic diseases
OR
any of the following categories:
Heart/circulation disease
Lung disease
Asthma/allergy
Gastro-intestinal disease
Gynaecological/obstetrical disease
Neurological disease
Depression or other psychological disease
Musculoskeletal disease (other than the low back)
Chronic pain condition (fibromyalgia, migraine or the like)
Diabetes
Other chronic disease
Unsure
In addition:
Current or previous cancer disease, yes/no
Comment:
Due to poor data distribution (&lt;3% responses) the following items were pooled with the item 'other chronic diseases':
Lung disease
Gastro-intestinal disease
Gynaecological/obstetrical disease
Neurological disease
Chronic pain condition (fibromyalgia, migraine or the like)
Diabetes
Cancer (current or previous)
The 'unsure' responses were recoded as missings (&lt;1%)
Six independent items are representing comorbidity</t>
  </si>
  <si>
    <t xml:space="preserve">Original scale:
Item created based on the following three yes/no questions:
• Back pain
• Leg pain right
• Leg pain left
The ones who did not report any pain, was recoded as missings
Comment:
Not only low back pain may indicate a higher risk of a poor prognostic outcome
</t>
  </si>
  <si>
    <t xml:space="preserve">Original scale:
The item created was ‘dominating back pain’ based on the following three yes/no questions:
1=Dominating back pain (above gluteal fold)
0=Dominating leg pain  (below gluteal fold)
0=Back equal leg pain
Comment:
One may consider to reverse the so a high score indicates a higher risk of a poor prognostic outcome (not having dominating back pain = higher risk)
</t>
  </si>
  <si>
    <t>Original scale:
0=no pain and no reduced ROM
OR
any of the following response options could be ticked:
- reduced ROM
- back pain replicated on movement
- leg pain replicated  on movement
Comment: 
Trichotomised.
'Reduced range of movement' is not a validated test and is mainly used clinically as an intra personal tool. Therefore this information was left out when the response was rescaled</t>
  </si>
  <si>
    <t>Original scale:
Reducible disc 
Partly reducible disc
Non-reducible disc
Dysfunction syndrome (disc-related diagnosis)
Non-mechanical (disc-related diagnosis)*
Adherent nerve root*
Postural syndrome*
Comment:
The diagnosis made by the clinician was based on the McKenzie Method protocol (examination algorithm)
*These items had very poor data distribution (&lt;1% of patients had the condition) and were not included. 
Patients without a diagnosis are therefore counted as missing for each of the four MDT diagnosis items</t>
  </si>
  <si>
    <t>Original scale:
0=Normal muscle strength right and / or left
OR
any of the following items could be graded* for either the right or left side:
Hip flexion (L2-3)
Knee flexion (L5)
Knee extension (L4)
Dorsal flexion of ankle joint / walk on heels (L5)
Plantar flexion of ankle joint / walk on toes (S1)
Extension first toe (L5)
Flexion first toe (S1)
Extension other toes 
Flexion other toes
Grading: 5=normal strength, 4=movement against external resistance, but less than normal, 3=Movement against gravity, but not against added resistance, 2=Movement at the joint with gravity eliminated, 1=Trace of contraction, but no movement at the joint, 0=No contraction or muscle movement
Comment:
Due to poor data distribution and no obvious differences in affected muscle group or side, the overall response options  (normal muscular strength left and right) were pooled and reverse scored:
Affected muscular strength: yes/no</t>
  </si>
  <si>
    <t>Original scale:
Normal sensibility right and/or left
OR
any of the following items could be graded for either the right or left side:
L2 dermatome
L3 dermatome
L4 dermatome
L5 dermatome
S2 dermatome
Nondermatomal
Grading: Normal, reduced or dysesthesia (for touch)
Comment:
Due to poor data distribution and no obvious difference in affected dermatome or side, the overall response options (normal sensibility left / right) were pooled and reverse scored: 
Affected sensibility: yes/no</t>
  </si>
  <si>
    <t>Original scale:
Normal deep tendon reflexes right and/or left
OR
any of the following items could be graded for either the right or left side:
Patella reflex (L4)
Hamstring reflex L5
Achilles reflex (S1)
Grading: Normal, reduced, absent or hyperreflexia
Comment:
Due to poor data distribution, the overall response options (normal deep tendon reflexes left / right) were pooled and reverse scored: 
Affected deep tendon reflexes: yes/no</t>
  </si>
  <si>
    <t>Original scale:
Pain on combined extension/rotation: 1=yes
Part of a test battery for ‘facet joint syndrome’. Only to be asked if patients had dominating back pain.
Item was used in its original form</t>
  </si>
  <si>
    <t>Fear-Avoidance Beliefs Questionnaire</t>
  </si>
  <si>
    <t>FABQ</t>
  </si>
  <si>
    <t>Roland-Morris Disability Questionnaire (23-item)</t>
  </si>
  <si>
    <t>STarT Back Tool (Keele STarT Back Screening Tool)</t>
  </si>
  <si>
    <r>
      <t xml:space="preserve">Thinking about the </t>
    </r>
    <r>
      <rPr>
        <b/>
        <sz val="11"/>
        <color theme="1"/>
        <rFont val="Calibri"/>
        <family val="2"/>
        <scheme val="minor"/>
      </rPr>
      <t>last 2 weeks</t>
    </r>
    <r>
      <rPr>
        <sz val="11"/>
        <color theme="1"/>
        <rFont val="Calibri"/>
        <family val="2"/>
        <scheme val="minor"/>
      </rPr>
      <t xml:space="preserve"> tick your response to the following questions: 8 questions + nr. 9…</t>
    </r>
  </si>
  <si>
    <t>FABQ-pain</t>
  </si>
  <si>
    <t>Questionnaire</t>
  </si>
  <si>
    <t>Response options</t>
  </si>
  <si>
    <t>Instructions</t>
  </si>
  <si>
    <t>AROM</t>
  </si>
  <si>
    <t>Active Range Of Motion</t>
  </si>
  <si>
    <t>MDT</t>
  </si>
  <si>
    <t>Mechanical Diagnosis and Therapy (responses to repeated end-range movements)</t>
  </si>
  <si>
    <t>Major Depression Inventory</t>
  </si>
  <si>
    <t>ÖREBRO</t>
  </si>
  <si>
    <t>Örebro Musculoskeletal Pain Screening Questionnaire</t>
  </si>
  <si>
    <t>ÖREBRO (Okon: able to decrease pain)</t>
  </si>
  <si>
    <t>SBT (STarT)</t>
  </si>
  <si>
    <t>RMDQ (Rm)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</si>
</sst>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sz val="11"/>
      <color rgb="FF006100"/>
      <name val="Calibri"/>
      <family val="2"/>
      <scheme val="minor"/>
    </font>
    <font>
      <sz val="11"/>
      <color rgb="FF000000"/>
      <name val="Calibri"/>
      <family val="2"/>
      <scheme val="minor"/>
    </font>
    <font>
      <b/>
      <sz val="14"/>
      <color rgb="FF006100"/>
      <name val="Calibri"/>
      <family val="2"/>
      <scheme val="minor"/>
    </font>
    <font>
      <sz val="12"/>
      <color theme="1"/>
      <name val="Times New Roman"/>
      <family val="1"/>
    </font>
    <font>
      <sz val="11"/>
      <color theme="1"/>
      <name val="Calibri"/>
      <family val="2"/>
    </font>
    <font>
      <sz val="11"/>
      <name val="Calibri"/>
      <family val="2"/>
      <scheme val="minor"/>
    </font>
    <font>
      <b/>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C6EFCE"/>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01"/>
      </left>
      <right/>
      <top style="thin">
        <color theme="0" tint="-0.24994659260841701"/>
      </top>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top style="thin">
        <color theme="0" tint="-0.24994659260841701"/>
      </top>
      <bottom/>
      <diagonal/>
    </border>
    <border>
      <left/>
      <right/>
      <top/>
      <bottom style="thin">
        <color theme="0" tint="-0.24994659260841701"/>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style="thin">
        <color theme="0" tint="-0.249977111117893"/>
      </bottom>
      <diagonal/>
    </border>
  </borders>
  <cellStyleXfs count="2">
    <xf numFmtId="0" fontId="0" fillId="0" borderId="0"/>
    <xf numFmtId="0" fontId="1" fillId="2" borderId="0" applyNumberFormat="0" applyBorder="0" applyAlignment="0" applyProtection="0"/>
  </cellStyleXfs>
  <cellXfs count="112">
    <xf numFmtId="0" fontId="0" fillId="0" borderId="0" xfId="0"/>
    <xf numFmtId="0" fontId="1" fillId="2" borderId="0" xfId="1"/>
    <xf numFmtId="0" fontId="0" fillId="0" borderId="0" xfId="0" applyAlignment="1">
      <alignment vertical="center"/>
    </xf>
    <xf numFmtId="0" fontId="0" fillId="0" borderId="0" xfId="0" applyAlignment="1">
      <alignment horizontal="center" vertical="center"/>
    </xf>
    <xf numFmtId="0" fontId="0" fillId="3" borderId="4" xfId="0" applyFill="1" applyBorder="1" applyAlignment="1">
      <alignment horizontal="center" vertical="center" wrapText="1"/>
    </xf>
    <xf numFmtId="0" fontId="0" fillId="4" borderId="4" xfId="0" applyFill="1" applyBorder="1" applyAlignment="1">
      <alignment horizontal="center" vertical="center" wrapText="1"/>
    </xf>
    <xf numFmtId="0" fontId="2" fillId="4" borderId="3"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0" borderId="0" xfId="0" applyAlignment="1">
      <alignment vertical="center" wrapText="1"/>
    </xf>
    <xf numFmtId="0" fontId="0" fillId="3" borderId="4" xfId="0" applyFont="1" applyFill="1" applyBorder="1" applyAlignment="1">
      <alignment horizontal="center" vertical="center" wrapText="1"/>
    </xf>
    <xf numFmtId="0" fontId="0" fillId="3"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0" fillId="3" borderId="5" xfId="0" applyFont="1" applyFill="1" applyBorder="1" applyAlignment="1">
      <alignment horizontal="center" vertical="center" wrapText="1"/>
    </xf>
    <xf numFmtId="0" fontId="0" fillId="4" borderId="9" xfId="0" applyFill="1" applyBorder="1" applyAlignment="1">
      <alignment horizontal="center" vertical="center" wrapText="1"/>
    </xf>
    <xf numFmtId="0" fontId="0" fillId="4" borderId="11" xfId="0" applyFill="1" applyBorder="1" applyAlignment="1">
      <alignment horizontal="center" vertical="center" wrapText="1"/>
    </xf>
    <xf numFmtId="0" fontId="2" fillId="4" borderId="9"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2" xfId="0" applyFont="1" applyFill="1" applyBorder="1" applyAlignment="1">
      <alignment horizontal="center" vertical="center" wrapText="1"/>
    </xf>
    <xf numFmtId="0" fontId="3" fillId="2" borderId="12" xfId="1" applyFont="1" applyBorder="1" applyAlignment="1">
      <alignment horizontal="center" vertical="center" wrapText="1"/>
    </xf>
    <xf numFmtId="0" fontId="0" fillId="3"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0" fillId="3" borderId="11"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0" fontId="6" fillId="4" borderId="9"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7" xfId="0" applyFill="1" applyBorder="1" applyAlignment="1">
      <alignment horizontal="center" vertical="center" wrapText="1"/>
    </xf>
    <xf numFmtId="0" fontId="0" fillId="4" borderId="3" xfId="0" applyFill="1" applyBorder="1" applyAlignment="1">
      <alignment horizontal="center" wrapText="1"/>
    </xf>
    <xf numFmtId="0" fontId="0" fillId="4" borderId="6" xfId="0" applyFill="1" applyBorder="1" applyAlignment="1">
      <alignment horizontal="center" vertical="center" wrapText="1"/>
    </xf>
    <xf numFmtId="0" fontId="3" fillId="2" borderId="2" xfId="1" applyFont="1" applyBorder="1" applyAlignment="1">
      <alignment horizontal="center" vertical="center" wrapText="1"/>
    </xf>
    <xf numFmtId="0" fontId="3" fillId="2" borderId="3" xfId="1" applyFont="1" applyBorder="1" applyAlignment="1">
      <alignment horizontal="center" vertical="center" wrapText="1"/>
    </xf>
    <xf numFmtId="0" fontId="3" fillId="2" borderId="4" xfId="1" applyFont="1" applyBorder="1" applyAlignment="1">
      <alignment horizontal="center" vertical="center" wrapText="1"/>
    </xf>
    <xf numFmtId="0" fontId="3" fillId="2" borderId="6" xfId="1" applyFont="1" applyBorder="1" applyAlignment="1">
      <alignment horizontal="center" vertical="center" wrapText="1"/>
    </xf>
    <xf numFmtId="0" fontId="0" fillId="3" borderId="4" xfId="0" quotePrefix="1"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ont="1" applyFill="1" applyBorder="1" applyAlignment="1">
      <alignment horizontal="center" vertical="center" wrapText="1"/>
    </xf>
    <xf numFmtId="0" fontId="0" fillId="4" borderId="16" xfId="0" applyFill="1" applyBorder="1" applyAlignment="1">
      <alignment horizontal="center" vertical="center" wrapText="1"/>
    </xf>
    <xf numFmtId="0" fontId="0" fillId="3" borderId="7" xfId="0" applyFill="1" applyBorder="1" applyAlignment="1">
      <alignment horizontal="center" vertical="center" wrapText="1"/>
    </xf>
    <xf numFmtId="0" fontId="0" fillId="4" borderId="11" xfId="0" applyFont="1" applyFill="1" applyBorder="1" applyAlignment="1">
      <alignment horizontal="center" vertical="center" wrapText="1"/>
    </xf>
    <xf numFmtId="0" fontId="0" fillId="4" borderId="3" xfId="0" applyFill="1" applyBorder="1" applyAlignment="1">
      <alignment wrapText="1"/>
    </xf>
    <xf numFmtId="0" fontId="0" fillId="3" borderId="3" xfId="0" applyFill="1" applyBorder="1" applyAlignment="1">
      <alignment wrapText="1"/>
    </xf>
    <xf numFmtId="164" fontId="0" fillId="3" borderId="4" xfId="0" applyNumberFormat="1" applyFill="1" applyBorder="1" applyAlignment="1">
      <alignment horizontal="center" vertical="center" wrapText="1"/>
    </xf>
    <xf numFmtId="164" fontId="0" fillId="3" borderId="4" xfId="0" applyNumberFormat="1" applyFont="1" applyFill="1" applyBorder="1" applyAlignment="1">
      <alignment horizontal="center" vertical="center" wrapText="1"/>
    </xf>
    <xf numFmtId="164" fontId="0" fillId="4" borderId="4" xfId="0" applyNumberFormat="1" applyFill="1" applyBorder="1" applyAlignment="1">
      <alignment horizontal="center" vertical="center" wrapText="1"/>
    </xf>
    <xf numFmtId="164" fontId="6" fillId="4" borderId="9" xfId="0" applyNumberFormat="1" applyFont="1" applyFill="1" applyBorder="1" applyAlignment="1">
      <alignment horizontal="center" vertical="center" wrapText="1"/>
    </xf>
    <xf numFmtId="164" fontId="0" fillId="4" borderId="3" xfId="0" applyNumberFormat="1" applyFill="1" applyBorder="1" applyAlignment="1">
      <alignment horizontal="center" vertical="center" wrapText="1"/>
    </xf>
    <xf numFmtId="0" fontId="3" fillId="2" borderId="8" xfId="1" applyFont="1" applyBorder="1" applyAlignment="1">
      <alignment horizontal="center" vertical="center" wrapText="1"/>
    </xf>
    <xf numFmtId="164" fontId="0" fillId="3" borderId="3" xfId="0" applyNumberFormat="1" applyFont="1" applyFill="1" applyBorder="1" applyAlignment="1">
      <alignment horizontal="center" vertical="center" wrapText="1"/>
    </xf>
    <xf numFmtId="1" fontId="0" fillId="4" borderId="4" xfId="0" applyNumberFormat="1" applyFill="1" applyBorder="1" applyAlignment="1">
      <alignment horizontal="center" vertical="center" wrapText="1"/>
    </xf>
    <xf numFmtId="0" fontId="2" fillId="3" borderId="5" xfId="0" applyFont="1"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0" borderId="4" xfId="0"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164" fontId="0" fillId="0" borderId="4"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0" fillId="3" borderId="15" xfId="0" applyFont="1" applyFill="1" applyBorder="1" applyAlignment="1">
      <alignment horizontal="center" vertical="center" wrapText="1"/>
    </xf>
    <xf numFmtId="0" fontId="0" fillId="3" borderId="15" xfId="0" applyFill="1" applyBorder="1" applyAlignment="1">
      <alignment horizontal="center" vertical="center" wrapText="1"/>
    </xf>
    <xf numFmtId="0" fontId="6" fillId="4" borderId="4" xfId="0" applyFont="1" applyFill="1" applyBorder="1" applyAlignment="1">
      <alignment horizontal="center" vertical="center" wrapText="1"/>
    </xf>
    <xf numFmtId="164" fontId="6" fillId="4" borderId="4" xfId="0" applyNumberFormat="1" applyFont="1" applyFill="1" applyBorder="1" applyAlignment="1">
      <alignment horizontal="center" vertical="center" wrapText="1"/>
    </xf>
    <xf numFmtId="164" fontId="0" fillId="3" borderId="9" xfId="0" applyNumberForma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4" borderId="3" xfId="0" applyFill="1" applyBorder="1" applyAlignment="1">
      <alignment horizontal="center" vertical="center"/>
    </xf>
    <xf numFmtId="0" fontId="0" fillId="3" borderId="1" xfId="0" applyFill="1" applyBorder="1" applyAlignment="1">
      <alignment horizontal="center" vertical="center" wrapText="1"/>
    </xf>
    <xf numFmtId="0" fontId="0" fillId="3" borderId="3" xfId="0" quotePrefix="1" applyFill="1" applyBorder="1" applyAlignment="1">
      <alignment horizontal="center" vertical="center" wrapText="1"/>
    </xf>
    <xf numFmtId="0" fontId="0" fillId="4" borderId="12" xfId="0" applyFill="1" applyBorder="1" applyAlignment="1">
      <alignment horizontal="center" vertical="center" wrapText="1"/>
    </xf>
    <xf numFmtId="0" fontId="0" fillId="4" borderId="5"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7" xfId="0"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10" xfId="0" applyFont="1" applyFill="1" applyBorder="1" applyAlignment="1">
      <alignment horizontal="center" vertical="center" wrapText="1"/>
    </xf>
    <xf numFmtId="1" fontId="0" fillId="3" borderId="4" xfId="0" applyNumberFormat="1" applyFill="1" applyBorder="1" applyAlignment="1">
      <alignment horizontal="center" vertical="center" wrapText="1"/>
    </xf>
    <xf numFmtId="0" fontId="0" fillId="4" borderId="10" xfId="0" applyFont="1" applyFill="1" applyBorder="1" applyAlignment="1">
      <alignment horizontal="center" vertical="center" wrapText="1"/>
    </xf>
    <xf numFmtId="1" fontId="0" fillId="3" borderId="11" xfId="0" applyNumberFormat="1" applyFill="1" applyBorder="1" applyAlignment="1">
      <alignment horizontal="center" vertical="center" wrapText="1"/>
    </xf>
    <xf numFmtId="0" fontId="0" fillId="4" borderId="7" xfId="0" applyFont="1" applyFill="1" applyBorder="1" applyAlignment="1">
      <alignment horizontal="center" vertical="center" wrapText="1"/>
    </xf>
    <xf numFmtId="0" fontId="0" fillId="3" borderId="7" xfId="0" applyFont="1" applyFill="1" applyBorder="1" applyAlignment="1">
      <alignment horizontal="center" vertical="center" wrapText="1"/>
    </xf>
    <xf numFmtId="1" fontId="0" fillId="3" borderId="1" xfId="0" applyNumberFormat="1" applyFill="1" applyBorder="1" applyAlignment="1">
      <alignment horizontal="center" vertical="center" wrapText="1"/>
    </xf>
    <xf numFmtId="1" fontId="0" fillId="4" borderId="10" xfId="0" applyNumberFormat="1" applyFill="1" applyBorder="1" applyAlignment="1">
      <alignment horizontal="center" vertical="center" wrapText="1"/>
    </xf>
    <xf numFmtId="0" fontId="0" fillId="4" borderId="9" xfId="0" applyFont="1" applyFill="1" applyBorder="1" applyAlignment="1">
      <alignment horizontal="center" vertical="center" wrapText="1"/>
    </xf>
    <xf numFmtId="164" fontId="0" fillId="3" borderId="3" xfId="0" applyNumberForma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164" fontId="0" fillId="4" borderId="9" xfId="0" applyNumberFormat="1" applyFill="1" applyBorder="1" applyAlignment="1">
      <alignment horizontal="center" vertical="center" wrapText="1"/>
    </xf>
    <xf numFmtId="0" fontId="0" fillId="4" borderId="9" xfId="0" applyFill="1" applyBorder="1" applyAlignment="1">
      <alignment horizontal="center" wrapText="1"/>
    </xf>
    <xf numFmtId="0" fontId="0" fillId="4" borderId="9" xfId="0" applyFill="1" applyBorder="1" applyAlignment="1">
      <alignment wrapText="1"/>
    </xf>
    <xf numFmtId="0" fontId="0" fillId="3" borderId="4" xfId="0" applyFill="1" applyBorder="1" applyAlignment="1">
      <alignment wrapText="1"/>
    </xf>
    <xf numFmtId="0" fontId="0" fillId="4" borderId="4" xfId="0" applyFill="1" applyBorder="1" applyAlignment="1">
      <alignment wrapText="1"/>
    </xf>
    <xf numFmtId="0" fontId="0" fillId="3" borderId="9" xfId="0" applyFill="1" applyBorder="1" applyAlignment="1">
      <alignment wrapText="1"/>
    </xf>
    <xf numFmtId="0" fontId="0" fillId="5" borderId="3" xfId="0" applyFill="1" applyBorder="1" applyAlignment="1">
      <alignment horizontal="center" vertical="center" wrapText="1"/>
    </xf>
    <xf numFmtId="0" fontId="0" fillId="4" borderId="15" xfId="0" applyFill="1" applyBorder="1" applyAlignment="1">
      <alignment horizontal="center" vertical="center"/>
    </xf>
    <xf numFmtId="0" fontId="0" fillId="4" borderId="11" xfId="0" applyFont="1" applyFill="1" applyBorder="1" applyAlignment="1">
      <alignment horizontal="center" vertical="center"/>
    </xf>
    <xf numFmtId="1" fontId="0" fillId="4" borderId="11" xfId="0" applyNumberFormat="1" applyFill="1" applyBorder="1" applyAlignment="1">
      <alignment horizontal="center" vertical="center" wrapText="1"/>
    </xf>
    <xf numFmtId="164" fontId="0" fillId="4" borderId="3" xfId="0" applyNumberFormat="1" applyFont="1" applyFill="1" applyBorder="1" applyAlignment="1">
      <alignment horizontal="center" vertical="center" wrapText="1"/>
    </xf>
    <xf numFmtId="0" fontId="0" fillId="0" borderId="0" xfId="0" applyFont="1"/>
    <xf numFmtId="0" fontId="0" fillId="0" borderId="4" xfId="0" applyBorder="1" applyAlignment="1">
      <alignment horizontal="center" vertical="center" wrapText="1"/>
    </xf>
    <xf numFmtId="0" fontId="1" fillId="6" borderId="0" xfId="1" applyFill="1"/>
    <xf numFmtId="0" fontId="0" fillId="6" borderId="0" xfId="0" quotePrefix="1" applyFill="1"/>
    <xf numFmtId="0" fontId="0" fillId="6" borderId="0" xfId="0" applyFill="1"/>
    <xf numFmtId="0" fontId="0" fillId="6" borderId="0" xfId="0" applyFill="1" applyAlignment="1">
      <alignment horizontal="left" vertical="center"/>
    </xf>
    <xf numFmtId="0" fontId="0" fillId="0" borderId="0" xfId="0" applyFill="1" applyBorder="1" applyAlignment="1">
      <alignment horizontal="center" vertical="center" wrapText="1"/>
    </xf>
  </cellXfs>
  <cellStyles count="2">
    <cellStyle name="Good" xfId="1" builtinId="26"/>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3"/>
  <sheetViews>
    <sheetView tabSelected="1" zoomScale="80" zoomScaleNormal="80" workbookViewId="0">
      <pane ySplit="1" topLeftCell="A2" activePane="bottomLeft" state="frozen"/>
      <selection pane="bottomLeft"/>
    </sheetView>
  </sheetViews>
  <sheetFormatPr defaultRowHeight="15" x14ac:dyDescent="0.25"/>
  <cols>
    <col min="1" max="1" width="25.140625" customWidth="1"/>
    <col min="2" max="2" width="21.7109375" bestFit="1" customWidth="1"/>
    <col min="3" max="3" width="17.5703125" style="3" customWidth="1"/>
    <col min="4" max="4" width="23.42578125" customWidth="1"/>
    <col min="5" max="5" width="27.85546875" customWidth="1"/>
    <col min="6" max="6" width="23.42578125" customWidth="1"/>
    <col min="7" max="7" width="16.28515625" customWidth="1"/>
    <col min="9" max="10" width="13.5703125" customWidth="1"/>
    <col min="11" max="11" width="52" customWidth="1"/>
    <col min="12" max="12" width="25.28515625" customWidth="1"/>
    <col min="13" max="13" width="25.140625" customWidth="1"/>
    <col min="14" max="14" width="42" customWidth="1"/>
  </cols>
  <sheetData>
    <row r="1" spans="1:14" ht="42.75" customHeight="1" x14ac:dyDescent="0.35">
      <c r="A1" s="38" t="s">
        <v>436</v>
      </c>
      <c r="B1" s="38" t="s">
        <v>55</v>
      </c>
      <c r="C1" s="38" t="s">
        <v>65</v>
      </c>
      <c r="D1" s="21" t="s">
        <v>190</v>
      </c>
      <c r="E1" s="39" t="s">
        <v>0</v>
      </c>
      <c r="F1" s="40" t="s">
        <v>127</v>
      </c>
      <c r="G1" s="40" t="s">
        <v>126</v>
      </c>
      <c r="H1" s="40" t="s">
        <v>128</v>
      </c>
      <c r="I1" s="41" t="s">
        <v>307</v>
      </c>
      <c r="J1" s="41" t="s">
        <v>310</v>
      </c>
      <c r="K1" s="41" t="s">
        <v>311</v>
      </c>
      <c r="L1" s="41" t="s">
        <v>156</v>
      </c>
      <c r="M1" s="41" t="s">
        <v>182</v>
      </c>
      <c r="N1" s="55" t="s">
        <v>435</v>
      </c>
    </row>
    <row r="2" spans="1:14" ht="42.75" customHeight="1" x14ac:dyDescent="0.25">
      <c r="A2" s="3">
        <v>1</v>
      </c>
      <c r="B2" s="61" t="s">
        <v>439</v>
      </c>
      <c r="C2" s="61"/>
      <c r="D2" s="62" t="s">
        <v>441</v>
      </c>
      <c r="E2" s="63"/>
      <c r="F2" s="61" t="s">
        <v>440</v>
      </c>
      <c r="G2" s="64"/>
      <c r="H2" s="61">
        <v>928</v>
      </c>
      <c r="I2" s="61">
        <v>0</v>
      </c>
      <c r="J2" s="65">
        <f>(I2/928)*100</f>
        <v>0</v>
      </c>
      <c r="K2" s="64"/>
      <c r="L2" s="61"/>
      <c r="M2" s="64"/>
      <c r="N2" s="64"/>
    </row>
    <row r="3" spans="1:14" ht="60" customHeight="1" x14ac:dyDescent="0.25">
      <c r="A3" s="3">
        <v>2</v>
      </c>
      <c r="B3" s="61" t="s">
        <v>438</v>
      </c>
      <c r="C3" s="61"/>
      <c r="D3" s="62" t="s">
        <v>443</v>
      </c>
      <c r="E3" s="63"/>
      <c r="F3" s="61" t="s">
        <v>444</v>
      </c>
      <c r="G3" s="64"/>
      <c r="H3" s="61">
        <v>679</v>
      </c>
      <c r="I3" s="61">
        <v>249</v>
      </c>
      <c r="J3" s="65">
        <f>(I3/928)*100</f>
        <v>26.831896551724139</v>
      </c>
      <c r="K3" s="64"/>
      <c r="L3" s="61" t="s">
        <v>442</v>
      </c>
      <c r="M3" s="64"/>
      <c r="N3" s="64" t="s">
        <v>437</v>
      </c>
    </row>
    <row r="4" spans="1:14" ht="42.75" customHeight="1" x14ac:dyDescent="0.25">
      <c r="A4" s="3">
        <v>3</v>
      </c>
      <c r="B4" s="61" t="s">
        <v>445</v>
      </c>
      <c r="C4" s="61"/>
      <c r="D4" s="62" t="s">
        <v>447</v>
      </c>
      <c r="E4" s="63"/>
      <c r="F4" s="61" t="s">
        <v>446</v>
      </c>
      <c r="G4" s="64"/>
      <c r="H4" s="61">
        <v>682</v>
      </c>
      <c r="I4" s="61">
        <v>246</v>
      </c>
      <c r="J4" s="65">
        <f>(I4/928)*100</f>
        <v>26.508620689655171</v>
      </c>
      <c r="K4" s="64"/>
      <c r="L4" s="61" t="s">
        <v>448</v>
      </c>
      <c r="M4" s="64"/>
      <c r="N4" s="64" t="s">
        <v>437</v>
      </c>
    </row>
    <row r="5" spans="1:14" ht="42.75" customHeight="1" x14ac:dyDescent="0.25">
      <c r="A5" s="3">
        <v>4</v>
      </c>
      <c r="B5" s="61" t="s">
        <v>449</v>
      </c>
      <c r="C5" s="61"/>
      <c r="D5" s="62" t="s">
        <v>450</v>
      </c>
      <c r="E5" s="63"/>
      <c r="F5" s="61" t="s">
        <v>451</v>
      </c>
      <c r="G5" s="64" t="s">
        <v>129</v>
      </c>
      <c r="H5" s="61">
        <v>683</v>
      </c>
      <c r="I5" s="61">
        <v>245</v>
      </c>
      <c r="J5" s="65">
        <f>(I5/928)*100</f>
        <v>26.40086206896552</v>
      </c>
      <c r="K5" s="64"/>
      <c r="L5" s="61" t="s">
        <v>452</v>
      </c>
      <c r="M5" s="64"/>
      <c r="N5" s="64" t="s">
        <v>437</v>
      </c>
    </row>
    <row r="6" spans="1:14" ht="60" customHeight="1" x14ac:dyDescent="0.25">
      <c r="A6" s="3">
        <v>5</v>
      </c>
      <c r="B6" s="61" t="s">
        <v>453</v>
      </c>
      <c r="C6" s="61"/>
      <c r="D6" s="62" t="s">
        <v>454</v>
      </c>
      <c r="E6" s="63"/>
      <c r="F6" s="61" t="s">
        <v>444</v>
      </c>
      <c r="G6" s="64"/>
      <c r="H6" s="61">
        <v>728</v>
      </c>
      <c r="I6" s="61">
        <v>200</v>
      </c>
      <c r="J6" s="65">
        <f>(I6/928)*100</f>
        <v>21.551724137931032</v>
      </c>
      <c r="K6" s="64"/>
      <c r="L6" s="61" t="s">
        <v>442</v>
      </c>
      <c r="M6" s="64"/>
      <c r="N6" s="64" t="s">
        <v>437</v>
      </c>
    </row>
    <row r="7" spans="1:14" ht="42.75" customHeight="1" x14ac:dyDescent="0.25">
      <c r="A7" s="3">
        <v>6</v>
      </c>
      <c r="B7" s="61" t="s">
        <v>455</v>
      </c>
      <c r="C7" s="61"/>
      <c r="D7" s="62" t="s">
        <v>456</v>
      </c>
      <c r="E7" s="63"/>
      <c r="F7" s="61" t="s">
        <v>446</v>
      </c>
      <c r="G7" s="64"/>
      <c r="H7" s="61">
        <v>729</v>
      </c>
      <c r="I7" s="61">
        <v>199</v>
      </c>
      <c r="J7" s="65">
        <f>(I7/928)*100</f>
        <v>21.443965517241377</v>
      </c>
      <c r="K7" s="64"/>
      <c r="L7" s="61" t="s">
        <v>448</v>
      </c>
      <c r="M7" s="64"/>
      <c r="N7" s="64" t="s">
        <v>437</v>
      </c>
    </row>
    <row r="8" spans="1:14" ht="42.75" customHeight="1" x14ac:dyDescent="0.25">
      <c r="A8" s="3">
        <v>7</v>
      </c>
      <c r="B8" s="61" t="s">
        <v>457</v>
      </c>
      <c r="C8" s="61"/>
      <c r="D8" s="62" t="s">
        <v>458</v>
      </c>
      <c r="E8" s="63"/>
      <c r="F8" s="61" t="s">
        <v>451</v>
      </c>
      <c r="G8" s="64" t="s">
        <v>129</v>
      </c>
      <c r="H8" s="61">
        <v>732</v>
      </c>
      <c r="I8" s="61">
        <v>196</v>
      </c>
      <c r="J8" s="65">
        <f>(I8/928)*100</f>
        <v>21.120689655172413</v>
      </c>
      <c r="K8" s="64"/>
      <c r="L8" s="61" t="s">
        <v>452</v>
      </c>
      <c r="M8" s="64"/>
      <c r="N8" s="64" t="s">
        <v>437</v>
      </c>
    </row>
    <row r="9" spans="1:14" ht="156.75" customHeight="1" x14ac:dyDescent="0.25">
      <c r="A9" s="3">
        <v>8</v>
      </c>
      <c r="B9" s="61" t="s">
        <v>459</v>
      </c>
      <c r="C9" s="61"/>
      <c r="D9" s="62" t="s">
        <v>460</v>
      </c>
      <c r="E9" s="63"/>
      <c r="F9" s="61" t="s">
        <v>444</v>
      </c>
      <c r="G9" s="64"/>
      <c r="H9" s="61">
        <v>643</v>
      </c>
      <c r="I9" s="61">
        <v>285</v>
      </c>
      <c r="J9" s="65">
        <f>(I9/928)*100</f>
        <v>30.711206896551722</v>
      </c>
      <c r="K9" s="64"/>
      <c r="L9" s="61" t="s">
        <v>442</v>
      </c>
      <c r="M9" s="64"/>
      <c r="N9" s="64" t="s">
        <v>437</v>
      </c>
    </row>
    <row r="10" spans="1:14" ht="45" x14ac:dyDescent="0.25">
      <c r="A10" s="3">
        <v>9</v>
      </c>
      <c r="B10" s="61" t="s">
        <v>461</v>
      </c>
      <c r="C10" s="61"/>
      <c r="D10" s="62" t="s">
        <v>462</v>
      </c>
      <c r="E10" s="63"/>
      <c r="F10" s="61" t="s">
        <v>446</v>
      </c>
      <c r="G10" s="64"/>
      <c r="H10" s="61">
        <v>618</v>
      </c>
      <c r="I10" s="61">
        <v>310</v>
      </c>
      <c r="J10" s="65">
        <f>(I10/928)*100</f>
        <v>33.405172413793103</v>
      </c>
      <c r="K10" s="64"/>
      <c r="L10" s="61" t="s">
        <v>448</v>
      </c>
      <c r="M10" s="64"/>
      <c r="N10" s="64" t="s">
        <v>437</v>
      </c>
    </row>
    <row r="11" spans="1:14" ht="45" x14ac:dyDescent="0.25">
      <c r="A11" s="3">
        <v>10</v>
      </c>
      <c r="B11" s="61" t="s">
        <v>463</v>
      </c>
      <c r="C11" s="61"/>
      <c r="D11" s="62" t="s">
        <v>464</v>
      </c>
      <c r="E11" s="63"/>
      <c r="F11" s="61" t="s">
        <v>451</v>
      </c>
      <c r="G11" s="64" t="s">
        <v>129</v>
      </c>
      <c r="H11" s="61">
        <v>773</v>
      </c>
      <c r="I11" s="61">
        <v>155</v>
      </c>
      <c r="J11" s="65">
        <f>(I11/928)*100</f>
        <v>16.702586206896552</v>
      </c>
      <c r="K11" s="64"/>
      <c r="L11" s="61" t="s">
        <v>452</v>
      </c>
      <c r="M11" s="64"/>
      <c r="N11" s="64" t="s">
        <v>437</v>
      </c>
    </row>
    <row r="12" spans="1:14" ht="30" x14ac:dyDescent="0.25">
      <c r="A12" s="3">
        <v>11</v>
      </c>
      <c r="B12" s="5" t="s">
        <v>44</v>
      </c>
      <c r="C12" s="5" t="s">
        <v>70</v>
      </c>
      <c r="D12" s="16" t="s">
        <v>58</v>
      </c>
      <c r="E12" s="66" t="s">
        <v>385</v>
      </c>
      <c r="F12" s="5" t="s">
        <v>386</v>
      </c>
      <c r="G12" s="7" t="s">
        <v>130</v>
      </c>
      <c r="H12" s="5">
        <v>928</v>
      </c>
      <c r="I12" s="57">
        <f>928-H12</f>
        <v>0</v>
      </c>
      <c r="J12" s="52">
        <f>(I12/928)*100</f>
        <v>0</v>
      </c>
      <c r="K12" s="36"/>
      <c r="L12" s="5"/>
      <c r="M12" s="7"/>
      <c r="N12" s="7" t="s">
        <v>316</v>
      </c>
    </row>
    <row r="13" spans="1:14" ht="105" x14ac:dyDescent="0.25">
      <c r="A13" s="3">
        <v>12</v>
      </c>
      <c r="B13" s="5" t="s">
        <v>43</v>
      </c>
      <c r="C13" s="5" t="s">
        <v>70</v>
      </c>
      <c r="D13" s="16" t="s">
        <v>43</v>
      </c>
      <c r="E13" s="66" t="s">
        <v>43</v>
      </c>
      <c r="F13" s="5" t="s">
        <v>384</v>
      </c>
      <c r="G13" s="7" t="s">
        <v>129</v>
      </c>
      <c r="H13" s="5">
        <v>928</v>
      </c>
      <c r="I13" s="57">
        <f>928-H13</f>
        <v>0</v>
      </c>
      <c r="J13" s="52">
        <f>(I13/928)*100</f>
        <v>0</v>
      </c>
      <c r="K13" s="36" t="s">
        <v>478</v>
      </c>
      <c r="L13" s="5"/>
      <c r="M13" s="7"/>
      <c r="N13" s="7" t="s">
        <v>316</v>
      </c>
    </row>
    <row r="14" spans="1:14" ht="150" x14ac:dyDescent="0.25">
      <c r="A14" s="3">
        <v>13</v>
      </c>
      <c r="B14" s="5" t="s">
        <v>45</v>
      </c>
      <c r="C14" s="5" t="s">
        <v>70</v>
      </c>
      <c r="D14" s="16" t="s">
        <v>370</v>
      </c>
      <c r="E14" s="66" t="s">
        <v>387</v>
      </c>
      <c r="F14" s="5" t="s">
        <v>416</v>
      </c>
      <c r="G14" s="7" t="s">
        <v>131</v>
      </c>
      <c r="H14" s="5">
        <v>906</v>
      </c>
      <c r="I14" s="57">
        <f>928-H14</f>
        <v>22</v>
      </c>
      <c r="J14" s="52">
        <f>(I14/928)*100</f>
        <v>2.3706896551724137</v>
      </c>
      <c r="K14" s="36"/>
      <c r="L14" s="5"/>
      <c r="M14" s="7"/>
      <c r="N14" s="7" t="s">
        <v>316</v>
      </c>
    </row>
    <row r="15" spans="1:14" ht="180" x14ac:dyDescent="0.25">
      <c r="A15" s="3">
        <v>14</v>
      </c>
      <c r="B15" s="5" t="s">
        <v>46</v>
      </c>
      <c r="C15" s="5" t="s">
        <v>70</v>
      </c>
      <c r="D15" s="16" t="s">
        <v>371</v>
      </c>
      <c r="E15" s="66" t="s">
        <v>389</v>
      </c>
      <c r="F15" s="5" t="s">
        <v>388</v>
      </c>
      <c r="G15" s="34" t="s">
        <v>225</v>
      </c>
      <c r="H15" s="5">
        <v>908</v>
      </c>
      <c r="I15" s="57">
        <f>928-H15</f>
        <v>20</v>
      </c>
      <c r="J15" s="52">
        <f>(I15/928)*100</f>
        <v>2.1551724137931036</v>
      </c>
      <c r="K15" s="36" t="s">
        <v>492</v>
      </c>
      <c r="L15" s="5"/>
      <c r="M15" s="7"/>
      <c r="N15" s="7" t="s">
        <v>316</v>
      </c>
    </row>
    <row r="16" spans="1:14" ht="30" x14ac:dyDescent="0.25">
      <c r="A16" s="3">
        <v>15</v>
      </c>
      <c r="B16" s="73" t="s">
        <v>40</v>
      </c>
      <c r="C16" s="5" t="s">
        <v>70</v>
      </c>
      <c r="D16" s="18" t="s">
        <v>367</v>
      </c>
      <c r="E16" s="66" t="s">
        <v>379</v>
      </c>
      <c r="F16" s="5" t="s">
        <v>135</v>
      </c>
      <c r="G16" s="7" t="s">
        <v>130</v>
      </c>
      <c r="H16" s="5">
        <v>752</v>
      </c>
      <c r="I16" s="57">
        <f>928-H16</f>
        <v>176</v>
      </c>
      <c r="J16" s="52">
        <f>(I16/928)*100</f>
        <v>18.96551724137931</v>
      </c>
      <c r="K16" s="36"/>
      <c r="L16" s="5"/>
      <c r="M16" s="7"/>
      <c r="N16" s="7" t="s">
        <v>316</v>
      </c>
    </row>
    <row r="17" spans="1:14" ht="132" customHeight="1" x14ac:dyDescent="0.25">
      <c r="A17" s="3">
        <v>16</v>
      </c>
      <c r="B17" s="72" t="s">
        <v>38</v>
      </c>
      <c r="C17" s="4" t="s">
        <v>69</v>
      </c>
      <c r="D17" s="23" t="s">
        <v>243</v>
      </c>
      <c r="E17" s="19" t="s">
        <v>241</v>
      </c>
      <c r="F17" s="4" t="s">
        <v>242</v>
      </c>
      <c r="G17" s="12" t="s">
        <v>131</v>
      </c>
      <c r="H17" s="4">
        <v>879</v>
      </c>
      <c r="I17" s="4">
        <f>928-H17</f>
        <v>49</v>
      </c>
      <c r="J17" s="50">
        <f>(I17/928)*100</f>
        <v>5.2801724137931032</v>
      </c>
      <c r="K17" s="10"/>
      <c r="L17" s="97"/>
      <c r="M17" s="10" t="s">
        <v>257</v>
      </c>
      <c r="N17" s="10" t="s">
        <v>316</v>
      </c>
    </row>
    <row r="18" spans="1:14" ht="30" x14ac:dyDescent="0.25">
      <c r="A18" s="3">
        <v>17</v>
      </c>
      <c r="B18" s="5" t="s">
        <v>47</v>
      </c>
      <c r="C18" s="5" t="s">
        <v>70</v>
      </c>
      <c r="D18" s="16" t="s">
        <v>59</v>
      </c>
      <c r="E18" s="66" t="s">
        <v>392</v>
      </c>
      <c r="F18" s="5" t="s">
        <v>391</v>
      </c>
      <c r="G18" s="34" t="s">
        <v>129</v>
      </c>
      <c r="H18" s="5">
        <v>908</v>
      </c>
      <c r="I18" s="57">
        <f>928-H18</f>
        <v>20</v>
      </c>
      <c r="J18" s="52">
        <f>(I18/928)*100</f>
        <v>2.1551724137931036</v>
      </c>
      <c r="K18" s="7" t="s">
        <v>393</v>
      </c>
      <c r="L18" s="5"/>
      <c r="M18" s="7"/>
      <c r="N18" s="7" t="s">
        <v>316</v>
      </c>
    </row>
    <row r="19" spans="1:14" ht="45" x14ac:dyDescent="0.25">
      <c r="A19" s="3">
        <v>18</v>
      </c>
      <c r="B19" s="73" t="s">
        <v>41</v>
      </c>
      <c r="C19" s="5" t="s">
        <v>70</v>
      </c>
      <c r="D19" s="18" t="s">
        <v>368</v>
      </c>
      <c r="E19" s="66" t="s">
        <v>380</v>
      </c>
      <c r="F19" s="5" t="s">
        <v>381</v>
      </c>
      <c r="G19" s="34" t="s">
        <v>131</v>
      </c>
      <c r="H19" s="5">
        <v>907</v>
      </c>
      <c r="I19" s="57">
        <f>928-H19</f>
        <v>21</v>
      </c>
      <c r="J19" s="52">
        <f>(I19/928)*100</f>
        <v>2.2629310344827585</v>
      </c>
      <c r="K19" s="36"/>
      <c r="L19" s="5"/>
      <c r="M19" s="7"/>
      <c r="N19" s="7" t="s">
        <v>316</v>
      </c>
    </row>
    <row r="20" spans="1:14" ht="75" x14ac:dyDescent="0.25">
      <c r="A20" s="3">
        <v>19</v>
      </c>
      <c r="B20" s="16" t="s">
        <v>6</v>
      </c>
      <c r="C20" s="5" t="s">
        <v>67</v>
      </c>
      <c r="D20" s="16" t="s">
        <v>191</v>
      </c>
      <c r="E20" s="16" t="s">
        <v>184</v>
      </c>
      <c r="F20" s="17" t="s">
        <v>183</v>
      </c>
      <c r="G20" s="7" t="s">
        <v>131</v>
      </c>
      <c r="H20" s="69">
        <v>910</v>
      </c>
      <c r="I20" s="5">
        <f>928-H20</f>
        <v>18</v>
      </c>
      <c r="J20" s="70">
        <f>(I20/928)*100</f>
        <v>1.9396551724137931</v>
      </c>
      <c r="K20" s="5"/>
      <c r="L20" s="5"/>
      <c r="M20" s="7" t="s">
        <v>259</v>
      </c>
      <c r="N20" s="7" t="s">
        <v>316</v>
      </c>
    </row>
    <row r="21" spans="1:14" ht="120" x14ac:dyDescent="0.25">
      <c r="A21" s="3">
        <v>20</v>
      </c>
      <c r="B21" s="4" t="s">
        <v>39</v>
      </c>
      <c r="C21" s="4" t="s">
        <v>69</v>
      </c>
      <c r="D21" s="23" t="s">
        <v>244</v>
      </c>
      <c r="E21" s="19" t="s">
        <v>245</v>
      </c>
      <c r="F21" s="4" t="s">
        <v>246</v>
      </c>
      <c r="G21" s="10" t="s">
        <v>131</v>
      </c>
      <c r="H21" s="4">
        <v>882</v>
      </c>
      <c r="I21" s="4">
        <f>928-H21</f>
        <v>46</v>
      </c>
      <c r="J21" s="50">
        <f>(I21/928)*100</f>
        <v>4.9568965517241379</v>
      </c>
      <c r="K21" s="10" t="s">
        <v>479</v>
      </c>
      <c r="L21" s="97"/>
      <c r="M21" s="10"/>
      <c r="N21" s="10" t="s">
        <v>316</v>
      </c>
    </row>
    <row r="22" spans="1:14" ht="84.75" customHeight="1" x14ac:dyDescent="0.25">
      <c r="A22" s="3">
        <v>21</v>
      </c>
      <c r="B22" s="5" t="s">
        <v>7</v>
      </c>
      <c r="C22" s="5" t="s">
        <v>67</v>
      </c>
      <c r="D22" s="16" t="s">
        <v>192</v>
      </c>
      <c r="E22" s="66" t="s">
        <v>185</v>
      </c>
      <c r="F22" s="5" t="s">
        <v>186</v>
      </c>
      <c r="G22" s="34" t="s">
        <v>129</v>
      </c>
      <c r="H22" s="69">
        <v>903</v>
      </c>
      <c r="I22" s="5">
        <f>928-H22</f>
        <v>25</v>
      </c>
      <c r="J22" s="70">
        <f>(I22/928)*100</f>
        <v>2.693965517241379</v>
      </c>
      <c r="K22" s="7"/>
      <c r="L22" s="5" t="s">
        <v>158</v>
      </c>
      <c r="M22" s="7"/>
      <c r="N22" s="7" t="s">
        <v>316</v>
      </c>
    </row>
    <row r="23" spans="1:14" ht="90" x14ac:dyDescent="0.25">
      <c r="A23" s="3">
        <v>22</v>
      </c>
      <c r="B23" s="5" t="s">
        <v>8</v>
      </c>
      <c r="C23" s="7" t="s">
        <v>67</v>
      </c>
      <c r="D23" s="16" t="s">
        <v>193</v>
      </c>
      <c r="E23" s="66" t="s">
        <v>187</v>
      </c>
      <c r="F23" s="5" t="s">
        <v>188</v>
      </c>
      <c r="G23" s="34" t="s">
        <v>131</v>
      </c>
      <c r="H23" s="69">
        <v>885</v>
      </c>
      <c r="I23" s="5">
        <f>928-H23</f>
        <v>43</v>
      </c>
      <c r="J23" s="70">
        <f>(I23/928)*100</f>
        <v>4.6336206896551726</v>
      </c>
      <c r="K23" s="7" t="s">
        <v>309</v>
      </c>
      <c r="L23" s="5" t="s">
        <v>227</v>
      </c>
      <c r="M23" s="7"/>
      <c r="N23" s="7" t="s">
        <v>316</v>
      </c>
    </row>
    <row r="24" spans="1:14" ht="60" x14ac:dyDescent="0.25">
      <c r="A24" s="3">
        <v>23</v>
      </c>
      <c r="B24" s="5" t="s">
        <v>9</v>
      </c>
      <c r="C24" s="7" t="s">
        <v>67</v>
      </c>
      <c r="D24" s="18" t="s">
        <v>196</v>
      </c>
      <c r="E24" s="66" t="s">
        <v>189</v>
      </c>
      <c r="F24" s="5" t="s">
        <v>215</v>
      </c>
      <c r="G24" s="7" t="s">
        <v>131</v>
      </c>
      <c r="H24" s="69">
        <v>909</v>
      </c>
      <c r="I24" s="5">
        <f>928-H24</f>
        <v>19</v>
      </c>
      <c r="J24" s="70">
        <f>(I24/928)*100</f>
        <v>2.0474137931034484</v>
      </c>
      <c r="K24" s="7"/>
      <c r="L24" s="5"/>
      <c r="M24" s="7"/>
      <c r="N24" s="7" t="s">
        <v>316</v>
      </c>
    </row>
    <row r="25" spans="1:14" ht="30" x14ac:dyDescent="0.25">
      <c r="A25" s="3">
        <v>24</v>
      </c>
      <c r="B25" s="5" t="s">
        <v>10</v>
      </c>
      <c r="C25" s="7" t="s">
        <v>67</v>
      </c>
      <c r="D25" s="16" t="s">
        <v>197</v>
      </c>
      <c r="E25" s="66" t="s">
        <v>216</v>
      </c>
      <c r="F25" s="5" t="s">
        <v>217</v>
      </c>
      <c r="G25" s="7" t="s">
        <v>130</v>
      </c>
      <c r="H25" s="69">
        <v>896</v>
      </c>
      <c r="I25" s="5">
        <f>928-H25</f>
        <v>32</v>
      </c>
      <c r="J25" s="70">
        <f>(I25/928)*100</f>
        <v>3.4482758620689653</v>
      </c>
      <c r="K25" s="7"/>
      <c r="L25" s="5"/>
      <c r="M25" s="7"/>
      <c r="N25" s="7" t="s">
        <v>316</v>
      </c>
    </row>
    <row r="26" spans="1:14" ht="135" x14ac:dyDescent="0.25">
      <c r="A26" s="3">
        <v>25</v>
      </c>
      <c r="B26" s="4" t="s">
        <v>1</v>
      </c>
      <c r="C26" s="10" t="s">
        <v>66</v>
      </c>
      <c r="D26" s="22" t="s">
        <v>214</v>
      </c>
      <c r="E26" s="19" t="s">
        <v>141</v>
      </c>
      <c r="F26" s="4" t="s">
        <v>142</v>
      </c>
      <c r="G26" s="10" t="s">
        <v>129</v>
      </c>
      <c r="H26" s="4">
        <v>902</v>
      </c>
      <c r="I26" s="4">
        <f>928-H26</f>
        <v>26</v>
      </c>
      <c r="J26" s="50">
        <f>(I26/928)*100</f>
        <v>2.8017241379310347</v>
      </c>
      <c r="K26" s="10" t="s">
        <v>480</v>
      </c>
      <c r="L26" s="4" t="s">
        <v>306</v>
      </c>
      <c r="M26" s="10" t="s">
        <v>258</v>
      </c>
      <c r="N26" s="10" t="s">
        <v>316</v>
      </c>
    </row>
    <row r="27" spans="1:14" ht="105" x14ac:dyDescent="0.25">
      <c r="A27" s="3">
        <v>26</v>
      </c>
      <c r="B27" s="4" t="s">
        <v>2</v>
      </c>
      <c r="C27" s="10" t="s">
        <v>66</v>
      </c>
      <c r="D27" s="22" t="s">
        <v>206</v>
      </c>
      <c r="E27" s="19" t="s">
        <v>312</v>
      </c>
      <c r="F27" s="4" t="s">
        <v>143</v>
      </c>
      <c r="G27" s="10" t="s">
        <v>130</v>
      </c>
      <c r="H27" s="4">
        <v>915</v>
      </c>
      <c r="I27" s="4">
        <f>928-H27</f>
        <v>13</v>
      </c>
      <c r="J27" s="50">
        <f>(I27/928)*100</f>
        <v>1.4008620689655173</v>
      </c>
      <c r="K27" s="10" t="s">
        <v>481</v>
      </c>
      <c r="L27" s="4" t="s">
        <v>313</v>
      </c>
      <c r="M27" s="10"/>
      <c r="N27" s="10" t="s">
        <v>316</v>
      </c>
    </row>
    <row r="28" spans="1:14" ht="90" x14ac:dyDescent="0.25">
      <c r="A28" s="3">
        <v>27</v>
      </c>
      <c r="B28" s="4" t="s">
        <v>3</v>
      </c>
      <c r="C28" s="10" t="s">
        <v>66</v>
      </c>
      <c r="D28" s="22" t="s">
        <v>207</v>
      </c>
      <c r="E28" s="19" t="s">
        <v>132</v>
      </c>
      <c r="F28" s="4" t="s">
        <v>133</v>
      </c>
      <c r="G28" s="12" t="s">
        <v>130</v>
      </c>
      <c r="H28" s="9">
        <v>917</v>
      </c>
      <c r="I28" s="9">
        <f>928-H28</f>
        <v>11</v>
      </c>
      <c r="J28" s="50">
        <f>(I28/928)*100</f>
        <v>1.1853448275862069</v>
      </c>
      <c r="K28" s="10" t="s">
        <v>482</v>
      </c>
      <c r="L28" s="4" t="s">
        <v>157</v>
      </c>
      <c r="M28" s="10"/>
      <c r="N28" s="10" t="s">
        <v>316</v>
      </c>
    </row>
    <row r="29" spans="1:14" ht="60" x14ac:dyDescent="0.25">
      <c r="A29" s="3">
        <v>28</v>
      </c>
      <c r="B29" s="4" t="s">
        <v>4</v>
      </c>
      <c r="C29" s="10" t="s">
        <v>66</v>
      </c>
      <c r="D29" s="22" t="s">
        <v>201</v>
      </c>
      <c r="E29" s="19" t="s">
        <v>171</v>
      </c>
      <c r="F29" s="4" t="s">
        <v>172</v>
      </c>
      <c r="G29" s="12" t="s">
        <v>129</v>
      </c>
      <c r="H29" s="9">
        <v>908</v>
      </c>
      <c r="I29" s="9">
        <f>928-H29</f>
        <v>20</v>
      </c>
      <c r="J29" s="50">
        <f>(I29/928)*100</f>
        <v>2.1551724137931036</v>
      </c>
      <c r="K29" s="12"/>
      <c r="L29" s="9" t="s">
        <v>173</v>
      </c>
      <c r="M29" s="10"/>
      <c r="N29" s="10" t="s">
        <v>316</v>
      </c>
    </row>
    <row r="30" spans="1:14" ht="60" x14ac:dyDescent="0.25">
      <c r="A30" s="3">
        <v>29</v>
      </c>
      <c r="B30" s="5" t="s">
        <v>92</v>
      </c>
      <c r="C30" s="7" t="s">
        <v>67</v>
      </c>
      <c r="D30" s="18" t="s">
        <v>410</v>
      </c>
      <c r="E30" s="66" t="s">
        <v>218</v>
      </c>
      <c r="F30" s="5" t="s">
        <v>135</v>
      </c>
      <c r="G30" s="7" t="s">
        <v>130</v>
      </c>
      <c r="H30" s="69">
        <v>912</v>
      </c>
      <c r="I30" s="5">
        <f>928-H30</f>
        <v>16</v>
      </c>
      <c r="J30" s="70">
        <f>(I30/928)*100</f>
        <v>1.7241379310344827</v>
      </c>
      <c r="K30" s="7"/>
      <c r="L30" s="5"/>
      <c r="M30" s="7"/>
      <c r="N30" s="7" t="s">
        <v>316</v>
      </c>
    </row>
    <row r="31" spans="1:14" ht="60" x14ac:dyDescent="0.25">
      <c r="A31" s="3">
        <v>30</v>
      </c>
      <c r="B31" s="5" t="s">
        <v>93</v>
      </c>
      <c r="C31" s="7" t="s">
        <v>67</v>
      </c>
      <c r="D31" s="18" t="s">
        <v>411</v>
      </c>
      <c r="E31" s="66" t="s">
        <v>219</v>
      </c>
      <c r="F31" s="5" t="s">
        <v>135</v>
      </c>
      <c r="G31" s="34" t="s">
        <v>130</v>
      </c>
      <c r="H31" s="69">
        <v>908</v>
      </c>
      <c r="I31" s="5">
        <f>928-H31</f>
        <v>20</v>
      </c>
      <c r="J31" s="70">
        <f>(I31/928)*100</f>
        <v>2.1551724137931036</v>
      </c>
      <c r="K31" s="7"/>
      <c r="L31" s="5"/>
      <c r="M31" s="7"/>
      <c r="N31" s="7" t="s">
        <v>316</v>
      </c>
    </row>
    <row r="32" spans="1:14" ht="90" x14ac:dyDescent="0.25">
      <c r="A32" s="3">
        <v>31</v>
      </c>
      <c r="B32" s="73" t="s">
        <v>99</v>
      </c>
      <c r="C32" s="7" t="s">
        <v>68</v>
      </c>
      <c r="D32" s="16" t="s">
        <v>289</v>
      </c>
      <c r="E32" s="66" t="s">
        <v>261</v>
      </c>
      <c r="F32" s="32" t="s">
        <v>134</v>
      </c>
      <c r="G32" s="7" t="s">
        <v>130</v>
      </c>
      <c r="H32" s="69">
        <v>899</v>
      </c>
      <c r="I32" s="32">
        <f>928-H32</f>
        <v>29</v>
      </c>
      <c r="J32" s="52">
        <f>(I32/928)*100</f>
        <v>3.125</v>
      </c>
      <c r="K32" s="36"/>
      <c r="L32" s="98"/>
      <c r="M32" s="7" t="s">
        <v>260</v>
      </c>
      <c r="N32" s="7" t="s">
        <v>316</v>
      </c>
    </row>
    <row r="33" spans="1:14" ht="60" x14ac:dyDescent="0.25">
      <c r="A33" s="3">
        <v>32</v>
      </c>
      <c r="B33" s="5" t="s">
        <v>100</v>
      </c>
      <c r="C33" s="7" t="s">
        <v>68</v>
      </c>
      <c r="D33" s="16" t="s">
        <v>295</v>
      </c>
      <c r="E33" s="66" t="s">
        <v>262</v>
      </c>
      <c r="F33" s="32" t="s">
        <v>134</v>
      </c>
      <c r="G33" s="7" t="s">
        <v>130</v>
      </c>
      <c r="H33" s="69">
        <v>912</v>
      </c>
      <c r="I33" s="32">
        <f>928-H33</f>
        <v>16</v>
      </c>
      <c r="J33" s="52">
        <f>(I33/928)*100</f>
        <v>1.7241379310344827</v>
      </c>
      <c r="K33" s="36"/>
      <c r="L33" s="98"/>
      <c r="M33" s="7"/>
      <c r="N33" s="7" t="s">
        <v>316</v>
      </c>
    </row>
    <row r="34" spans="1:14" ht="60" x14ac:dyDescent="0.25">
      <c r="A34" s="3">
        <v>33</v>
      </c>
      <c r="B34" s="4" t="s">
        <v>71</v>
      </c>
      <c r="C34" s="10" t="s">
        <v>66</v>
      </c>
      <c r="D34" s="23" t="s">
        <v>211</v>
      </c>
      <c r="E34" s="20" t="s">
        <v>144</v>
      </c>
      <c r="F34" s="9" t="s">
        <v>134</v>
      </c>
      <c r="G34" s="10" t="s">
        <v>130</v>
      </c>
      <c r="H34" s="9">
        <v>900</v>
      </c>
      <c r="I34" s="4">
        <f>928-H34</f>
        <v>28</v>
      </c>
      <c r="J34" s="50">
        <f>(I34/928)*100</f>
        <v>3.0172413793103448</v>
      </c>
      <c r="K34" s="12"/>
      <c r="L34" s="4" t="s">
        <v>314</v>
      </c>
      <c r="M34" s="10"/>
      <c r="N34" s="10" t="s">
        <v>316</v>
      </c>
    </row>
    <row r="35" spans="1:14" ht="63" x14ac:dyDescent="0.25">
      <c r="A35" s="3">
        <v>34</v>
      </c>
      <c r="B35" s="4" t="s">
        <v>72</v>
      </c>
      <c r="C35" s="10" t="s">
        <v>66</v>
      </c>
      <c r="D35" s="23" t="s">
        <v>208</v>
      </c>
      <c r="E35" s="20" t="s">
        <v>145</v>
      </c>
      <c r="F35" s="9" t="s">
        <v>134</v>
      </c>
      <c r="G35" s="10" t="s">
        <v>130</v>
      </c>
      <c r="H35" s="9">
        <v>904</v>
      </c>
      <c r="I35" s="4">
        <f>928-H35</f>
        <v>24</v>
      </c>
      <c r="J35" s="50">
        <f>(I35/928)*100</f>
        <v>2.5862068965517242</v>
      </c>
      <c r="K35" s="12"/>
      <c r="L35" s="9"/>
      <c r="M35" s="12"/>
      <c r="N35" s="10" t="s">
        <v>316</v>
      </c>
    </row>
    <row r="36" spans="1:14" ht="63" x14ac:dyDescent="0.25">
      <c r="A36" s="3">
        <v>35</v>
      </c>
      <c r="B36" s="4" t="s">
        <v>73</v>
      </c>
      <c r="C36" s="10" t="s">
        <v>66</v>
      </c>
      <c r="D36" s="23" t="s">
        <v>419</v>
      </c>
      <c r="E36" s="20" t="s">
        <v>146</v>
      </c>
      <c r="F36" s="9" t="s">
        <v>134</v>
      </c>
      <c r="G36" s="10" t="s">
        <v>130</v>
      </c>
      <c r="H36" s="4">
        <v>911</v>
      </c>
      <c r="I36" s="9">
        <f>928-H36</f>
        <v>17</v>
      </c>
      <c r="J36" s="50">
        <f>(I36/928)*100</f>
        <v>1.8318965517241377</v>
      </c>
      <c r="K36" s="10"/>
      <c r="L36" s="4"/>
      <c r="M36" s="12"/>
      <c r="N36" s="10" t="s">
        <v>316</v>
      </c>
    </row>
    <row r="37" spans="1:14" ht="63" x14ac:dyDescent="0.25">
      <c r="A37" s="3">
        <v>36</v>
      </c>
      <c r="B37" s="4" t="s">
        <v>74</v>
      </c>
      <c r="C37" s="10" t="s">
        <v>66</v>
      </c>
      <c r="D37" s="23" t="s">
        <v>420</v>
      </c>
      <c r="E37" s="20" t="s">
        <v>147</v>
      </c>
      <c r="F37" s="9" t="s">
        <v>134</v>
      </c>
      <c r="G37" s="12" t="s">
        <v>130</v>
      </c>
      <c r="H37" s="4">
        <v>909</v>
      </c>
      <c r="I37" s="9">
        <f>928-H37</f>
        <v>19</v>
      </c>
      <c r="J37" s="50">
        <f>(I37/928)*100</f>
        <v>2.0474137931034484</v>
      </c>
      <c r="K37" s="10"/>
      <c r="L37" s="4"/>
      <c r="M37" s="10"/>
      <c r="N37" s="10" t="s">
        <v>316</v>
      </c>
    </row>
    <row r="38" spans="1:14" ht="60" x14ac:dyDescent="0.25">
      <c r="A38" s="3">
        <v>37</v>
      </c>
      <c r="B38" s="43" t="s">
        <v>94</v>
      </c>
      <c r="C38" s="7" t="s">
        <v>67</v>
      </c>
      <c r="D38" s="18" t="s">
        <v>199</v>
      </c>
      <c r="E38" s="78" t="s">
        <v>221</v>
      </c>
      <c r="F38" s="5" t="s">
        <v>220</v>
      </c>
      <c r="G38" s="79" t="s">
        <v>130</v>
      </c>
      <c r="H38" s="83">
        <v>916</v>
      </c>
      <c r="I38" s="43">
        <f>928-H38</f>
        <v>12</v>
      </c>
      <c r="J38" s="70">
        <f>(I38/928)*100</f>
        <v>1.2931034482758621</v>
      </c>
      <c r="K38" s="31" t="s">
        <v>494</v>
      </c>
      <c r="L38" s="5"/>
      <c r="M38" s="7"/>
      <c r="N38" s="7" t="s">
        <v>316</v>
      </c>
    </row>
    <row r="39" spans="1:14" ht="60" x14ac:dyDescent="0.25">
      <c r="A39" s="3">
        <v>38</v>
      </c>
      <c r="B39" s="16" t="s">
        <v>48</v>
      </c>
      <c r="C39" s="5" t="s">
        <v>70</v>
      </c>
      <c r="D39" s="16" t="s">
        <v>372</v>
      </c>
      <c r="E39" s="16" t="s">
        <v>395</v>
      </c>
      <c r="F39" s="17" t="s">
        <v>394</v>
      </c>
      <c r="G39" s="29" t="s">
        <v>129</v>
      </c>
      <c r="H39" s="16">
        <v>895</v>
      </c>
      <c r="I39" s="90">
        <f>928-H39</f>
        <v>33</v>
      </c>
      <c r="J39" s="94">
        <f>(I39/928)*100</f>
        <v>3.556034482758621</v>
      </c>
      <c r="K39" s="95"/>
      <c r="L39" s="16" t="s">
        <v>308</v>
      </c>
      <c r="M39" s="16"/>
      <c r="N39" s="16" t="s">
        <v>316</v>
      </c>
    </row>
    <row r="40" spans="1:14" ht="60" x14ac:dyDescent="0.25">
      <c r="A40" s="3">
        <v>39</v>
      </c>
      <c r="B40" s="25" t="s">
        <v>118</v>
      </c>
      <c r="C40" s="4" t="s">
        <v>69</v>
      </c>
      <c r="D40" s="23" t="s">
        <v>247</v>
      </c>
      <c r="E40" s="25" t="s">
        <v>279</v>
      </c>
      <c r="F40" s="24" t="s">
        <v>135</v>
      </c>
      <c r="G40" s="68" t="s">
        <v>130</v>
      </c>
      <c r="H40" s="25">
        <v>910</v>
      </c>
      <c r="I40" s="26">
        <f>928-H40</f>
        <v>18</v>
      </c>
      <c r="J40" s="71">
        <f>(I40/928)*100</f>
        <v>1.9396551724137931</v>
      </c>
      <c r="K40" s="25"/>
      <c r="L40" s="99"/>
      <c r="M40" s="25"/>
      <c r="N40" s="25" t="s">
        <v>316</v>
      </c>
    </row>
    <row r="41" spans="1:14" ht="45" x14ac:dyDescent="0.25">
      <c r="A41" s="3">
        <v>40</v>
      </c>
      <c r="B41" s="16" t="s">
        <v>101</v>
      </c>
      <c r="C41" s="5" t="s">
        <v>68</v>
      </c>
      <c r="D41" s="16" t="s">
        <v>304</v>
      </c>
      <c r="E41" s="16" t="s">
        <v>263</v>
      </c>
      <c r="F41" s="17" t="s">
        <v>135</v>
      </c>
      <c r="G41" s="29" t="s">
        <v>130</v>
      </c>
      <c r="H41" s="30">
        <v>912</v>
      </c>
      <c r="I41" s="85">
        <f>928-H41</f>
        <v>16</v>
      </c>
      <c r="J41" s="94">
        <f>(I41/928)*100</f>
        <v>1.7241379310344827</v>
      </c>
      <c r="K41" s="95"/>
      <c r="L41" s="96"/>
      <c r="M41" s="16"/>
      <c r="N41" s="16" t="s">
        <v>316</v>
      </c>
    </row>
    <row r="42" spans="1:14" ht="60" x14ac:dyDescent="0.25">
      <c r="A42" s="3">
        <v>41</v>
      </c>
      <c r="B42" s="16" t="s">
        <v>102</v>
      </c>
      <c r="C42" s="5" t="s">
        <v>68</v>
      </c>
      <c r="D42" s="16" t="s">
        <v>298</v>
      </c>
      <c r="E42" s="16" t="s">
        <v>264</v>
      </c>
      <c r="F42" s="17" t="s">
        <v>135</v>
      </c>
      <c r="G42" s="29" t="s">
        <v>130</v>
      </c>
      <c r="H42" s="30">
        <v>908</v>
      </c>
      <c r="I42" s="85">
        <f>928-H42</f>
        <v>20</v>
      </c>
      <c r="J42" s="94">
        <f>(I42/928)*100</f>
        <v>2.1551724137931036</v>
      </c>
      <c r="K42" s="95"/>
      <c r="L42" s="96"/>
      <c r="M42" s="16"/>
      <c r="N42" s="16" t="s">
        <v>316</v>
      </c>
    </row>
    <row r="43" spans="1:14" ht="60" x14ac:dyDescent="0.25">
      <c r="A43" s="3">
        <v>42</v>
      </c>
      <c r="B43" s="16" t="s">
        <v>103</v>
      </c>
      <c r="C43" s="5" t="s">
        <v>68</v>
      </c>
      <c r="D43" s="16" t="s">
        <v>413</v>
      </c>
      <c r="E43" s="16" t="s">
        <v>265</v>
      </c>
      <c r="F43" s="27" t="s">
        <v>135</v>
      </c>
      <c r="G43" s="45" t="s">
        <v>130</v>
      </c>
      <c r="H43" s="30">
        <v>910</v>
      </c>
      <c r="I43" s="85">
        <f>928-H43</f>
        <v>18</v>
      </c>
      <c r="J43" s="94">
        <f>(I43/928)*100</f>
        <v>1.9396551724137931</v>
      </c>
      <c r="K43" s="95"/>
      <c r="L43" s="96"/>
      <c r="M43" s="16"/>
      <c r="N43" s="16" t="s">
        <v>316</v>
      </c>
    </row>
    <row r="44" spans="1:14" ht="45" x14ac:dyDescent="0.25">
      <c r="A44" s="3">
        <v>43</v>
      </c>
      <c r="B44" s="16" t="s">
        <v>104</v>
      </c>
      <c r="C44" s="5" t="s">
        <v>68</v>
      </c>
      <c r="D44" s="16" t="s">
        <v>290</v>
      </c>
      <c r="E44" s="16" t="s">
        <v>266</v>
      </c>
      <c r="F44" s="16" t="s">
        <v>135</v>
      </c>
      <c r="G44" s="29" t="s">
        <v>130</v>
      </c>
      <c r="H44" s="30">
        <v>910</v>
      </c>
      <c r="I44" s="85">
        <f>928-H44</f>
        <v>18</v>
      </c>
      <c r="J44" s="94">
        <f>(I44/928)*100</f>
        <v>1.9396551724137931</v>
      </c>
      <c r="K44" s="95"/>
      <c r="L44" s="96"/>
      <c r="M44" s="16"/>
      <c r="N44" s="16" t="s">
        <v>316</v>
      </c>
    </row>
    <row r="45" spans="1:14" ht="78.75" customHeight="1" x14ac:dyDescent="0.25">
      <c r="A45" s="3">
        <v>44</v>
      </c>
      <c r="B45" s="16" t="s">
        <v>105</v>
      </c>
      <c r="C45" s="5" t="s">
        <v>68</v>
      </c>
      <c r="D45" s="16" t="s">
        <v>291</v>
      </c>
      <c r="E45" s="16" t="s">
        <v>267</v>
      </c>
      <c r="F45" s="28" t="s">
        <v>135</v>
      </c>
      <c r="G45" s="81" t="s">
        <v>130</v>
      </c>
      <c r="H45" s="30">
        <v>912</v>
      </c>
      <c r="I45" s="85">
        <f>928-H45</f>
        <v>16</v>
      </c>
      <c r="J45" s="94">
        <f>(I45/928)*100</f>
        <v>1.7241379310344827</v>
      </c>
      <c r="K45" s="95"/>
      <c r="L45" s="96"/>
      <c r="M45" s="16"/>
      <c r="N45" s="16" t="s">
        <v>316</v>
      </c>
    </row>
    <row r="46" spans="1:14" ht="60" x14ac:dyDescent="0.25">
      <c r="A46" s="3">
        <v>45</v>
      </c>
      <c r="B46" s="16" t="s">
        <v>106</v>
      </c>
      <c r="C46" s="5" t="s">
        <v>68</v>
      </c>
      <c r="D46" s="16" t="s">
        <v>296</v>
      </c>
      <c r="E46" s="16" t="s">
        <v>268</v>
      </c>
      <c r="F46" s="17" t="s">
        <v>135</v>
      </c>
      <c r="G46" s="29" t="s">
        <v>130</v>
      </c>
      <c r="H46" s="30">
        <v>913</v>
      </c>
      <c r="I46" s="85">
        <f>928-H46</f>
        <v>15</v>
      </c>
      <c r="J46" s="94">
        <f>(I46/928)*100</f>
        <v>1.6163793103448276</v>
      </c>
      <c r="K46" s="95"/>
      <c r="L46" s="96"/>
      <c r="M46" s="16"/>
      <c r="N46" s="16" t="s">
        <v>316</v>
      </c>
    </row>
    <row r="47" spans="1:14" ht="219.75" customHeight="1" x14ac:dyDescent="0.25">
      <c r="A47" s="3">
        <v>46</v>
      </c>
      <c r="B47" s="16" t="s">
        <v>107</v>
      </c>
      <c r="C47" s="5" t="s">
        <v>68</v>
      </c>
      <c r="D47" s="16" t="s">
        <v>287</v>
      </c>
      <c r="E47" s="16" t="s">
        <v>269</v>
      </c>
      <c r="F47" s="16" t="s">
        <v>135</v>
      </c>
      <c r="G47" s="29" t="s">
        <v>130</v>
      </c>
      <c r="H47" s="30">
        <v>913</v>
      </c>
      <c r="I47" s="85">
        <f>928-H47</f>
        <v>15</v>
      </c>
      <c r="J47" s="94">
        <f>(I47/928)*100</f>
        <v>1.6163793103448276</v>
      </c>
      <c r="K47" s="95"/>
      <c r="L47" s="96"/>
      <c r="M47" s="16"/>
      <c r="N47" s="16" t="s">
        <v>316</v>
      </c>
    </row>
    <row r="48" spans="1:14" ht="45" x14ac:dyDescent="0.25">
      <c r="A48" s="3">
        <v>47</v>
      </c>
      <c r="B48" s="16" t="s">
        <v>108</v>
      </c>
      <c r="C48" s="5" t="s">
        <v>68</v>
      </c>
      <c r="D48" s="16" t="s">
        <v>294</v>
      </c>
      <c r="E48" s="16" t="s">
        <v>270</v>
      </c>
      <c r="F48" s="5" t="s">
        <v>135</v>
      </c>
      <c r="G48" s="29" t="s">
        <v>130</v>
      </c>
      <c r="H48" s="30">
        <v>911</v>
      </c>
      <c r="I48" s="85">
        <f>928-H48</f>
        <v>17</v>
      </c>
      <c r="J48" s="94">
        <f>(I48/928)*100</f>
        <v>1.8318965517241377</v>
      </c>
      <c r="K48" s="95"/>
      <c r="L48" s="96"/>
      <c r="M48" s="16"/>
      <c r="N48" s="16" t="s">
        <v>316</v>
      </c>
    </row>
    <row r="49" spans="1:14" ht="60" x14ac:dyDescent="0.25">
      <c r="A49" s="3">
        <v>48</v>
      </c>
      <c r="B49" s="16" t="s">
        <v>109</v>
      </c>
      <c r="C49" s="5" t="s">
        <v>68</v>
      </c>
      <c r="D49" s="16" t="s">
        <v>292</v>
      </c>
      <c r="E49" s="16" t="s">
        <v>271</v>
      </c>
      <c r="F49" s="5" t="s">
        <v>135</v>
      </c>
      <c r="G49" s="29" t="s">
        <v>130</v>
      </c>
      <c r="H49" s="30">
        <v>914</v>
      </c>
      <c r="I49" s="85">
        <f>928-H49</f>
        <v>14</v>
      </c>
      <c r="J49" s="94">
        <f>(I49/928)*100</f>
        <v>1.5086206896551724</v>
      </c>
      <c r="K49" s="95"/>
      <c r="L49" s="96"/>
      <c r="M49" s="16"/>
      <c r="N49" s="16" t="s">
        <v>316</v>
      </c>
    </row>
    <row r="50" spans="1:14" ht="45" x14ac:dyDescent="0.25">
      <c r="A50" s="3">
        <v>49</v>
      </c>
      <c r="B50" s="16" t="s">
        <v>95</v>
      </c>
      <c r="C50" s="5" t="s">
        <v>67</v>
      </c>
      <c r="D50" s="18" t="s">
        <v>198</v>
      </c>
      <c r="E50" s="16" t="s">
        <v>222</v>
      </c>
      <c r="F50" s="17" t="s">
        <v>135</v>
      </c>
      <c r="G50" s="29" t="s">
        <v>130</v>
      </c>
      <c r="H50" s="30">
        <v>909</v>
      </c>
      <c r="I50" s="43">
        <f>928-H50</f>
        <v>19</v>
      </c>
      <c r="J50" s="53">
        <f>(I50/928)*100</f>
        <v>2.0474137931034484</v>
      </c>
      <c r="K50" s="16"/>
      <c r="L50" s="16"/>
      <c r="M50" s="16"/>
      <c r="N50" s="16" t="s">
        <v>316</v>
      </c>
    </row>
    <row r="51" spans="1:14" ht="60" x14ac:dyDescent="0.25">
      <c r="A51" s="3">
        <v>50</v>
      </c>
      <c r="B51" s="16" t="s">
        <v>110</v>
      </c>
      <c r="C51" s="5" t="s">
        <v>68</v>
      </c>
      <c r="D51" s="16" t="s">
        <v>293</v>
      </c>
      <c r="E51" s="16" t="s">
        <v>272</v>
      </c>
      <c r="F51" s="17" t="s">
        <v>135</v>
      </c>
      <c r="G51" s="29" t="s">
        <v>130</v>
      </c>
      <c r="H51" s="30">
        <v>910</v>
      </c>
      <c r="I51" s="85">
        <f>928-H51</f>
        <v>18</v>
      </c>
      <c r="J51" s="94">
        <f>(I51/928)*100</f>
        <v>1.9396551724137931</v>
      </c>
      <c r="K51" s="95"/>
      <c r="L51" s="96"/>
      <c r="M51" s="16"/>
      <c r="N51" s="16" t="s">
        <v>316</v>
      </c>
    </row>
    <row r="52" spans="1:14" ht="60" x14ac:dyDescent="0.25">
      <c r="A52" s="3">
        <v>51</v>
      </c>
      <c r="B52" s="16" t="s">
        <v>111</v>
      </c>
      <c r="C52" s="5" t="s">
        <v>68</v>
      </c>
      <c r="D52" s="16" t="s">
        <v>297</v>
      </c>
      <c r="E52" s="16" t="s">
        <v>273</v>
      </c>
      <c r="F52" s="17" t="s">
        <v>135</v>
      </c>
      <c r="G52" s="29" t="s">
        <v>130</v>
      </c>
      <c r="H52" s="30">
        <v>912</v>
      </c>
      <c r="I52" s="91">
        <f>928-H52</f>
        <v>16</v>
      </c>
      <c r="J52" s="94">
        <f>(I52/928)*100</f>
        <v>1.7241379310344827</v>
      </c>
      <c r="K52" s="95"/>
      <c r="L52" s="96"/>
      <c r="M52" s="16"/>
      <c r="N52" s="16" t="s">
        <v>316</v>
      </c>
    </row>
    <row r="53" spans="1:14" ht="60" x14ac:dyDescent="0.25">
      <c r="A53" s="3">
        <v>52</v>
      </c>
      <c r="B53" s="37" t="s">
        <v>112</v>
      </c>
      <c r="C53" s="7" t="s">
        <v>68</v>
      </c>
      <c r="D53" s="37" t="s">
        <v>288</v>
      </c>
      <c r="E53" s="37" t="s">
        <v>274</v>
      </c>
      <c r="F53" s="37" t="s">
        <v>135</v>
      </c>
      <c r="G53" s="37" t="s">
        <v>130</v>
      </c>
      <c r="H53" s="82">
        <v>912</v>
      </c>
      <c r="I53" s="87">
        <f>928-H53</f>
        <v>16</v>
      </c>
      <c r="J53" s="54">
        <f>(I53/928)*100</f>
        <v>1.7241379310344827</v>
      </c>
      <c r="K53" s="36"/>
      <c r="L53" s="48"/>
      <c r="M53" s="7"/>
      <c r="N53" s="7" t="s">
        <v>316</v>
      </c>
    </row>
    <row r="54" spans="1:14" ht="30" x14ac:dyDescent="0.25">
      <c r="A54" s="3">
        <v>53</v>
      </c>
      <c r="B54" s="10" t="s">
        <v>75</v>
      </c>
      <c r="C54" s="10" t="s">
        <v>66</v>
      </c>
      <c r="D54" s="11" t="s">
        <v>202</v>
      </c>
      <c r="E54" s="10" t="s">
        <v>140</v>
      </c>
      <c r="F54" s="60" t="s">
        <v>135</v>
      </c>
      <c r="G54" s="12" t="s">
        <v>130</v>
      </c>
      <c r="H54" s="4">
        <v>906</v>
      </c>
      <c r="I54" s="46">
        <f>928-H54</f>
        <v>22</v>
      </c>
      <c r="J54" s="92">
        <f>(I54/928)*100</f>
        <v>2.3706896551724137</v>
      </c>
      <c r="K54" s="12"/>
      <c r="L54" s="12" t="s">
        <v>159</v>
      </c>
      <c r="M54" s="10"/>
      <c r="N54" s="10" t="s">
        <v>316</v>
      </c>
    </row>
    <row r="55" spans="1:14" ht="45" x14ac:dyDescent="0.25">
      <c r="A55" s="3">
        <v>54</v>
      </c>
      <c r="B55" s="7" t="s">
        <v>113</v>
      </c>
      <c r="C55" s="7" t="s">
        <v>68</v>
      </c>
      <c r="D55" s="7" t="s">
        <v>300</v>
      </c>
      <c r="E55" s="7" t="s">
        <v>275</v>
      </c>
      <c r="F55" s="5" t="s">
        <v>135</v>
      </c>
      <c r="G55" s="7" t="s">
        <v>130</v>
      </c>
      <c r="H55" s="69">
        <v>914</v>
      </c>
      <c r="I55" s="87">
        <f>928-H55</f>
        <v>14</v>
      </c>
      <c r="J55" s="54">
        <f>(I55/928)*100</f>
        <v>1.5086206896551724</v>
      </c>
      <c r="K55" s="36"/>
      <c r="L55" s="48"/>
      <c r="M55" s="7"/>
      <c r="N55" s="7" t="s">
        <v>316</v>
      </c>
    </row>
    <row r="56" spans="1:14" ht="60" x14ac:dyDescent="0.25">
      <c r="A56" s="3">
        <v>55</v>
      </c>
      <c r="B56" s="10" t="s">
        <v>76</v>
      </c>
      <c r="C56" s="10" t="s">
        <v>66</v>
      </c>
      <c r="D56" s="11" t="s">
        <v>408</v>
      </c>
      <c r="E56" s="10" t="s">
        <v>148</v>
      </c>
      <c r="F56" s="4" t="s">
        <v>135</v>
      </c>
      <c r="G56" s="10" t="s">
        <v>130</v>
      </c>
      <c r="H56" s="4">
        <v>911</v>
      </c>
      <c r="I56" s="46">
        <f>928-H56</f>
        <v>17</v>
      </c>
      <c r="J56" s="92">
        <f>(I56/928)*100</f>
        <v>1.8318965517241377</v>
      </c>
      <c r="K56" s="12"/>
      <c r="L56" s="12"/>
      <c r="M56" s="10"/>
      <c r="N56" s="10" t="s">
        <v>316</v>
      </c>
    </row>
    <row r="57" spans="1:14" ht="45" x14ac:dyDescent="0.25">
      <c r="A57" s="3">
        <v>56</v>
      </c>
      <c r="B57" s="7" t="s">
        <v>114</v>
      </c>
      <c r="C57" s="7" t="s">
        <v>68</v>
      </c>
      <c r="D57" s="7" t="s">
        <v>299</v>
      </c>
      <c r="E57" s="7" t="s">
        <v>276</v>
      </c>
      <c r="F57" s="5" t="s">
        <v>135</v>
      </c>
      <c r="G57" s="7" t="s">
        <v>130</v>
      </c>
      <c r="H57" s="69">
        <v>913</v>
      </c>
      <c r="I57" s="87">
        <f>928-H57</f>
        <v>15</v>
      </c>
      <c r="J57" s="54">
        <f>(I57/928)*100</f>
        <v>1.6163793103448276</v>
      </c>
      <c r="K57" s="36"/>
      <c r="L57" s="48"/>
      <c r="M57" s="7"/>
      <c r="N57" s="7" t="s">
        <v>316</v>
      </c>
    </row>
    <row r="58" spans="1:14" ht="45" x14ac:dyDescent="0.25">
      <c r="A58" s="3">
        <v>57</v>
      </c>
      <c r="B58" s="7" t="s">
        <v>115</v>
      </c>
      <c r="C58" s="7" t="s">
        <v>68</v>
      </c>
      <c r="D58" s="7" t="s">
        <v>303</v>
      </c>
      <c r="E58" s="7" t="s">
        <v>277</v>
      </c>
      <c r="F58" s="5" t="s">
        <v>135</v>
      </c>
      <c r="G58" s="7" t="s">
        <v>130</v>
      </c>
      <c r="H58" s="69">
        <v>914</v>
      </c>
      <c r="I58" s="87">
        <f>928-H58</f>
        <v>14</v>
      </c>
      <c r="J58" s="54">
        <f>(I58/928)*100</f>
        <v>1.5086206896551724</v>
      </c>
      <c r="K58" s="36"/>
      <c r="L58" s="48"/>
      <c r="M58" s="7"/>
      <c r="N58" s="7" t="s">
        <v>316</v>
      </c>
    </row>
    <row r="59" spans="1:14" ht="45" x14ac:dyDescent="0.25">
      <c r="A59" s="3">
        <v>58</v>
      </c>
      <c r="B59" s="11" t="s">
        <v>119</v>
      </c>
      <c r="C59" s="10" t="s">
        <v>69</v>
      </c>
      <c r="D59" s="11" t="s">
        <v>248</v>
      </c>
      <c r="E59" s="10" t="s">
        <v>280</v>
      </c>
      <c r="F59" s="4" t="s">
        <v>135</v>
      </c>
      <c r="G59" s="10" t="s">
        <v>130</v>
      </c>
      <c r="H59" s="4">
        <v>897</v>
      </c>
      <c r="I59" s="46">
        <f>928-H59</f>
        <v>31</v>
      </c>
      <c r="J59" s="92">
        <f>(I59/928)*100</f>
        <v>3.3405172413793101</v>
      </c>
      <c r="K59" s="10"/>
      <c r="L59" s="49"/>
      <c r="M59" s="10"/>
      <c r="N59" s="10" t="s">
        <v>316</v>
      </c>
    </row>
    <row r="60" spans="1:14" ht="60" x14ac:dyDescent="0.25">
      <c r="A60" s="3">
        <v>59</v>
      </c>
      <c r="B60" s="10" t="s">
        <v>77</v>
      </c>
      <c r="C60" s="10" t="s">
        <v>66</v>
      </c>
      <c r="D60" s="11" t="s">
        <v>421</v>
      </c>
      <c r="E60" s="10" t="s">
        <v>149</v>
      </c>
      <c r="F60" s="4" t="s">
        <v>135</v>
      </c>
      <c r="G60" s="10" t="s">
        <v>130</v>
      </c>
      <c r="H60" s="4">
        <v>913</v>
      </c>
      <c r="I60" s="88">
        <f>928-H60</f>
        <v>15</v>
      </c>
      <c r="J60" s="92">
        <f>(I60/928)*100</f>
        <v>1.6163793103448276</v>
      </c>
      <c r="K60" s="12"/>
      <c r="L60" s="12"/>
      <c r="M60" s="12"/>
      <c r="N60" s="10" t="s">
        <v>316</v>
      </c>
    </row>
    <row r="61" spans="1:14" ht="75" x14ac:dyDescent="0.25">
      <c r="A61" s="3">
        <v>60</v>
      </c>
      <c r="B61" s="7" t="s">
        <v>116</v>
      </c>
      <c r="C61" s="7" t="s">
        <v>68</v>
      </c>
      <c r="D61" s="7" t="s">
        <v>414</v>
      </c>
      <c r="E61" s="7" t="s">
        <v>286</v>
      </c>
      <c r="F61" s="37" t="s">
        <v>135</v>
      </c>
      <c r="G61" s="7" t="s">
        <v>130</v>
      </c>
      <c r="H61" s="69">
        <v>913</v>
      </c>
      <c r="I61" s="87">
        <f>928-H61</f>
        <v>15</v>
      </c>
      <c r="J61" s="54">
        <f>(I61/928)*100</f>
        <v>1.6163793103448276</v>
      </c>
      <c r="K61" s="36"/>
      <c r="L61" s="98"/>
      <c r="M61" s="7"/>
      <c r="N61" s="7" t="s">
        <v>316</v>
      </c>
    </row>
    <row r="62" spans="1:14" ht="60" x14ac:dyDescent="0.25">
      <c r="A62" s="3">
        <v>61</v>
      </c>
      <c r="B62" s="10" t="s">
        <v>78</v>
      </c>
      <c r="C62" s="10" t="s">
        <v>66</v>
      </c>
      <c r="D62" s="11" t="s">
        <v>422</v>
      </c>
      <c r="E62" s="10" t="s">
        <v>150</v>
      </c>
      <c r="F62" s="60" t="s">
        <v>135</v>
      </c>
      <c r="G62" s="10" t="s">
        <v>130</v>
      </c>
      <c r="H62" s="4">
        <v>911</v>
      </c>
      <c r="I62" s="88">
        <f>928-H62</f>
        <v>17</v>
      </c>
      <c r="J62" s="92">
        <f>(I62/928)*100</f>
        <v>1.8318965517241377</v>
      </c>
      <c r="K62" s="10"/>
      <c r="L62" s="4"/>
      <c r="M62" s="12"/>
      <c r="N62" s="10" t="s">
        <v>316</v>
      </c>
    </row>
    <row r="63" spans="1:14" ht="45" x14ac:dyDescent="0.25">
      <c r="A63" s="3">
        <v>62</v>
      </c>
      <c r="B63" s="7" t="s">
        <v>11</v>
      </c>
      <c r="C63" s="7" t="s">
        <v>67</v>
      </c>
      <c r="D63" s="6" t="s">
        <v>200</v>
      </c>
      <c r="E63" s="7" t="s">
        <v>223</v>
      </c>
      <c r="F63" s="37" t="s">
        <v>136</v>
      </c>
      <c r="G63" s="7" t="s">
        <v>131</v>
      </c>
      <c r="H63" s="69">
        <v>910</v>
      </c>
      <c r="I63" s="35">
        <f>928-H63</f>
        <v>18</v>
      </c>
      <c r="J63" s="93">
        <f>(I63/928)*100</f>
        <v>1.9396551724137931</v>
      </c>
      <c r="K63" s="7"/>
      <c r="L63" s="5"/>
      <c r="M63" s="7"/>
      <c r="N63" s="7" t="s">
        <v>316</v>
      </c>
    </row>
    <row r="64" spans="1:14" ht="409.5" customHeight="1" x14ac:dyDescent="0.25">
      <c r="A64" s="3">
        <v>63</v>
      </c>
      <c r="B64" s="7" t="s">
        <v>96</v>
      </c>
      <c r="C64" s="7" t="s">
        <v>67</v>
      </c>
      <c r="D64" s="6" t="s">
        <v>412</v>
      </c>
      <c r="E64" s="7" t="s">
        <v>224</v>
      </c>
      <c r="F64" s="37" t="s">
        <v>136</v>
      </c>
      <c r="G64" s="7" t="s">
        <v>131</v>
      </c>
      <c r="H64" s="69">
        <v>905</v>
      </c>
      <c r="I64" s="35">
        <f>928-H64</f>
        <v>23</v>
      </c>
      <c r="J64" s="93">
        <f>(I64/928)*100</f>
        <v>2.478448275862069</v>
      </c>
      <c r="K64" s="7"/>
      <c r="L64" s="5"/>
      <c r="M64" s="7"/>
      <c r="N64" s="7" t="s">
        <v>316</v>
      </c>
    </row>
    <row r="65" spans="1:14" ht="60" x14ac:dyDescent="0.25">
      <c r="A65" s="3">
        <v>64</v>
      </c>
      <c r="B65" s="10" t="s">
        <v>79</v>
      </c>
      <c r="C65" s="10" t="s">
        <v>66</v>
      </c>
      <c r="D65" s="11" t="s">
        <v>212</v>
      </c>
      <c r="E65" s="10" t="s">
        <v>151</v>
      </c>
      <c r="F65" s="60" t="s">
        <v>136</v>
      </c>
      <c r="G65" s="12" t="s">
        <v>131</v>
      </c>
      <c r="H65" s="4">
        <v>899</v>
      </c>
      <c r="I65" s="46">
        <f>928-H65</f>
        <v>29</v>
      </c>
      <c r="J65" s="92">
        <f>(I65/928)*100</f>
        <v>3.125</v>
      </c>
      <c r="K65" s="10"/>
      <c r="L65" s="4" t="s">
        <v>321</v>
      </c>
      <c r="M65" s="10"/>
      <c r="N65" s="10" t="s">
        <v>316</v>
      </c>
    </row>
    <row r="66" spans="1:14" ht="60" x14ac:dyDescent="0.25">
      <c r="A66" s="3">
        <v>65</v>
      </c>
      <c r="B66" s="10" t="s">
        <v>80</v>
      </c>
      <c r="C66" s="10" t="s">
        <v>66</v>
      </c>
      <c r="D66" s="11" t="s">
        <v>213</v>
      </c>
      <c r="E66" s="10" t="s">
        <v>152</v>
      </c>
      <c r="F66" s="60" t="s">
        <v>136</v>
      </c>
      <c r="G66" s="12" t="s">
        <v>131</v>
      </c>
      <c r="H66" s="42">
        <v>898</v>
      </c>
      <c r="I66" s="46">
        <f>928-H66</f>
        <v>30</v>
      </c>
      <c r="J66" s="92">
        <f>(I66/928)*100</f>
        <v>3.2327586206896552</v>
      </c>
      <c r="K66" s="12"/>
      <c r="L66" s="9"/>
      <c r="M66" s="10"/>
      <c r="N66" s="10" t="s">
        <v>316</v>
      </c>
    </row>
    <row r="67" spans="1:14" ht="195" customHeight="1" x14ac:dyDescent="0.25">
      <c r="A67" s="3">
        <v>66</v>
      </c>
      <c r="B67" s="7" t="s">
        <v>117</v>
      </c>
      <c r="C67" s="7" t="s">
        <v>68</v>
      </c>
      <c r="D67" s="7" t="s">
        <v>415</v>
      </c>
      <c r="E67" s="7" t="s">
        <v>278</v>
      </c>
      <c r="F67" s="37" t="s">
        <v>136</v>
      </c>
      <c r="G67" s="7" t="s">
        <v>131</v>
      </c>
      <c r="H67" s="69">
        <v>894</v>
      </c>
      <c r="I67" s="32">
        <f>928-H67</f>
        <v>34</v>
      </c>
      <c r="J67" s="52">
        <f>(I67/928)*100</f>
        <v>3.6637931034482754</v>
      </c>
      <c r="K67" s="36"/>
      <c r="L67" s="98"/>
      <c r="M67" s="7"/>
      <c r="N67" s="7" t="s">
        <v>316</v>
      </c>
    </row>
    <row r="68" spans="1:14" ht="150" x14ac:dyDescent="0.25">
      <c r="A68" s="3">
        <v>67</v>
      </c>
      <c r="B68" s="10" t="s">
        <v>97</v>
      </c>
      <c r="C68" s="10" t="s">
        <v>69</v>
      </c>
      <c r="D68" s="11" t="s">
        <v>249</v>
      </c>
      <c r="E68" s="10" t="s">
        <v>281</v>
      </c>
      <c r="F68" s="60" t="s">
        <v>234</v>
      </c>
      <c r="G68" s="12" t="s">
        <v>131</v>
      </c>
      <c r="H68" s="4">
        <v>897</v>
      </c>
      <c r="I68" s="4">
        <v>19</v>
      </c>
      <c r="J68" s="50">
        <f>I68/916*100</f>
        <v>2.0742358078602621</v>
      </c>
      <c r="K68" s="10" t="s">
        <v>484</v>
      </c>
      <c r="L68" s="97"/>
      <c r="M68" s="10" t="s">
        <v>253</v>
      </c>
      <c r="N68" s="10" t="s">
        <v>316</v>
      </c>
    </row>
    <row r="69" spans="1:14" ht="150" x14ac:dyDescent="0.25">
      <c r="A69" s="3">
        <v>68</v>
      </c>
      <c r="B69" s="10" t="s">
        <v>98</v>
      </c>
      <c r="C69" s="10" t="s">
        <v>69</v>
      </c>
      <c r="D69" s="11" t="s">
        <v>250</v>
      </c>
      <c r="E69" s="10" t="s">
        <v>282</v>
      </c>
      <c r="F69" s="60" t="s">
        <v>234</v>
      </c>
      <c r="G69" s="12" t="s">
        <v>131</v>
      </c>
      <c r="H69" s="4">
        <v>896</v>
      </c>
      <c r="I69" s="9">
        <v>19</v>
      </c>
      <c r="J69" s="51">
        <f>I69/915*100</f>
        <v>2.0765027322404372</v>
      </c>
      <c r="K69" s="10" t="s">
        <v>485</v>
      </c>
      <c r="L69" s="97"/>
      <c r="M69" s="10" t="s">
        <v>254</v>
      </c>
      <c r="N69" s="10" t="s">
        <v>316</v>
      </c>
    </row>
    <row r="70" spans="1:14" ht="150" x14ac:dyDescent="0.25">
      <c r="A70" s="3">
        <v>69</v>
      </c>
      <c r="B70" s="7" t="s">
        <v>42</v>
      </c>
      <c r="C70" s="7" t="s">
        <v>70</v>
      </c>
      <c r="D70" s="31" t="s">
        <v>369</v>
      </c>
      <c r="E70" s="7" t="s">
        <v>382</v>
      </c>
      <c r="F70" s="37" t="s">
        <v>383</v>
      </c>
      <c r="G70" s="34" t="s">
        <v>131</v>
      </c>
      <c r="H70" s="5">
        <v>889</v>
      </c>
      <c r="I70" s="87">
        <v>26</v>
      </c>
      <c r="J70" s="54">
        <f>I70/915*100</f>
        <v>2.8415300546448088</v>
      </c>
      <c r="K70" s="31" t="s">
        <v>486</v>
      </c>
      <c r="L70" s="98"/>
      <c r="M70" s="7" t="s">
        <v>390</v>
      </c>
      <c r="N70" s="7" t="s">
        <v>316</v>
      </c>
    </row>
    <row r="71" spans="1:14" ht="135" x14ac:dyDescent="0.25">
      <c r="A71" s="3">
        <v>70</v>
      </c>
      <c r="B71" s="10" t="s">
        <v>120</v>
      </c>
      <c r="C71" s="10" t="s">
        <v>69</v>
      </c>
      <c r="D71" s="58" t="s">
        <v>251</v>
      </c>
      <c r="E71" s="10" t="s">
        <v>283</v>
      </c>
      <c r="F71" s="60" t="s">
        <v>234</v>
      </c>
      <c r="G71" s="10" t="s">
        <v>131</v>
      </c>
      <c r="H71" s="4">
        <v>811</v>
      </c>
      <c r="I71" s="88">
        <v>40</v>
      </c>
      <c r="J71" s="56">
        <f>I71/851*100</f>
        <v>4.7003525264394828</v>
      </c>
      <c r="K71" s="59" t="s">
        <v>487</v>
      </c>
      <c r="L71" s="97"/>
      <c r="M71" s="10" t="s">
        <v>255</v>
      </c>
      <c r="N71" s="10" t="s">
        <v>316</v>
      </c>
    </row>
    <row r="72" spans="1:14" ht="165" x14ac:dyDescent="0.25">
      <c r="A72" s="3">
        <v>71</v>
      </c>
      <c r="B72" s="10" t="s">
        <v>121</v>
      </c>
      <c r="C72" s="10" t="s">
        <v>69</v>
      </c>
      <c r="D72" s="58" t="s">
        <v>252</v>
      </c>
      <c r="E72" s="59" t="s">
        <v>284</v>
      </c>
      <c r="F72" s="60" t="s">
        <v>234</v>
      </c>
      <c r="G72" s="10" t="s">
        <v>131</v>
      </c>
      <c r="H72" s="4">
        <v>807</v>
      </c>
      <c r="I72" s="46">
        <v>43</v>
      </c>
      <c r="J72" s="92">
        <f>43/850*100</f>
        <v>5.0588235294117645</v>
      </c>
      <c r="K72" s="10" t="s">
        <v>483</v>
      </c>
      <c r="L72" s="97"/>
      <c r="M72" s="10" t="s">
        <v>256</v>
      </c>
      <c r="N72" s="10" t="s">
        <v>316</v>
      </c>
    </row>
    <row r="73" spans="1:14" ht="75" x14ac:dyDescent="0.25">
      <c r="A73" s="3">
        <v>72</v>
      </c>
      <c r="B73" s="10" t="s">
        <v>81</v>
      </c>
      <c r="C73" s="10" t="s">
        <v>66</v>
      </c>
      <c r="D73" s="58" t="s">
        <v>203</v>
      </c>
      <c r="E73" s="59" t="s">
        <v>153</v>
      </c>
      <c r="F73" s="60" t="s">
        <v>136</v>
      </c>
      <c r="G73" s="10" t="s">
        <v>131</v>
      </c>
      <c r="H73" s="4">
        <v>806</v>
      </c>
      <c r="I73" s="88">
        <v>44</v>
      </c>
      <c r="J73" s="92" t="s">
        <v>315</v>
      </c>
      <c r="K73" s="12"/>
      <c r="L73" s="9"/>
      <c r="M73" s="10" t="s">
        <v>229</v>
      </c>
      <c r="N73" s="10" t="s">
        <v>316</v>
      </c>
    </row>
    <row r="74" spans="1:14" ht="75" x14ac:dyDescent="0.25">
      <c r="A74" s="3">
        <v>73</v>
      </c>
      <c r="B74" s="10" t="s">
        <v>82</v>
      </c>
      <c r="C74" s="10" t="s">
        <v>66</v>
      </c>
      <c r="D74" s="58" t="s">
        <v>204</v>
      </c>
      <c r="E74" s="77" t="s">
        <v>154</v>
      </c>
      <c r="F74" s="60" t="s">
        <v>136</v>
      </c>
      <c r="G74" s="10" t="s">
        <v>131</v>
      </c>
      <c r="H74" s="4">
        <v>809</v>
      </c>
      <c r="I74" s="88">
        <v>41</v>
      </c>
      <c r="J74" s="56">
        <f>I74/850*100</f>
        <v>4.8235294117647056</v>
      </c>
      <c r="K74" s="12"/>
      <c r="L74" s="9"/>
      <c r="M74" s="12" t="s">
        <v>230</v>
      </c>
      <c r="N74" s="10" t="s">
        <v>316</v>
      </c>
    </row>
    <row r="75" spans="1:14" ht="105" x14ac:dyDescent="0.25">
      <c r="A75" s="3">
        <v>74</v>
      </c>
      <c r="B75" s="7" t="s">
        <v>35</v>
      </c>
      <c r="C75" s="7" t="s">
        <v>68</v>
      </c>
      <c r="D75" s="31" t="s">
        <v>301</v>
      </c>
      <c r="E75" s="7" t="s">
        <v>285</v>
      </c>
      <c r="F75" s="37" t="s">
        <v>234</v>
      </c>
      <c r="G75" s="7" t="s">
        <v>131</v>
      </c>
      <c r="H75" s="69">
        <v>809</v>
      </c>
      <c r="I75" s="87">
        <v>41</v>
      </c>
      <c r="J75" s="54">
        <f>41/850*100</f>
        <v>4.8235294117647056</v>
      </c>
      <c r="K75" s="7" t="s">
        <v>488</v>
      </c>
      <c r="L75" s="98"/>
      <c r="M75" s="34" t="s">
        <v>237</v>
      </c>
      <c r="N75" s="7" t="s">
        <v>316</v>
      </c>
    </row>
    <row r="76" spans="1:14" ht="105" x14ac:dyDescent="0.25">
      <c r="A76" s="3">
        <v>75</v>
      </c>
      <c r="B76" s="10" t="s">
        <v>5</v>
      </c>
      <c r="C76" s="10" t="s">
        <v>66</v>
      </c>
      <c r="D76" s="15" t="s">
        <v>205</v>
      </c>
      <c r="E76" s="10" t="s">
        <v>155</v>
      </c>
      <c r="F76" s="60" t="s">
        <v>136</v>
      </c>
      <c r="G76" s="10" t="s">
        <v>131</v>
      </c>
      <c r="H76" s="4">
        <v>807</v>
      </c>
      <c r="I76" s="46">
        <v>43</v>
      </c>
      <c r="J76" s="92">
        <f>I76/850*100</f>
        <v>5.0588235294117645</v>
      </c>
      <c r="K76" s="10"/>
      <c r="L76" s="4"/>
      <c r="M76" s="12" t="s">
        <v>231</v>
      </c>
      <c r="N76" s="10" t="s">
        <v>316</v>
      </c>
    </row>
    <row r="77" spans="1:14" ht="90" x14ac:dyDescent="0.25">
      <c r="A77" s="3">
        <v>76</v>
      </c>
      <c r="B77" s="10" t="s">
        <v>83</v>
      </c>
      <c r="C77" s="10" t="s">
        <v>66</v>
      </c>
      <c r="D77" s="58" t="s">
        <v>423</v>
      </c>
      <c r="E77" s="10" t="s">
        <v>161</v>
      </c>
      <c r="F77" s="60" t="s">
        <v>137</v>
      </c>
      <c r="G77" s="12" t="s">
        <v>131</v>
      </c>
      <c r="H77" s="9">
        <v>921</v>
      </c>
      <c r="I77" s="46">
        <f>928-H77</f>
        <v>7</v>
      </c>
      <c r="J77" s="92">
        <f>(I77/928)*100</f>
        <v>0.75431034482758619</v>
      </c>
      <c r="K77" s="10" t="s">
        <v>138</v>
      </c>
      <c r="L77" s="4" t="s">
        <v>160</v>
      </c>
      <c r="M77" s="10"/>
      <c r="N77" s="10" t="s">
        <v>316</v>
      </c>
    </row>
    <row r="78" spans="1:14" ht="90" x14ac:dyDescent="0.25">
      <c r="A78" s="3">
        <v>77</v>
      </c>
      <c r="B78" s="10" t="s">
        <v>84</v>
      </c>
      <c r="C78" s="10" t="s">
        <v>66</v>
      </c>
      <c r="D78" s="58" t="s">
        <v>424</v>
      </c>
      <c r="E78" s="10" t="s">
        <v>162</v>
      </c>
      <c r="F78" s="60" t="s">
        <v>137</v>
      </c>
      <c r="G78" s="12" t="s">
        <v>131</v>
      </c>
      <c r="H78" s="9">
        <v>918</v>
      </c>
      <c r="I78" s="88">
        <f>928-H78</f>
        <v>10</v>
      </c>
      <c r="J78" s="92">
        <f>(I78/928)*100</f>
        <v>1.0775862068965518</v>
      </c>
      <c r="K78" s="10" t="s">
        <v>138</v>
      </c>
      <c r="L78" s="9"/>
      <c r="M78" s="10"/>
      <c r="N78" s="10" t="s">
        <v>316</v>
      </c>
    </row>
    <row r="79" spans="1:14" ht="120" x14ac:dyDescent="0.25">
      <c r="A79" s="3">
        <v>78</v>
      </c>
      <c r="B79" s="10" t="s">
        <v>85</v>
      </c>
      <c r="C79" s="10" t="s">
        <v>66</v>
      </c>
      <c r="D79" s="58" t="s">
        <v>425</v>
      </c>
      <c r="E79" s="10" t="s">
        <v>163</v>
      </c>
      <c r="F79" s="60" t="s">
        <v>138</v>
      </c>
      <c r="G79" s="10" t="s">
        <v>131</v>
      </c>
      <c r="H79" s="9">
        <v>923</v>
      </c>
      <c r="I79" s="88">
        <f>928-H79</f>
        <v>5</v>
      </c>
      <c r="J79" s="92">
        <f>(I79/928)*100</f>
        <v>0.53879310344827591</v>
      </c>
      <c r="K79" s="12"/>
      <c r="L79" s="9"/>
      <c r="M79" s="10"/>
      <c r="N79" s="10" t="s">
        <v>316</v>
      </c>
    </row>
    <row r="80" spans="1:14" ht="90" x14ac:dyDescent="0.25">
      <c r="A80" s="3">
        <v>79</v>
      </c>
      <c r="B80" s="10" t="s">
        <v>86</v>
      </c>
      <c r="C80" s="10" t="s">
        <v>66</v>
      </c>
      <c r="D80" s="11" t="s">
        <v>426</v>
      </c>
      <c r="E80" s="10" t="s">
        <v>164</v>
      </c>
      <c r="F80" s="60" t="s">
        <v>137</v>
      </c>
      <c r="G80" s="10" t="s">
        <v>131</v>
      </c>
      <c r="H80" s="9">
        <v>919</v>
      </c>
      <c r="I80" s="46">
        <f>928-H80</f>
        <v>9</v>
      </c>
      <c r="J80" s="50">
        <f>(I80/928)*100</f>
        <v>0.96982758620689657</v>
      </c>
      <c r="K80" s="9" t="s">
        <v>138</v>
      </c>
      <c r="L80" s="9"/>
      <c r="M80" s="12"/>
      <c r="N80" s="10" t="s">
        <v>316</v>
      </c>
    </row>
    <row r="81" spans="1:14" ht="90" x14ac:dyDescent="0.25">
      <c r="A81" s="3">
        <v>80</v>
      </c>
      <c r="B81" s="10" t="s">
        <v>87</v>
      </c>
      <c r="C81" s="10" t="s">
        <v>66</v>
      </c>
      <c r="D81" s="11" t="s">
        <v>427</v>
      </c>
      <c r="E81" s="10" t="s">
        <v>165</v>
      </c>
      <c r="F81" s="60" t="s">
        <v>137</v>
      </c>
      <c r="G81" s="10" t="s">
        <v>131</v>
      </c>
      <c r="H81" s="4">
        <v>923</v>
      </c>
      <c r="I81" s="46">
        <f>928-H81</f>
        <v>5</v>
      </c>
      <c r="J81" s="92">
        <f>(I81/928)*100</f>
        <v>0.53879310344827591</v>
      </c>
      <c r="K81" s="10" t="s">
        <v>138</v>
      </c>
      <c r="L81" s="4"/>
      <c r="M81" s="12"/>
      <c r="N81" s="10" t="s">
        <v>316</v>
      </c>
    </row>
    <row r="82" spans="1:14" ht="90" x14ac:dyDescent="0.25">
      <c r="A82" s="3">
        <v>81</v>
      </c>
      <c r="B82" s="10" t="s">
        <v>88</v>
      </c>
      <c r="C82" s="10" t="s">
        <v>66</v>
      </c>
      <c r="D82" s="11" t="s">
        <v>209</v>
      </c>
      <c r="E82" s="10" t="s">
        <v>166</v>
      </c>
      <c r="F82" s="4" t="s">
        <v>137</v>
      </c>
      <c r="G82" s="12" t="s">
        <v>131</v>
      </c>
      <c r="H82" s="4">
        <v>922</v>
      </c>
      <c r="I82" s="9">
        <f>928-H82</f>
        <v>6</v>
      </c>
      <c r="J82" s="50">
        <f>(I82/928)*100</f>
        <v>0.64655172413793105</v>
      </c>
      <c r="K82" s="10" t="s">
        <v>138</v>
      </c>
      <c r="L82" s="4"/>
      <c r="M82" s="10"/>
      <c r="N82" s="10" t="s">
        <v>316</v>
      </c>
    </row>
    <row r="83" spans="1:14" ht="60" customHeight="1" x14ac:dyDescent="0.25">
      <c r="A83" s="3">
        <v>82</v>
      </c>
      <c r="B83" s="10" t="s">
        <v>89</v>
      </c>
      <c r="C83" s="10" t="s">
        <v>66</v>
      </c>
      <c r="D83" s="11" t="s">
        <v>428</v>
      </c>
      <c r="E83" s="10" t="s">
        <v>167</v>
      </c>
      <c r="F83" s="60" t="s">
        <v>137</v>
      </c>
      <c r="G83" s="12" t="s">
        <v>131</v>
      </c>
      <c r="H83" s="4">
        <v>922</v>
      </c>
      <c r="I83" s="88">
        <f>928-H83</f>
        <v>6</v>
      </c>
      <c r="J83" s="92">
        <f>(I83/928)*100</f>
        <v>0.64655172413793105</v>
      </c>
      <c r="K83" s="12" t="s">
        <v>138</v>
      </c>
      <c r="L83" s="9"/>
      <c r="M83" s="10"/>
      <c r="N83" s="10" t="s">
        <v>316</v>
      </c>
    </row>
    <row r="84" spans="1:14" ht="120" x14ac:dyDescent="0.25">
      <c r="A84" s="3">
        <v>83</v>
      </c>
      <c r="B84" s="10" t="s">
        <v>90</v>
      </c>
      <c r="C84" s="10" t="s">
        <v>66</v>
      </c>
      <c r="D84" s="11" t="s">
        <v>429</v>
      </c>
      <c r="E84" s="10" t="s">
        <v>168</v>
      </c>
      <c r="F84" s="4" t="s">
        <v>138</v>
      </c>
      <c r="G84" s="4" t="s">
        <v>131</v>
      </c>
      <c r="H84" s="10">
        <v>922</v>
      </c>
      <c r="I84" s="24">
        <f>928-H84</f>
        <v>6</v>
      </c>
      <c r="J84" s="92">
        <f>(I84/928)*100</f>
        <v>0.64655172413793105</v>
      </c>
      <c r="K84" s="12"/>
      <c r="L84" s="12"/>
      <c r="M84" s="25"/>
      <c r="N84" s="25" t="s">
        <v>316</v>
      </c>
    </row>
    <row r="85" spans="1:14" ht="79.5" customHeight="1" x14ac:dyDescent="0.25">
      <c r="A85" s="3">
        <v>84</v>
      </c>
      <c r="B85" s="10" t="s">
        <v>91</v>
      </c>
      <c r="C85" s="10" t="s">
        <v>66</v>
      </c>
      <c r="D85" s="11" t="s">
        <v>210</v>
      </c>
      <c r="E85" s="10" t="s">
        <v>169</v>
      </c>
      <c r="F85" s="4" t="s">
        <v>137</v>
      </c>
      <c r="G85" s="4" t="s">
        <v>131</v>
      </c>
      <c r="H85" s="10">
        <v>922</v>
      </c>
      <c r="I85" s="24">
        <f>928-H85</f>
        <v>6</v>
      </c>
      <c r="J85" s="92">
        <f>(I85/928)*100</f>
        <v>0.64655172413793105</v>
      </c>
      <c r="K85" s="12" t="s">
        <v>138</v>
      </c>
      <c r="L85" s="12"/>
      <c r="M85" s="10"/>
      <c r="N85" s="25" t="s">
        <v>316</v>
      </c>
    </row>
    <row r="86" spans="1:14" ht="60" x14ac:dyDescent="0.25">
      <c r="A86" s="3">
        <v>85</v>
      </c>
      <c r="B86" s="6" t="s">
        <v>34</v>
      </c>
      <c r="C86" s="75" t="s">
        <v>68</v>
      </c>
      <c r="D86" s="6" t="s">
        <v>305</v>
      </c>
      <c r="E86" s="7" t="s">
        <v>238</v>
      </c>
      <c r="F86" s="16" t="s">
        <v>239</v>
      </c>
      <c r="G86" s="101" t="s">
        <v>129</v>
      </c>
      <c r="H86" s="75">
        <v>914</v>
      </c>
      <c r="I86" s="102">
        <f>928-H86</f>
        <v>14</v>
      </c>
      <c r="J86" s="54">
        <f>(I86/928)*100</f>
        <v>1.5086206896551724</v>
      </c>
      <c r="K86" s="36"/>
      <c r="L86" s="34" t="s">
        <v>319</v>
      </c>
      <c r="M86" s="7"/>
      <c r="N86" s="16" t="s">
        <v>316</v>
      </c>
    </row>
    <row r="87" spans="1:14" ht="90" x14ac:dyDescent="0.25">
      <c r="A87" s="3">
        <v>86</v>
      </c>
      <c r="B87" s="11" t="s">
        <v>30</v>
      </c>
      <c r="C87" s="10" t="s">
        <v>170</v>
      </c>
      <c r="D87" s="11" t="s">
        <v>353</v>
      </c>
      <c r="E87" s="10" t="s">
        <v>56</v>
      </c>
      <c r="F87" s="25" t="s">
        <v>356</v>
      </c>
      <c r="G87" s="67" t="s">
        <v>130</v>
      </c>
      <c r="H87" s="10">
        <v>849</v>
      </c>
      <c r="I87" s="86">
        <v>70</v>
      </c>
      <c r="J87" s="56">
        <f>(I87/919)*100</f>
        <v>7.6169749727965179</v>
      </c>
      <c r="K87" s="56" t="s">
        <v>505</v>
      </c>
      <c r="L87" s="12"/>
      <c r="M87" s="10" t="s">
        <v>354</v>
      </c>
      <c r="N87" s="22" t="s">
        <v>317</v>
      </c>
    </row>
    <row r="88" spans="1:14" ht="150" x14ac:dyDescent="0.25">
      <c r="A88" s="3">
        <v>87</v>
      </c>
      <c r="B88" s="6" t="s">
        <v>36</v>
      </c>
      <c r="C88" s="7" t="s">
        <v>68</v>
      </c>
      <c r="D88" s="7" t="s">
        <v>302</v>
      </c>
      <c r="E88" s="7" t="s">
        <v>57</v>
      </c>
      <c r="F88" s="16" t="s">
        <v>135</v>
      </c>
      <c r="G88" s="29" t="s">
        <v>130</v>
      </c>
      <c r="H88" s="33">
        <v>812</v>
      </c>
      <c r="I88" s="47">
        <v>105</v>
      </c>
      <c r="J88" s="54">
        <f>105/917*100</f>
        <v>11.450381679389313</v>
      </c>
      <c r="K88" s="7" t="s">
        <v>320</v>
      </c>
      <c r="L88" s="48"/>
      <c r="M88" s="7" t="s">
        <v>235</v>
      </c>
      <c r="N88" s="16" t="s">
        <v>317</v>
      </c>
    </row>
    <row r="89" spans="1:14" ht="135" x14ac:dyDescent="0.25">
      <c r="A89" s="3">
        <v>88</v>
      </c>
      <c r="B89" s="6" t="s">
        <v>37</v>
      </c>
      <c r="C89" s="7" t="s">
        <v>68</v>
      </c>
      <c r="D89" s="7" t="s">
        <v>240</v>
      </c>
      <c r="E89" s="7" t="s">
        <v>240</v>
      </c>
      <c r="F89" s="16" t="s">
        <v>135</v>
      </c>
      <c r="G89" s="29" t="s">
        <v>130</v>
      </c>
      <c r="H89" s="33">
        <v>796</v>
      </c>
      <c r="I89" s="47">
        <v>119</v>
      </c>
      <c r="J89" s="54">
        <f>119/915*100</f>
        <v>13.005464480874318</v>
      </c>
      <c r="K89" s="7" t="s">
        <v>495</v>
      </c>
      <c r="L89" s="48"/>
      <c r="M89" s="7" t="s">
        <v>236</v>
      </c>
      <c r="N89" s="16" t="s">
        <v>317</v>
      </c>
    </row>
    <row r="90" spans="1:14" ht="150" x14ac:dyDescent="0.25">
      <c r="A90" s="3">
        <v>89</v>
      </c>
      <c r="B90" s="7" t="s">
        <v>14</v>
      </c>
      <c r="C90" s="7" t="s">
        <v>67</v>
      </c>
      <c r="D90" s="6" t="s">
        <v>417</v>
      </c>
      <c r="E90" s="7" t="s">
        <v>418</v>
      </c>
      <c r="F90" s="16" t="s">
        <v>135</v>
      </c>
      <c r="G90" s="29" t="s">
        <v>130</v>
      </c>
      <c r="H90" s="33">
        <v>793</v>
      </c>
      <c r="I90" s="17">
        <v>121</v>
      </c>
      <c r="J90" s="93" t="s">
        <v>318</v>
      </c>
      <c r="K90" s="7" t="s">
        <v>496</v>
      </c>
      <c r="L90" s="100" t="s">
        <v>228</v>
      </c>
      <c r="M90" s="7" t="s">
        <v>232</v>
      </c>
      <c r="N90" s="16" t="s">
        <v>317</v>
      </c>
    </row>
    <row r="91" spans="1:14" ht="30" x14ac:dyDescent="0.25">
      <c r="A91" s="3">
        <v>90</v>
      </c>
      <c r="B91" s="11" t="s">
        <v>31</v>
      </c>
      <c r="C91" s="10" t="s">
        <v>170</v>
      </c>
      <c r="D91" s="11" t="s">
        <v>355</v>
      </c>
      <c r="E91" s="10" t="s">
        <v>358</v>
      </c>
      <c r="F91" s="25" t="s">
        <v>135</v>
      </c>
      <c r="G91" s="67" t="s">
        <v>130</v>
      </c>
      <c r="H91" s="10">
        <v>746</v>
      </c>
      <c r="I91" s="86">
        <f>928-H91</f>
        <v>182</v>
      </c>
      <c r="J91" s="56">
        <f>(I91/928)*100</f>
        <v>19.612068965517242</v>
      </c>
      <c r="K91" s="12"/>
      <c r="L91" s="10"/>
      <c r="M91" s="12"/>
      <c r="N91" s="22" t="s">
        <v>317</v>
      </c>
    </row>
    <row r="92" spans="1:14" ht="90" x14ac:dyDescent="0.25">
      <c r="A92" s="3">
        <v>91</v>
      </c>
      <c r="B92" s="11" t="s">
        <v>33</v>
      </c>
      <c r="C92" s="10" t="s">
        <v>170</v>
      </c>
      <c r="D92" s="11" t="s">
        <v>357</v>
      </c>
      <c r="E92" s="10" t="s">
        <v>405</v>
      </c>
      <c r="F92" s="25" t="s">
        <v>135</v>
      </c>
      <c r="G92" s="67" t="s">
        <v>130</v>
      </c>
      <c r="H92" s="12">
        <v>581</v>
      </c>
      <c r="I92" s="86">
        <f>928-H92</f>
        <v>347</v>
      </c>
      <c r="J92" s="56">
        <f>(I92/928)*100</f>
        <v>37.392241379310342</v>
      </c>
      <c r="K92" s="10"/>
      <c r="L92" s="10"/>
      <c r="M92" s="10" t="s">
        <v>360</v>
      </c>
      <c r="N92" s="22" t="s">
        <v>317</v>
      </c>
    </row>
    <row r="93" spans="1:14" ht="409.5" x14ac:dyDescent="0.25">
      <c r="A93" s="3">
        <v>92</v>
      </c>
      <c r="B93" s="6" t="s">
        <v>49</v>
      </c>
      <c r="C93" s="7" t="s">
        <v>70</v>
      </c>
      <c r="D93" s="6" t="s">
        <v>373</v>
      </c>
      <c r="E93" s="7" t="s">
        <v>61</v>
      </c>
      <c r="F93" s="16" t="s">
        <v>135</v>
      </c>
      <c r="G93" s="29" t="s">
        <v>130</v>
      </c>
      <c r="H93" s="7">
        <v>928</v>
      </c>
      <c r="I93" s="103">
        <f>928-H93</f>
        <v>0</v>
      </c>
      <c r="J93" s="104">
        <f>(I93/928)*100</f>
        <v>0</v>
      </c>
      <c r="K93" s="36" t="s">
        <v>497</v>
      </c>
      <c r="L93" s="48"/>
      <c r="M93" s="7"/>
      <c r="N93" s="16" t="s">
        <v>317</v>
      </c>
    </row>
    <row r="94" spans="1:14" ht="45" x14ac:dyDescent="0.25">
      <c r="A94" s="3">
        <v>93</v>
      </c>
      <c r="B94" s="6" t="s">
        <v>50</v>
      </c>
      <c r="C94" s="7" t="s">
        <v>70</v>
      </c>
      <c r="D94" s="6" t="s">
        <v>374</v>
      </c>
      <c r="E94" s="7" t="s">
        <v>60</v>
      </c>
      <c r="F94" s="16" t="s">
        <v>135</v>
      </c>
      <c r="G94" s="29" t="s">
        <v>130</v>
      </c>
      <c r="H94" s="7">
        <v>928</v>
      </c>
      <c r="I94" s="17">
        <f>928-H94</f>
        <v>0</v>
      </c>
      <c r="J94" s="54">
        <f>(I94/928)*100</f>
        <v>0</v>
      </c>
      <c r="K94" s="7" t="s">
        <v>396</v>
      </c>
      <c r="L94" s="48"/>
      <c r="M94" s="7"/>
      <c r="N94" s="16" t="s">
        <v>317</v>
      </c>
    </row>
    <row r="95" spans="1:14" ht="45" x14ac:dyDescent="0.25">
      <c r="A95" s="3">
        <v>94</v>
      </c>
      <c r="B95" s="6" t="s">
        <v>51</v>
      </c>
      <c r="C95" s="7" t="s">
        <v>70</v>
      </c>
      <c r="D95" s="6" t="s">
        <v>375</v>
      </c>
      <c r="E95" s="7" t="s">
        <v>63</v>
      </c>
      <c r="F95" s="16" t="s">
        <v>135</v>
      </c>
      <c r="G95" s="29" t="s">
        <v>130</v>
      </c>
      <c r="H95" s="7">
        <v>928</v>
      </c>
      <c r="I95" s="17">
        <f>928-H95</f>
        <v>0</v>
      </c>
      <c r="J95" s="54">
        <f>(I95/928)*100</f>
        <v>0</v>
      </c>
      <c r="K95" s="7" t="s">
        <v>396</v>
      </c>
      <c r="L95" s="48"/>
      <c r="M95" s="7"/>
      <c r="N95" s="16" t="s">
        <v>317</v>
      </c>
    </row>
    <row r="96" spans="1:14" ht="60" x14ac:dyDescent="0.25">
      <c r="A96" s="3">
        <v>95</v>
      </c>
      <c r="B96" s="6" t="s">
        <v>52</v>
      </c>
      <c r="C96" s="7" t="s">
        <v>70</v>
      </c>
      <c r="D96" s="6" t="s">
        <v>376</v>
      </c>
      <c r="E96" s="7" t="s">
        <v>397</v>
      </c>
      <c r="F96" s="16" t="s">
        <v>135</v>
      </c>
      <c r="G96" s="29" t="s">
        <v>130</v>
      </c>
      <c r="H96" s="7">
        <v>928</v>
      </c>
      <c r="I96" s="17">
        <f>928-H96</f>
        <v>0</v>
      </c>
      <c r="J96" s="54">
        <f>(I96/928)*100</f>
        <v>0</v>
      </c>
      <c r="K96" s="7" t="s">
        <v>396</v>
      </c>
      <c r="L96" s="48"/>
      <c r="M96" s="7"/>
      <c r="N96" s="16" t="s">
        <v>317</v>
      </c>
    </row>
    <row r="97" spans="1:14" ht="60" x14ac:dyDescent="0.25">
      <c r="A97" s="3">
        <v>96</v>
      </c>
      <c r="B97" s="6" t="s">
        <v>53</v>
      </c>
      <c r="C97" s="7" t="s">
        <v>70</v>
      </c>
      <c r="D97" s="6" t="s">
        <v>377</v>
      </c>
      <c r="E97" s="7" t="s">
        <v>64</v>
      </c>
      <c r="F97" s="16" t="s">
        <v>135</v>
      </c>
      <c r="G97" s="29" t="s">
        <v>130</v>
      </c>
      <c r="H97" s="7">
        <v>928</v>
      </c>
      <c r="I97" s="17">
        <f>928-H97</f>
        <v>0</v>
      </c>
      <c r="J97" s="54">
        <f>(I97/928)*100</f>
        <v>0</v>
      </c>
      <c r="K97" s="7" t="s">
        <v>396</v>
      </c>
      <c r="L97" s="48"/>
      <c r="M97" s="7"/>
      <c r="N97" s="16" t="s">
        <v>317</v>
      </c>
    </row>
    <row r="98" spans="1:14" ht="89.25" customHeight="1" x14ac:dyDescent="0.25">
      <c r="A98" s="3">
        <v>97</v>
      </c>
      <c r="B98" s="6" t="s">
        <v>54</v>
      </c>
      <c r="C98" s="7" t="s">
        <v>70</v>
      </c>
      <c r="D98" s="6" t="s">
        <v>378</v>
      </c>
      <c r="E98" s="7" t="s">
        <v>62</v>
      </c>
      <c r="F98" s="16" t="s">
        <v>135</v>
      </c>
      <c r="G98" s="29" t="s">
        <v>130</v>
      </c>
      <c r="H98" s="7">
        <v>928</v>
      </c>
      <c r="I98" s="17">
        <f>928-H98</f>
        <v>0</v>
      </c>
      <c r="J98" s="54">
        <f>(I98/928)*100</f>
        <v>0</v>
      </c>
      <c r="K98" s="7" t="s">
        <v>396</v>
      </c>
      <c r="L98" s="48"/>
      <c r="M98" s="7"/>
      <c r="N98" s="16" t="s">
        <v>317</v>
      </c>
    </row>
    <row r="99" spans="1:14" ht="240" x14ac:dyDescent="0.25">
      <c r="A99" s="3">
        <v>98</v>
      </c>
      <c r="B99" s="11" t="s">
        <v>32</v>
      </c>
      <c r="C99" s="10" t="s">
        <v>170</v>
      </c>
      <c r="D99" s="11" t="s">
        <v>361</v>
      </c>
      <c r="E99" s="10" t="s">
        <v>361</v>
      </c>
      <c r="F99" s="25" t="s">
        <v>406</v>
      </c>
      <c r="G99" s="68" t="s">
        <v>225</v>
      </c>
      <c r="H99" s="10">
        <v>446</v>
      </c>
      <c r="I99" s="24">
        <f>665-H99</f>
        <v>219</v>
      </c>
      <c r="J99" s="92">
        <f>(I99/665)*100</f>
        <v>32.932330827067666</v>
      </c>
      <c r="K99" s="10" t="s">
        <v>407</v>
      </c>
      <c r="L99" s="10"/>
      <c r="M99" s="12" t="s">
        <v>359</v>
      </c>
      <c r="N99" s="22" t="s">
        <v>317</v>
      </c>
    </row>
    <row r="100" spans="1:14" ht="180" x14ac:dyDescent="0.25">
      <c r="A100" s="3">
        <v>99</v>
      </c>
      <c r="B100" s="7" t="s">
        <v>12</v>
      </c>
      <c r="C100" s="7" t="s">
        <v>67</v>
      </c>
      <c r="D100" s="7" t="s">
        <v>194</v>
      </c>
      <c r="E100" s="7" t="s">
        <v>194</v>
      </c>
      <c r="F100" s="16" t="s">
        <v>233</v>
      </c>
      <c r="G100" s="44" t="s">
        <v>225</v>
      </c>
      <c r="H100" s="33">
        <v>913</v>
      </c>
      <c r="I100" s="17">
        <f>928-H100</f>
        <v>15</v>
      </c>
      <c r="J100" s="93">
        <f>(I100/928)*100</f>
        <v>1.6163793103448276</v>
      </c>
      <c r="K100" s="7" t="s">
        <v>498</v>
      </c>
      <c r="L100" s="7"/>
      <c r="M100" s="7"/>
      <c r="N100" s="16" t="s">
        <v>317</v>
      </c>
    </row>
    <row r="101" spans="1:14" ht="165" x14ac:dyDescent="0.25">
      <c r="A101" s="3">
        <v>100</v>
      </c>
      <c r="B101" s="7" t="s">
        <v>13</v>
      </c>
      <c r="C101" s="7" t="s">
        <v>67</v>
      </c>
      <c r="D101" s="7" t="s">
        <v>195</v>
      </c>
      <c r="E101" s="7" t="s">
        <v>226</v>
      </c>
      <c r="F101" s="16" t="s">
        <v>135</v>
      </c>
      <c r="G101" s="44" t="s">
        <v>130</v>
      </c>
      <c r="H101" s="33">
        <v>919</v>
      </c>
      <c r="I101" s="17">
        <f>928-H101</f>
        <v>9</v>
      </c>
      <c r="J101" s="93">
        <f>(I101/928)*100</f>
        <v>0.96982758620689657</v>
      </c>
      <c r="K101" s="7" t="s">
        <v>499</v>
      </c>
      <c r="L101" s="7"/>
      <c r="M101" s="7"/>
      <c r="N101" s="16" t="s">
        <v>317</v>
      </c>
    </row>
    <row r="102" spans="1:14" ht="188.25" customHeight="1" x14ac:dyDescent="0.25">
      <c r="A102" s="3">
        <v>101</v>
      </c>
      <c r="B102" s="74" t="s">
        <v>15</v>
      </c>
      <c r="C102" s="76" t="s">
        <v>170</v>
      </c>
      <c r="D102" s="74" t="s">
        <v>322</v>
      </c>
      <c r="E102" s="76" t="s">
        <v>323</v>
      </c>
      <c r="F102" s="76" t="s">
        <v>327</v>
      </c>
      <c r="G102" s="80" t="s">
        <v>225</v>
      </c>
      <c r="H102" s="80">
        <v>837</v>
      </c>
      <c r="I102" s="89">
        <f>928-H102</f>
        <v>91</v>
      </c>
      <c r="J102" s="56">
        <f>(I102/928)*100</f>
        <v>9.806034482758621</v>
      </c>
      <c r="K102" s="12" t="s">
        <v>500</v>
      </c>
      <c r="L102" s="9" t="s">
        <v>334</v>
      </c>
      <c r="M102" s="10"/>
      <c r="N102" s="22" t="s">
        <v>317</v>
      </c>
    </row>
    <row r="103" spans="1:14" ht="195" x14ac:dyDescent="0.25">
      <c r="A103" s="3">
        <v>102</v>
      </c>
      <c r="B103" s="11" t="s">
        <v>16</v>
      </c>
      <c r="C103" s="10" t="s">
        <v>170</v>
      </c>
      <c r="D103" s="11" t="s">
        <v>324</v>
      </c>
      <c r="E103" s="10" t="s">
        <v>330</v>
      </c>
      <c r="F103" s="4" t="s">
        <v>327</v>
      </c>
      <c r="G103" s="67" t="s">
        <v>225</v>
      </c>
      <c r="H103" s="12">
        <v>824</v>
      </c>
      <c r="I103" s="86">
        <f>928-H103</f>
        <v>104</v>
      </c>
      <c r="J103" s="56">
        <f>(I103/928)*100</f>
        <v>11.206896551724139</v>
      </c>
      <c r="K103" s="12" t="s">
        <v>500</v>
      </c>
      <c r="L103" s="12" t="s">
        <v>335</v>
      </c>
      <c r="M103" s="10"/>
      <c r="N103" s="22" t="s">
        <v>317</v>
      </c>
    </row>
    <row r="104" spans="1:14" ht="195" x14ac:dyDescent="0.25">
      <c r="A104" s="3">
        <v>103</v>
      </c>
      <c r="B104" s="11" t="s">
        <v>17</v>
      </c>
      <c r="C104" s="10" t="s">
        <v>170</v>
      </c>
      <c r="D104" s="11" t="s">
        <v>325</v>
      </c>
      <c r="E104" s="10" t="s">
        <v>331</v>
      </c>
      <c r="F104" s="4" t="s">
        <v>327</v>
      </c>
      <c r="G104" s="67" t="s">
        <v>225</v>
      </c>
      <c r="H104" s="10">
        <v>792</v>
      </c>
      <c r="I104" s="86">
        <f>928-H104</f>
        <v>136</v>
      </c>
      <c r="J104" s="56">
        <f>(I104/928)*100</f>
        <v>14.655172413793101</v>
      </c>
      <c r="K104" s="9" t="s">
        <v>500</v>
      </c>
      <c r="L104" s="12" t="s">
        <v>335</v>
      </c>
      <c r="M104" s="12"/>
      <c r="N104" s="22" t="s">
        <v>317</v>
      </c>
    </row>
    <row r="105" spans="1:14" ht="195" x14ac:dyDescent="0.25">
      <c r="A105" s="3">
        <v>104</v>
      </c>
      <c r="B105" s="11" t="s">
        <v>18</v>
      </c>
      <c r="C105" s="10" t="s">
        <v>170</v>
      </c>
      <c r="D105" s="11" t="s">
        <v>326</v>
      </c>
      <c r="E105" s="10" t="s">
        <v>362</v>
      </c>
      <c r="F105" s="25" t="s">
        <v>327</v>
      </c>
      <c r="G105" s="67" t="s">
        <v>225</v>
      </c>
      <c r="H105" s="12">
        <v>787</v>
      </c>
      <c r="I105" s="86">
        <f>928-H105</f>
        <v>141</v>
      </c>
      <c r="J105" s="56">
        <f>(I105/928)*100</f>
        <v>15.193965517241379</v>
      </c>
      <c r="K105" s="12" t="s">
        <v>500</v>
      </c>
      <c r="L105" s="12" t="s">
        <v>335</v>
      </c>
      <c r="M105" s="22"/>
      <c r="N105" s="22" t="s">
        <v>317</v>
      </c>
    </row>
    <row r="106" spans="1:14" ht="195" x14ac:dyDescent="0.25">
      <c r="A106" s="3">
        <v>105</v>
      </c>
      <c r="B106" s="58" t="s">
        <v>19</v>
      </c>
      <c r="C106" s="10" t="s">
        <v>170</v>
      </c>
      <c r="D106" s="11" t="s">
        <v>328</v>
      </c>
      <c r="E106" s="59" t="s">
        <v>332</v>
      </c>
      <c r="F106" s="25" t="s">
        <v>327</v>
      </c>
      <c r="G106" s="67" t="s">
        <v>225</v>
      </c>
      <c r="H106" s="12">
        <v>766</v>
      </c>
      <c r="I106" s="86">
        <f>928-H106</f>
        <v>162</v>
      </c>
      <c r="J106" s="56">
        <f>(I106/928)*100</f>
        <v>17.456896551724139</v>
      </c>
      <c r="K106" s="12" t="s">
        <v>500</v>
      </c>
      <c r="L106" s="12" t="s">
        <v>335</v>
      </c>
      <c r="M106" s="25"/>
      <c r="N106" s="22" t="s">
        <v>317</v>
      </c>
    </row>
    <row r="107" spans="1:14" ht="195" x14ac:dyDescent="0.25">
      <c r="A107" s="3">
        <v>106</v>
      </c>
      <c r="B107" s="11" t="s">
        <v>20</v>
      </c>
      <c r="C107" s="10" t="s">
        <v>170</v>
      </c>
      <c r="D107" s="11" t="s">
        <v>329</v>
      </c>
      <c r="E107" s="10" t="s">
        <v>333</v>
      </c>
      <c r="F107" s="4" t="s">
        <v>327</v>
      </c>
      <c r="G107" s="12" t="s">
        <v>225</v>
      </c>
      <c r="H107" s="4">
        <v>765</v>
      </c>
      <c r="I107" s="84">
        <f>928-H107</f>
        <v>163</v>
      </c>
      <c r="J107" s="51">
        <f>(I107/928)*100</f>
        <v>17.564655172413794</v>
      </c>
      <c r="K107" s="9" t="s">
        <v>500</v>
      </c>
      <c r="L107" s="12" t="s">
        <v>335</v>
      </c>
      <c r="M107" s="10"/>
      <c r="N107" s="12" t="s">
        <v>317</v>
      </c>
    </row>
    <row r="108" spans="1:14" ht="204.75" customHeight="1" x14ac:dyDescent="0.25">
      <c r="A108" s="3">
        <v>107</v>
      </c>
      <c r="B108" s="11" t="s">
        <v>21</v>
      </c>
      <c r="C108" s="10" t="s">
        <v>170</v>
      </c>
      <c r="D108" s="11" t="s">
        <v>336</v>
      </c>
      <c r="E108" s="10" t="s">
        <v>363</v>
      </c>
      <c r="F108" s="4" t="s">
        <v>135</v>
      </c>
      <c r="G108" s="12" t="s">
        <v>130</v>
      </c>
      <c r="H108" s="4">
        <v>922</v>
      </c>
      <c r="I108" s="84">
        <f>928-H108</f>
        <v>6</v>
      </c>
      <c r="J108" s="51">
        <f>(I108/928)*100</f>
        <v>0.64655172413793105</v>
      </c>
      <c r="K108" s="9" t="s">
        <v>501</v>
      </c>
      <c r="L108" s="12"/>
      <c r="M108" s="12"/>
      <c r="N108" s="12" t="s">
        <v>317</v>
      </c>
    </row>
    <row r="109" spans="1:14" ht="191.25" customHeight="1" x14ac:dyDescent="0.25">
      <c r="A109" s="3">
        <v>108</v>
      </c>
      <c r="B109" s="11" t="s">
        <v>22</v>
      </c>
      <c r="C109" s="10" t="s">
        <v>170</v>
      </c>
      <c r="D109" s="11" t="s">
        <v>337</v>
      </c>
      <c r="E109" s="10" t="s">
        <v>340</v>
      </c>
      <c r="F109" s="25" t="s">
        <v>135</v>
      </c>
      <c r="G109" s="10" t="s">
        <v>130</v>
      </c>
      <c r="H109" s="4">
        <v>922</v>
      </c>
      <c r="I109" s="84">
        <f>928-H109</f>
        <v>6</v>
      </c>
      <c r="J109" s="51">
        <f>(I109/928)*100</f>
        <v>0.64655172413793105</v>
      </c>
      <c r="K109" s="9" t="s">
        <v>501</v>
      </c>
      <c r="L109" s="10"/>
      <c r="M109" s="12"/>
      <c r="N109" s="12" t="s">
        <v>317</v>
      </c>
    </row>
    <row r="110" spans="1:14" ht="197.25" customHeight="1" x14ac:dyDescent="0.25">
      <c r="A110" s="3">
        <v>109</v>
      </c>
      <c r="B110" s="11" t="s">
        <v>23</v>
      </c>
      <c r="C110" s="10" t="s">
        <v>170</v>
      </c>
      <c r="D110" s="11" t="s">
        <v>338</v>
      </c>
      <c r="E110" s="10" t="s">
        <v>341</v>
      </c>
      <c r="F110" s="25" t="s">
        <v>135</v>
      </c>
      <c r="G110" s="10" t="s">
        <v>130</v>
      </c>
      <c r="H110" s="4">
        <v>922</v>
      </c>
      <c r="I110" s="84">
        <f>928-H110</f>
        <v>6</v>
      </c>
      <c r="J110" s="51">
        <f>(I110/928)*100</f>
        <v>0.64655172413793105</v>
      </c>
      <c r="K110" s="9" t="s">
        <v>501</v>
      </c>
      <c r="L110" s="10"/>
      <c r="M110" s="10"/>
      <c r="N110" s="12" t="s">
        <v>317</v>
      </c>
    </row>
    <row r="111" spans="1:14" ht="225" x14ac:dyDescent="0.25">
      <c r="A111" s="3">
        <v>110</v>
      </c>
      <c r="B111" s="11" t="s">
        <v>24</v>
      </c>
      <c r="C111" s="10" t="s">
        <v>170</v>
      </c>
      <c r="D111" s="11" t="s">
        <v>339</v>
      </c>
      <c r="E111" s="10" t="s">
        <v>342</v>
      </c>
      <c r="F111" s="4" t="s">
        <v>135</v>
      </c>
      <c r="G111" s="10" t="s">
        <v>130</v>
      </c>
      <c r="H111" s="4">
        <v>922</v>
      </c>
      <c r="I111" s="84">
        <f>928-H111</f>
        <v>6</v>
      </c>
      <c r="J111" s="51">
        <f>(I111/928)*100</f>
        <v>0.64655172413793105</v>
      </c>
      <c r="K111" s="9" t="s">
        <v>501</v>
      </c>
      <c r="L111" s="10"/>
      <c r="M111" s="10"/>
      <c r="N111" s="12" t="s">
        <v>317</v>
      </c>
    </row>
    <row r="112" spans="1:14" ht="240" x14ac:dyDescent="0.25">
      <c r="A112" s="3">
        <v>111</v>
      </c>
      <c r="B112" s="11" t="s">
        <v>25</v>
      </c>
      <c r="C112" s="10" t="s">
        <v>170</v>
      </c>
      <c r="D112" s="11" t="s">
        <v>404</v>
      </c>
      <c r="E112" s="10" t="s">
        <v>351</v>
      </c>
      <c r="F112" s="4" t="s">
        <v>135</v>
      </c>
      <c r="G112" s="12" t="s">
        <v>130</v>
      </c>
      <c r="H112" s="4">
        <v>919</v>
      </c>
      <c r="I112" s="84">
        <f>928-H112</f>
        <v>9</v>
      </c>
      <c r="J112" s="51">
        <f>(I112/928)*100</f>
        <v>0.96982758620689657</v>
      </c>
      <c r="K112" s="9" t="s">
        <v>366</v>
      </c>
      <c r="L112" s="12"/>
      <c r="M112" s="12" t="s">
        <v>344</v>
      </c>
      <c r="N112" s="12" t="s">
        <v>317</v>
      </c>
    </row>
    <row r="113" spans="1:14" ht="240" x14ac:dyDescent="0.25">
      <c r="A113" s="3">
        <v>112</v>
      </c>
      <c r="B113" s="11" t="s">
        <v>26</v>
      </c>
      <c r="C113" s="10" t="s">
        <v>170</v>
      </c>
      <c r="D113" s="11" t="s">
        <v>403</v>
      </c>
      <c r="E113" s="10" t="s">
        <v>365</v>
      </c>
      <c r="F113" s="4" t="s">
        <v>135</v>
      </c>
      <c r="G113" s="12" t="s">
        <v>130</v>
      </c>
      <c r="H113" s="4">
        <v>913</v>
      </c>
      <c r="I113" s="84">
        <f>928-H113</f>
        <v>15</v>
      </c>
      <c r="J113" s="51">
        <f>(I113/928)*100</f>
        <v>1.6163793103448276</v>
      </c>
      <c r="K113" s="9" t="s">
        <v>364</v>
      </c>
      <c r="L113" s="10"/>
      <c r="M113" s="12"/>
      <c r="N113" s="12" t="s">
        <v>317</v>
      </c>
    </row>
    <row r="114" spans="1:14" ht="390" x14ac:dyDescent="0.25">
      <c r="A114" s="3">
        <v>113</v>
      </c>
      <c r="B114" s="10" t="s">
        <v>27</v>
      </c>
      <c r="C114" s="10" t="s">
        <v>170</v>
      </c>
      <c r="D114" s="10" t="s">
        <v>345</v>
      </c>
      <c r="E114" s="10" t="s">
        <v>348</v>
      </c>
      <c r="F114" s="4" t="s">
        <v>135</v>
      </c>
      <c r="G114" s="12" t="s">
        <v>130</v>
      </c>
      <c r="H114" s="9">
        <v>928</v>
      </c>
      <c r="I114" s="9">
        <v>0</v>
      </c>
      <c r="J114" s="51">
        <v>0</v>
      </c>
      <c r="K114" s="4" t="s">
        <v>502</v>
      </c>
      <c r="L114" s="10"/>
      <c r="M114" s="10"/>
      <c r="N114" s="12" t="s">
        <v>317</v>
      </c>
    </row>
    <row r="115" spans="1:14" ht="270" x14ac:dyDescent="0.25">
      <c r="A115" s="3">
        <v>114</v>
      </c>
      <c r="B115" s="60" t="s">
        <v>28</v>
      </c>
      <c r="C115" s="10" t="s">
        <v>170</v>
      </c>
      <c r="D115" s="60" t="s">
        <v>346</v>
      </c>
      <c r="E115" s="60" t="s">
        <v>350</v>
      </c>
      <c r="F115" s="46" t="s">
        <v>135</v>
      </c>
      <c r="G115" s="12" t="s">
        <v>130</v>
      </c>
      <c r="H115" s="9">
        <v>928</v>
      </c>
      <c r="I115" s="9">
        <v>0</v>
      </c>
      <c r="J115" s="56">
        <v>0</v>
      </c>
      <c r="K115" s="12" t="s">
        <v>503</v>
      </c>
      <c r="L115" s="12" t="s">
        <v>343</v>
      </c>
      <c r="M115" s="10"/>
      <c r="N115" s="22" t="s">
        <v>317</v>
      </c>
    </row>
    <row r="116" spans="1:14" ht="210" x14ac:dyDescent="0.25">
      <c r="A116" s="3">
        <v>115</v>
      </c>
      <c r="B116" s="10" t="s">
        <v>29</v>
      </c>
      <c r="C116" s="10" t="s">
        <v>170</v>
      </c>
      <c r="D116" s="10" t="s">
        <v>347</v>
      </c>
      <c r="E116" s="10" t="s">
        <v>349</v>
      </c>
      <c r="F116" s="4" t="s">
        <v>135</v>
      </c>
      <c r="G116" s="12" t="s">
        <v>130</v>
      </c>
      <c r="H116" s="9">
        <v>928</v>
      </c>
      <c r="I116" s="4">
        <v>0</v>
      </c>
      <c r="J116" s="92">
        <v>0</v>
      </c>
      <c r="K116" s="12" t="s">
        <v>504</v>
      </c>
      <c r="L116" s="12"/>
      <c r="M116" s="12"/>
      <c r="N116" s="22" t="s">
        <v>317</v>
      </c>
    </row>
    <row r="117" spans="1:14" ht="75" x14ac:dyDescent="0.25">
      <c r="A117" s="3">
        <v>116</v>
      </c>
      <c r="B117" s="11" t="s">
        <v>466</v>
      </c>
      <c r="C117" s="10" t="s">
        <v>170</v>
      </c>
      <c r="D117" s="10" t="s">
        <v>402</v>
      </c>
      <c r="E117" s="10" t="s">
        <v>467</v>
      </c>
      <c r="F117" s="4" t="s">
        <v>352</v>
      </c>
      <c r="G117" s="12" t="s">
        <v>130</v>
      </c>
      <c r="H117" s="9">
        <v>872</v>
      </c>
      <c r="I117" s="84">
        <v>56</v>
      </c>
      <c r="J117" s="56">
        <f>(I117/928)*100</f>
        <v>6.0344827586206895</v>
      </c>
      <c r="K117" s="12" t="s">
        <v>468</v>
      </c>
      <c r="L117" s="12"/>
      <c r="M117" s="12"/>
      <c r="N117" s="22" t="s">
        <v>317</v>
      </c>
    </row>
    <row r="118" spans="1:14" ht="60" x14ac:dyDescent="0.25">
      <c r="A118" s="3">
        <v>117</v>
      </c>
      <c r="B118" s="11" t="s">
        <v>469</v>
      </c>
      <c r="C118" s="10" t="s">
        <v>170</v>
      </c>
      <c r="D118" s="11" t="s">
        <v>398</v>
      </c>
      <c r="E118" s="10" t="s">
        <v>472</v>
      </c>
      <c r="F118" s="4" t="s">
        <v>352</v>
      </c>
      <c r="G118" s="12" t="s">
        <v>130</v>
      </c>
      <c r="H118" s="4">
        <v>882</v>
      </c>
      <c r="I118" s="84">
        <v>46</v>
      </c>
      <c r="J118" s="56">
        <f>(I118/928)*100</f>
        <v>4.9568965517241379</v>
      </c>
      <c r="K118" s="10" t="s">
        <v>470</v>
      </c>
      <c r="L118" s="12"/>
      <c r="M118" s="10"/>
      <c r="N118" s="22" t="s">
        <v>317</v>
      </c>
    </row>
    <row r="119" spans="1:14" ht="45" x14ac:dyDescent="0.25">
      <c r="A119" s="3">
        <v>118</v>
      </c>
      <c r="B119" s="11" t="s">
        <v>471</v>
      </c>
      <c r="C119" s="10" t="s">
        <v>170</v>
      </c>
      <c r="D119" s="11" t="s">
        <v>399</v>
      </c>
      <c r="E119" s="10" t="s">
        <v>473</v>
      </c>
      <c r="F119" s="4" t="s">
        <v>352</v>
      </c>
      <c r="G119" s="12" t="s">
        <v>130</v>
      </c>
      <c r="H119" s="4">
        <v>858</v>
      </c>
      <c r="I119" s="84">
        <v>70</v>
      </c>
      <c r="J119" s="56">
        <f>(I119/928)*100</f>
        <v>7.5431034482758621</v>
      </c>
      <c r="K119" s="10" t="s">
        <v>470</v>
      </c>
      <c r="L119" s="12"/>
      <c r="M119" s="12"/>
      <c r="N119" s="22" t="s">
        <v>317</v>
      </c>
    </row>
    <row r="120" spans="1:14" ht="45" x14ac:dyDescent="0.25">
      <c r="A120" s="3">
        <v>119</v>
      </c>
      <c r="B120" s="11" t="s">
        <v>476</v>
      </c>
      <c r="C120" s="10" t="s">
        <v>170</v>
      </c>
      <c r="D120" s="11" t="s">
        <v>400</v>
      </c>
      <c r="E120" s="10" t="s">
        <v>474</v>
      </c>
      <c r="F120" s="4" t="s">
        <v>352</v>
      </c>
      <c r="G120" s="12" t="s">
        <v>130</v>
      </c>
      <c r="H120" s="4">
        <v>865</v>
      </c>
      <c r="I120" s="84">
        <v>63</v>
      </c>
      <c r="J120" s="56">
        <f>(I120/928)*100</f>
        <v>6.7887931034482758</v>
      </c>
      <c r="K120" s="10" t="s">
        <v>470</v>
      </c>
      <c r="L120" s="12"/>
      <c r="M120" s="10"/>
      <c r="N120" s="22" t="s">
        <v>317</v>
      </c>
    </row>
    <row r="121" spans="1:14" ht="45" x14ac:dyDescent="0.25">
      <c r="A121" s="3">
        <v>120</v>
      </c>
      <c r="B121" s="11" t="s">
        <v>477</v>
      </c>
      <c r="C121" s="10" t="s">
        <v>170</v>
      </c>
      <c r="D121" s="11" t="s">
        <v>401</v>
      </c>
      <c r="E121" s="10" t="s">
        <v>475</v>
      </c>
      <c r="F121" s="25" t="s">
        <v>352</v>
      </c>
      <c r="G121" s="12" t="s">
        <v>130</v>
      </c>
      <c r="H121" s="4">
        <v>873</v>
      </c>
      <c r="I121" s="84">
        <v>55</v>
      </c>
      <c r="J121" s="51">
        <f>(I121/928)*100</f>
        <v>5.9267241379310347</v>
      </c>
      <c r="K121" s="10" t="s">
        <v>470</v>
      </c>
      <c r="L121" s="12"/>
      <c r="M121" s="12"/>
      <c r="N121" s="22" t="s">
        <v>317</v>
      </c>
    </row>
    <row r="122" spans="1:14" x14ac:dyDescent="0.25">
      <c r="A122" s="3">
        <v>121</v>
      </c>
      <c r="B122" s="7" t="s">
        <v>430</v>
      </c>
      <c r="C122" s="7" t="s">
        <v>70</v>
      </c>
      <c r="D122" s="7" t="s">
        <v>432</v>
      </c>
      <c r="E122" s="7" t="s">
        <v>431</v>
      </c>
      <c r="F122" s="16" t="s">
        <v>433</v>
      </c>
      <c r="G122" s="7" t="s">
        <v>129</v>
      </c>
      <c r="H122" s="5">
        <v>903</v>
      </c>
      <c r="I122" s="57">
        <v>25</v>
      </c>
      <c r="J122" s="52"/>
      <c r="K122" s="7" t="s">
        <v>434</v>
      </c>
      <c r="L122" s="7"/>
      <c r="M122" s="7"/>
      <c r="N122" s="16" t="s">
        <v>316</v>
      </c>
    </row>
    <row r="123" spans="1:14" ht="90" x14ac:dyDescent="0.25">
      <c r="A123" s="3">
        <v>122</v>
      </c>
      <c r="B123" s="10" t="s">
        <v>465</v>
      </c>
      <c r="C123" s="10" t="s">
        <v>66</v>
      </c>
      <c r="D123" s="12" t="s">
        <v>409</v>
      </c>
      <c r="E123" s="77" t="s">
        <v>491</v>
      </c>
      <c r="F123" s="25" t="s">
        <v>489</v>
      </c>
      <c r="G123" s="12" t="s">
        <v>490</v>
      </c>
      <c r="H123" s="9">
        <v>920</v>
      </c>
      <c r="I123" s="9">
        <v>8</v>
      </c>
      <c r="J123" s="50">
        <f>(I123/928)*100</f>
        <v>0.86206896551724133</v>
      </c>
      <c r="K123" s="10" t="s">
        <v>493</v>
      </c>
      <c r="L123" s="10" t="s">
        <v>314</v>
      </c>
      <c r="M123" s="10"/>
      <c r="N123" s="25" t="s">
        <v>316</v>
      </c>
    </row>
  </sheetData>
  <protectedRanges>
    <protectedRange password="CC6B" sqref="B1 D1:F1" name="Område1_1"/>
  </protectedRanges>
  <autoFilter ref="A1:N123">
    <sortState ref="A2:N123">
      <sortCondition ref="A1:A123"/>
    </sortState>
  </autoFilter>
  <sortState ref="A2:N123">
    <sortCondition ref="J1"/>
  </sortState>
  <pageMargins left="0.19685039370078741" right="0.19685039370078741" top="0.19685039370078741" bottom="0.19685039370078741" header="0.31496062992125984" footer="0.31496062992125984"/>
  <pageSetup paperSize="9" scale="46" orientation="landscape"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pane ySplit="1" topLeftCell="A2" activePane="bottomLeft" state="frozen"/>
      <selection pane="bottomLeft" activeCell="A20" sqref="A20"/>
    </sheetView>
  </sheetViews>
  <sheetFormatPr defaultRowHeight="15" x14ac:dyDescent="0.25"/>
  <cols>
    <col min="1" max="1" width="35.5703125" bestFit="1" customWidth="1"/>
    <col min="2" max="2" width="98.7109375" customWidth="1"/>
    <col min="3" max="3" width="43.85546875" style="3" customWidth="1"/>
  </cols>
  <sheetData>
    <row r="1" spans="1:3" ht="14.45" x14ac:dyDescent="0.35">
      <c r="A1" s="107" t="s">
        <v>122</v>
      </c>
      <c r="B1" s="1" t="s">
        <v>123</v>
      </c>
    </row>
    <row r="2" spans="1:3" x14ac:dyDescent="0.25">
      <c r="A2" t="s">
        <v>515</v>
      </c>
      <c r="B2" t="s">
        <v>516</v>
      </c>
    </row>
    <row r="3" spans="1:3" x14ac:dyDescent="0.25">
      <c r="A3" s="2" t="s">
        <v>507</v>
      </c>
      <c r="B3" t="s">
        <v>506</v>
      </c>
    </row>
    <row r="4" spans="1:3" x14ac:dyDescent="0.25">
      <c r="A4" s="2" t="s">
        <v>124</v>
      </c>
      <c r="B4" t="s">
        <v>125</v>
      </c>
    </row>
    <row r="5" spans="1:3" x14ac:dyDescent="0.25">
      <c r="A5" s="2" t="s">
        <v>139</v>
      </c>
      <c r="B5" t="s">
        <v>519</v>
      </c>
    </row>
    <row r="6" spans="1:3" x14ac:dyDescent="0.25">
      <c r="A6" s="2" t="s">
        <v>517</v>
      </c>
      <c r="B6" t="s">
        <v>518</v>
      </c>
    </row>
    <row r="7" spans="1:3" x14ac:dyDescent="0.25">
      <c r="A7" s="2" t="s">
        <v>520</v>
      </c>
      <c r="B7" t="s">
        <v>521</v>
      </c>
    </row>
    <row r="8" spans="1:3" x14ac:dyDescent="0.25">
      <c r="A8" s="2" t="s">
        <v>524</v>
      </c>
      <c r="B8" t="s">
        <v>508</v>
      </c>
    </row>
    <row r="9" spans="1:3" x14ac:dyDescent="0.25">
      <c r="A9" s="2" t="s">
        <v>523</v>
      </c>
      <c r="B9" s="105" t="s">
        <v>509</v>
      </c>
    </row>
    <row r="10" spans="1:3" x14ac:dyDescent="0.25">
      <c r="A10" s="2"/>
      <c r="B10" s="105"/>
    </row>
    <row r="12" spans="1:3" ht="14.45" x14ac:dyDescent="0.35">
      <c r="A12" s="108" t="s">
        <v>512</v>
      </c>
      <c r="B12" s="109" t="s">
        <v>514</v>
      </c>
      <c r="C12" s="110" t="s">
        <v>513</v>
      </c>
    </row>
    <row r="13" spans="1:3" ht="45" x14ac:dyDescent="0.25">
      <c r="A13" t="s">
        <v>511</v>
      </c>
      <c r="B13" s="13" t="s">
        <v>179</v>
      </c>
      <c r="C13" s="61" t="s">
        <v>136</v>
      </c>
    </row>
    <row r="14" spans="1:3" ht="45" x14ac:dyDescent="0.25">
      <c r="A14" t="s">
        <v>180</v>
      </c>
      <c r="B14" t="s">
        <v>181</v>
      </c>
      <c r="C14" s="111" t="s">
        <v>136</v>
      </c>
    </row>
    <row r="15" spans="1:3" ht="90" x14ac:dyDescent="0.25">
      <c r="A15" s="2" t="s">
        <v>139</v>
      </c>
      <c r="B15" s="8" t="s">
        <v>174</v>
      </c>
      <c r="C15" s="111" t="s">
        <v>138</v>
      </c>
    </row>
    <row r="16" spans="1:3" ht="45" x14ac:dyDescent="0.25">
      <c r="A16" t="s">
        <v>522</v>
      </c>
      <c r="B16" s="13" t="s">
        <v>176</v>
      </c>
      <c r="C16" s="14" t="s">
        <v>177</v>
      </c>
    </row>
    <row r="17" spans="1:3" ht="90" x14ac:dyDescent="0.25">
      <c r="A17" t="s">
        <v>524</v>
      </c>
      <c r="B17" s="13" t="s">
        <v>178</v>
      </c>
      <c r="C17" s="106" t="s">
        <v>135</v>
      </c>
    </row>
    <row r="18" spans="1:3" ht="60" x14ac:dyDescent="0.25">
      <c r="A18" t="s">
        <v>523</v>
      </c>
      <c r="B18" s="105" t="s">
        <v>510</v>
      </c>
      <c r="C18" s="106" t="s">
        <v>175</v>
      </c>
    </row>
  </sheetData>
  <sortState ref="A9:C14">
    <sortCondition ref="A9:A14"/>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Notes</vt:lpstr>
    </vt:vector>
  </TitlesOfParts>
  <Company>Syddansk Unversitet - University of Southern Denmark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Mølgaard Nielsen</dc:creator>
  <cp:lastModifiedBy>Joey Fitch</cp:lastModifiedBy>
  <cp:lastPrinted>2017-03-14T16:58:42Z</cp:lastPrinted>
  <dcterms:created xsi:type="dcterms:W3CDTF">2014-08-01T12:28:20Z</dcterms:created>
  <dcterms:modified xsi:type="dcterms:W3CDTF">2017-04-17T17:59:38Z</dcterms:modified>
</cp:coreProperties>
</file>