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ate1904="1" showInkAnnotation="0" autoCompressPictures="0"/>
  <mc:AlternateContent xmlns:mc="http://schemas.openxmlformats.org/markup-compatibility/2006">
    <mc:Choice Requires="x15">
      <x15ac:absPath xmlns:x15ac="http://schemas.microsoft.com/office/spreadsheetml/2010/11/ac" url="/Users/whd/Documents/GitHub/ssw555tmHogwarts2020Spring/docs/"/>
    </mc:Choice>
  </mc:AlternateContent>
  <xr:revisionPtr revIDLastSave="0" documentId="13_ncr:1_{579FA1E8-B0EA-4542-9CA1-B6229137D054}" xr6:coauthVersionLast="45" xr6:coauthVersionMax="45" xr10:uidLastSave="{00000000-0000-0000-0000-000000000000}"/>
  <bookViews>
    <workbookView xWindow="0" yWindow="460" windowWidth="25600" windowHeight="15540" tabRatio="500" activeTab="3"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 i="7" l="1"/>
  <c r="G4" i="7"/>
  <c r="B19" i="2" l="1"/>
  <c r="C19" i="2"/>
  <c r="D19" i="2"/>
  <c r="E19" i="2"/>
  <c r="B20" i="2"/>
  <c r="C20" i="2"/>
  <c r="D20" i="2"/>
  <c r="E20" i="2"/>
  <c r="B21" i="2"/>
  <c r="C21" i="2"/>
  <c r="D21" i="2"/>
  <c r="E21" i="2"/>
  <c r="B22" i="2"/>
  <c r="C22" i="2"/>
  <c r="D22" i="2"/>
  <c r="E22" i="2"/>
  <c r="B23" i="2"/>
  <c r="C23" i="2"/>
  <c r="D23" i="2"/>
  <c r="E23" i="2"/>
  <c r="B24" i="2"/>
  <c r="C24" i="2"/>
  <c r="D24" i="2"/>
  <c r="E24" i="2"/>
  <c r="B25" i="2"/>
  <c r="C25" i="2"/>
  <c r="D25" i="2"/>
  <c r="E25" i="2"/>
  <c r="C18" i="2"/>
  <c r="D18" i="2"/>
  <c r="E18" i="2"/>
  <c r="B18" i="2"/>
  <c r="D19" i="13" l="1"/>
  <c r="G19" i="13"/>
  <c r="G10" i="3" l="1"/>
  <c r="G9" i="3"/>
  <c r="G8" i="3"/>
  <c r="G7" i="3"/>
  <c r="G6" i="3"/>
  <c r="G5" i="3"/>
  <c r="G4" i="3"/>
  <c r="G3" i="3"/>
  <c r="B10" i="2" l="1" a="1"/>
  <c r="B10" i="2" s="1"/>
  <c r="F3" i="7" l="1"/>
  <c r="E3" i="7"/>
  <c r="C3" i="7"/>
  <c r="D8" i="2" l="1"/>
  <c r="B3" i="2"/>
  <c r="C3" i="2"/>
  <c r="D3" i="2"/>
  <c r="E3" i="2"/>
  <c r="B4" i="2"/>
  <c r="C4" i="2"/>
  <c r="D4" i="2"/>
  <c r="E4" i="2"/>
  <c r="B5" i="2"/>
  <c r="C5" i="2"/>
  <c r="D5" i="2"/>
  <c r="E5" i="2"/>
  <c r="B6" i="2"/>
  <c r="C6" i="2"/>
  <c r="D6" i="2"/>
  <c r="E6" i="2"/>
  <c r="B7" i="2"/>
  <c r="C7" i="2"/>
  <c r="D7" i="2"/>
  <c r="E7" i="2"/>
  <c r="B8" i="2"/>
  <c r="C8" i="2"/>
  <c r="E8" i="2"/>
  <c r="B9" i="2"/>
  <c r="C9" i="2"/>
  <c r="D9" i="2"/>
  <c r="E9" i="2"/>
  <c r="C2" i="2"/>
  <c r="D2" i="2"/>
  <c r="E2" i="2"/>
  <c r="B2" i="2"/>
  <c r="G17" i="13" l="1"/>
  <c r="G18" i="13"/>
  <c r="D17" i="13"/>
  <c r="D18" i="13"/>
  <c r="G16" i="13"/>
  <c r="D16"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<sst xmlns="http://schemas.openxmlformats.org/spreadsheetml/2006/main" count="550" uniqueCount="346">
  <si>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</si>
  <si>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</si>
  <si>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</si>
  <si>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</si>
  <si>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</si>
  <si>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</si>
  <si>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</si>
  <si>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</si>
  <si>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</si>
  <si>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</si>
  <si>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</si>
  <si>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</si>
  <si>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</si>
  <si>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</si>
  <si>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</si>
  <si>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</si>
  <si>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</si>
  <si>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</si>
  <si>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</si>
  <si>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</si>
  <si>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</si>
  <si>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</si>
  <si>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</si>
  <si>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</si>
  <si>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</si>
  <si>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</si>
  <si>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</si>
  <si>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</si>
  <si>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</si>
  <si>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</si>
  <si>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</si>
  <si>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</si>
  <si>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</si>
  <si>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</si>
  <si>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</si>
  <si>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</si>
  <si>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</si>
  <si>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</si>
  <si>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</si>
  <si>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</si>
  <si>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</si>
  <si>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</si>
  <si>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</si>
  <si>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</si>
  <si>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</si>
  <si>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</si>
  <si>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</si>
  <si>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</si>
  <si>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</si>
  <si>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</si>
  <si>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</si>
  <si>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</si>
  <si>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</si>
  <si>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</si>
  <si>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</si>
  <si>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</si>
  <si>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</si>
  <si>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</si>
  <si>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</si>
  <si>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</si>
  <si>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</si>
  <si>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</si>
  <si>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</si>
  <si>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</si>
  <si>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</si>
  <si>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</si>
  <si>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</si>
  <si>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</si>
  <si>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</si>
  <si>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</si>
  <si>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</si>
  <si>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</si>
  <si>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</si>
  <si>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</si>
  <si>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</si>
  <si>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</si>
  <si>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</si>
  <si>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</si>
  <si>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</si>
  <si>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</si>
  <si>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</si>
  <si>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</si>
  <si>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</si>
  <si>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</si>
  <si>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</si>
  <si>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</si>
  <si>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</si>
  <si>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</si>
  <si>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</si>
  <si>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</si>
  <si>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</si>
  <si>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</si>
  <si>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</si>
  <si>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</si>
  <si>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</si>
  <si>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</si>
  <si>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</si>
  <si>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</si>
  <si>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</si>
  <si>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</si>
  <si>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</si>
  <si>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</si>
  <si>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</si>
  <si>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</si>
  <si>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</si>
  <si>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</si>
  <si>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</si>
  <si>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</si>
  <si>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</si>
  <si>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</si>
  <si>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</si>
  <si>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</si>
  <si>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</si>
  <si>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</si>
  <si>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</si>
  <si>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</si>
  <si>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</si>
  <si>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</si>
  <si>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</si>
  <si>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</si>
  <si>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</si>
  <si>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</si>
  <si>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</si>
  <si>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</si>
  <si>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</si>
  <si>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</si>
  <si>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</si>
  <si>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</si>
  <si>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</si>
  <si>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</si>
  <si>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</si>
  <si>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</si>
  <si>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</si>
  <si>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</si>
  <si>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</si>
  <si>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</si>
  <si>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</si>
  <si>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</si>
  <si>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</si>
  <si>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</si>
  <si>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</si>
  <si>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</si>
  <si>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</si>
  <si>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</si>
  <si>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</si>
  <si>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</si>
  <si>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</si>
  <si>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</si>
  <si>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</si>
  <si>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</si>
  <si>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</si>
  <si>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</si>
  <si>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</si>
  <si>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</si>
  <si>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</si>
  <si>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</si>
  <si>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</si>
  <si>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</si>
  <si>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</si>
  <si>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</si>
  <si>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</si>
  <si>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</si>
  <si>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</si>
  <si>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</si>
  <si>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</si>
  <si>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</si>
  <si>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</si>
  <si>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</si>
  <si>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</si>
  <si>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</si>
  <si>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</si>
  <si>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</si>
  <si>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</si>
  <si>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</si>
  <si>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</si>
  <si>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</si>
  <si>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</si>
  <si>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</si>
  <si>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</si>
  <si>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yz</t>
  </si>
  <si>
    <t>Yu</t>
  </si>
  <si>
    <t>Zhou</t>
  </si>
  <si>
    <t>hw</t>
  </si>
  <si>
    <t>fl</t>
  </si>
  <si>
    <t>Haodong</t>
  </si>
  <si>
    <t>Wu</t>
  </si>
  <si>
    <t>Fangji</t>
  </si>
  <si>
    <t>Liang</t>
  </si>
  <si>
    <t>yh</t>
  </si>
  <si>
    <t>Ying</t>
  </si>
  <si>
    <t>ssw555tmHogwarts2020Spring</t>
  </si>
  <si>
    <t>Hu</t>
  </si>
  <si>
    <t>yhu71@stevens.edu</t>
  </si>
  <si>
    <t>yzhou100@stevens.edu</t>
  </si>
  <si>
    <t>hwu38@stevens.edu</t>
  </si>
  <si>
    <t>fliang2@stevens.edu</t>
  </si>
  <si>
    <t>JoeyIsZY</t>
  </si>
  <si>
    <t>yhu71</t>
  </si>
  <si>
    <t>hy</t>
  </si>
  <si>
    <t>Owner</t>
  </si>
  <si>
    <t>zy</t>
  </si>
  <si>
    <t>Estimation</t>
  </si>
  <si>
    <t>Action</t>
  </si>
  <si>
    <t>Source</t>
  </si>
  <si>
    <t>Test</t>
  </si>
  <si>
    <t>To do</t>
  </si>
  <si>
    <t>wuhuwuhuhu</t>
  </si>
  <si>
    <t>Epimetheus12</t>
  </si>
  <si>
    <t>Collaboration Model:</t>
  </si>
  <si>
    <t>Collaborator</t>
  </si>
  <si>
    <t>Master</t>
  </si>
  <si>
    <t>works as the production environment, which stores codes and files of completed sprints.</t>
  </si>
  <si>
    <t>Devolop</t>
  </si>
  <si>
    <t>works as the developing environment, which stores codes and files of the current working sprint. When a sprint completed, this branch will be merged into Master Branch, operated by Yu Zhou only.</t>
  </si>
  <si>
    <t>Story Velocity</t>
  </si>
  <si>
    <t>Unify name rule to avoid conflicts</t>
  </si>
  <si>
    <t>Coding without comments</t>
  </si>
  <si>
    <t>Communicate in time</t>
  </si>
  <si>
    <t>The main file should be revised ASAP if needs arises, or it'll occur a lot of rework</t>
  </si>
  <si>
    <t>us02.py</t>
  </si>
  <si>
    <t>us03.py</t>
  </si>
  <si>
    <t>us04.py</t>
  </si>
  <si>
    <t>us05.py</t>
  </si>
  <si>
    <t>us07.py</t>
  </si>
  <si>
    <t>us01.py</t>
  </si>
  <si>
    <t>us08.py</t>
  </si>
  <si>
    <t>us09.py</t>
  </si>
  <si>
    <t>us02_test.py</t>
  </si>
  <si>
    <t>us03_test.py</t>
  </si>
  <si>
    <t>us04_test.py</t>
  </si>
  <si>
    <t>us05_test.py</t>
  </si>
  <si>
    <t>us01_test.py</t>
  </si>
  <si>
    <t>us07_test.py</t>
  </si>
  <si>
    <t>us08_test.py</t>
  </si>
  <si>
    <t>us09_test.py</t>
  </si>
  <si>
    <t>Done</t>
  </si>
  <si>
    <t>us01_current_date_check</t>
  </si>
  <si>
    <t>us02_birth_before_marriage</t>
  </si>
  <si>
    <t>us03_birth_before_death</t>
  </si>
  <si>
    <t>us04_marriage_before_divorce</t>
  </si>
  <si>
    <t>us05_marriage_before_death</t>
  </si>
  <si>
    <t>us07_not_olderthan150</t>
  </si>
  <si>
    <t>us08_birth_before_marriage</t>
  </si>
  <si>
    <t>us09_birth_after_death</t>
  </si>
  <si>
    <t>Testcurrent_date_check</t>
  </si>
  <si>
    <t>Testbirth_before_marriage</t>
  </si>
  <si>
    <t>US04_TestCase</t>
  </si>
  <si>
    <t>US05_TestCase</t>
  </si>
  <si>
    <t>US08_TestCase</t>
  </si>
  <si>
    <t>US09_TestCase</t>
  </si>
  <si>
    <t>Asserting GED data opptionally, it may probaberly affect previous us test. Instead, we shall always add new GED data at the end of the GED file.</t>
  </si>
  <si>
    <t>1-23</t>
  </si>
  <si>
    <t>1-22</t>
  </si>
  <si>
    <t>1-25</t>
  </si>
  <si>
    <t>1-21</t>
  </si>
  <si>
    <t>1-24</t>
  </si>
  <si>
    <t>1-41</t>
  </si>
  <si>
    <t>1-32</t>
  </si>
  <si>
    <t>1-30</t>
  </si>
  <si>
    <t>1-18</t>
  </si>
  <si>
    <t>1-19</t>
  </si>
  <si>
    <t>us06.py</t>
  </si>
  <si>
    <t>us06_divorce_before_death</t>
  </si>
  <si>
    <t>us06_test</t>
  </si>
  <si>
    <t>Testdivorce_before_death</t>
  </si>
  <si>
    <t>3/15</t>
  </si>
  <si>
    <t>us12.py</t>
  </si>
  <si>
    <t>us12_parents_not_too_old</t>
  </si>
  <si>
    <t>1-35</t>
  </si>
  <si>
    <t>us12_test</t>
  </si>
  <si>
    <t>1-26</t>
  </si>
  <si>
    <t>3/18</t>
    <phoneticPr fontId="2" type="noConversion"/>
  </si>
  <si>
    <t>us10.py</t>
    <phoneticPr fontId="2" type="noConversion"/>
  </si>
  <si>
    <t>us11.py</t>
    <phoneticPr fontId="2" type="noConversion"/>
  </si>
  <si>
    <t>us10_marriage_after_14</t>
  </si>
  <si>
    <t>us11_no_bigamy</t>
  </si>
  <si>
    <t>1-22</t>
    <phoneticPr fontId="2" type="noConversion"/>
  </si>
  <si>
    <t>1-17</t>
    <phoneticPr fontId="2" type="noConversion"/>
  </si>
  <si>
    <t>us10_test</t>
    <phoneticPr fontId="2" type="noConversion"/>
  </si>
  <si>
    <t>us11_test</t>
    <phoneticPr fontId="2" type="noConversion"/>
  </si>
  <si>
    <t>test_us10</t>
  </si>
  <si>
    <t>test_us11</t>
  </si>
  <si>
    <t>11-20</t>
    <phoneticPr fontId="2" type="noConversion"/>
  </si>
  <si>
    <t>11-21</t>
    <phoneticPr fontId="2" type="noConversion"/>
  </si>
  <si>
    <t>Keep refactorying if needs arise</t>
  </si>
  <si>
    <t>Try Mock from Sprint 3 for test code</t>
  </si>
  <si>
    <t>duplication</t>
  </si>
  <si>
    <t xml:space="preserve"> </t>
  </si>
  <si>
    <t>2/25</t>
  </si>
  <si>
    <t>us17.py</t>
  </si>
  <si>
    <t>us18.py</t>
  </si>
  <si>
    <t>us17_no_marriages_to_children</t>
  </si>
  <si>
    <t>us18_no_marriages_between_siblings</t>
  </si>
  <si>
    <t>us17_test</t>
  </si>
  <si>
    <t>us18_test</t>
  </si>
  <si>
    <t>test_us17_no_marriages_to_children</t>
  </si>
  <si>
    <t>test_us18_no_marriages_between_siblings</t>
  </si>
  <si>
    <t>3/22</t>
    <phoneticPr fontId="2" type="noConversion"/>
  </si>
  <si>
    <t>us16.py</t>
    <phoneticPr fontId="2" type="noConversion"/>
  </si>
  <si>
    <t>us15_more_than_15siblings</t>
    <phoneticPr fontId="2" type="noConversion"/>
  </si>
  <si>
    <t>us16_same_male_surname</t>
    <phoneticPr fontId="2" type="noConversion"/>
  </si>
  <si>
    <t>us15_test</t>
    <phoneticPr fontId="2" type="noConversion"/>
  </si>
  <si>
    <t>us16_test</t>
    <phoneticPr fontId="2" type="noConversion"/>
  </si>
  <si>
    <t>Testparents_not_too_old</t>
    <phoneticPr fontId="2" type="noConversion"/>
  </si>
  <si>
    <t>5-12</t>
    <phoneticPr fontId="2" type="noConversion"/>
  </si>
  <si>
    <t>6-18</t>
    <phoneticPr fontId="2" type="noConversion"/>
  </si>
  <si>
    <t>test_us16</t>
  </si>
  <si>
    <t>test_us15</t>
    <phoneticPr fontId="2" type="noConversion"/>
  </si>
  <si>
    <t>10-18</t>
    <phoneticPr fontId="2" type="noConversion"/>
  </si>
  <si>
    <t>There should be fewer than 15 siblings in a family</t>
    <phoneticPr fontId="9" type="noConversion"/>
  </si>
  <si>
    <t>All male members of a family should have the same last name</t>
    <phoneticPr fontId="9" type="noConversion"/>
  </si>
  <si>
    <t>Marriage should be at least 14 years after birth of both spouses (parents must be at least 14 years old)</t>
    <phoneticPr fontId="9" type="noConversion"/>
  </si>
  <si>
    <t>12-19</t>
    <phoneticPr fontId="2" type="noConversion"/>
  </si>
  <si>
    <t>us15.py</t>
    <phoneticPr fontId="2" type="noConversion"/>
  </si>
  <si>
    <t>us13.py</t>
    <phoneticPr fontId="2" type="noConversion"/>
  </si>
  <si>
    <t>us14.py</t>
    <phoneticPr fontId="2" type="noConversion"/>
  </si>
  <si>
    <t>us13_sibling_spacing</t>
  </si>
  <si>
    <t>us14_multiple_births</t>
  </si>
  <si>
    <t>6-30</t>
    <phoneticPr fontId="2" type="noConversion"/>
  </si>
  <si>
    <t>6-24</t>
    <phoneticPr fontId="2" type="noConversion"/>
  </si>
  <si>
    <t>us13_test</t>
    <phoneticPr fontId="2" type="noConversion"/>
  </si>
  <si>
    <t>us14_test</t>
    <phoneticPr fontId="2" type="noConversion"/>
  </si>
  <si>
    <t>test_sibling_spacing</t>
  </si>
  <si>
    <t>test_multiple_births</t>
  </si>
  <si>
    <t>10-17</t>
    <phoneticPr fontId="2" type="noConversion"/>
  </si>
  <si>
    <t>done</t>
  </si>
  <si>
    <t>us23.py</t>
  </si>
  <si>
    <t>us23_unique_name_birth_date</t>
  </si>
  <si>
    <t>us24.py</t>
  </si>
  <si>
    <t>us24_unique_families_by_spouses</t>
  </si>
  <si>
    <t>us23_test</t>
  </si>
  <si>
    <t>us24_test</t>
  </si>
  <si>
    <t>test_us23_unique_name_birth_date</t>
  </si>
  <si>
    <t>test_us24_unique_families_by_spouses</t>
  </si>
  <si>
    <t>*Status: To do, doing, done</t>
  </si>
  <si>
    <t>us21.py</t>
  </si>
  <si>
    <t>us25.py</t>
  </si>
  <si>
    <t>us25_unique_first_names_in_families</t>
  </si>
  <si>
    <t>us21_correct_gender_for_role</t>
  </si>
  <si>
    <t>5-20</t>
  </si>
  <si>
    <t>5-31</t>
  </si>
  <si>
    <t>us21_test</t>
  </si>
  <si>
    <t>us25_test</t>
  </si>
  <si>
    <t>test_unique_first_names_in_families</t>
  </si>
  <si>
    <t>test_correct_gender_for_role</t>
  </si>
  <si>
    <t>10-21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</si>
</sst>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0">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i/>
      <sz val="10"/>
      <name val="Verdana"/>
      <family val="2"/>
    </font>
    <font>
      <i/>
      <sz val="10"/>
      <color theme="0" tint="-0.499984740745262"/>
      <name val="Verdana"/>
      <family val="2"/>
    </font>
    <font>
      <sz val="9"/>
      <name val="宋体"/>
      <family val="3"/>
      <charset val="134"/>
    </font>
  </fonts>
  <fills count="5">
    <fill>
      <patternFill patternType="none"/>
    </fill>
    <fill>
      <patternFill patternType="gray125"/>
    </fill>
    <fill>
      <patternFill patternType="solid">
        <fgColor theme="6" tint="0.59999389629810485"/>
        <bgColor indexed="64"/>
      </patternFill>
    </fill>
    <fill>
      <patternFill patternType="solid">
        <fgColor theme="9"/>
        <bgColor indexed="64"/>
      </patternFill>
    </fill>
    <fill>
      <patternFill patternType="solid">
        <fgColor theme="6" tint="0.79998168889431442"/>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98">
    <xf numFmtId="0" fontId="0" fillId="0" borderId="0" xfId="0"/>
    <xf numFmtId="164" fontId="0" fillId="0" borderId="0" xfId="0" applyNumberFormat="1"/>
    <xf numFmtId="164" fontId="1" fillId="0" borderId="0" xfId="0" applyNumberFormat="1" applyFont="1"/>
    <xf numFmtId="0" fontId="1" fillId="0" borderId="0" xfId="0" applyFont="1"/>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14" fontId="0" fillId="0" borderId="0" xfId="0" applyNumberFormat="1"/>
    <xf numFmtId="0" fontId="0" fillId="2" borderId="0" xfId="0" applyFill="1"/>
    <xf numFmtId="165" fontId="0" fillId="2" borderId="0" xfId="0" applyNumberFormat="1" applyFill="1"/>
    <xf numFmtId="0" fontId="0" fillId="0" borderId="0" xfId="0" applyAlignment="1">
      <alignment horizontal="left"/>
    </xf>
    <xf numFmtId="0" fontId="6" fillId="0" borderId="0" xfId="0" applyFont="1" applyAlignment="1">
      <alignment horizontal="left"/>
    </xf>
    <xf numFmtId="0" fontId="6" fillId="0" borderId="0" xfId="0" applyFont="1"/>
    <xf numFmtId="0" fontId="3" fillId="0" borderId="0" xfId="65"/>
    <xf numFmtId="0" fontId="6" fillId="0" borderId="0" xfId="0" applyFont="1" applyFill="1" applyBorder="1"/>
    <xf numFmtId="0" fontId="0" fillId="0" borderId="0" xfId="0" applyAlignment="1">
      <alignment horizontal="center" vertical="center"/>
    </xf>
    <xf numFmtId="0" fontId="0" fillId="0" borderId="1" xfId="0" applyBorder="1"/>
    <xf numFmtId="49" fontId="0" fillId="0" borderId="1" xfId="0" applyNumberFormat="1" applyBorder="1" applyAlignment="1">
      <alignment wrapText="1"/>
    </xf>
    <xf numFmtId="49" fontId="1" fillId="0" borderId="1" xfId="0" applyNumberFormat="1" applyFont="1" applyBorder="1" applyAlignment="1">
      <alignment wrapText="1"/>
    </xf>
    <xf numFmtId="0" fontId="0" fillId="0" borderId="1" xfId="0" applyBorder="1" applyAlignment="1">
      <alignment horizontal="left"/>
    </xf>
    <xf numFmtId="0" fontId="6" fillId="0" borderId="1" xfId="0" applyFont="1" applyBorder="1" applyAlignment="1">
      <alignment horizontal="left"/>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164" fontId="1" fillId="3" borderId="6" xfId="0" applyNumberFormat="1" applyFont="1" applyFill="1" applyBorder="1" applyAlignment="1">
      <alignment horizontal="center" vertical="center"/>
    </xf>
    <xf numFmtId="0" fontId="1" fillId="3" borderId="7" xfId="0" applyFont="1" applyFill="1" applyBorder="1" applyAlignment="1">
      <alignment horizontal="center" vertical="center"/>
    </xf>
    <xf numFmtId="0" fontId="6" fillId="0" borderId="1" xfId="0" applyFont="1" applyBorder="1"/>
    <xf numFmtId="0" fontId="1" fillId="3" borderId="4" xfId="0" applyFont="1" applyFill="1" applyBorder="1" applyAlignment="1">
      <alignment horizontal="center" vertical="center"/>
    </xf>
    <xf numFmtId="0" fontId="6" fillId="0" borderId="2" xfId="0" applyFont="1" applyBorder="1"/>
    <xf numFmtId="0" fontId="0" fillId="0" borderId="2" xfId="0" applyBorder="1"/>
    <xf numFmtId="49" fontId="5" fillId="0" borderId="2" xfId="0" applyNumberFormat="1" applyFont="1" applyBorder="1" applyAlignment="1">
      <alignment horizontal="left" vertical="center" wrapText="1" indent="1"/>
    </xf>
    <xf numFmtId="49" fontId="0" fillId="0" borderId="2" xfId="0" applyNumberFormat="1" applyBorder="1" applyAlignment="1">
      <alignment wrapText="1"/>
    </xf>
    <xf numFmtId="49" fontId="1" fillId="3" borderId="7" xfId="0" applyNumberFormat="1" applyFont="1" applyFill="1" applyBorder="1" applyAlignment="1">
      <alignment horizontal="center" vertical="center" wrapText="1"/>
    </xf>
    <xf numFmtId="0" fontId="6" fillId="0" borderId="3" xfId="0" applyFont="1" applyBorder="1"/>
    <xf numFmtId="0" fontId="1" fillId="3" borderId="5" xfId="0" applyFont="1" applyFill="1" applyBorder="1" applyAlignment="1">
      <alignment horizontal="center" vertical="center"/>
    </xf>
    <xf numFmtId="49" fontId="1" fillId="3" borderId="5" xfId="0" applyNumberFormat="1" applyFont="1" applyFill="1" applyBorder="1" applyAlignment="1">
      <alignment horizontal="center" vertical="center" wrapText="1"/>
    </xf>
    <xf numFmtId="0" fontId="0" fillId="0" borderId="3" xfId="0" applyBorder="1"/>
    <xf numFmtId="0" fontId="1" fillId="0" borderId="0" xfId="0" applyFont="1" applyAlignment="1">
      <alignment horizontal="right"/>
    </xf>
    <xf numFmtId="0" fontId="6" fillId="0" borderId="8" xfId="0" applyFont="1" applyBorder="1" applyAlignment="1">
      <alignment horizontal="center" vertical="center"/>
    </xf>
    <xf numFmtId="0" fontId="0" fillId="0" borderId="0" xfId="0" applyFill="1" applyBorder="1"/>
    <xf numFmtId="49" fontId="6" fillId="0" borderId="1" xfId="0" applyNumberFormat="1" applyFont="1" applyBorder="1" applyAlignment="1">
      <alignment wrapText="1"/>
    </xf>
    <xf numFmtId="0" fontId="0" fillId="0" borderId="1" xfId="0" applyFill="1" applyBorder="1"/>
    <xf numFmtId="49" fontId="6" fillId="0" borderId="1" xfId="0" applyNumberFormat="1" applyFont="1" applyFill="1" applyBorder="1" applyAlignment="1"/>
    <xf numFmtId="0" fontId="0" fillId="0" borderId="0" xfId="0" applyFill="1"/>
    <xf numFmtId="164" fontId="0" fillId="0" borderId="0" xfId="0" applyNumberFormat="1" applyFill="1"/>
    <xf numFmtId="0" fontId="0" fillId="0" borderId="1" xfId="0" applyFill="1" applyBorder="1" applyAlignment="1">
      <alignment horizontal="left"/>
    </xf>
    <xf numFmtId="0" fontId="0" fillId="0" borderId="0" xfId="0" applyFill="1" applyAlignment="1">
      <alignment horizontal="left"/>
    </xf>
    <xf numFmtId="0" fontId="7" fillId="0" borderId="0" xfId="0" applyFont="1" applyFill="1"/>
    <xf numFmtId="49" fontId="6" fillId="0" borderId="1" xfId="0" applyNumberFormat="1" applyFont="1" applyFill="1" applyBorder="1" applyAlignment="1">
      <alignment wrapText="1"/>
    </xf>
    <xf numFmtId="0" fontId="1" fillId="3" borderId="5" xfId="0" applyFont="1" applyFill="1" applyBorder="1" applyAlignment="1">
      <alignment horizontal="center" vertical="center"/>
    </xf>
    <xf numFmtId="49" fontId="1" fillId="3" borderId="6" xfId="0" applyNumberFormat="1" applyFont="1" applyFill="1" applyBorder="1" applyAlignment="1">
      <alignment horizontal="center" vertical="center"/>
    </xf>
    <xf numFmtId="49" fontId="0" fillId="0" borderId="0" xfId="0" applyNumberFormat="1" applyAlignment="1">
      <alignment horizontal="left"/>
    </xf>
    <xf numFmtId="49" fontId="6" fillId="0" borderId="0" xfId="0" applyNumberFormat="1" applyFont="1" applyAlignment="1">
      <alignment horizontal="left"/>
    </xf>
    <xf numFmtId="49" fontId="0" fillId="0" borderId="0" xfId="0" applyNumberFormat="1" applyFill="1" applyAlignment="1">
      <alignment horizontal="left"/>
    </xf>
    <xf numFmtId="49" fontId="6" fillId="0" borderId="0" xfId="0" applyNumberFormat="1" applyFont="1" applyFill="1" applyAlignment="1">
      <alignment horizontal="left"/>
    </xf>
    <xf numFmtId="49" fontId="1" fillId="3" borderId="7" xfId="0" applyNumberFormat="1" applyFont="1" applyFill="1" applyBorder="1" applyAlignment="1">
      <alignment horizontal="center" vertical="center"/>
    </xf>
    <xf numFmtId="49" fontId="0" fillId="0" borderId="2" xfId="0" applyNumberFormat="1" applyBorder="1" applyAlignment="1">
      <alignment horizontal="left"/>
    </xf>
    <xf numFmtId="49" fontId="6" fillId="0" borderId="2" xfId="0" applyNumberFormat="1" applyFont="1" applyBorder="1" applyAlignment="1">
      <alignment horizontal="left"/>
    </xf>
    <xf numFmtId="49" fontId="0" fillId="0" borderId="2" xfId="0" applyNumberFormat="1" applyFill="1" applyBorder="1" applyAlignment="1">
      <alignment horizontal="left"/>
    </xf>
    <xf numFmtId="49" fontId="6" fillId="0" borderId="1" xfId="0" applyNumberFormat="1" applyFont="1" applyBorder="1" applyAlignment="1"/>
    <xf numFmtId="164" fontId="6" fillId="0" borderId="0" xfId="0" applyNumberFormat="1" applyFont="1"/>
    <xf numFmtId="1" fontId="0" fillId="0" borderId="0" xfId="0" applyNumberFormat="1"/>
    <xf numFmtId="1" fontId="0" fillId="4" borderId="0" xfId="0" applyNumberFormat="1" applyFill="1"/>
    <xf numFmtId="0" fontId="0" fillId="4" borderId="0" xfId="0" applyFill="1"/>
    <xf numFmtId="0" fontId="0" fillId="0" borderId="0" xfId="0" applyBorder="1"/>
    <xf numFmtId="0" fontId="8" fillId="0" borderId="0" xfId="0" applyFont="1" applyFill="1"/>
    <xf numFmtId="164" fontId="8" fillId="0" borderId="0" xfId="0" applyNumberFormat="1" applyFont="1" applyFill="1"/>
    <xf numFmtId="1" fontId="8" fillId="0" borderId="0" xfId="0" applyNumberFormat="1" applyFont="1" applyFill="1"/>
    <xf numFmtId="49" fontId="0" fillId="0" borderId="0" xfId="0" applyNumberFormat="1"/>
    <xf numFmtId="49" fontId="6" fillId="0" borderId="0" xfId="0" applyNumberFormat="1" applyFont="1"/>
    <xf numFmtId="164" fontId="0" fillId="0" borderId="0" xfId="0" applyNumberFormat="1" applyBorder="1"/>
    <xf numFmtId="0" fontId="0" fillId="0" borderId="0" xfId="0" applyBorder="1" applyAlignment="1">
      <alignment horizontal="left"/>
    </xf>
    <xf numFmtId="49" fontId="0" fillId="0" borderId="0" xfId="0" applyNumberFormat="1" applyBorder="1" applyAlignment="1">
      <alignment horizontal="left"/>
    </xf>
    <xf numFmtId="164" fontId="0" fillId="0" borderId="0" xfId="0" applyNumberFormat="1" applyFill="1" applyBorder="1"/>
    <xf numFmtId="0" fontId="0" fillId="0" borderId="0" xfId="0" applyFill="1" applyBorder="1" applyAlignment="1">
      <alignment horizontal="left"/>
    </xf>
    <xf numFmtId="49" fontId="0" fillId="0" borderId="0" xfId="0" applyNumberFormat="1" applyFill="1" applyBorder="1" applyAlignment="1">
      <alignment horizontal="left"/>
    </xf>
    <xf numFmtId="49" fontId="0" fillId="0" borderId="0" xfId="0" applyNumberFormat="1" applyBorder="1"/>
    <xf numFmtId="49" fontId="1" fillId="0" borderId="0" xfId="0" applyNumberFormat="1" applyFont="1" applyBorder="1" applyAlignment="1">
      <alignment wrapText="1"/>
    </xf>
    <xf numFmtId="49" fontId="6" fillId="0" borderId="0" xfId="0" applyNumberFormat="1" applyFont="1" applyFill="1" applyBorder="1" applyAlignment="1"/>
    <xf numFmtId="49" fontId="6" fillId="0" borderId="0" xfId="0" applyNumberFormat="1" applyFont="1" applyBorder="1" applyAlignment="1">
      <alignment wrapText="1"/>
    </xf>
    <xf numFmtId="49" fontId="6" fillId="0" borderId="0" xfId="0" applyNumberFormat="1" applyFont="1" applyFill="1" applyBorder="1" applyAlignment="1">
      <alignment wrapText="1"/>
    </xf>
    <xf numFmtId="49" fontId="6" fillId="0" borderId="0" xfId="0" applyNumberFormat="1" applyFont="1" applyBorder="1" applyAlignment="1"/>
    <xf numFmtId="0" fontId="0" fillId="0" borderId="2" xfId="0" applyFill="1" applyBorder="1"/>
    <xf numFmtId="0" fontId="1" fillId="0" borderId="1" xfId="0" applyFont="1" applyBorder="1"/>
    <xf numFmtId="0" fontId="6" fillId="0" borderId="0" xfId="0" applyFont="1" applyAlignment="1">
      <alignment horizontal="right"/>
    </xf>
    <xf numFmtId="14" fontId="0" fillId="0" borderId="0" xfId="0" applyNumberFormat="1"/>
    <xf numFmtId="49" fontId="6" fillId="0" borderId="0" xfId="0" applyNumberFormat="1" applyFont="1" applyAlignment="1">
      <alignment horizontal="right"/>
    </xf>
    <xf numFmtId="16" fontId="6" fillId="0" borderId="0" xfId="0" quotePrefix="1" applyNumberFormat="1" applyFont="1" applyAlignment="1">
      <alignment horizontal="right"/>
    </xf>
    <xf numFmtId="0" fontId="6" fillId="0" borderId="0" xfId="0" quotePrefix="1" applyFont="1" applyAlignment="1">
      <alignment horizontal="right"/>
    </xf>
    <xf numFmtId="0" fontId="7" fillId="0" borderId="8" xfId="0" applyFont="1" applyBorder="1" applyAlignment="1">
      <alignment horizontal="left" wrapText="1"/>
    </xf>
    <xf numFmtId="0" fontId="0" fillId="0" borderId="8" xfId="0" applyBorder="1" applyAlignment="1">
      <alignment horizontal="left" wrapText="1"/>
    </xf>
    <xf numFmtId="0" fontId="7" fillId="0" borderId="8" xfId="0" applyFont="1" applyBorder="1" applyAlignment="1">
      <alignment horizontal="left" vertical="center" wrapText="1"/>
    </xf>
    <xf numFmtId="0" fontId="1" fillId="3" borderId="1"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5"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49" fontId="1" fillId="3" borderId="5" xfId="0" applyNumberFormat="1" applyFont="1" applyFill="1" applyBorder="1" applyAlignment="1">
      <alignment horizontal="center" vertical="center"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4667543857072795E-2"/>
          <c:y val="7.4548675069745163E-2"/>
          <c:w val="0.90164523550086917"/>
          <c:h val="0.83261962940375134"/>
        </c:manualLayout>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dPt>
            <c:idx val="2"/>
            <c:bubble3D val="0"/>
            <c:spPr>
              <a:ln>
                <a:solidFill>
                  <a:schemeClr val="accent1"/>
                </a:solidFill>
                <a:prstDash val="solid"/>
              </a:ln>
            </c:spPr>
            <c:extLst>
              <c:ext xmlns:c16="http://schemas.microsoft.com/office/drawing/2014/chart" uri="{C3380CC4-5D6E-409C-BE32-E72D297353CC}">
                <c16:uniqueId val="{00000000-B34F-FC48-9D37-A0CABE8FE464}"/>
              </c:ext>
            </c:extLst>
          </c:dPt>
          <c:cat>
            <c:numRef>
              <c:f>Burndown!$B$2:$B$6</c:f>
              <c:numCache>
                <c:formatCode>m/d</c:formatCode>
                <c:ptCount val="5"/>
                <c:pt idx="0">
                  <c:v>42406</c:v>
                </c:pt>
                <c:pt idx="1">
                  <c:v>42427</c:v>
                </c:pt>
                <c:pt idx="2">
                  <c:v>42450</c:v>
                </c:pt>
              </c:numCache>
            </c:numRef>
          </c:cat>
          <c:val>
            <c:numRef>
              <c:f>Burndown!$C$2:$C$6</c:f>
              <c:numCache>
                <c:formatCode>0</c:formatCode>
                <c:ptCount val="5"/>
                <c:pt idx="0">
                  <c:v>32</c:v>
                </c:pt>
                <c:pt idx="1">
                  <c:v>24</c:v>
                </c:pt>
                <c:pt idx="2">
                  <c:v>16</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0"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894080</xdr:colOff>
      <xdr:row>8</xdr:row>
      <xdr:rowOff>160867</xdr:rowOff>
    </xdr:from>
    <xdr:to>
      <xdr:col>7</xdr:col>
      <xdr:colOff>25401</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wu38@stevens.edu" TargetMode="External"/><Relationship Id="rId2" Type="http://schemas.openxmlformats.org/officeDocument/2006/relationships/hyperlink" Target="mailto:yzhou100@stevens.edu" TargetMode="External"/><Relationship Id="rId1" Type="http://schemas.openxmlformats.org/officeDocument/2006/relationships/hyperlink" Target="mailto:yhu71@stevens.edu" TargetMode="External"/><Relationship Id="rId4" Type="http://schemas.openxmlformats.org/officeDocument/2006/relationships/hyperlink" Target="mailto:fliang2@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zoomScale="150" zoomScaleNormal="150" workbookViewId="0">
      <selection activeCell="C8" sqref="C8"/>
    </sheetView>
  </sheetViews>
  <sheetFormatPr baseColWidth="10" defaultColWidth="10.83203125" defaultRowHeight="13"/>
  <cols>
    <col min="1" max="1" width="7.83203125" bestFit="1" customWidth="1"/>
    <col min="2" max="2" width="8.5" bestFit="1" customWidth="1"/>
    <col min="3" max="3" width="8.5" customWidth="1"/>
    <col min="4" max="5" width="20.5" customWidth="1"/>
  </cols>
  <sheetData>
    <row r="1" spans="1:7" s="3" customFormat="1" ht="15" thickBot="1">
      <c r="A1" s="27" t="s">
        <v>19</v>
      </c>
      <c r="B1" s="32" t="s">
        <v>21</v>
      </c>
      <c r="C1" s="25" t="s">
        <v>20</v>
      </c>
      <c r="D1" s="25" t="s">
        <v>22</v>
      </c>
      <c r="E1" s="27" t="s">
        <v>33</v>
      </c>
    </row>
    <row r="2" spans="1:7" ht="14" thickTop="1">
      <c r="A2" s="13" t="s">
        <v>179</v>
      </c>
      <c r="B2" s="13" t="s">
        <v>180</v>
      </c>
      <c r="C2" s="13" t="s">
        <v>181</v>
      </c>
      <c r="D2" s="14" t="s">
        <v>193</v>
      </c>
      <c r="E2" s="15" t="s">
        <v>196</v>
      </c>
    </row>
    <row r="3" spans="1:7">
      <c r="A3" s="13" t="s">
        <v>182</v>
      </c>
      <c r="B3" s="13" t="s">
        <v>184</v>
      </c>
      <c r="C3" s="13" t="s">
        <v>185</v>
      </c>
      <c r="D3" s="14" t="s">
        <v>194</v>
      </c>
      <c r="E3" s="15" t="s">
        <v>206</v>
      </c>
    </row>
    <row r="4" spans="1:7">
      <c r="A4" s="13" t="s">
        <v>183</v>
      </c>
      <c r="B4" s="13" t="s">
        <v>186</v>
      </c>
      <c r="C4" s="13" t="s">
        <v>187</v>
      </c>
      <c r="D4" s="14" t="s">
        <v>195</v>
      </c>
      <c r="E4" s="13" t="s">
        <v>207</v>
      </c>
    </row>
    <row r="5" spans="1:7">
      <c r="A5" s="13" t="s">
        <v>188</v>
      </c>
      <c r="B5" s="13" t="s">
        <v>189</v>
      </c>
      <c r="C5" s="13" t="s">
        <v>191</v>
      </c>
      <c r="D5" s="14" t="s">
        <v>192</v>
      </c>
      <c r="E5" s="13" t="s">
        <v>197</v>
      </c>
    </row>
    <row r="8" spans="1:7">
      <c r="D8" s="37" t="s">
        <v>34</v>
      </c>
      <c r="E8" s="13" t="s">
        <v>190</v>
      </c>
    </row>
    <row r="9" spans="1:7">
      <c r="D9" s="37" t="s">
        <v>208</v>
      </c>
      <c r="E9" s="13" t="s">
        <v>209</v>
      </c>
    </row>
    <row r="10" spans="1:7" ht="28" customHeight="1">
      <c r="D10" s="38" t="s">
        <v>210</v>
      </c>
      <c r="E10" s="89" t="s">
        <v>211</v>
      </c>
      <c r="F10" s="90"/>
      <c r="G10" s="90"/>
    </row>
    <row r="11" spans="1:7" ht="66" customHeight="1">
      <c r="D11" s="38" t="s">
        <v>212</v>
      </c>
      <c r="E11" s="91" t="s">
        <v>213</v>
      </c>
      <c r="F11" s="91"/>
      <c r="G11" s="91"/>
    </row>
  </sheetData>
  <sortState xmlns:xlrd2="http://schemas.microsoft.com/office/spreadsheetml/2017/richdata2" ref="A2:C4">
    <sortCondition ref="C2:C4"/>
  </sortState>
  <mergeCells count="2">
    <mergeCell ref="E10:G10"/>
    <mergeCell ref="E11:G11"/>
  </mergeCells>
  <phoneticPr fontId="2" type="noConversion"/>
  <hyperlinks>
    <hyperlink ref="D5" r:id="rId1" xr:uid="{491585F5-1070-FA43-806C-9162A05F1980}"/>
    <hyperlink ref="D2" r:id="rId2" display="mailto:yzhou100@stevens.edu" xr:uid="{B4400DED-4E28-5E4A-B8B4-3A9E52EAF699}"/>
    <hyperlink ref="D3" r:id="rId3" xr:uid="{49E2BB28-7F70-6941-BEE8-80460D58DB0C}"/>
    <hyperlink ref="D4" r:id="rId4" xr:uid="{26AB1843-64CC-3147-9491-C529DEFFBF4F}"/>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2"/>
  <sheetViews>
    <sheetView zoomScaleNormal="100" workbookViewId="0">
      <selection activeCell="J21" sqref="J21"/>
    </sheetView>
  </sheetViews>
  <sheetFormatPr baseColWidth="10" defaultColWidth="10.83203125" defaultRowHeight="13"/>
  <cols>
    <col min="1" max="1" width="13.1640625" customWidth="1"/>
    <col min="2" max="2" width="14" style="17" customWidth="1"/>
    <col min="3" max="3" width="36" style="17" customWidth="1"/>
    <col min="4" max="4" width="14.6640625" style="17" customWidth="1"/>
    <col min="5" max="5" width="15.5" style="36" customWidth="1"/>
  </cols>
  <sheetData>
    <row r="1" spans="1:9" s="16" customFormat="1" ht="28" customHeight="1" thickBot="1">
      <c r="A1" s="22" t="s">
        <v>29</v>
      </c>
      <c r="B1" s="35" t="s">
        <v>26</v>
      </c>
      <c r="C1" s="34" t="s">
        <v>18</v>
      </c>
      <c r="D1" s="34" t="s">
        <v>27</v>
      </c>
      <c r="E1" s="27" t="s">
        <v>28</v>
      </c>
      <c r="F1" s="13" t="s">
        <v>334</v>
      </c>
      <c r="G1"/>
      <c r="H1"/>
      <c r="I1"/>
    </row>
    <row r="2" spans="1:9" ht="14" thickTop="1">
      <c r="A2">
        <v>1</v>
      </c>
      <c r="B2" s="17" t="str">
        <f>Sprint1!A3</f>
        <v>US02</v>
      </c>
      <c r="C2" s="17" t="str">
        <f>Sprint1!B3</f>
        <v>Birth before marriage</v>
      </c>
      <c r="D2" s="17" t="str">
        <f>Sprint1!C3</f>
        <v>hy</v>
      </c>
      <c r="E2" s="36" t="str">
        <f>Sprint1!D3</f>
        <v>Done</v>
      </c>
    </row>
    <row r="3" spans="1:9">
      <c r="A3">
        <v>1</v>
      </c>
      <c r="B3" s="17" t="str">
        <f>Sprint1!A4</f>
        <v>US03</v>
      </c>
      <c r="C3" s="17" t="str">
        <f>Sprint1!B4</f>
        <v>Birth before death</v>
      </c>
      <c r="D3" s="17" t="str">
        <f>Sprint1!C4</f>
        <v>hy</v>
      </c>
      <c r="E3" s="36" t="str">
        <f>Sprint1!D4</f>
        <v>Done</v>
      </c>
    </row>
    <row r="4" spans="1:9">
      <c r="A4">
        <v>1</v>
      </c>
      <c r="B4" s="17" t="str">
        <f>Sprint1!A5</f>
        <v>US04</v>
      </c>
      <c r="C4" s="17" t="str">
        <f>Sprint1!B5</f>
        <v>Marriage before divorce</v>
      </c>
      <c r="D4" s="17" t="str">
        <f>Sprint1!C5</f>
        <v>zy</v>
      </c>
      <c r="E4" s="36" t="str">
        <f>Sprint1!D5</f>
        <v>Done</v>
      </c>
    </row>
    <row r="5" spans="1:9">
      <c r="A5">
        <v>1</v>
      </c>
      <c r="B5" s="17" t="str">
        <f>Sprint1!A6</f>
        <v>US05</v>
      </c>
      <c r="C5" s="17" t="str">
        <f>Sprint1!B6</f>
        <v>Marriage before death</v>
      </c>
      <c r="D5" s="17" t="str">
        <f>Sprint1!C6</f>
        <v>zy</v>
      </c>
      <c r="E5" s="36" t="str">
        <f>Sprint1!D6</f>
        <v>Done</v>
      </c>
    </row>
    <row r="6" spans="1:9">
      <c r="A6">
        <v>1</v>
      </c>
      <c r="B6" s="17" t="str">
        <f>Sprint1!A7</f>
        <v>US01</v>
      </c>
      <c r="C6" s="17" t="str">
        <f>Sprint1!B7</f>
        <v>Dates before current date</v>
      </c>
      <c r="D6" s="17" t="str">
        <f>Sprint1!C7</f>
        <v>hw</v>
      </c>
      <c r="E6" s="36" t="str">
        <f>Sprint1!D7</f>
        <v>Done</v>
      </c>
    </row>
    <row r="7" spans="1:9">
      <c r="A7">
        <v>1</v>
      </c>
      <c r="B7" s="17" t="str">
        <f>Sprint1!A8</f>
        <v>US07</v>
      </c>
      <c r="C7" s="17" t="str">
        <f>Sprint1!B8</f>
        <v>Less then 150 years old</v>
      </c>
      <c r="D7" s="17" t="str">
        <f>Sprint1!C8</f>
        <v>hw</v>
      </c>
      <c r="E7" s="36" t="str">
        <f>Sprint1!D8</f>
        <v>Done</v>
      </c>
    </row>
    <row r="8" spans="1:9">
      <c r="A8">
        <v>1</v>
      </c>
      <c r="B8" s="17" t="str">
        <f>Sprint1!A9</f>
        <v>US08</v>
      </c>
      <c r="C8" s="17" t="str">
        <f>Sprint1!B9</f>
        <v>Birth before marriage of parents</v>
      </c>
      <c r="D8" s="17" t="str">
        <f>Sprint1!C9</f>
        <v>fl</v>
      </c>
      <c r="E8" s="36" t="str">
        <f>Sprint1!D9</f>
        <v>Done</v>
      </c>
    </row>
    <row r="9" spans="1:9">
      <c r="A9">
        <v>1</v>
      </c>
      <c r="B9" s="17" t="str">
        <f>Sprint1!A10</f>
        <v>US09</v>
      </c>
      <c r="C9" s="17" t="str">
        <f>Sprint1!B10</f>
        <v>Birth before death of parents</v>
      </c>
      <c r="D9" s="17" t="str">
        <f>Sprint1!C10</f>
        <v>fl</v>
      </c>
      <c r="E9" s="36" t="str">
        <f>Sprint1!D10</f>
        <v>Done</v>
      </c>
    </row>
    <row r="10" spans="1:9">
      <c r="A10">
        <v>2</v>
      </c>
      <c r="B10" s="17" t="str" cm="1">
        <f t="array" ref="B10:E17">Sprint2!A3:D10</f>
        <v>US06</v>
      </c>
      <c r="C10" s="17" t="str">
        <v>Divorce before death</v>
      </c>
      <c r="D10" s="17" t="str">
        <v>yh</v>
      </c>
      <c r="E10" s="36" t="str">
        <v>Done</v>
      </c>
    </row>
    <row r="11" spans="1:9">
      <c r="A11">
        <v>2</v>
      </c>
      <c r="B11" s="17" t="str">
        <v>US10</v>
      </c>
      <c r="C11" s="17" t="str">
        <v>Marriage after 14</v>
      </c>
      <c r="D11" s="17" t="str">
        <v>yz</v>
      </c>
      <c r="E11" s="36" t="str">
        <v>Done</v>
      </c>
    </row>
    <row r="12" spans="1:9">
      <c r="A12">
        <v>2</v>
      </c>
      <c r="B12" s="17" t="str">
        <v>US12</v>
      </c>
      <c r="C12" s="17" t="str">
        <v>Parents not too old</v>
      </c>
      <c r="D12" s="17" t="str">
        <v>yh</v>
      </c>
      <c r="E12" s="36" t="str">
        <v>Done</v>
      </c>
    </row>
    <row r="13" spans="1:9">
      <c r="A13">
        <v>2</v>
      </c>
      <c r="B13" s="17" t="str">
        <v>US11</v>
      </c>
      <c r="C13" s="17" t="str">
        <v>No bigamy</v>
      </c>
      <c r="D13" s="17" t="str">
        <v>yz</v>
      </c>
      <c r="E13" s="36" t="str">
        <v>Done</v>
      </c>
    </row>
    <row r="14" spans="1:9">
      <c r="A14">
        <v>2</v>
      </c>
      <c r="B14" s="17" t="str">
        <v>US17</v>
      </c>
      <c r="C14" s="17" t="str">
        <v>No marriages to children</v>
      </c>
      <c r="D14" s="17" t="str">
        <v>hw</v>
      </c>
      <c r="E14" s="36" t="str">
        <v>Done</v>
      </c>
    </row>
    <row r="15" spans="1:9">
      <c r="A15">
        <v>2</v>
      </c>
      <c r="B15" s="17" t="str">
        <v>US18</v>
      </c>
      <c r="C15" s="17" t="str">
        <v>Siblings should not marry</v>
      </c>
      <c r="D15" s="17" t="str">
        <v>hw</v>
      </c>
      <c r="E15" s="36" t="str">
        <v>Done</v>
      </c>
    </row>
    <row r="16" spans="1:9">
      <c r="A16">
        <v>2</v>
      </c>
      <c r="B16" s="17" t="str">
        <v>US15</v>
      </c>
      <c r="C16" s="17" t="str">
        <v>Fewer than 15 siblings</v>
      </c>
      <c r="D16" s="17" t="str">
        <v>fl</v>
      </c>
      <c r="E16" s="36" t="str">
        <v>Done</v>
      </c>
    </row>
    <row r="17" spans="1:5">
      <c r="A17">
        <v>2</v>
      </c>
      <c r="B17" s="17" t="str">
        <v>US16</v>
      </c>
      <c r="C17" s="17" t="str">
        <v>Male last names</v>
      </c>
      <c r="D17" s="17" t="str">
        <v>fl</v>
      </c>
      <c r="E17" s="36" t="str">
        <v>Done</v>
      </c>
    </row>
    <row r="18" spans="1:5">
      <c r="A18" s="29">
        <v>3</v>
      </c>
      <c r="B18" s="29" t="str">
        <f>Sprint3!A3</f>
        <v>US13</v>
      </c>
      <c r="C18" s="29" t="str">
        <f>Sprint3!B3</f>
        <v>Siblings spacing</v>
      </c>
      <c r="D18" s="29" t="str">
        <f>Sprint3!C3</f>
        <v>yz</v>
      </c>
      <c r="E18" s="29" t="str">
        <f>Sprint3!D3</f>
        <v>done</v>
      </c>
    </row>
    <row r="19" spans="1:5">
      <c r="A19" s="29">
        <v>3</v>
      </c>
      <c r="B19" s="29" t="str">
        <f>Sprint3!A4</f>
        <v>US14</v>
      </c>
      <c r="C19" s="29" t="str">
        <f>Sprint3!B4</f>
        <v>Multiple births &lt;= 5</v>
      </c>
      <c r="D19" s="29" t="str">
        <f>Sprint3!C4</f>
        <v>yz</v>
      </c>
      <c r="E19" s="29" t="str">
        <f>Sprint3!D4</f>
        <v>done</v>
      </c>
    </row>
    <row r="20" spans="1:5">
      <c r="A20" s="29">
        <v>3</v>
      </c>
      <c r="B20" s="29" t="str">
        <f>Sprint3!A5</f>
        <v>US19</v>
      </c>
      <c r="C20" s="29" t="str">
        <f>Sprint3!B5</f>
        <v>First cousins should not marry</v>
      </c>
      <c r="D20" s="29" t="str">
        <f>Sprint3!C5</f>
        <v>fl</v>
      </c>
      <c r="E20" s="29" t="str">
        <f>Sprint3!D5</f>
        <v>To do</v>
      </c>
    </row>
    <row r="21" spans="1:5">
      <c r="A21" s="29">
        <v>3</v>
      </c>
      <c r="B21" s="29" t="str">
        <f>Sprint3!A6</f>
        <v>US20</v>
      </c>
      <c r="C21" s="29" t="str">
        <f>Sprint3!B6</f>
        <v>Aunts and uncles</v>
      </c>
      <c r="D21" s="29" t="str">
        <f>Sprint3!C6</f>
        <v>fl</v>
      </c>
      <c r="E21" s="29" t="str">
        <f>Sprint3!D6</f>
        <v>To do</v>
      </c>
    </row>
    <row r="22" spans="1:5">
      <c r="A22" s="29">
        <v>3</v>
      </c>
      <c r="B22" s="29" t="str">
        <f>Sprint3!A7</f>
        <v>US21</v>
      </c>
      <c r="C22" s="29" t="str">
        <f>Sprint3!B7</f>
        <v>Correct gender for role</v>
      </c>
      <c r="D22" s="29" t="str">
        <f>Sprint3!C7</f>
        <v>hw</v>
      </c>
      <c r="E22" s="29" t="str">
        <f>Sprint3!D7</f>
        <v>done</v>
      </c>
    </row>
    <row r="23" spans="1:5">
      <c r="A23" s="29">
        <v>3</v>
      </c>
      <c r="B23" s="29" t="str">
        <f>Sprint3!A8</f>
        <v>US25</v>
      </c>
      <c r="C23" s="29" t="str">
        <f>Sprint3!B8</f>
        <v>Unique first names in families</v>
      </c>
      <c r="D23" s="29" t="str">
        <f>Sprint3!C8</f>
        <v>hw</v>
      </c>
      <c r="E23" s="29" t="str">
        <f>Sprint3!D8</f>
        <v>done</v>
      </c>
    </row>
    <row r="24" spans="1:5">
      <c r="A24" s="29">
        <v>3</v>
      </c>
      <c r="B24" s="29" t="str">
        <f>Sprint3!A9</f>
        <v>US23</v>
      </c>
      <c r="C24" s="29" t="str">
        <f>Sprint3!B9</f>
        <v>Unique name and birth date</v>
      </c>
      <c r="D24" s="29" t="str">
        <f>Sprint3!C9</f>
        <v>yh</v>
      </c>
      <c r="E24" s="29" t="str">
        <f>Sprint3!D9</f>
        <v>done</v>
      </c>
    </row>
    <row r="25" spans="1:5">
      <c r="A25" s="29">
        <v>3</v>
      </c>
      <c r="B25" s="29" t="str">
        <f>Sprint3!A10</f>
        <v>US24</v>
      </c>
      <c r="C25" s="29" t="str">
        <f>Sprint3!B10</f>
        <v>Unique families by spouses</v>
      </c>
      <c r="D25" s="29" t="str">
        <f>Sprint3!C10</f>
        <v>yh</v>
      </c>
      <c r="E25" s="29" t="str">
        <f>Sprint3!D10</f>
        <v>done</v>
      </c>
    </row>
    <row r="26" spans="1:5">
      <c r="A26" s="29"/>
      <c r="B26" s="29"/>
      <c r="C26" s="29"/>
      <c r="D26" s="29"/>
      <c r="E26" s="29"/>
    </row>
    <row r="27" spans="1:5">
      <c r="A27" s="29"/>
      <c r="B27" s="29"/>
      <c r="C27" s="29"/>
      <c r="D27" s="29"/>
      <c r="E27" s="29"/>
    </row>
    <row r="28" spans="1:5">
      <c r="A28" s="29"/>
      <c r="B28" s="64"/>
    </row>
    <row r="29" spans="1:5">
      <c r="A29" s="29"/>
      <c r="B29" s="64"/>
    </row>
    <row r="30" spans="1:5">
      <c r="A30" s="29"/>
      <c r="B30" s="64"/>
    </row>
    <row r="31" spans="1:5">
      <c r="A31" s="29"/>
      <c r="B31" s="64"/>
    </row>
    <row r="32" spans="1:5">
      <c r="A32" s="29"/>
      <c r="B32" s="64"/>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I9" sqref="I9"/>
    </sheetView>
  </sheetViews>
  <sheetFormatPr baseColWidth="10" defaultColWidth="10.83203125" defaultRowHeight="13"/>
  <cols>
    <col min="1" max="1" width="10.83203125" style="5"/>
    <col min="2" max="2" width="9.5" customWidth="1"/>
    <col min="3" max="3" width="15.83203125" bestFit="1" customWidth="1"/>
    <col min="4" max="4" width="12.33203125" customWidth="1"/>
    <col min="5" max="5" width="6.83203125" customWidth="1"/>
    <col min="6" max="6" width="12.5" style="7" customWidth="1"/>
  </cols>
  <sheetData>
    <row r="1" spans="1:7">
      <c r="A1" s="5" t="s">
        <v>154</v>
      </c>
    </row>
    <row r="2" spans="1:7">
      <c r="A2" s="5" t="s">
        <v>155</v>
      </c>
    </row>
    <row r="3" spans="1:7">
      <c r="A3" s="5" t="s">
        <v>156</v>
      </c>
    </row>
    <row r="5" spans="1:7">
      <c r="A5" s="5" t="s">
        <v>163</v>
      </c>
    </row>
    <row r="6" spans="1:7">
      <c r="A6" s="5" t="s">
        <v>164</v>
      </c>
    </row>
    <row r="8" spans="1:7">
      <c r="A8" s="5" t="s">
        <v>165</v>
      </c>
    </row>
    <row r="14" spans="1:7" s="3" customFormat="1">
      <c r="A14" s="3" t="s">
        <v>157</v>
      </c>
      <c r="B14" s="2" t="s">
        <v>0</v>
      </c>
      <c r="C14" s="3" t="s">
        <v>1</v>
      </c>
      <c r="D14" s="3" t="s">
        <v>2</v>
      </c>
      <c r="E14" s="3" t="s">
        <v>23</v>
      </c>
      <c r="F14" s="3" t="s">
        <v>25</v>
      </c>
      <c r="G14" s="6" t="s">
        <v>24</v>
      </c>
    </row>
    <row r="15" spans="1:7">
      <c r="A15" t="s">
        <v>158</v>
      </c>
      <c r="B15" s="8">
        <v>41065</v>
      </c>
      <c r="C15" s="9">
        <v>24</v>
      </c>
      <c r="E15" s="9">
        <v>0</v>
      </c>
      <c r="F15" s="9"/>
      <c r="G15" s="7"/>
    </row>
    <row r="16" spans="1:7">
      <c r="A16" t="s">
        <v>159</v>
      </c>
      <c r="B16" s="8">
        <v>41078</v>
      </c>
      <c r="C16" s="9">
        <v>18</v>
      </c>
      <c r="D16">
        <f>C15-C16</f>
        <v>6</v>
      </c>
      <c r="E16" s="9">
        <v>250</v>
      </c>
      <c r="F16" s="9">
        <v>120</v>
      </c>
      <c r="G16" s="7">
        <f>(E16-E15)/F16*60</f>
        <v>125.00000000000001</v>
      </c>
    </row>
    <row r="17" spans="1:7">
      <c r="A17" s="5" t="s">
        <v>160</v>
      </c>
      <c r="B17" s="8">
        <v>41092</v>
      </c>
      <c r="C17" s="9">
        <v>12</v>
      </c>
      <c r="D17">
        <f>C16-C17</f>
        <v>6</v>
      </c>
      <c r="E17" s="9">
        <v>480</v>
      </c>
      <c r="F17" s="10">
        <v>135</v>
      </c>
      <c r="G17" s="7">
        <f>(E17-E16)/F17*60</f>
        <v>102.22222222222223</v>
      </c>
    </row>
    <row r="18" spans="1:7">
      <c r="A18" s="5" t="s">
        <v>161</v>
      </c>
      <c r="B18" s="8">
        <v>41106</v>
      </c>
      <c r="C18" s="9">
        <v>6</v>
      </c>
      <c r="D18">
        <f>C17-C18</f>
        <v>6</v>
      </c>
      <c r="E18" s="9">
        <v>740</v>
      </c>
      <c r="F18" s="10">
        <v>160</v>
      </c>
      <c r="G18" s="7">
        <f>(E18-E17)/F18*60</f>
        <v>97.5</v>
      </c>
    </row>
    <row r="19" spans="1:7">
      <c r="A19" s="5" t="s">
        <v>162</v>
      </c>
      <c r="B19" s="8">
        <v>41120</v>
      </c>
      <c r="C19" s="9">
        <v>0</v>
      </c>
      <c r="D19">
        <f>C18-C19</f>
        <v>6</v>
      </c>
      <c r="E19" s="9">
        <v>1100</v>
      </c>
      <c r="F19" s="10">
        <v>145</v>
      </c>
      <c r="G19" s="7">
        <f>(E19-E18)/F19*60</f>
        <v>148.9655172413793</v>
      </c>
    </row>
  </sheetData>
  <phoneticPr fontId="9"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tabSelected="1" zoomScale="150" workbookViewId="0">
      <selection activeCell="I4" sqref="I4"/>
    </sheetView>
  </sheetViews>
  <sheetFormatPr baseColWidth="10" defaultColWidth="10.83203125" defaultRowHeight="13"/>
  <cols>
    <col min="2" max="2" width="10.83203125" style="1"/>
    <col min="3" max="3" width="22" customWidth="1"/>
    <col min="4" max="4" width="19.5" customWidth="1"/>
    <col min="5" max="5" width="7.1640625" customWidth="1"/>
    <col min="6" max="6" width="6.83203125" customWidth="1"/>
    <col min="7" max="7" width="13.33203125" style="7" customWidth="1"/>
  </cols>
  <sheetData>
    <row r="1" spans="1:7" s="3" customFormat="1">
      <c r="A1" s="3" t="s">
        <v>157</v>
      </c>
      <c r="B1" s="2" t="s">
        <v>0</v>
      </c>
      <c r="C1" s="3" t="s">
        <v>1</v>
      </c>
      <c r="D1" s="3" t="s">
        <v>214</v>
      </c>
      <c r="E1" s="3" t="s">
        <v>23</v>
      </c>
      <c r="F1" s="3" t="s">
        <v>25</v>
      </c>
      <c r="G1" s="6" t="s">
        <v>24</v>
      </c>
    </row>
    <row r="2" spans="1:7">
      <c r="A2" s="13" t="s">
        <v>158</v>
      </c>
      <c r="B2" s="60">
        <v>42406</v>
      </c>
      <c r="C2" s="62">
        <v>32</v>
      </c>
      <c r="D2">
        <v>0</v>
      </c>
      <c r="E2" s="63">
        <v>0</v>
      </c>
      <c r="F2" s="63"/>
    </row>
    <row r="3" spans="1:7">
      <c r="A3" s="13" t="s">
        <v>159</v>
      </c>
      <c r="B3" s="1">
        <v>42427</v>
      </c>
      <c r="C3" s="62">
        <f>32-8</f>
        <v>24</v>
      </c>
      <c r="D3">
        <v>8</v>
      </c>
      <c r="E3" s="63">
        <f>SUM(Sprint1!G3:G10)</f>
        <v>415</v>
      </c>
      <c r="F3" s="63">
        <f>SUM(Sprint1!H3:H10)</f>
        <v>460</v>
      </c>
      <c r="G3" s="7">
        <f>ROUND((E3-E2)/F3*60,1)</f>
        <v>54.1</v>
      </c>
    </row>
    <row r="4" spans="1:7">
      <c r="A4" s="13" t="s">
        <v>160</v>
      </c>
      <c r="B4" s="1">
        <v>42450</v>
      </c>
      <c r="C4" s="62">
        <v>16</v>
      </c>
      <c r="D4">
        <v>8</v>
      </c>
      <c r="E4" s="63">
        <v>714</v>
      </c>
      <c r="F4" s="63">
        <v>398</v>
      </c>
      <c r="G4" s="7">
        <f>ROUND((E4-E3)/F4*60,1)</f>
        <v>45.1</v>
      </c>
    </row>
    <row r="5" spans="1:7">
      <c r="A5" s="13" t="s">
        <v>161</v>
      </c>
      <c r="C5" s="62"/>
      <c r="E5" s="63"/>
      <c r="F5" s="63"/>
    </row>
    <row r="6" spans="1:7">
      <c r="A6" s="13" t="s">
        <v>162</v>
      </c>
      <c r="C6" s="62"/>
      <c r="E6" s="63"/>
      <c r="F6" s="63"/>
    </row>
    <row r="7" spans="1:7">
      <c r="A7" s="65"/>
      <c r="B7" s="66"/>
      <c r="C7" s="67"/>
    </row>
    <row r="8" spans="1:7">
      <c r="C8" s="61"/>
    </row>
  </sheetData>
  <phoneticPr fontId="2" type="noConversion"/>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
  <sheetViews>
    <sheetView zoomScaleNormal="100" workbookViewId="0">
      <selection activeCell="H13" sqref="H13"/>
    </sheetView>
  </sheetViews>
  <sheetFormatPr baseColWidth="10" defaultColWidth="10.83203125" defaultRowHeight="13"/>
  <cols>
    <col min="1" max="1" width="9.83203125" style="17" customWidth="1"/>
    <col min="2" max="2" width="24.5" style="18" customWidth="1"/>
    <col min="3" max="3" width="7.33203125" style="17" bestFit="1" customWidth="1"/>
    <col min="4" max="4" width="7" style="17" bestFit="1" customWidth="1"/>
    <col min="5" max="5" width="8.5" style="17" bestFit="1" customWidth="1"/>
    <col min="6" max="6" width="9.33203125" bestFit="1" customWidth="1"/>
    <col min="7" max="7" width="8.6640625" style="17" bestFit="1" customWidth="1"/>
    <col min="8" max="8" width="9.5" bestFit="1" customWidth="1"/>
    <col min="9" max="9" width="11.33203125" style="4" bestFit="1" customWidth="1"/>
    <col min="10" max="10" width="11.5" style="20" bestFit="1" customWidth="1"/>
    <col min="11" max="11" width="26.6640625" style="11" customWidth="1"/>
    <col min="12" max="12" width="13" style="51" bestFit="1" customWidth="1"/>
    <col min="13" max="13" width="11.83203125" style="20" bestFit="1" customWidth="1"/>
    <col min="14" max="14" width="23.6640625" style="11" bestFit="1" customWidth="1"/>
    <col min="15" max="15" width="10.1640625" style="56" bestFit="1" customWidth="1"/>
  </cols>
  <sheetData>
    <row r="1" spans="1:16" s="16" customFormat="1" ht="28" customHeight="1">
      <c r="A1" s="92" t="s">
        <v>9</v>
      </c>
      <c r="B1" s="96" t="s">
        <v>10</v>
      </c>
      <c r="C1" s="92" t="s">
        <v>11</v>
      </c>
      <c r="D1" s="92" t="s">
        <v>12</v>
      </c>
      <c r="E1" s="92" t="s">
        <v>201</v>
      </c>
      <c r="F1" s="93"/>
      <c r="G1" s="92" t="s">
        <v>202</v>
      </c>
      <c r="H1" s="93"/>
      <c r="I1" s="93"/>
      <c r="J1" s="92" t="s">
        <v>203</v>
      </c>
      <c r="K1" s="93"/>
      <c r="L1" s="93"/>
      <c r="M1" s="92" t="s">
        <v>204</v>
      </c>
      <c r="N1" s="93"/>
      <c r="O1" s="94"/>
    </row>
    <row r="2" spans="1:16" s="16" customFormat="1" ht="28" customHeight="1" thickBot="1">
      <c r="A2" s="95"/>
      <c r="B2" s="97"/>
      <c r="C2" s="95"/>
      <c r="D2" s="95"/>
      <c r="E2" s="22" t="s">
        <v>13</v>
      </c>
      <c r="F2" s="23" t="s">
        <v>14</v>
      </c>
      <c r="G2" s="22" t="s">
        <v>15</v>
      </c>
      <c r="H2" s="23" t="s">
        <v>16</v>
      </c>
      <c r="I2" s="24" t="s">
        <v>17</v>
      </c>
      <c r="J2" s="49" t="s">
        <v>173</v>
      </c>
      <c r="K2" s="23" t="s">
        <v>175</v>
      </c>
      <c r="L2" s="50" t="s">
        <v>176</v>
      </c>
      <c r="M2" s="22" t="s">
        <v>174</v>
      </c>
      <c r="N2" s="23" t="s">
        <v>177</v>
      </c>
      <c r="O2" s="55" t="s">
        <v>178</v>
      </c>
    </row>
    <row r="3" spans="1:16" ht="14" thickTop="1">
      <c r="A3" s="33" t="s">
        <v>111</v>
      </c>
      <c r="B3" s="29" t="s">
        <v>66</v>
      </c>
      <c r="C3" s="26" t="s">
        <v>198</v>
      </c>
      <c r="D3" s="26" t="s">
        <v>235</v>
      </c>
      <c r="E3" s="17">
        <v>10</v>
      </c>
      <c r="F3">
        <v>30</v>
      </c>
      <c r="G3" s="17">
        <f>23+41</f>
        <v>64</v>
      </c>
      <c r="H3" s="39">
        <v>60</v>
      </c>
      <c r="I3" s="4">
        <v>42423</v>
      </c>
      <c r="J3" s="20" t="s">
        <v>219</v>
      </c>
      <c r="K3" s="11" t="s">
        <v>237</v>
      </c>
      <c r="L3" s="54" t="s">
        <v>256</v>
      </c>
      <c r="M3" s="20" t="s">
        <v>227</v>
      </c>
      <c r="N3" s="12" t="s">
        <v>244</v>
      </c>
      <c r="O3" s="57" t="s">
        <v>251</v>
      </c>
    </row>
    <row r="4" spans="1:16">
      <c r="A4" s="33" t="s">
        <v>112</v>
      </c>
      <c r="B4" s="29" t="s">
        <v>65</v>
      </c>
      <c r="C4" s="26" t="s">
        <v>198</v>
      </c>
      <c r="D4" s="26" t="s">
        <v>235</v>
      </c>
      <c r="E4" s="17">
        <v>10</v>
      </c>
      <c r="F4">
        <v>30</v>
      </c>
      <c r="G4" s="17">
        <f>32+22</f>
        <v>54</v>
      </c>
      <c r="H4">
        <v>60</v>
      </c>
      <c r="I4" s="4">
        <v>42423</v>
      </c>
      <c r="J4" s="20" t="s">
        <v>220</v>
      </c>
      <c r="K4" s="11" t="s">
        <v>238</v>
      </c>
      <c r="L4" s="52" t="s">
        <v>257</v>
      </c>
      <c r="M4" s="20" t="s">
        <v>228</v>
      </c>
      <c r="N4" s="12" t="s">
        <v>245</v>
      </c>
      <c r="O4" s="57" t="s">
        <v>252</v>
      </c>
    </row>
    <row r="5" spans="1:16">
      <c r="A5" s="29" t="s">
        <v>113</v>
      </c>
      <c r="B5" s="29" t="s">
        <v>67</v>
      </c>
      <c r="C5" s="26" t="s">
        <v>200</v>
      </c>
      <c r="D5" s="26" t="s">
        <v>235</v>
      </c>
      <c r="E5" s="17">
        <v>15</v>
      </c>
      <c r="F5">
        <v>30</v>
      </c>
      <c r="G5" s="17">
        <f>23+25</f>
        <v>48</v>
      </c>
      <c r="H5" s="39">
        <v>45</v>
      </c>
      <c r="I5" s="4">
        <v>42425</v>
      </c>
      <c r="J5" s="20" t="s">
        <v>221</v>
      </c>
      <c r="K5" s="11" t="s">
        <v>239</v>
      </c>
      <c r="L5" s="52" t="s">
        <v>251</v>
      </c>
      <c r="M5" s="20" t="s">
        <v>229</v>
      </c>
      <c r="N5" s="12" t="s">
        <v>246</v>
      </c>
      <c r="O5" s="57" t="s">
        <v>253</v>
      </c>
    </row>
    <row r="6" spans="1:16">
      <c r="A6" s="29" t="s">
        <v>114</v>
      </c>
      <c r="B6" s="29" t="s">
        <v>68</v>
      </c>
      <c r="C6" s="26" t="s">
        <v>200</v>
      </c>
      <c r="D6" s="26" t="s">
        <v>235</v>
      </c>
      <c r="E6" s="17">
        <v>15</v>
      </c>
      <c r="F6">
        <v>30</v>
      </c>
      <c r="G6" s="17">
        <f>30+23</f>
        <v>53</v>
      </c>
      <c r="H6" s="39">
        <v>45</v>
      </c>
      <c r="I6" s="4">
        <v>42425</v>
      </c>
      <c r="J6" s="20" t="s">
        <v>222</v>
      </c>
      <c r="K6" s="11" t="s">
        <v>240</v>
      </c>
      <c r="L6" s="52" t="s">
        <v>258</v>
      </c>
      <c r="M6" s="20" t="s">
        <v>230</v>
      </c>
      <c r="N6" s="12" t="s">
        <v>247</v>
      </c>
      <c r="O6" s="57" t="s">
        <v>251</v>
      </c>
    </row>
    <row r="7" spans="1:16">
      <c r="A7" s="29" t="s">
        <v>110</v>
      </c>
      <c r="B7" s="29" t="s">
        <v>152</v>
      </c>
      <c r="C7" s="26" t="s">
        <v>182</v>
      </c>
      <c r="D7" s="26" t="s">
        <v>235</v>
      </c>
      <c r="E7" s="17">
        <v>15</v>
      </c>
      <c r="F7">
        <v>10</v>
      </c>
      <c r="G7" s="17">
        <f>41+24</f>
        <v>65</v>
      </c>
      <c r="H7" s="39">
        <v>180</v>
      </c>
      <c r="I7" s="4">
        <v>42417</v>
      </c>
      <c r="J7" s="21" t="s">
        <v>224</v>
      </c>
      <c r="K7" s="12" t="s">
        <v>236</v>
      </c>
      <c r="L7" s="52" t="s">
        <v>256</v>
      </c>
      <c r="M7" s="21" t="s">
        <v>231</v>
      </c>
      <c r="N7" s="12" t="s">
        <v>244</v>
      </c>
      <c r="O7" s="57" t="s">
        <v>251</v>
      </c>
    </row>
    <row r="8" spans="1:16">
      <c r="A8" s="29" t="s">
        <v>116</v>
      </c>
      <c r="B8" s="29" t="s">
        <v>70</v>
      </c>
      <c r="C8" s="26" t="s">
        <v>182</v>
      </c>
      <c r="D8" s="26" t="s">
        <v>235</v>
      </c>
      <c r="E8" s="17">
        <v>10</v>
      </c>
      <c r="F8">
        <v>8</v>
      </c>
      <c r="G8" s="17">
        <f>25+21</f>
        <v>46</v>
      </c>
      <c r="H8" s="39">
        <v>10</v>
      </c>
      <c r="I8" s="4">
        <v>42417</v>
      </c>
      <c r="J8" s="20" t="s">
        <v>223</v>
      </c>
      <c r="K8" s="11" t="s">
        <v>241</v>
      </c>
      <c r="L8" s="52" t="s">
        <v>253</v>
      </c>
      <c r="M8" s="20" t="s">
        <v>232</v>
      </c>
      <c r="N8" s="12" t="s">
        <v>244</v>
      </c>
      <c r="O8" s="57" t="s">
        <v>254</v>
      </c>
    </row>
    <row r="9" spans="1:16">
      <c r="A9" s="29" t="s">
        <v>117</v>
      </c>
      <c r="B9" s="29" t="s">
        <v>153</v>
      </c>
      <c r="C9" s="28" t="s">
        <v>183</v>
      </c>
      <c r="D9" s="26" t="s">
        <v>235</v>
      </c>
      <c r="E9" s="17">
        <v>6</v>
      </c>
      <c r="F9">
        <v>15</v>
      </c>
      <c r="G9" s="17">
        <f>18+24</f>
        <v>42</v>
      </c>
      <c r="H9" s="39">
        <v>40</v>
      </c>
      <c r="I9" s="4">
        <v>42425</v>
      </c>
      <c r="J9" s="20" t="s">
        <v>225</v>
      </c>
      <c r="K9" s="11" t="s">
        <v>242</v>
      </c>
      <c r="L9" s="52" t="s">
        <v>259</v>
      </c>
      <c r="M9" s="20" t="s">
        <v>233</v>
      </c>
      <c r="N9" s="12" t="s">
        <v>248</v>
      </c>
      <c r="O9" s="57" t="s">
        <v>255</v>
      </c>
    </row>
    <row r="10" spans="1:16">
      <c r="A10" s="29" t="s">
        <v>118</v>
      </c>
      <c r="B10" s="29" t="s">
        <v>72</v>
      </c>
      <c r="C10" s="28" t="s">
        <v>183</v>
      </c>
      <c r="D10" s="26" t="s">
        <v>235</v>
      </c>
      <c r="E10" s="17">
        <v>6</v>
      </c>
      <c r="F10">
        <v>15</v>
      </c>
      <c r="G10" s="17">
        <f>19+24</f>
        <v>43</v>
      </c>
      <c r="H10" s="39">
        <v>20</v>
      </c>
      <c r="I10" s="4">
        <v>42425</v>
      </c>
      <c r="J10" s="20" t="s">
        <v>226</v>
      </c>
      <c r="K10" s="11" t="s">
        <v>243</v>
      </c>
      <c r="L10" s="52" t="s">
        <v>260</v>
      </c>
      <c r="M10" s="20" t="s">
        <v>234</v>
      </c>
      <c r="N10" s="12" t="s">
        <v>249</v>
      </c>
      <c r="O10" s="57" t="s">
        <v>255</v>
      </c>
    </row>
    <row r="11" spans="1:16">
      <c r="G11" s="83"/>
    </row>
    <row r="13" spans="1:16" ht="14">
      <c r="B13" s="19" t="s">
        <v>30</v>
      </c>
    </row>
    <row r="14" spans="1:16" ht="14">
      <c r="B14" s="19" t="s">
        <v>31</v>
      </c>
    </row>
    <row r="15" spans="1:16" s="43" customFormat="1">
      <c r="A15" s="41">
        <v>1</v>
      </c>
      <c r="B15" s="42" t="s">
        <v>218</v>
      </c>
      <c r="C15" s="41"/>
      <c r="D15" s="41"/>
      <c r="E15" s="41"/>
      <c r="G15" s="41"/>
      <c r="I15" s="44"/>
      <c r="J15" s="45"/>
      <c r="K15" s="46"/>
      <c r="L15" s="53"/>
      <c r="M15" s="45"/>
      <c r="N15" s="46"/>
      <c r="O15" s="58"/>
      <c r="P15" s="47"/>
    </row>
    <row r="16" spans="1:16" s="43" customFormat="1">
      <c r="A16" s="41">
        <v>2</v>
      </c>
      <c r="B16" s="42" t="s">
        <v>215</v>
      </c>
      <c r="C16" s="41"/>
      <c r="D16" s="41"/>
      <c r="E16" s="41"/>
      <c r="G16" s="41"/>
      <c r="I16" s="44"/>
      <c r="J16" s="45"/>
      <c r="K16" s="46"/>
      <c r="L16" s="53"/>
      <c r="M16" s="45"/>
      <c r="N16" s="46"/>
      <c r="O16" s="58"/>
      <c r="P16" s="47"/>
    </row>
    <row r="17" spans="1:16" ht="14">
      <c r="A17" s="41">
        <v>3</v>
      </c>
      <c r="B17" s="40" t="s">
        <v>217</v>
      </c>
    </row>
    <row r="18" spans="1:16" ht="14">
      <c r="B18" s="19" t="s">
        <v>32</v>
      </c>
    </row>
    <row r="19" spans="1:16" s="43" customFormat="1" ht="14">
      <c r="A19" s="41">
        <v>1</v>
      </c>
      <c r="B19" s="48" t="s">
        <v>216</v>
      </c>
      <c r="C19" s="41"/>
      <c r="D19" s="41"/>
      <c r="E19" s="41"/>
      <c r="G19" s="41"/>
      <c r="I19" s="44"/>
      <c r="J19" s="45"/>
      <c r="K19" s="46"/>
      <c r="L19" s="53"/>
      <c r="M19" s="45"/>
      <c r="N19" s="46"/>
      <c r="O19" s="58"/>
      <c r="P19" s="47"/>
    </row>
    <row r="20" spans="1:16">
      <c r="A20" s="41">
        <v>2</v>
      </c>
      <c r="B20" s="59" t="s">
        <v>250</v>
      </c>
    </row>
  </sheetData>
  <mergeCells count="8">
    <mergeCell ref="E1:F1"/>
    <mergeCell ref="G1:I1"/>
    <mergeCell ref="J1:L1"/>
    <mergeCell ref="M1:O1"/>
    <mergeCell ref="A1:A2"/>
    <mergeCell ref="B1:B2"/>
    <mergeCell ref="C1:C2"/>
    <mergeCell ref="D1:D2"/>
  </mergeCells>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
  <sheetViews>
    <sheetView zoomScaleNormal="100" workbookViewId="0">
      <selection activeCell="H16" sqref="H16"/>
    </sheetView>
  </sheetViews>
  <sheetFormatPr baseColWidth="10" defaultColWidth="10.83203125" defaultRowHeight="13"/>
  <cols>
    <col min="1" max="1" width="9" bestFit="1" customWidth="1"/>
    <col min="2" max="2" width="23" bestFit="1" customWidth="1"/>
    <col min="3" max="3" width="7.5" bestFit="1" customWidth="1"/>
    <col min="4" max="4" width="7.33203125" bestFit="1" customWidth="1"/>
    <col min="5" max="5" width="8.5" bestFit="1" customWidth="1"/>
    <col min="6" max="6" width="9.33203125" bestFit="1" customWidth="1"/>
    <col min="7" max="7" width="8.6640625" bestFit="1" customWidth="1"/>
    <col min="8" max="8" width="9.5" bestFit="1" customWidth="1"/>
    <col min="9" max="9" width="11.33203125" style="68" bestFit="1" customWidth="1"/>
    <col min="10" max="10" width="11.5" bestFit="1" customWidth="1"/>
    <col min="11" max="11" width="16.5" bestFit="1" customWidth="1"/>
    <col min="12" max="12" width="13" style="68" bestFit="1" customWidth="1"/>
    <col min="13" max="13" width="9.1640625" bestFit="1" customWidth="1"/>
    <col min="14" max="14" width="14" bestFit="1" customWidth="1"/>
    <col min="15" max="15" width="10.1640625" style="68" bestFit="1" customWidth="1"/>
  </cols>
  <sheetData>
    <row r="1" spans="1:16" ht="20" customHeight="1">
      <c r="A1" s="92" t="s">
        <v>3</v>
      </c>
      <c r="B1" s="96" t="s">
        <v>4</v>
      </c>
      <c r="C1" s="92" t="s">
        <v>5</v>
      </c>
      <c r="D1" s="92" t="s">
        <v>6</v>
      </c>
      <c r="E1" s="92" t="s">
        <v>201</v>
      </c>
      <c r="F1" s="93"/>
      <c r="G1" s="92" t="s">
        <v>202</v>
      </c>
      <c r="H1" s="93"/>
      <c r="I1" s="93"/>
      <c r="J1" s="92" t="s">
        <v>203</v>
      </c>
      <c r="K1" s="93"/>
      <c r="L1" s="93"/>
      <c r="M1" s="92" t="s">
        <v>204</v>
      </c>
      <c r="N1" s="93"/>
      <c r="O1" s="94"/>
    </row>
    <row r="2" spans="1:16" ht="20" customHeight="1" thickBot="1">
      <c r="A2" s="95"/>
      <c r="B2" s="97"/>
      <c r="C2" s="95"/>
      <c r="D2" s="95"/>
      <c r="E2" s="22" t="s">
        <v>13</v>
      </c>
      <c r="F2" s="23" t="s">
        <v>14</v>
      </c>
      <c r="G2" s="22" t="s">
        <v>7</v>
      </c>
      <c r="H2" s="23" t="s">
        <v>8</v>
      </c>
      <c r="I2" s="50" t="s">
        <v>17</v>
      </c>
      <c r="J2" s="22" t="s">
        <v>173</v>
      </c>
      <c r="K2" s="23" t="s">
        <v>175</v>
      </c>
      <c r="L2" s="50" t="s">
        <v>176</v>
      </c>
      <c r="M2" s="22" t="s">
        <v>174</v>
      </c>
      <c r="N2" s="23" t="s">
        <v>177</v>
      </c>
      <c r="O2" s="55" t="s">
        <v>178</v>
      </c>
    </row>
    <row r="3" spans="1:16" ht="14" thickTop="1">
      <c r="A3" s="13" t="s">
        <v>115</v>
      </c>
      <c r="B3" t="s">
        <v>69</v>
      </c>
      <c r="C3" s="13" t="s">
        <v>188</v>
      </c>
      <c r="D3" t="s">
        <v>235</v>
      </c>
      <c r="E3">
        <v>30</v>
      </c>
      <c r="F3">
        <v>30</v>
      </c>
      <c r="G3">
        <v>58</v>
      </c>
      <c r="H3">
        <v>50</v>
      </c>
      <c r="I3" s="69" t="s">
        <v>265</v>
      </c>
      <c r="J3" t="s">
        <v>261</v>
      </c>
      <c r="K3" t="s">
        <v>262</v>
      </c>
      <c r="L3" s="69" t="s">
        <v>257</v>
      </c>
      <c r="M3" t="s">
        <v>263</v>
      </c>
      <c r="N3" t="s">
        <v>264</v>
      </c>
      <c r="O3" s="69" t="s">
        <v>255</v>
      </c>
    </row>
    <row r="4" spans="1:16">
      <c r="A4" s="13" t="s">
        <v>119</v>
      </c>
      <c r="B4" t="s">
        <v>74</v>
      </c>
      <c r="C4" s="13" t="s">
        <v>179</v>
      </c>
      <c r="D4" t="s">
        <v>235</v>
      </c>
      <c r="E4">
        <v>50</v>
      </c>
      <c r="F4">
        <v>60</v>
      </c>
      <c r="G4">
        <v>38</v>
      </c>
      <c r="H4">
        <v>30</v>
      </c>
      <c r="I4" s="69" t="s">
        <v>271</v>
      </c>
      <c r="J4" s="13" t="s">
        <v>272</v>
      </c>
      <c r="K4" t="s">
        <v>274</v>
      </c>
      <c r="L4" s="69" t="s">
        <v>276</v>
      </c>
      <c r="M4" s="13" t="s">
        <v>278</v>
      </c>
      <c r="N4" t="s">
        <v>280</v>
      </c>
      <c r="O4" s="69" t="s">
        <v>282</v>
      </c>
    </row>
    <row r="5" spans="1:16">
      <c r="A5" s="13" t="s">
        <v>121</v>
      </c>
      <c r="B5" t="s">
        <v>76</v>
      </c>
      <c r="C5" s="13" t="s">
        <v>188</v>
      </c>
      <c r="D5" t="s">
        <v>235</v>
      </c>
      <c r="E5">
        <v>60</v>
      </c>
      <c r="F5">
        <v>30</v>
      </c>
      <c r="G5">
        <v>61</v>
      </c>
      <c r="H5">
        <v>120</v>
      </c>
      <c r="I5" s="69" t="s">
        <v>265</v>
      </c>
      <c r="J5" s="13" t="s">
        <v>266</v>
      </c>
      <c r="K5" s="13" t="s">
        <v>267</v>
      </c>
      <c r="L5" s="69" t="s">
        <v>268</v>
      </c>
      <c r="M5" s="13" t="s">
        <v>269</v>
      </c>
      <c r="N5" s="13" t="s">
        <v>303</v>
      </c>
      <c r="O5" s="69" t="s">
        <v>270</v>
      </c>
    </row>
    <row r="6" spans="1:16">
      <c r="A6" s="13" t="s">
        <v>120</v>
      </c>
      <c r="B6" t="s">
        <v>75</v>
      </c>
      <c r="C6" s="13" t="s">
        <v>179</v>
      </c>
      <c r="D6" t="s">
        <v>235</v>
      </c>
      <c r="E6">
        <v>60</v>
      </c>
      <c r="F6">
        <v>60</v>
      </c>
      <c r="G6">
        <v>34</v>
      </c>
      <c r="H6">
        <v>50</v>
      </c>
      <c r="I6" s="69" t="s">
        <v>271</v>
      </c>
      <c r="J6" s="15" t="s">
        <v>273</v>
      </c>
      <c r="K6" t="s">
        <v>275</v>
      </c>
      <c r="L6" s="69" t="s">
        <v>277</v>
      </c>
      <c r="M6" s="15" t="s">
        <v>279</v>
      </c>
      <c r="N6" t="s">
        <v>281</v>
      </c>
      <c r="O6" s="69" t="s">
        <v>283</v>
      </c>
    </row>
    <row r="7" spans="1:16">
      <c r="A7" s="13" t="s">
        <v>126</v>
      </c>
      <c r="B7" t="s">
        <v>172</v>
      </c>
      <c r="C7" s="13" t="s">
        <v>182</v>
      </c>
      <c r="D7" t="s">
        <v>235</v>
      </c>
      <c r="E7">
        <v>30</v>
      </c>
      <c r="F7">
        <v>30</v>
      </c>
      <c r="G7">
        <v>26</v>
      </c>
      <c r="H7">
        <v>40</v>
      </c>
      <c r="I7" s="68" t="s">
        <v>288</v>
      </c>
      <c r="J7" s="13" t="s">
        <v>289</v>
      </c>
      <c r="K7" t="s">
        <v>291</v>
      </c>
      <c r="L7" s="69" t="s">
        <v>259</v>
      </c>
      <c r="M7" s="13" t="s">
        <v>293</v>
      </c>
      <c r="N7" s="13" t="s">
        <v>295</v>
      </c>
      <c r="O7" s="69" t="s">
        <v>260</v>
      </c>
    </row>
    <row r="8" spans="1:16">
      <c r="A8" s="13" t="s">
        <v>127</v>
      </c>
      <c r="B8" t="s">
        <v>81</v>
      </c>
      <c r="C8" s="13" t="s">
        <v>182</v>
      </c>
      <c r="D8" t="s">
        <v>235</v>
      </c>
      <c r="E8">
        <v>30</v>
      </c>
      <c r="F8">
        <v>30</v>
      </c>
      <c r="G8">
        <v>31</v>
      </c>
      <c r="H8">
        <v>80</v>
      </c>
      <c r="I8" s="68" t="s">
        <v>288</v>
      </c>
      <c r="J8" s="15" t="s">
        <v>290</v>
      </c>
      <c r="K8" t="s">
        <v>292</v>
      </c>
      <c r="L8" s="69" t="s">
        <v>270</v>
      </c>
      <c r="M8" s="15" t="s">
        <v>294</v>
      </c>
      <c r="N8" s="15" t="s">
        <v>296</v>
      </c>
      <c r="O8" s="69" t="s">
        <v>254</v>
      </c>
    </row>
    <row r="9" spans="1:16">
      <c r="A9" s="13" t="s">
        <v>124</v>
      </c>
      <c r="B9" s="64" t="s">
        <v>79</v>
      </c>
      <c r="C9" s="13" t="s">
        <v>183</v>
      </c>
      <c r="D9" t="s">
        <v>235</v>
      </c>
      <c r="E9">
        <v>8</v>
      </c>
      <c r="F9">
        <v>20</v>
      </c>
      <c r="G9">
        <v>22</v>
      </c>
      <c r="H9">
        <v>8</v>
      </c>
      <c r="I9" s="69" t="s">
        <v>297</v>
      </c>
      <c r="J9" s="15" t="s">
        <v>313</v>
      </c>
      <c r="K9" s="13" t="s">
        <v>299</v>
      </c>
      <c r="L9" s="69" t="s">
        <v>304</v>
      </c>
      <c r="M9" s="15" t="s">
        <v>301</v>
      </c>
      <c r="N9" s="13" t="s">
        <v>307</v>
      </c>
      <c r="O9" s="69" t="s">
        <v>312</v>
      </c>
    </row>
    <row r="10" spans="1:16">
      <c r="A10" s="13" t="s">
        <v>125</v>
      </c>
      <c r="B10" s="64" t="s">
        <v>80</v>
      </c>
      <c r="C10" s="13" t="s">
        <v>183</v>
      </c>
      <c r="D10" t="s">
        <v>235</v>
      </c>
      <c r="E10">
        <v>15</v>
      </c>
      <c r="F10">
        <v>20</v>
      </c>
      <c r="G10">
        <v>29</v>
      </c>
      <c r="H10">
        <v>20</v>
      </c>
      <c r="I10" s="69" t="s">
        <v>297</v>
      </c>
      <c r="J10" s="15" t="s">
        <v>298</v>
      </c>
      <c r="K10" s="13" t="s">
        <v>300</v>
      </c>
      <c r="L10" s="69" t="s">
        <v>305</v>
      </c>
      <c r="M10" s="15" t="s">
        <v>302</v>
      </c>
      <c r="N10" t="s">
        <v>306</v>
      </c>
      <c r="O10" s="69" t="s">
        <v>308</v>
      </c>
    </row>
    <row r="11" spans="1:16">
      <c r="G11" s="3"/>
      <c r="H11" s="3"/>
    </row>
    <row r="13" spans="1:16" ht="14">
      <c r="A13" s="64"/>
      <c r="B13" s="77" t="s">
        <v>30</v>
      </c>
      <c r="C13" s="64"/>
      <c r="D13" s="64"/>
      <c r="E13" s="64"/>
      <c r="F13" s="64"/>
      <c r="G13" s="64"/>
      <c r="H13" s="64"/>
      <c r="I13" s="70"/>
      <c r="J13" s="71"/>
      <c r="K13" s="71"/>
      <c r="L13" s="72"/>
      <c r="M13" s="71"/>
      <c r="N13" s="71"/>
      <c r="O13" s="72"/>
    </row>
    <row r="14" spans="1:16" ht="14">
      <c r="A14" s="64"/>
      <c r="B14" s="77" t="s">
        <v>31</v>
      </c>
      <c r="C14" s="64"/>
      <c r="D14" s="64"/>
      <c r="E14" s="64"/>
      <c r="F14" s="64"/>
      <c r="G14" s="64"/>
      <c r="H14" s="64"/>
      <c r="I14" s="70"/>
      <c r="J14" s="71"/>
      <c r="K14" s="71"/>
      <c r="L14" s="72"/>
      <c r="M14" s="71"/>
      <c r="N14" s="71"/>
      <c r="O14" s="72"/>
    </row>
    <row r="15" spans="1:16" s="43" customFormat="1">
      <c r="A15" s="39">
        <v>1</v>
      </c>
      <c r="B15" s="78" t="s">
        <v>285</v>
      </c>
      <c r="C15" s="39"/>
      <c r="D15" s="39"/>
      <c r="E15" s="39"/>
      <c r="F15" s="39"/>
      <c r="G15" s="39"/>
      <c r="H15" s="39"/>
      <c r="I15" s="73"/>
      <c r="J15" s="74"/>
      <c r="K15" s="74"/>
      <c r="L15" s="75"/>
      <c r="M15" s="74"/>
      <c r="N15" s="74"/>
      <c r="O15" s="75"/>
      <c r="P15" s="47"/>
    </row>
    <row r="16" spans="1:16" s="43" customFormat="1">
      <c r="A16" s="39">
        <v>2</v>
      </c>
      <c r="B16" s="78" t="s">
        <v>284</v>
      </c>
      <c r="C16" s="39"/>
      <c r="D16" s="39"/>
      <c r="E16" s="39"/>
      <c r="F16" s="39"/>
      <c r="G16" s="39"/>
      <c r="H16" s="39"/>
      <c r="I16" s="73"/>
      <c r="J16" s="74"/>
      <c r="K16" s="74"/>
      <c r="L16" s="75"/>
      <c r="M16" s="74"/>
      <c r="N16" s="74"/>
      <c r="O16" s="75"/>
      <c r="P16" s="47"/>
    </row>
    <row r="17" spans="1:16">
      <c r="A17" s="39"/>
      <c r="B17" s="79"/>
      <c r="C17" s="64"/>
      <c r="D17" s="64"/>
      <c r="E17" s="64"/>
      <c r="F17" s="64"/>
      <c r="G17" s="64"/>
      <c r="H17" s="64"/>
      <c r="I17" s="70"/>
      <c r="J17" s="71"/>
      <c r="K17" s="71"/>
      <c r="L17" s="72"/>
      <c r="M17" s="71"/>
      <c r="N17" s="71"/>
      <c r="O17" s="72"/>
    </row>
    <row r="18" spans="1:16" ht="14">
      <c r="A18" s="64"/>
      <c r="B18" s="77" t="s">
        <v>32</v>
      </c>
      <c r="C18" s="64"/>
      <c r="D18" s="64"/>
      <c r="E18" s="64"/>
      <c r="F18" s="64"/>
      <c r="G18" s="64"/>
      <c r="H18" s="64"/>
      <c r="I18" s="70"/>
      <c r="J18" s="71"/>
      <c r="K18" s="71"/>
      <c r="L18" s="72"/>
      <c r="M18" s="71"/>
      <c r="N18" s="71"/>
      <c r="O18" s="72"/>
    </row>
    <row r="19" spans="1:16" s="43" customFormat="1" ht="17" customHeight="1">
      <c r="A19" s="39">
        <v>1</v>
      </c>
      <c r="B19" s="80" t="s">
        <v>286</v>
      </c>
      <c r="C19" s="39"/>
      <c r="D19" s="39"/>
      <c r="E19" s="39"/>
      <c r="F19" s="39"/>
      <c r="G19" s="39"/>
      <c r="H19" s="39"/>
      <c r="I19" s="73"/>
      <c r="J19" s="74"/>
      <c r="K19" s="74"/>
      <c r="L19" s="75"/>
      <c r="M19" s="74"/>
      <c r="N19" s="74"/>
      <c r="O19" s="75"/>
      <c r="P19" s="47"/>
    </row>
    <row r="20" spans="1:16">
      <c r="A20" s="39"/>
      <c r="B20" s="81"/>
      <c r="C20" s="64"/>
      <c r="D20" s="64"/>
      <c r="E20" s="64"/>
      <c r="F20" s="64"/>
      <c r="G20" s="64"/>
      <c r="H20" s="64"/>
      <c r="I20" s="70"/>
      <c r="J20" s="71"/>
      <c r="K20" s="71"/>
      <c r="L20" s="72"/>
      <c r="M20" s="71"/>
      <c r="N20" s="71"/>
      <c r="O20" s="72"/>
    </row>
    <row r="21" spans="1:16">
      <c r="A21" s="64"/>
      <c r="B21" s="64"/>
      <c r="C21" s="64"/>
      <c r="D21" s="64"/>
      <c r="E21" s="64"/>
      <c r="F21" s="64"/>
      <c r="G21" s="64"/>
      <c r="H21" s="64"/>
      <c r="I21" s="76"/>
      <c r="J21" s="64"/>
      <c r="K21" s="64"/>
      <c r="L21" s="76"/>
      <c r="M21" s="64"/>
      <c r="N21" s="64"/>
      <c r="O21" s="76"/>
    </row>
    <row r="22" spans="1:16">
      <c r="A22" s="64"/>
      <c r="B22" s="64"/>
      <c r="C22" s="64"/>
      <c r="D22" s="64"/>
      <c r="E22" s="64"/>
      <c r="F22" s="64"/>
      <c r="G22" s="64"/>
      <c r="H22" s="64"/>
      <c r="I22" s="76"/>
      <c r="J22" s="64"/>
      <c r="K22" s="64"/>
      <c r="L22" s="76"/>
      <c r="M22" s="64"/>
      <c r="N22" s="64"/>
      <c r="O22" s="76"/>
    </row>
    <row r="23" spans="1:16">
      <c r="A23" s="64"/>
      <c r="B23" s="64"/>
      <c r="C23" s="64"/>
      <c r="D23" s="64"/>
      <c r="E23" s="64"/>
      <c r="F23" s="64"/>
      <c r="G23" s="64"/>
      <c r="H23" s="64"/>
      <c r="I23" s="76"/>
      <c r="J23" s="64"/>
      <c r="K23" s="64"/>
      <c r="L23" s="76"/>
      <c r="M23" s="64"/>
      <c r="N23" s="64"/>
      <c r="O23" s="76"/>
    </row>
    <row r="24" spans="1:16">
      <c r="A24" s="64"/>
      <c r="B24" s="64"/>
      <c r="C24" s="64"/>
      <c r="D24" s="64"/>
      <c r="E24" s="64"/>
      <c r="F24" s="64"/>
      <c r="G24" s="64"/>
      <c r="H24" s="64"/>
      <c r="I24" s="76"/>
      <c r="J24" s="64"/>
      <c r="K24" s="64"/>
      <c r="L24" s="76"/>
      <c r="M24" s="64"/>
      <c r="N24" s="64"/>
      <c r="O24" s="76"/>
    </row>
    <row r="25" spans="1:16">
      <c r="A25" s="64"/>
      <c r="B25" s="64"/>
      <c r="C25" s="64"/>
      <c r="D25" s="64"/>
      <c r="E25" s="64"/>
      <c r="F25" s="64"/>
      <c r="G25" s="64"/>
      <c r="H25" s="64"/>
      <c r="I25" s="76"/>
      <c r="J25" s="64"/>
      <c r="K25" s="64"/>
      <c r="L25" s="76"/>
      <c r="M25" s="64"/>
      <c r="N25" s="64"/>
      <c r="O25" s="76"/>
    </row>
    <row r="26" spans="1:16">
      <c r="A26" s="64"/>
      <c r="B26" s="64"/>
      <c r="C26" s="64"/>
      <c r="D26" s="64"/>
      <c r="E26" s="64"/>
      <c r="F26" s="64"/>
      <c r="G26" s="64"/>
      <c r="H26" s="64"/>
      <c r="I26" s="76"/>
      <c r="J26" s="64"/>
      <c r="K26" s="64"/>
      <c r="L26" s="76"/>
      <c r="M26" s="64"/>
      <c r="N26" s="64"/>
      <c r="O26" s="76"/>
    </row>
    <row r="27" spans="1:16">
      <c r="A27" s="64"/>
      <c r="B27" s="64"/>
      <c r="C27" s="64"/>
      <c r="D27" s="64"/>
      <c r="E27" s="64"/>
      <c r="F27" s="64"/>
      <c r="G27" s="64"/>
      <c r="H27" s="64"/>
      <c r="I27" s="76"/>
      <c r="J27" s="64"/>
      <c r="K27" s="64"/>
      <c r="L27" s="76"/>
      <c r="M27" s="64"/>
      <c r="N27" s="64"/>
      <c r="O27" s="76"/>
    </row>
    <row r="28" spans="1:16">
      <c r="A28" s="64"/>
      <c r="B28" s="64"/>
      <c r="C28" s="64"/>
      <c r="D28" s="64"/>
      <c r="E28" s="64"/>
      <c r="F28" s="64"/>
      <c r="G28" s="64"/>
      <c r="H28" s="64"/>
      <c r="I28" s="76"/>
      <c r="J28" s="64"/>
      <c r="K28" s="64"/>
      <c r="L28" s="76"/>
      <c r="M28" s="64"/>
      <c r="N28" s="64"/>
      <c r="O28" s="76"/>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0"/>
  <sheetViews>
    <sheetView topLeftCell="C1" zoomScale="132" zoomScaleNormal="132" workbookViewId="0">
      <selection activeCell="H13" sqref="H13"/>
    </sheetView>
  </sheetViews>
  <sheetFormatPr baseColWidth="10" defaultColWidth="10.83203125" defaultRowHeight="13"/>
  <cols>
    <col min="2" max="2" width="27.6640625" customWidth="1"/>
    <col min="6" max="6" width="9.33203125" bestFit="1" customWidth="1"/>
    <col min="11" max="11" width="16.5" bestFit="1" customWidth="1"/>
    <col min="12" max="12" width="13" style="68" bestFit="1" customWidth="1"/>
    <col min="14" max="14" width="14" bestFit="1" customWidth="1"/>
  </cols>
  <sheetData>
    <row r="1" spans="1:15" ht="20" customHeight="1">
      <c r="A1" s="92" t="s">
        <v>3</v>
      </c>
      <c r="B1" s="96" t="s">
        <v>4</v>
      </c>
      <c r="C1" s="92" t="s">
        <v>5</v>
      </c>
      <c r="D1" s="92" t="s">
        <v>6</v>
      </c>
      <c r="E1" s="92" t="s">
        <v>201</v>
      </c>
      <c r="F1" s="93"/>
      <c r="G1" s="92" t="s">
        <v>202</v>
      </c>
      <c r="H1" s="93"/>
      <c r="I1" s="93"/>
      <c r="J1" s="92" t="s">
        <v>203</v>
      </c>
      <c r="K1" s="93"/>
      <c r="L1" s="93"/>
      <c r="M1" s="92" t="s">
        <v>204</v>
      </c>
      <c r="N1" s="93"/>
      <c r="O1" s="94"/>
    </row>
    <row r="2" spans="1:15" ht="20" customHeight="1" thickBot="1">
      <c r="A2" s="95"/>
      <c r="B2" s="97"/>
      <c r="C2" s="95"/>
      <c r="D2" s="95"/>
      <c r="E2" s="22" t="s">
        <v>13</v>
      </c>
      <c r="F2" s="23" t="s">
        <v>14</v>
      </c>
      <c r="G2" s="22" t="s">
        <v>7</v>
      </c>
      <c r="H2" s="23" t="s">
        <v>8</v>
      </c>
      <c r="I2" s="24" t="s">
        <v>17</v>
      </c>
      <c r="J2" s="22" t="s">
        <v>173</v>
      </c>
      <c r="K2" s="23" t="s">
        <v>175</v>
      </c>
      <c r="L2" s="50" t="s">
        <v>176</v>
      </c>
      <c r="M2" s="22" t="s">
        <v>174</v>
      </c>
      <c r="N2" s="23" t="s">
        <v>177</v>
      </c>
      <c r="O2" s="25" t="s">
        <v>178</v>
      </c>
    </row>
    <row r="3" spans="1:15" ht="14" thickTop="1">
      <c r="A3" s="29" t="s">
        <v>122</v>
      </c>
      <c r="B3" s="29" t="s">
        <v>78</v>
      </c>
      <c r="C3" s="29" t="s">
        <v>179</v>
      </c>
      <c r="D3" s="82" t="s">
        <v>325</v>
      </c>
      <c r="E3">
        <v>50</v>
      </c>
      <c r="F3" s="13">
        <v>50</v>
      </c>
      <c r="G3">
        <v>13</v>
      </c>
      <c r="H3" s="84">
        <v>180</v>
      </c>
      <c r="I3" s="85">
        <v>42463</v>
      </c>
      <c r="J3" s="13" t="s">
        <v>314</v>
      </c>
      <c r="K3" t="s">
        <v>316</v>
      </c>
      <c r="L3" s="86" t="s">
        <v>319</v>
      </c>
      <c r="M3" s="13" t="s">
        <v>320</v>
      </c>
      <c r="N3" t="s">
        <v>322</v>
      </c>
      <c r="O3" s="86" t="s">
        <v>324</v>
      </c>
    </row>
    <row r="4" spans="1:15">
      <c r="A4" s="29" t="s">
        <v>123</v>
      </c>
      <c r="B4" s="29" t="s">
        <v>166</v>
      </c>
      <c r="C4" s="29" t="s">
        <v>179</v>
      </c>
      <c r="D4" s="82" t="s">
        <v>325</v>
      </c>
      <c r="E4">
        <v>50</v>
      </c>
      <c r="F4" s="13">
        <v>60</v>
      </c>
      <c r="G4">
        <v>20</v>
      </c>
      <c r="H4">
        <v>40</v>
      </c>
      <c r="I4" s="85">
        <v>42463</v>
      </c>
      <c r="J4" s="13" t="s">
        <v>315</v>
      </c>
      <c r="K4" t="s">
        <v>317</v>
      </c>
      <c r="L4" s="86" t="s">
        <v>318</v>
      </c>
      <c r="M4" s="13" t="s">
        <v>321</v>
      </c>
      <c r="N4" t="s">
        <v>323</v>
      </c>
      <c r="O4" s="86" t="s">
        <v>324</v>
      </c>
    </row>
    <row r="5" spans="1:15">
      <c r="A5" s="29" t="s">
        <v>128</v>
      </c>
      <c r="B5" s="29" t="s">
        <v>82</v>
      </c>
      <c r="C5" s="29" t="s">
        <v>183</v>
      </c>
      <c r="D5" s="82" t="s">
        <v>205</v>
      </c>
      <c r="E5">
        <v>30</v>
      </c>
      <c r="F5">
        <v>50</v>
      </c>
    </row>
    <row r="6" spans="1:15">
      <c r="A6" s="29" t="s">
        <v>129</v>
      </c>
      <c r="B6" s="29" t="s">
        <v>83</v>
      </c>
      <c r="C6" s="29" t="s">
        <v>183</v>
      </c>
      <c r="D6" s="82" t="s">
        <v>205</v>
      </c>
      <c r="E6">
        <v>30</v>
      </c>
      <c r="F6">
        <v>60</v>
      </c>
    </row>
    <row r="7" spans="1:15">
      <c r="A7" s="29" t="s">
        <v>130</v>
      </c>
      <c r="B7" s="29" t="s">
        <v>84</v>
      </c>
      <c r="C7" s="29" t="s">
        <v>182</v>
      </c>
      <c r="D7" s="82" t="s">
        <v>325</v>
      </c>
      <c r="E7">
        <v>15</v>
      </c>
      <c r="F7">
        <v>30</v>
      </c>
      <c r="G7">
        <v>12</v>
      </c>
      <c r="H7">
        <v>30</v>
      </c>
      <c r="I7" s="85">
        <v>42464</v>
      </c>
      <c r="J7" t="s">
        <v>335</v>
      </c>
      <c r="K7" t="s">
        <v>338</v>
      </c>
      <c r="L7" s="86" t="s">
        <v>339</v>
      </c>
      <c r="M7" t="s">
        <v>341</v>
      </c>
      <c r="N7" t="s">
        <v>344</v>
      </c>
      <c r="O7" s="86" t="s">
        <v>345</v>
      </c>
    </row>
    <row r="8" spans="1:15">
      <c r="A8" s="29" t="s">
        <v>134</v>
      </c>
      <c r="B8" s="29" t="s">
        <v>90</v>
      </c>
      <c r="C8" s="29" t="s">
        <v>182</v>
      </c>
      <c r="D8" s="82" t="s">
        <v>325</v>
      </c>
      <c r="E8">
        <v>15</v>
      </c>
      <c r="F8">
        <v>30</v>
      </c>
      <c r="G8">
        <v>24</v>
      </c>
      <c r="H8">
        <v>90</v>
      </c>
      <c r="I8" s="85">
        <v>42464</v>
      </c>
      <c r="J8" t="s">
        <v>336</v>
      </c>
      <c r="K8" t="s">
        <v>337</v>
      </c>
      <c r="L8" s="86" t="s">
        <v>340</v>
      </c>
      <c r="M8" t="s">
        <v>342</v>
      </c>
      <c r="N8" s="13" t="s">
        <v>343</v>
      </c>
      <c r="O8" s="86" t="s">
        <v>345</v>
      </c>
    </row>
    <row r="9" spans="1:15">
      <c r="A9" s="29" t="s">
        <v>132</v>
      </c>
      <c r="B9" s="29" t="s">
        <v>88</v>
      </c>
      <c r="C9" s="29" t="s">
        <v>188</v>
      </c>
      <c r="D9" s="82" t="s">
        <v>325</v>
      </c>
      <c r="E9">
        <v>30</v>
      </c>
      <c r="F9">
        <v>50</v>
      </c>
      <c r="G9">
        <v>24</v>
      </c>
      <c r="H9">
        <v>120</v>
      </c>
      <c r="I9" s="85">
        <v>42463</v>
      </c>
      <c r="J9" t="s">
        <v>326</v>
      </c>
      <c r="K9" t="s">
        <v>327</v>
      </c>
      <c r="L9" s="86" t="s">
        <v>255</v>
      </c>
      <c r="M9" s="13" t="s">
        <v>330</v>
      </c>
      <c r="N9" s="13" t="s">
        <v>332</v>
      </c>
      <c r="O9" s="87" t="s">
        <v>255</v>
      </c>
    </row>
    <row r="10" spans="1:15">
      <c r="A10" s="29" t="s">
        <v>133</v>
      </c>
      <c r="B10" s="29" t="s">
        <v>89</v>
      </c>
      <c r="C10" s="29" t="s">
        <v>188</v>
      </c>
      <c r="D10" s="82" t="s">
        <v>325</v>
      </c>
      <c r="E10">
        <v>30</v>
      </c>
      <c r="F10">
        <v>50</v>
      </c>
      <c r="G10">
        <v>25</v>
      </c>
      <c r="H10">
        <v>50</v>
      </c>
      <c r="I10" s="85">
        <v>42463</v>
      </c>
      <c r="J10" t="s">
        <v>328</v>
      </c>
      <c r="K10" t="s">
        <v>329</v>
      </c>
      <c r="L10" s="86" t="s">
        <v>253</v>
      </c>
      <c r="M10" s="13" t="s">
        <v>331</v>
      </c>
      <c r="N10" s="13" t="s">
        <v>333</v>
      </c>
      <c r="O10" s="88" t="s">
        <v>270</v>
      </c>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9"/>
  <sheetViews>
    <sheetView zoomScaleNormal="100" workbookViewId="0">
      <selection activeCell="G32" sqref="G32"/>
    </sheetView>
  </sheetViews>
  <sheetFormatPr baseColWidth="10" defaultColWidth="10.83203125" defaultRowHeight="13"/>
  <cols>
    <col min="7" max="7" width="8.6640625" bestFit="1" customWidth="1"/>
    <col min="10" max="10" width="11.5" bestFit="1" customWidth="1"/>
    <col min="11" max="11" width="16.5" bestFit="1" customWidth="1"/>
    <col min="12" max="12" width="13" bestFit="1" customWidth="1"/>
    <col min="14" max="14" width="13.83203125" customWidth="1"/>
  </cols>
  <sheetData>
    <row r="1" spans="1:15" ht="20" customHeight="1">
      <c r="A1" s="92" t="s">
        <v>3</v>
      </c>
      <c r="B1" s="96" t="s">
        <v>4</v>
      </c>
      <c r="C1" s="92" t="s">
        <v>5</v>
      </c>
      <c r="D1" s="92" t="s">
        <v>6</v>
      </c>
      <c r="E1" s="92" t="s">
        <v>201</v>
      </c>
      <c r="F1" s="93"/>
      <c r="G1" s="92" t="s">
        <v>202</v>
      </c>
      <c r="H1" s="93"/>
      <c r="I1" s="93"/>
      <c r="J1" s="92" t="s">
        <v>203</v>
      </c>
      <c r="K1" s="93"/>
      <c r="L1" s="93"/>
      <c r="M1" s="92" t="s">
        <v>204</v>
      </c>
      <c r="N1" s="93"/>
      <c r="O1" s="94"/>
    </row>
    <row r="2" spans="1:15" ht="20" customHeight="1" thickBot="1">
      <c r="A2" s="95"/>
      <c r="B2" s="97"/>
      <c r="C2" s="95"/>
      <c r="D2" s="95"/>
      <c r="E2" s="22" t="s">
        <v>13</v>
      </c>
      <c r="F2" s="23" t="s">
        <v>14</v>
      </c>
      <c r="G2" s="22" t="s">
        <v>7</v>
      </c>
      <c r="H2" s="23" t="s">
        <v>8</v>
      </c>
      <c r="I2" s="24" t="s">
        <v>17</v>
      </c>
      <c r="J2" s="22" t="s">
        <v>173</v>
      </c>
      <c r="K2" s="23" t="s">
        <v>175</v>
      </c>
      <c r="L2" s="23" t="s">
        <v>176</v>
      </c>
      <c r="M2" s="22" t="s">
        <v>174</v>
      </c>
      <c r="N2" s="23" t="s">
        <v>177</v>
      </c>
      <c r="O2" s="25" t="s">
        <v>178</v>
      </c>
    </row>
    <row r="3" spans="1:15" ht="14" thickTop="1"/>
    <row r="19" spans="9:9">
      <c r="I19" t="s">
        <v>287</v>
      </c>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15" zoomScaleNormal="100" zoomScalePageLayoutView="150" workbookViewId="0">
      <selection activeCell="B26" sqref="B26"/>
    </sheetView>
  </sheetViews>
  <sheetFormatPr baseColWidth="10" defaultColWidth="10.83203125" defaultRowHeight="13"/>
  <cols>
    <col min="1" max="1" width="10.83203125" style="29"/>
    <col min="2" max="2" width="35" style="29" customWidth="1"/>
    <col min="3" max="3" width="49.5" style="31" customWidth="1"/>
    <col min="4" max="4" width="10.83203125" style="29"/>
  </cols>
  <sheetData>
    <row r="1" spans="1:4" s="16" customFormat="1" ht="28" customHeight="1" thickBot="1">
      <c r="A1" s="27" t="s">
        <v>109</v>
      </c>
      <c r="B1" s="32" t="s">
        <v>63</v>
      </c>
      <c r="C1" s="25" t="s">
        <v>64</v>
      </c>
      <c r="D1" s="25" t="s">
        <v>199</v>
      </c>
    </row>
    <row r="2" spans="1:4" ht="35" thickTop="1">
      <c r="A2" s="29" t="s">
        <v>110</v>
      </c>
      <c r="B2" s="29" t="s">
        <v>152</v>
      </c>
      <c r="C2" s="30" t="s">
        <v>35</v>
      </c>
      <c r="D2" s="28" t="s">
        <v>182</v>
      </c>
    </row>
    <row r="3" spans="1:4" ht="17">
      <c r="A3" s="28" t="s">
        <v>111</v>
      </c>
      <c r="B3" s="29" t="s">
        <v>66</v>
      </c>
      <c r="C3" s="30" t="s">
        <v>36</v>
      </c>
      <c r="D3" s="28" t="s">
        <v>188</v>
      </c>
    </row>
    <row r="4" spans="1:4" ht="17">
      <c r="A4" s="29" t="s">
        <v>112</v>
      </c>
      <c r="B4" s="29" t="s">
        <v>65</v>
      </c>
      <c r="C4" s="30" t="s">
        <v>37</v>
      </c>
      <c r="D4" s="28" t="s">
        <v>188</v>
      </c>
    </row>
    <row r="5" spans="1:4" ht="34">
      <c r="A5" s="29" t="s">
        <v>113</v>
      </c>
      <c r="B5" s="29" t="s">
        <v>67</v>
      </c>
      <c r="C5" s="30" t="s">
        <v>38</v>
      </c>
      <c r="D5" s="28" t="s">
        <v>200</v>
      </c>
    </row>
    <row r="6" spans="1:4" ht="34">
      <c r="A6" s="29" t="s">
        <v>114</v>
      </c>
      <c r="B6" s="29" t="s">
        <v>68</v>
      </c>
      <c r="C6" s="30" t="s">
        <v>39</v>
      </c>
      <c r="D6" s="28" t="s">
        <v>200</v>
      </c>
    </row>
    <row r="7" spans="1:4" ht="17">
      <c r="A7" s="29" t="s">
        <v>115</v>
      </c>
      <c r="B7" s="28" t="s">
        <v>69</v>
      </c>
      <c r="C7" s="30" t="s">
        <v>40</v>
      </c>
      <c r="D7" s="28" t="s">
        <v>188</v>
      </c>
    </row>
    <row r="8" spans="1:4" ht="51">
      <c r="A8" s="29" t="s">
        <v>116</v>
      </c>
      <c r="B8" s="29" t="s">
        <v>70</v>
      </c>
      <c r="C8" s="30" t="s">
        <v>71</v>
      </c>
      <c r="D8" s="28" t="s">
        <v>182</v>
      </c>
    </row>
    <row r="9" spans="1:4" ht="34">
      <c r="A9" s="29" t="s">
        <v>117</v>
      </c>
      <c r="B9" s="29" t="s">
        <v>153</v>
      </c>
      <c r="C9" s="30" t="s">
        <v>167</v>
      </c>
      <c r="D9" s="28" t="s">
        <v>183</v>
      </c>
    </row>
    <row r="10" spans="1:4" ht="34">
      <c r="A10" s="29" t="s">
        <v>118</v>
      </c>
      <c r="B10" s="29" t="s">
        <v>72</v>
      </c>
      <c r="C10" s="30" t="s">
        <v>73</v>
      </c>
      <c r="D10" s="28" t="s">
        <v>183</v>
      </c>
    </row>
    <row r="11" spans="1:4" ht="51">
      <c r="A11" s="29" t="s">
        <v>119</v>
      </c>
      <c r="B11" s="29" t="s">
        <v>74</v>
      </c>
      <c r="C11" s="30" t="s">
        <v>311</v>
      </c>
      <c r="D11" s="28" t="s">
        <v>179</v>
      </c>
    </row>
    <row r="12" spans="1:4" ht="34">
      <c r="A12" s="29" t="s">
        <v>120</v>
      </c>
      <c r="B12" s="29" t="s">
        <v>75</v>
      </c>
      <c r="C12" s="30" t="s">
        <v>41</v>
      </c>
      <c r="D12" s="29" t="s">
        <v>179</v>
      </c>
    </row>
    <row r="13" spans="1:4" ht="51">
      <c r="A13" s="29" t="s">
        <v>121</v>
      </c>
      <c r="B13" s="28" t="s">
        <v>76</v>
      </c>
      <c r="C13" s="30" t="s">
        <v>77</v>
      </c>
      <c r="D13" s="28" t="s">
        <v>188</v>
      </c>
    </row>
    <row r="14" spans="1:4" ht="68">
      <c r="A14" s="29" t="s">
        <v>122</v>
      </c>
      <c r="B14" s="29" t="s">
        <v>78</v>
      </c>
      <c r="C14" s="30" t="s">
        <v>168</v>
      </c>
      <c r="D14" s="29" t="s">
        <v>179</v>
      </c>
    </row>
    <row r="15" spans="1:4" ht="34">
      <c r="A15" s="29" t="s">
        <v>123</v>
      </c>
      <c r="B15" s="29" t="s">
        <v>166</v>
      </c>
      <c r="C15" s="30" t="s">
        <v>42</v>
      </c>
      <c r="D15" s="29" t="s">
        <v>179</v>
      </c>
    </row>
    <row r="16" spans="1:4" ht="17">
      <c r="A16" s="29" t="s">
        <v>124</v>
      </c>
      <c r="B16" s="29" t="s">
        <v>79</v>
      </c>
      <c r="C16" s="30" t="s">
        <v>309</v>
      </c>
      <c r="D16" s="29" t="s">
        <v>183</v>
      </c>
    </row>
    <row r="17" spans="1:4" ht="34">
      <c r="A17" s="29" t="s">
        <v>125</v>
      </c>
      <c r="B17" s="29" t="s">
        <v>80</v>
      </c>
      <c r="C17" s="30" t="s">
        <v>310</v>
      </c>
      <c r="D17" s="29" t="s">
        <v>183</v>
      </c>
    </row>
    <row r="18" spans="1:4" ht="17">
      <c r="A18" s="29" t="s">
        <v>126</v>
      </c>
      <c r="B18" s="29" t="s">
        <v>172</v>
      </c>
      <c r="C18" s="30" t="s">
        <v>171</v>
      </c>
      <c r="D18" s="28" t="s">
        <v>182</v>
      </c>
    </row>
    <row r="19" spans="1:4" ht="17">
      <c r="A19" s="29" t="s">
        <v>127</v>
      </c>
      <c r="B19" s="29" t="s">
        <v>81</v>
      </c>
      <c r="C19" s="30" t="s">
        <v>43</v>
      </c>
      <c r="D19" s="28" t="s">
        <v>182</v>
      </c>
    </row>
    <row r="20" spans="1:4" ht="17">
      <c r="A20" s="29" t="s">
        <v>128</v>
      </c>
      <c r="B20" s="29" t="s">
        <v>82</v>
      </c>
      <c r="C20" s="30" t="s">
        <v>44</v>
      </c>
      <c r="D20" s="29" t="s">
        <v>183</v>
      </c>
    </row>
    <row r="21" spans="1:4" ht="34">
      <c r="A21" s="29" t="s">
        <v>129</v>
      </c>
      <c r="B21" s="29" t="s">
        <v>83</v>
      </c>
      <c r="C21" s="30" t="s">
        <v>45</v>
      </c>
      <c r="D21" s="29" t="s">
        <v>183</v>
      </c>
    </row>
    <row r="22" spans="1:4" ht="34">
      <c r="A22" s="29" t="s">
        <v>130</v>
      </c>
      <c r="B22" s="29" t="s">
        <v>84</v>
      </c>
      <c r="C22" s="30" t="s">
        <v>85</v>
      </c>
      <c r="D22" s="29" t="s">
        <v>182</v>
      </c>
    </row>
    <row r="23" spans="1:4" ht="34">
      <c r="A23" s="29" t="s">
        <v>131</v>
      </c>
      <c r="B23" s="29" t="s">
        <v>87</v>
      </c>
      <c r="C23" s="30" t="s">
        <v>86</v>
      </c>
    </row>
    <row r="24" spans="1:4" ht="34">
      <c r="A24" s="29" t="s">
        <v>132</v>
      </c>
      <c r="B24" s="29" t="s">
        <v>88</v>
      </c>
      <c r="C24" s="30" t="s">
        <v>46</v>
      </c>
      <c r="D24" s="29" t="s">
        <v>188</v>
      </c>
    </row>
    <row r="25" spans="1:4" ht="51">
      <c r="A25" s="29" t="s">
        <v>133</v>
      </c>
      <c r="B25" s="29" t="s">
        <v>89</v>
      </c>
      <c r="C25" s="30" t="s">
        <v>47</v>
      </c>
      <c r="D25" s="29" t="s">
        <v>188</v>
      </c>
    </row>
    <row r="26" spans="1:4" ht="34">
      <c r="A26" s="29" t="s">
        <v>134</v>
      </c>
      <c r="B26" s="29" t="s">
        <v>90</v>
      </c>
      <c r="C26" s="30" t="s">
        <v>48</v>
      </c>
      <c r="D26" s="29" t="s">
        <v>182</v>
      </c>
    </row>
    <row r="27" spans="1:4" ht="136">
      <c r="A27" s="29" t="s">
        <v>135</v>
      </c>
      <c r="B27" s="29" t="s">
        <v>91</v>
      </c>
      <c r="C27" s="30" t="s">
        <v>169</v>
      </c>
    </row>
    <row r="28" spans="1:4" ht="34">
      <c r="A28" s="29" t="s">
        <v>136</v>
      </c>
      <c r="B28" s="29" t="s">
        <v>92</v>
      </c>
      <c r="C28" s="30" t="s">
        <v>49</v>
      </c>
    </row>
    <row r="29" spans="1:4" ht="34">
      <c r="A29" s="29" t="s">
        <v>137</v>
      </c>
      <c r="B29" s="29" t="s">
        <v>93</v>
      </c>
      <c r="C29" s="30" t="s">
        <v>170</v>
      </c>
    </row>
    <row r="30" spans="1:4" ht="17">
      <c r="A30" s="29" t="s">
        <v>138</v>
      </c>
      <c r="B30" s="29" t="s">
        <v>94</v>
      </c>
      <c r="C30" s="30" t="s">
        <v>50</v>
      </c>
    </row>
    <row r="31" spans="1:4" ht="17">
      <c r="A31" s="29" t="s">
        <v>139</v>
      </c>
      <c r="B31" s="29" t="s">
        <v>95</v>
      </c>
      <c r="C31" s="30" t="s">
        <v>51</v>
      </c>
    </row>
    <row r="32" spans="1:4" ht="34">
      <c r="A32" s="29" t="s">
        <v>140</v>
      </c>
      <c r="B32" s="29" t="s">
        <v>96</v>
      </c>
      <c r="C32" s="30" t="s">
        <v>52</v>
      </c>
    </row>
    <row r="33" spans="1:3" ht="17">
      <c r="A33" s="29" t="s">
        <v>141</v>
      </c>
      <c r="B33" s="29" t="s">
        <v>97</v>
      </c>
      <c r="C33" s="30" t="s">
        <v>53</v>
      </c>
    </row>
    <row r="34" spans="1:3" ht="34">
      <c r="A34" s="29" t="s">
        <v>142</v>
      </c>
      <c r="B34" s="29" t="s">
        <v>98</v>
      </c>
      <c r="C34" s="30" t="s">
        <v>54</v>
      </c>
    </row>
    <row r="35" spans="1:3" ht="51">
      <c r="A35" s="29" t="s">
        <v>143</v>
      </c>
      <c r="B35" s="29" t="s">
        <v>108</v>
      </c>
      <c r="C35" s="30" t="s">
        <v>55</v>
      </c>
    </row>
    <row r="36" spans="1:3" ht="34">
      <c r="A36" s="29" t="s">
        <v>144</v>
      </c>
      <c r="B36" s="29" t="s">
        <v>99</v>
      </c>
      <c r="C36" s="30" t="s">
        <v>56</v>
      </c>
    </row>
    <row r="37" spans="1:3" ht="34">
      <c r="A37" s="29" t="s">
        <v>145</v>
      </c>
      <c r="B37" s="29" t="s">
        <v>100</v>
      </c>
      <c r="C37" s="30" t="s">
        <v>57</v>
      </c>
    </row>
    <row r="38" spans="1:3" ht="34">
      <c r="A38" s="29" t="s">
        <v>146</v>
      </c>
      <c r="B38" s="29" t="s">
        <v>101</v>
      </c>
      <c r="C38" s="30" t="s">
        <v>58</v>
      </c>
    </row>
    <row r="39" spans="1:3" ht="34">
      <c r="A39" s="29" t="s">
        <v>147</v>
      </c>
      <c r="B39" s="29" t="s">
        <v>102</v>
      </c>
      <c r="C39" s="30" t="s">
        <v>59</v>
      </c>
    </row>
    <row r="40" spans="1:3" ht="34">
      <c r="A40" s="29" t="s">
        <v>148</v>
      </c>
      <c r="B40" s="29" t="s">
        <v>103</v>
      </c>
      <c r="C40" s="30" t="s">
        <v>60</v>
      </c>
    </row>
    <row r="41" spans="1:3" ht="34">
      <c r="A41" s="29" t="s">
        <v>149</v>
      </c>
      <c r="B41" s="29" t="s">
        <v>104</v>
      </c>
      <c r="C41" s="30" t="s">
        <v>105</v>
      </c>
    </row>
    <row r="42" spans="1:3" ht="34">
      <c r="A42" s="29" t="s">
        <v>150</v>
      </c>
      <c r="B42" s="29" t="s">
        <v>106</v>
      </c>
      <c r="C42" s="30" t="s">
        <v>61</v>
      </c>
    </row>
    <row r="43" spans="1:3" ht="34">
      <c r="A43" s="29" t="s">
        <v>151</v>
      </c>
      <c r="B43" s="29" t="s">
        <v>107</v>
      </c>
      <c r="C43" s="30" t="s">
        <v>62</v>
      </c>
    </row>
  </sheetData>
  <phoneticPr fontId="9" type="noConversion"/>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2020-04-06T01:26:25Z</dcterms:modified>
</cp:coreProperties>
</file>