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yBenvenuto\Data_ETL\"/>
    </mc:Choice>
  </mc:AlternateContent>
  <xr:revisionPtr revIDLastSave="0" documentId="8_{27FE0BED-D9AB-45C0-8D05-478F59698271}" xr6:coauthVersionLast="47" xr6:coauthVersionMax="47" xr10:uidLastSave="{00000000-0000-0000-0000-000000000000}"/>
  <bookViews>
    <workbookView xWindow="-120" yWindow="-120" windowWidth="29040" windowHeight="15840" xr2:uid="{BB5A94B2-F19A-436D-A536-14933DC0702D}"/>
  </bookViews>
  <sheets>
    <sheet name="Funds" sheetId="1" r:id="rId1"/>
    <sheet name="Portfolios" sheetId="2" r:id="rId2"/>
    <sheet name="Benchmarking Tool" sheetId="3" r:id="rId3"/>
  </sheets>
  <externalReferences>
    <externalReference r:id="rId4"/>
    <externalReference r:id="rId5"/>
  </externalReferences>
  <definedNames>
    <definedName name="Index_ret" localSheetId="2">[1]Paramètre!#REF!</definedName>
    <definedName name="Index_ret">[1]Paramètre!#REF!</definedName>
    <definedName name="performNew" localSheetId="2">T([2]Form!$E$5)</definedName>
    <definedName name="Plat_ret" localSheetId="2">[1]Paramètre!#REF!</definedName>
    <definedName name="Plat_ret">[1]Paramètre!#REF!</definedName>
    <definedName name="_xlnm.Print_Area" localSheetId="2">'Benchmarking Tool'!$A$2:$M$35</definedName>
    <definedName name="_xlnm.Print_Area" localSheetId="0">Funds!$A$1:$AH$140</definedName>
    <definedName name="_xlnm.Print_Area" localSheetId="1">Portfolios!$A$1:$Z$74</definedName>
    <definedName name="_xlnm.Print_Titles" localSheetId="0">Funds!$A:$A,Funds!$1:$3</definedName>
    <definedName name="_xlnm.Print_Titles" localSheetId="1">Portfolios!$A:$A,Portfolios!$1:$3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0" i="3" l="1"/>
  <c r="L30" i="3"/>
  <c r="K30" i="3"/>
  <c r="J30" i="3"/>
  <c r="I30" i="3"/>
  <c r="H30" i="3"/>
  <c r="G30" i="3"/>
  <c r="F30" i="3"/>
  <c r="E30" i="3"/>
  <c r="D30" i="3"/>
  <c r="C30" i="3"/>
  <c r="B30" i="3"/>
  <c r="M29" i="3"/>
  <c r="L29" i="3"/>
  <c r="K29" i="3"/>
  <c r="J29" i="3"/>
  <c r="I29" i="3"/>
  <c r="H29" i="3"/>
  <c r="G29" i="3"/>
  <c r="F29" i="3"/>
  <c r="E29" i="3"/>
  <c r="D29" i="3"/>
  <c r="C29" i="3"/>
  <c r="B29" i="3"/>
  <c r="A28" i="3"/>
  <c r="M5" i="3"/>
  <c r="B5" i="3"/>
  <c r="M4" i="3"/>
  <c r="M3" i="3"/>
  <c r="B3" i="3"/>
  <c r="A29" i="3" s="1"/>
  <c r="C31" i="3" l="1"/>
  <c r="K31" i="3"/>
  <c r="L31" i="3"/>
  <c r="E31" i="3"/>
  <c r="D31" i="3"/>
  <c r="M31" i="3"/>
  <c r="F31" i="3"/>
  <c r="G31" i="3"/>
  <c r="H31" i="3"/>
  <c r="I31" i="3"/>
  <c r="B31" i="3"/>
  <c r="J31" i="3"/>
</calcChain>
</file>

<file path=xl/sharedStrings.xml><?xml version="1.0" encoding="utf-8"?>
<sst xmlns="http://schemas.openxmlformats.org/spreadsheetml/2006/main" count="1316" uniqueCount="805">
  <si>
    <t>Annualized Fund Returns as at July 31, 2023</t>
  </si>
  <si>
    <t>Investments fund returns</t>
  </si>
  <si>
    <t>Benchmark Index Returns</t>
  </si>
  <si>
    <t>Simple returns</t>
  </si>
  <si>
    <t>Compound annual returns</t>
  </si>
  <si>
    <t>Investment Funds</t>
  </si>
  <si>
    <t>Fund Code</t>
  </si>
  <si>
    <t>Benchmark Index</t>
  </si>
  <si>
    <t>Investment Advisor</t>
  </si>
  <si>
    <t>Date of inception</t>
  </si>
  <si>
    <t>Assets in $M</t>
  </si>
  <si>
    <t>YTD</t>
  </si>
  <si>
    <t>1 month</t>
  </si>
  <si>
    <t>3 months</t>
  </si>
  <si>
    <t>6 months</t>
  </si>
  <si>
    <t>9 months</t>
  </si>
  <si>
    <t>1 year</t>
  </si>
  <si>
    <t>2 years</t>
  </si>
  <si>
    <t>3 years</t>
  </si>
  <si>
    <t>4 years</t>
  </si>
  <si>
    <t>5 years</t>
  </si>
  <si>
    <t>7 years</t>
  </si>
  <si>
    <t>10 years</t>
  </si>
  <si>
    <t>Since inception</t>
  </si>
  <si>
    <t>Asset Allocation Funds</t>
  </si>
  <si>
    <t xml:space="preserve">Asset Allocation - Conservative </t>
  </si>
  <si>
    <t>FU506</t>
  </si>
  <si>
    <t>506</t>
  </si>
  <si>
    <t>INDC506</t>
  </si>
  <si>
    <t>Multiple</t>
  </si>
  <si>
    <t xml:space="preserve">Asset Allocation - Moderate </t>
  </si>
  <si>
    <t>FU507</t>
  </si>
  <si>
    <t>507</t>
  </si>
  <si>
    <t>INDC507</t>
  </si>
  <si>
    <t xml:space="preserve">Asset Allocation - Balanced </t>
  </si>
  <si>
    <t>FU508</t>
  </si>
  <si>
    <t>508</t>
  </si>
  <si>
    <t>INDC508</t>
  </si>
  <si>
    <t xml:space="preserve">Asset Allocation - Growth </t>
  </si>
  <si>
    <t>FU509</t>
  </si>
  <si>
    <t>509</t>
  </si>
  <si>
    <t>INDC509</t>
  </si>
  <si>
    <t xml:space="preserve">Asset Allocation - Aggressive Growth </t>
  </si>
  <si>
    <t>FU510</t>
  </si>
  <si>
    <t>510</t>
  </si>
  <si>
    <t>INDC510</t>
  </si>
  <si>
    <t>Portfolio Series Income (CI)</t>
  </si>
  <si>
    <t>FU922</t>
  </si>
  <si>
    <t>922</t>
  </si>
  <si>
    <t>INDC922</t>
  </si>
  <si>
    <t>CI Investments</t>
  </si>
  <si>
    <t>Portfolio Series Conservative (CI)</t>
  </si>
  <si>
    <t>FU923</t>
  </si>
  <si>
    <t>923</t>
  </si>
  <si>
    <t>INDC923</t>
  </si>
  <si>
    <t>Portfolio Series Balanced (CI)</t>
  </si>
  <si>
    <t>FU924</t>
  </si>
  <si>
    <t>924</t>
  </si>
  <si>
    <t>INDC924</t>
  </si>
  <si>
    <t>Portfolio Series Balanced Growth (CI)</t>
  </si>
  <si>
    <t>FU925</t>
  </si>
  <si>
    <t>925</t>
  </si>
  <si>
    <t>INDC925</t>
  </si>
  <si>
    <t>Portfolio Series Growth (CI)</t>
  </si>
  <si>
    <t>FU926</t>
  </si>
  <si>
    <t>926</t>
  </si>
  <si>
    <t>INDC926</t>
  </si>
  <si>
    <t>Income Funds</t>
  </si>
  <si>
    <t>Money Market</t>
  </si>
  <si>
    <t>FU070</t>
  </si>
  <si>
    <t>070</t>
  </si>
  <si>
    <t>IN018</t>
  </si>
  <si>
    <t>Industrial Alliance Investment Management Inc.</t>
  </si>
  <si>
    <t>Short Term Bond</t>
  </si>
  <si>
    <t>FU170</t>
  </si>
  <si>
    <t>170</t>
  </si>
  <si>
    <t>IN019</t>
  </si>
  <si>
    <t>Canadian Bond Index (BlackRock)</t>
  </si>
  <si>
    <t>FU722</t>
  </si>
  <si>
    <t>722</t>
  </si>
  <si>
    <t>IN021</t>
  </si>
  <si>
    <t>BlackRock</t>
  </si>
  <si>
    <t>Green Bond (AlphaFixe)</t>
  </si>
  <si>
    <t>FU383</t>
  </si>
  <si>
    <t>383</t>
  </si>
  <si>
    <t>AlphaFixe Capital</t>
  </si>
  <si>
    <t>Bond</t>
  </si>
  <si>
    <t>FU020</t>
  </si>
  <si>
    <t>020</t>
  </si>
  <si>
    <t>Responsible Fossil Fuel Free Bond</t>
  </si>
  <si>
    <t>FU587</t>
  </si>
  <si>
    <t>587</t>
  </si>
  <si>
    <t>Industrial Alliance Investment Management</t>
  </si>
  <si>
    <t>Bond (Fiera Capital)</t>
  </si>
  <si>
    <t>FU472</t>
  </si>
  <si>
    <t>472</t>
  </si>
  <si>
    <t>Fiera Capital</t>
  </si>
  <si>
    <t>Bond (PH&amp;N)</t>
  </si>
  <si>
    <t>FU521</t>
  </si>
  <si>
    <t>521</t>
  </si>
  <si>
    <t>Phillips, Hager &amp; North</t>
  </si>
  <si>
    <t>Core Plus Bond (PH&amp;N)</t>
  </si>
  <si>
    <t>FU632</t>
  </si>
  <si>
    <t>632</t>
  </si>
  <si>
    <t>Core Plus Bond (PIMCO)</t>
  </si>
  <si>
    <t>FU860</t>
  </si>
  <si>
    <t>860</t>
  </si>
  <si>
    <t>PIMCO</t>
  </si>
  <si>
    <t>ReturnPlus (AlphaFixe)</t>
  </si>
  <si>
    <t>FU453</t>
  </si>
  <si>
    <t>453</t>
  </si>
  <si>
    <t>Canadian Corporate Bond</t>
  </si>
  <si>
    <t>FU021</t>
  </si>
  <si>
    <t>021</t>
  </si>
  <si>
    <t>IN100</t>
  </si>
  <si>
    <t>Long Term Bond</t>
  </si>
  <si>
    <t>FU504</t>
  </si>
  <si>
    <t>504</t>
  </si>
  <si>
    <t>IN056</t>
  </si>
  <si>
    <t>Core Plus Long Term Bond (PIMCO)</t>
  </si>
  <si>
    <t>FU861</t>
  </si>
  <si>
    <t>861</t>
  </si>
  <si>
    <t>Global Fixed Income (PIMCO)</t>
  </si>
  <si>
    <t>FU893</t>
  </si>
  <si>
    <t>893</t>
  </si>
  <si>
    <t>IN124</t>
  </si>
  <si>
    <t>Floating Rate Bank Loan (AlphaFixe)*</t>
  </si>
  <si>
    <t>FU111</t>
  </si>
  <si>
    <t>111</t>
  </si>
  <si>
    <t>INDC111</t>
  </si>
  <si>
    <t>Diversified Funds</t>
  </si>
  <si>
    <t>Diversified Security</t>
  </si>
  <si>
    <t>FU240</t>
  </si>
  <si>
    <t>240</t>
  </si>
  <si>
    <t>INDC240</t>
  </si>
  <si>
    <t>Balanced Moderate Index (BlackRock)</t>
  </si>
  <si>
    <t>FU889</t>
  </si>
  <si>
    <t>889</t>
  </si>
  <si>
    <t>INL889</t>
  </si>
  <si>
    <t>Diversified</t>
  </si>
  <si>
    <t>FU040</t>
  </si>
  <si>
    <t>040</t>
  </si>
  <si>
    <t>INDC040</t>
  </si>
  <si>
    <t>Balanced (Beutel Goodman)</t>
  </si>
  <si>
    <t>FU751</t>
  </si>
  <si>
    <t>751</t>
  </si>
  <si>
    <t>INDC751</t>
  </si>
  <si>
    <t>Beutel, Goodman &amp; Company Limited</t>
  </si>
  <si>
    <t>Balanced (Jarislowsky)*</t>
  </si>
  <si>
    <t>FU463</t>
  </si>
  <si>
    <t>463</t>
  </si>
  <si>
    <t>INDC463</t>
  </si>
  <si>
    <t>Jarislowsky Fraser</t>
  </si>
  <si>
    <t>Sustainable Balanced</t>
  </si>
  <si>
    <t>FU944</t>
  </si>
  <si>
    <t>944</t>
  </si>
  <si>
    <t>INDC944</t>
  </si>
  <si>
    <t>-</t>
  </si>
  <si>
    <t>Balanced Growth (MFS)</t>
  </si>
  <si>
    <t>FU380</t>
  </si>
  <si>
    <t>380</t>
  </si>
  <si>
    <t>INDC380</t>
  </si>
  <si>
    <t>MFS</t>
  </si>
  <si>
    <t>Balanced (PH&amp;N)</t>
  </si>
  <si>
    <t>FU522</t>
  </si>
  <si>
    <t>522</t>
  </si>
  <si>
    <t>INDC522</t>
  </si>
  <si>
    <t>Diversified Opportunity</t>
  </si>
  <si>
    <t>FU250</t>
  </si>
  <si>
    <t>250</t>
  </si>
  <si>
    <t>INDC250</t>
  </si>
  <si>
    <t>Fidelity Canadian Asset Allocation</t>
  </si>
  <si>
    <t>FU462</t>
  </si>
  <si>
    <t>462</t>
  </si>
  <si>
    <t>INDC462</t>
  </si>
  <si>
    <t xml:space="preserve">Fidelity Investments </t>
  </si>
  <si>
    <t xml:space="preserve">Canadian Equity Funds </t>
  </si>
  <si>
    <t>Canadian Equity Index (BlackRock)</t>
  </si>
  <si>
    <t>FU723</t>
  </si>
  <si>
    <t>723</t>
  </si>
  <si>
    <t>IN031</t>
  </si>
  <si>
    <t>Dividend</t>
  </si>
  <si>
    <t>FU160</t>
  </si>
  <si>
    <t>160</t>
  </si>
  <si>
    <t>IN026</t>
  </si>
  <si>
    <t>Canadian Dividend (Beutel Goodman)</t>
  </si>
  <si>
    <t>FU887</t>
  </si>
  <si>
    <t>887</t>
  </si>
  <si>
    <t>IN024</t>
  </si>
  <si>
    <t>Canadian Equity Low Volatility (TD)</t>
  </si>
  <si>
    <t>FU888</t>
  </si>
  <si>
    <t>888</t>
  </si>
  <si>
    <t xml:space="preserve">TD Asset Management </t>
  </si>
  <si>
    <t>Fundamental Canadian Equity (Beutel Goodman)</t>
  </si>
  <si>
    <t>FU358</t>
  </si>
  <si>
    <t>358</t>
  </si>
  <si>
    <t>Canadian Equity (Beutel Goodman)**</t>
  </si>
  <si>
    <t>FU752</t>
  </si>
  <si>
    <t>752</t>
  </si>
  <si>
    <t>Canadian Equity Value (PH&amp;N)</t>
  </si>
  <si>
    <t>FU633</t>
  </si>
  <si>
    <t>633</t>
  </si>
  <si>
    <t>Fidelity Canadian Focused Equity</t>
  </si>
  <si>
    <t>FU871</t>
  </si>
  <si>
    <t>871</t>
  </si>
  <si>
    <t>Fidelity Canadian Systematic Equity</t>
  </si>
  <si>
    <t>FU862</t>
  </si>
  <si>
    <t>862</t>
  </si>
  <si>
    <t>Canadian Equity Growth</t>
  </si>
  <si>
    <t>FU464</t>
  </si>
  <si>
    <t>464</t>
  </si>
  <si>
    <t>Canadian Equity Q Growth (CC&amp;L)</t>
  </si>
  <si>
    <t>FU899</t>
  </si>
  <si>
    <t>899</t>
  </si>
  <si>
    <t>CC&amp;L Investment Management Ltd.</t>
  </si>
  <si>
    <t>Canadian Equity (Fiera Capital)</t>
  </si>
  <si>
    <t>FU593</t>
  </si>
  <si>
    <t>593</t>
  </si>
  <si>
    <t>Canadian Ethical Equity Fossil Fuel Free (Fiera Capital)</t>
  </si>
  <si>
    <t>FU384</t>
  </si>
  <si>
    <t>384</t>
  </si>
  <si>
    <t>IN222</t>
  </si>
  <si>
    <t>Canadian Equity (Jarislowsky)</t>
  </si>
  <si>
    <t>FU488</t>
  </si>
  <si>
    <t>488</t>
  </si>
  <si>
    <t>Canadian Equity Fossil Fuel Free (Jarislowsky)</t>
  </si>
  <si>
    <t>FU385</t>
  </si>
  <si>
    <t>385</t>
  </si>
  <si>
    <t>IN178</t>
  </si>
  <si>
    <t>Canadian Equity (MFS)</t>
  </si>
  <si>
    <t>FU360</t>
  </si>
  <si>
    <t>360</t>
  </si>
  <si>
    <t>Fidelity True North®</t>
  </si>
  <si>
    <t>FU270</t>
  </si>
  <si>
    <t>270</t>
  </si>
  <si>
    <t>Canadian Equity Small Cap</t>
  </si>
  <si>
    <t>FU870</t>
  </si>
  <si>
    <t>870</t>
  </si>
  <si>
    <t>IN037</t>
  </si>
  <si>
    <t>Canadian Equity Small Cap (QV)</t>
  </si>
  <si>
    <t>FU541</t>
  </si>
  <si>
    <t>541</t>
  </si>
  <si>
    <t>QV Investors Inc.</t>
  </si>
  <si>
    <t>Foreign Equity Funds</t>
  </si>
  <si>
    <t>Global Equity Index ACWI (BlackRock)</t>
  </si>
  <si>
    <t>FU876</t>
  </si>
  <si>
    <t>876</t>
  </si>
  <si>
    <t>IN107</t>
  </si>
  <si>
    <t>Global Equity</t>
  </si>
  <si>
    <t>FU707</t>
  </si>
  <si>
    <t>707</t>
  </si>
  <si>
    <t>IN008</t>
  </si>
  <si>
    <t>Global Equity Low Volatility ACWI (TD)</t>
  </si>
  <si>
    <t>FU886</t>
  </si>
  <si>
    <t>886</t>
  </si>
  <si>
    <t>IN113</t>
  </si>
  <si>
    <t>Fidelity Global Low Volatility Equity</t>
  </si>
  <si>
    <t>FU351</t>
  </si>
  <si>
    <t>351</t>
  </si>
  <si>
    <t>Global Equity (Sprucegrove)</t>
  </si>
  <si>
    <t>FU754</t>
  </si>
  <si>
    <t>754</t>
  </si>
  <si>
    <t>Sprucegrove Investment Management Limited</t>
  </si>
  <si>
    <t>Global Equity (Burgundy)</t>
  </si>
  <si>
    <t>FU342</t>
  </si>
  <si>
    <t>342</t>
  </si>
  <si>
    <t>Burgundy</t>
  </si>
  <si>
    <t>Global Equity Opportunistic Value (Wellington)</t>
  </si>
  <si>
    <t>Wellington</t>
  </si>
  <si>
    <t>Climate Strategy (Wellington)</t>
  </si>
  <si>
    <t>FU945</t>
  </si>
  <si>
    <t>945</t>
  </si>
  <si>
    <t>IN097</t>
  </si>
  <si>
    <t>Global Equity Fossil Fuel Free (Jarislowsky)</t>
  </si>
  <si>
    <t>FU386</t>
  </si>
  <si>
    <t>386</t>
  </si>
  <si>
    <t>Global Research Equity (MFS)</t>
  </si>
  <si>
    <t>FU390</t>
  </si>
  <si>
    <t>390</t>
  </si>
  <si>
    <t>Global Equity (Mawer)</t>
  </si>
  <si>
    <t>FU133</t>
  </si>
  <si>
    <t>133</t>
  </si>
  <si>
    <t>INDC133</t>
  </si>
  <si>
    <t>Mawer</t>
  </si>
  <si>
    <t>Global Equity (Walter Scott)</t>
  </si>
  <si>
    <t>FU456</t>
  </si>
  <si>
    <t>456</t>
  </si>
  <si>
    <t>Walter Scott</t>
  </si>
  <si>
    <t>Global Equity (Fiera Capital)**</t>
  </si>
  <si>
    <t>FU595</t>
  </si>
  <si>
    <t>595</t>
  </si>
  <si>
    <t xml:space="preserve">Global Equity (PH&amp;N) </t>
  </si>
  <si>
    <t>FU724</t>
  </si>
  <si>
    <t>724</t>
  </si>
  <si>
    <t>Global Equity Growth (T. Rowe Price)</t>
  </si>
  <si>
    <t>FU641</t>
  </si>
  <si>
    <t>641</t>
  </si>
  <si>
    <t>T. Rowe Price</t>
  </si>
  <si>
    <t>Global Equity (Baillie Gifford)</t>
  </si>
  <si>
    <t>FU331</t>
  </si>
  <si>
    <t>331</t>
  </si>
  <si>
    <t>Baillie Gifford</t>
  </si>
  <si>
    <t>Sustainable Growth (Baillie Gifford)</t>
  </si>
  <si>
    <t>FU387</t>
  </si>
  <si>
    <t>387</t>
  </si>
  <si>
    <t>Global Stewardship Equity (Baillie Gifford)</t>
  </si>
  <si>
    <t>Global Equity Small Cap (Fisher)</t>
  </si>
  <si>
    <t>FU781</t>
  </si>
  <si>
    <t>781</t>
  </si>
  <si>
    <t>IN079</t>
  </si>
  <si>
    <t>Fisher Investments</t>
  </si>
  <si>
    <t>Global Equity Small Cap (Global Alpha)</t>
  </si>
  <si>
    <t>FU609</t>
  </si>
  <si>
    <t>609</t>
  </si>
  <si>
    <t>Global Alpha</t>
  </si>
  <si>
    <t>Global Equity Small Cap (Mawer)**</t>
  </si>
  <si>
    <t>FU130</t>
  </si>
  <si>
    <t>130</t>
  </si>
  <si>
    <t>INDC130</t>
  </si>
  <si>
    <t>International Equity Index (BlackRock)</t>
  </si>
  <si>
    <t>FU300</t>
  </si>
  <si>
    <t>300</t>
  </si>
  <si>
    <t>IN046</t>
  </si>
  <si>
    <t>International Equity</t>
  </si>
  <si>
    <t>FU706</t>
  </si>
  <si>
    <t>706</t>
  </si>
  <si>
    <t>IN002</t>
  </si>
  <si>
    <t>International Equity (Jarislowsky)</t>
  </si>
  <si>
    <t>FU483</t>
  </si>
  <si>
    <t>483</t>
  </si>
  <si>
    <t>International Equity (Mawer)</t>
  </si>
  <si>
    <t>FU131</t>
  </si>
  <si>
    <t>131</t>
  </si>
  <si>
    <t>INDC131</t>
  </si>
  <si>
    <t>International Equity (MFS)</t>
  </si>
  <si>
    <t>FU467</t>
  </si>
  <si>
    <t>467</t>
  </si>
  <si>
    <t>U.S. Equity Index (BlackRock)</t>
  </si>
  <si>
    <t>FU760</t>
  </si>
  <si>
    <t>760</t>
  </si>
  <si>
    <t>IN098</t>
  </si>
  <si>
    <t>U.S. Equity Index Non-Registered (BlackRock)</t>
  </si>
  <si>
    <t>FU895</t>
  </si>
  <si>
    <t>895</t>
  </si>
  <si>
    <t>IN014</t>
  </si>
  <si>
    <t>U.S. Dividend Growth</t>
  </si>
  <si>
    <t>FU518</t>
  </si>
  <si>
    <t>518</t>
  </si>
  <si>
    <t>U.S. Equity</t>
  </si>
  <si>
    <t>FU705</t>
  </si>
  <si>
    <t>705</t>
  </si>
  <si>
    <t>U.S. Equity (Jarislowsky)</t>
  </si>
  <si>
    <t>FU512</t>
  </si>
  <si>
    <t>512</t>
  </si>
  <si>
    <t>U.S. Equity (Mawer)</t>
  </si>
  <si>
    <t>FU132</t>
  </si>
  <si>
    <t>132</t>
  </si>
  <si>
    <t>U.S. Equity Core (MFS)</t>
  </si>
  <si>
    <t>FU513</t>
  </si>
  <si>
    <t>513</t>
  </si>
  <si>
    <t>U.S. Equity (Fiera Capital)**</t>
  </si>
  <si>
    <t>FU479</t>
  </si>
  <si>
    <t>479</t>
  </si>
  <si>
    <t>Thematic Innovation</t>
  </si>
  <si>
    <t>FU233</t>
  </si>
  <si>
    <t>233</t>
  </si>
  <si>
    <t>U.S. Large Cap Core Growth Equity (T. Rowe Price)</t>
  </si>
  <si>
    <t>FU642</t>
  </si>
  <si>
    <t>642</t>
  </si>
  <si>
    <t>Emerging Markets Equity Index (BlackRock)*</t>
  </si>
  <si>
    <t>FU898</t>
  </si>
  <si>
    <t>898</t>
  </si>
  <si>
    <t>INDC898</t>
  </si>
  <si>
    <t>Emerging Markets (abrdn)*</t>
  </si>
  <si>
    <t>FU122</t>
  </si>
  <si>
    <t>122</t>
  </si>
  <si>
    <t>IN006</t>
  </si>
  <si>
    <t>abrdn</t>
  </si>
  <si>
    <t>Emerging Markets (Templeton)*</t>
  </si>
  <si>
    <t>FU758</t>
  </si>
  <si>
    <t>758</t>
  </si>
  <si>
    <t>Franklin Templeton Investments Corp.</t>
  </si>
  <si>
    <t>Emerging Markets (Baillie Gifford)*</t>
  </si>
  <si>
    <t>FU332</t>
  </si>
  <si>
    <t>332</t>
  </si>
  <si>
    <t>Alternative/Specialty Funds</t>
  </si>
  <si>
    <t>Balanced-Risk Allocation (Invesco)</t>
  </si>
  <si>
    <t>FU491</t>
  </si>
  <si>
    <t>491</t>
  </si>
  <si>
    <t>IN159</t>
  </si>
  <si>
    <t>Invesco</t>
  </si>
  <si>
    <t>Global Developed Real Estate Index (BlackRock)*</t>
  </si>
  <si>
    <t>FU896</t>
  </si>
  <si>
    <t>896</t>
  </si>
  <si>
    <t>IN133</t>
  </si>
  <si>
    <t>Fidelity Global Real Estate*</t>
  </si>
  <si>
    <t>FU540</t>
  </si>
  <si>
    <t>540</t>
  </si>
  <si>
    <t>IN080</t>
  </si>
  <si>
    <t>Global Infrastructure Equity Index (BlackRock)*</t>
  </si>
  <si>
    <t>FU897</t>
  </si>
  <si>
    <t>897</t>
  </si>
  <si>
    <t>IN243</t>
  </si>
  <si>
    <t>Global Infrastructure (Lazard)*</t>
  </si>
  <si>
    <t>FU757</t>
  </si>
  <si>
    <t>757</t>
  </si>
  <si>
    <t>INDC757</t>
  </si>
  <si>
    <t>Lazard Asset Management Inc.</t>
  </si>
  <si>
    <t>Commercial Mortgage (Addenda)*</t>
  </si>
  <si>
    <t>FU441</t>
  </si>
  <si>
    <t>441</t>
  </si>
  <si>
    <t>Addenda Capital</t>
  </si>
  <si>
    <t>Private Debt (TD)*</t>
  </si>
  <si>
    <t>FU442</t>
  </si>
  <si>
    <t>442</t>
  </si>
  <si>
    <t>Diversified Fixed Income Alternatives*</t>
  </si>
  <si>
    <t>FU333</t>
  </si>
  <si>
    <t>333</t>
  </si>
  <si>
    <t>INDC333</t>
  </si>
  <si>
    <t>Global Direct Real Estate - Portfolios (UBS)*</t>
  </si>
  <si>
    <t>FU152</t>
  </si>
  <si>
    <t>152</t>
  </si>
  <si>
    <t>INDC152</t>
  </si>
  <si>
    <t>UBS</t>
  </si>
  <si>
    <t>Global Direct Real Estate - 100% (UBS)*</t>
  </si>
  <si>
    <t>FU153</t>
  </si>
  <si>
    <t>153</t>
  </si>
  <si>
    <t>INDC153</t>
  </si>
  <si>
    <t>Global Direct Infrastructure - 100% (IFM)***</t>
  </si>
  <si>
    <t>FU443</t>
  </si>
  <si>
    <t>443</t>
  </si>
  <si>
    <t>IN216</t>
  </si>
  <si>
    <t>IFM Investors</t>
  </si>
  <si>
    <t>Global Direct Infrastructure - 100% (IFM)*</t>
  </si>
  <si>
    <t>Diversified Alternatives*</t>
  </si>
  <si>
    <t>FU334</t>
  </si>
  <si>
    <t>334</t>
  </si>
  <si>
    <t>INDC334</t>
  </si>
  <si>
    <t>BlackRock LifePath Index Funds</t>
  </si>
  <si>
    <t>LifePath Retirement Index I</t>
  </si>
  <si>
    <t>FU884</t>
  </si>
  <si>
    <t>884</t>
  </si>
  <si>
    <t>INL884</t>
  </si>
  <si>
    <t>LifePath 2025 Index</t>
  </si>
  <si>
    <t>FU879</t>
  </si>
  <si>
    <t>879</t>
  </si>
  <si>
    <t>INL879</t>
  </si>
  <si>
    <t>LifePath 2030 Index</t>
  </si>
  <si>
    <t>FU880</t>
  </si>
  <si>
    <t>880</t>
  </si>
  <si>
    <t>INL880</t>
  </si>
  <si>
    <t>LifePath 2035 Index</t>
  </si>
  <si>
    <t>FU881</t>
  </si>
  <si>
    <t>881</t>
  </si>
  <si>
    <t>INL881</t>
  </si>
  <si>
    <t>LifePath 2040 Index</t>
  </si>
  <si>
    <t>FU882</t>
  </si>
  <si>
    <t>882</t>
  </si>
  <si>
    <t>INL882</t>
  </si>
  <si>
    <t>LifePath 2045 Index</t>
  </si>
  <si>
    <t>FU883</t>
  </si>
  <si>
    <t>883</t>
  </si>
  <si>
    <t>INL883</t>
  </si>
  <si>
    <t>LifePath 2050 Index</t>
  </si>
  <si>
    <t>FU894</t>
  </si>
  <si>
    <t>894</t>
  </si>
  <si>
    <t>INL894</t>
  </si>
  <si>
    <t>LifePath 2055 Index</t>
  </si>
  <si>
    <t>FU912</t>
  </si>
  <si>
    <t>912</t>
  </si>
  <si>
    <t>INL912</t>
  </si>
  <si>
    <t>LifePath 2060 Index</t>
  </si>
  <si>
    <t>FU927</t>
  </si>
  <si>
    <t>927</t>
  </si>
  <si>
    <t>INL927</t>
  </si>
  <si>
    <t>LifePath 2065 Index</t>
  </si>
  <si>
    <t>FU949</t>
  </si>
  <si>
    <t>949</t>
  </si>
  <si>
    <t>INL949</t>
  </si>
  <si>
    <t>Fidelity ClearPath Funds</t>
  </si>
  <si>
    <t>ClearPath Income</t>
  </si>
  <si>
    <t>FU411</t>
  </si>
  <si>
    <t>411</t>
  </si>
  <si>
    <t>INL411</t>
  </si>
  <si>
    <t>ClearPath 2020</t>
  </si>
  <si>
    <t>FU412</t>
  </si>
  <si>
    <t>412</t>
  </si>
  <si>
    <t>INL412</t>
  </si>
  <si>
    <t>ClearPath 2025</t>
  </si>
  <si>
    <t>FU413</t>
  </si>
  <si>
    <t>413</t>
  </si>
  <si>
    <t>INL413</t>
  </si>
  <si>
    <t>ClearPath 2030</t>
  </si>
  <si>
    <t>FU414</t>
  </si>
  <si>
    <t>414</t>
  </si>
  <si>
    <t>INL414</t>
  </si>
  <si>
    <t>ClearPath 2035</t>
  </si>
  <si>
    <t>FU415</t>
  </si>
  <si>
    <t>415</t>
  </si>
  <si>
    <t>INL415</t>
  </si>
  <si>
    <t>ClearPath 2040</t>
  </si>
  <si>
    <t>FU416</t>
  </si>
  <si>
    <t>416</t>
  </si>
  <si>
    <t>INL416</t>
  </si>
  <si>
    <t>ClearPath 2045</t>
  </si>
  <si>
    <t>FU417</t>
  </si>
  <si>
    <t>417</t>
  </si>
  <si>
    <t>INL417</t>
  </si>
  <si>
    <t>ClearPath 2050</t>
  </si>
  <si>
    <t>FU418</t>
  </si>
  <si>
    <t>418</t>
  </si>
  <si>
    <t>INL418</t>
  </si>
  <si>
    <t>ClearPath 2055</t>
  </si>
  <si>
    <t>FU419</t>
  </si>
  <si>
    <t>419</t>
  </si>
  <si>
    <t>INL419</t>
  </si>
  <si>
    <t>ClearPath 2055 Portfolio (Fidelity)</t>
  </si>
  <si>
    <t>ClearPath 2060</t>
  </si>
  <si>
    <t>FU721</t>
  </si>
  <si>
    <t>721</t>
  </si>
  <si>
    <t>INL721</t>
  </si>
  <si>
    <t>* Restrictions apply.</t>
  </si>
  <si>
    <t>** Closed to new clients.</t>
  </si>
  <si>
    <t>*** Restrictions apply. The frequency of the fund valuation is quarterly. The returns appear on the fund page available on request.</t>
  </si>
  <si>
    <t>Annualized ATTITUDE Portfolio Returns as at July 31, 2023</t>
  </si>
  <si>
    <t>Portfolio</t>
  </si>
  <si>
    <t>Portfolio Code</t>
  </si>
  <si>
    <t>Index Code</t>
  </si>
  <si>
    <t>Conservative</t>
  </si>
  <si>
    <t>Conservative - Attitude 2006-2010</t>
  </si>
  <si>
    <t>P9000</t>
  </si>
  <si>
    <t>9000</t>
  </si>
  <si>
    <t>INP9000</t>
  </si>
  <si>
    <t>Conservative - Attitude 2011-2015</t>
  </si>
  <si>
    <t>P9546</t>
  </si>
  <si>
    <t>9546</t>
  </si>
  <si>
    <t>INP9546</t>
  </si>
  <si>
    <t>Conservative - Attitude 2016-2020</t>
  </si>
  <si>
    <t>P9001</t>
  </si>
  <si>
    <t>9001</t>
  </si>
  <si>
    <t>INP9001</t>
  </si>
  <si>
    <t>Conservative - Attitude 2021-2025</t>
  </si>
  <si>
    <t>P9547</t>
  </si>
  <si>
    <t>9547</t>
  </si>
  <si>
    <t>INP9547</t>
  </si>
  <si>
    <t>Conservative - Attitude 2026-2030</t>
  </si>
  <si>
    <t>P9002</t>
  </si>
  <si>
    <t>9002</t>
  </si>
  <si>
    <t>INP9002</t>
  </si>
  <si>
    <t>Conservative - Attitude 2031-2035</t>
  </si>
  <si>
    <t>P9548</t>
  </si>
  <si>
    <t>9548</t>
  </si>
  <si>
    <t>INP9548</t>
  </si>
  <si>
    <t>Conservative - Attitude 2036-2040</t>
  </si>
  <si>
    <t>P9003</t>
  </si>
  <si>
    <t>9003</t>
  </si>
  <si>
    <t>INP9003</t>
  </si>
  <si>
    <t>Conservative - Attitude 2041-2045</t>
  </si>
  <si>
    <t>P9549</t>
  </si>
  <si>
    <t>9549</t>
  </si>
  <si>
    <t>INP9549</t>
  </si>
  <si>
    <t>Conservative - Attitude 2046-2050</t>
  </si>
  <si>
    <t>P9004</t>
  </si>
  <si>
    <t>9004</t>
  </si>
  <si>
    <t>INP9004</t>
  </si>
  <si>
    <t>Conservative - Attitude 2051-2055</t>
  </si>
  <si>
    <t>P9550</t>
  </si>
  <si>
    <t>9550</t>
  </si>
  <si>
    <t>INP9550</t>
  </si>
  <si>
    <t>Conservative - Attitude 2056-2060</t>
  </si>
  <si>
    <t>P9339</t>
  </si>
  <si>
    <t>9339</t>
  </si>
  <si>
    <t>INP9339</t>
  </si>
  <si>
    <t>Conservative - Attitude 2061-2065</t>
  </si>
  <si>
    <t>PA005</t>
  </si>
  <si>
    <t>A005</t>
  </si>
  <si>
    <t>INPA005</t>
  </si>
  <si>
    <t>Conservative - Attitude 2066-2070</t>
  </si>
  <si>
    <t>PA134</t>
  </si>
  <si>
    <t>A134</t>
  </si>
  <si>
    <t>INPA134</t>
  </si>
  <si>
    <t>Moderate</t>
  </si>
  <si>
    <t>Moderate - Attitude 2006-2010</t>
  </si>
  <si>
    <t>P9005</t>
  </si>
  <si>
    <t>9005</t>
  </si>
  <si>
    <t>INP9005</t>
  </si>
  <si>
    <t>Moderate - Attitude 2011-2015</t>
  </si>
  <si>
    <t>P9553</t>
  </si>
  <si>
    <t>9553</t>
  </si>
  <si>
    <t>INP9553</t>
  </si>
  <si>
    <t>Moderate - Attitude 2016-2020</t>
  </si>
  <si>
    <t>P9006</t>
  </si>
  <si>
    <t>9006</t>
  </si>
  <si>
    <t>INP9006</t>
  </si>
  <si>
    <t>Moderate - Attitude 2021-2025</t>
  </si>
  <si>
    <t>P9554</t>
  </si>
  <si>
    <t>9554</t>
  </si>
  <si>
    <t>INP9554</t>
  </si>
  <si>
    <t>Moderate - Attitude 2026-2030</t>
  </si>
  <si>
    <t>P9007</t>
  </si>
  <si>
    <t>9007</t>
  </si>
  <si>
    <t>INP9007</t>
  </si>
  <si>
    <t>Moderate - Attitude 2031-2035</t>
  </si>
  <si>
    <t>P9555</t>
  </si>
  <si>
    <t>9555</t>
  </si>
  <si>
    <t>INP9555</t>
  </si>
  <si>
    <t>Moderate - Attitude 2036-2040</t>
  </si>
  <si>
    <t>P9008</t>
  </si>
  <si>
    <t>9008</t>
  </si>
  <si>
    <t>INP9008</t>
  </si>
  <si>
    <t>Moderate - Attitude 2041-2045</t>
  </si>
  <si>
    <t>P9556</t>
  </si>
  <si>
    <t>9556</t>
  </si>
  <si>
    <t>INP9556</t>
  </si>
  <si>
    <t>Moderate - Attitude 2046-2050</t>
  </si>
  <si>
    <t>P9009</t>
  </si>
  <si>
    <t>9009</t>
  </si>
  <si>
    <t>INP9009</t>
  </si>
  <si>
    <t>Moderate - Attitude 2051-2055</t>
  </si>
  <si>
    <t>P9557</t>
  </si>
  <si>
    <t>9557</t>
  </si>
  <si>
    <t>INP9557</t>
  </si>
  <si>
    <t>Moderate - Attitude 2056-2060</t>
  </si>
  <si>
    <t>P9340</t>
  </si>
  <si>
    <t>9340</t>
  </si>
  <si>
    <t>INP9340</t>
  </si>
  <si>
    <t>Moderate - Attitude 2061-2065</t>
  </si>
  <si>
    <t>PA004</t>
  </si>
  <si>
    <t>A004</t>
  </si>
  <si>
    <t>INPA004</t>
  </si>
  <si>
    <t>Moderate - Attitude 2066-2070</t>
  </si>
  <si>
    <t>PA133</t>
  </si>
  <si>
    <t>A133</t>
  </si>
  <si>
    <t>INPA133</t>
  </si>
  <si>
    <t>Balanced</t>
  </si>
  <si>
    <t>Balanced - Attitude 2006-2010</t>
  </si>
  <si>
    <t>P9010</t>
  </si>
  <si>
    <t>9010</t>
  </si>
  <si>
    <t>INP9010</t>
  </si>
  <si>
    <t>Balanced - Attitude 2011-2015</t>
  </si>
  <si>
    <t>P9560</t>
  </si>
  <si>
    <t>9560</t>
  </si>
  <si>
    <t>INP9560</t>
  </si>
  <si>
    <t>Balanced - Attitude 2016-2020</t>
  </si>
  <si>
    <t>P9011</t>
  </si>
  <si>
    <t>9011</t>
  </si>
  <si>
    <t>INP9011</t>
  </si>
  <si>
    <t>Balanced - Attitude 2021-2025</t>
  </si>
  <si>
    <t>P9561</t>
  </si>
  <si>
    <t>9561</t>
  </si>
  <si>
    <t>INP9561</t>
  </si>
  <si>
    <t>Balanced - Attitude 2026-2030</t>
  </si>
  <si>
    <t>P9012</t>
  </si>
  <si>
    <t>9012</t>
  </si>
  <si>
    <t>INP9012</t>
  </si>
  <si>
    <t>Balanced - Attitude 2031-2035</t>
  </si>
  <si>
    <t>P9562</t>
  </si>
  <si>
    <t>9562</t>
  </si>
  <si>
    <t>INP9562</t>
  </si>
  <si>
    <t>Balanced - Attitude 2036-2040</t>
  </si>
  <si>
    <t>P9013</t>
  </si>
  <si>
    <t>9013</t>
  </si>
  <si>
    <t>INP9013</t>
  </si>
  <si>
    <t>Balanced - Attitude 2041-2045</t>
  </si>
  <si>
    <t>P9563</t>
  </si>
  <si>
    <t>9563</t>
  </si>
  <si>
    <t>INP9563</t>
  </si>
  <si>
    <t>Balanced - Attitude 2046-2050</t>
  </si>
  <si>
    <t>P9014</t>
  </si>
  <si>
    <t>9014</t>
  </si>
  <si>
    <t>INP9014</t>
  </si>
  <si>
    <t>Balanced - Attitude 2051-2055</t>
  </si>
  <si>
    <t>P9564</t>
  </si>
  <si>
    <t>9564</t>
  </si>
  <si>
    <t>INP9564</t>
  </si>
  <si>
    <t>Balanced - Attitude 2056-2060</t>
  </si>
  <si>
    <t>P9341</t>
  </si>
  <si>
    <t>9341</t>
  </si>
  <si>
    <t>INP9341</t>
  </si>
  <si>
    <t>Balanced - Attitude 2061-2065</t>
  </si>
  <si>
    <t>PA003</t>
  </si>
  <si>
    <t>A003</t>
  </si>
  <si>
    <t>INPA003</t>
  </si>
  <si>
    <t>Balanced - Attitude 2066-2070</t>
  </si>
  <si>
    <t>PA132</t>
  </si>
  <si>
    <t>A132</t>
  </si>
  <si>
    <t>INPA132</t>
  </si>
  <si>
    <t>Growth</t>
  </si>
  <si>
    <t>Growth - Attitude 2006-2010</t>
  </si>
  <si>
    <t>P9015</t>
  </si>
  <si>
    <t>9015</t>
  </si>
  <si>
    <t>INP9015</t>
  </si>
  <si>
    <t>Growth - Attitude 2011-2015</t>
  </si>
  <si>
    <t>P9567</t>
  </si>
  <si>
    <t>9567</t>
  </si>
  <si>
    <t>INP9567</t>
  </si>
  <si>
    <t>Growth - Attitude 2016-2020</t>
  </si>
  <si>
    <t>P9016</t>
  </si>
  <si>
    <t>9016</t>
  </si>
  <si>
    <t>INP9016</t>
  </si>
  <si>
    <t>Growth - Attitude 2021-2025</t>
  </si>
  <si>
    <t>P9568</t>
  </si>
  <si>
    <t>9568</t>
  </si>
  <si>
    <t>INP9568</t>
  </si>
  <si>
    <t>Growth - Attitude 2026-2030</t>
  </si>
  <si>
    <t>P9017</t>
  </si>
  <si>
    <t>9017</t>
  </si>
  <si>
    <t>INP9017</t>
  </si>
  <si>
    <t>Growth - Attitude 2031-2035</t>
  </si>
  <si>
    <t>P9569</t>
  </si>
  <si>
    <t>9569</t>
  </si>
  <si>
    <t>INP9569</t>
  </si>
  <si>
    <t>Growth - Attitude 2036-2040</t>
  </si>
  <si>
    <t>P9018</t>
  </si>
  <si>
    <t>9018</t>
  </si>
  <si>
    <t>INP9018</t>
  </si>
  <si>
    <t>Growth - Attitude 2041-2045</t>
  </si>
  <si>
    <t>P9570</t>
  </si>
  <si>
    <t>9570</t>
  </si>
  <si>
    <t>INP9570</t>
  </si>
  <si>
    <t>Growth - Attitude 2046-2050</t>
  </si>
  <si>
    <t>P9019</t>
  </si>
  <si>
    <t>9019</t>
  </si>
  <si>
    <t>INP9019</t>
  </si>
  <si>
    <t>Growth - Attitude 2051-2055</t>
  </si>
  <si>
    <t>P9571</t>
  </si>
  <si>
    <t>9571</t>
  </si>
  <si>
    <t>INP9571</t>
  </si>
  <si>
    <t>Growth - Attitude 2056-2060</t>
  </si>
  <si>
    <t>P9342</t>
  </si>
  <si>
    <t>9342</t>
  </si>
  <si>
    <t>INP9342</t>
  </si>
  <si>
    <t>Growth - Attitude 2061-2065</t>
  </si>
  <si>
    <t>PA002</t>
  </si>
  <si>
    <t>A002</t>
  </si>
  <si>
    <t>INPA002</t>
  </si>
  <si>
    <t>Growth - Attitude 2066-2070</t>
  </si>
  <si>
    <t>PA131</t>
  </si>
  <si>
    <t>A131</t>
  </si>
  <si>
    <t>INPA131</t>
  </si>
  <si>
    <t>Aggressive</t>
  </si>
  <si>
    <t>Aggressive - Attitude 2006-2010</t>
  </si>
  <si>
    <t>P9020</t>
  </si>
  <si>
    <t>9020</t>
  </si>
  <si>
    <t>INP9020</t>
  </si>
  <si>
    <t>Aggressive - Attitude 2011-2015</t>
  </si>
  <si>
    <t>P9574</t>
  </si>
  <si>
    <t>9574</t>
  </si>
  <si>
    <t>INP9574</t>
  </si>
  <si>
    <t>Aggressive - Attitude 2016-2020</t>
  </si>
  <si>
    <t>P9021</t>
  </si>
  <si>
    <t>9021</t>
  </si>
  <si>
    <t>INP9021</t>
  </si>
  <si>
    <t>Aggressive - Attitude 2021-2025</t>
  </si>
  <si>
    <t>P9575</t>
  </si>
  <si>
    <t>9575</t>
  </si>
  <si>
    <t>INP9575</t>
  </si>
  <si>
    <t>Aggressive - Attitude 2026-2030</t>
  </si>
  <si>
    <t>P9022</t>
  </si>
  <si>
    <t>9022</t>
  </si>
  <si>
    <t>INP9022</t>
  </si>
  <si>
    <t>Aggressive - Attitude 2031-2035</t>
  </si>
  <si>
    <t>P9576</t>
  </si>
  <si>
    <t>9576</t>
  </si>
  <si>
    <t>INP9576</t>
  </si>
  <si>
    <t>Aggressive - Attitude 2036-2040</t>
  </si>
  <si>
    <t>P9023</t>
  </si>
  <si>
    <t>9023</t>
  </si>
  <si>
    <t>INP9023</t>
  </si>
  <si>
    <t>Aggressive - Attitude 2041-2045</t>
  </si>
  <si>
    <t>P9577</t>
  </si>
  <si>
    <t>9577</t>
  </si>
  <si>
    <t>INP9577</t>
  </si>
  <si>
    <t>Aggressive - Attitude 2046-2050</t>
  </si>
  <si>
    <t>P9024</t>
  </si>
  <si>
    <t>9024</t>
  </si>
  <si>
    <t>INP9024</t>
  </si>
  <si>
    <t>Aggressive - Attitude 2051-2055</t>
  </si>
  <si>
    <t>P9578</t>
  </si>
  <si>
    <t>9578</t>
  </si>
  <si>
    <t>INP9578</t>
  </si>
  <si>
    <t>Aggressive - Attitude 2056-2060</t>
  </si>
  <si>
    <t>P9343</t>
  </si>
  <si>
    <t>9343</t>
  </si>
  <si>
    <t>INP9343</t>
  </si>
  <si>
    <t>Aggressive - Attitude 2061-2065</t>
  </si>
  <si>
    <t>PA001</t>
  </si>
  <si>
    <t>A001</t>
  </si>
  <si>
    <t>INPA001</t>
  </si>
  <si>
    <t>Aggressive - Attitude 2066-2070</t>
  </si>
  <si>
    <t>PA130</t>
  </si>
  <si>
    <t>A130</t>
  </si>
  <si>
    <t>INPA130</t>
  </si>
  <si>
    <t>Some portfolio returns are simulated as if they were in effect during the periods shown above.</t>
  </si>
  <si>
    <t>Fund / Portfolio Benchmarking Tool</t>
  </si>
  <si>
    <t>Enter fund code</t>
  </si>
  <si>
    <t>Fund or portfolio</t>
  </si>
  <si>
    <t>Fund or portfolio data</t>
  </si>
  <si>
    <t>Date of inception:</t>
  </si>
  <si>
    <t>Fund or portfolio manager</t>
  </si>
  <si>
    <t>Return since inception:</t>
  </si>
  <si>
    <t>Assets:</t>
  </si>
  <si>
    <t>DIFFERENCE</t>
  </si>
  <si>
    <t>* Restrictions apply</t>
  </si>
  <si>
    <t>** Not available to new clients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</si>
</sst>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[$-409]mmmm\ d\,\ yyyy;@"/>
    <numFmt numFmtId="166" formatCode="&quot;Annualized Fund Returns as at &quot;[$-409]mmmm\ d\,\ yyyy;@"/>
    <numFmt numFmtId="167" formatCode="yyyy/mm/dd;@"/>
    <numFmt numFmtId="168" formatCode="#,##0.0"/>
    <numFmt numFmtId="169" formatCode="#,##0.000"/>
    <numFmt numFmtId="170" formatCode="&quot;Annualized ATTITUDE Portfolio Returns as at &quot;[$-409]mmmm\ d\,\ yyyy;@"/>
    <numFmt numFmtId="171" formatCode="0.00&quot;%&quot;"/>
    <numFmt numFmtId="172" formatCode="[&gt;999][$$-409]#\,##0.0&quot;M&quot;;[&lt;=999][$$-409]###0.0&quot;M&quot;"/>
  </numFmts>
  <fonts count="3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18"/>
      <color theme="1"/>
      <name val="Calibri"/>
      <family val="2"/>
    </font>
    <font>
      <b/>
      <sz val="20"/>
      <color theme="1"/>
      <name val="Calibri"/>
      <family val="2"/>
    </font>
    <font>
      <b/>
      <sz val="20"/>
      <color rgb="FFFF585D"/>
      <name val="Calibri"/>
      <family val="2"/>
    </font>
    <font>
      <b/>
      <sz val="18"/>
      <color rgb="FFFF585D"/>
      <name val="Calibri"/>
      <family val="2"/>
    </font>
    <font>
      <sz val="11"/>
      <name val="Calibri"/>
      <family val="2"/>
      <scheme val="minor"/>
    </font>
    <font>
      <sz val="10"/>
      <color theme="0"/>
      <name val="Arial"/>
      <family val="2"/>
    </font>
    <font>
      <b/>
      <sz val="16"/>
      <color rgb="FFFF585D"/>
      <name val="Calibri"/>
      <family val="2"/>
    </font>
    <font>
      <b/>
      <sz val="12"/>
      <color rgb="FF003EA5"/>
      <name val="Calibri"/>
      <family val="2"/>
      <scheme val="minor"/>
    </font>
    <font>
      <b/>
      <sz val="12"/>
      <color rgb="FFC3D7EE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003EA5"/>
      <name val="Calibri"/>
      <family val="2"/>
    </font>
    <font>
      <b/>
      <sz val="11"/>
      <color rgb="FF003EA5"/>
      <name val="Calibri"/>
      <family val="2"/>
      <scheme val="minor"/>
    </font>
    <font>
      <u/>
      <sz val="8.5"/>
      <color theme="10"/>
      <name val="Arial"/>
      <family val="2"/>
    </font>
    <font>
      <u/>
      <sz val="11"/>
      <color rgb="FF0000FF"/>
      <name val="Calibri"/>
      <family val="2"/>
    </font>
    <font>
      <sz val="11"/>
      <color theme="10"/>
      <name val="Calibri"/>
      <family val="2"/>
      <scheme val="minor"/>
    </font>
    <font>
      <sz val="9"/>
      <name val="Calibri"/>
      <family val="2"/>
      <scheme val="minor"/>
    </font>
    <font>
      <b/>
      <sz val="20"/>
      <color rgb="FFFF585D"/>
      <name val="Calibri"/>
      <family val="2"/>
      <scheme val="minor"/>
    </font>
    <font>
      <b/>
      <sz val="16"/>
      <color rgb="FFFF585D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3EA5"/>
      <name val="Calibri"/>
      <family val="2"/>
      <scheme val="minor"/>
    </font>
    <font>
      <sz val="11"/>
      <color indexed="8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22"/>
      <color rgb="FFFF585D"/>
      <name val="Calibri"/>
      <family val="2"/>
      <scheme val="minor"/>
    </font>
    <font>
      <b/>
      <sz val="16"/>
      <color rgb="FFFF585D"/>
      <name val="Arial"/>
      <family val="2"/>
    </font>
    <font>
      <sz val="14"/>
      <name val="Calibri"/>
      <family val="2"/>
      <scheme val="minor"/>
    </font>
    <font>
      <sz val="16"/>
      <name val="Calibri"/>
      <family val="2"/>
      <scheme val="minor"/>
    </font>
    <font>
      <b/>
      <sz val="12"/>
      <color rgb="FFFF585D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EFF0F1"/>
        <bgColor indexed="64"/>
      </patternFill>
    </fill>
    <fill>
      <patternFill patternType="solid">
        <fgColor rgb="FFEFF0F1"/>
        <bgColor auto="1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EFF1F3"/>
        <bgColor auto="1"/>
      </patternFill>
    </fill>
    <fill>
      <patternFill patternType="solid">
        <fgColor rgb="FF003EA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14999847407452621"/>
        <bgColor auto="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FF1F3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rgb="FF003EA5"/>
      </right>
      <top style="thin">
        <color indexed="64"/>
      </top>
      <bottom/>
      <diagonal/>
    </border>
    <border>
      <left style="thin">
        <color rgb="FF003EA5"/>
      </left>
      <right style="thin">
        <color rgb="FF003EA5"/>
      </right>
      <top style="thin">
        <color indexed="64"/>
      </top>
      <bottom/>
      <diagonal/>
    </border>
    <border>
      <left style="thin">
        <color rgb="FF003EA5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3EA5"/>
      </right>
      <top style="thin">
        <color indexed="64"/>
      </top>
      <bottom/>
      <diagonal/>
    </border>
    <border>
      <left style="thin">
        <color rgb="FF003EA5"/>
      </left>
      <right style="thin">
        <color rgb="FF003EA5"/>
      </right>
      <top style="thin">
        <color indexed="64"/>
      </top>
      <bottom style="thin">
        <color rgb="FF003EA5"/>
      </bottom>
      <diagonal/>
    </border>
    <border>
      <left style="thin">
        <color rgb="FF003EA5"/>
      </left>
      <right style="thick">
        <color rgb="FF003EA5"/>
      </right>
      <top style="thin">
        <color indexed="64"/>
      </top>
      <bottom style="thin">
        <color rgb="FF003EA5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3EA5"/>
      </right>
      <top/>
      <bottom style="thin">
        <color indexed="64"/>
      </bottom>
      <diagonal/>
    </border>
    <border>
      <left style="thin">
        <color rgb="FF003EA5"/>
      </left>
      <right style="thin">
        <color rgb="FF003EA5"/>
      </right>
      <top/>
      <bottom style="thin">
        <color indexed="64"/>
      </bottom>
      <diagonal/>
    </border>
    <border>
      <left style="thin">
        <color rgb="FF003EA5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3EA5"/>
      </right>
      <top/>
      <bottom style="thin">
        <color indexed="64"/>
      </bottom>
      <diagonal/>
    </border>
    <border>
      <left style="thin">
        <color rgb="FF003EA5"/>
      </left>
      <right style="thin">
        <color rgb="FF003EA5"/>
      </right>
      <top style="thin">
        <color rgb="FF003EA5"/>
      </top>
      <bottom style="thin">
        <color indexed="64"/>
      </bottom>
      <diagonal/>
    </border>
    <border>
      <left style="thin">
        <color rgb="FF003EA5"/>
      </left>
      <right style="thick">
        <color rgb="FF003EA5"/>
      </right>
      <top style="thin">
        <color rgb="FF003EA5"/>
      </top>
      <bottom style="thin">
        <color indexed="64"/>
      </bottom>
      <diagonal/>
    </border>
    <border>
      <left style="thick">
        <color rgb="FF003EA5"/>
      </left>
      <right style="thin">
        <color rgb="FF003EA5"/>
      </right>
      <top style="thin">
        <color rgb="FF003EA5"/>
      </top>
      <bottom style="thin">
        <color indexed="64"/>
      </bottom>
      <diagonal/>
    </border>
    <border>
      <left style="thin">
        <color rgb="FF003EA5"/>
      </left>
      <right style="thick">
        <color rgb="FF003EA5"/>
      </right>
      <top style="thin">
        <color indexed="64"/>
      </top>
      <bottom/>
      <diagonal/>
    </border>
    <border>
      <left style="thin">
        <color indexed="64"/>
      </left>
      <right style="thin">
        <color rgb="FF003EA5"/>
      </right>
      <top/>
      <bottom/>
      <diagonal/>
    </border>
    <border>
      <left style="thin">
        <color rgb="FF003EA5"/>
      </left>
      <right style="thin">
        <color rgb="FF003EA5"/>
      </right>
      <top/>
      <bottom/>
      <diagonal/>
    </border>
    <border>
      <left style="thin">
        <color rgb="FF003EA5"/>
      </left>
      <right style="thick">
        <color rgb="FF003EA5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3EA5"/>
      </left>
      <right style="thin">
        <color rgb="FF003EA5"/>
      </right>
      <top/>
      <bottom style="thick">
        <color rgb="FF003EA5"/>
      </bottom>
      <diagonal/>
    </border>
    <border>
      <left style="thin">
        <color rgb="FF003EA5"/>
      </left>
      <right/>
      <top style="thin">
        <color rgb="FF003EA5"/>
      </top>
      <bottom/>
      <diagonal/>
    </border>
    <border>
      <left/>
      <right/>
      <top style="thin">
        <color rgb="FF003EA5"/>
      </top>
      <bottom/>
      <diagonal/>
    </border>
    <border>
      <left/>
      <right style="thin">
        <color rgb="FF003EA5"/>
      </right>
      <top style="thin">
        <color rgb="FF003EA5"/>
      </top>
      <bottom/>
      <diagonal/>
    </border>
    <border>
      <left style="thin">
        <color rgb="FF003EA5"/>
      </left>
      <right/>
      <top/>
      <bottom/>
      <diagonal/>
    </border>
    <border>
      <left/>
      <right/>
      <top/>
      <bottom style="thin">
        <color rgb="FF003EA5"/>
      </bottom>
      <diagonal/>
    </border>
    <border>
      <left style="thin">
        <color rgb="FF003EA5"/>
      </left>
      <right/>
      <top style="thin">
        <color rgb="FF003EA5"/>
      </top>
      <bottom style="thin">
        <color rgb="FF003EA5"/>
      </bottom>
      <diagonal/>
    </border>
    <border>
      <left/>
      <right/>
      <top style="thin">
        <color rgb="FF003EA5"/>
      </top>
      <bottom style="thin">
        <color rgb="FF003EA5"/>
      </bottom>
      <diagonal/>
    </border>
    <border>
      <left/>
      <right style="thin">
        <color rgb="FF003EA5"/>
      </right>
      <top style="thin">
        <color rgb="FF003EA5"/>
      </top>
      <bottom style="thin">
        <color rgb="FF003EA5"/>
      </bottom>
      <diagonal/>
    </border>
    <border>
      <left style="thin">
        <color rgb="FF003EA5"/>
      </left>
      <right style="thin">
        <color rgb="FF003EA5"/>
      </right>
      <top style="thin">
        <color rgb="FF003EA5"/>
      </top>
      <bottom style="thin">
        <color rgb="FF003EA5"/>
      </bottom>
      <diagonal/>
    </border>
    <border>
      <left style="thin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3EA5"/>
      </left>
      <right style="thin">
        <color rgb="FF003EA5"/>
      </right>
      <top style="thin">
        <color rgb="FF003EA5"/>
      </top>
      <bottom/>
      <diagonal/>
    </border>
    <border>
      <left style="thin">
        <color rgb="FF003EA5"/>
      </left>
      <right style="thin">
        <color rgb="FF003EA5"/>
      </right>
      <top/>
      <bottom style="thin">
        <color rgb="FF003EA5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7">
    <xf numFmtId="0" fontId="0" fillId="0" borderId="0"/>
    <xf numFmtId="164" fontId="5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5" fillId="0" borderId="0"/>
  </cellStyleXfs>
  <cellXfs count="163">
    <xf numFmtId="0" fontId="0" fillId="0" borderId="0" xfId="0"/>
    <xf numFmtId="166" fontId="7" fillId="3" borderId="2" xfId="0" applyNumberFormat="1" applyFont="1" applyFill="1" applyBorder="1" applyAlignment="1">
      <alignment vertical="center"/>
    </xf>
    <xf numFmtId="0" fontId="10" fillId="0" borderId="0" xfId="0" applyFont="1"/>
    <xf numFmtId="167" fontId="11" fillId="0" borderId="0" xfId="0" applyNumberFormat="1" applyFont="1"/>
    <xf numFmtId="166" fontId="7" fillId="3" borderId="10" xfId="0" applyNumberFormat="1" applyFont="1" applyFill="1" applyBorder="1" applyAlignment="1">
      <alignment vertical="center"/>
    </xf>
    <xf numFmtId="0" fontId="13" fillId="5" borderId="1" xfId="0" applyFont="1" applyFill="1" applyBorder="1" applyAlignment="1">
      <alignment horizontal="left" vertical="center" indent="1"/>
    </xf>
    <xf numFmtId="0" fontId="13" fillId="5" borderId="2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left" vertical="center" indent="1"/>
    </xf>
    <xf numFmtId="0" fontId="13" fillId="5" borderId="17" xfId="0" applyFont="1" applyFill="1" applyBorder="1" applyAlignment="1">
      <alignment horizontal="center" vertical="center"/>
    </xf>
    <xf numFmtId="0" fontId="14" fillId="6" borderId="18" xfId="0" applyFont="1" applyFill="1" applyBorder="1" applyAlignment="1">
      <alignment horizontal="left" vertical="center" indent="1"/>
    </xf>
    <xf numFmtId="0" fontId="15" fillId="6" borderId="19" xfId="0" applyFont="1" applyFill="1" applyBorder="1" applyAlignment="1">
      <alignment horizontal="center" vertical="center"/>
    </xf>
    <xf numFmtId="0" fontId="15" fillId="6" borderId="19" xfId="0" applyFont="1" applyFill="1" applyBorder="1" applyAlignment="1">
      <alignment vertical="center"/>
    </xf>
    <xf numFmtId="0" fontId="16" fillId="6" borderId="19" xfId="0" applyFont="1" applyFill="1" applyBorder="1" applyAlignment="1">
      <alignment horizontal="center" vertical="center"/>
    </xf>
    <xf numFmtId="0" fontId="17" fillId="6" borderId="19" xfId="0" applyFont="1" applyFill="1" applyBorder="1" applyAlignment="1">
      <alignment horizontal="center" vertical="center"/>
    </xf>
    <xf numFmtId="0" fontId="17" fillId="6" borderId="20" xfId="0" applyFont="1" applyFill="1" applyBorder="1" applyAlignment="1">
      <alignment horizontal="center" vertical="center"/>
    </xf>
    <xf numFmtId="0" fontId="4" fillId="7" borderId="18" xfId="2" applyFont="1" applyFill="1" applyBorder="1" applyAlignment="1" applyProtection="1">
      <alignment horizontal="left" indent="1"/>
    </xf>
    <xf numFmtId="0" fontId="10" fillId="7" borderId="19" xfId="0" applyFont="1" applyFill="1" applyBorder="1" applyAlignment="1">
      <alignment horizontal="center"/>
    </xf>
    <xf numFmtId="0" fontId="10" fillId="7" borderId="19" xfId="0" applyFont="1" applyFill="1" applyBorder="1" applyAlignment="1">
      <alignment horizontal="left" vertical="center" indent="1"/>
    </xf>
    <xf numFmtId="14" fontId="10" fillId="7" borderId="19" xfId="0" applyNumberFormat="1" applyFont="1" applyFill="1" applyBorder="1" applyAlignment="1">
      <alignment horizontal="center"/>
    </xf>
    <xf numFmtId="168" fontId="10" fillId="7" borderId="19" xfId="1" applyNumberFormat="1" applyFont="1" applyFill="1" applyBorder="1" applyAlignment="1">
      <alignment horizontal="right" indent="2"/>
    </xf>
    <xf numFmtId="10" fontId="10" fillId="7" borderId="19" xfId="0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4" fontId="16" fillId="6" borderId="19" xfId="0" applyNumberFormat="1" applyFont="1" applyFill="1" applyBorder="1" applyAlignment="1">
      <alignment horizontal="center" vertical="center"/>
    </xf>
    <xf numFmtId="10" fontId="17" fillId="6" borderId="19" xfId="0" applyNumberFormat="1" applyFont="1" applyFill="1" applyBorder="1" applyAlignment="1">
      <alignment horizontal="center" vertical="center"/>
    </xf>
    <xf numFmtId="10" fontId="17" fillId="6" borderId="20" xfId="0" applyNumberFormat="1" applyFont="1" applyFill="1" applyBorder="1" applyAlignment="1">
      <alignment horizontal="center" vertical="center"/>
    </xf>
    <xf numFmtId="0" fontId="10" fillId="7" borderId="21" xfId="0" applyFont="1" applyFill="1" applyBorder="1" applyAlignment="1">
      <alignment horizontal="center"/>
    </xf>
    <xf numFmtId="0" fontId="19" fillId="8" borderId="18" xfId="2" applyFont="1" applyFill="1" applyBorder="1" applyAlignment="1" applyProtection="1">
      <alignment horizontal="left" indent="1"/>
    </xf>
    <xf numFmtId="0" fontId="4" fillId="0" borderId="0" xfId="2" applyFont="1" applyAlignment="1" applyProtection="1">
      <alignment horizontal="left" vertical="center" indent="1"/>
    </xf>
    <xf numFmtId="0" fontId="10" fillId="0" borderId="21" xfId="0" applyFont="1" applyBorder="1" applyAlignment="1">
      <alignment horizontal="center"/>
    </xf>
    <xf numFmtId="0" fontId="20" fillId="7" borderId="18" xfId="2" applyFont="1" applyFill="1" applyBorder="1" applyAlignment="1" applyProtection="1">
      <alignment horizontal="left" indent="1"/>
    </xf>
    <xf numFmtId="0" fontId="4" fillId="7" borderId="21" xfId="2" applyFont="1" applyFill="1" applyBorder="1" applyAlignment="1" applyProtection="1">
      <alignment horizontal="left" indent="1"/>
    </xf>
    <xf numFmtId="0" fontId="10" fillId="0" borderId="19" xfId="0" applyFont="1" applyBorder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21" fillId="0" borderId="0" xfId="0" applyFont="1" applyAlignment="1">
      <alignment horizontal="left" indent="1"/>
    </xf>
    <xf numFmtId="168" fontId="0" fillId="0" borderId="0" xfId="0" applyNumberFormat="1"/>
    <xf numFmtId="169" fontId="0" fillId="0" borderId="0" xfId="0" applyNumberFormat="1"/>
    <xf numFmtId="0" fontId="18" fillId="0" borderId="0" xfId="2" applyAlignment="1" applyProtection="1"/>
    <xf numFmtId="165" fontId="6" fillId="2" borderId="23" xfId="0" applyNumberFormat="1" applyFont="1" applyFill="1" applyBorder="1" applyAlignment="1">
      <alignment vertical="center"/>
    </xf>
    <xf numFmtId="165" fontId="6" fillId="2" borderId="24" xfId="0" applyNumberFormat="1" applyFont="1" applyFill="1" applyBorder="1" applyAlignment="1">
      <alignment horizontal="center" vertical="center"/>
    </xf>
    <xf numFmtId="0" fontId="1" fillId="0" borderId="0" xfId="3"/>
    <xf numFmtId="165" fontId="6" fillId="2" borderId="26" xfId="0" applyNumberFormat="1" applyFont="1" applyFill="1" applyBorder="1" applyAlignment="1">
      <alignment vertical="center"/>
    </xf>
    <xf numFmtId="165" fontId="6" fillId="2" borderId="27" xfId="0" applyNumberFormat="1" applyFont="1" applyFill="1" applyBorder="1" applyAlignment="1">
      <alignment horizontal="center" vertical="center"/>
    </xf>
    <xf numFmtId="0" fontId="12" fillId="2" borderId="28" xfId="3" applyFont="1" applyFill="1" applyBorder="1" applyAlignment="1">
      <alignment vertical="center"/>
    </xf>
    <xf numFmtId="0" fontId="12" fillId="2" borderId="29" xfId="3" applyFont="1" applyFill="1" applyBorder="1" applyAlignment="1">
      <alignment vertical="center"/>
    </xf>
    <xf numFmtId="0" fontId="13" fillId="5" borderId="31" xfId="3" applyFont="1" applyFill="1" applyBorder="1" applyAlignment="1">
      <alignment horizontal="left" vertical="center" indent="1"/>
    </xf>
    <xf numFmtId="0" fontId="13" fillId="5" borderId="0" xfId="3" applyFont="1" applyFill="1" applyAlignment="1">
      <alignment horizontal="center" vertical="center"/>
    </xf>
    <xf numFmtId="0" fontId="13" fillId="5" borderId="31" xfId="3" applyFont="1" applyFill="1" applyBorder="1" applyAlignment="1">
      <alignment horizontal="center" vertical="center"/>
    </xf>
    <xf numFmtId="0" fontId="13" fillId="5" borderId="31" xfId="0" applyFont="1" applyFill="1" applyBorder="1" applyAlignment="1">
      <alignment horizontal="center" vertical="center"/>
    </xf>
    <xf numFmtId="0" fontId="13" fillId="10" borderId="31" xfId="0" applyFont="1" applyFill="1" applyBorder="1" applyAlignment="1">
      <alignment horizontal="center" vertical="center"/>
    </xf>
    <xf numFmtId="0" fontId="13" fillId="10" borderId="31" xfId="3" applyFont="1" applyFill="1" applyBorder="1" applyAlignment="1">
      <alignment horizontal="center" vertical="center"/>
    </xf>
    <xf numFmtId="0" fontId="14" fillId="6" borderId="32" xfId="3" applyFont="1" applyFill="1" applyBorder="1" applyAlignment="1">
      <alignment horizontal="left" vertical="center" indent="1"/>
    </xf>
    <xf numFmtId="0" fontId="24" fillId="6" borderId="0" xfId="3" applyFont="1" applyFill="1" applyAlignment="1">
      <alignment horizontal="center" vertical="center"/>
    </xf>
    <xf numFmtId="0" fontId="24" fillId="6" borderId="0" xfId="3" applyFont="1" applyFill="1" applyAlignment="1">
      <alignment vertical="center"/>
    </xf>
    <xf numFmtId="0" fontId="25" fillId="6" borderId="0" xfId="3" applyFont="1" applyFill="1" applyAlignment="1">
      <alignment horizontal="center" vertical="center"/>
    </xf>
    <xf numFmtId="0" fontId="25" fillId="6" borderId="32" xfId="3" applyFont="1" applyFill="1" applyBorder="1" applyAlignment="1">
      <alignment horizontal="center" vertical="center"/>
    </xf>
    <xf numFmtId="0" fontId="25" fillId="6" borderId="33" xfId="3" applyFont="1" applyFill="1" applyBorder="1" applyAlignment="1">
      <alignment horizontal="center" vertical="center"/>
    </xf>
    <xf numFmtId="0" fontId="25" fillId="6" borderId="34" xfId="3" applyFont="1" applyFill="1" applyBorder="1" applyAlignment="1">
      <alignment horizontal="center"/>
    </xf>
    <xf numFmtId="0" fontId="25" fillId="6" borderId="0" xfId="3" applyFont="1" applyFill="1" applyAlignment="1">
      <alignment horizontal="center"/>
    </xf>
    <xf numFmtId="0" fontId="25" fillId="6" borderId="32" xfId="3" applyFont="1" applyFill="1" applyBorder="1" applyAlignment="1">
      <alignment horizontal="center"/>
    </xf>
    <xf numFmtId="0" fontId="25" fillId="6" borderId="35" xfId="3" applyFont="1" applyFill="1" applyBorder="1" applyAlignment="1">
      <alignment horizontal="center"/>
    </xf>
    <xf numFmtId="0" fontId="1" fillId="11" borderId="19" xfId="3" applyFill="1" applyBorder="1" applyAlignment="1">
      <alignment horizontal="left" vertical="center" indent="1"/>
    </xf>
    <xf numFmtId="0" fontId="1" fillId="11" borderId="0" xfId="3" applyFill="1" applyAlignment="1" applyProtection="1">
      <alignment horizontal="center" vertical="center"/>
      <protection locked="0"/>
    </xf>
    <xf numFmtId="0" fontId="1" fillId="11" borderId="19" xfId="3" applyFill="1" applyBorder="1" applyAlignment="1">
      <alignment horizontal="center" vertical="center"/>
    </xf>
    <xf numFmtId="0" fontId="1" fillId="11" borderId="19" xfId="3" applyFill="1" applyBorder="1" applyAlignment="1" applyProtection="1">
      <alignment horizontal="center" vertical="center"/>
      <protection locked="0"/>
    </xf>
    <xf numFmtId="10" fontId="26" fillId="11" borderId="36" xfId="4" applyNumberFormat="1" applyFont="1" applyFill="1" applyBorder="1" applyAlignment="1">
      <alignment horizontal="center" vertical="top" wrapText="1"/>
    </xf>
    <xf numFmtId="0" fontId="1" fillId="7" borderId="19" xfId="3" applyFill="1" applyBorder="1" applyAlignment="1">
      <alignment horizontal="left" vertical="center" indent="1"/>
    </xf>
    <xf numFmtId="0" fontId="1" fillId="7" borderId="0" xfId="3" applyFill="1" applyAlignment="1" applyProtection="1">
      <alignment horizontal="center" vertical="center"/>
      <protection locked="0"/>
    </xf>
    <xf numFmtId="0" fontId="1" fillId="7" borderId="19" xfId="3" applyFill="1" applyBorder="1" applyAlignment="1">
      <alignment horizontal="center" vertical="center"/>
    </xf>
    <xf numFmtId="0" fontId="1" fillId="7" borderId="19" xfId="3" applyFill="1" applyBorder="1" applyAlignment="1" applyProtection="1">
      <alignment horizontal="center" vertical="center"/>
      <protection locked="0"/>
    </xf>
    <xf numFmtId="10" fontId="26" fillId="7" borderId="19" xfId="4" applyNumberFormat="1" applyFont="1" applyFill="1" applyBorder="1" applyAlignment="1">
      <alignment horizontal="center" vertical="top" wrapText="1"/>
    </xf>
    <xf numFmtId="10" fontId="26" fillId="11" borderId="19" xfId="4" applyNumberFormat="1" applyFont="1" applyFill="1" applyBorder="1" applyAlignment="1">
      <alignment horizontal="center" vertical="top" wrapText="1"/>
    </xf>
    <xf numFmtId="10" fontId="26" fillId="11" borderId="26" xfId="4" quotePrefix="1" applyNumberFormat="1" applyFont="1" applyFill="1" applyBorder="1" applyAlignment="1">
      <alignment horizontal="center" vertical="center" wrapText="1"/>
    </xf>
    <xf numFmtId="0" fontId="17" fillId="6" borderId="0" xfId="3" applyFont="1" applyFill="1" applyAlignment="1">
      <alignment horizontal="center" vertical="center"/>
    </xf>
    <xf numFmtId="0" fontId="17" fillId="6" borderId="0" xfId="3" applyFont="1" applyFill="1" applyAlignment="1">
      <alignment vertical="center"/>
    </xf>
    <xf numFmtId="10" fontId="17" fillId="6" borderId="0" xfId="4" applyNumberFormat="1" applyFont="1" applyFill="1" applyBorder="1" applyAlignment="1">
      <alignment horizontal="center" vertical="center"/>
    </xf>
    <xf numFmtId="10" fontId="17" fillId="6" borderId="0" xfId="4" applyNumberFormat="1" applyFont="1" applyFill="1" applyBorder="1" applyAlignment="1">
      <alignment vertical="center"/>
    </xf>
    <xf numFmtId="10" fontId="17" fillId="6" borderId="32" xfId="4" applyNumberFormat="1" applyFont="1" applyFill="1" applyBorder="1" applyAlignment="1">
      <alignment vertical="center"/>
    </xf>
    <xf numFmtId="10" fontId="24" fillId="6" borderId="19" xfId="4" applyNumberFormat="1" applyFont="1" applyFill="1" applyBorder="1"/>
    <xf numFmtId="0" fontId="24" fillId="6" borderId="36" xfId="3" applyFont="1" applyFill="1" applyBorder="1" applyAlignment="1">
      <alignment vertical="center"/>
    </xf>
    <xf numFmtId="10" fontId="24" fillId="6" borderId="36" xfId="4" applyNumberFormat="1" applyFont="1" applyFill="1" applyBorder="1" applyAlignment="1">
      <alignment horizontal="center" vertical="center"/>
    </xf>
    <xf numFmtId="10" fontId="24" fillId="6" borderId="36" xfId="4" applyNumberFormat="1" applyFont="1" applyFill="1" applyBorder="1" applyAlignment="1">
      <alignment vertical="center"/>
    </xf>
    <xf numFmtId="10" fontId="24" fillId="6" borderId="23" xfId="4" applyNumberFormat="1" applyFont="1" applyFill="1" applyBorder="1" applyAlignment="1">
      <alignment vertical="center"/>
    </xf>
    <xf numFmtId="10" fontId="24" fillId="6" borderId="0" xfId="4" applyNumberFormat="1" applyFont="1" applyFill="1" applyBorder="1" applyAlignment="1">
      <alignment horizontal="center" vertical="center"/>
    </xf>
    <xf numFmtId="10" fontId="24" fillId="6" borderId="0" xfId="4" applyNumberFormat="1" applyFont="1" applyFill="1" applyBorder="1" applyAlignment="1">
      <alignment vertical="center"/>
    </xf>
    <xf numFmtId="10" fontId="24" fillId="6" borderId="32" xfId="4" applyNumberFormat="1" applyFont="1" applyFill="1" applyBorder="1" applyAlignment="1">
      <alignment vertical="center"/>
    </xf>
    <xf numFmtId="0" fontId="27" fillId="6" borderId="0" xfId="3" applyFont="1" applyFill="1" applyAlignment="1">
      <alignment horizontal="center" vertical="center"/>
    </xf>
    <xf numFmtId="0" fontId="27" fillId="6" borderId="0" xfId="3" applyFont="1" applyFill="1" applyAlignment="1">
      <alignment vertical="center"/>
    </xf>
    <xf numFmtId="10" fontId="27" fillId="6" borderId="0" xfId="4" applyNumberFormat="1" applyFont="1" applyFill="1" applyBorder="1" applyAlignment="1">
      <alignment horizontal="center" vertical="center"/>
    </xf>
    <xf numFmtId="10" fontId="27" fillId="6" borderId="0" xfId="4" applyNumberFormat="1" applyFont="1" applyFill="1" applyBorder="1" applyAlignment="1">
      <alignment vertical="center"/>
    </xf>
    <xf numFmtId="10" fontId="27" fillId="6" borderId="32" xfId="4" applyNumberFormat="1" applyFont="1" applyFill="1" applyBorder="1" applyAlignment="1">
      <alignment vertical="center"/>
    </xf>
    <xf numFmtId="10" fontId="27" fillId="6" borderId="19" xfId="4" applyNumberFormat="1" applyFont="1" applyFill="1" applyBorder="1"/>
    <xf numFmtId="0" fontId="28" fillId="0" borderId="0" xfId="3" applyFont="1"/>
    <xf numFmtId="0" fontId="29" fillId="0" borderId="0" xfId="3" applyFont="1"/>
    <xf numFmtId="0" fontId="29" fillId="0" borderId="0" xfId="3" quotePrefix="1" applyFont="1"/>
    <xf numFmtId="0" fontId="1" fillId="12" borderId="0" xfId="5" applyFill="1"/>
    <xf numFmtId="0" fontId="1" fillId="0" borderId="0" xfId="5"/>
    <xf numFmtId="0" fontId="23" fillId="2" borderId="31" xfId="0" applyFont="1" applyFill="1" applyBorder="1" applyAlignment="1">
      <alignment horizontal="center" vertical="center"/>
    </xf>
    <xf numFmtId="0" fontId="1" fillId="0" borderId="0" xfId="5" applyProtection="1">
      <protection locked="0"/>
    </xf>
    <xf numFmtId="49" fontId="32" fillId="7" borderId="31" xfId="0" applyNumberFormat="1" applyFont="1" applyFill="1" applyBorder="1" applyAlignment="1" applyProtection="1">
      <alignment horizontal="center" vertical="center"/>
      <protection locked="0"/>
    </xf>
    <xf numFmtId="167" fontId="10" fillId="7" borderId="36" xfId="0" applyNumberFormat="1" applyFont="1" applyFill="1" applyBorder="1" applyAlignment="1">
      <alignment horizontal="center" vertical="center"/>
    </xf>
    <xf numFmtId="171" fontId="10" fillId="7" borderId="19" xfId="0" applyNumberFormat="1" applyFont="1" applyFill="1" applyBorder="1" applyAlignment="1">
      <alignment horizontal="center" vertical="center"/>
    </xf>
    <xf numFmtId="49" fontId="33" fillId="7" borderId="31" xfId="0" applyNumberFormat="1" applyFont="1" applyFill="1" applyBorder="1" applyAlignment="1" applyProtection="1">
      <alignment horizontal="center" vertical="center"/>
      <protection locked="0"/>
    </xf>
    <xf numFmtId="172" fontId="10" fillId="7" borderId="37" xfId="0" applyNumberFormat="1" applyFont="1" applyFill="1" applyBorder="1" applyAlignment="1">
      <alignment horizontal="center" vertical="center"/>
    </xf>
    <xf numFmtId="0" fontId="3" fillId="7" borderId="0" xfId="5" applyFont="1" applyFill="1" applyAlignment="1" applyProtection="1">
      <alignment horizontal="center"/>
      <protection locked="0"/>
    </xf>
    <xf numFmtId="0" fontId="1" fillId="7" borderId="0" xfId="5" applyFill="1" applyProtection="1">
      <protection locked="0"/>
    </xf>
    <xf numFmtId="0" fontId="3" fillId="7" borderId="38" xfId="5" applyFont="1" applyFill="1" applyBorder="1" applyAlignment="1" applyProtection="1">
      <alignment horizontal="center"/>
      <protection locked="0"/>
    </xf>
    <xf numFmtId="0" fontId="13" fillId="2" borderId="31" xfId="5" applyFont="1" applyFill="1" applyBorder="1" applyAlignment="1">
      <alignment horizontal="left" vertical="center" indent="1"/>
    </xf>
    <xf numFmtId="0" fontId="13" fillId="2" borderId="28" xfId="6" applyFont="1" applyFill="1" applyBorder="1" applyAlignment="1">
      <alignment horizontal="center" vertical="center"/>
    </xf>
    <xf numFmtId="0" fontId="13" fillId="2" borderId="29" xfId="6" applyFont="1" applyFill="1" applyBorder="1" applyAlignment="1">
      <alignment horizontal="center" vertical="center"/>
    </xf>
    <xf numFmtId="0" fontId="13" fillId="2" borderId="30" xfId="6" applyFont="1" applyFill="1" applyBorder="1" applyAlignment="1">
      <alignment horizontal="center" vertical="center"/>
    </xf>
    <xf numFmtId="0" fontId="2" fillId="7" borderId="31" xfId="5" applyFont="1" applyFill="1" applyBorder="1" applyAlignment="1">
      <alignment horizontal="left" vertical="center" indent="1"/>
    </xf>
    <xf numFmtId="10" fontId="1" fillId="7" borderId="28" xfId="5" applyNumberFormat="1" applyFill="1" applyBorder="1" applyAlignment="1">
      <alignment horizontal="center" vertical="center"/>
    </xf>
    <xf numFmtId="10" fontId="1" fillId="7" borderId="29" xfId="5" applyNumberFormat="1" applyFill="1" applyBorder="1" applyAlignment="1">
      <alignment horizontal="center" vertical="center"/>
    </xf>
    <xf numFmtId="10" fontId="1" fillId="7" borderId="30" xfId="5" applyNumberFormat="1" applyFill="1" applyBorder="1" applyAlignment="1">
      <alignment horizontal="center" vertical="center"/>
    </xf>
    <xf numFmtId="0" fontId="2" fillId="12" borderId="31" xfId="5" applyFont="1" applyFill="1" applyBorder="1" applyAlignment="1">
      <alignment horizontal="left" vertical="center" indent="1"/>
    </xf>
    <xf numFmtId="10" fontId="1" fillId="12" borderId="28" xfId="5" applyNumberFormat="1" applyFill="1" applyBorder="1" applyAlignment="1">
      <alignment horizontal="center" vertical="center"/>
    </xf>
    <xf numFmtId="10" fontId="1" fillId="12" borderId="29" xfId="5" applyNumberFormat="1" applyFill="1" applyBorder="1" applyAlignment="1">
      <alignment horizontal="center" vertical="center"/>
    </xf>
    <xf numFmtId="10" fontId="1" fillId="12" borderId="30" xfId="5" applyNumberFormat="1" applyFill="1" applyBorder="1" applyAlignment="1">
      <alignment horizontal="center" vertical="center"/>
    </xf>
    <xf numFmtId="0" fontId="3" fillId="7" borderId="39" xfId="5" applyFont="1" applyFill="1" applyBorder="1" applyAlignment="1" applyProtection="1">
      <alignment horizontal="center"/>
      <protection locked="0"/>
    </xf>
    <xf numFmtId="0" fontId="21" fillId="0" borderId="4" xfId="0" applyFont="1" applyBorder="1"/>
    <xf numFmtId="0" fontId="21" fillId="0" borderId="0" xfId="0" applyFont="1"/>
    <xf numFmtId="165" fontId="6" fillId="2" borderId="1" xfId="0" applyNumberFormat="1" applyFont="1" applyFill="1" applyBorder="1" applyAlignment="1">
      <alignment horizontal="center" vertical="center"/>
    </xf>
    <xf numFmtId="165" fontId="6" fillId="2" borderId="9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/>
    </xf>
    <xf numFmtId="0" fontId="8" fillId="2" borderId="4" xfId="0" applyFont="1" applyFill="1" applyBorder="1" applyAlignment="1">
      <alignment horizontal="left" vertical="center"/>
    </xf>
    <xf numFmtId="0" fontId="8" fillId="2" borderId="5" xfId="0" applyFont="1" applyFill="1" applyBorder="1" applyAlignment="1">
      <alignment horizontal="left" vertical="center"/>
    </xf>
    <xf numFmtId="0" fontId="8" fillId="2" borderId="11" xfId="0" applyFont="1" applyFill="1" applyBorder="1" applyAlignment="1">
      <alignment horizontal="left" vertical="center"/>
    </xf>
    <xf numFmtId="0" fontId="8" fillId="2" borderId="12" xfId="0" applyFont="1" applyFill="1" applyBorder="1" applyAlignment="1">
      <alignment horizontal="left" vertical="center"/>
    </xf>
    <xf numFmtId="0" fontId="8" fillId="2" borderId="13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0" fontId="12" fillId="4" borderId="16" xfId="0" applyFont="1" applyFill="1" applyBorder="1" applyAlignment="1">
      <alignment horizontal="center" vertical="center"/>
    </xf>
    <xf numFmtId="0" fontId="12" fillId="4" borderId="14" xfId="0" applyFont="1" applyFill="1" applyBorder="1" applyAlignment="1">
      <alignment horizontal="center" vertical="center"/>
    </xf>
    <xf numFmtId="0" fontId="12" fillId="4" borderId="15" xfId="0" applyFont="1" applyFill="1" applyBorder="1" applyAlignment="1">
      <alignment horizontal="center" vertical="center"/>
    </xf>
    <xf numFmtId="170" fontId="8" fillId="2" borderId="23" xfId="3" applyNumberFormat="1" applyFont="1" applyFill="1" applyBorder="1" applyAlignment="1">
      <alignment horizontal="center" vertical="center"/>
    </xf>
    <xf numFmtId="170" fontId="8" fillId="2" borderId="24" xfId="3" applyNumberFormat="1" applyFont="1" applyFill="1" applyBorder="1" applyAlignment="1">
      <alignment horizontal="center" vertical="center"/>
    </xf>
    <xf numFmtId="170" fontId="8" fillId="2" borderId="25" xfId="3" applyNumberFormat="1" applyFont="1" applyFill="1" applyBorder="1" applyAlignment="1">
      <alignment horizontal="center" vertical="center"/>
    </xf>
    <xf numFmtId="0" fontId="22" fillId="9" borderId="4" xfId="3" applyFont="1" applyFill="1" applyBorder="1" applyAlignment="1">
      <alignment horizontal="center" vertical="center"/>
    </xf>
    <xf numFmtId="0" fontId="22" fillId="9" borderId="8" xfId="3" applyFont="1" applyFill="1" applyBorder="1" applyAlignment="1">
      <alignment horizontal="center" vertical="center"/>
    </xf>
    <xf numFmtId="0" fontId="12" fillId="2" borderId="28" xfId="3" applyFont="1" applyFill="1" applyBorder="1" applyAlignment="1">
      <alignment horizontal="center" vertical="center"/>
    </xf>
    <xf numFmtId="0" fontId="12" fillId="2" borderId="29" xfId="3" applyFont="1" applyFill="1" applyBorder="1" applyAlignment="1">
      <alignment horizontal="center" vertical="center"/>
    </xf>
    <xf numFmtId="0" fontId="12" fillId="2" borderId="30" xfId="3" applyFont="1" applyFill="1" applyBorder="1" applyAlignment="1">
      <alignment horizontal="center" vertical="center"/>
    </xf>
    <xf numFmtId="0" fontId="23" fillId="9" borderId="23" xfId="3" applyFont="1" applyFill="1" applyBorder="1" applyAlignment="1">
      <alignment horizontal="center" vertical="center"/>
    </xf>
    <xf numFmtId="0" fontId="23" fillId="9" borderId="24" xfId="3" applyFont="1" applyFill="1" applyBorder="1" applyAlignment="1">
      <alignment horizontal="center" vertical="center"/>
    </xf>
    <xf numFmtId="0" fontId="23" fillId="9" borderId="25" xfId="3" applyFont="1" applyFill="1" applyBorder="1" applyAlignment="1">
      <alignment horizontal="center" vertical="center"/>
    </xf>
    <xf numFmtId="0" fontId="33" fillId="7" borderId="28" xfId="0" applyFont="1" applyFill="1" applyBorder="1" applyAlignment="1">
      <alignment horizontal="center" vertical="center"/>
    </xf>
    <xf numFmtId="0" fontId="33" fillId="7" borderId="29" xfId="0" applyFont="1" applyFill="1" applyBorder="1" applyAlignment="1">
      <alignment horizontal="center" vertical="center"/>
    </xf>
    <xf numFmtId="0" fontId="33" fillId="7" borderId="30" xfId="0" applyFont="1" applyFill="1" applyBorder="1" applyAlignment="1">
      <alignment horizontal="center" vertical="center"/>
    </xf>
    <xf numFmtId="171" fontId="34" fillId="2" borderId="19" xfId="0" applyNumberFormat="1" applyFont="1" applyFill="1" applyBorder="1" applyAlignment="1">
      <alignment horizontal="left" vertical="center" indent="1"/>
    </xf>
    <xf numFmtId="0" fontId="1" fillId="0" borderId="0" xfId="5" applyAlignment="1" applyProtection="1">
      <alignment horizontal="center"/>
      <protection locked="0"/>
    </xf>
    <xf numFmtId="0" fontId="30" fillId="12" borderId="28" xfId="5" applyFont="1" applyFill="1" applyBorder="1" applyAlignment="1">
      <alignment horizontal="left" vertical="center" indent="2"/>
    </xf>
    <xf numFmtId="0" fontId="30" fillId="12" borderId="29" xfId="5" applyFont="1" applyFill="1" applyBorder="1" applyAlignment="1">
      <alignment horizontal="left" vertical="center" indent="2"/>
    </xf>
    <xf numFmtId="0" fontId="30" fillId="12" borderId="30" xfId="5" applyFont="1" applyFill="1" applyBorder="1" applyAlignment="1">
      <alignment horizontal="left" vertical="center" indent="2"/>
    </xf>
    <xf numFmtId="0" fontId="23" fillId="2" borderId="28" xfId="0" applyFont="1" applyFill="1" applyBorder="1" applyAlignment="1">
      <alignment horizontal="left" vertical="center" indent="2"/>
    </xf>
    <xf numFmtId="0" fontId="31" fillId="2" borderId="29" xfId="0" applyFont="1" applyFill="1" applyBorder="1" applyAlignment="1">
      <alignment horizontal="left" indent="2"/>
    </xf>
    <xf numFmtId="0" fontId="31" fillId="2" borderId="30" xfId="0" applyFont="1" applyFill="1" applyBorder="1" applyAlignment="1">
      <alignment horizontal="left" indent="2"/>
    </xf>
    <xf numFmtId="0" fontId="23" fillId="2" borderId="29" xfId="0" applyFont="1" applyFill="1" applyBorder="1" applyAlignment="1">
      <alignment horizontal="center" vertical="center"/>
    </xf>
    <xf numFmtId="0" fontId="23" fillId="2" borderId="30" xfId="0" applyFont="1" applyFill="1" applyBorder="1" applyAlignment="1">
      <alignment horizontal="center" vertical="center"/>
    </xf>
    <xf numFmtId="171" fontId="34" fillId="2" borderId="36" xfId="0" applyNumberFormat="1" applyFont="1" applyFill="1" applyBorder="1" applyAlignment="1">
      <alignment horizontal="left" vertical="center" indent="1"/>
    </xf>
  </cellXfs>
  <cellStyles count="7">
    <cellStyle name="Comma" xfId="1" builtinId="3"/>
    <cellStyle name="Hyperlink" xfId="2" builtinId="8"/>
    <cellStyle name="Normal" xfId="0" builtinId="0"/>
    <cellStyle name="Normal 27 2" xfId="3" xr:uid="{2BB7A35A-FB45-4B13-B68C-1C036ED85ED5}"/>
    <cellStyle name="Normal 28 2" xfId="6" xr:uid="{619BDD8E-7BDE-494F-BF4E-081BE228F06F}"/>
    <cellStyle name="Normal 28 3" xfId="5" xr:uid="{C7191D25-D487-4B68-A43A-58A7B12C078C}"/>
    <cellStyle name="Pourcentage 4 2" xfId="4" xr:uid="{B8FE4342-0902-4183-8C7C-CFD41B53689B}"/>
  </cellStyles>
  <dxfs count="2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EFF1F3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EFF1F3"/>
        </patternFill>
      </fill>
    </dxf>
    <dxf>
      <fill>
        <patternFill>
          <bgColor theme="0" tint="-4.9989318521683403E-2"/>
        </patternFill>
      </fill>
    </dxf>
    <dxf>
      <fill>
        <patternFill>
          <bgColor rgb="FFEFF1F3"/>
        </patternFill>
      </fill>
    </dxf>
    <dxf>
      <fill>
        <patternFill>
          <bgColor rgb="FFEFF1F3"/>
        </patternFill>
      </fill>
    </dxf>
    <dxf>
      <fill>
        <patternFill>
          <bgColor rgb="FFEFF1F3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EFF1F3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2F2F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2F2F2"/>
        </patternFill>
      </fill>
    </dxf>
    <dxf>
      <fill>
        <patternFill>
          <bgColor theme="0" tint="-4.9989318521683403E-2"/>
        </patternFill>
      </fill>
    </dxf>
    <dxf>
      <fill>
        <patternFill>
          <bgColor rgb="FFEFF1F3"/>
        </patternFill>
      </fill>
    </dxf>
    <dxf>
      <fill>
        <patternFill>
          <bgColor theme="0" tint="-4.9989318521683403E-2"/>
        </patternFill>
      </fill>
    </dxf>
    <dxf>
      <fill>
        <patternFill>
          <bgColor rgb="FFF2F2F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2F2F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2F2F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2F2F2"/>
        </patternFill>
      </fill>
    </dxf>
    <dxf>
      <fill>
        <patternFill>
          <bgColor theme="0" tint="-4.9989318521683403E-2"/>
        </patternFill>
      </fill>
    </dxf>
    <dxf>
      <fill>
        <patternFill>
          <bgColor rgb="FFF2F2F2"/>
        </patternFill>
      </fill>
    </dxf>
    <dxf>
      <fill>
        <patternFill>
          <bgColor theme="0" tint="-4.9989318521683403E-2"/>
        </patternFill>
      </fill>
    </dxf>
    <dxf>
      <fill>
        <patternFill>
          <bgColor rgb="FFF2F2F2"/>
        </patternFill>
      </fill>
    </dxf>
    <dxf>
      <fill>
        <patternFill>
          <bgColor rgb="FFEFF1F3"/>
        </patternFill>
      </fill>
    </dxf>
    <dxf>
      <fill>
        <patternFill>
          <bgColor theme="0" tint="-4.9989318521683403E-2"/>
        </patternFill>
      </fill>
    </dxf>
    <dxf>
      <fill>
        <patternFill>
          <bgColor rgb="FFF2F2F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2F2F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2F2F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2F2F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2F2F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2F2F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2F2F2"/>
        </patternFill>
      </fill>
    </dxf>
    <dxf>
      <fill>
        <patternFill>
          <bgColor theme="0" tint="-4.9989318521683403E-2"/>
        </patternFill>
      </fill>
    </dxf>
    <dxf>
      <fill>
        <patternFill>
          <bgColor rgb="FFF2F2F2"/>
        </patternFill>
      </fill>
    </dxf>
    <dxf>
      <fill>
        <patternFill>
          <bgColor theme="0" tint="-4.9989318521683403E-2"/>
        </patternFill>
      </fill>
    </dxf>
    <dxf>
      <fill>
        <patternFill>
          <bgColor rgb="FFF2F2F2"/>
        </patternFill>
      </fill>
    </dxf>
    <dxf>
      <fill>
        <patternFill>
          <bgColor rgb="FFEFF1F3"/>
        </patternFill>
      </fill>
    </dxf>
    <dxf>
      <fill>
        <patternFill>
          <bgColor theme="0" tint="-4.9989318521683403E-2"/>
        </patternFill>
      </fill>
    </dxf>
    <dxf>
      <fill>
        <patternFill>
          <bgColor rgb="FFF2F2F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847521677591362E-2"/>
          <c:y val="2.9255645273900652E-2"/>
          <c:w val="0.70725414335820003"/>
          <c:h val="0.881563619970387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'Benchmarking Tool'!$A$29</c:f>
              <c:strCache>
                <c:ptCount val="1"/>
              </c:strCache>
            </c:strRef>
          </c:tx>
          <c:invertIfNegative val="0"/>
          <c:cat>
            <c:strRef>
              <c:f>'Benchmarking Tool'!$B$28:$M$28</c:f>
              <c:strCache>
                <c:ptCount val="12"/>
                <c:pt idx="0">
                  <c:v>YTD</c:v>
                </c:pt>
                <c:pt idx="1">
                  <c:v>1 month</c:v>
                </c:pt>
                <c:pt idx="2">
                  <c:v>3 months</c:v>
                </c:pt>
                <c:pt idx="3">
                  <c:v>6 months</c:v>
                </c:pt>
                <c:pt idx="4">
                  <c:v>9 months</c:v>
                </c:pt>
                <c:pt idx="5">
                  <c:v>1 year</c:v>
                </c:pt>
                <c:pt idx="6">
                  <c:v>2 years</c:v>
                </c:pt>
                <c:pt idx="7">
                  <c:v>3 years</c:v>
                </c:pt>
                <c:pt idx="8">
                  <c:v>4 years</c:v>
                </c:pt>
                <c:pt idx="9">
                  <c:v>5 years</c:v>
                </c:pt>
                <c:pt idx="10">
                  <c:v>7 years</c:v>
                </c:pt>
                <c:pt idx="11">
                  <c:v>10 years</c:v>
                </c:pt>
              </c:strCache>
            </c:strRef>
          </c:cat>
          <c:val>
            <c:numRef>
              <c:f>'Benchmarking Tool'!$B$29:$M$29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E1-4B71-9BF5-16BB6D3A0DF8}"/>
            </c:ext>
          </c:extLst>
        </c:ser>
        <c:ser>
          <c:idx val="1"/>
          <c:order val="1"/>
          <c:tx>
            <c:strRef>
              <c:f>'Benchmarking Tool'!$A$30</c:f>
              <c:strCache>
                <c:ptCount val="1"/>
                <c:pt idx="0">
                  <c:v>Benchmark Index</c:v>
                </c:pt>
              </c:strCache>
            </c:strRef>
          </c:tx>
          <c:invertIfNegative val="0"/>
          <c:cat>
            <c:strRef>
              <c:f>'Benchmarking Tool'!$B$28:$M$28</c:f>
              <c:strCache>
                <c:ptCount val="12"/>
                <c:pt idx="0">
                  <c:v>YTD</c:v>
                </c:pt>
                <c:pt idx="1">
                  <c:v>1 month</c:v>
                </c:pt>
                <c:pt idx="2">
                  <c:v>3 months</c:v>
                </c:pt>
                <c:pt idx="3">
                  <c:v>6 months</c:v>
                </c:pt>
                <c:pt idx="4">
                  <c:v>9 months</c:v>
                </c:pt>
                <c:pt idx="5">
                  <c:v>1 year</c:v>
                </c:pt>
                <c:pt idx="6">
                  <c:v>2 years</c:v>
                </c:pt>
                <c:pt idx="7">
                  <c:v>3 years</c:v>
                </c:pt>
                <c:pt idx="8">
                  <c:v>4 years</c:v>
                </c:pt>
                <c:pt idx="9">
                  <c:v>5 years</c:v>
                </c:pt>
                <c:pt idx="10">
                  <c:v>7 years</c:v>
                </c:pt>
                <c:pt idx="11">
                  <c:v>10 years</c:v>
                </c:pt>
              </c:strCache>
            </c:strRef>
          </c:cat>
          <c:val>
            <c:numRef>
              <c:f>'Benchmarking Tool'!$B$30:$M$30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E1-4B71-9BF5-16BB6D3A0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029760"/>
        <c:axId val="99031680"/>
      </c:barChart>
      <c:catAx>
        <c:axId val="9902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031680"/>
        <c:crosses val="autoZero"/>
        <c:auto val="1"/>
        <c:lblAlgn val="ctr"/>
        <c:lblOffset val="100"/>
        <c:noMultiLvlLbl val="0"/>
      </c:catAx>
      <c:valAx>
        <c:axId val="9903168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990297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7674530664811547"/>
          <c:y val="0.40997138589495891"/>
          <c:w val="0.21487768986923342"/>
          <c:h val="0.2538382965903547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10583</xdr:colOff>
      <xdr:row>0</xdr:row>
      <xdr:rowOff>42333</xdr:rowOff>
    </xdr:from>
    <xdr:to>
      <xdr:col>20</xdr:col>
      <xdr:colOff>0</xdr:colOff>
      <xdr:row>2</xdr:row>
      <xdr:rowOff>3175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E59A95B-34DB-435B-B2F3-1B0417063E4C}"/>
            </a:ext>
          </a:extLst>
        </xdr:cNvPr>
        <xdr:cNvSpPr/>
      </xdr:nvSpPr>
      <xdr:spPr>
        <a:xfrm>
          <a:off x="12488" y="44238"/>
          <a:ext cx="22771312" cy="1168612"/>
        </a:xfrm>
        <a:prstGeom prst="rect">
          <a:avLst/>
        </a:prstGeom>
        <a:noFill/>
        <a:ln w="88900">
          <a:solidFill>
            <a:srgbClr val="003EA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CA" sz="1100"/>
        </a:p>
      </xdr:txBody>
    </xdr:sp>
    <xdr:clientData/>
  </xdr:twoCellAnchor>
  <xdr:twoCellAnchor>
    <xdr:from>
      <xdr:col>20</xdr:col>
      <xdr:colOff>10583</xdr:colOff>
      <xdr:row>0</xdr:row>
      <xdr:rowOff>42333</xdr:rowOff>
    </xdr:from>
    <xdr:to>
      <xdr:col>32</xdr:col>
      <xdr:colOff>1</xdr:colOff>
      <xdr:row>2</xdr:row>
      <xdr:rowOff>3175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A89E16F-F469-4860-A7A8-43F8BEE6CFEB}"/>
            </a:ext>
          </a:extLst>
        </xdr:cNvPr>
        <xdr:cNvSpPr/>
      </xdr:nvSpPr>
      <xdr:spPr>
        <a:xfrm>
          <a:off x="22796288" y="44238"/>
          <a:ext cx="9741112" cy="1168612"/>
        </a:xfrm>
        <a:prstGeom prst="rect">
          <a:avLst/>
        </a:prstGeom>
        <a:noFill/>
        <a:ln w="88900">
          <a:solidFill>
            <a:srgbClr val="003EA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CA" sz="1100"/>
        </a:p>
      </xdr:txBody>
    </xdr:sp>
    <xdr:clientData/>
  </xdr:twoCellAnchor>
  <xdr:twoCellAnchor>
    <xdr:from>
      <xdr:col>20</xdr:col>
      <xdr:colOff>10584</xdr:colOff>
      <xdr:row>2</xdr:row>
      <xdr:rowOff>1</xdr:rowOff>
    </xdr:from>
    <xdr:to>
      <xdr:col>32</xdr:col>
      <xdr:colOff>0</xdr:colOff>
      <xdr:row>137</xdr:row>
      <xdr:rowOff>63499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1051992A-4739-4984-92DD-AC7BBA090575}"/>
            </a:ext>
          </a:extLst>
        </xdr:cNvPr>
        <xdr:cNvSpPr/>
      </xdr:nvSpPr>
      <xdr:spPr>
        <a:xfrm>
          <a:off x="22796289" y="1209676"/>
          <a:ext cx="9741111" cy="25186638"/>
        </a:xfrm>
        <a:prstGeom prst="rect">
          <a:avLst/>
        </a:prstGeom>
        <a:noFill/>
        <a:ln w="88900">
          <a:solidFill>
            <a:srgbClr val="003EA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CA" sz="1100"/>
        </a:p>
      </xdr:txBody>
    </xdr:sp>
    <xdr:clientData/>
  </xdr:twoCellAnchor>
  <xdr:twoCellAnchor>
    <xdr:from>
      <xdr:col>0</xdr:col>
      <xdr:colOff>21168</xdr:colOff>
      <xdr:row>2</xdr:row>
      <xdr:rowOff>2</xdr:rowOff>
    </xdr:from>
    <xdr:to>
      <xdr:col>20</xdr:col>
      <xdr:colOff>10585</xdr:colOff>
      <xdr:row>137</xdr:row>
      <xdr:rowOff>52917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BF1CE09C-75E6-491B-893D-3623C2F649A7}"/>
            </a:ext>
          </a:extLst>
        </xdr:cNvPr>
        <xdr:cNvSpPr/>
      </xdr:nvSpPr>
      <xdr:spPr>
        <a:xfrm>
          <a:off x="17358" y="1209677"/>
          <a:ext cx="22778932" cy="25183675"/>
        </a:xfrm>
        <a:prstGeom prst="rect">
          <a:avLst/>
        </a:prstGeom>
        <a:noFill/>
        <a:ln w="88900">
          <a:solidFill>
            <a:srgbClr val="003EA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CA" sz="1100"/>
        </a:p>
      </xdr:txBody>
    </xdr:sp>
    <xdr:clientData/>
  </xdr:twoCellAnchor>
  <xdr:twoCellAnchor>
    <xdr:from>
      <xdr:col>0</xdr:col>
      <xdr:colOff>486833</xdr:colOff>
      <xdr:row>0</xdr:row>
      <xdr:rowOff>248061</xdr:rowOff>
    </xdr:from>
    <xdr:to>
      <xdr:col>0</xdr:col>
      <xdr:colOff>2370665</xdr:colOff>
      <xdr:row>1</xdr:row>
      <xdr:rowOff>381000</xdr:rowOff>
    </xdr:to>
    <xdr:pic>
      <xdr:nvPicPr>
        <xdr:cNvPr id="6" name="Image 5" descr="RegimeRetraiteCollectifs_ANG.PNG">
          <a:extLst>
            <a:ext uri="{FF2B5EF4-FFF2-40B4-BE49-F238E27FC236}">
              <a16:creationId xmlns:a16="http://schemas.microsoft.com/office/drawing/2014/main" id="{54CE532C-7E8F-4C9D-B924-AAFA7962D2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84928" y="244251"/>
          <a:ext cx="1887642" cy="765399"/>
        </a:xfrm>
        <a:prstGeom prst="rect">
          <a:avLst/>
        </a:prstGeom>
      </xdr:spPr>
    </xdr:pic>
    <xdr:clientData/>
  </xdr:twoCellAnchor>
  <xdr:twoCellAnchor>
    <xdr:from>
      <xdr:col>20</xdr:col>
      <xdr:colOff>10583</xdr:colOff>
      <xdr:row>0</xdr:row>
      <xdr:rowOff>42333</xdr:rowOff>
    </xdr:from>
    <xdr:to>
      <xdr:col>32</xdr:col>
      <xdr:colOff>1</xdr:colOff>
      <xdr:row>2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A46BCBA5-BBEB-4700-8134-3C8591C87174}"/>
            </a:ext>
          </a:extLst>
        </xdr:cNvPr>
        <xdr:cNvSpPr/>
      </xdr:nvSpPr>
      <xdr:spPr>
        <a:xfrm>
          <a:off x="22796288" y="44238"/>
          <a:ext cx="9741112" cy="1168612"/>
        </a:xfrm>
        <a:prstGeom prst="rect">
          <a:avLst/>
        </a:prstGeom>
        <a:noFill/>
        <a:ln w="88900">
          <a:solidFill>
            <a:srgbClr val="003EA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CA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10585</xdr:rowOff>
    </xdr:from>
    <xdr:to>
      <xdr:col>15</xdr:col>
      <xdr:colOff>0</xdr:colOff>
      <xdr:row>2</xdr:row>
      <xdr:rowOff>349252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4372F6E-E418-41C1-8A37-0956DF37E582}"/>
            </a:ext>
          </a:extLst>
        </xdr:cNvPr>
        <xdr:cNvSpPr/>
      </xdr:nvSpPr>
      <xdr:spPr>
        <a:xfrm>
          <a:off x="0" y="12490"/>
          <a:ext cx="13887450" cy="1710267"/>
        </a:xfrm>
        <a:prstGeom prst="rect">
          <a:avLst/>
        </a:prstGeom>
        <a:noFill/>
        <a:ln w="88900">
          <a:solidFill>
            <a:srgbClr val="003EA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CA" sz="1100"/>
        </a:p>
      </xdr:txBody>
    </xdr:sp>
    <xdr:clientData/>
  </xdr:twoCellAnchor>
  <xdr:twoCellAnchor>
    <xdr:from>
      <xdr:col>0</xdr:col>
      <xdr:colOff>0</xdr:colOff>
      <xdr:row>2</xdr:row>
      <xdr:rowOff>21167</xdr:rowOff>
    </xdr:from>
    <xdr:to>
      <xdr:col>15</xdr:col>
      <xdr:colOff>0</xdr:colOff>
      <xdr:row>73</xdr:row>
      <xdr:rowOff>52916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1A52BF8-C4FD-4640-AB18-7B46FD7F1ACB}"/>
            </a:ext>
          </a:extLst>
        </xdr:cNvPr>
        <xdr:cNvSpPr/>
      </xdr:nvSpPr>
      <xdr:spPr>
        <a:xfrm>
          <a:off x="0" y="1388957"/>
          <a:ext cx="13887450" cy="13564869"/>
        </a:xfrm>
        <a:prstGeom prst="rect">
          <a:avLst/>
        </a:prstGeom>
        <a:noFill/>
        <a:ln w="88900">
          <a:solidFill>
            <a:srgbClr val="003EA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CA" sz="1100"/>
        </a:p>
      </xdr:txBody>
    </xdr:sp>
    <xdr:clientData/>
  </xdr:twoCellAnchor>
  <xdr:twoCellAnchor>
    <xdr:from>
      <xdr:col>15</xdr:col>
      <xdr:colOff>0</xdr:colOff>
      <xdr:row>0</xdr:row>
      <xdr:rowOff>30426</xdr:rowOff>
    </xdr:from>
    <xdr:to>
      <xdr:col>25</xdr:col>
      <xdr:colOff>740833</xdr:colOff>
      <xdr:row>2</xdr:row>
      <xdr:rowOff>345281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B3215D4C-D32A-4113-985A-28E6938E92BB}"/>
            </a:ext>
          </a:extLst>
        </xdr:cNvPr>
        <xdr:cNvSpPr/>
      </xdr:nvSpPr>
      <xdr:spPr>
        <a:xfrm>
          <a:off x="13887450" y="28521"/>
          <a:ext cx="8555143" cy="1688360"/>
        </a:xfrm>
        <a:prstGeom prst="rect">
          <a:avLst/>
        </a:prstGeom>
        <a:noFill/>
        <a:ln w="88900">
          <a:solidFill>
            <a:srgbClr val="003EA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CA" sz="1100"/>
        </a:p>
      </xdr:txBody>
    </xdr:sp>
    <xdr:clientData/>
  </xdr:twoCellAnchor>
  <xdr:twoCellAnchor>
    <xdr:from>
      <xdr:col>15</xdr:col>
      <xdr:colOff>0</xdr:colOff>
      <xdr:row>2</xdr:row>
      <xdr:rowOff>21167</xdr:rowOff>
    </xdr:from>
    <xdr:to>
      <xdr:col>25</xdr:col>
      <xdr:colOff>740833</xdr:colOff>
      <xdr:row>73</xdr:row>
      <xdr:rowOff>52916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EDEB350-51F9-43E7-BF53-61BFFFB5E23B}"/>
            </a:ext>
          </a:extLst>
        </xdr:cNvPr>
        <xdr:cNvSpPr/>
      </xdr:nvSpPr>
      <xdr:spPr>
        <a:xfrm>
          <a:off x="13887450" y="1388957"/>
          <a:ext cx="8555143" cy="13564869"/>
        </a:xfrm>
        <a:prstGeom prst="rect">
          <a:avLst/>
        </a:prstGeom>
        <a:noFill/>
        <a:ln w="88900">
          <a:solidFill>
            <a:srgbClr val="003EA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CA" sz="1100"/>
        </a:p>
      </xdr:txBody>
    </xdr:sp>
    <xdr:clientData/>
  </xdr:twoCellAnchor>
  <xdr:twoCellAnchor>
    <xdr:from>
      <xdr:col>0</xdr:col>
      <xdr:colOff>0</xdr:colOff>
      <xdr:row>0</xdr:row>
      <xdr:rowOff>10585</xdr:rowOff>
    </xdr:from>
    <xdr:to>
      <xdr:col>15</xdr:col>
      <xdr:colOff>0</xdr:colOff>
      <xdr:row>2</xdr:row>
      <xdr:rowOff>349252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DF44E5D1-275D-42BE-A909-685F6F09633A}"/>
            </a:ext>
          </a:extLst>
        </xdr:cNvPr>
        <xdr:cNvSpPr/>
      </xdr:nvSpPr>
      <xdr:spPr>
        <a:xfrm>
          <a:off x="0" y="12490"/>
          <a:ext cx="13887450" cy="1710267"/>
        </a:xfrm>
        <a:prstGeom prst="rect">
          <a:avLst/>
        </a:prstGeom>
        <a:noFill/>
        <a:ln w="88900">
          <a:solidFill>
            <a:srgbClr val="003EA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CA" sz="1100"/>
        </a:p>
      </xdr:txBody>
    </xdr:sp>
    <xdr:clientData/>
  </xdr:twoCellAnchor>
  <xdr:twoCellAnchor>
    <xdr:from>
      <xdr:col>15</xdr:col>
      <xdr:colOff>0</xdr:colOff>
      <xdr:row>0</xdr:row>
      <xdr:rowOff>30426</xdr:rowOff>
    </xdr:from>
    <xdr:to>
      <xdr:col>25</xdr:col>
      <xdr:colOff>740833</xdr:colOff>
      <xdr:row>2</xdr:row>
      <xdr:rowOff>345281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26C25FCF-4E2C-4874-B7AC-0E928236E168}"/>
            </a:ext>
          </a:extLst>
        </xdr:cNvPr>
        <xdr:cNvSpPr/>
      </xdr:nvSpPr>
      <xdr:spPr>
        <a:xfrm>
          <a:off x="13887450" y="28521"/>
          <a:ext cx="8555143" cy="1688360"/>
        </a:xfrm>
        <a:prstGeom prst="rect">
          <a:avLst/>
        </a:prstGeom>
        <a:noFill/>
        <a:ln w="88900">
          <a:solidFill>
            <a:srgbClr val="003EA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CA" sz="1100"/>
        </a:p>
      </xdr:txBody>
    </xdr:sp>
    <xdr:clientData/>
  </xdr:twoCellAnchor>
  <xdr:twoCellAnchor>
    <xdr:from>
      <xdr:col>0</xdr:col>
      <xdr:colOff>365158</xdr:colOff>
      <xdr:row>0</xdr:row>
      <xdr:rowOff>349250</xdr:rowOff>
    </xdr:from>
    <xdr:to>
      <xdr:col>0</xdr:col>
      <xdr:colOff>2232557</xdr:colOff>
      <xdr:row>1</xdr:row>
      <xdr:rowOff>380998</xdr:rowOff>
    </xdr:to>
    <xdr:pic>
      <xdr:nvPicPr>
        <xdr:cNvPr id="8" name="Image 7" descr="RegimeRetraiteCollectifs_ANG.PNG">
          <a:extLst>
            <a:ext uri="{FF2B5EF4-FFF2-40B4-BE49-F238E27FC236}">
              <a16:creationId xmlns:a16="http://schemas.microsoft.com/office/drawing/2014/main" id="{269B4AB0-8009-4982-BE26-68CC770914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1348" y="351155"/>
          <a:ext cx="1867399" cy="7727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60326</xdr:rowOff>
    </xdr:from>
    <xdr:to>
      <xdr:col>12</xdr:col>
      <xdr:colOff>1428749</xdr:colOff>
      <xdr:row>25</xdr:row>
      <xdr:rowOff>189442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5848A3D-CDA8-4FCA-B445-0A35BBCE9D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10583</xdr:colOff>
      <xdr:row>0</xdr:row>
      <xdr:rowOff>21168</xdr:rowOff>
    </xdr:from>
    <xdr:to>
      <xdr:col>12</xdr:col>
      <xdr:colOff>1418167</xdr:colOff>
      <xdr:row>5</xdr:row>
      <xdr:rowOff>31751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8E4F2512-06C9-4620-8026-73C740D2A329}"/>
            </a:ext>
          </a:extLst>
        </xdr:cNvPr>
        <xdr:cNvSpPr/>
      </xdr:nvSpPr>
      <xdr:spPr>
        <a:xfrm>
          <a:off x="12488" y="17358"/>
          <a:ext cx="12856634" cy="3355763"/>
        </a:xfrm>
        <a:prstGeom prst="rect">
          <a:avLst/>
        </a:prstGeom>
        <a:noFill/>
        <a:ln w="88900">
          <a:solidFill>
            <a:srgbClr val="003EA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CA" sz="1100"/>
        </a:p>
      </xdr:txBody>
    </xdr:sp>
    <xdr:clientData/>
  </xdr:twoCellAnchor>
  <xdr:twoCellAnchor>
    <xdr:from>
      <xdr:col>0</xdr:col>
      <xdr:colOff>10583</xdr:colOff>
      <xdr:row>5</xdr:row>
      <xdr:rowOff>31751</xdr:rowOff>
    </xdr:from>
    <xdr:to>
      <xdr:col>12</xdr:col>
      <xdr:colOff>1418167</xdr:colOff>
      <xdr:row>25</xdr:row>
      <xdr:rowOff>222249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87F92A95-33EF-49BE-A393-8D6E5764BB95}"/>
            </a:ext>
          </a:extLst>
        </xdr:cNvPr>
        <xdr:cNvSpPr/>
      </xdr:nvSpPr>
      <xdr:spPr>
        <a:xfrm>
          <a:off x="12488" y="3373121"/>
          <a:ext cx="12856634" cy="5143498"/>
        </a:xfrm>
        <a:prstGeom prst="rect">
          <a:avLst/>
        </a:prstGeom>
        <a:noFill/>
        <a:ln w="88900">
          <a:solidFill>
            <a:srgbClr val="003EA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CA" sz="1100"/>
        </a:p>
        <a:p>
          <a:pPr algn="ctr"/>
          <a:endParaRPr lang="fr-CA" sz="1100"/>
        </a:p>
      </xdr:txBody>
    </xdr:sp>
    <xdr:clientData/>
  </xdr:twoCellAnchor>
  <xdr:twoCellAnchor>
    <xdr:from>
      <xdr:col>0</xdr:col>
      <xdr:colOff>10585</xdr:colOff>
      <xdr:row>25</xdr:row>
      <xdr:rowOff>222250</xdr:rowOff>
    </xdr:from>
    <xdr:to>
      <xdr:col>12</xdr:col>
      <xdr:colOff>1418169</xdr:colOff>
      <xdr:row>31</xdr:row>
      <xdr:rowOff>42333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211DA551-1225-41FF-B565-D457E4E7F068}"/>
            </a:ext>
          </a:extLst>
        </xdr:cNvPr>
        <xdr:cNvSpPr/>
      </xdr:nvSpPr>
      <xdr:spPr>
        <a:xfrm>
          <a:off x="12490" y="8516620"/>
          <a:ext cx="12856634" cy="1481243"/>
        </a:xfrm>
        <a:prstGeom prst="rect">
          <a:avLst/>
        </a:prstGeom>
        <a:noFill/>
        <a:ln w="88900">
          <a:solidFill>
            <a:srgbClr val="003EA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CA" sz="1100"/>
        </a:p>
      </xdr:txBody>
    </xdr:sp>
    <xdr:clientData/>
  </xdr:twoCellAnchor>
  <xdr:twoCellAnchor>
    <xdr:from>
      <xdr:col>0</xdr:col>
      <xdr:colOff>391584</xdr:colOff>
      <xdr:row>0</xdr:row>
      <xdr:rowOff>208600</xdr:rowOff>
    </xdr:from>
    <xdr:to>
      <xdr:col>0</xdr:col>
      <xdr:colOff>2089649</xdr:colOff>
      <xdr:row>0</xdr:row>
      <xdr:rowOff>920748</xdr:rowOff>
    </xdr:to>
    <xdr:pic>
      <xdr:nvPicPr>
        <xdr:cNvPr id="6" name="Image 5" descr="RegimeRetraiteCollectifs_ANG.PNG">
          <a:extLst>
            <a:ext uri="{FF2B5EF4-FFF2-40B4-BE49-F238E27FC236}">
              <a16:creationId xmlns:a16="http://schemas.microsoft.com/office/drawing/2014/main" id="{E584E50F-A15F-4FC7-A810-F7CA33256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93489" y="212410"/>
          <a:ext cx="1694255" cy="7102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crv\CLIENT\_GSR%20Investments%20Team\6.%20GSR%20Reports\GSR%20monthly%20info\Annualized%20returns_master_v2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pension.ia.iafg.net/collab/commmrkdist/Annexes/Master%20File/Formulai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ètre"/>
      <sheetName val="Fonds"/>
      <sheetName val="Portefeuilles"/>
      <sheetName val="Funds"/>
      <sheetName val="Portfolios"/>
      <sheetName val="PerformNew"/>
      <sheetName val="ATTITUDE_ptf annualized"/>
      <sheetName val="ATTITUDE_index annualized"/>
      <sheetName val="Funds AUM"/>
      <sheetName val="Outil comparaison"/>
      <sheetName val="Benchmarking To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files.ia.ca/-/media/files/ia/placements/en/group/colla-fu899.pdf" TargetMode="External"/><Relationship Id="rId117" Type="http://schemas.openxmlformats.org/officeDocument/2006/relationships/hyperlink" Target="https://files.ia.ca/-/media/files/ia/placements/en/group/colla-fu888.pdf" TargetMode="External"/><Relationship Id="rId21" Type="http://schemas.openxmlformats.org/officeDocument/2006/relationships/hyperlink" Target="http://files.ia.ca/-/media/files/ia/placements/en/group/colla-fu160.pdf" TargetMode="External"/><Relationship Id="rId42" Type="http://schemas.openxmlformats.org/officeDocument/2006/relationships/hyperlink" Target="http://files.ia.ca/-/media/files/ia/placements/en/group/colla-fu760.pdf" TargetMode="External"/><Relationship Id="rId47" Type="http://schemas.openxmlformats.org/officeDocument/2006/relationships/hyperlink" Target="http://files.ia.ca/-/media/files/ia/placements/en/group/colla-fu132.pdf" TargetMode="External"/><Relationship Id="rId63" Type="http://schemas.openxmlformats.org/officeDocument/2006/relationships/hyperlink" Target="https://files.ia.ca/-/media/files/ia/placements/en/group/colla-fu922.pdf" TargetMode="External"/><Relationship Id="rId68" Type="http://schemas.openxmlformats.org/officeDocument/2006/relationships/hyperlink" Target="https://files.ia.ca/-/media/files/ia/placements/en/group/colla-fu781.pdf?_ga=2.172605152.259104464.1554813369-640056361.1481660615" TargetMode="External"/><Relationship Id="rId84" Type="http://schemas.openxmlformats.org/officeDocument/2006/relationships/hyperlink" Target="https://files.ia.ca/-/media/files/ia/placements/en/group/colla-fu384.pdf" TargetMode="External"/><Relationship Id="rId89" Type="http://schemas.openxmlformats.org/officeDocument/2006/relationships/hyperlink" Target="https://files.ia.ca/-/media/files/ia/placements/en/group/colla-fu879.pdf" TargetMode="External"/><Relationship Id="rId112" Type="http://schemas.openxmlformats.org/officeDocument/2006/relationships/hyperlink" Target="https://files.ia.ca/-/media/files/ia/placements/en/group/colla-fu456.pdf" TargetMode="External"/><Relationship Id="rId16" Type="http://schemas.openxmlformats.org/officeDocument/2006/relationships/hyperlink" Target="http://files.ia.ca/-/media/files/ia/placements/en/group/colla-fu463.pdf" TargetMode="External"/><Relationship Id="rId107" Type="http://schemas.openxmlformats.org/officeDocument/2006/relationships/hyperlink" Target="https://files.ia.ca/-/media/files/ia/placements/en/group/colla-fu587.pdf" TargetMode="External"/><Relationship Id="rId11" Type="http://schemas.openxmlformats.org/officeDocument/2006/relationships/hyperlink" Target="http://files.ia.ca/-/media/files/ia/placements/en/group/colla-fu860.pdf" TargetMode="External"/><Relationship Id="rId32" Type="http://schemas.openxmlformats.org/officeDocument/2006/relationships/hyperlink" Target="http://files.ia.ca/-/media/files/ia/placements/en/group/colla-fu707.pdf" TargetMode="External"/><Relationship Id="rId37" Type="http://schemas.openxmlformats.org/officeDocument/2006/relationships/hyperlink" Target="http://files.ia.ca/-/media/files/ia/placements/en/group/colla-fu300.pdf" TargetMode="External"/><Relationship Id="rId53" Type="http://schemas.openxmlformats.org/officeDocument/2006/relationships/hyperlink" Target="https://files.ia.ca/-/media/files/ia/placements/en/group/colla-fu897.pdf" TargetMode="External"/><Relationship Id="rId58" Type="http://schemas.openxmlformats.org/officeDocument/2006/relationships/hyperlink" Target="http://files.ia.ca/-/media/files/ia/placements/en/group/colla-fu861.pdf" TargetMode="External"/><Relationship Id="rId74" Type="http://schemas.openxmlformats.org/officeDocument/2006/relationships/hyperlink" Target="https://files.ia.ca/-/media/files/ia/placements/en/group/colla-fu722.pdf" TargetMode="External"/><Relationship Id="rId79" Type="http://schemas.openxmlformats.org/officeDocument/2006/relationships/hyperlink" Target="https://files.ia.ca/-/media/files/ia/placements/en/group/colla-fu333.pdf" TargetMode="External"/><Relationship Id="rId102" Type="http://schemas.openxmlformats.org/officeDocument/2006/relationships/hyperlink" Target="https://files.ia.ca/-/media/files/ia/placements/en/group/colla-fu416.pdf" TargetMode="External"/><Relationship Id="rId5" Type="http://schemas.openxmlformats.org/officeDocument/2006/relationships/hyperlink" Target="http://files.ia.ca/-/media/files/ia/placements/en/group/colla-fu070.pdf" TargetMode="External"/><Relationship Id="rId90" Type="http://schemas.openxmlformats.org/officeDocument/2006/relationships/hyperlink" Target="https://files.ia.ca/-/media/files/ia/placements/en/group/colla-fu880.pdf" TargetMode="External"/><Relationship Id="rId95" Type="http://schemas.openxmlformats.org/officeDocument/2006/relationships/hyperlink" Target="https://files.ia.ca/-/media/files/ia/placements/en/group/colla-fu912.pdf" TargetMode="External"/><Relationship Id="rId22" Type="http://schemas.openxmlformats.org/officeDocument/2006/relationships/hyperlink" Target="http://files.ia.ca/-/media/files/ia/placements/en/group/colla-fu887.pdf" TargetMode="External"/><Relationship Id="rId27" Type="http://schemas.openxmlformats.org/officeDocument/2006/relationships/hyperlink" Target="http://files.ia.ca/-/media/files/ia/placements/en/group/colla-fu488.pdf" TargetMode="External"/><Relationship Id="rId43" Type="http://schemas.openxmlformats.org/officeDocument/2006/relationships/hyperlink" Target="http://files.ia.ca/-/media/files/ia/placements/en/group/colla-fu895.pdf" TargetMode="External"/><Relationship Id="rId48" Type="http://schemas.openxmlformats.org/officeDocument/2006/relationships/hyperlink" Target="http://files.ia.ca/-/media/files/ia/placements/en/group/colla-fu122.pdf" TargetMode="External"/><Relationship Id="rId64" Type="http://schemas.openxmlformats.org/officeDocument/2006/relationships/hyperlink" Target="https://files.ia.ca/-/media/files/ia/placements/en/group/colla-fu923.pdf" TargetMode="External"/><Relationship Id="rId69" Type="http://schemas.openxmlformats.org/officeDocument/2006/relationships/hyperlink" Target="https://files.ia.ca/-/media/files/ia/placements/en/group/colla-fu233.pdf?_ga=2.30014972.259104464.1554813369-640056361.1481660615" TargetMode="External"/><Relationship Id="rId113" Type="http://schemas.openxmlformats.org/officeDocument/2006/relationships/hyperlink" Target="https://files.ia.ca/-/media/files/ia/placements/en/group/colla-fu641.pdf" TargetMode="External"/><Relationship Id="rId118" Type="http://schemas.openxmlformats.org/officeDocument/2006/relationships/hyperlink" Target="https://files.ia.ca/-/media/files/ia/placements/en/group/colla-fu862.pdf" TargetMode="External"/><Relationship Id="rId80" Type="http://schemas.openxmlformats.org/officeDocument/2006/relationships/hyperlink" Target="https://files.ia.ca/-/media/files/ia/placements/en/group/colla-fu334.pdf" TargetMode="External"/><Relationship Id="rId85" Type="http://schemas.openxmlformats.org/officeDocument/2006/relationships/hyperlink" Target="https://files.ia.ca/-/media/files/ia/placements/en/group/colla-fu385.pdf" TargetMode="External"/><Relationship Id="rId12" Type="http://schemas.openxmlformats.org/officeDocument/2006/relationships/hyperlink" Target="http://files.ia.ca/-/media/files/ia/placements/en/group/colla-fu240.pdf" TargetMode="External"/><Relationship Id="rId17" Type="http://schemas.openxmlformats.org/officeDocument/2006/relationships/hyperlink" Target="http://files.ia.ca/-/media/files/ia/placements/en/group/colla-fu380.pdf" TargetMode="External"/><Relationship Id="rId33" Type="http://schemas.openxmlformats.org/officeDocument/2006/relationships/hyperlink" Target="http://files.ia.ca/-/media/files/ia/placements/en/group/colla-fu754.pdf" TargetMode="External"/><Relationship Id="rId38" Type="http://schemas.openxmlformats.org/officeDocument/2006/relationships/hyperlink" Target="http://files.ia.ca/-/media/files/ia/placements/en/group/colla-fu706.pdf" TargetMode="External"/><Relationship Id="rId59" Type="http://schemas.openxmlformats.org/officeDocument/2006/relationships/hyperlink" Target="http://files.ia.ca/-/media/files/ia/placements/en/group/colla-fu504.pdf" TargetMode="External"/><Relationship Id="rId103" Type="http://schemas.openxmlformats.org/officeDocument/2006/relationships/hyperlink" Target="https://files.ia.ca/-/media/files/ia/placements/en/group/colla-fu417.pdf" TargetMode="External"/><Relationship Id="rId108" Type="http://schemas.openxmlformats.org/officeDocument/2006/relationships/hyperlink" Target="https://files.ia.ca/-/media/files/ia/placements/en/group/colla-fu341.pdf" TargetMode="External"/><Relationship Id="rId54" Type="http://schemas.openxmlformats.org/officeDocument/2006/relationships/hyperlink" Target="https://files.ia.ca/-/media/files/ia/placements/en/group/colla-fu757.pdf" TargetMode="External"/><Relationship Id="rId70" Type="http://schemas.openxmlformats.org/officeDocument/2006/relationships/hyperlink" Target="https://files.ia.ca/-/media/files/ia/placements/en/group/colla-fu513.pdf?_ga=2.30014972.259104464.1554813369-640056361.1481660615" TargetMode="External"/><Relationship Id="rId75" Type="http://schemas.openxmlformats.org/officeDocument/2006/relationships/hyperlink" Target="https://files.ia.ca/-/media/files/ia/placements/en/group/colla-fu723.pdf" TargetMode="External"/><Relationship Id="rId91" Type="http://schemas.openxmlformats.org/officeDocument/2006/relationships/hyperlink" Target="https://files.ia.ca/-/media/files/ia/placements/en/group/colla-fu881.pdf" TargetMode="External"/><Relationship Id="rId96" Type="http://schemas.openxmlformats.org/officeDocument/2006/relationships/hyperlink" Target="https://files.ia.ca/-/media/files/ia/placements/en/group/colla-fu927.pdf" TargetMode="External"/><Relationship Id="rId1" Type="http://schemas.openxmlformats.org/officeDocument/2006/relationships/hyperlink" Target="http://files.ia.ca/-/media/files/ia/placements/en/group/colla-fu506.pdf" TargetMode="External"/><Relationship Id="rId6" Type="http://schemas.openxmlformats.org/officeDocument/2006/relationships/hyperlink" Target="http://files.ia.ca/-/media/files/ia/placements/en/group/colla-fu170.pdf" TargetMode="External"/><Relationship Id="rId23" Type="http://schemas.openxmlformats.org/officeDocument/2006/relationships/hyperlink" Target="http://files.ia.ca/-/media/files/ia/placements/en/group/colla-fu633.pdf" TargetMode="External"/><Relationship Id="rId28" Type="http://schemas.openxmlformats.org/officeDocument/2006/relationships/hyperlink" Target="http://files.ia.ca/-/media/files/ia/placements/en/group/colla-fu360.pdf" TargetMode="External"/><Relationship Id="rId49" Type="http://schemas.openxmlformats.org/officeDocument/2006/relationships/hyperlink" Target="http://files.ia.ca/-/media/files/ia/placements/en/group/colla-fu758.pdf" TargetMode="External"/><Relationship Id="rId114" Type="http://schemas.openxmlformats.org/officeDocument/2006/relationships/hyperlink" Target="https://files.ia.ca/-/media/files/ia/placements/en/group/colla-fu642.pdf" TargetMode="External"/><Relationship Id="rId119" Type="http://schemas.openxmlformats.org/officeDocument/2006/relationships/hyperlink" Target="https://files.ia.ca/-/media/files/ia/placements/en/group/colla-fu945.pdf" TargetMode="External"/><Relationship Id="rId44" Type="http://schemas.openxmlformats.org/officeDocument/2006/relationships/hyperlink" Target="http://files.ia.ca/-/media/files/ia/placements/en/group/colla-fu518.pdf" TargetMode="External"/><Relationship Id="rId60" Type="http://schemas.openxmlformats.org/officeDocument/2006/relationships/hyperlink" Target="http://files.ia.ca/-/media/files/ia/placements/en/group/colla-fu021.pdf" TargetMode="External"/><Relationship Id="rId65" Type="http://schemas.openxmlformats.org/officeDocument/2006/relationships/hyperlink" Target="https://files.ia.ca/-/media/files/ia/placements/en/group/colla-fu924.pdf" TargetMode="External"/><Relationship Id="rId81" Type="http://schemas.openxmlformats.org/officeDocument/2006/relationships/hyperlink" Target="https://files.ia.ca/-/media/files/ia/placements/en/group/colla-fu152.pdf" TargetMode="External"/><Relationship Id="rId86" Type="http://schemas.openxmlformats.org/officeDocument/2006/relationships/hyperlink" Target="https://files.ia.ca/-/media/files/ia/placements/en/group/colla-fu386.pdf" TargetMode="External"/><Relationship Id="rId4" Type="http://schemas.openxmlformats.org/officeDocument/2006/relationships/hyperlink" Target="http://files.ia.ca/-/media/files/ia/placements/en/group/colla-fu509.pdf" TargetMode="External"/><Relationship Id="rId9" Type="http://schemas.openxmlformats.org/officeDocument/2006/relationships/hyperlink" Target="http://files.ia.ca/-/media/files/ia/placements/en/group/colla-fu521.pdf" TargetMode="External"/><Relationship Id="rId13" Type="http://schemas.openxmlformats.org/officeDocument/2006/relationships/hyperlink" Target="http://files.ia.ca/-/media/files/ia/placements/en/group/colla-fu889.pdf" TargetMode="External"/><Relationship Id="rId18" Type="http://schemas.openxmlformats.org/officeDocument/2006/relationships/hyperlink" Target="http://files.ia.ca/-/media/files/ia/placements/en/group/colla-fu522.pdf" TargetMode="External"/><Relationship Id="rId39" Type="http://schemas.openxmlformats.org/officeDocument/2006/relationships/hyperlink" Target="http://files.ia.ca/-/media/files/ia/placements/en/group/colla-fu483.pdf" TargetMode="External"/><Relationship Id="rId109" Type="http://schemas.openxmlformats.org/officeDocument/2006/relationships/hyperlink" Target="https://files.ia.ca/-/media/files/ia/placements/en/group/colla-fu351.pdf" TargetMode="External"/><Relationship Id="rId34" Type="http://schemas.openxmlformats.org/officeDocument/2006/relationships/hyperlink" Target="http://files.ia.ca/-/media/files/ia/placements/en/group/colla-fu390.pdf" TargetMode="External"/><Relationship Id="rId50" Type="http://schemas.openxmlformats.org/officeDocument/2006/relationships/hyperlink" Target="https://files.ia.ca/-/media/files/ia/placements/en/group/colla-fu491.pdf" TargetMode="External"/><Relationship Id="rId55" Type="http://schemas.openxmlformats.org/officeDocument/2006/relationships/hyperlink" Target="http://files.ia.ca/-/media/files/ia/placements/en/group/colla-fu453.pdf" TargetMode="External"/><Relationship Id="rId76" Type="http://schemas.openxmlformats.org/officeDocument/2006/relationships/hyperlink" Target="https://files.ia.ca/-/media/files/ia/placements/en/group/colla-fu331.pdf" TargetMode="External"/><Relationship Id="rId97" Type="http://schemas.openxmlformats.org/officeDocument/2006/relationships/hyperlink" Target="https://files.ia.ca/-/media/files/ia/placements/en/group/colla-fu411.pdf" TargetMode="External"/><Relationship Id="rId104" Type="http://schemas.openxmlformats.org/officeDocument/2006/relationships/hyperlink" Target="https://files.ia.ca/-/media/files/ia/placements/en/group/colla-fu418.pdf" TargetMode="External"/><Relationship Id="rId120" Type="http://schemas.openxmlformats.org/officeDocument/2006/relationships/hyperlink" Target="https://files.ia.ca/-/media/files/ia/placements/en/group/colla-fu609.pdf" TargetMode="External"/><Relationship Id="rId7" Type="http://schemas.openxmlformats.org/officeDocument/2006/relationships/hyperlink" Target="http://files.ia.ca/-/media/files/ia/placements/en/group/colla-fu020.pdf" TargetMode="External"/><Relationship Id="rId71" Type="http://schemas.openxmlformats.org/officeDocument/2006/relationships/hyperlink" Target="http://files.ia.ca/-/media/files/ia/placements/en/group/colla-fu111.pdf" TargetMode="External"/><Relationship Id="rId92" Type="http://schemas.openxmlformats.org/officeDocument/2006/relationships/hyperlink" Target="https://files.ia.ca/-/media/files/ia/placements/en/group/colla-fu882.pdf" TargetMode="External"/><Relationship Id="rId2" Type="http://schemas.openxmlformats.org/officeDocument/2006/relationships/hyperlink" Target="http://files.ia.ca/-/media/files/ia/placements/en/group/colla-fu507.pdf" TargetMode="External"/><Relationship Id="rId29" Type="http://schemas.openxmlformats.org/officeDocument/2006/relationships/hyperlink" Target="http://files.ia.ca/-/media/files/ia/placements/en/group/colla-fu270.pdf" TargetMode="External"/><Relationship Id="rId24" Type="http://schemas.openxmlformats.org/officeDocument/2006/relationships/hyperlink" Target="http://files.ia.ca/-/media/files/ia/placements/en/group/colla-fu871.pdf" TargetMode="External"/><Relationship Id="rId40" Type="http://schemas.openxmlformats.org/officeDocument/2006/relationships/hyperlink" Target="http://files.ia.ca/-/media/files/ia/placements/en/group/colla-fu131.pdf" TargetMode="External"/><Relationship Id="rId45" Type="http://schemas.openxmlformats.org/officeDocument/2006/relationships/hyperlink" Target="http://files.ia.ca/-/media/files/ia/placements/en/group/colla-fu705.pdf" TargetMode="External"/><Relationship Id="rId66" Type="http://schemas.openxmlformats.org/officeDocument/2006/relationships/hyperlink" Target="https://files.ia.ca/-/media/files/ia/placements/en/group/colla-fu925.pdf" TargetMode="External"/><Relationship Id="rId87" Type="http://schemas.openxmlformats.org/officeDocument/2006/relationships/hyperlink" Target="https://files.ia.ca/-/media/files/ia/placements/en/group/colla-fu387.pdf" TargetMode="External"/><Relationship Id="rId110" Type="http://schemas.openxmlformats.org/officeDocument/2006/relationships/hyperlink" Target="https://files.ia.ca/-/media/files/ia/placements/en/group/colla-fu342.pdf" TargetMode="External"/><Relationship Id="rId115" Type="http://schemas.openxmlformats.org/officeDocument/2006/relationships/hyperlink" Target="https://files.ia.ca/-/media/files/ia/placements/en/group/colla-fu949.pdf" TargetMode="External"/><Relationship Id="rId61" Type="http://schemas.openxmlformats.org/officeDocument/2006/relationships/hyperlink" Target="http://files.ia.ca/-/media/files/ia/placements/en/group/colla-fu510.pdf" TargetMode="External"/><Relationship Id="rId82" Type="http://schemas.openxmlformats.org/officeDocument/2006/relationships/hyperlink" Target="https://files.ia.ca/-/media/files/ia/placements/en/group/colla-fu153.pdf" TargetMode="External"/><Relationship Id="rId19" Type="http://schemas.openxmlformats.org/officeDocument/2006/relationships/hyperlink" Target="http://files.ia.ca/-/media/files/ia/placements/en/group/colla-fu250.pdf" TargetMode="External"/><Relationship Id="rId14" Type="http://schemas.openxmlformats.org/officeDocument/2006/relationships/hyperlink" Target="http://files.ia.ca/-/media/files/ia/placements/en/group/colla-fu040.pdf" TargetMode="External"/><Relationship Id="rId30" Type="http://schemas.openxmlformats.org/officeDocument/2006/relationships/hyperlink" Target="http://files.ia.ca/-/media/files/ia/placements/en/group/colla-fu541.pdf" TargetMode="External"/><Relationship Id="rId35" Type="http://schemas.openxmlformats.org/officeDocument/2006/relationships/hyperlink" Target="http://files.ia.ca/-/media/files/ia/placements/en/group/colla-fu886.pdf" TargetMode="External"/><Relationship Id="rId56" Type="http://schemas.openxmlformats.org/officeDocument/2006/relationships/hyperlink" Target="https://files.ia.ca/-/media/files/ia/placements/en/group/colla-fu442.pdf" TargetMode="External"/><Relationship Id="rId77" Type="http://schemas.openxmlformats.org/officeDocument/2006/relationships/hyperlink" Target="https://files.ia.ca/-/media/files/ia/placements/en/group/colla-fu724.pdf" TargetMode="External"/><Relationship Id="rId100" Type="http://schemas.openxmlformats.org/officeDocument/2006/relationships/hyperlink" Target="https://files.ia.ca/-/media/files/ia/placements/en/group/colla-fu414.pdf" TargetMode="External"/><Relationship Id="rId105" Type="http://schemas.openxmlformats.org/officeDocument/2006/relationships/hyperlink" Target="https://files.ia.ca/-/media/files/ia/placements/en/group/colla-fu419.pdf" TargetMode="External"/><Relationship Id="rId8" Type="http://schemas.openxmlformats.org/officeDocument/2006/relationships/hyperlink" Target="http://files.ia.ca/-/media/files/ia/placements/en/group/colla-fu472.pdf" TargetMode="External"/><Relationship Id="rId51" Type="http://schemas.openxmlformats.org/officeDocument/2006/relationships/hyperlink" Target="https://files.ia.ca/-/media/files/ia/placements/en/group/colla-fu896.pdf" TargetMode="External"/><Relationship Id="rId72" Type="http://schemas.openxmlformats.org/officeDocument/2006/relationships/hyperlink" Target="https://files.ia.ca/-/media/files/ia/placements/en/group/colla-fu441.pdf" TargetMode="External"/><Relationship Id="rId93" Type="http://schemas.openxmlformats.org/officeDocument/2006/relationships/hyperlink" Target="https://files.ia.ca/-/media/files/ia/placements/en/group/colla-fu883.pdf" TargetMode="External"/><Relationship Id="rId98" Type="http://schemas.openxmlformats.org/officeDocument/2006/relationships/hyperlink" Target="https://files.ia.ca/-/media/files/ia/placements/en/group/colla-fu412.pdf" TargetMode="External"/><Relationship Id="rId121" Type="http://schemas.openxmlformats.org/officeDocument/2006/relationships/printerSettings" Target="../printerSettings/printerSettings1.bin"/><Relationship Id="rId3" Type="http://schemas.openxmlformats.org/officeDocument/2006/relationships/hyperlink" Target="http://files.ia.ca/-/media/files/ia/placements/en/group/colla-fu508.pdf" TargetMode="External"/><Relationship Id="rId25" Type="http://schemas.openxmlformats.org/officeDocument/2006/relationships/hyperlink" Target="http://files.ia.ca/-/media/files/ia/placements/en/group/colla-fu464.pdf" TargetMode="External"/><Relationship Id="rId46" Type="http://schemas.openxmlformats.org/officeDocument/2006/relationships/hyperlink" Target="http://files.ia.ca/-/media/files/ia/placements/en/group/colla-fu512.pdf" TargetMode="External"/><Relationship Id="rId67" Type="http://schemas.openxmlformats.org/officeDocument/2006/relationships/hyperlink" Target="https://files.ia.ca/-/media/files/ia/placements/en/group/colla-fu870.pdf" TargetMode="External"/><Relationship Id="rId116" Type="http://schemas.openxmlformats.org/officeDocument/2006/relationships/hyperlink" Target="https://files.ia.ca/-/media/files/ia/placements/en/group/colla-fu944.pdf" TargetMode="External"/><Relationship Id="rId20" Type="http://schemas.openxmlformats.org/officeDocument/2006/relationships/hyperlink" Target="http://files.ia.ca/-/media/files/ia/placements/en/group/colla-fu462.pdf" TargetMode="External"/><Relationship Id="rId41" Type="http://schemas.openxmlformats.org/officeDocument/2006/relationships/hyperlink" Target="http://files.ia.ca/-/media/files/ia/placements/en/group/colla-fu467.pdf" TargetMode="External"/><Relationship Id="rId62" Type="http://schemas.openxmlformats.org/officeDocument/2006/relationships/hyperlink" Target="https://files.ia.ca/-/media/files/ia/placements/en/group/colla-fu926.pdf" TargetMode="External"/><Relationship Id="rId83" Type="http://schemas.openxmlformats.org/officeDocument/2006/relationships/hyperlink" Target="https://files.ia.ca/-/media/files/ia/placements/en/group/colla-fu383.pdf" TargetMode="External"/><Relationship Id="rId88" Type="http://schemas.openxmlformats.org/officeDocument/2006/relationships/hyperlink" Target="https://files.ia.ca/-/media/files/ia/placements/en/group/colla-fu884.pdf" TargetMode="External"/><Relationship Id="rId111" Type="http://schemas.openxmlformats.org/officeDocument/2006/relationships/hyperlink" Target="https://files.ia.ca/-/media/files/ia/placements/en/group/colla-fu358.pdf" TargetMode="External"/><Relationship Id="rId15" Type="http://schemas.openxmlformats.org/officeDocument/2006/relationships/hyperlink" Target="http://files.ia.ca/-/media/files/ia/placements/en/group/colla-fu751.pdf" TargetMode="External"/><Relationship Id="rId36" Type="http://schemas.openxmlformats.org/officeDocument/2006/relationships/hyperlink" Target="http://files.ia.ca/-/media/files/ia/placements/en/group/colla-fu133.pdf" TargetMode="External"/><Relationship Id="rId57" Type="http://schemas.openxmlformats.org/officeDocument/2006/relationships/hyperlink" Target="http://files.ia.ca/-/media/files/ia/placements/en/group/colla-fu893.pdf" TargetMode="External"/><Relationship Id="rId106" Type="http://schemas.openxmlformats.org/officeDocument/2006/relationships/hyperlink" Target="https://files.ia.ca/-/media/files/ia/placements/en/group/colla-fu721.pdf" TargetMode="External"/><Relationship Id="rId10" Type="http://schemas.openxmlformats.org/officeDocument/2006/relationships/hyperlink" Target="http://files.ia.ca/-/media/files/ia/placements/en/group/colla-fu632.pdf" TargetMode="External"/><Relationship Id="rId31" Type="http://schemas.openxmlformats.org/officeDocument/2006/relationships/hyperlink" Target="http://files.ia.ca/-/media/files/ia/placements/en/group/colla-fu876.pdf" TargetMode="External"/><Relationship Id="rId52" Type="http://schemas.openxmlformats.org/officeDocument/2006/relationships/hyperlink" Target="https://files.ia.ca/-/media/files/ia/placements/en/group/colla-fu540.pdf" TargetMode="External"/><Relationship Id="rId73" Type="http://schemas.openxmlformats.org/officeDocument/2006/relationships/hyperlink" Target="https://files.ia.ca/-/media/files/ia/placements/en/group/colla-fu593.pdf" TargetMode="External"/><Relationship Id="rId78" Type="http://schemas.openxmlformats.org/officeDocument/2006/relationships/hyperlink" Target="https://files.ia.ca/-/media/files/ia/placements/en/group/colla-fu332.pdf" TargetMode="External"/><Relationship Id="rId94" Type="http://schemas.openxmlformats.org/officeDocument/2006/relationships/hyperlink" Target="https://files.ia.ca/-/media/files/ia/placements/en/group/colla-fu894.pdf" TargetMode="External"/><Relationship Id="rId99" Type="http://schemas.openxmlformats.org/officeDocument/2006/relationships/hyperlink" Target="https://files.ia.ca/-/media/files/ia/placements/en/group/colla-fu413.pdf" TargetMode="External"/><Relationship Id="rId101" Type="http://schemas.openxmlformats.org/officeDocument/2006/relationships/hyperlink" Target="https://files.ia.ca/-/media/files/ia/placements/en/group/colla-fu415.pdf" TargetMode="External"/><Relationship Id="rId12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B604C-257B-4FF7-9F19-9A631D8AA1D1}">
  <sheetPr codeName="Feuil4"/>
  <dimension ref="A1:AH150"/>
  <sheetViews>
    <sheetView tabSelected="1" zoomScale="70" zoomScaleNormal="70" workbookViewId="0">
      <pane ySplit="3" topLeftCell="A38" activePane="bottomLeft" state="frozen"/>
      <selection activeCell="D89" sqref="D89"/>
      <selection pane="bottomLeft" activeCell="I3" sqref="I3"/>
    </sheetView>
  </sheetViews>
  <sheetFormatPr defaultColWidth="11.42578125" defaultRowHeight="15" x14ac:dyDescent="0.25"/>
  <cols>
    <col min="1" max="1" width="58.7109375" bestFit="1" customWidth="1"/>
    <col min="2" max="2" width="11.140625" hidden="1" customWidth="1"/>
    <col min="3" max="3" width="16.28515625" customWidth="1"/>
    <col min="4" max="4" width="20.140625" bestFit="1" customWidth="1"/>
    <col min="5" max="5" width="51.28515625" bestFit="1" customWidth="1"/>
    <col min="6" max="6" width="18.140625" bestFit="1" customWidth="1"/>
    <col min="7" max="7" width="19.7109375" customWidth="1"/>
    <col min="8" max="8" width="11.5703125" customWidth="1"/>
    <col min="9" max="9" width="10.140625" bestFit="1" customWidth="1"/>
    <col min="10" max="10" width="13.5703125" customWidth="1"/>
    <col min="11" max="11" width="12.42578125" customWidth="1"/>
    <col min="12" max="19" width="10.140625" bestFit="1" customWidth="1"/>
    <col min="20" max="20" width="19" bestFit="1" customWidth="1"/>
    <col min="21" max="21" width="16.85546875" bestFit="1" customWidth="1"/>
    <col min="33" max="33" width="53" style="2" hidden="1" customWidth="1"/>
  </cols>
  <sheetData>
    <row r="1" spans="1:34" ht="49.5" customHeight="1" x14ac:dyDescent="0.25">
      <c r="A1" s="121"/>
      <c r="B1" s="1"/>
      <c r="C1" s="123" t="s">
        <v>0</v>
      </c>
      <c r="D1" s="124"/>
      <c r="E1" s="124"/>
      <c r="F1" s="124"/>
      <c r="G1" s="125"/>
      <c r="H1" s="129" t="s">
        <v>1</v>
      </c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30"/>
      <c r="U1" s="131" t="s">
        <v>2</v>
      </c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2"/>
      <c r="AH1" s="3">
        <v>45138</v>
      </c>
    </row>
    <row r="2" spans="1:34" ht="45.75" customHeight="1" x14ac:dyDescent="0.25">
      <c r="A2" s="122"/>
      <c r="B2" s="4"/>
      <c r="C2" s="126"/>
      <c r="D2" s="127"/>
      <c r="E2" s="127"/>
      <c r="F2" s="127"/>
      <c r="G2" s="128"/>
      <c r="H2" s="133" t="s">
        <v>3</v>
      </c>
      <c r="I2" s="133"/>
      <c r="J2" s="133"/>
      <c r="K2" s="133"/>
      <c r="L2" s="133"/>
      <c r="M2" s="133" t="s">
        <v>4</v>
      </c>
      <c r="N2" s="133"/>
      <c r="O2" s="133"/>
      <c r="P2" s="133"/>
      <c r="Q2" s="133"/>
      <c r="R2" s="133"/>
      <c r="S2" s="133"/>
      <c r="T2" s="134"/>
      <c r="U2" s="135" t="s">
        <v>3</v>
      </c>
      <c r="V2" s="136"/>
      <c r="W2" s="136"/>
      <c r="X2" s="136"/>
      <c r="Y2" s="136"/>
      <c r="Z2" s="136" t="s">
        <v>4</v>
      </c>
      <c r="AA2" s="136"/>
      <c r="AB2" s="136"/>
      <c r="AC2" s="136"/>
      <c r="AD2" s="136"/>
      <c r="AE2" s="136"/>
      <c r="AF2" s="137"/>
    </row>
    <row r="3" spans="1:34" ht="30" customHeight="1" x14ac:dyDescent="0.25">
      <c r="A3" s="5" t="s">
        <v>5</v>
      </c>
      <c r="B3" s="6" t="s">
        <v>6</v>
      </c>
      <c r="C3" s="6" t="s">
        <v>6</v>
      </c>
      <c r="D3" s="6" t="s">
        <v>7</v>
      </c>
      <c r="E3" s="7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  <c r="K3" s="6" t="s">
        <v>14</v>
      </c>
      <c r="L3" s="6" t="s">
        <v>15</v>
      </c>
      <c r="M3" s="6" t="s">
        <v>16</v>
      </c>
      <c r="N3" s="6" t="s">
        <v>17</v>
      </c>
      <c r="O3" s="6" t="s">
        <v>18</v>
      </c>
      <c r="P3" s="6" t="s">
        <v>19</v>
      </c>
      <c r="Q3" s="6" t="s">
        <v>20</v>
      </c>
      <c r="R3" s="6" t="s">
        <v>21</v>
      </c>
      <c r="S3" s="6" t="s">
        <v>22</v>
      </c>
      <c r="T3" s="8" t="s">
        <v>23</v>
      </c>
      <c r="U3" s="6" t="s">
        <v>11</v>
      </c>
      <c r="V3" s="6" t="s">
        <v>12</v>
      </c>
      <c r="W3" s="6" t="s">
        <v>13</v>
      </c>
      <c r="X3" s="6" t="s">
        <v>14</v>
      </c>
      <c r="Y3" s="6" t="s">
        <v>15</v>
      </c>
      <c r="Z3" s="6" t="s">
        <v>16</v>
      </c>
      <c r="AA3" s="6" t="s">
        <v>17</v>
      </c>
      <c r="AB3" s="6" t="s">
        <v>18</v>
      </c>
      <c r="AC3" s="6" t="s">
        <v>19</v>
      </c>
      <c r="AD3" s="6" t="s">
        <v>20</v>
      </c>
      <c r="AE3" s="6" t="s">
        <v>21</v>
      </c>
      <c r="AF3" s="6" t="s">
        <v>22</v>
      </c>
    </row>
    <row r="4" spans="1:34" ht="21.95" customHeight="1" x14ac:dyDescent="0.25">
      <c r="A4" s="9" t="s">
        <v>24</v>
      </c>
      <c r="B4" s="10"/>
      <c r="C4" s="10"/>
      <c r="D4" s="10"/>
      <c r="E4" s="11"/>
      <c r="F4" s="12"/>
      <c r="G4" s="12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</row>
    <row r="5" spans="1:34" ht="16.5" customHeight="1" x14ac:dyDescent="0.25">
      <c r="A5" s="15" t="s">
        <v>25</v>
      </c>
      <c r="B5" s="16" t="s">
        <v>26</v>
      </c>
      <c r="C5" s="16" t="s">
        <v>27</v>
      </c>
      <c r="D5" s="16" t="s">
        <v>28</v>
      </c>
      <c r="E5" s="17" t="s">
        <v>29</v>
      </c>
      <c r="F5" s="18">
        <v>38306</v>
      </c>
      <c r="G5" s="19">
        <v>79.583142300000006</v>
      </c>
      <c r="H5" s="20">
        <v>3.810579E-2</v>
      </c>
      <c r="I5" s="20">
        <v>2.9852299999999997E-3</v>
      </c>
      <c r="J5" s="20">
        <v>-3.6527399999999998E-3</v>
      </c>
      <c r="K5" s="20">
        <v>4.1597299999999995E-3</v>
      </c>
      <c r="L5" s="20">
        <v>5.8610420000000003E-2</v>
      </c>
      <c r="M5" s="20">
        <v>2.4811659999999999E-2</v>
      </c>
      <c r="N5" s="20">
        <v>-1.4836450000000001E-2</v>
      </c>
      <c r="O5" s="20">
        <v>1.2275680000000001E-2</v>
      </c>
      <c r="P5" s="20">
        <v>2.492053E-2</v>
      </c>
      <c r="Q5" s="20">
        <v>3.246694E-2</v>
      </c>
      <c r="R5" s="20">
        <v>3.2965479999999998E-2</v>
      </c>
      <c r="S5" s="20">
        <v>4.79476E-2</v>
      </c>
      <c r="T5" s="20">
        <v>5.2918320000000005E-2</v>
      </c>
      <c r="U5" s="20">
        <v>4.6346640000000001E-2</v>
      </c>
      <c r="V5" s="20">
        <v>2.1085000000000001E-3</v>
      </c>
      <c r="W5" s="20">
        <v>-5.7800399999999993E-3</v>
      </c>
      <c r="X5" s="20">
        <v>7.5251299999999997E-3</v>
      </c>
      <c r="Y5" s="20">
        <v>6.3244740000000008E-2</v>
      </c>
      <c r="Z5" s="20">
        <v>2.5636239999999998E-2</v>
      </c>
      <c r="AA5" s="20">
        <v>-2.4677829999999998E-2</v>
      </c>
      <c r="AB5" s="20">
        <v>-3.4489999999999998E-3</v>
      </c>
      <c r="AC5" s="20">
        <v>1.9359399999999999E-2</v>
      </c>
      <c r="AD5" s="20">
        <v>2.978049E-2</v>
      </c>
      <c r="AE5" s="20">
        <v>2.7991439999999999E-2</v>
      </c>
      <c r="AF5" s="20">
        <v>4.0953429999999999E-2</v>
      </c>
      <c r="AG5" s="21" t="s">
        <v>25</v>
      </c>
    </row>
    <row r="6" spans="1:34" x14ac:dyDescent="0.25">
      <c r="A6" s="15" t="s">
        <v>30</v>
      </c>
      <c r="B6" s="16" t="s">
        <v>31</v>
      </c>
      <c r="C6" s="16" t="s">
        <v>32</v>
      </c>
      <c r="D6" s="16" t="s">
        <v>33</v>
      </c>
      <c r="E6" s="17" t="s">
        <v>29</v>
      </c>
      <c r="F6" s="18">
        <v>38306</v>
      </c>
      <c r="G6" s="19">
        <v>151.60953107</v>
      </c>
      <c r="H6" s="20">
        <v>4.7993319999999999E-2</v>
      </c>
      <c r="I6" s="20">
        <v>8.4358799999999998E-3</v>
      </c>
      <c r="J6" s="20">
        <v>2.92917E-3</v>
      </c>
      <c r="K6" s="20">
        <v>9.6330600000000006E-3</v>
      </c>
      <c r="L6" s="20">
        <v>7.0922929999999995E-2</v>
      </c>
      <c r="M6" s="20">
        <v>3.9947360000000001E-2</v>
      </c>
      <c r="N6" s="20">
        <v>-5.1324999999999999E-3</v>
      </c>
      <c r="O6" s="20">
        <v>3.2418140000000005E-2</v>
      </c>
      <c r="P6" s="20">
        <v>3.806267E-2</v>
      </c>
      <c r="Q6" s="20">
        <v>4.1076309999999998E-2</v>
      </c>
      <c r="R6" s="20">
        <v>4.3165250000000002E-2</v>
      </c>
      <c r="S6" s="20">
        <v>5.7401010000000002E-2</v>
      </c>
      <c r="T6" s="20">
        <v>5.8563000000000004E-2</v>
      </c>
      <c r="U6" s="20">
        <v>6.3547380000000001E-2</v>
      </c>
      <c r="V6" s="20">
        <v>8.339870000000001E-3</v>
      </c>
      <c r="W6" s="20">
        <v>4.4036800000000001E-3</v>
      </c>
      <c r="X6" s="20">
        <v>1.9411060000000001E-2</v>
      </c>
      <c r="Y6" s="20">
        <v>8.1506700000000001E-2</v>
      </c>
      <c r="Z6" s="20">
        <v>5.0731680000000001E-2</v>
      </c>
      <c r="AA6" s="20">
        <v>-8.6178999999999995E-3</v>
      </c>
      <c r="AB6" s="20">
        <v>2.1502069999999998E-2</v>
      </c>
      <c r="AC6" s="20">
        <v>3.7629879999999997E-2</v>
      </c>
      <c r="AD6" s="20">
        <v>4.3034619999999996E-2</v>
      </c>
      <c r="AE6" s="20">
        <v>4.2272819999999996E-2</v>
      </c>
      <c r="AF6" s="20">
        <v>5.330145E-2</v>
      </c>
      <c r="AG6" s="21" t="s">
        <v>30</v>
      </c>
    </row>
    <row r="7" spans="1:34" x14ac:dyDescent="0.25">
      <c r="A7" s="15" t="s">
        <v>34</v>
      </c>
      <c r="B7" s="16" t="s">
        <v>35</v>
      </c>
      <c r="C7" s="16" t="s">
        <v>36</v>
      </c>
      <c r="D7" s="16" t="s">
        <v>37</v>
      </c>
      <c r="E7" s="17" t="s">
        <v>29</v>
      </c>
      <c r="F7" s="18">
        <v>38336</v>
      </c>
      <c r="G7" s="19">
        <v>413.73884423999999</v>
      </c>
      <c r="H7" s="20">
        <v>5.6017210000000005E-2</v>
      </c>
      <c r="I7" s="20">
        <v>1.289424E-2</v>
      </c>
      <c r="J7" s="20">
        <v>8.5454299999999997E-3</v>
      </c>
      <c r="K7" s="20">
        <v>1.4958910000000001E-2</v>
      </c>
      <c r="L7" s="20">
        <v>8.0550899999999995E-2</v>
      </c>
      <c r="M7" s="20">
        <v>5.1763199999999995E-2</v>
      </c>
      <c r="N7" s="20">
        <v>3.6267600000000001E-3</v>
      </c>
      <c r="O7" s="20">
        <v>5.1757829999999998E-2</v>
      </c>
      <c r="P7" s="20">
        <v>5.0880879999999996E-2</v>
      </c>
      <c r="Q7" s="20">
        <v>4.9441680000000002E-2</v>
      </c>
      <c r="R7" s="20">
        <v>5.3818729999999995E-2</v>
      </c>
      <c r="S7" s="20">
        <v>6.6962309999999997E-2</v>
      </c>
      <c r="T7" s="20">
        <v>6.3751479999999999E-2</v>
      </c>
      <c r="U7" s="20">
        <v>7.5009550000000008E-2</v>
      </c>
      <c r="V7" s="20">
        <v>1.2524519999999999E-2</v>
      </c>
      <c r="W7" s="20">
        <v>1.127276E-2</v>
      </c>
      <c r="X7" s="20">
        <v>2.7481930000000002E-2</v>
      </c>
      <c r="Y7" s="20">
        <v>9.362347E-2</v>
      </c>
      <c r="Z7" s="20">
        <v>6.7267179999999996E-2</v>
      </c>
      <c r="AA7" s="20">
        <v>2.6152599999999999E-3</v>
      </c>
      <c r="AB7" s="20">
        <v>4.3105869999999998E-2</v>
      </c>
      <c r="AC7" s="20">
        <v>5.2915950000000003E-2</v>
      </c>
      <c r="AD7" s="20">
        <v>5.3898210000000002E-2</v>
      </c>
      <c r="AE7" s="20">
        <v>5.4954840000000005E-2</v>
      </c>
      <c r="AF7" s="20">
        <v>6.4332409999999993E-2</v>
      </c>
      <c r="AG7" s="21" t="s">
        <v>34</v>
      </c>
    </row>
    <row r="8" spans="1:34" x14ac:dyDescent="0.25">
      <c r="A8" s="15" t="s">
        <v>38</v>
      </c>
      <c r="B8" s="16" t="s">
        <v>39</v>
      </c>
      <c r="C8" s="16" t="s">
        <v>40</v>
      </c>
      <c r="D8" s="16" t="s">
        <v>41</v>
      </c>
      <c r="E8" s="17" t="s">
        <v>29</v>
      </c>
      <c r="F8" s="18">
        <v>38336</v>
      </c>
      <c r="G8" s="19">
        <v>260.12464387</v>
      </c>
      <c r="H8" s="20">
        <v>6.4148280000000002E-2</v>
      </c>
      <c r="I8" s="20">
        <v>1.7139580000000001E-2</v>
      </c>
      <c r="J8" s="20">
        <v>1.411282E-2</v>
      </c>
      <c r="K8" s="20">
        <v>2.0115189999999998E-2</v>
      </c>
      <c r="L8" s="20">
        <v>9.0620170000000014E-2</v>
      </c>
      <c r="M8" s="20">
        <v>6.4105679999999998E-2</v>
      </c>
      <c r="N8" s="20">
        <v>1.27618E-2</v>
      </c>
      <c r="O8" s="20">
        <v>7.1936910000000007E-2</v>
      </c>
      <c r="P8" s="20">
        <v>6.3851430000000001E-2</v>
      </c>
      <c r="Q8" s="20">
        <v>5.7841549999999999E-2</v>
      </c>
      <c r="R8" s="20">
        <v>6.4119599999999999E-2</v>
      </c>
      <c r="S8" s="20">
        <v>7.6211619999999994E-2</v>
      </c>
      <c r="T8" s="20">
        <v>6.88386E-2</v>
      </c>
      <c r="U8" s="20">
        <v>8.6224910000000002E-2</v>
      </c>
      <c r="V8" s="20">
        <v>1.6763690000000001E-2</v>
      </c>
      <c r="W8" s="20">
        <v>1.8165839999999999E-2</v>
      </c>
      <c r="X8" s="20">
        <v>3.5250549999999999E-2</v>
      </c>
      <c r="Y8" s="20">
        <v>0.10578915999999999</v>
      </c>
      <c r="Z8" s="20">
        <v>8.3696179999999995E-2</v>
      </c>
      <c r="AA8" s="20">
        <v>1.3929519999999999E-2</v>
      </c>
      <c r="AB8" s="20">
        <v>6.5036639999999993E-2</v>
      </c>
      <c r="AC8" s="20">
        <v>6.7801340000000002E-2</v>
      </c>
      <c r="AD8" s="20">
        <v>6.4321660000000003E-2</v>
      </c>
      <c r="AE8" s="20">
        <v>6.7345860000000007E-2</v>
      </c>
      <c r="AF8" s="20">
        <v>7.5065170000000001E-2</v>
      </c>
      <c r="AG8" s="21" t="s">
        <v>38</v>
      </c>
    </row>
    <row r="9" spans="1:34" x14ac:dyDescent="0.25">
      <c r="A9" s="15" t="s">
        <v>42</v>
      </c>
      <c r="B9" s="16" t="s">
        <v>43</v>
      </c>
      <c r="C9" s="16" t="s">
        <v>44</v>
      </c>
      <c r="D9" s="16" t="s">
        <v>45</v>
      </c>
      <c r="E9" s="17" t="s">
        <v>29</v>
      </c>
      <c r="F9" s="18">
        <v>38336</v>
      </c>
      <c r="G9" s="19">
        <v>133.08009891</v>
      </c>
      <c r="H9" s="20">
        <v>7.1275019999999994E-2</v>
      </c>
      <c r="I9" s="20">
        <v>2.1193689999999998E-2</v>
      </c>
      <c r="J9" s="20">
        <v>1.9313260000000002E-2</v>
      </c>
      <c r="K9" s="20">
        <v>2.4367150000000001E-2</v>
      </c>
      <c r="L9" s="20">
        <v>9.9300879999999994E-2</v>
      </c>
      <c r="M9" s="20">
        <v>7.5248750000000003E-2</v>
      </c>
      <c r="N9" s="20">
        <v>2.1295449999999997E-2</v>
      </c>
      <c r="O9" s="20">
        <v>9.175852000000001E-2</v>
      </c>
      <c r="P9" s="20">
        <v>7.6572089999999995E-2</v>
      </c>
      <c r="Q9" s="20">
        <v>6.5980049999999998E-2</v>
      </c>
      <c r="R9" s="20">
        <v>7.4108820000000006E-2</v>
      </c>
      <c r="S9" s="20">
        <v>8.5299650000000005E-2</v>
      </c>
      <c r="T9" s="20">
        <v>7.4263780000000001E-2</v>
      </c>
      <c r="U9" s="20">
        <v>9.770007E-2</v>
      </c>
      <c r="V9" s="20">
        <v>2.0949119999999998E-2</v>
      </c>
      <c r="W9" s="20">
        <v>2.5035599999999998E-2</v>
      </c>
      <c r="X9" s="20">
        <v>4.3236860000000002E-2</v>
      </c>
      <c r="Y9" s="20">
        <v>0.11787391</v>
      </c>
      <c r="Z9" s="20">
        <v>0.1003145</v>
      </c>
      <c r="AA9" s="20">
        <v>2.5302749999999999E-2</v>
      </c>
      <c r="AB9" s="20">
        <v>8.7634100000000006E-2</v>
      </c>
      <c r="AC9" s="20">
        <v>8.2295989999999999E-2</v>
      </c>
      <c r="AD9" s="20">
        <v>7.4170619999999993E-2</v>
      </c>
      <c r="AE9" s="20">
        <v>7.9262940000000004E-2</v>
      </c>
      <c r="AF9" s="20">
        <v>8.5468189999999999E-2</v>
      </c>
      <c r="AG9" s="21" t="s">
        <v>42</v>
      </c>
    </row>
    <row r="10" spans="1:34" x14ac:dyDescent="0.25">
      <c r="A10" s="15" t="s">
        <v>46</v>
      </c>
      <c r="B10" s="16" t="s">
        <v>47</v>
      </c>
      <c r="C10" s="16" t="s">
        <v>48</v>
      </c>
      <c r="D10" s="16" t="s">
        <v>49</v>
      </c>
      <c r="E10" s="17" t="s">
        <v>50</v>
      </c>
      <c r="F10" s="18">
        <v>43131</v>
      </c>
      <c r="G10" s="19">
        <v>4.5458449399999994</v>
      </c>
      <c r="H10" s="20">
        <v>4.5209149999999997E-2</v>
      </c>
      <c r="I10" s="20">
        <v>8.1410900000000001E-3</v>
      </c>
      <c r="J10" s="20">
        <v>1.1787E-3</v>
      </c>
      <c r="K10" s="20">
        <v>1.05145E-2</v>
      </c>
      <c r="L10" s="20">
        <v>6.9756720000000008E-2</v>
      </c>
      <c r="M10" s="20">
        <v>3.6674769999999995E-2</v>
      </c>
      <c r="N10" s="20">
        <v>-6.5999699999999993E-3</v>
      </c>
      <c r="O10" s="20">
        <v>1.958234E-2</v>
      </c>
      <c r="P10" s="20">
        <v>2.959906E-2</v>
      </c>
      <c r="Q10" s="20">
        <v>3.6179629999999997E-2</v>
      </c>
      <c r="R10" s="20">
        <v>3.6011719999999997E-2</v>
      </c>
      <c r="S10" s="20">
        <v>5.1690430000000002E-2</v>
      </c>
      <c r="T10" s="20">
        <v>3.4615680000000003E-2</v>
      </c>
      <c r="U10" s="20">
        <v>3.804138E-2</v>
      </c>
      <c r="V10" s="20">
        <v>-1.6186100000000001E-3</v>
      </c>
      <c r="W10" s="20">
        <v>-1.407575E-2</v>
      </c>
      <c r="X10" s="20">
        <v>-1.62791E-3</v>
      </c>
      <c r="Y10" s="20">
        <v>4.9283190000000004E-2</v>
      </c>
      <c r="Z10" s="20">
        <v>1.4763749999999999E-2</v>
      </c>
      <c r="AA10" s="20">
        <v>-2.992044E-2</v>
      </c>
      <c r="AB10" s="20">
        <v>-6.0427600000000003E-3</v>
      </c>
      <c r="AC10" s="20">
        <v>1.7265969999999999E-2</v>
      </c>
      <c r="AD10" s="20">
        <v>2.814177E-2</v>
      </c>
      <c r="AE10" s="20">
        <v>2.750054E-2</v>
      </c>
      <c r="AF10" s="20">
        <v>4.0991130000000001E-2</v>
      </c>
      <c r="AG10" s="21" t="s">
        <v>46</v>
      </c>
    </row>
    <row r="11" spans="1:34" x14ac:dyDescent="0.25">
      <c r="A11" s="15" t="s">
        <v>51</v>
      </c>
      <c r="B11" s="16" t="s">
        <v>52</v>
      </c>
      <c r="C11" s="16" t="s">
        <v>53</v>
      </c>
      <c r="D11" s="16" t="s">
        <v>54</v>
      </c>
      <c r="E11" s="17" t="s">
        <v>50</v>
      </c>
      <c r="F11" s="18">
        <v>43131</v>
      </c>
      <c r="G11" s="19">
        <v>20.466564850000001</v>
      </c>
      <c r="H11" s="20">
        <v>5.6918660000000003E-2</v>
      </c>
      <c r="I11" s="20">
        <v>1.0203519999999999E-2</v>
      </c>
      <c r="J11" s="20">
        <v>6.4532399999999998E-3</v>
      </c>
      <c r="K11" s="20">
        <v>1.6189490000000001E-2</v>
      </c>
      <c r="L11" s="20">
        <v>8.4277890000000008E-2</v>
      </c>
      <c r="M11" s="20">
        <v>4.6880390000000001E-2</v>
      </c>
      <c r="N11" s="20">
        <v>-5.3599900000000002E-3</v>
      </c>
      <c r="O11" s="20">
        <v>2.9739119999999997E-2</v>
      </c>
      <c r="P11" s="20">
        <v>4.0981379999999998E-2</v>
      </c>
      <c r="Q11" s="20">
        <v>4.5750369999999999E-2</v>
      </c>
      <c r="R11" s="20">
        <v>4.6235449999999997E-2</v>
      </c>
      <c r="S11" s="20">
        <v>6.0187920000000006E-2</v>
      </c>
      <c r="T11" s="20">
        <v>4.5040980000000001E-2</v>
      </c>
      <c r="U11" s="20">
        <v>5.5414919999999999E-2</v>
      </c>
      <c r="V11" s="20">
        <v>4.1434200000000001E-3</v>
      </c>
      <c r="W11" s="20">
        <v>-4.3456299999999996E-3</v>
      </c>
      <c r="X11" s="20">
        <v>1.068975E-2</v>
      </c>
      <c r="Y11" s="20">
        <v>6.7146529999999996E-2</v>
      </c>
      <c r="Z11" s="20">
        <v>3.7781790000000003E-2</v>
      </c>
      <c r="AA11" s="20">
        <v>-1.539681E-2</v>
      </c>
      <c r="AB11" s="20">
        <v>1.7427349999999998E-2</v>
      </c>
      <c r="AC11" s="20">
        <v>3.5098310000000001E-2</v>
      </c>
      <c r="AD11" s="20">
        <v>4.136128E-2</v>
      </c>
      <c r="AE11" s="20">
        <v>4.2834179999999999E-2</v>
      </c>
      <c r="AF11" s="20">
        <v>5.5298309999999996E-2</v>
      </c>
      <c r="AG11" s="21" t="s">
        <v>51</v>
      </c>
    </row>
    <row r="12" spans="1:34" x14ac:dyDescent="0.25">
      <c r="A12" s="15" t="s">
        <v>55</v>
      </c>
      <c r="B12" s="16" t="s">
        <v>56</v>
      </c>
      <c r="C12" s="16" t="s">
        <v>57</v>
      </c>
      <c r="D12" s="16" t="s">
        <v>58</v>
      </c>
      <c r="E12" s="17" t="s">
        <v>50</v>
      </c>
      <c r="F12" s="18">
        <v>43131</v>
      </c>
      <c r="G12" s="19">
        <v>22.22695899</v>
      </c>
      <c r="H12" s="20">
        <v>7.4081499999999995E-2</v>
      </c>
      <c r="I12" s="20">
        <v>1.726167E-2</v>
      </c>
      <c r="J12" s="20">
        <v>1.7169009999999998E-2</v>
      </c>
      <c r="K12" s="20">
        <v>2.6636739999999999E-2</v>
      </c>
      <c r="L12" s="20">
        <v>0.10754723000000001</v>
      </c>
      <c r="M12" s="20">
        <v>7.3883530000000003E-2</v>
      </c>
      <c r="N12" s="20">
        <v>7.1118899999999992E-3</v>
      </c>
      <c r="O12" s="20">
        <v>5.7351070000000004E-2</v>
      </c>
      <c r="P12" s="20">
        <v>5.8324670000000002E-2</v>
      </c>
      <c r="Q12" s="20">
        <v>5.6497070000000003E-2</v>
      </c>
      <c r="R12" s="20">
        <v>6.0752819999999999E-2</v>
      </c>
      <c r="S12" s="20">
        <v>7.2922680000000004E-2</v>
      </c>
      <c r="T12" s="20">
        <v>5.4719509999999999E-2</v>
      </c>
      <c r="U12" s="20">
        <v>8.0029929999999999E-2</v>
      </c>
      <c r="V12" s="20">
        <v>1.186503E-2</v>
      </c>
      <c r="W12" s="20">
        <v>9.4246599999999996E-3</v>
      </c>
      <c r="X12" s="20">
        <v>2.8649559999999998E-2</v>
      </c>
      <c r="Y12" s="20">
        <v>9.2621559999999992E-2</v>
      </c>
      <c r="Z12" s="20">
        <v>7.0147360000000006E-2</v>
      </c>
      <c r="AA12" s="20">
        <v>3.9077399999999998E-3</v>
      </c>
      <c r="AB12" s="20">
        <v>4.9000540000000002E-2</v>
      </c>
      <c r="AC12" s="20">
        <v>5.8368320000000001E-2</v>
      </c>
      <c r="AD12" s="20">
        <v>5.8412519999999996E-2</v>
      </c>
      <c r="AE12" s="20">
        <v>6.3248899999999997E-2</v>
      </c>
      <c r="AF12" s="20">
        <v>7.4693899999999994E-2</v>
      </c>
      <c r="AG12" s="21" t="s">
        <v>55</v>
      </c>
    </row>
    <row r="13" spans="1:34" x14ac:dyDescent="0.25">
      <c r="A13" s="15" t="s">
        <v>59</v>
      </c>
      <c r="B13" s="16" t="s">
        <v>60</v>
      </c>
      <c r="C13" s="16" t="s">
        <v>61</v>
      </c>
      <c r="D13" s="16" t="s">
        <v>62</v>
      </c>
      <c r="E13" s="17" t="s">
        <v>50</v>
      </c>
      <c r="F13" s="18">
        <v>43131</v>
      </c>
      <c r="G13" s="19">
        <v>17.318867260000001</v>
      </c>
      <c r="H13" s="20">
        <v>8.7077000000000016E-2</v>
      </c>
      <c r="I13" s="20">
        <v>2.0891690000000001E-2</v>
      </c>
      <c r="J13" s="20">
        <v>2.2678429999999999E-2</v>
      </c>
      <c r="K13" s="20">
        <v>3.4365310000000003E-2</v>
      </c>
      <c r="L13" s="20">
        <v>0.12503351000000001</v>
      </c>
      <c r="M13" s="20">
        <v>9.1695970000000002E-2</v>
      </c>
      <c r="N13" s="20">
        <v>1.3076490000000001E-2</v>
      </c>
      <c r="O13" s="20">
        <v>7.2656539999999992E-2</v>
      </c>
      <c r="P13" s="20">
        <v>6.9866620000000004E-2</v>
      </c>
      <c r="Q13" s="20">
        <v>6.4449329999999999E-2</v>
      </c>
      <c r="R13" s="20">
        <v>7.0157789999999998E-2</v>
      </c>
      <c r="S13" s="20">
        <v>8.0506439999999999E-2</v>
      </c>
      <c r="T13" s="20">
        <v>6.1048980000000003E-2</v>
      </c>
      <c r="U13" s="20">
        <v>9.0773569999999998E-2</v>
      </c>
      <c r="V13" s="20">
        <v>1.5667489999999999E-2</v>
      </c>
      <c r="W13" s="20">
        <v>1.523248E-2</v>
      </c>
      <c r="X13" s="20">
        <v>3.5588660000000001E-2</v>
      </c>
      <c r="Y13" s="20">
        <v>0.1033863</v>
      </c>
      <c r="Z13" s="20">
        <v>8.4506809999999988E-2</v>
      </c>
      <c r="AA13" s="20">
        <v>1.345565E-2</v>
      </c>
      <c r="AB13" s="20">
        <v>6.5145289999999995E-2</v>
      </c>
      <c r="AC13" s="20">
        <v>6.9402800000000001E-2</v>
      </c>
      <c r="AD13" s="20">
        <v>6.6287520000000003E-2</v>
      </c>
      <c r="AE13" s="20">
        <v>7.2590349999999998E-2</v>
      </c>
      <c r="AF13" s="20">
        <v>8.3224160000000005E-2</v>
      </c>
      <c r="AG13" s="21" t="s">
        <v>59</v>
      </c>
    </row>
    <row r="14" spans="1:34" x14ac:dyDescent="0.25">
      <c r="A14" s="15" t="s">
        <v>63</v>
      </c>
      <c r="B14" s="16" t="s">
        <v>64</v>
      </c>
      <c r="C14" s="16" t="s">
        <v>65</v>
      </c>
      <c r="D14" s="16" t="s">
        <v>66</v>
      </c>
      <c r="E14" s="17" t="s">
        <v>50</v>
      </c>
      <c r="F14" s="18">
        <v>43131</v>
      </c>
      <c r="G14" s="19">
        <v>16.010031650000002</v>
      </c>
      <c r="H14" s="20">
        <v>9.6102209999999993E-2</v>
      </c>
      <c r="I14" s="20">
        <v>2.43599E-2</v>
      </c>
      <c r="J14" s="20">
        <v>2.7920440000000001E-2</v>
      </c>
      <c r="K14" s="20">
        <v>3.9788179999999999E-2</v>
      </c>
      <c r="L14" s="20">
        <v>0.137738</v>
      </c>
      <c r="M14" s="20">
        <v>0.10578809</v>
      </c>
      <c r="N14" s="20">
        <v>2.056086E-2</v>
      </c>
      <c r="O14" s="20">
        <v>8.7111079999999994E-2</v>
      </c>
      <c r="P14" s="20">
        <v>8.0207219999999996E-2</v>
      </c>
      <c r="Q14" s="20">
        <v>7.3289080000000006E-2</v>
      </c>
      <c r="R14" s="20">
        <v>7.9294489999999995E-2</v>
      </c>
      <c r="S14" s="20">
        <v>8.8077380000000011E-2</v>
      </c>
      <c r="T14" s="20">
        <v>6.9857290000000002E-2</v>
      </c>
      <c r="U14" s="20">
        <v>0.10506572</v>
      </c>
      <c r="V14" s="20">
        <v>1.9586639999999999E-2</v>
      </c>
      <c r="W14" s="20">
        <v>2.3284820000000001E-2</v>
      </c>
      <c r="X14" s="20">
        <v>4.6814120000000001E-2</v>
      </c>
      <c r="Y14" s="20">
        <v>0.11846778000000001</v>
      </c>
      <c r="Z14" s="20">
        <v>0.10299015</v>
      </c>
      <c r="AA14" s="20">
        <v>2.308545E-2</v>
      </c>
      <c r="AB14" s="20">
        <v>8.1014359999999994E-2</v>
      </c>
      <c r="AC14" s="20">
        <v>8.0800070000000002E-2</v>
      </c>
      <c r="AD14" s="20">
        <v>7.4543079999999998E-2</v>
      </c>
      <c r="AE14" s="20">
        <v>8.3104349999999994E-2</v>
      </c>
      <c r="AF14" s="20">
        <v>9.3670880000000012E-2</v>
      </c>
      <c r="AG14" s="21" t="s">
        <v>63</v>
      </c>
    </row>
    <row r="15" spans="1:34" ht="21.95" customHeight="1" x14ac:dyDescent="0.25">
      <c r="A15" s="9" t="s">
        <v>67</v>
      </c>
      <c r="B15" s="10"/>
      <c r="C15" s="10"/>
      <c r="D15" s="10"/>
      <c r="E15" s="11"/>
      <c r="F15" s="22"/>
      <c r="G15" s="22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1" t="s">
        <v>67</v>
      </c>
    </row>
    <row r="16" spans="1:34" x14ac:dyDescent="0.25">
      <c r="A16" s="15" t="s">
        <v>68</v>
      </c>
      <c r="B16" s="16" t="s">
        <v>69</v>
      </c>
      <c r="C16" s="16" t="s">
        <v>70</v>
      </c>
      <c r="D16" s="16" t="s">
        <v>71</v>
      </c>
      <c r="E16" s="17" t="s">
        <v>72</v>
      </c>
      <c r="F16" s="18">
        <v>33488</v>
      </c>
      <c r="G16" s="19">
        <v>753.99986639000008</v>
      </c>
      <c r="H16" s="20">
        <v>2.657178E-2</v>
      </c>
      <c r="I16" s="20">
        <v>4.2754899999999998E-3</v>
      </c>
      <c r="J16" s="20">
        <v>1.2644820000000001E-2</v>
      </c>
      <c r="K16" s="20">
        <v>2.3083179999999998E-2</v>
      </c>
      <c r="L16" s="20">
        <v>3.248612E-2</v>
      </c>
      <c r="M16" s="20">
        <v>3.939173E-2</v>
      </c>
      <c r="N16" s="20">
        <v>2.322598E-2</v>
      </c>
      <c r="O16" s="20">
        <v>1.5969340000000002E-2</v>
      </c>
      <c r="P16" s="20">
        <v>1.6020859999999998E-2</v>
      </c>
      <c r="Q16" s="20">
        <v>1.6298859999999998E-2</v>
      </c>
      <c r="R16" s="20">
        <v>1.3966510000000001E-2</v>
      </c>
      <c r="S16" s="20">
        <v>1.220976E-2</v>
      </c>
      <c r="T16" s="20">
        <v>2.9687139999999997E-2</v>
      </c>
      <c r="U16" s="20">
        <v>2.545331E-2</v>
      </c>
      <c r="V16" s="20">
        <v>3.9562900000000003E-3</v>
      </c>
      <c r="W16" s="20">
        <v>1.082521E-2</v>
      </c>
      <c r="X16" s="20">
        <v>2.1707500000000001E-2</v>
      </c>
      <c r="Y16" s="20">
        <v>3.2522509999999998E-2</v>
      </c>
      <c r="Z16" s="20">
        <v>4.0080349999999994E-2</v>
      </c>
      <c r="AA16" s="20">
        <v>2.2312029999999997E-2</v>
      </c>
      <c r="AB16" s="20">
        <v>1.527005E-2</v>
      </c>
      <c r="AC16" s="20">
        <v>1.5164530000000001E-2</v>
      </c>
      <c r="AD16" s="20">
        <v>1.5425660000000001E-2</v>
      </c>
      <c r="AE16" s="20">
        <v>1.3128809999999999E-2</v>
      </c>
      <c r="AF16" s="20">
        <v>1.143662E-2</v>
      </c>
      <c r="AG16" s="21" t="s">
        <v>68</v>
      </c>
    </row>
    <row r="17" spans="1:33" x14ac:dyDescent="0.25">
      <c r="A17" s="15" t="s">
        <v>73</v>
      </c>
      <c r="B17" s="16" t="s">
        <v>74</v>
      </c>
      <c r="C17" s="16" t="s">
        <v>75</v>
      </c>
      <c r="D17" s="16" t="s">
        <v>76</v>
      </c>
      <c r="E17" s="17" t="s">
        <v>72</v>
      </c>
      <c r="F17" s="18">
        <v>35795</v>
      </c>
      <c r="G17" s="19">
        <v>146.35603735000004</v>
      </c>
      <c r="H17" s="20">
        <v>1.3618570000000002E-2</v>
      </c>
      <c r="I17" s="20">
        <v>-5.8246999999999997E-4</v>
      </c>
      <c r="J17" s="20">
        <v>-1.0997630000000001E-2</v>
      </c>
      <c r="K17" s="20">
        <v>-6.8335999999999994E-4</v>
      </c>
      <c r="L17" s="20">
        <v>2.5410560000000002E-2</v>
      </c>
      <c r="M17" s="20">
        <v>9.721539999999999E-3</v>
      </c>
      <c r="N17" s="20">
        <v>-1.288685E-2</v>
      </c>
      <c r="O17" s="20">
        <v>-5.3265700000000001E-3</v>
      </c>
      <c r="P17" s="20">
        <v>1.008095E-2</v>
      </c>
      <c r="Q17" s="20">
        <v>1.6939800000000001E-2</v>
      </c>
      <c r="R17" s="20">
        <v>1.4367360000000001E-2</v>
      </c>
      <c r="S17" s="20">
        <v>1.933617E-2</v>
      </c>
      <c r="T17" s="20">
        <v>3.7643719999999999E-2</v>
      </c>
      <c r="U17" s="20">
        <v>9.0913499999999998E-3</v>
      </c>
      <c r="V17" s="20">
        <v>-9.2730999999999998E-4</v>
      </c>
      <c r="W17" s="20">
        <v>-1.329722E-2</v>
      </c>
      <c r="X17" s="20">
        <v>-4.45569E-3</v>
      </c>
      <c r="Y17" s="20">
        <v>1.6464599999999999E-2</v>
      </c>
      <c r="Z17" s="20">
        <v>6.2644000000000003E-4</v>
      </c>
      <c r="AA17" s="20">
        <v>-1.9849200000000001E-2</v>
      </c>
      <c r="AB17" s="20">
        <v>-1.1397910000000001E-2</v>
      </c>
      <c r="AC17" s="20">
        <v>3.5482000000000001E-3</v>
      </c>
      <c r="AD17" s="20">
        <v>1.1137109999999999E-2</v>
      </c>
      <c r="AE17" s="20">
        <v>8.3511000000000002E-3</v>
      </c>
      <c r="AF17" s="20">
        <v>1.3751709999999999E-2</v>
      </c>
      <c r="AG17" s="21" t="s">
        <v>73</v>
      </c>
    </row>
    <row r="18" spans="1:33" x14ac:dyDescent="0.25">
      <c r="A18" s="15" t="s">
        <v>77</v>
      </c>
      <c r="B18" s="16" t="s">
        <v>78</v>
      </c>
      <c r="C18" s="16" t="s">
        <v>79</v>
      </c>
      <c r="D18" s="16" t="s">
        <v>80</v>
      </c>
      <c r="E18" s="17" t="s">
        <v>81</v>
      </c>
      <c r="F18" s="18">
        <v>43943</v>
      </c>
      <c r="G18" s="19">
        <v>251.27207063</v>
      </c>
      <c r="H18" s="20">
        <v>1.3902639999999999E-2</v>
      </c>
      <c r="I18" s="20">
        <v>-1.10458E-2</v>
      </c>
      <c r="J18" s="20">
        <v>-2.731163E-2</v>
      </c>
      <c r="K18" s="20">
        <v>-1.6586650000000001E-2</v>
      </c>
      <c r="L18" s="20">
        <v>2.5516040000000004E-2</v>
      </c>
      <c r="M18" s="20">
        <v>-1.7975110000000002E-2</v>
      </c>
      <c r="N18" s="20">
        <v>-5.421699E-2</v>
      </c>
      <c r="O18" s="20">
        <v>-4.533334E-2</v>
      </c>
      <c r="P18" s="20">
        <v>-1.293531E-2</v>
      </c>
      <c r="Q18" s="20">
        <v>5.6476499999999997E-3</v>
      </c>
      <c r="R18" s="20">
        <v>2.8938499999999999E-3</v>
      </c>
      <c r="S18" s="20">
        <v>1.9186990000000001E-2</v>
      </c>
      <c r="T18" s="20">
        <v>-2.9033009999999998E-2</v>
      </c>
      <c r="U18" s="20">
        <v>1.374614E-2</v>
      </c>
      <c r="V18" s="20">
        <v>-1.106641E-2</v>
      </c>
      <c r="W18" s="20">
        <v>-2.738171E-2</v>
      </c>
      <c r="X18" s="20">
        <v>-1.6635589999999999E-2</v>
      </c>
      <c r="Y18" s="20">
        <v>2.5067320000000001E-2</v>
      </c>
      <c r="Z18" s="20">
        <v>-1.8256979999999999E-2</v>
      </c>
      <c r="AA18" s="20">
        <v>-5.4126200000000006E-2</v>
      </c>
      <c r="AB18" s="20">
        <v>-4.5036240000000005E-2</v>
      </c>
      <c r="AC18" s="20">
        <v>-1.2785660000000001E-2</v>
      </c>
      <c r="AD18" s="20">
        <v>5.7469599999999997E-3</v>
      </c>
      <c r="AE18" s="20">
        <v>2.9525000000000003E-3</v>
      </c>
      <c r="AF18" s="20">
        <v>1.9245109999999999E-2</v>
      </c>
      <c r="AG18" s="21" t="s">
        <v>77</v>
      </c>
    </row>
    <row r="19" spans="1:33" x14ac:dyDescent="0.25">
      <c r="A19" s="15" t="s">
        <v>82</v>
      </c>
      <c r="B19" s="16" t="s">
        <v>83</v>
      </c>
      <c r="C19" s="16" t="s">
        <v>84</v>
      </c>
      <c r="D19" s="16" t="s">
        <v>80</v>
      </c>
      <c r="E19" s="17" t="s">
        <v>85</v>
      </c>
      <c r="F19" s="18">
        <v>44166</v>
      </c>
      <c r="G19" s="19">
        <v>1.3091636100000001</v>
      </c>
      <c r="H19" s="20">
        <v>1.523004E-2</v>
      </c>
      <c r="I19" s="20">
        <v>-9.6129299999999987E-3</v>
      </c>
      <c r="J19" s="20">
        <v>-2.4793929999999999E-2</v>
      </c>
      <c r="K19" s="20">
        <v>-1.5301169999999999E-2</v>
      </c>
      <c r="L19" s="20">
        <v>2.9434140000000001E-2</v>
      </c>
      <c r="M19" s="20">
        <v>-1.4334110000000001E-2</v>
      </c>
      <c r="N19" s="20">
        <v>-4.935163E-2</v>
      </c>
      <c r="O19" s="20">
        <v>-3.7595040000000003E-2</v>
      </c>
      <c r="P19" s="20">
        <v>-7.2589600000000001E-3</v>
      </c>
      <c r="Q19" s="20">
        <v>1.061902E-2</v>
      </c>
      <c r="R19" s="20">
        <v>0</v>
      </c>
      <c r="S19" s="20">
        <v>0</v>
      </c>
      <c r="T19" s="20">
        <v>-4.1501919999999998E-2</v>
      </c>
      <c r="U19" s="20">
        <v>1.374614E-2</v>
      </c>
      <c r="V19" s="20">
        <v>-1.106641E-2</v>
      </c>
      <c r="W19" s="20">
        <v>-2.738171E-2</v>
      </c>
      <c r="X19" s="20">
        <v>-1.6635589999999999E-2</v>
      </c>
      <c r="Y19" s="20">
        <v>2.5067320000000001E-2</v>
      </c>
      <c r="Z19" s="20">
        <v>-1.8256979999999999E-2</v>
      </c>
      <c r="AA19" s="20">
        <v>-5.4126200000000006E-2</v>
      </c>
      <c r="AB19" s="20">
        <v>-4.5036240000000005E-2</v>
      </c>
      <c r="AC19" s="20">
        <v>-1.2785660000000001E-2</v>
      </c>
      <c r="AD19" s="20">
        <v>5.7469599999999997E-3</v>
      </c>
      <c r="AE19" s="20">
        <v>2.9525000000000003E-3</v>
      </c>
      <c r="AF19" s="20">
        <v>1.9245109999999999E-2</v>
      </c>
      <c r="AG19" s="21" t="s">
        <v>82</v>
      </c>
    </row>
    <row r="20" spans="1:33" x14ac:dyDescent="0.25">
      <c r="A20" s="15" t="s">
        <v>86</v>
      </c>
      <c r="B20" s="16" t="s">
        <v>87</v>
      </c>
      <c r="C20" s="16" t="s">
        <v>88</v>
      </c>
      <c r="D20" s="16" t="s">
        <v>80</v>
      </c>
      <c r="E20" s="17" t="s">
        <v>72</v>
      </c>
      <c r="F20" s="18">
        <v>28671</v>
      </c>
      <c r="G20" s="19">
        <v>3316.2062707000005</v>
      </c>
      <c r="H20" s="20">
        <v>1.7032659999999998E-2</v>
      </c>
      <c r="I20" s="20">
        <v>-1.172928E-2</v>
      </c>
      <c r="J20" s="20">
        <v>-2.5493100000000001E-2</v>
      </c>
      <c r="K20" s="20">
        <v>-1.3734120000000001E-2</v>
      </c>
      <c r="L20" s="20">
        <v>3.1815540000000003E-2</v>
      </c>
      <c r="M20" s="20">
        <v>-1.2643709999999999E-2</v>
      </c>
      <c r="N20" s="20">
        <v>-4.9184720000000001E-2</v>
      </c>
      <c r="O20" s="20">
        <v>-3.9619749999999995E-2</v>
      </c>
      <c r="P20" s="20">
        <v>-7.4154600000000005E-3</v>
      </c>
      <c r="Q20" s="20">
        <v>1.0286150000000001E-2</v>
      </c>
      <c r="R20" s="20">
        <v>8.3504800000000004E-3</v>
      </c>
      <c r="S20" s="20">
        <v>2.4010159999999999E-2</v>
      </c>
      <c r="T20" s="20">
        <v>7.4957019999999999E-2</v>
      </c>
      <c r="U20" s="20">
        <v>1.374614E-2</v>
      </c>
      <c r="V20" s="20">
        <v>-1.106641E-2</v>
      </c>
      <c r="W20" s="20">
        <v>-2.738171E-2</v>
      </c>
      <c r="X20" s="20">
        <v>-1.6635589999999999E-2</v>
      </c>
      <c r="Y20" s="20">
        <v>2.5067320000000001E-2</v>
      </c>
      <c r="Z20" s="20">
        <v>-1.8256979999999999E-2</v>
      </c>
      <c r="AA20" s="20">
        <v>-5.4126200000000006E-2</v>
      </c>
      <c r="AB20" s="20">
        <v>-4.5036240000000005E-2</v>
      </c>
      <c r="AC20" s="20">
        <v>-1.2785660000000001E-2</v>
      </c>
      <c r="AD20" s="20">
        <v>5.7469599999999997E-3</v>
      </c>
      <c r="AE20" s="20">
        <v>2.9525000000000003E-3</v>
      </c>
      <c r="AF20" s="20">
        <v>1.9245109999999999E-2</v>
      </c>
      <c r="AG20" s="21" t="s">
        <v>86</v>
      </c>
    </row>
    <row r="21" spans="1:33" x14ac:dyDescent="0.25">
      <c r="A21" s="15" t="s">
        <v>89</v>
      </c>
      <c r="B21" s="25" t="s">
        <v>90</v>
      </c>
      <c r="C21" s="16" t="s">
        <v>91</v>
      </c>
      <c r="D21" s="16" t="s">
        <v>80</v>
      </c>
      <c r="E21" s="17" t="s">
        <v>92</v>
      </c>
      <c r="F21" s="18">
        <v>42307</v>
      </c>
      <c r="G21" s="19">
        <v>56.469160719999998</v>
      </c>
      <c r="H21" s="20">
        <v>1.45261E-2</v>
      </c>
      <c r="I21" s="20">
        <v>-1.2722359999999999E-2</v>
      </c>
      <c r="J21" s="20">
        <v>-2.7603620000000002E-2</v>
      </c>
      <c r="K21" s="20">
        <v>-1.614314E-2</v>
      </c>
      <c r="L21" s="20">
        <v>2.8425880000000001E-2</v>
      </c>
      <c r="M21" s="20">
        <v>-1.6212009999999999E-2</v>
      </c>
      <c r="N21" s="20">
        <v>-5.3179540000000004E-2</v>
      </c>
      <c r="O21" s="20">
        <v>-4.2296769999999997E-2</v>
      </c>
      <c r="P21" s="20">
        <v>-9.6708699999999998E-3</v>
      </c>
      <c r="Q21" s="20">
        <v>8.3888299999999999E-3</v>
      </c>
      <c r="R21" s="20">
        <v>7.0299400000000001E-3</v>
      </c>
      <c r="S21" s="20">
        <v>2.3361170000000001E-2</v>
      </c>
      <c r="T21" s="20">
        <v>1.5241880000000001E-2</v>
      </c>
      <c r="U21" s="20">
        <v>1.374614E-2</v>
      </c>
      <c r="V21" s="20">
        <v>-1.106641E-2</v>
      </c>
      <c r="W21" s="20">
        <v>-2.738171E-2</v>
      </c>
      <c r="X21" s="20">
        <v>-1.6635589999999999E-2</v>
      </c>
      <c r="Y21" s="20">
        <v>2.5067320000000001E-2</v>
      </c>
      <c r="Z21" s="20">
        <v>-1.8256979999999999E-2</v>
      </c>
      <c r="AA21" s="20">
        <v>-5.4126200000000006E-2</v>
      </c>
      <c r="AB21" s="20">
        <v>-4.5036240000000005E-2</v>
      </c>
      <c r="AC21" s="20">
        <v>-1.2785660000000001E-2</v>
      </c>
      <c r="AD21" s="20">
        <v>5.7469599999999997E-3</v>
      </c>
      <c r="AE21" s="20">
        <v>2.9525000000000003E-3</v>
      </c>
      <c r="AF21" s="20">
        <v>1.9245109999999999E-2</v>
      </c>
      <c r="AG21" s="21" t="s">
        <v>89</v>
      </c>
    </row>
    <row r="22" spans="1:33" x14ac:dyDescent="0.25">
      <c r="A22" s="15" t="s">
        <v>93</v>
      </c>
      <c r="B22" s="16" t="s">
        <v>94</v>
      </c>
      <c r="C22" s="16" t="s">
        <v>95</v>
      </c>
      <c r="D22" s="16" t="s">
        <v>80</v>
      </c>
      <c r="E22" s="17" t="s">
        <v>96</v>
      </c>
      <c r="F22" s="18">
        <v>37256</v>
      </c>
      <c r="G22" s="19">
        <v>65.779633160000003</v>
      </c>
      <c r="H22" s="20">
        <v>1.7145319999999999E-2</v>
      </c>
      <c r="I22" s="20">
        <v>-1.264975E-2</v>
      </c>
      <c r="J22" s="20">
        <v>-3.2390919999999997E-2</v>
      </c>
      <c r="K22" s="20">
        <v>-1.854919E-2</v>
      </c>
      <c r="L22" s="20">
        <v>3.089954E-2</v>
      </c>
      <c r="M22" s="20">
        <v>-1.823464E-2</v>
      </c>
      <c r="N22" s="20">
        <v>-5.4261290000000004E-2</v>
      </c>
      <c r="O22" s="20">
        <v>-4.2792219999999999E-2</v>
      </c>
      <c r="P22" s="20">
        <v>-7.8742800000000009E-3</v>
      </c>
      <c r="Q22" s="20">
        <v>9.2921699999999989E-3</v>
      </c>
      <c r="R22" s="20">
        <v>5.9477599999999999E-3</v>
      </c>
      <c r="S22" s="20">
        <v>2.1220650000000001E-2</v>
      </c>
      <c r="T22" s="20">
        <v>4.0552950000000004E-2</v>
      </c>
      <c r="U22" s="20">
        <v>1.374614E-2</v>
      </c>
      <c r="V22" s="20">
        <v>-1.106641E-2</v>
      </c>
      <c r="W22" s="20">
        <v>-2.738171E-2</v>
      </c>
      <c r="X22" s="20">
        <v>-1.6635589999999999E-2</v>
      </c>
      <c r="Y22" s="20">
        <v>2.5067320000000001E-2</v>
      </c>
      <c r="Z22" s="20">
        <v>-1.8256979999999999E-2</v>
      </c>
      <c r="AA22" s="20">
        <v>-5.4126200000000006E-2</v>
      </c>
      <c r="AB22" s="20">
        <v>-4.5036240000000005E-2</v>
      </c>
      <c r="AC22" s="20">
        <v>-1.2785660000000001E-2</v>
      </c>
      <c r="AD22" s="20">
        <v>5.7469599999999997E-3</v>
      </c>
      <c r="AE22" s="20">
        <v>2.9525000000000003E-3</v>
      </c>
      <c r="AF22" s="20">
        <v>1.9245109999999999E-2</v>
      </c>
      <c r="AG22" s="21" t="s">
        <v>93</v>
      </c>
    </row>
    <row r="23" spans="1:33" x14ac:dyDescent="0.25">
      <c r="A23" s="15" t="s">
        <v>97</v>
      </c>
      <c r="B23" s="16" t="s">
        <v>98</v>
      </c>
      <c r="C23" s="16" t="s">
        <v>99</v>
      </c>
      <c r="D23" s="16" t="s">
        <v>80</v>
      </c>
      <c r="E23" s="17" t="s">
        <v>100</v>
      </c>
      <c r="F23" s="18">
        <v>38659</v>
      </c>
      <c r="G23" s="19">
        <v>32.425724219999999</v>
      </c>
      <c r="H23" s="20">
        <v>1.652609E-2</v>
      </c>
      <c r="I23" s="20">
        <v>-1.1052139999999998E-2</v>
      </c>
      <c r="J23" s="20">
        <v>-2.5985960000000002E-2</v>
      </c>
      <c r="K23" s="20">
        <v>-1.4053910000000001E-2</v>
      </c>
      <c r="L23" s="20">
        <v>2.9529409999999999E-2</v>
      </c>
      <c r="M23" s="20">
        <v>-1.3613010000000002E-2</v>
      </c>
      <c r="N23" s="20">
        <v>-4.9435239999999998E-2</v>
      </c>
      <c r="O23" s="20">
        <v>-3.9492050000000001E-2</v>
      </c>
      <c r="P23" s="20">
        <v>-5.4777200000000002E-3</v>
      </c>
      <c r="Q23" s="20">
        <v>1.1518980000000002E-2</v>
      </c>
      <c r="R23" s="20">
        <v>7.7320799999999997E-3</v>
      </c>
      <c r="S23" s="20">
        <v>2.407279E-2</v>
      </c>
      <c r="T23" s="20">
        <v>3.6747189999999999E-2</v>
      </c>
      <c r="U23" s="20">
        <v>1.374614E-2</v>
      </c>
      <c r="V23" s="20">
        <v>-1.106641E-2</v>
      </c>
      <c r="W23" s="20">
        <v>-2.738171E-2</v>
      </c>
      <c r="X23" s="20">
        <v>-1.6635589999999999E-2</v>
      </c>
      <c r="Y23" s="20">
        <v>2.5067320000000001E-2</v>
      </c>
      <c r="Z23" s="20">
        <v>-1.8256979999999999E-2</v>
      </c>
      <c r="AA23" s="20">
        <v>-5.4126200000000006E-2</v>
      </c>
      <c r="AB23" s="20">
        <v>-4.5036240000000005E-2</v>
      </c>
      <c r="AC23" s="20">
        <v>-1.2785660000000001E-2</v>
      </c>
      <c r="AD23" s="20">
        <v>5.7469599999999997E-3</v>
      </c>
      <c r="AE23" s="20">
        <v>2.9525000000000003E-3</v>
      </c>
      <c r="AF23" s="20">
        <v>1.9245109999999999E-2</v>
      </c>
      <c r="AG23" s="21" t="s">
        <v>97</v>
      </c>
    </row>
    <row r="24" spans="1:33" x14ac:dyDescent="0.25">
      <c r="A24" s="15" t="s">
        <v>101</v>
      </c>
      <c r="B24" s="16" t="s">
        <v>102</v>
      </c>
      <c r="C24" s="16" t="s">
        <v>103</v>
      </c>
      <c r="D24" s="16" t="s">
        <v>80</v>
      </c>
      <c r="E24" s="17" t="s">
        <v>100</v>
      </c>
      <c r="F24" s="18">
        <v>42257</v>
      </c>
      <c r="G24" s="19">
        <v>87.972336399999989</v>
      </c>
      <c r="H24" s="20">
        <v>2.0672450000000002E-2</v>
      </c>
      <c r="I24" s="20">
        <v>-9.0697999999999994E-3</v>
      </c>
      <c r="J24" s="20">
        <v>-2.2402269999999998E-2</v>
      </c>
      <c r="K24" s="20">
        <v>-1.1570100000000002E-2</v>
      </c>
      <c r="L24" s="20">
        <v>3.6909009999999999E-2</v>
      </c>
      <c r="M24" s="20">
        <v>-7.3352300000000007E-3</v>
      </c>
      <c r="N24" s="20">
        <v>-4.7587770000000001E-2</v>
      </c>
      <c r="O24" s="20">
        <v>-3.4741290000000001E-2</v>
      </c>
      <c r="P24" s="20">
        <v>2.4160900000000001E-3</v>
      </c>
      <c r="Q24" s="20">
        <v>1.8026730000000001E-2</v>
      </c>
      <c r="R24" s="20">
        <v>1.4980240000000001E-2</v>
      </c>
      <c r="S24" s="20">
        <v>3.1201889999999999E-2</v>
      </c>
      <c r="T24" s="20">
        <v>2.2392210000000003E-2</v>
      </c>
      <c r="U24" s="20">
        <v>1.374614E-2</v>
      </c>
      <c r="V24" s="20">
        <v>-1.106641E-2</v>
      </c>
      <c r="W24" s="20">
        <v>-2.738171E-2</v>
      </c>
      <c r="X24" s="20">
        <v>-1.6635589999999999E-2</v>
      </c>
      <c r="Y24" s="20">
        <v>2.5067320000000001E-2</v>
      </c>
      <c r="Z24" s="20">
        <v>-1.8256979999999999E-2</v>
      </c>
      <c r="AA24" s="20">
        <v>-5.4126200000000006E-2</v>
      </c>
      <c r="AB24" s="20">
        <v>-4.5036240000000005E-2</v>
      </c>
      <c r="AC24" s="20">
        <v>-1.2785660000000001E-2</v>
      </c>
      <c r="AD24" s="20">
        <v>5.7469599999999997E-3</v>
      </c>
      <c r="AE24" s="20">
        <v>2.9525000000000003E-3</v>
      </c>
      <c r="AF24" s="20">
        <v>1.9245109999999999E-2</v>
      </c>
      <c r="AG24" s="21" t="s">
        <v>101</v>
      </c>
    </row>
    <row r="25" spans="1:33" x14ac:dyDescent="0.25">
      <c r="A25" s="15" t="s">
        <v>104</v>
      </c>
      <c r="B25" s="16" t="s">
        <v>105</v>
      </c>
      <c r="C25" s="16" t="s">
        <v>106</v>
      </c>
      <c r="D25" s="16" t="s">
        <v>80</v>
      </c>
      <c r="E25" s="17" t="s">
        <v>107</v>
      </c>
      <c r="F25" s="18">
        <v>40141</v>
      </c>
      <c r="G25" s="19">
        <v>71.600111459999994</v>
      </c>
      <c r="H25" s="20">
        <v>2.3172320000000003E-2</v>
      </c>
      <c r="I25" s="20">
        <v>-9.1353500000000004E-3</v>
      </c>
      <c r="J25" s="20">
        <v>-2.1631859999999999E-2</v>
      </c>
      <c r="K25" s="20">
        <v>-9.5610599999999997E-3</v>
      </c>
      <c r="L25" s="20">
        <v>3.9625219999999996E-2</v>
      </c>
      <c r="M25" s="20">
        <v>-3.93386E-3</v>
      </c>
      <c r="N25" s="20">
        <v>-5.2030229999999997E-2</v>
      </c>
      <c r="O25" s="20">
        <v>-3.5043440000000002E-2</v>
      </c>
      <c r="P25" s="20">
        <v>-2.7504199999999999E-3</v>
      </c>
      <c r="Q25" s="20">
        <v>1.521467E-2</v>
      </c>
      <c r="R25" s="20">
        <v>1.0455559999999999E-2</v>
      </c>
      <c r="S25" s="20">
        <v>2.540543E-2</v>
      </c>
      <c r="T25" s="20">
        <v>3.2280549999999998E-2</v>
      </c>
      <c r="U25" s="20">
        <v>1.374614E-2</v>
      </c>
      <c r="V25" s="20">
        <v>-1.106641E-2</v>
      </c>
      <c r="W25" s="20">
        <v>-2.738171E-2</v>
      </c>
      <c r="X25" s="20">
        <v>-1.6635589999999999E-2</v>
      </c>
      <c r="Y25" s="20">
        <v>2.5067320000000001E-2</v>
      </c>
      <c r="Z25" s="20">
        <v>-1.8256979999999999E-2</v>
      </c>
      <c r="AA25" s="20">
        <v>-5.4126200000000006E-2</v>
      </c>
      <c r="AB25" s="20">
        <v>-4.5036240000000005E-2</v>
      </c>
      <c r="AC25" s="20">
        <v>-1.2785660000000001E-2</v>
      </c>
      <c r="AD25" s="20">
        <v>5.7469599999999997E-3</v>
      </c>
      <c r="AE25" s="20">
        <v>2.9525000000000003E-3</v>
      </c>
      <c r="AF25" s="20">
        <v>1.9245109999999999E-2</v>
      </c>
      <c r="AG25" s="21" t="s">
        <v>104</v>
      </c>
    </row>
    <row r="26" spans="1:33" x14ac:dyDescent="0.25">
      <c r="A26" s="26" t="s">
        <v>108</v>
      </c>
      <c r="B26" s="16" t="s">
        <v>109</v>
      </c>
      <c r="C26" s="16" t="s">
        <v>110</v>
      </c>
      <c r="D26" s="16" t="s">
        <v>80</v>
      </c>
      <c r="E26" s="17" t="s">
        <v>85</v>
      </c>
      <c r="F26" s="18">
        <v>42551</v>
      </c>
      <c r="G26" s="19">
        <v>21.18123113</v>
      </c>
      <c r="H26" s="20">
        <v>2.760317E-2</v>
      </c>
      <c r="I26" s="20">
        <v>-7.9076000000000007E-3</v>
      </c>
      <c r="J26" s="20">
        <v>-1.704657E-2</v>
      </c>
      <c r="K26" s="20">
        <v>-5.2454800000000003E-3</v>
      </c>
      <c r="L26" s="20">
        <v>4.5077980000000004E-2</v>
      </c>
      <c r="M26" s="20">
        <v>8.9373500000000002E-3</v>
      </c>
      <c r="N26" s="20">
        <v>-1.6990519999999999E-2</v>
      </c>
      <c r="O26" s="20">
        <v>-7.5815500000000003E-3</v>
      </c>
      <c r="P26" s="20">
        <v>9.9446399999999994E-3</v>
      </c>
      <c r="Q26" s="20">
        <v>2.0261640000000001E-2</v>
      </c>
      <c r="R26" s="20">
        <v>1.8356850000000001E-2</v>
      </c>
      <c r="S26" s="20">
        <v>0</v>
      </c>
      <c r="T26" s="20">
        <v>1.9132990000000002E-2</v>
      </c>
      <c r="U26" s="20">
        <v>1.374614E-2</v>
      </c>
      <c r="V26" s="20">
        <v>-1.106641E-2</v>
      </c>
      <c r="W26" s="20">
        <v>-2.738171E-2</v>
      </c>
      <c r="X26" s="20">
        <v>-1.6635589999999999E-2</v>
      </c>
      <c r="Y26" s="20">
        <v>2.5067320000000001E-2</v>
      </c>
      <c r="Z26" s="20">
        <v>-1.8256979999999999E-2</v>
      </c>
      <c r="AA26" s="20">
        <v>-5.4126200000000006E-2</v>
      </c>
      <c r="AB26" s="20">
        <v>-4.5036240000000005E-2</v>
      </c>
      <c r="AC26" s="20">
        <v>-1.2785660000000001E-2</v>
      </c>
      <c r="AD26" s="20">
        <v>5.7469599999999997E-3</v>
      </c>
      <c r="AE26" s="20">
        <v>2.9525000000000003E-3</v>
      </c>
      <c r="AF26" s="20">
        <v>1.9245109999999999E-2</v>
      </c>
      <c r="AG26" s="21" t="s">
        <v>108</v>
      </c>
    </row>
    <row r="27" spans="1:33" x14ac:dyDescent="0.25">
      <c r="A27" s="27" t="s">
        <v>111</v>
      </c>
      <c r="B27" s="25" t="s">
        <v>112</v>
      </c>
      <c r="C27" s="16" t="s">
        <v>113</v>
      </c>
      <c r="D27" s="16" t="s">
        <v>114</v>
      </c>
      <c r="E27" s="17" t="s">
        <v>72</v>
      </c>
      <c r="F27" s="18">
        <v>42438</v>
      </c>
      <c r="G27" s="19">
        <v>1828.3925053499997</v>
      </c>
      <c r="H27" s="20">
        <v>2.756132E-2</v>
      </c>
      <c r="I27" s="20">
        <v>-2.92669E-3</v>
      </c>
      <c r="J27" s="20">
        <v>-1.395384E-2</v>
      </c>
      <c r="K27" s="20">
        <v>-2.7555100000000001E-3</v>
      </c>
      <c r="L27" s="20">
        <v>4.7509560000000006E-2</v>
      </c>
      <c r="M27" s="20">
        <v>8.3849100000000006E-3</v>
      </c>
      <c r="N27" s="20">
        <v>-3.890615E-2</v>
      </c>
      <c r="O27" s="20">
        <v>-2.6056970000000002E-2</v>
      </c>
      <c r="P27" s="20">
        <v>2.7995E-4</v>
      </c>
      <c r="Q27" s="20">
        <v>1.667571E-2</v>
      </c>
      <c r="R27" s="20">
        <v>1.485876E-2</v>
      </c>
      <c r="S27" s="20">
        <v>2.6968770000000003E-2</v>
      </c>
      <c r="T27" s="20">
        <v>2.0485779999999999E-2</v>
      </c>
      <c r="U27" s="20">
        <v>2.6021410000000002E-2</v>
      </c>
      <c r="V27" s="20">
        <v>-3.5943500000000001E-3</v>
      </c>
      <c r="W27" s="20">
        <v>-1.5207090000000001E-2</v>
      </c>
      <c r="X27" s="20">
        <v>-3.6654500000000002E-3</v>
      </c>
      <c r="Y27" s="20">
        <v>4.5375439999999996E-2</v>
      </c>
      <c r="Z27" s="20">
        <v>6.1906799999999996E-3</v>
      </c>
      <c r="AA27" s="20">
        <v>-3.8292269999999996E-2</v>
      </c>
      <c r="AB27" s="20">
        <v>-2.599479E-2</v>
      </c>
      <c r="AC27" s="20">
        <v>-1.9036000000000001E-4</v>
      </c>
      <c r="AD27" s="20">
        <v>1.5783249999999999E-2</v>
      </c>
      <c r="AE27" s="20">
        <v>1.49053E-2</v>
      </c>
      <c r="AF27" s="20">
        <v>2.6137250000000001E-2</v>
      </c>
      <c r="AG27" s="21" t="s">
        <v>111</v>
      </c>
    </row>
    <row r="28" spans="1:33" x14ac:dyDescent="0.25">
      <c r="A28" s="15" t="s">
        <v>115</v>
      </c>
      <c r="B28" s="16" t="s">
        <v>116</v>
      </c>
      <c r="C28" s="16" t="s">
        <v>117</v>
      </c>
      <c r="D28" s="16" t="s">
        <v>118</v>
      </c>
      <c r="E28" s="17" t="s">
        <v>72</v>
      </c>
      <c r="F28" s="18">
        <v>38231</v>
      </c>
      <c r="G28" s="19">
        <v>298.12358742000004</v>
      </c>
      <c r="H28" s="20">
        <v>2.7048359999999997E-2</v>
      </c>
      <c r="I28" s="20">
        <v>-2.600158E-2</v>
      </c>
      <c r="J28" s="20">
        <v>-3.7190670000000002E-2</v>
      </c>
      <c r="K28" s="20">
        <v>-2.558649E-2</v>
      </c>
      <c r="L28" s="20">
        <v>4.8062139999999996E-2</v>
      </c>
      <c r="M28" s="20">
        <v>-3.7497490000000001E-2</v>
      </c>
      <c r="N28" s="20">
        <v>-9.5886490000000005E-2</v>
      </c>
      <c r="O28" s="20">
        <v>-8.7563410000000008E-2</v>
      </c>
      <c r="P28" s="20">
        <v>-3.4941199999999999E-2</v>
      </c>
      <c r="Q28" s="20">
        <v>-3.4506599999999999E-3</v>
      </c>
      <c r="R28" s="20">
        <v>-3.8817400000000003E-3</v>
      </c>
      <c r="S28" s="20">
        <v>2.6350030000000003E-2</v>
      </c>
      <c r="T28" s="20">
        <v>4.8437330000000001E-2</v>
      </c>
      <c r="U28" s="20">
        <v>2.663072E-2</v>
      </c>
      <c r="V28" s="20">
        <v>-2.5883690000000001E-2</v>
      </c>
      <c r="W28" s="20">
        <v>-3.8707329999999998E-2</v>
      </c>
      <c r="X28" s="20">
        <v>-2.643144E-2</v>
      </c>
      <c r="Y28" s="20">
        <v>4.5844300000000004E-2</v>
      </c>
      <c r="Z28" s="20">
        <v>-3.8280689999999999E-2</v>
      </c>
      <c r="AA28" s="20">
        <v>-9.6955480000000011E-2</v>
      </c>
      <c r="AB28" s="20">
        <v>-9.0222469999999999E-2</v>
      </c>
      <c r="AC28" s="20">
        <v>-3.7169830000000001E-2</v>
      </c>
      <c r="AD28" s="20">
        <v>-4.5008100000000001E-3</v>
      </c>
      <c r="AE28" s="20">
        <v>-5.3199200000000006E-3</v>
      </c>
      <c r="AF28" s="20">
        <v>2.5325940000000002E-2</v>
      </c>
      <c r="AG28" s="21" t="s">
        <v>115</v>
      </c>
    </row>
    <row r="29" spans="1:33" x14ac:dyDescent="0.25">
      <c r="A29" s="15" t="s">
        <v>119</v>
      </c>
      <c r="B29" s="16" t="s">
        <v>120</v>
      </c>
      <c r="C29" s="16" t="s">
        <v>121</v>
      </c>
      <c r="D29" s="16" t="s">
        <v>118</v>
      </c>
      <c r="E29" s="17" t="s">
        <v>107</v>
      </c>
      <c r="F29" s="18">
        <v>40141</v>
      </c>
      <c r="G29" s="19">
        <v>135.84171708000002</v>
      </c>
      <c r="H29" s="20">
        <v>3.6081990000000001E-2</v>
      </c>
      <c r="I29" s="20">
        <v>-2.4973559999999999E-2</v>
      </c>
      <c r="J29" s="20">
        <v>-3.4235679999999998E-2</v>
      </c>
      <c r="K29" s="20">
        <v>-1.951427E-2</v>
      </c>
      <c r="L29" s="20">
        <v>6.1057499999999994E-2</v>
      </c>
      <c r="M29" s="20">
        <v>-2.4294470000000002E-2</v>
      </c>
      <c r="N29" s="20">
        <v>-9.6255500000000008E-2</v>
      </c>
      <c r="O29" s="20">
        <v>-8.1600010000000001E-2</v>
      </c>
      <c r="P29" s="20">
        <v>-2.8912740000000003E-2</v>
      </c>
      <c r="Q29" s="20">
        <v>3.9654399999999998E-3</v>
      </c>
      <c r="R29" s="20">
        <v>9.1792000000000002E-4</v>
      </c>
      <c r="S29" s="20">
        <v>3.1682490000000001E-2</v>
      </c>
      <c r="T29" s="20">
        <v>4.3004340000000002E-2</v>
      </c>
      <c r="U29" s="20">
        <v>2.663072E-2</v>
      </c>
      <c r="V29" s="20">
        <v>-2.5883690000000001E-2</v>
      </c>
      <c r="W29" s="20">
        <v>-3.8707329999999998E-2</v>
      </c>
      <c r="X29" s="20">
        <v>-2.643144E-2</v>
      </c>
      <c r="Y29" s="20">
        <v>4.5844300000000004E-2</v>
      </c>
      <c r="Z29" s="20">
        <v>-3.8280689999999999E-2</v>
      </c>
      <c r="AA29" s="20">
        <v>-9.6955480000000011E-2</v>
      </c>
      <c r="AB29" s="20">
        <v>-9.0222469999999999E-2</v>
      </c>
      <c r="AC29" s="20">
        <v>-3.7169830000000001E-2</v>
      </c>
      <c r="AD29" s="20">
        <v>-4.5008100000000001E-3</v>
      </c>
      <c r="AE29" s="20">
        <v>-5.3199200000000006E-3</v>
      </c>
      <c r="AF29" s="20">
        <v>2.5325940000000002E-2</v>
      </c>
      <c r="AG29" s="21" t="s">
        <v>119</v>
      </c>
    </row>
    <row r="30" spans="1:33" x14ac:dyDescent="0.25">
      <c r="A30" s="15" t="s">
        <v>122</v>
      </c>
      <c r="B30" s="16" t="s">
        <v>123</v>
      </c>
      <c r="C30" s="16" t="s">
        <v>124</v>
      </c>
      <c r="D30" s="16" t="s">
        <v>125</v>
      </c>
      <c r="E30" s="17" t="s">
        <v>107</v>
      </c>
      <c r="F30" s="18">
        <v>41345</v>
      </c>
      <c r="G30" s="19">
        <v>705.71132210999986</v>
      </c>
      <c r="H30" s="20">
        <v>5.0037399999999996E-2</v>
      </c>
      <c r="I30" s="20">
        <v>9.9231800000000002E-3</v>
      </c>
      <c r="J30" s="20">
        <v>1.8578380000000002E-2</v>
      </c>
      <c r="K30" s="20">
        <v>2.0959270000000002E-2</v>
      </c>
      <c r="L30" s="20">
        <v>7.4454199999999998E-2</v>
      </c>
      <c r="M30" s="20">
        <v>4.4804579999999997E-2</v>
      </c>
      <c r="N30" s="20">
        <v>-3.8349600000000001E-3</v>
      </c>
      <c r="O30" s="20">
        <v>2.26658E-2</v>
      </c>
      <c r="P30" s="20">
        <v>1.9367950000000002E-2</v>
      </c>
      <c r="Q30" s="20">
        <v>2.9850419999999999E-2</v>
      </c>
      <c r="R30" s="20">
        <v>3.6421869999999995E-2</v>
      </c>
      <c r="S30" s="20">
        <v>4.509999E-2</v>
      </c>
      <c r="T30" s="20">
        <v>4.4549279999999997E-2</v>
      </c>
      <c r="U30" s="20">
        <v>1.6283249999999999E-2</v>
      </c>
      <c r="V30" s="20">
        <v>-1.06207E-3</v>
      </c>
      <c r="W30" s="20">
        <v>-1.6762779999999998E-2</v>
      </c>
      <c r="X30" s="20">
        <v>-1.351639E-2</v>
      </c>
      <c r="Y30" s="20">
        <v>4.7904220000000004E-2</v>
      </c>
      <c r="Z30" s="20">
        <v>-4.0796859999999997E-2</v>
      </c>
      <c r="AA30" s="20">
        <v>-6.6846459999999996E-2</v>
      </c>
      <c r="AB30" s="20">
        <v>-4.7578259999999997E-2</v>
      </c>
      <c r="AC30" s="20">
        <v>-1.309333E-2</v>
      </c>
      <c r="AD30" s="20">
        <v>3.28138E-3</v>
      </c>
      <c r="AE30" s="20">
        <v>-1.0297399999999999E-3</v>
      </c>
      <c r="AF30" s="20">
        <v>1.3573040000000001E-2</v>
      </c>
      <c r="AG30" s="21" t="s">
        <v>122</v>
      </c>
    </row>
    <row r="31" spans="1:33" x14ac:dyDescent="0.25">
      <c r="A31" s="15" t="s">
        <v>126</v>
      </c>
      <c r="B31" s="16" t="s">
        <v>127</v>
      </c>
      <c r="C31" s="16" t="s">
        <v>128</v>
      </c>
      <c r="D31" s="16" t="s">
        <v>129</v>
      </c>
      <c r="E31" s="17" t="s">
        <v>85</v>
      </c>
      <c r="F31" s="18">
        <v>42277</v>
      </c>
      <c r="G31" s="19">
        <v>58.03542118</v>
      </c>
      <c r="H31" s="20">
        <v>4.855669E-2</v>
      </c>
      <c r="I31" s="20">
        <v>8.5392599999999999E-3</v>
      </c>
      <c r="J31" s="20">
        <v>2.2226159999999998E-2</v>
      </c>
      <c r="K31" s="20">
        <v>3.1092249999999998E-2</v>
      </c>
      <c r="L31" s="20">
        <v>6.3689190000000007E-2</v>
      </c>
      <c r="M31" s="20">
        <v>7.2149439999999995E-2</v>
      </c>
      <c r="N31" s="20">
        <v>3.5188410000000003E-2</v>
      </c>
      <c r="O31" s="20">
        <v>3.5793770000000003E-2</v>
      </c>
      <c r="P31" s="20">
        <v>2.6526930000000001E-2</v>
      </c>
      <c r="Q31" s="20">
        <v>2.9286960000000001E-2</v>
      </c>
      <c r="R31" s="20">
        <v>2.9979179999999998E-2</v>
      </c>
      <c r="S31" s="20">
        <v>3.255214E-2</v>
      </c>
      <c r="T31" s="20">
        <v>3.0823399999999997E-2</v>
      </c>
      <c r="U31" s="20">
        <v>5.2275330000000002E-2</v>
      </c>
      <c r="V31" s="20">
        <v>7.9000000000000008E-3</v>
      </c>
      <c r="W31" s="20">
        <v>2.3524E-2</v>
      </c>
      <c r="X31" s="20">
        <v>3.3060409999999998E-2</v>
      </c>
      <c r="Y31" s="20">
        <v>6.9174440000000004E-2</v>
      </c>
      <c r="Z31" s="20">
        <v>8.6478160000000012E-2</v>
      </c>
      <c r="AA31" s="20">
        <v>4.3898880000000001E-2</v>
      </c>
      <c r="AB31" s="20">
        <v>4.398026E-2</v>
      </c>
      <c r="AC31" s="20">
        <v>3.1579739999999995E-2</v>
      </c>
      <c r="AD31" s="20">
        <v>3.2291710000000001E-2</v>
      </c>
      <c r="AE31" s="20">
        <v>3.5039300000000002E-2</v>
      </c>
      <c r="AF31" s="20">
        <v>3.5216299999999999E-2</v>
      </c>
      <c r="AG31" s="21" t="s">
        <v>126</v>
      </c>
    </row>
    <row r="32" spans="1:33" ht="15.75" x14ac:dyDescent="0.25">
      <c r="A32" s="9" t="s">
        <v>130</v>
      </c>
      <c r="B32" s="10"/>
      <c r="C32" s="10"/>
      <c r="D32" s="10"/>
      <c r="E32" s="11"/>
      <c r="F32" s="22" t="e">
        <v>#N/A</v>
      </c>
      <c r="G32" s="22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1" t="s">
        <v>130</v>
      </c>
    </row>
    <row r="33" spans="1:33" x14ac:dyDescent="0.25">
      <c r="A33" s="15" t="s">
        <v>131</v>
      </c>
      <c r="B33" s="16" t="s">
        <v>132</v>
      </c>
      <c r="C33" s="16" t="s">
        <v>133</v>
      </c>
      <c r="D33" s="16" t="s">
        <v>134</v>
      </c>
      <c r="E33" s="17" t="s">
        <v>72</v>
      </c>
      <c r="F33" s="18">
        <v>36160</v>
      </c>
      <c r="G33" s="19">
        <v>549.21891398000002</v>
      </c>
      <c r="H33" s="20">
        <v>2.9752790000000001E-2</v>
      </c>
      <c r="I33" s="20">
        <v>2.5891300000000003E-3</v>
      </c>
      <c r="J33" s="20">
        <v>-9.1383899999999997E-3</v>
      </c>
      <c r="K33" s="20">
        <v>-9.9281E-4</v>
      </c>
      <c r="L33" s="20">
        <v>5.0484660000000001E-2</v>
      </c>
      <c r="M33" s="20">
        <v>1.8179810000000001E-2</v>
      </c>
      <c r="N33" s="20">
        <v>-2.4028070000000002E-2</v>
      </c>
      <c r="O33" s="20">
        <v>6.7233399999999995E-3</v>
      </c>
      <c r="P33" s="20">
        <v>2.1558359999999999E-2</v>
      </c>
      <c r="Q33" s="20">
        <v>2.6631760000000001E-2</v>
      </c>
      <c r="R33" s="20">
        <v>2.7484289999999998E-2</v>
      </c>
      <c r="S33" s="20">
        <v>4.7136959999999999E-2</v>
      </c>
      <c r="T33" s="20">
        <v>6.0485030000000002E-2</v>
      </c>
      <c r="U33" s="20">
        <v>4.5562259999999993E-2</v>
      </c>
      <c r="V33" s="20">
        <v>1.0920999999999999E-3</v>
      </c>
      <c r="W33" s="20">
        <v>-8.1980100000000004E-3</v>
      </c>
      <c r="X33" s="20">
        <v>5.7820300000000005E-3</v>
      </c>
      <c r="Y33" s="20">
        <v>5.7048560000000005E-2</v>
      </c>
      <c r="Z33" s="20">
        <v>2.6744799999999999E-2</v>
      </c>
      <c r="AA33" s="20">
        <v>-2.111615E-2</v>
      </c>
      <c r="AB33" s="20">
        <v>4.7931299999999996E-3</v>
      </c>
      <c r="AC33" s="20">
        <v>2.4918309999999999E-2</v>
      </c>
      <c r="AD33" s="20">
        <v>3.3337350000000002E-2</v>
      </c>
      <c r="AE33" s="20">
        <v>3.2981490000000002E-2</v>
      </c>
      <c r="AF33" s="20">
        <v>4.5636650000000001E-2</v>
      </c>
      <c r="AG33" s="21" t="s">
        <v>131</v>
      </c>
    </row>
    <row r="34" spans="1:33" x14ac:dyDescent="0.25">
      <c r="A34" s="15" t="s">
        <v>135</v>
      </c>
      <c r="B34" s="16" t="s">
        <v>136</v>
      </c>
      <c r="C34" s="16" t="s">
        <v>137</v>
      </c>
      <c r="D34" s="16" t="s">
        <v>138</v>
      </c>
      <c r="E34" s="17" t="s">
        <v>81</v>
      </c>
      <c r="F34" s="18">
        <v>41213</v>
      </c>
      <c r="G34" s="19">
        <v>34.609164069999999</v>
      </c>
      <c r="H34" s="20">
        <v>6.9838529999999996E-2</v>
      </c>
      <c r="I34" s="20">
        <v>1.143189E-2</v>
      </c>
      <c r="J34" s="20">
        <v>7.1649499999999998E-3</v>
      </c>
      <c r="K34" s="20">
        <v>2.0393789999999998E-2</v>
      </c>
      <c r="L34" s="20">
        <v>8.9769120000000008E-2</v>
      </c>
      <c r="M34" s="20">
        <v>5.6698329999999998E-2</v>
      </c>
      <c r="N34" s="20">
        <v>-3.8072600000000002E-3</v>
      </c>
      <c r="O34" s="20">
        <v>4.1957829999999995E-2</v>
      </c>
      <c r="P34" s="20">
        <v>4.8476160000000004E-2</v>
      </c>
      <c r="Q34" s="20">
        <v>5.028469E-2</v>
      </c>
      <c r="R34" s="20">
        <v>5.4579849999999999E-2</v>
      </c>
      <c r="S34" s="20">
        <v>6.8865420000000011E-2</v>
      </c>
      <c r="T34" s="20">
        <v>6.9439299999999995E-2</v>
      </c>
      <c r="U34" s="20">
        <v>6.9980570000000006E-2</v>
      </c>
      <c r="V34" s="20">
        <v>1.1699999999999999E-2</v>
      </c>
      <c r="W34" s="20">
        <v>8.09993E-3</v>
      </c>
      <c r="X34" s="20">
        <v>2.0389640000000001E-2</v>
      </c>
      <c r="Y34" s="20">
        <v>8.9412299999999986E-2</v>
      </c>
      <c r="Z34" s="20">
        <v>5.6181010000000003E-2</v>
      </c>
      <c r="AA34" s="20">
        <v>-6.5313799999999998E-3</v>
      </c>
      <c r="AB34" s="20">
        <v>4.0503270000000001E-2</v>
      </c>
      <c r="AC34" s="20">
        <v>4.7764259999999996E-2</v>
      </c>
      <c r="AD34" s="20">
        <v>4.9898610000000003E-2</v>
      </c>
      <c r="AE34" s="20">
        <v>5.4217849999999998E-2</v>
      </c>
      <c r="AF34" s="20">
        <v>6.844248E-2</v>
      </c>
      <c r="AG34" s="21" t="s">
        <v>135</v>
      </c>
    </row>
    <row r="35" spans="1:33" x14ac:dyDescent="0.25">
      <c r="A35" s="15" t="s">
        <v>139</v>
      </c>
      <c r="B35" s="16" t="s">
        <v>140</v>
      </c>
      <c r="C35" s="16" t="s">
        <v>141</v>
      </c>
      <c r="D35" s="16" t="s">
        <v>142</v>
      </c>
      <c r="E35" s="17" t="s">
        <v>72</v>
      </c>
      <c r="F35" s="18">
        <v>31808</v>
      </c>
      <c r="G35" s="19">
        <v>2180.6074593000003</v>
      </c>
      <c r="H35" s="20">
        <v>5.0634140000000001E-2</v>
      </c>
      <c r="I35" s="20">
        <v>1.196232E-2</v>
      </c>
      <c r="J35" s="20">
        <v>3.1323600000000003E-3</v>
      </c>
      <c r="K35" s="20">
        <v>1.0355959999999999E-2</v>
      </c>
      <c r="L35" s="20">
        <v>6.8431140000000001E-2</v>
      </c>
      <c r="M35" s="20">
        <v>4.7421819999999996E-2</v>
      </c>
      <c r="N35" s="20">
        <v>-6.2792000000000002E-4</v>
      </c>
      <c r="O35" s="20">
        <v>4.9715540000000003E-2</v>
      </c>
      <c r="P35" s="20">
        <v>5.3085380000000001E-2</v>
      </c>
      <c r="Q35" s="20">
        <v>4.8900100000000002E-2</v>
      </c>
      <c r="R35" s="20">
        <v>4.9454149999999995E-2</v>
      </c>
      <c r="S35" s="20">
        <v>6.7520910000000003E-2</v>
      </c>
      <c r="T35" s="20">
        <v>8.1158579999999994E-2</v>
      </c>
      <c r="U35" s="20">
        <v>6.6665559999999999E-2</v>
      </c>
      <c r="V35" s="20">
        <v>8.6970199999999998E-3</v>
      </c>
      <c r="W35" s="20">
        <v>3.3687699999999997E-3</v>
      </c>
      <c r="X35" s="20">
        <v>1.9532799999999999E-2</v>
      </c>
      <c r="Y35" s="20">
        <v>7.8292239999999999E-2</v>
      </c>
      <c r="Z35" s="20">
        <v>5.5127339999999997E-2</v>
      </c>
      <c r="AA35" s="20">
        <v>-1.78678E-3</v>
      </c>
      <c r="AB35" s="20">
        <v>3.6600959999999995E-2</v>
      </c>
      <c r="AC35" s="20">
        <v>4.8069550000000003E-2</v>
      </c>
      <c r="AD35" s="20">
        <v>5.0237420000000005E-2</v>
      </c>
      <c r="AE35" s="20">
        <v>5.1896600000000001E-2</v>
      </c>
      <c r="AF35" s="20">
        <v>6.2751279999999993E-2</v>
      </c>
      <c r="AG35" s="21" t="s">
        <v>139</v>
      </c>
    </row>
    <row r="36" spans="1:33" x14ac:dyDescent="0.25">
      <c r="A36" s="15" t="s">
        <v>143</v>
      </c>
      <c r="B36" s="16" t="s">
        <v>144</v>
      </c>
      <c r="C36" s="16" t="s">
        <v>145</v>
      </c>
      <c r="D36" s="16" t="s">
        <v>146</v>
      </c>
      <c r="E36" s="17" t="s">
        <v>147</v>
      </c>
      <c r="F36" s="18">
        <v>40862</v>
      </c>
      <c r="G36" s="19">
        <v>105.86150715000001</v>
      </c>
      <c r="H36" s="20">
        <v>5.6957790000000001E-2</v>
      </c>
      <c r="I36" s="20">
        <v>6.279400000000001E-3</v>
      </c>
      <c r="J36" s="20">
        <v>-9.8605299999999993E-3</v>
      </c>
      <c r="K36" s="20">
        <v>6.5672600000000001E-3</v>
      </c>
      <c r="L36" s="20">
        <v>8.6051749999999996E-2</v>
      </c>
      <c r="M36" s="20">
        <v>7.4139999999999998E-2</v>
      </c>
      <c r="N36" s="20">
        <v>1.7692340000000001E-2</v>
      </c>
      <c r="O36" s="20">
        <v>7.6178770000000007E-2</v>
      </c>
      <c r="P36" s="20">
        <v>6.271098E-2</v>
      </c>
      <c r="Q36" s="20">
        <v>5.7071079999999996E-2</v>
      </c>
      <c r="R36" s="20">
        <v>6.7189579999999999E-2</v>
      </c>
      <c r="S36" s="20">
        <v>7.560625E-2</v>
      </c>
      <c r="T36" s="20">
        <v>8.1341009999999991E-2</v>
      </c>
      <c r="U36" s="20">
        <v>6.7815089999999995E-2</v>
      </c>
      <c r="V36" s="20">
        <v>1.020484E-2</v>
      </c>
      <c r="W36" s="20">
        <v>1.0493900000000001E-3</v>
      </c>
      <c r="X36" s="20">
        <v>1.8167079999999999E-2</v>
      </c>
      <c r="Y36" s="20">
        <v>8.7389410000000001E-2</v>
      </c>
      <c r="Z36" s="20">
        <v>6.4079990000000003E-2</v>
      </c>
      <c r="AA36" s="20">
        <v>3.9232899999999994E-3</v>
      </c>
      <c r="AB36" s="20">
        <v>4.4463519999999999E-2</v>
      </c>
      <c r="AC36" s="20">
        <v>5.1852509999999997E-2</v>
      </c>
      <c r="AD36" s="20">
        <v>5.2171779999999994E-2</v>
      </c>
      <c r="AE36" s="20">
        <v>5.4758109999999999E-2</v>
      </c>
      <c r="AF36" s="20">
        <v>6.5080940000000004E-2</v>
      </c>
      <c r="AG36" s="21" t="s">
        <v>143</v>
      </c>
    </row>
    <row r="37" spans="1:33" x14ac:dyDescent="0.25">
      <c r="A37" s="15" t="s">
        <v>148</v>
      </c>
      <c r="B37" s="16" t="s">
        <v>149</v>
      </c>
      <c r="C37" s="16" t="s">
        <v>150</v>
      </c>
      <c r="D37" s="16" t="s">
        <v>151</v>
      </c>
      <c r="E37" s="17" t="s">
        <v>152</v>
      </c>
      <c r="F37" s="18">
        <v>36944</v>
      </c>
      <c r="G37" s="19">
        <v>68.631668550000015</v>
      </c>
      <c r="H37" s="20">
        <v>0.11003474000000001</v>
      </c>
      <c r="I37" s="20">
        <v>5.1497499999999998E-3</v>
      </c>
      <c r="J37" s="20">
        <v>1.3346180000000001E-2</v>
      </c>
      <c r="K37" s="20">
        <v>5.0300269999999994E-2</v>
      </c>
      <c r="L37" s="20">
        <v>0.13643246000000001</v>
      </c>
      <c r="M37" s="20">
        <v>0.10354342000000001</v>
      </c>
      <c r="N37" s="20">
        <v>4.9763799999999999E-3</v>
      </c>
      <c r="O37" s="20">
        <v>5.9061500000000003E-2</v>
      </c>
      <c r="P37" s="20">
        <v>5.6633789999999996E-2</v>
      </c>
      <c r="Q37" s="20">
        <v>5.7537010000000006E-2</v>
      </c>
      <c r="R37" s="20">
        <v>6.0709799999999994E-2</v>
      </c>
      <c r="S37" s="20">
        <v>7.436218E-2</v>
      </c>
      <c r="T37" s="20">
        <v>6.7434090000000002E-2</v>
      </c>
      <c r="U37" s="20">
        <v>6.9919209999999996E-2</v>
      </c>
      <c r="V37" s="20">
        <v>1.1913109999999999E-2</v>
      </c>
      <c r="W37" s="20">
        <v>3.4177700000000001E-3</v>
      </c>
      <c r="X37" s="20">
        <v>1.9488499999999999E-2</v>
      </c>
      <c r="Y37" s="20">
        <v>9.1925070000000011E-2</v>
      </c>
      <c r="Z37" s="20">
        <v>6.75872E-2</v>
      </c>
      <c r="AA37" s="20">
        <v>4.61766E-3</v>
      </c>
      <c r="AB37" s="20">
        <v>4.6365459999999997E-2</v>
      </c>
      <c r="AC37" s="20">
        <v>5.3465030000000004E-2</v>
      </c>
      <c r="AD37" s="20">
        <v>5.3124140000000007E-2</v>
      </c>
      <c r="AE37" s="20">
        <v>5.5510879999999999E-2</v>
      </c>
      <c r="AF37" s="20">
        <v>6.5591360000000001E-2</v>
      </c>
      <c r="AG37" s="21" t="s">
        <v>148</v>
      </c>
    </row>
    <row r="38" spans="1:33" x14ac:dyDescent="0.25">
      <c r="A38" s="15" t="s">
        <v>153</v>
      </c>
      <c r="B38" s="16" t="s">
        <v>154</v>
      </c>
      <c r="C38" s="16" t="s">
        <v>155</v>
      </c>
      <c r="D38" s="16" t="s">
        <v>156</v>
      </c>
      <c r="E38" s="17" t="s">
        <v>72</v>
      </c>
      <c r="F38" s="18">
        <v>44838</v>
      </c>
      <c r="G38" s="19">
        <v>0.58505998999999986</v>
      </c>
      <c r="H38" s="20">
        <v>7.180243E-2</v>
      </c>
      <c r="I38" s="20">
        <v>9.142E-4</v>
      </c>
      <c r="J38" s="20">
        <v>3.3471E-4</v>
      </c>
      <c r="K38" s="20">
        <v>2.9685640000000003E-2</v>
      </c>
      <c r="L38" s="20">
        <v>9.7187079999999995E-2</v>
      </c>
      <c r="M38" s="20" t="s">
        <v>157</v>
      </c>
      <c r="N38" s="20" t="s">
        <v>157</v>
      </c>
      <c r="O38" s="20" t="s">
        <v>157</v>
      </c>
      <c r="P38" s="20" t="s">
        <v>157</v>
      </c>
      <c r="Q38" s="20" t="s">
        <v>157</v>
      </c>
      <c r="R38" s="20" t="s">
        <v>157</v>
      </c>
      <c r="S38" s="20" t="s">
        <v>157</v>
      </c>
      <c r="T38" s="20">
        <v>0.10580000000000001</v>
      </c>
      <c r="U38" s="20">
        <v>8.406284E-2</v>
      </c>
      <c r="V38" s="20">
        <v>1.127183E-2</v>
      </c>
      <c r="W38" s="20">
        <v>1.149387E-2</v>
      </c>
      <c r="X38" s="20">
        <v>3.2359039999999999E-2</v>
      </c>
      <c r="Y38" s="20">
        <v>0.10079914000000001</v>
      </c>
      <c r="Z38" s="20" t="s">
        <v>157</v>
      </c>
      <c r="AA38" s="20" t="s">
        <v>157</v>
      </c>
      <c r="AB38" s="20" t="s">
        <v>157</v>
      </c>
      <c r="AC38" s="20" t="s">
        <v>157</v>
      </c>
      <c r="AD38" s="20" t="s">
        <v>157</v>
      </c>
      <c r="AE38" s="20" t="s">
        <v>157</v>
      </c>
      <c r="AF38" s="20" t="s">
        <v>157</v>
      </c>
      <c r="AG38" s="21" t="s">
        <v>153</v>
      </c>
    </row>
    <row r="39" spans="1:33" x14ac:dyDescent="0.25">
      <c r="A39" s="15" t="s">
        <v>158</v>
      </c>
      <c r="B39" s="16" t="s">
        <v>159</v>
      </c>
      <c r="C39" s="16" t="s">
        <v>160</v>
      </c>
      <c r="D39" s="16" t="s">
        <v>161</v>
      </c>
      <c r="E39" s="17" t="s">
        <v>162</v>
      </c>
      <c r="F39" s="18">
        <v>36798</v>
      </c>
      <c r="G39" s="19">
        <v>72.601743839999997</v>
      </c>
      <c r="H39" s="20">
        <v>7.3909900000000001E-2</v>
      </c>
      <c r="I39" s="20">
        <v>6.0382300000000003E-3</v>
      </c>
      <c r="J39" s="20">
        <v>4.4107600000000005E-3</v>
      </c>
      <c r="K39" s="20">
        <v>2.3755160000000001E-2</v>
      </c>
      <c r="L39" s="20">
        <v>9.6379619999999999E-2</v>
      </c>
      <c r="M39" s="20">
        <v>6.8237640000000002E-2</v>
      </c>
      <c r="N39" s="20">
        <v>4.3932900000000002E-3</v>
      </c>
      <c r="O39" s="20">
        <v>4.9316730000000003E-2</v>
      </c>
      <c r="P39" s="20">
        <v>6.1730530000000006E-2</v>
      </c>
      <c r="Q39" s="20">
        <v>6.6713060000000005E-2</v>
      </c>
      <c r="R39" s="20">
        <v>7.2002120000000003E-2</v>
      </c>
      <c r="S39" s="20">
        <v>8.3621970000000004E-2</v>
      </c>
      <c r="T39" s="20">
        <v>6.2130229999999995E-2</v>
      </c>
      <c r="U39" s="20">
        <v>7.7312450000000005E-2</v>
      </c>
      <c r="V39" s="20">
        <v>1.249948E-2</v>
      </c>
      <c r="W39" s="20">
        <v>9.1633600000000006E-3</v>
      </c>
      <c r="X39" s="20">
        <v>2.643332E-2</v>
      </c>
      <c r="Y39" s="20">
        <v>8.8979459999999996E-2</v>
      </c>
      <c r="Z39" s="20">
        <v>6.9415619999999997E-2</v>
      </c>
      <c r="AA39" s="20">
        <v>7.8282899999999999E-3</v>
      </c>
      <c r="AB39" s="20">
        <v>5.2679959999999998E-2</v>
      </c>
      <c r="AC39" s="20">
        <v>5.9313060000000001E-2</v>
      </c>
      <c r="AD39" s="20">
        <v>5.8330679999999996E-2</v>
      </c>
      <c r="AE39" s="20">
        <v>6.1119630000000001E-2</v>
      </c>
      <c r="AF39" s="20">
        <v>7.100368E-2</v>
      </c>
      <c r="AG39" s="21" t="s">
        <v>158</v>
      </c>
    </row>
    <row r="40" spans="1:33" x14ac:dyDescent="0.25">
      <c r="A40" s="15" t="s">
        <v>163</v>
      </c>
      <c r="B40" s="16" t="s">
        <v>164</v>
      </c>
      <c r="C40" s="16" t="s">
        <v>165</v>
      </c>
      <c r="D40" s="16" t="s">
        <v>166</v>
      </c>
      <c r="E40" s="17" t="s">
        <v>100</v>
      </c>
      <c r="F40" s="18">
        <v>38659</v>
      </c>
      <c r="G40" s="19">
        <v>32.968128499999999</v>
      </c>
      <c r="H40" s="20">
        <v>6.9291800000000001E-2</v>
      </c>
      <c r="I40" s="20">
        <v>1.345389E-2</v>
      </c>
      <c r="J40" s="20">
        <v>1.1625140000000001E-2</v>
      </c>
      <c r="K40" s="20">
        <v>2.6149350000000002E-2</v>
      </c>
      <c r="L40" s="20">
        <v>8.8266279999999989E-2</v>
      </c>
      <c r="M40" s="20">
        <v>6.121422E-2</v>
      </c>
      <c r="N40" s="20">
        <v>-1.6816800000000001E-3</v>
      </c>
      <c r="O40" s="20">
        <v>5.3442119999999996E-2</v>
      </c>
      <c r="P40" s="20">
        <v>6.6190910000000006E-2</v>
      </c>
      <c r="Q40" s="20">
        <v>6.2148000000000002E-2</v>
      </c>
      <c r="R40" s="20">
        <v>6.746191E-2</v>
      </c>
      <c r="S40" s="20">
        <v>8.0141709999999991E-2</v>
      </c>
      <c r="T40" s="20">
        <v>6.4201720000000004E-2</v>
      </c>
      <c r="U40" s="20">
        <v>8.1912439999999989E-2</v>
      </c>
      <c r="V40" s="20">
        <v>1.3761209999999999E-2</v>
      </c>
      <c r="W40" s="20">
        <v>1.3595600000000001E-2</v>
      </c>
      <c r="X40" s="20">
        <v>3.2335880000000004E-2</v>
      </c>
      <c r="Y40" s="20">
        <v>9.9976690000000007E-2</v>
      </c>
      <c r="Z40" s="20">
        <v>7.6137339999999998E-2</v>
      </c>
      <c r="AA40" s="20">
        <v>6.2593399999999995E-3</v>
      </c>
      <c r="AB40" s="20">
        <v>4.9584339999999998E-2</v>
      </c>
      <c r="AC40" s="20">
        <v>5.9781920000000002E-2</v>
      </c>
      <c r="AD40" s="20">
        <v>5.8690390000000002E-2</v>
      </c>
      <c r="AE40" s="20">
        <v>6.1379460000000004E-2</v>
      </c>
      <c r="AF40" s="20">
        <v>7.1215440000000005E-2</v>
      </c>
      <c r="AG40" s="21" t="s">
        <v>163</v>
      </c>
    </row>
    <row r="41" spans="1:33" x14ac:dyDescent="0.25">
      <c r="A41" s="15" t="s">
        <v>167</v>
      </c>
      <c r="B41" s="16" t="s">
        <v>168</v>
      </c>
      <c r="C41" s="16" t="s">
        <v>169</v>
      </c>
      <c r="D41" s="16" t="s">
        <v>170</v>
      </c>
      <c r="E41" s="17" t="s">
        <v>72</v>
      </c>
      <c r="F41" s="18">
        <v>36160</v>
      </c>
      <c r="G41" s="19">
        <v>812.47179234999999</v>
      </c>
      <c r="H41" s="20">
        <v>5.7724580000000004E-2</v>
      </c>
      <c r="I41" s="20">
        <v>1.6918539999999999E-2</v>
      </c>
      <c r="J41" s="20">
        <v>8.1489900000000001E-3</v>
      </c>
      <c r="K41" s="20">
        <v>1.3762829999999998E-2</v>
      </c>
      <c r="L41" s="20">
        <v>7.450329E-2</v>
      </c>
      <c r="M41" s="20">
        <v>5.9064860000000004E-2</v>
      </c>
      <c r="N41" s="20">
        <v>1.1444950000000001E-2</v>
      </c>
      <c r="O41" s="20">
        <v>7.5339039999999996E-2</v>
      </c>
      <c r="P41" s="20">
        <v>7.0169579999999995E-2</v>
      </c>
      <c r="Q41" s="20">
        <v>6.0434189999999999E-2</v>
      </c>
      <c r="R41" s="20">
        <v>6.1221680000000001E-2</v>
      </c>
      <c r="S41" s="20">
        <v>7.6819379999999993E-2</v>
      </c>
      <c r="T41" s="20">
        <v>7.8678049999999999E-2</v>
      </c>
      <c r="U41" s="20">
        <v>8.4584960000000001E-2</v>
      </c>
      <c r="V41" s="20">
        <v>1.6185249999999998E-2</v>
      </c>
      <c r="W41" s="20">
        <v>1.2741720000000002E-2</v>
      </c>
      <c r="X41" s="20">
        <v>2.91264E-2</v>
      </c>
      <c r="Y41" s="20">
        <v>9.5499009999999995E-2</v>
      </c>
      <c r="Z41" s="20">
        <v>7.976068E-2</v>
      </c>
      <c r="AA41" s="20">
        <v>1.7261100000000001E-2</v>
      </c>
      <c r="AB41" s="20">
        <v>6.9226109999999993E-2</v>
      </c>
      <c r="AC41" s="20">
        <v>6.9689230000000005E-2</v>
      </c>
      <c r="AD41" s="20">
        <v>6.5514530000000001E-2</v>
      </c>
      <c r="AE41" s="20">
        <v>6.9061810000000001E-2</v>
      </c>
      <c r="AF41" s="20">
        <v>7.746343E-2</v>
      </c>
      <c r="AG41" s="21" t="s">
        <v>167</v>
      </c>
    </row>
    <row r="42" spans="1:33" x14ac:dyDescent="0.25">
      <c r="A42" s="15" t="s">
        <v>171</v>
      </c>
      <c r="B42" s="16" t="s">
        <v>172</v>
      </c>
      <c r="C42" s="16" t="s">
        <v>173</v>
      </c>
      <c r="D42" s="16" t="s">
        <v>174</v>
      </c>
      <c r="E42" s="17" t="s">
        <v>175</v>
      </c>
      <c r="F42" s="18">
        <v>36889</v>
      </c>
      <c r="G42" s="19">
        <v>23.138728149999999</v>
      </c>
      <c r="H42" s="20">
        <v>7.8837099999999993E-2</v>
      </c>
      <c r="I42" s="20">
        <v>1.335127E-2</v>
      </c>
      <c r="J42" s="20">
        <v>7.9504300000000014E-3</v>
      </c>
      <c r="K42" s="20">
        <v>2.0368400000000002E-2</v>
      </c>
      <c r="L42" s="20">
        <v>9.3298229999999996E-2</v>
      </c>
      <c r="M42" s="20">
        <v>8.8452249999999996E-2</v>
      </c>
      <c r="N42" s="20">
        <v>3.7381650000000002E-2</v>
      </c>
      <c r="O42" s="20">
        <v>8.7072769999999994E-2</v>
      </c>
      <c r="P42" s="20">
        <v>8.3410360000000003E-2</v>
      </c>
      <c r="Q42" s="20">
        <v>8.0485589999999996E-2</v>
      </c>
      <c r="R42" s="20">
        <v>7.3603290000000002E-2</v>
      </c>
      <c r="S42" s="20">
        <v>8.1390290000000004E-2</v>
      </c>
      <c r="T42" s="20">
        <v>7.6077909999999999E-2</v>
      </c>
      <c r="U42" s="20">
        <v>6.3289879999999993E-2</v>
      </c>
      <c r="V42" s="20">
        <v>1.4734000000000001E-2</v>
      </c>
      <c r="W42" s="20">
        <v>-2.5361400000000001E-3</v>
      </c>
      <c r="X42" s="20">
        <v>2.0294000000000002E-3</v>
      </c>
      <c r="Y42" s="20">
        <v>6.9820140000000003E-2</v>
      </c>
      <c r="Z42" s="20">
        <v>5.2633449999999998E-2</v>
      </c>
      <c r="AA42" s="20">
        <v>1.2017180000000001E-2</v>
      </c>
      <c r="AB42" s="20">
        <v>6.5422750000000002E-2</v>
      </c>
      <c r="AC42" s="20">
        <v>6.2351409999999996E-2</v>
      </c>
      <c r="AD42" s="20">
        <v>5.9202579999999998E-2</v>
      </c>
      <c r="AE42" s="20">
        <v>5.922695E-2</v>
      </c>
      <c r="AF42" s="20">
        <v>6.4042169999999995E-2</v>
      </c>
      <c r="AG42" s="21" t="s">
        <v>171</v>
      </c>
    </row>
    <row r="43" spans="1:33" ht="15.75" x14ac:dyDescent="0.25">
      <c r="A43" s="9" t="s">
        <v>176</v>
      </c>
      <c r="B43" s="10"/>
      <c r="C43" s="10"/>
      <c r="D43" s="10"/>
      <c r="E43" s="11"/>
      <c r="F43" s="22" t="e">
        <v>#N/A</v>
      </c>
      <c r="G43" s="22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1" t="s">
        <v>176</v>
      </c>
    </row>
    <row r="44" spans="1:33" x14ac:dyDescent="0.25">
      <c r="A44" s="15" t="s">
        <v>177</v>
      </c>
      <c r="B44" s="16" t="s">
        <v>178</v>
      </c>
      <c r="C44" s="16" t="s">
        <v>179</v>
      </c>
      <c r="D44" s="16" t="s">
        <v>180</v>
      </c>
      <c r="E44" s="17" t="s">
        <v>81</v>
      </c>
      <c r="F44" s="18">
        <v>43943</v>
      </c>
      <c r="G44" s="19">
        <v>114.58693441</v>
      </c>
      <c r="H44" s="20">
        <v>8.4111069999999996E-2</v>
      </c>
      <c r="I44" s="20">
        <v>2.5766890000000001E-2</v>
      </c>
      <c r="J44" s="20">
        <v>7.7902499999999994E-3</v>
      </c>
      <c r="K44" s="20">
        <v>9.3302300000000001E-3</v>
      </c>
      <c r="L44" s="20">
        <v>8.8074940000000004E-2</v>
      </c>
      <c r="M44" s="20">
        <v>8.1403490000000009E-2</v>
      </c>
      <c r="N44" s="20">
        <v>3.8769030000000003E-2</v>
      </c>
      <c r="O44" s="20">
        <v>0.11701406</v>
      </c>
      <c r="P44" s="20">
        <v>9.3278139999999996E-2</v>
      </c>
      <c r="Q44" s="20">
        <v>8.054536000000001E-2</v>
      </c>
      <c r="R44" s="20">
        <v>8.4038160000000015E-2</v>
      </c>
      <c r="S44" s="20">
        <v>8.4429250000000011E-2</v>
      </c>
      <c r="T44" s="20">
        <v>0.15441922</v>
      </c>
      <c r="U44" s="20">
        <v>8.4258590000000008E-2</v>
      </c>
      <c r="V44" s="20">
        <v>2.579132E-2</v>
      </c>
      <c r="W44" s="20">
        <v>7.7716199999999999E-3</v>
      </c>
      <c r="X44" s="20">
        <v>9.4608599999999998E-3</v>
      </c>
      <c r="Y44" s="20">
        <v>8.8294709999999998E-2</v>
      </c>
      <c r="Z44" s="20">
        <v>8.234298000000001E-2</v>
      </c>
      <c r="AA44" s="20">
        <v>3.932443E-2</v>
      </c>
      <c r="AB44" s="20">
        <v>0.11734299999999999</v>
      </c>
      <c r="AC44" s="20">
        <v>9.1763480000000008E-2</v>
      </c>
      <c r="AD44" s="20">
        <v>7.9218209999999997E-2</v>
      </c>
      <c r="AE44" s="20">
        <v>8.29897E-2</v>
      </c>
      <c r="AF44" s="20">
        <v>8.3648819999999999E-2</v>
      </c>
      <c r="AG44" s="21" t="s">
        <v>177</v>
      </c>
    </row>
    <row r="45" spans="1:33" x14ac:dyDescent="0.25">
      <c r="A45" s="15" t="s">
        <v>181</v>
      </c>
      <c r="B45" s="16" t="s">
        <v>182</v>
      </c>
      <c r="C45" s="16" t="s">
        <v>183</v>
      </c>
      <c r="D45" s="16" t="s">
        <v>184</v>
      </c>
      <c r="E45" s="17" t="s">
        <v>72</v>
      </c>
      <c r="F45" s="18">
        <v>35795</v>
      </c>
      <c r="G45" s="19">
        <v>970.44822938999982</v>
      </c>
      <c r="H45" s="20">
        <v>5.475091E-2</v>
      </c>
      <c r="I45" s="20">
        <v>1.1139349999999999E-2</v>
      </c>
      <c r="J45" s="20">
        <v>-7.3190299999999998E-3</v>
      </c>
      <c r="K45" s="20">
        <v>8.7430000000000008E-5</v>
      </c>
      <c r="L45" s="20">
        <v>4.9634570000000003E-2</v>
      </c>
      <c r="M45" s="20">
        <v>2.051389E-2</v>
      </c>
      <c r="N45" s="20">
        <v>5.1660640000000008E-2</v>
      </c>
      <c r="O45" s="20">
        <v>0.12786812</v>
      </c>
      <c r="P45" s="20">
        <v>8.2311029999999993E-2</v>
      </c>
      <c r="Q45" s="20">
        <v>7.2951509999999997E-2</v>
      </c>
      <c r="R45" s="20">
        <v>8.2734799999999997E-2</v>
      </c>
      <c r="S45" s="20">
        <v>9.0490799999999996E-2</v>
      </c>
      <c r="T45" s="20">
        <v>0.10121477000000001</v>
      </c>
      <c r="U45" s="20">
        <v>7.9893549999999994E-2</v>
      </c>
      <c r="V45" s="20">
        <v>2.144151E-2</v>
      </c>
      <c r="W45" s="20">
        <v>1.72073E-3</v>
      </c>
      <c r="X45" s="20">
        <v>5.6844399999999998E-3</v>
      </c>
      <c r="Y45" s="20">
        <v>7.8924750000000002E-2</v>
      </c>
      <c r="Z45" s="20">
        <v>7.801429E-2</v>
      </c>
      <c r="AA45" s="20">
        <v>4.1188799999999998E-2</v>
      </c>
      <c r="AB45" s="20">
        <v>0.11972715</v>
      </c>
      <c r="AC45" s="20">
        <v>9.4779000000000002E-2</v>
      </c>
      <c r="AD45" s="20">
        <v>8.2280219999999987E-2</v>
      </c>
      <c r="AE45" s="20">
        <v>8.9319930000000006E-2</v>
      </c>
      <c r="AF45" s="20">
        <v>8.9772119999999997E-2</v>
      </c>
      <c r="AG45" s="21" t="s">
        <v>181</v>
      </c>
    </row>
    <row r="46" spans="1:33" x14ac:dyDescent="0.25">
      <c r="A46" s="15" t="s">
        <v>185</v>
      </c>
      <c r="B46" s="16" t="s">
        <v>186</v>
      </c>
      <c r="C46" s="16" t="s">
        <v>187</v>
      </c>
      <c r="D46" s="16" t="s">
        <v>188</v>
      </c>
      <c r="E46" s="17" t="s">
        <v>147</v>
      </c>
      <c r="F46" s="18">
        <v>41108</v>
      </c>
      <c r="G46" s="19">
        <v>35.520281609999998</v>
      </c>
      <c r="H46" s="20">
        <v>5.9128470000000002E-2</v>
      </c>
      <c r="I46" s="20">
        <v>1.5625099999999999E-2</v>
      </c>
      <c r="J46" s="20">
        <v>-3.4397999999999997E-4</v>
      </c>
      <c r="K46" s="20">
        <v>6.7275300000000007E-3</v>
      </c>
      <c r="L46" s="20">
        <v>7.5826610000000003E-2</v>
      </c>
      <c r="M46" s="20">
        <v>6.5041370000000001E-2</v>
      </c>
      <c r="N46" s="20">
        <v>5.1668180000000001E-2</v>
      </c>
      <c r="O46" s="20">
        <v>0.14343847000000001</v>
      </c>
      <c r="P46" s="20">
        <v>8.2317570000000007E-2</v>
      </c>
      <c r="Q46" s="20">
        <v>6.9701760000000001E-2</v>
      </c>
      <c r="R46" s="20">
        <v>8.3469309999999991E-2</v>
      </c>
      <c r="S46" s="20">
        <v>9.5854490000000001E-2</v>
      </c>
      <c r="T46" s="20">
        <v>0.10827928999999999</v>
      </c>
      <c r="U46" s="20">
        <v>8.4258590000000008E-2</v>
      </c>
      <c r="V46" s="20">
        <v>2.579132E-2</v>
      </c>
      <c r="W46" s="20">
        <v>7.7716199999999999E-3</v>
      </c>
      <c r="X46" s="20">
        <v>9.4608599999999998E-3</v>
      </c>
      <c r="Y46" s="20">
        <v>8.8294709999999998E-2</v>
      </c>
      <c r="Z46" s="20">
        <v>8.234298000000001E-2</v>
      </c>
      <c r="AA46" s="20">
        <v>3.932443E-2</v>
      </c>
      <c r="AB46" s="20">
        <v>0.11734299999999999</v>
      </c>
      <c r="AC46" s="20">
        <v>9.1763480000000008E-2</v>
      </c>
      <c r="AD46" s="20">
        <v>7.9218209999999997E-2</v>
      </c>
      <c r="AE46" s="20">
        <v>8.2989709999999994E-2</v>
      </c>
      <c r="AF46" s="20">
        <v>8.3648840000000002E-2</v>
      </c>
      <c r="AG46" s="21" t="s">
        <v>185</v>
      </c>
    </row>
    <row r="47" spans="1:33" x14ac:dyDescent="0.25">
      <c r="A47" s="15" t="s">
        <v>189</v>
      </c>
      <c r="B47" s="28" t="s">
        <v>190</v>
      </c>
      <c r="C47" s="16" t="s">
        <v>191</v>
      </c>
      <c r="D47" s="16" t="s">
        <v>188</v>
      </c>
      <c r="E47" s="17" t="s">
        <v>192</v>
      </c>
      <c r="F47" s="18">
        <v>41130</v>
      </c>
      <c r="G47" s="19">
        <v>169.83245880000001</v>
      </c>
      <c r="H47" s="20">
        <v>2.6941899999999998E-2</v>
      </c>
      <c r="I47" s="20">
        <v>-1.120639E-2</v>
      </c>
      <c r="J47" s="20">
        <v>-4.9408770000000005E-2</v>
      </c>
      <c r="K47" s="20">
        <v>-1.105079E-2</v>
      </c>
      <c r="L47" s="20">
        <v>3.4715389999999999E-2</v>
      </c>
      <c r="M47" s="20">
        <v>-6.1752999999999999E-3</v>
      </c>
      <c r="N47" s="20">
        <v>3.3911999999999998E-2</v>
      </c>
      <c r="O47" s="20">
        <v>0.10746844</v>
      </c>
      <c r="P47" s="20">
        <v>6.7939119999999992E-2</v>
      </c>
      <c r="Q47" s="20">
        <v>7.269378E-2</v>
      </c>
      <c r="R47" s="20">
        <v>7.077797999999999E-2</v>
      </c>
      <c r="S47" s="20">
        <v>8.3968209999999988E-2</v>
      </c>
      <c r="T47" s="20">
        <v>8.7612229999999999E-2</v>
      </c>
      <c r="U47" s="20">
        <v>8.4258590000000008E-2</v>
      </c>
      <c r="V47" s="20">
        <v>2.579132E-2</v>
      </c>
      <c r="W47" s="20">
        <v>7.7716199999999999E-3</v>
      </c>
      <c r="X47" s="20">
        <v>9.4608599999999998E-3</v>
      </c>
      <c r="Y47" s="20">
        <v>8.8294709999999998E-2</v>
      </c>
      <c r="Z47" s="20">
        <v>8.234298000000001E-2</v>
      </c>
      <c r="AA47" s="20">
        <v>3.932443E-2</v>
      </c>
      <c r="AB47" s="20">
        <v>0.11734299999999999</v>
      </c>
      <c r="AC47" s="20">
        <v>9.1763480000000008E-2</v>
      </c>
      <c r="AD47" s="20">
        <v>7.9218209999999997E-2</v>
      </c>
      <c r="AE47" s="20">
        <v>8.2989709999999994E-2</v>
      </c>
      <c r="AF47" s="20">
        <v>8.3648840000000002E-2</v>
      </c>
      <c r="AG47" s="21" t="s">
        <v>193</v>
      </c>
    </row>
    <row r="48" spans="1:33" x14ac:dyDescent="0.25">
      <c r="A48" s="15" t="s">
        <v>193</v>
      </c>
      <c r="B48" s="16" t="s">
        <v>194</v>
      </c>
      <c r="C48" s="16" t="s">
        <v>195</v>
      </c>
      <c r="D48" s="16" t="s">
        <v>188</v>
      </c>
      <c r="E48" s="17" t="s">
        <v>147</v>
      </c>
      <c r="F48" s="18">
        <v>40862</v>
      </c>
      <c r="G48" s="19">
        <v>113.21258103</v>
      </c>
      <c r="H48" s="20">
        <v>9.5446019999999993E-2</v>
      </c>
      <c r="I48" s="20">
        <v>4.803632E-2</v>
      </c>
      <c r="J48" s="20">
        <v>3.5778259999999999E-2</v>
      </c>
      <c r="K48" s="20">
        <v>3.1197620000000002E-2</v>
      </c>
      <c r="L48" s="20">
        <v>0.18015305999999998</v>
      </c>
      <c r="M48" s="20">
        <v>0.17816941</v>
      </c>
      <c r="N48" s="20">
        <v>7.3713580000000001E-2</v>
      </c>
      <c r="O48" s="20">
        <v>0.14406978000000001</v>
      </c>
      <c r="P48" s="20">
        <v>0.12809162000000002</v>
      </c>
      <c r="Q48" s="20">
        <v>9.7151980000000013E-2</v>
      </c>
      <c r="R48" s="20">
        <v>0.11210124</v>
      </c>
      <c r="S48" s="20">
        <v>0.12143039</v>
      </c>
      <c r="T48" s="20">
        <v>7.3564779999999996E-2</v>
      </c>
      <c r="U48" s="20">
        <v>8.4258590000000008E-2</v>
      </c>
      <c r="V48" s="20">
        <v>2.579132E-2</v>
      </c>
      <c r="W48" s="20">
        <v>7.7716199999999999E-3</v>
      </c>
      <c r="X48" s="20">
        <v>9.4608599999999998E-3</v>
      </c>
      <c r="Y48" s="20">
        <v>8.8294709999999998E-2</v>
      </c>
      <c r="Z48" s="20">
        <v>8.234298000000001E-2</v>
      </c>
      <c r="AA48" s="20">
        <v>3.932443E-2</v>
      </c>
      <c r="AB48" s="20">
        <v>0.11734299999999999</v>
      </c>
      <c r="AC48" s="20">
        <v>9.1763480000000008E-2</v>
      </c>
      <c r="AD48" s="20">
        <v>7.9218209999999997E-2</v>
      </c>
      <c r="AE48" s="20">
        <v>8.2989709999999994E-2</v>
      </c>
      <c r="AF48" s="20">
        <v>8.3648840000000002E-2</v>
      </c>
      <c r="AG48" s="21" t="s">
        <v>193</v>
      </c>
    </row>
    <row r="49" spans="1:33" x14ac:dyDescent="0.25">
      <c r="A49" s="29" t="s">
        <v>196</v>
      </c>
      <c r="B49" s="16" t="s">
        <v>197</v>
      </c>
      <c r="C49" s="16" t="s">
        <v>198</v>
      </c>
      <c r="D49" s="16" t="s">
        <v>188</v>
      </c>
      <c r="E49" s="17" t="s">
        <v>147</v>
      </c>
      <c r="F49" s="18">
        <v>42257</v>
      </c>
      <c r="G49" s="19">
        <v>42.460756770000003</v>
      </c>
      <c r="H49" s="20">
        <v>7.1867520000000004E-2</v>
      </c>
      <c r="I49" s="20">
        <v>1.6047829999999999E-2</v>
      </c>
      <c r="J49" s="20">
        <v>1.6609999999999999E-3</v>
      </c>
      <c r="K49" s="20">
        <v>6.20829E-3</v>
      </c>
      <c r="L49" s="20">
        <v>8.5468349999999998E-2</v>
      </c>
      <c r="M49" s="20">
        <v>6.4687659999999994E-2</v>
      </c>
      <c r="N49" s="20">
        <v>5.8185380000000002E-2</v>
      </c>
      <c r="O49" s="20">
        <v>0.16967239000000001</v>
      </c>
      <c r="P49" s="20">
        <v>9.2135040000000001E-2</v>
      </c>
      <c r="Q49" s="20">
        <v>7.406016E-2</v>
      </c>
      <c r="R49" s="20">
        <v>8.6779360000000014E-2</v>
      </c>
      <c r="S49" s="20">
        <v>9.2560819999999988E-2</v>
      </c>
      <c r="T49" s="20">
        <v>9.9784460000000005E-2</v>
      </c>
      <c r="U49" s="20">
        <v>8.4258590000000008E-2</v>
      </c>
      <c r="V49" s="20">
        <v>2.579132E-2</v>
      </c>
      <c r="W49" s="20">
        <v>7.7716199999999999E-3</v>
      </c>
      <c r="X49" s="20">
        <v>9.4608599999999998E-3</v>
      </c>
      <c r="Y49" s="20">
        <v>8.8294709999999998E-2</v>
      </c>
      <c r="Z49" s="20">
        <v>8.234298000000001E-2</v>
      </c>
      <c r="AA49" s="20">
        <v>3.932443E-2</v>
      </c>
      <c r="AB49" s="20">
        <v>0.11734299999999999</v>
      </c>
      <c r="AC49" s="20">
        <v>9.1763480000000008E-2</v>
      </c>
      <c r="AD49" s="20">
        <v>7.9218209999999997E-2</v>
      </c>
      <c r="AE49" s="20">
        <v>8.2989709999999994E-2</v>
      </c>
      <c r="AF49" s="20">
        <v>8.3648840000000002E-2</v>
      </c>
      <c r="AG49" s="21" t="s">
        <v>196</v>
      </c>
    </row>
    <row r="50" spans="1:33" x14ac:dyDescent="0.25">
      <c r="A50" s="15" t="s">
        <v>199</v>
      </c>
      <c r="B50" s="16" t="s">
        <v>200</v>
      </c>
      <c r="C50" s="16" t="s">
        <v>201</v>
      </c>
      <c r="D50" s="16" t="s">
        <v>180</v>
      </c>
      <c r="E50" s="17" t="s">
        <v>100</v>
      </c>
      <c r="F50" s="18">
        <v>40939</v>
      </c>
      <c r="G50" s="19">
        <v>24.050453119999997</v>
      </c>
      <c r="H50" s="20">
        <v>8.4834989999999999E-2</v>
      </c>
      <c r="I50" s="20">
        <v>2.4952519999999999E-2</v>
      </c>
      <c r="J50" s="20">
        <v>1.2412380000000001E-2</v>
      </c>
      <c r="K50" s="20">
        <v>1.0884560000000001E-2</v>
      </c>
      <c r="L50" s="20">
        <v>8.5521440000000004E-2</v>
      </c>
      <c r="M50" s="20">
        <v>8.6141670000000004E-2</v>
      </c>
      <c r="N50" s="20">
        <v>7.7766269999999998E-2</v>
      </c>
      <c r="O50" s="20">
        <v>0.16071566000000001</v>
      </c>
      <c r="P50" s="20">
        <v>0.10253768000000001</v>
      </c>
      <c r="Q50" s="20">
        <v>8.4331519999999993E-2</v>
      </c>
      <c r="R50" s="20">
        <v>9.0827560000000002E-2</v>
      </c>
      <c r="S50" s="20">
        <v>9.4699790000000006E-2</v>
      </c>
      <c r="T50" s="20">
        <v>9.9279969999999995E-2</v>
      </c>
      <c r="U50" s="20">
        <v>8.4258590000000008E-2</v>
      </c>
      <c r="V50" s="20">
        <v>2.579132E-2</v>
      </c>
      <c r="W50" s="20">
        <v>7.7716199999999999E-3</v>
      </c>
      <c r="X50" s="20">
        <v>9.4608599999999998E-3</v>
      </c>
      <c r="Y50" s="20">
        <v>8.8294709999999998E-2</v>
      </c>
      <c r="Z50" s="20">
        <v>8.234298000000001E-2</v>
      </c>
      <c r="AA50" s="20">
        <v>3.932443E-2</v>
      </c>
      <c r="AB50" s="20">
        <v>0.11734299999999999</v>
      </c>
      <c r="AC50" s="20">
        <v>9.1763480000000008E-2</v>
      </c>
      <c r="AD50" s="20">
        <v>7.9218209999999997E-2</v>
      </c>
      <c r="AE50" s="20">
        <v>8.29897E-2</v>
      </c>
      <c r="AF50" s="20">
        <v>8.3648819999999999E-2</v>
      </c>
      <c r="AG50" s="21" t="s">
        <v>199</v>
      </c>
    </row>
    <row r="51" spans="1:33" x14ac:dyDescent="0.25">
      <c r="A51" s="15" t="s">
        <v>202</v>
      </c>
      <c r="B51" s="16" t="s">
        <v>203</v>
      </c>
      <c r="C51" s="16" t="s">
        <v>204</v>
      </c>
      <c r="D51" s="16" t="s">
        <v>180</v>
      </c>
      <c r="E51" s="17" t="s">
        <v>175</v>
      </c>
      <c r="F51" s="18">
        <v>40141</v>
      </c>
      <c r="G51" s="19">
        <v>328.30389061</v>
      </c>
      <c r="H51" s="20">
        <v>7.7848329999999993E-2</v>
      </c>
      <c r="I51" s="20">
        <v>2.6847850000000003E-2</v>
      </c>
      <c r="J51" s="20">
        <v>1.7757729999999999E-2</v>
      </c>
      <c r="K51" s="20">
        <v>1.7776710000000001E-2</v>
      </c>
      <c r="L51" s="20">
        <v>7.4111010000000005E-2</v>
      </c>
      <c r="M51" s="20">
        <v>7.9401079999999999E-2</v>
      </c>
      <c r="N51" s="20">
        <v>2.8691060000000001E-2</v>
      </c>
      <c r="O51" s="20">
        <v>0.10495169</v>
      </c>
      <c r="P51" s="20">
        <v>9.3984640000000008E-2</v>
      </c>
      <c r="Q51" s="20">
        <v>9.0640689999999996E-2</v>
      </c>
      <c r="R51" s="20">
        <v>9.0826220000000013E-2</v>
      </c>
      <c r="S51" s="20">
        <v>0.10489285000000001</v>
      </c>
      <c r="T51" s="20">
        <v>0.10864663000000001</v>
      </c>
      <c r="U51" s="20">
        <v>8.4258590000000008E-2</v>
      </c>
      <c r="V51" s="20">
        <v>2.579132E-2</v>
      </c>
      <c r="W51" s="20">
        <v>7.7716199999999999E-3</v>
      </c>
      <c r="X51" s="20">
        <v>9.4608599999999998E-3</v>
      </c>
      <c r="Y51" s="20">
        <v>8.8294709999999998E-2</v>
      </c>
      <c r="Z51" s="20">
        <v>8.234298000000001E-2</v>
      </c>
      <c r="AA51" s="20">
        <v>3.932443E-2</v>
      </c>
      <c r="AB51" s="20">
        <v>0.11734299999999999</v>
      </c>
      <c r="AC51" s="20">
        <v>9.1763480000000008E-2</v>
      </c>
      <c r="AD51" s="20">
        <v>7.9218209999999997E-2</v>
      </c>
      <c r="AE51" s="20">
        <v>8.29897E-2</v>
      </c>
      <c r="AF51" s="20">
        <v>8.3648819999999999E-2</v>
      </c>
      <c r="AG51" s="21" t="s">
        <v>202</v>
      </c>
    </row>
    <row r="52" spans="1:33" x14ac:dyDescent="0.25">
      <c r="A52" s="15" t="s">
        <v>205</v>
      </c>
      <c r="B52" s="16" t="s">
        <v>206</v>
      </c>
      <c r="C52" s="16" t="s">
        <v>207</v>
      </c>
      <c r="D52" s="16" t="s">
        <v>188</v>
      </c>
      <c r="E52" s="17" t="s">
        <v>175</v>
      </c>
      <c r="F52" s="18">
        <v>41130</v>
      </c>
      <c r="G52" s="19">
        <v>18.867706350000002</v>
      </c>
      <c r="H52" s="20">
        <v>6.4085439999999994E-2</v>
      </c>
      <c r="I52" s="20">
        <v>1.6997890000000002E-2</v>
      </c>
      <c r="J52" s="20">
        <v>-5.9717600000000004E-3</v>
      </c>
      <c r="K52" s="20">
        <v>-6.0935999999999998E-4</v>
      </c>
      <c r="L52" s="20">
        <v>6.7759830000000007E-2</v>
      </c>
      <c r="M52" s="20">
        <v>6.8117750000000005E-2</v>
      </c>
      <c r="N52" s="20">
        <v>5.2952510000000001E-2</v>
      </c>
      <c r="O52" s="20">
        <v>0.11273678000000001</v>
      </c>
      <c r="P52" s="20">
        <v>9.3761419999999998E-2</v>
      </c>
      <c r="Q52" s="20">
        <v>8.9432600000000001E-2</v>
      </c>
      <c r="R52" s="20">
        <v>8.8729279999999994E-2</v>
      </c>
      <c r="S52" s="20">
        <v>9.9572620000000001E-2</v>
      </c>
      <c r="T52" s="20">
        <v>9.2271829999999999E-2</v>
      </c>
      <c r="U52" s="20">
        <v>8.4258590000000008E-2</v>
      </c>
      <c r="V52" s="20">
        <v>2.579132E-2</v>
      </c>
      <c r="W52" s="20">
        <v>7.7716199999999999E-3</v>
      </c>
      <c r="X52" s="20">
        <v>9.4608599999999998E-3</v>
      </c>
      <c r="Y52" s="20">
        <v>8.8294709999999998E-2</v>
      </c>
      <c r="Z52" s="20">
        <v>8.234298000000001E-2</v>
      </c>
      <c r="AA52" s="20">
        <v>3.932443E-2</v>
      </c>
      <c r="AB52" s="20">
        <v>0.11734299999999999</v>
      </c>
      <c r="AC52" s="20">
        <v>9.1763480000000008E-2</v>
      </c>
      <c r="AD52" s="20">
        <v>7.9218209999999997E-2</v>
      </c>
      <c r="AE52" s="20">
        <v>8.2989709999999994E-2</v>
      </c>
      <c r="AF52" s="20">
        <v>8.3648840000000002E-2</v>
      </c>
      <c r="AG52" s="21" t="s">
        <v>205</v>
      </c>
    </row>
    <row r="53" spans="1:33" x14ac:dyDescent="0.25">
      <c r="A53" s="15" t="s">
        <v>208</v>
      </c>
      <c r="B53" s="16" t="s">
        <v>209</v>
      </c>
      <c r="C53" s="16" t="s">
        <v>210</v>
      </c>
      <c r="D53" s="16" t="s">
        <v>188</v>
      </c>
      <c r="E53" s="17" t="s">
        <v>72</v>
      </c>
      <c r="F53" s="18">
        <v>37195</v>
      </c>
      <c r="G53" s="19">
        <v>925.89734194000005</v>
      </c>
      <c r="H53" s="20">
        <v>8.7902799999999989E-2</v>
      </c>
      <c r="I53" s="20">
        <v>2.3627180000000001E-2</v>
      </c>
      <c r="J53" s="20">
        <v>1.519598E-2</v>
      </c>
      <c r="K53" s="20">
        <v>2.19524E-2</v>
      </c>
      <c r="L53" s="20">
        <v>9.2785480000000004E-2</v>
      </c>
      <c r="M53" s="20">
        <v>8.6192709999999992E-2</v>
      </c>
      <c r="N53" s="20">
        <v>5.8373989999999994E-2</v>
      </c>
      <c r="O53" s="20">
        <v>0.14413569000000001</v>
      </c>
      <c r="P53" s="20">
        <v>0.11133547000000001</v>
      </c>
      <c r="Q53" s="20">
        <v>9.3015500000000001E-2</v>
      </c>
      <c r="R53" s="20">
        <v>9.9179960000000011E-2</v>
      </c>
      <c r="S53" s="20">
        <v>0.10118636</v>
      </c>
      <c r="T53" s="20">
        <v>9.9006519999999987E-2</v>
      </c>
      <c r="U53" s="20">
        <v>8.4258590000000008E-2</v>
      </c>
      <c r="V53" s="20">
        <v>2.579132E-2</v>
      </c>
      <c r="W53" s="20">
        <v>7.7716199999999999E-3</v>
      </c>
      <c r="X53" s="20">
        <v>9.4608599999999998E-3</v>
      </c>
      <c r="Y53" s="20">
        <v>8.8294709999999998E-2</v>
      </c>
      <c r="Z53" s="20">
        <v>8.234298000000001E-2</v>
      </c>
      <c r="AA53" s="20">
        <v>3.932443E-2</v>
      </c>
      <c r="AB53" s="20">
        <v>0.11734299999999999</v>
      </c>
      <c r="AC53" s="20">
        <v>9.1763480000000008E-2</v>
      </c>
      <c r="AD53" s="20">
        <v>7.9218209999999997E-2</v>
      </c>
      <c r="AE53" s="20">
        <v>8.2989709999999994E-2</v>
      </c>
      <c r="AF53" s="20">
        <v>8.3648840000000002E-2</v>
      </c>
      <c r="AG53" s="21" t="s">
        <v>208</v>
      </c>
    </row>
    <row r="54" spans="1:33" x14ac:dyDescent="0.25">
      <c r="A54" s="15" t="s">
        <v>211</v>
      </c>
      <c r="B54" s="16" t="s">
        <v>212</v>
      </c>
      <c r="C54" s="16" t="s">
        <v>213</v>
      </c>
      <c r="D54" s="16" t="s">
        <v>188</v>
      </c>
      <c r="E54" s="17" t="s">
        <v>214</v>
      </c>
      <c r="F54" s="18">
        <v>42144</v>
      </c>
      <c r="G54" s="19">
        <v>68.268138490000013</v>
      </c>
      <c r="H54" s="20">
        <v>8.8993570000000008E-2</v>
      </c>
      <c r="I54" s="20">
        <v>2.3316159999999999E-2</v>
      </c>
      <c r="J54" s="20">
        <v>2.1228440000000001E-2</v>
      </c>
      <c r="K54" s="20">
        <v>2.3946930000000002E-2</v>
      </c>
      <c r="L54" s="20">
        <v>8.9265299999999992E-2</v>
      </c>
      <c r="M54" s="20">
        <v>7.0669969999999999E-2</v>
      </c>
      <c r="N54" s="20">
        <v>4.1872600000000003E-2</v>
      </c>
      <c r="O54" s="20">
        <v>0.11769783</v>
      </c>
      <c r="P54" s="20">
        <v>9.976808999999999E-2</v>
      </c>
      <c r="Q54" s="20">
        <v>8.121745000000001E-2</v>
      </c>
      <c r="R54" s="20">
        <v>8.7624720000000003E-2</v>
      </c>
      <c r="S54" s="20">
        <v>9.692133E-2</v>
      </c>
      <c r="T54" s="20">
        <v>7.9861360000000006E-2</v>
      </c>
      <c r="U54" s="20">
        <v>8.4258590000000008E-2</v>
      </c>
      <c r="V54" s="20">
        <v>2.579132E-2</v>
      </c>
      <c r="W54" s="20">
        <v>7.7716199999999999E-3</v>
      </c>
      <c r="X54" s="20">
        <v>9.4608599999999998E-3</v>
      </c>
      <c r="Y54" s="20">
        <v>8.8294709999999998E-2</v>
      </c>
      <c r="Z54" s="20">
        <v>8.234298000000001E-2</v>
      </c>
      <c r="AA54" s="20">
        <v>3.932443E-2</v>
      </c>
      <c r="AB54" s="20">
        <v>0.11734299999999999</v>
      </c>
      <c r="AC54" s="20">
        <v>9.1763480000000008E-2</v>
      </c>
      <c r="AD54" s="20">
        <v>7.9218209999999997E-2</v>
      </c>
      <c r="AE54" s="20">
        <v>8.2989709999999994E-2</v>
      </c>
      <c r="AF54" s="20">
        <v>8.3648840000000002E-2</v>
      </c>
      <c r="AG54" s="21" t="s">
        <v>211</v>
      </c>
    </row>
    <row r="55" spans="1:33" x14ac:dyDescent="0.25">
      <c r="A55" s="15" t="s">
        <v>215</v>
      </c>
      <c r="B55" s="16" t="s">
        <v>216</v>
      </c>
      <c r="C55" s="16" t="s">
        <v>217</v>
      </c>
      <c r="D55" s="16" t="s">
        <v>188</v>
      </c>
      <c r="E55" s="17" t="s">
        <v>96</v>
      </c>
      <c r="F55" s="18">
        <v>42648</v>
      </c>
      <c r="G55" s="19">
        <v>67.54437394</v>
      </c>
      <c r="H55" s="20">
        <v>9.4399359999999988E-2</v>
      </c>
      <c r="I55" s="20">
        <v>-5.1630799999999996E-3</v>
      </c>
      <c r="J55" s="20">
        <v>1.34128E-3</v>
      </c>
      <c r="K55" s="20">
        <v>5.3692460000000004E-2</v>
      </c>
      <c r="L55" s="20">
        <v>9.8913650000000006E-2</v>
      </c>
      <c r="M55" s="20">
        <v>9.0594000000000008E-2</v>
      </c>
      <c r="N55" s="20">
        <v>7.2656730000000003E-2</v>
      </c>
      <c r="O55" s="20">
        <v>0.13412455000000001</v>
      </c>
      <c r="P55" s="20">
        <v>0.1054783</v>
      </c>
      <c r="Q55" s="20">
        <v>0.10802080999999999</v>
      </c>
      <c r="R55" s="20">
        <v>0.10360531999999999</v>
      </c>
      <c r="S55" s="20">
        <v>0.10485403</v>
      </c>
      <c r="T55" s="20">
        <v>0.10398999999999999</v>
      </c>
      <c r="U55" s="20">
        <v>8.4258590000000008E-2</v>
      </c>
      <c r="V55" s="20">
        <v>2.579132E-2</v>
      </c>
      <c r="W55" s="20">
        <v>7.7716199999999999E-3</v>
      </c>
      <c r="X55" s="20">
        <v>9.4608599999999998E-3</v>
      </c>
      <c r="Y55" s="20">
        <v>8.8294709999999998E-2</v>
      </c>
      <c r="Z55" s="20">
        <v>8.234298000000001E-2</v>
      </c>
      <c r="AA55" s="20">
        <v>3.932443E-2</v>
      </c>
      <c r="AB55" s="20">
        <v>0.11734299999999999</v>
      </c>
      <c r="AC55" s="20">
        <v>9.1763480000000008E-2</v>
      </c>
      <c r="AD55" s="20">
        <v>7.9218209999999997E-2</v>
      </c>
      <c r="AE55" s="20">
        <v>8.2989709999999994E-2</v>
      </c>
      <c r="AF55" s="20">
        <v>8.3648840000000002E-2</v>
      </c>
      <c r="AG55" s="21" t="s">
        <v>215</v>
      </c>
    </row>
    <row r="56" spans="1:33" x14ac:dyDescent="0.25">
      <c r="A56" s="15" t="s">
        <v>218</v>
      </c>
      <c r="B56" s="16" t="s">
        <v>219</v>
      </c>
      <c r="C56" s="16" t="s">
        <v>220</v>
      </c>
      <c r="D56" s="16" t="s">
        <v>221</v>
      </c>
      <c r="E56" s="17" t="s">
        <v>96</v>
      </c>
      <c r="F56" s="18">
        <v>44166</v>
      </c>
      <c r="G56" s="19">
        <v>59.01039531</v>
      </c>
      <c r="H56" s="20">
        <v>9.9562519999999988E-2</v>
      </c>
      <c r="I56" s="20">
        <v>-2.9844300000000002E-3</v>
      </c>
      <c r="J56" s="20">
        <v>6.8772200000000007E-3</v>
      </c>
      <c r="K56" s="20">
        <v>5.5051070000000001E-2</v>
      </c>
      <c r="L56" s="20">
        <v>0.10623627000000001</v>
      </c>
      <c r="M56" s="20">
        <v>9.4683600000000007E-2</v>
      </c>
      <c r="N56" s="20">
        <v>6.6476099999999996E-2</v>
      </c>
      <c r="O56" s="20">
        <v>0.13066981999999999</v>
      </c>
      <c r="P56" s="20">
        <v>0.11317094000000001</v>
      </c>
      <c r="Q56" s="20">
        <v>0.11378588000000001</v>
      </c>
      <c r="R56" s="20" t="s">
        <v>157</v>
      </c>
      <c r="S56" s="20" t="s">
        <v>157</v>
      </c>
      <c r="T56" s="20">
        <v>0.1159998</v>
      </c>
      <c r="U56" s="20">
        <v>0.10252348</v>
      </c>
      <c r="V56" s="20">
        <v>2.470843E-2</v>
      </c>
      <c r="W56" s="20">
        <v>1.3795630000000001E-2</v>
      </c>
      <c r="X56" s="20">
        <v>1.796145E-2</v>
      </c>
      <c r="Y56" s="20">
        <v>0.12323377000000001</v>
      </c>
      <c r="Z56" s="20">
        <v>0.11598504999999999</v>
      </c>
      <c r="AA56" s="20">
        <v>1.1701999999999999E-2</v>
      </c>
      <c r="AB56" s="20">
        <v>9.6519110000000005E-2</v>
      </c>
      <c r="AC56" s="20">
        <v>8.590529999999999E-2</v>
      </c>
      <c r="AD56" s="20">
        <v>8.3474039999999985E-2</v>
      </c>
      <c r="AE56" s="20" t="s">
        <v>157</v>
      </c>
      <c r="AF56" s="20" t="s">
        <v>157</v>
      </c>
      <c r="AG56" s="21" t="s">
        <v>218</v>
      </c>
    </row>
    <row r="57" spans="1:33" x14ac:dyDescent="0.25">
      <c r="A57" s="15" t="s">
        <v>222</v>
      </c>
      <c r="B57" s="16" t="s">
        <v>223</v>
      </c>
      <c r="C57" s="16" t="s">
        <v>224</v>
      </c>
      <c r="D57" s="16" t="s">
        <v>188</v>
      </c>
      <c r="E57" s="17" t="s">
        <v>152</v>
      </c>
      <c r="F57" s="18">
        <v>37437</v>
      </c>
      <c r="G57" s="19">
        <v>148.14932699000002</v>
      </c>
      <c r="H57" s="20">
        <v>0.13593313000000001</v>
      </c>
      <c r="I57" s="20">
        <v>1.0368199999999999E-3</v>
      </c>
      <c r="J57" s="20">
        <v>1.555059E-2</v>
      </c>
      <c r="K57" s="20">
        <v>6.0890259999999995E-2</v>
      </c>
      <c r="L57" s="20">
        <v>0.14188729</v>
      </c>
      <c r="M57" s="20">
        <v>0.12482201</v>
      </c>
      <c r="N57" s="20">
        <v>2.3822059999999999E-2</v>
      </c>
      <c r="O57" s="20">
        <v>0.12546626</v>
      </c>
      <c r="P57" s="20">
        <v>8.0985370000000001E-2</v>
      </c>
      <c r="Q57" s="20">
        <v>7.3645539999999995E-2</v>
      </c>
      <c r="R57" s="20">
        <v>7.9941399999999996E-2</v>
      </c>
      <c r="S57" s="20">
        <v>8.6146279999999992E-2</v>
      </c>
      <c r="T57" s="20">
        <v>9.0139669999999991E-2</v>
      </c>
      <c r="U57" s="20">
        <v>8.4258590000000008E-2</v>
      </c>
      <c r="V57" s="20">
        <v>2.579132E-2</v>
      </c>
      <c r="W57" s="20">
        <v>7.7716199999999999E-3</v>
      </c>
      <c r="X57" s="20">
        <v>9.4608599999999998E-3</v>
      </c>
      <c r="Y57" s="20">
        <v>8.8294709999999998E-2</v>
      </c>
      <c r="Z57" s="20">
        <v>8.234298000000001E-2</v>
      </c>
      <c r="AA57" s="20">
        <v>3.932443E-2</v>
      </c>
      <c r="AB57" s="20">
        <v>0.11734299999999999</v>
      </c>
      <c r="AC57" s="20">
        <v>9.1763480000000008E-2</v>
      </c>
      <c r="AD57" s="20">
        <v>7.9218209999999997E-2</v>
      </c>
      <c r="AE57" s="20">
        <v>8.2989709999999994E-2</v>
      </c>
      <c r="AF57" s="20">
        <v>8.3648840000000002E-2</v>
      </c>
      <c r="AG57" s="21" t="s">
        <v>222</v>
      </c>
    </row>
    <row r="58" spans="1:33" x14ac:dyDescent="0.25">
      <c r="A58" s="15" t="s">
        <v>225</v>
      </c>
      <c r="B58" s="16" t="s">
        <v>226</v>
      </c>
      <c r="C58" s="16" t="s">
        <v>227</v>
      </c>
      <c r="D58" s="16" t="s">
        <v>228</v>
      </c>
      <c r="E58" s="17" t="s">
        <v>152</v>
      </c>
      <c r="F58" s="18">
        <v>44166</v>
      </c>
      <c r="G58" s="19">
        <v>19.581318280000001</v>
      </c>
      <c r="H58" s="20">
        <v>0.14551332</v>
      </c>
      <c r="I58" s="20">
        <v>3.1046400000000001E-3</v>
      </c>
      <c r="J58" s="20">
        <v>1.8088590000000002E-2</v>
      </c>
      <c r="K58" s="20">
        <v>6.8604990000000005E-2</v>
      </c>
      <c r="L58" s="20">
        <v>0.14890949000000001</v>
      </c>
      <c r="M58" s="20">
        <v>0.13492183000000002</v>
      </c>
      <c r="N58" s="20">
        <v>2.8125749999999998E-2</v>
      </c>
      <c r="O58" s="20">
        <v>0.12602197000000001</v>
      </c>
      <c r="P58" s="20">
        <v>9.1975990000000007E-2</v>
      </c>
      <c r="Q58" s="20">
        <v>9.3063599999999996E-2</v>
      </c>
      <c r="R58" s="20" t="s">
        <v>157</v>
      </c>
      <c r="S58" s="20" t="s">
        <v>157</v>
      </c>
      <c r="T58" s="20">
        <v>9.7955059999999997E-2</v>
      </c>
      <c r="U58" s="20">
        <v>9.9091229999999988E-2</v>
      </c>
      <c r="V58" s="20">
        <v>2.2775789999999997E-2</v>
      </c>
      <c r="W58" s="20">
        <v>1.0377339999999999E-2</v>
      </c>
      <c r="X58" s="20">
        <v>1.7184560000000002E-2</v>
      </c>
      <c r="Y58" s="20">
        <v>0.11530813000000001</v>
      </c>
      <c r="Z58" s="20">
        <v>0.10113918999999999</v>
      </c>
      <c r="AA58" s="20">
        <v>9.9571599999999996E-3</v>
      </c>
      <c r="AB58" s="20">
        <v>9.3717679999999998E-2</v>
      </c>
      <c r="AC58" s="20">
        <v>8.5163340000000004E-2</v>
      </c>
      <c r="AD58" s="20">
        <v>8.415483E-2</v>
      </c>
      <c r="AE58" s="20" t="s">
        <v>157</v>
      </c>
      <c r="AF58" s="20" t="s">
        <v>157</v>
      </c>
      <c r="AG58" s="21" t="s">
        <v>225</v>
      </c>
    </row>
    <row r="59" spans="1:33" x14ac:dyDescent="0.25">
      <c r="A59" s="15" t="s">
        <v>229</v>
      </c>
      <c r="B59" s="16" t="s">
        <v>230</v>
      </c>
      <c r="C59" s="16" t="s">
        <v>231</v>
      </c>
      <c r="D59" s="16" t="s">
        <v>180</v>
      </c>
      <c r="E59" s="17" t="s">
        <v>162</v>
      </c>
      <c r="F59" s="18">
        <v>36647</v>
      </c>
      <c r="G59" s="19">
        <v>34.737093520000002</v>
      </c>
      <c r="H59" s="20">
        <v>7.5576030000000002E-2</v>
      </c>
      <c r="I59" s="20">
        <v>1.6903149999999999E-2</v>
      </c>
      <c r="J59" s="20">
        <v>-3.8927200000000001E-3</v>
      </c>
      <c r="K59" s="20">
        <v>5.8945099999999995E-3</v>
      </c>
      <c r="L59" s="20">
        <v>8.1299860000000002E-2</v>
      </c>
      <c r="M59" s="20">
        <v>9.2416899999999996E-2</v>
      </c>
      <c r="N59" s="20">
        <v>4.5373460000000004E-2</v>
      </c>
      <c r="O59" s="20">
        <v>0.11432204</v>
      </c>
      <c r="P59" s="20">
        <v>9.1036260000000008E-2</v>
      </c>
      <c r="Q59" s="20">
        <v>8.047965E-2</v>
      </c>
      <c r="R59" s="20">
        <v>8.9117379999999996E-2</v>
      </c>
      <c r="S59" s="20">
        <v>9.2485780000000004E-2</v>
      </c>
      <c r="T59" s="20">
        <v>7.1568560000000003E-2</v>
      </c>
      <c r="U59" s="20">
        <v>8.4258590000000008E-2</v>
      </c>
      <c r="V59" s="20">
        <v>2.579132E-2</v>
      </c>
      <c r="W59" s="20">
        <v>7.7716199999999999E-3</v>
      </c>
      <c r="X59" s="20">
        <v>9.4608599999999998E-3</v>
      </c>
      <c r="Y59" s="20">
        <v>8.8294709999999998E-2</v>
      </c>
      <c r="Z59" s="20">
        <v>8.234298000000001E-2</v>
      </c>
      <c r="AA59" s="20">
        <v>3.932443E-2</v>
      </c>
      <c r="AB59" s="20">
        <v>0.11734299999999999</v>
      </c>
      <c r="AC59" s="20">
        <v>9.1763480000000008E-2</v>
      </c>
      <c r="AD59" s="20">
        <v>7.9218209999999997E-2</v>
      </c>
      <c r="AE59" s="20">
        <v>8.29897E-2</v>
      </c>
      <c r="AF59" s="20">
        <v>8.3648819999999999E-2</v>
      </c>
      <c r="AG59" s="21" t="s">
        <v>229</v>
      </c>
    </row>
    <row r="60" spans="1:33" x14ac:dyDescent="0.25">
      <c r="A60" s="15" t="s">
        <v>232</v>
      </c>
      <c r="B60" s="16" t="s">
        <v>233</v>
      </c>
      <c r="C60" s="16" t="s">
        <v>234</v>
      </c>
      <c r="D60" s="16" t="s">
        <v>180</v>
      </c>
      <c r="E60" s="17" t="s">
        <v>175</v>
      </c>
      <c r="F60" s="18">
        <v>36165</v>
      </c>
      <c r="G60" s="19">
        <v>369.23074245999999</v>
      </c>
      <c r="H60" s="20">
        <v>7.7814500000000009E-2</v>
      </c>
      <c r="I60" s="20">
        <v>1.5858270000000001E-2</v>
      </c>
      <c r="J60" s="20">
        <v>7.9136199999999997E-3</v>
      </c>
      <c r="K60" s="20">
        <v>2.6249349999999998E-2</v>
      </c>
      <c r="L60" s="20">
        <v>8.7707239999999992E-2</v>
      </c>
      <c r="M60" s="20">
        <v>9.841896E-2</v>
      </c>
      <c r="N60" s="20">
        <v>5.4779150000000006E-2</v>
      </c>
      <c r="O60" s="20">
        <v>0.13052934999999999</v>
      </c>
      <c r="P60" s="20">
        <v>0.11736560000000001</v>
      </c>
      <c r="Q60" s="20">
        <v>0.10459423</v>
      </c>
      <c r="R60" s="20">
        <v>9.6095479999999997E-2</v>
      </c>
      <c r="S60" s="20">
        <v>0.10297168</v>
      </c>
      <c r="T60" s="20">
        <v>0.10404614000000001</v>
      </c>
      <c r="U60" s="20">
        <v>8.4258590000000008E-2</v>
      </c>
      <c r="V60" s="20">
        <v>2.579132E-2</v>
      </c>
      <c r="W60" s="20">
        <v>7.7716199999999999E-3</v>
      </c>
      <c r="X60" s="20">
        <v>9.4608599999999998E-3</v>
      </c>
      <c r="Y60" s="20">
        <v>8.8294709999999998E-2</v>
      </c>
      <c r="Z60" s="20">
        <v>8.234298000000001E-2</v>
      </c>
      <c r="AA60" s="20">
        <v>3.932443E-2</v>
      </c>
      <c r="AB60" s="20">
        <v>0.11734299999999999</v>
      </c>
      <c r="AC60" s="20">
        <v>9.1763480000000008E-2</v>
      </c>
      <c r="AD60" s="20">
        <v>7.9218209999999997E-2</v>
      </c>
      <c r="AE60" s="20">
        <v>8.29897E-2</v>
      </c>
      <c r="AF60" s="20">
        <v>8.3648819999999999E-2</v>
      </c>
      <c r="AG60" s="21" t="s">
        <v>232</v>
      </c>
    </row>
    <row r="61" spans="1:33" x14ac:dyDescent="0.25">
      <c r="A61" s="15" t="s">
        <v>235</v>
      </c>
      <c r="B61" s="16" t="s">
        <v>236</v>
      </c>
      <c r="C61" s="16" t="s">
        <v>237</v>
      </c>
      <c r="D61" s="16" t="s">
        <v>238</v>
      </c>
      <c r="E61" s="17" t="s">
        <v>72</v>
      </c>
      <c r="F61" s="18">
        <v>41659</v>
      </c>
      <c r="G61" s="19">
        <v>197.88299459999999</v>
      </c>
      <c r="H61" s="20">
        <v>8.6428550000000007E-2</v>
      </c>
      <c r="I61" s="20">
        <v>5.968383E-2</v>
      </c>
      <c r="J61" s="20">
        <v>3.8926419999999996E-2</v>
      </c>
      <c r="K61" s="20">
        <v>1.2902789999999999E-2</v>
      </c>
      <c r="L61" s="20">
        <v>0.15591838999999999</v>
      </c>
      <c r="M61" s="20">
        <v>0.12550644999999999</v>
      </c>
      <c r="N61" s="20">
        <v>5.160766E-2</v>
      </c>
      <c r="O61" s="20">
        <v>0.17831519000000001</v>
      </c>
      <c r="P61" s="20">
        <v>0.15517592999999999</v>
      </c>
      <c r="Q61" s="20">
        <v>0.11496054999999999</v>
      </c>
      <c r="R61" s="20">
        <v>0.11107515</v>
      </c>
      <c r="S61" s="20" t="s">
        <v>157</v>
      </c>
      <c r="T61" s="20">
        <v>9.6625680000000005E-2</v>
      </c>
      <c r="U61" s="20">
        <v>5.7449729999999997E-2</v>
      </c>
      <c r="V61" s="20">
        <v>6.0916480000000002E-2</v>
      </c>
      <c r="W61" s="20">
        <v>2.3826489999999999E-2</v>
      </c>
      <c r="X61" s="20">
        <v>-2.896922E-2</v>
      </c>
      <c r="Y61" s="20">
        <v>0.10490102999999999</v>
      </c>
      <c r="Z61" s="20">
        <v>3.7740860000000001E-2</v>
      </c>
      <c r="AA61" s="20">
        <v>-5.1503600000000005E-3</v>
      </c>
      <c r="AB61" s="20">
        <v>0.12267984</v>
      </c>
      <c r="AC61" s="20">
        <v>7.2821360000000002E-2</v>
      </c>
      <c r="AD61" s="20">
        <v>4.8667990000000001E-2</v>
      </c>
      <c r="AE61" s="20">
        <v>3.8277190000000003E-2</v>
      </c>
      <c r="AF61" s="20">
        <v>5.137626E-2</v>
      </c>
      <c r="AG61" s="21" t="s">
        <v>235</v>
      </c>
    </row>
    <row r="62" spans="1:33" x14ac:dyDescent="0.25">
      <c r="A62" s="15" t="s">
        <v>239</v>
      </c>
      <c r="B62" s="16" t="s">
        <v>240</v>
      </c>
      <c r="C62" s="16" t="s">
        <v>241</v>
      </c>
      <c r="D62" s="16" t="s">
        <v>238</v>
      </c>
      <c r="E62" s="17" t="s">
        <v>242</v>
      </c>
      <c r="F62" s="18">
        <v>39066</v>
      </c>
      <c r="G62" s="19">
        <v>204.02908472999999</v>
      </c>
      <c r="H62" s="20">
        <v>7.3613509999999993E-2</v>
      </c>
      <c r="I62" s="20">
        <v>2.6420599999999999E-2</v>
      </c>
      <c r="J62" s="20">
        <v>4.0295379999999999E-2</v>
      </c>
      <c r="K62" s="20">
        <v>4.0711500000000005E-2</v>
      </c>
      <c r="L62" s="20">
        <v>0.12330475</v>
      </c>
      <c r="M62" s="20">
        <v>0.11265768</v>
      </c>
      <c r="N62" s="20">
        <v>7.6405649999999992E-2</v>
      </c>
      <c r="O62" s="20">
        <v>0.18426744</v>
      </c>
      <c r="P62" s="20">
        <v>0.11341635</v>
      </c>
      <c r="Q62" s="20">
        <v>8.6831630000000007E-2</v>
      </c>
      <c r="R62" s="20">
        <v>9.1623309999999999E-2</v>
      </c>
      <c r="S62" s="20">
        <v>9.7723299999999999E-2</v>
      </c>
      <c r="T62" s="20">
        <v>9.6203949999999996E-2</v>
      </c>
      <c r="U62" s="20">
        <v>5.7449729999999997E-2</v>
      </c>
      <c r="V62" s="20">
        <v>6.0916480000000002E-2</v>
      </c>
      <c r="W62" s="20">
        <v>2.3826489999999999E-2</v>
      </c>
      <c r="X62" s="20">
        <v>-2.896922E-2</v>
      </c>
      <c r="Y62" s="20">
        <v>0.10490102999999999</v>
      </c>
      <c r="Z62" s="20">
        <v>3.7740860000000001E-2</v>
      </c>
      <c r="AA62" s="20">
        <v>-5.1503600000000005E-3</v>
      </c>
      <c r="AB62" s="20">
        <v>0.12267984</v>
      </c>
      <c r="AC62" s="20">
        <v>7.2821360000000002E-2</v>
      </c>
      <c r="AD62" s="20">
        <v>4.8667990000000001E-2</v>
      </c>
      <c r="AE62" s="20">
        <v>3.8277190000000003E-2</v>
      </c>
      <c r="AF62" s="20">
        <v>5.137626E-2</v>
      </c>
      <c r="AG62" s="21" t="s">
        <v>239</v>
      </c>
    </row>
    <row r="63" spans="1:33" ht="15.75" x14ac:dyDescent="0.25">
      <c r="A63" s="9" t="s">
        <v>243</v>
      </c>
      <c r="B63" s="10"/>
      <c r="C63" s="10"/>
      <c r="D63" s="10"/>
      <c r="E63" s="11"/>
      <c r="F63" s="22"/>
      <c r="G63" s="22"/>
      <c r="H63" s="23" t="s">
        <v>157</v>
      </c>
      <c r="I63" s="23" t="s">
        <v>157</v>
      </c>
      <c r="J63" s="23" t="s">
        <v>157</v>
      </c>
      <c r="K63" s="23" t="s">
        <v>157</v>
      </c>
      <c r="L63" s="23" t="s">
        <v>157</v>
      </c>
      <c r="M63" s="23" t="s">
        <v>157</v>
      </c>
      <c r="N63" s="23" t="s">
        <v>157</v>
      </c>
      <c r="O63" s="23" t="s">
        <v>157</v>
      </c>
      <c r="P63" s="23" t="s">
        <v>157</v>
      </c>
      <c r="Q63" s="23" t="s">
        <v>157</v>
      </c>
      <c r="R63" s="23" t="s">
        <v>157</v>
      </c>
      <c r="S63" s="23" t="s">
        <v>157</v>
      </c>
      <c r="T63" s="24" t="s">
        <v>157</v>
      </c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1" t="s">
        <v>243</v>
      </c>
    </row>
    <row r="64" spans="1:33" x14ac:dyDescent="0.25">
      <c r="A64" s="15" t="s">
        <v>244</v>
      </c>
      <c r="B64" s="16" t="s">
        <v>245</v>
      </c>
      <c r="C64" s="16" t="s">
        <v>246</v>
      </c>
      <c r="D64" s="16" t="s">
        <v>247</v>
      </c>
      <c r="E64" s="17" t="s">
        <v>81</v>
      </c>
      <c r="F64" s="18">
        <v>41095</v>
      </c>
      <c r="G64" s="19">
        <v>168.07184876999997</v>
      </c>
      <c r="H64" s="20">
        <v>0.15011570000000002</v>
      </c>
      <c r="I64" s="20">
        <v>3.094566E-2</v>
      </c>
      <c r="J64" s="20">
        <v>5.4173619999999999E-2</v>
      </c>
      <c r="K64" s="20">
        <v>8.8934540000000006E-2</v>
      </c>
      <c r="L64" s="20">
        <v>0.18327497000000001</v>
      </c>
      <c r="M64" s="20">
        <v>0.16203299000000002</v>
      </c>
      <c r="N64" s="20">
        <v>3.2391919999999998E-2</v>
      </c>
      <c r="O64" s="20">
        <v>9.5467340000000012E-2</v>
      </c>
      <c r="P64" s="20">
        <v>9.3508090000000002E-2</v>
      </c>
      <c r="Q64" s="20">
        <v>8.2015390000000007E-2</v>
      </c>
      <c r="R64" s="20">
        <v>9.858314E-2</v>
      </c>
      <c r="S64" s="20">
        <v>0.11318690999999999</v>
      </c>
      <c r="T64" s="20">
        <v>0.12235404000000001</v>
      </c>
      <c r="U64" s="20">
        <v>0.1492801</v>
      </c>
      <c r="V64" s="20">
        <v>3.1248559999999998E-2</v>
      </c>
      <c r="W64" s="20">
        <v>5.4371619999999996E-2</v>
      </c>
      <c r="X64" s="20">
        <v>8.956037E-2</v>
      </c>
      <c r="Y64" s="20">
        <v>0.18274831</v>
      </c>
      <c r="Z64" s="20">
        <v>0.16235236</v>
      </c>
      <c r="AA64" s="20">
        <v>3.219959E-2</v>
      </c>
      <c r="AB64" s="20">
        <v>9.728524999999999E-2</v>
      </c>
      <c r="AC64" s="20">
        <v>9.7090720000000005E-2</v>
      </c>
      <c r="AD64" s="20">
        <v>8.5244250000000008E-2</v>
      </c>
      <c r="AE64" s="20">
        <v>0.10065516000000001</v>
      </c>
      <c r="AF64" s="20">
        <v>0.11484171999999999</v>
      </c>
      <c r="AG64" s="21" t="s">
        <v>244</v>
      </c>
    </row>
    <row r="65" spans="1:33" x14ac:dyDescent="0.25">
      <c r="A65" s="15" t="s">
        <v>248</v>
      </c>
      <c r="B65" s="16" t="s">
        <v>249</v>
      </c>
      <c r="C65" s="16" t="s">
        <v>250</v>
      </c>
      <c r="D65" s="16" t="s">
        <v>251</v>
      </c>
      <c r="E65" s="17" t="s">
        <v>72</v>
      </c>
      <c r="F65" s="18">
        <v>40007</v>
      </c>
      <c r="G65" s="19">
        <v>137.57491150000001</v>
      </c>
      <c r="H65" s="20">
        <v>0.13799478000000001</v>
      </c>
      <c r="I65" s="20">
        <v>3.1179579999999998E-2</v>
      </c>
      <c r="J65" s="20">
        <v>5.6019010000000001E-2</v>
      </c>
      <c r="K65" s="20">
        <v>8.9240420000000001E-2</v>
      </c>
      <c r="L65" s="20">
        <v>0.16594467999999998</v>
      </c>
      <c r="M65" s="20">
        <v>0.15998813000000001</v>
      </c>
      <c r="N65" s="20">
        <v>4.7809160000000003E-2</v>
      </c>
      <c r="O65" s="20">
        <v>0.10455107</v>
      </c>
      <c r="P65" s="20">
        <v>0.10996057000000001</v>
      </c>
      <c r="Q65" s="20">
        <v>8.3115070000000013E-2</v>
      </c>
      <c r="R65" s="20">
        <v>9.7114199999999998E-2</v>
      </c>
      <c r="S65" s="20">
        <v>0.11386892</v>
      </c>
      <c r="T65" s="20">
        <v>0.11224778000000001</v>
      </c>
      <c r="U65" s="20">
        <v>0.15556744</v>
      </c>
      <c r="V65" s="20">
        <v>2.8125049999999999E-2</v>
      </c>
      <c r="W65" s="20">
        <v>5.3115790000000003E-2</v>
      </c>
      <c r="X65" s="20">
        <v>9.5868049999999996E-2</v>
      </c>
      <c r="Y65" s="20">
        <v>0.17553356999999997</v>
      </c>
      <c r="Z65" s="20">
        <v>0.16572379000000001</v>
      </c>
      <c r="AA65" s="20">
        <v>4.2540399999999999E-2</v>
      </c>
      <c r="AB65" s="20">
        <v>0.11015302</v>
      </c>
      <c r="AC65" s="20">
        <v>0.10605228999999999</v>
      </c>
      <c r="AD65" s="20">
        <v>9.3580330000000003E-2</v>
      </c>
      <c r="AE65" s="20">
        <v>0.10633457</v>
      </c>
      <c r="AF65" s="20">
        <v>0.12032145</v>
      </c>
      <c r="AG65" s="21" t="s">
        <v>248</v>
      </c>
    </row>
    <row r="66" spans="1:33" x14ac:dyDescent="0.25">
      <c r="A66" s="15" t="s">
        <v>252</v>
      </c>
      <c r="B66" s="16" t="s">
        <v>253</v>
      </c>
      <c r="C66" s="16" t="s">
        <v>254</v>
      </c>
      <c r="D66" s="16" t="s">
        <v>255</v>
      </c>
      <c r="E66" s="17" t="s">
        <v>192</v>
      </c>
      <c r="F66" s="18">
        <v>41108</v>
      </c>
      <c r="G66" s="19">
        <v>201.60564031000001</v>
      </c>
      <c r="H66" s="20">
        <v>3.502566E-2</v>
      </c>
      <c r="I66" s="20">
        <v>5.2875000000000005E-3</v>
      </c>
      <c r="J66" s="20">
        <v>-2.908871E-2</v>
      </c>
      <c r="K66" s="20">
        <v>2.3607E-2</v>
      </c>
      <c r="L66" s="20">
        <v>9.9742209999999998E-2</v>
      </c>
      <c r="M66" s="20">
        <v>6.7637939999999994E-2</v>
      </c>
      <c r="N66" s="20">
        <v>5.159453E-2</v>
      </c>
      <c r="O66" s="20">
        <v>7.2419289999999997E-2</v>
      </c>
      <c r="P66" s="20">
        <v>2.8312669999999998E-2</v>
      </c>
      <c r="Q66" s="20">
        <v>3.5984600000000005E-2</v>
      </c>
      <c r="R66" s="20">
        <v>5.3030280000000006E-2</v>
      </c>
      <c r="S66" s="20">
        <v>8.6438699999999993E-2</v>
      </c>
      <c r="T66" s="20">
        <v>9.5908599999999997E-2</v>
      </c>
      <c r="U66" s="20">
        <v>0.14731978000000001</v>
      </c>
      <c r="V66" s="20">
        <v>3.1124290000000002E-2</v>
      </c>
      <c r="W66" s="20">
        <v>5.3006930000000001E-2</v>
      </c>
      <c r="X66" s="20">
        <v>8.7111620000000001E-2</v>
      </c>
      <c r="Y66" s="20">
        <v>0.17973656999999998</v>
      </c>
      <c r="Z66" s="20">
        <v>0.15985526999999999</v>
      </c>
      <c r="AA66" s="20">
        <v>3.2328920000000004E-2</v>
      </c>
      <c r="AB66" s="20">
        <v>9.7718000000000013E-2</v>
      </c>
      <c r="AC66" s="20">
        <v>9.6661680000000014E-2</v>
      </c>
      <c r="AD66" s="20">
        <v>8.4731600000000004E-2</v>
      </c>
      <c r="AE66" s="20">
        <v>9.9916420000000006E-2</v>
      </c>
      <c r="AF66" s="20">
        <v>0.11355460000000001</v>
      </c>
      <c r="AG66" s="21" t="s">
        <v>252</v>
      </c>
    </row>
    <row r="67" spans="1:33" x14ac:dyDescent="0.25">
      <c r="A67" s="15" t="s">
        <v>256</v>
      </c>
      <c r="B67" s="16" t="s">
        <v>257</v>
      </c>
      <c r="C67" s="16" t="s">
        <v>258</v>
      </c>
      <c r="D67" s="16" t="s">
        <v>251</v>
      </c>
      <c r="E67" s="17" t="s">
        <v>175</v>
      </c>
      <c r="F67" s="18">
        <v>44118</v>
      </c>
      <c r="G67" s="19">
        <v>15.481426340000002</v>
      </c>
      <c r="H67" s="20">
        <v>1.0419119999999999E-2</v>
      </c>
      <c r="I67" s="20">
        <v>1.1851739999999999E-2</v>
      </c>
      <c r="J67" s="20">
        <v>-1.7656249999999998E-2</v>
      </c>
      <c r="K67" s="20">
        <v>5.9091400000000002E-3</v>
      </c>
      <c r="L67" s="20">
        <v>6.0598840000000001E-2</v>
      </c>
      <c r="M67" s="20">
        <v>6.766788E-2</v>
      </c>
      <c r="N67" s="20">
        <v>1.816015E-2</v>
      </c>
      <c r="O67" s="20">
        <v>4.2874619999999995E-2</v>
      </c>
      <c r="P67" s="20">
        <v>4.5944120000000005E-2</v>
      </c>
      <c r="Q67" s="20">
        <v>5.0137970000000004E-2</v>
      </c>
      <c r="R67" s="20">
        <v>5.7858080000000006E-2</v>
      </c>
      <c r="S67" s="20" t="s">
        <v>157</v>
      </c>
      <c r="T67" s="20">
        <v>3.9129610000000002E-2</v>
      </c>
      <c r="U67" s="20">
        <v>0.15556744</v>
      </c>
      <c r="V67" s="20">
        <v>2.8125049999999999E-2</v>
      </c>
      <c r="W67" s="20">
        <v>5.3115790000000003E-2</v>
      </c>
      <c r="X67" s="20">
        <v>9.5868049999999996E-2</v>
      </c>
      <c r="Y67" s="20">
        <v>0.17553356999999997</v>
      </c>
      <c r="Z67" s="20">
        <v>0.16572379000000001</v>
      </c>
      <c r="AA67" s="20">
        <v>4.2540399999999999E-2</v>
      </c>
      <c r="AB67" s="20">
        <v>0.11015302</v>
      </c>
      <c r="AC67" s="20">
        <v>0.10605228999999999</v>
      </c>
      <c r="AD67" s="20">
        <v>9.3580330000000003E-2</v>
      </c>
      <c r="AE67" s="20">
        <v>0.10633457</v>
      </c>
      <c r="AF67" s="20">
        <v>0.12032145</v>
      </c>
      <c r="AG67" s="21" t="s">
        <v>256</v>
      </c>
    </row>
    <row r="68" spans="1:33" x14ac:dyDescent="0.25">
      <c r="A68" s="15" t="s">
        <v>259</v>
      </c>
      <c r="B68" s="16" t="s">
        <v>260</v>
      </c>
      <c r="C68" s="16" t="s">
        <v>261</v>
      </c>
      <c r="D68" s="16" t="s">
        <v>251</v>
      </c>
      <c r="E68" s="17" t="s">
        <v>262</v>
      </c>
      <c r="F68" s="18">
        <v>40862</v>
      </c>
      <c r="G68" s="19">
        <v>15.86305202</v>
      </c>
      <c r="H68" s="20">
        <v>0.12050999</v>
      </c>
      <c r="I68" s="20">
        <v>2.6498789999999998E-2</v>
      </c>
      <c r="J68" s="20">
        <v>1.2343340000000001E-2</v>
      </c>
      <c r="K68" s="20">
        <v>5.3387849999999994E-2</v>
      </c>
      <c r="L68" s="20">
        <v>0.18296517999999998</v>
      </c>
      <c r="M68" s="20">
        <v>0.18278341000000001</v>
      </c>
      <c r="N68" s="20">
        <v>2.7022379999999999E-2</v>
      </c>
      <c r="O68" s="20">
        <v>0.12379875</v>
      </c>
      <c r="P68" s="20">
        <v>7.1795070000000002E-2</v>
      </c>
      <c r="Q68" s="20">
        <v>5.5121999999999997E-2</v>
      </c>
      <c r="R68" s="20">
        <v>7.981133E-2</v>
      </c>
      <c r="S68" s="20">
        <v>9.2402250000000005E-2</v>
      </c>
      <c r="T68" s="20">
        <v>0.10313923000000001</v>
      </c>
      <c r="U68" s="20">
        <v>0.15556744</v>
      </c>
      <c r="V68" s="20">
        <v>2.8125049999999999E-2</v>
      </c>
      <c r="W68" s="20">
        <v>5.3115790000000003E-2</v>
      </c>
      <c r="X68" s="20">
        <v>9.5868049999999996E-2</v>
      </c>
      <c r="Y68" s="20">
        <v>0.17553356999999997</v>
      </c>
      <c r="Z68" s="20">
        <v>0.16572379000000001</v>
      </c>
      <c r="AA68" s="20">
        <v>4.2540399999999999E-2</v>
      </c>
      <c r="AB68" s="20">
        <v>0.11015302</v>
      </c>
      <c r="AC68" s="20">
        <v>0.10605228999999999</v>
      </c>
      <c r="AD68" s="20">
        <v>9.3580330000000003E-2</v>
      </c>
      <c r="AE68" s="20">
        <v>0.10633457</v>
      </c>
      <c r="AF68" s="20">
        <v>0.12032145</v>
      </c>
      <c r="AG68" s="21" t="s">
        <v>259</v>
      </c>
    </row>
    <row r="69" spans="1:33" x14ac:dyDescent="0.25">
      <c r="A69" s="30" t="s">
        <v>263</v>
      </c>
      <c r="B69" s="25" t="s">
        <v>264</v>
      </c>
      <c r="C69" s="16" t="s">
        <v>265</v>
      </c>
      <c r="D69" s="16" t="s">
        <v>255</v>
      </c>
      <c r="E69" s="17" t="s">
        <v>266</v>
      </c>
      <c r="F69" s="18">
        <v>44481</v>
      </c>
      <c r="G69" s="19">
        <v>15.495539689999999</v>
      </c>
      <c r="H69" s="20">
        <v>0.14328813000000001</v>
      </c>
      <c r="I69" s="20">
        <v>1.9848730000000002E-2</v>
      </c>
      <c r="J69" s="20">
        <v>3.4947680000000002E-2</v>
      </c>
      <c r="K69" s="20">
        <v>8.8674069999999994E-2</v>
      </c>
      <c r="L69" s="20">
        <v>0.20083389000000001</v>
      </c>
      <c r="M69" s="20">
        <v>0.18454215000000002</v>
      </c>
      <c r="N69" s="20">
        <v>3.4515469999999999E-2</v>
      </c>
      <c r="O69" s="20">
        <v>9.5787720000000007E-2</v>
      </c>
      <c r="P69" s="20">
        <v>7.9396700000000001E-2</v>
      </c>
      <c r="Q69" s="20">
        <v>7.6259839999999995E-2</v>
      </c>
      <c r="R69" s="20">
        <v>8.1649079999999999E-2</v>
      </c>
      <c r="S69" s="20">
        <v>0.11453167</v>
      </c>
      <c r="T69" s="20">
        <v>4.9501200000000002E-2</v>
      </c>
      <c r="U69" s="20">
        <v>0.14731978000000001</v>
      </c>
      <c r="V69" s="20">
        <v>3.1124290000000002E-2</v>
      </c>
      <c r="W69" s="20">
        <v>5.3006930000000001E-2</v>
      </c>
      <c r="X69" s="20">
        <v>8.7111620000000001E-2</v>
      </c>
      <c r="Y69" s="20">
        <v>0.17973656999999998</v>
      </c>
      <c r="Z69" s="20">
        <v>0.15985526999999999</v>
      </c>
      <c r="AA69" s="20">
        <v>3.2328920000000004E-2</v>
      </c>
      <c r="AB69" s="20">
        <v>9.7718000000000013E-2</v>
      </c>
      <c r="AC69" s="20">
        <v>9.6661680000000014E-2</v>
      </c>
      <c r="AD69" s="20">
        <v>8.4731600000000004E-2</v>
      </c>
      <c r="AE69" s="20">
        <v>9.9916420000000006E-2</v>
      </c>
      <c r="AF69" s="20">
        <v>0.11355460000000001</v>
      </c>
      <c r="AG69" s="21" t="s">
        <v>263</v>
      </c>
    </row>
    <row r="70" spans="1:33" x14ac:dyDescent="0.25">
      <c r="A70" s="30" t="s">
        <v>267</v>
      </c>
      <c r="B70" s="25" t="s">
        <v>194</v>
      </c>
      <c r="C70" s="16" t="s">
        <v>195</v>
      </c>
      <c r="D70" s="16" t="s">
        <v>255</v>
      </c>
      <c r="E70" s="17" t="s">
        <v>268</v>
      </c>
      <c r="F70" s="18">
        <v>44385</v>
      </c>
      <c r="G70" s="19">
        <v>113.21258103</v>
      </c>
      <c r="H70" s="20">
        <v>9.5446019999999993E-2</v>
      </c>
      <c r="I70" s="20">
        <v>4.803632E-2</v>
      </c>
      <c r="J70" s="20">
        <v>3.5778259999999999E-2</v>
      </c>
      <c r="K70" s="20">
        <v>3.1197620000000002E-2</v>
      </c>
      <c r="L70" s="20">
        <v>0.18015305999999998</v>
      </c>
      <c r="M70" s="20">
        <v>0.17816941</v>
      </c>
      <c r="N70" s="20">
        <v>7.3713580000000001E-2</v>
      </c>
      <c r="O70" s="20">
        <v>0.14406978000000001</v>
      </c>
      <c r="P70" s="20">
        <v>0.12809162000000002</v>
      </c>
      <c r="Q70" s="20">
        <v>9.7151980000000013E-2</v>
      </c>
      <c r="R70" s="20">
        <v>0.11210124</v>
      </c>
      <c r="S70" s="20">
        <v>0.12143039</v>
      </c>
      <c r="T70" s="20">
        <v>7.3564779999999996E-2</v>
      </c>
      <c r="U70" s="20">
        <v>0.14731978000000001</v>
      </c>
      <c r="V70" s="20">
        <v>3.1124290000000002E-2</v>
      </c>
      <c r="W70" s="20">
        <v>5.3006930000000001E-2</v>
      </c>
      <c r="X70" s="20">
        <v>8.7111620000000001E-2</v>
      </c>
      <c r="Y70" s="20">
        <v>0.17973656999999998</v>
      </c>
      <c r="Z70" s="20">
        <v>0.15985526999999999</v>
      </c>
      <c r="AA70" s="20">
        <v>3.2328920000000004E-2</v>
      </c>
      <c r="AB70" s="20">
        <v>9.7718000000000013E-2</v>
      </c>
      <c r="AC70" s="20">
        <v>9.6661680000000014E-2</v>
      </c>
      <c r="AD70" s="20">
        <v>8.4731600000000004E-2</v>
      </c>
      <c r="AE70" s="20">
        <v>9.9916420000000006E-2</v>
      </c>
      <c r="AF70" s="20">
        <v>0.11355460000000001</v>
      </c>
      <c r="AG70" s="21" t="s">
        <v>267</v>
      </c>
    </row>
    <row r="71" spans="1:33" x14ac:dyDescent="0.25">
      <c r="A71" s="30" t="s">
        <v>269</v>
      </c>
      <c r="B71" s="25" t="s">
        <v>270</v>
      </c>
      <c r="C71" s="16" t="s">
        <v>271</v>
      </c>
      <c r="D71" s="16" t="s">
        <v>272</v>
      </c>
      <c r="E71" s="17" t="s">
        <v>268</v>
      </c>
      <c r="F71" s="18">
        <v>44838</v>
      </c>
      <c r="G71" s="19">
        <v>21.681654350000002</v>
      </c>
      <c r="H71" s="20">
        <v>9.4014500000000001E-2</v>
      </c>
      <c r="I71" s="20">
        <v>1.9317310000000001E-2</v>
      </c>
      <c r="J71" s="20">
        <v>4.280817E-2</v>
      </c>
      <c r="K71" s="20">
        <v>2.9336669999999999E-2</v>
      </c>
      <c r="L71" s="20">
        <v>0.13976156000000001</v>
      </c>
      <c r="M71" s="20">
        <v>0.15264680999999999</v>
      </c>
      <c r="N71" s="20">
        <v>4.7402030000000005E-2</v>
      </c>
      <c r="O71" s="20">
        <v>0.14180625999999999</v>
      </c>
      <c r="P71" s="20">
        <v>0.15828164</v>
      </c>
      <c r="Q71" s="20">
        <v>0.13515152</v>
      </c>
      <c r="R71" s="20">
        <v>0.12199268999999999</v>
      </c>
      <c r="S71" s="20">
        <v>0.13483360999999999</v>
      </c>
      <c r="T71" s="20">
        <v>0.14598206</v>
      </c>
      <c r="U71" s="20">
        <v>0.14731978000000001</v>
      </c>
      <c r="V71" s="20">
        <v>3.1124290000000002E-2</v>
      </c>
      <c r="W71" s="20">
        <v>5.3006930000000001E-2</v>
      </c>
      <c r="X71" s="20">
        <v>8.7111620000000001E-2</v>
      </c>
      <c r="Y71" s="20">
        <v>0.17973656999999998</v>
      </c>
      <c r="Z71" s="20">
        <v>0.15985526999999999</v>
      </c>
      <c r="AA71" s="20">
        <v>3.2328920000000004E-2</v>
      </c>
      <c r="AB71" s="20">
        <v>9.7718000000000013E-2</v>
      </c>
      <c r="AC71" s="20">
        <v>9.6661680000000014E-2</v>
      </c>
      <c r="AD71" s="20">
        <v>8.4728680000000001E-2</v>
      </c>
      <c r="AE71" s="20">
        <v>9.9908280000000002E-2</v>
      </c>
      <c r="AF71" s="20">
        <v>0.11348393</v>
      </c>
      <c r="AG71" s="21" t="s">
        <v>267</v>
      </c>
    </row>
    <row r="72" spans="1:33" x14ac:dyDescent="0.25">
      <c r="A72" s="15" t="s">
        <v>273</v>
      </c>
      <c r="B72" s="16" t="s">
        <v>274</v>
      </c>
      <c r="C72" s="16" t="s">
        <v>275</v>
      </c>
      <c r="D72" s="16" t="s">
        <v>251</v>
      </c>
      <c r="E72" s="17" t="s">
        <v>152</v>
      </c>
      <c r="F72" s="18">
        <v>44166</v>
      </c>
      <c r="G72" s="19">
        <v>7.8632272599999995</v>
      </c>
      <c r="H72" s="20">
        <v>0.20431711</v>
      </c>
      <c r="I72" s="20">
        <v>1.433778E-2</v>
      </c>
      <c r="J72" s="20">
        <v>5.4909540000000007E-2</v>
      </c>
      <c r="K72" s="20">
        <v>0.13293089999999999</v>
      </c>
      <c r="L72" s="20">
        <v>0.24687884000000002</v>
      </c>
      <c r="M72" s="20">
        <v>0.20367937000000003</v>
      </c>
      <c r="N72" s="20">
        <v>3.6433930000000003E-2</v>
      </c>
      <c r="O72" s="20">
        <v>9.8681789999999991E-2</v>
      </c>
      <c r="P72" s="20">
        <v>0.10450039</v>
      </c>
      <c r="Q72" s="20">
        <v>0.10202040999999999</v>
      </c>
      <c r="R72" s="20" t="s">
        <v>157</v>
      </c>
      <c r="S72" s="20" t="s">
        <v>157</v>
      </c>
      <c r="T72" s="20">
        <v>7.9954650000000002E-2</v>
      </c>
      <c r="U72" s="20">
        <v>0.15556744</v>
      </c>
      <c r="V72" s="20">
        <v>2.8125049999999999E-2</v>
      </c>
      <c r="W72" s="20">
        <v>5.3115790000000003E-2</v>
      </c>
      <c r="X72" s="20">
        <v>9.5868049999999996E-2</v>
      </c>
      <c r="Y72" s="20">
        <v>0.17553356999999997</v>
      </c>
      <c r="Z72" s="20">
        <v>0.16572379000000001</v>
      </c>
      <c r="AA72" s="20">
        <v>4.2540399999999999E-2</v>
      </c>
      <c r="AB72" s="20">
        <v>0.11015302</v>
      </c>
      <c r="AC72" s="20">
        <v>0.10605228999999999</v>
      </c>
      <c r="AD72" s="20">
        <v>9.3580330000000003E-2</v>
      </c>
      <c r="AE72" s="20">
        <v>0.10633457</v>
      </c>
      <c r="AF72" s="20">
        <v>0.12032145</v>
      </c>
      <c r="AG72" s="21" t="s">
        <v>273</v>
      </c>
    </row>
    <row r="73" spans="1:33" x14ac:dyDescent="0.25">
      <c r="A73" s="15" t="s">
        <v>276</v>
      </c>
      <c r="B73" s="16" t="s">
        <v>277</v>
      </c>
      <c r="C73" s="16" t="s">
        <v>278</v>
      </c>
      <c r="D73" s="16" t="s">
        <v>272</v>
      </c>
      <c r="E73" s="17" t="s">
        <v>162</v>
      </c>
      <c r="F73" s="18">
        <v>36769</v>
      </c>
      <c r="G73" s="19">
        <v>72.502398819999996</v>
      </c>
      <c r="H73" s="20">
        <v>0.12920367999999999</v>
      </c>
      <c r="I73" s="20">
        <v>2.3878550000000002E-2</v>
      </c>
      <c r="J73" s="20">
        <v>4.4033530000000001E-2</v>
      </c>
      <c r="K73" s="20">
        <v>7.1813269999999998E-2</v>
      </c>
      <c r="L73" s="20">
        <v>0.17627544000000001</v>
      </c>
      <c r="M73" s="20">
        <v>0.14535882999999999</v>
      </c>
      <c r="N73" s="20">
        <v>2.8708439999999998E-2</v>
      </c>
      <c r="O73" s="20">
        <v>9.0337080000000014E-2</v>
      </c>
      <c r="P73" s="20">
        <v>9.9761070000000007E-2</v>
      </c>
      <c r="Q73" s="20">
        <v>9.5698270000000002E-2</v>
      </c>
      <c r="R73" s="20">
        <v>0.11175465000000001</v>
      </c>
      <c r="S73" s="20">
        <v>0.12337336</v>
      </c>
      <c r="T73" s="20">
        <v>5.6292010000000003E-2</v>
      </c>
      <c r="U73" s="20">
        <v>0.14731978000000001</v>
      </c>
      <c r="V73" s="20">
        <v>3.1124290000000002E-2</v>
      </c>
      <c r="W73" s="20">
        <v>5.3006930000000001E-2</v>
      </c>
      <c r="X73" s="20">
        <v>8.7111620000000001E-2</v>
      </c>
      <c r="Y73" s="20">
        <v>0.17973656999999998</v>
      </c>
      <c r="Z73" s="20">
        <v>0.15985526999999999</v>
      </c>
      <c r="AA73" s="20">
        <v>3.2328920000000004E-2</v>
      </c>
      <c r="AB73" s="20">
        <v>9.7718000000000013E-2</v>
      </c>
      <c r="AC73" s="20">
        <v>9.6661680000000014E-2</v>
      </c>
      <c r="AD73" s="20">
        <v>8.4728680000000001E-2</v>
      </c>
      <c r="AE73" s="20">
        <v>9.9908280000000002E-2</v>
      </c>
      <c r="AF73" s="20">
        <v>0.11348393</v>
      </c>
      <c r="AG73" s="21" t="s">
        <v>276</v>
      </c>
    </row>
    <row r="74" spans="1:33" x14ac:dyDescent="0.25">
      <c r="A74" s="15" t="s">
        <v>279</v>
      </c>
      <c r="B74" s="16" t="s">
        <v>280</v>
      </c>
      <c r="C74" s="16" t="s">
        <v>281</v>
      </c>
      <c r="D74" s="16" t="s">
        <v>282</v>
      </c>
      <c r="E74" s="17" t="s">
        <v>283</v>
      </c>
      <c r="F74" s="18">
        <v>42258</v>
      </c>
      <c r="G74" s="19">
        <v>481.79146707000001</v>
      </c>
      <c r="H74" s="20">
        <v>0.12366013000000001</v>
      </c>
      <c r="I74" s="20">
        <v>8.1040699999999997E-3</v>
      </c>
      <c r="J74" s="20">
        <v>1.2322489999999998E-2</v>
      </c>
      <c r="K74" s="20">
        <v>8.2654569999999997E-2</v>
      </c>
      <c r="L74" s="20">
        <v>0.16306587</v>
      </c>
      <c r="M74" s="20">
        <v>0.15183779</v>
      </c>
      <c r="N74" s="20">
        <v>4.0423569999999999E-2</v>
      </c>
      <c r="O74" s="20">
        <v>9.7042240000000002E-2</v>
      </c>
      <c r="P74" s="20">
        <v>0.10350489</v>
      </c>
      <c r="Q74" s="20">
        <v>0.10231832</v>
      </c>
      <c r="R74" s="20">
        <v>0.11425404</v>
      </c>
      <c r="S74" s="20">
        <v>0.13453006000000001</v>
      </c>
      <c r="T74" s="20">
        <v>0.1153901</v>
      </c>
      <c r="U74" s="20">
        <v>0.14731978000000001</v>
      </c>
      <c r="V74" s="20">
        <v>3.1124290000000002E-2</v>
      </c>
      <c r="W74" s="20">
        <v>5.3006930000000001E-2</v>
      </c>
      <c r="X74" s="20">
        <v>8.7111620000000001E-2</v>
      </c>
      <c r="Y74" s="20">
        <v>0.17973656999999998</v>
      </c>
      <c r="Z74" s="20">
        <v>0.15985526999999999</v>
      </c>
      <c r="AA74" s="20">
        <v>3.2328920000000004E-2</v>
      </c>
      <c r="AB74" s="20">
        <v>9.7718000000000013E-2</v>
      </c>
      <c r="AC74" s="20">
        <v>9.6661680000000014E-2</v>
      </c>
      <c r="AD74" s="20">
        <v>8.4728680000000001E-2</v>
      </c>
      <c r="AE74" s="20">
        <v>9.9383590000000008E-2</v>
      </c>
      <c r="AF74" s="20">
        <v>0.11538959</v>
      </c>
      <c r="AG74" s="21" t="s">
        <v>279</v>
      </c>
    </row>
    <row r="75" spans="1:33" x14ac:dyDescent="0.25">
      <c r="A75" s="30" t="s">
        <v>284</v>
      </c>
      <c r="B75" s="25" t="s">
        <v>285</v>
      </c>
      <c r="C75" s="16" t="s">
        <v>286</v>
      </c>
      <c r="D75" s="16" t="s">
        <v>251</v>
      </c>
      <c r="E75" s="17" t="s">
        <v>287</v>
      </c>
      <c r="F75" s="18">
        <v>44141</v>
      </c>
      <c r="G75" s="19">
        <v>247.35571108000002</v>
      </c>
      <c r="H75" s="20">
        <v>0.15334462000000001</v>
      </c>
      <c r="I75" s="20">
        <v>4.7131000000000001E-4</v>
      </c>
      <c r="J75" s="20">
        <v>2.480649E-2</v>
      </c>
      <c r="K75" s="20">
        <v>8.5463239999999996E-2</v>
      </c>
      <c r="L75" s="20">
        <v>0.22524073999999999</v>
      </c>
      <c r="M75" s="20">
        <v>0.18090196</v>
      </c>
      <c r="N75" s="20">
        <v>2.9488729999999998E-2</v>
      </c>
      <c r="O75" s="20">
        <v>0.10136058000000001</v>
      </c>
      <c r="P75" s="20">
        <v>0.10683157</v>
      </c>
      <c r="Q75" s="20">
        <v>0.10728838</v>
      </c>
      <c r="R75" s="20">
        <v>0.12319553000000001</v>
      </c>
      <c r="S75" s="20">
        <v>0.13606613000000001</v>
      </c>
      <c r="T75" s="20">
        <v>9.2528970000000002E-2</v>
      </c>
      <c r="U75" s="20">
        <v>0.15556744</v>
      </c>
      <c r="V75" s="20">
        <v>2.8125049999999999E-2</v>
      </c>
      <c r="W75" s="20">
        <v>5.3115790000000003E-2</v>
      </c>
      <c r="X75" s="20">
        <v>9.5868049999999996E-2</v>
      </c>
      <c r="Y75" s="20">
        <v>0.17553356999999997</v>
      </c>
      <c r="Z75" s="20">
        <v>0.16572379000000001</v>
      </c>
      <c r="AA75" s="20">
        <v>4.2540399999999999E-2</v>
      </c>
      <c r="AB75" s="20">
        <v>0.11015302</v>
      </c>
      <c r="AC75" s="20">
        <v>0.10605228999999999</v>
      </c>
      <c r="AD75" s="20">
        <v>9.3580330000000003E-2</v>
      </c>
      <c r="AE75" s="20">
        <v>0.10633457</v>
      </c>
      <c r="AF75" s="20">
        <v>0.12032145</v>
      </c>
      <c r="AG75" s="21" t="s">
        <v>284</v>
      </c>
    </row>
    <row r="76" spans="1:33" x14ac:dyDescent="0.25">
      <c r="A76" s="29" t="s">
        <v>288</v>
      </c>
      <c r="B76" s="31" t="s">
        <v>289</v>
      </c>
      <c r="C76" s="16" t="s">
        <v>290</v>
      </c>
      <c r="D76" s="16" t="s">
        <v>251</v>
      </c>
      <c r="E76" s="17" t="s">
        <v>96</v>
      </c>
      <c r="F76" s="18">
        <v>42648</v>
      </c>
      <c r="G76" s="19">
        <v>133.99668929999999</v>
      </c>
      <c r="H76" s="20">
        <v>0.13781151</v>
      </c>
      <c r="I76" s="20">
        <v>1.6251970000000001E-2</v>
      </c>
      <c r="J76" s="20">
        <v>2.7296490000000003E-2</v>
      </c>
      <c r="K76" s="20">
        <v>8.4996550000000004E-2</v>
      </c>
      <c r="L76" s="20">
        <v>0.18415379999999998</v>
      </c>
      <c r="M76" s="20">
        <v>0.17083811000000002</v>
      </c>
      <c r="N76" s="20">
        <v>3.9375810000000004E-2</v>
      </c>
      <c r="O76" s="20">
        <v>0.11903281</v>
      </c>
      <c r="P76" s="20">
        <v>0.1260328</v>
      </c>
      <c r="Q76" s="20">
        <v>0.13083249999999999</v>
      </c>
      <c r="R76" s="20">
        <v>0.13885264</v>
      </c>
      <c r="S76" s="20">
        <v>0.15496989999999999</v>
      </c>
      <c r="T76" s="20">
        <v>0.14190186999999999</v>
      </c>
      <c r="U76" s="20">
        <v>0.15556744</v>
      </c>
      <c r="V76" s="20">
        <v>2.8125049999999999E-2</v>
      </c>
      <c r="W76" s="20">
        <v>5.3115790000000003E-2</v>
      </c>
      <c r="X76" s="20">
        <v>9.5868049999999996E-2</v>
      </c>
      <c r="Y76" s="20">
        <v>0.17553356999999997</v>
      </c>
      <c r="Z76" s="20">
        <v>0.16572379000000001</v>
      </c>
      <c r="AA76" s="20">
        <v>4.2540399999999999E-2</v>
      </c>
      <c r="AB76" s="20">
        <v>0.11015302</v>
      </c>
      <c r="AC76" s="20">
        <v>0.10605228999999999</v>
      </c>
      <c r="AD76" s="20">
        <v>9.3580330000000003E-2</v>
      </c>
      <c r="AE76" s="20">
        <v>0.10633457</v>
      </c>
      <c r="AF76" s="20">
        <v>0.12032145</v>
      </c>
      <c r="AG76" s="21" t="s">
        <v>288</v>
      </c>
    </row>
    <row r="77" spans="1:33" x14ac:dyDescent="0.25">
      <c r="A77" s="15" t="s">
        <v>291</v>
      </c>
      <c r="B77" s="31" t="s">
        <v>292</v>
      </c>
      <c r="C77" s="16" t="s">
        <v>293</v>
      </c>
      <c r="D77" s="16" t="s">
        <v>251</v>
      </c>
      <c r="E77" s="17" t="s">
        <v>100</v>
      </c>
      <c r="F77" s="18">
        <v>43943</v>
      </c>
      <c r="G77" s="19">
        <v>23.081611540000001</v>
      </c>
      <c r="H77" s="20">
        <v>6.7736690000000002E-2</v>
      </c>
      <c r="I77" s="20">
        <v>2.964632E-2</v>
      </c>
      <c r="J77" s="20">
        <v>1.8746220000000001E-2</v>
      </c>
      <c r="K77" s="20">
        <v>2.6875659999999999E-2</v>
      </c>
      <c r="L77" s="20">
        <v>9.2075960000000012E-2</v>
      </c>
      <c r="M77" s="20">
        <v>4.6546969999999993E-2</v>
      </c>
      <c r="N77" s="20">
        <v>-4.2717310000000001E-2</v>
      </c>
      <c r="O77" s="20">
        <v>6.057485E-2</v>
      </c>
      <c r="P77" s="20">
        <v>8.6259920000000004E-2</v>
      </c>
      <c r="Q77" s="20">
        <v>8.3123550000000004E-2</v>
      </c>
      <c r="R77" s="20">
        <v>0.11480106</v>
      </c>
      <c r="S77" s="20">
        <v>0.13802498999999999</v>
      </c>
      <c r="T77" s="20">
        <v>9.9448179999999997E-2</v>
      </c>
      <c r="U77" s="20">
        <v>0.15556744</v>
      </c>
      <c r="V77" s="20">
        <v>2.8125049999999999E-2</v>
      </c>
      <c r="W77" s="20">
        <v>5.3115790000000003E-2</v>
      </c>
      <c r="X77" s="20">
        <v>9.5868049999999996E-2</v>
      </c>
      <c r="Y77" s="20">
        <v>0.17553356999999997</v>
      </c>
      <c r="Z77" s="20">
        <v>0.16572379000000001</v>
      </c>
      <c r="AA77" s="20">
        <v>4.2540399999999999E-2</v>
      </c>
      <c r="AB77" s="20">
        <v>0.11015302</v>
      </c>
      <c r="AC77" s="20">
        <v>0.10605228999999999</v>
      </c>
      <c r="AD77" s="20">
        <v>9.3580330000000003E-2</v>
      </c>
      <c r="AE77" s="20">
        <v>0.10633457</v>
      </c>
      <c r="AF77" s="20">
        <v>0.12032145</v>
      </c>
      <c r="AG77" s="21" t="s">
        <v>291</v>
      </c>
    </row>
    <row r="78" spans="1:33" x14ac:dyDescent="0.25">
      <c r="A78" s="15" t="s">
        <v>294</v>
      </c>
      <c r="B78" s="25" t="s">
        <v>295</v>
      </c>
      <c r="C78" s="16" t="s">
        <v>296</v>
      </c>
      <c r="D78" s="16" t="s">
        <v>255</v>
      </c>
      <c r="E78" s="17" t="s">
        <v>297</v>
      </c>
      <c r="F78" s="18">
        <v>44287</v>
      </c>
      <c r="G78" s="19">
        <v>5.7165548399999997</v>
      </c>
      <c r="H78" s="20">
        <v>0.16713099000000001</v>
      </c>
      <c r="I78" s="20">
        <v>3.4976699999999999E-2</v>
      </c>
      <c r="J78" s="20">
        <v>7.706012000000001E-2</v>
      </c>
      <c r="K78" s="20">
        <v>9.5176399999999994E-2</v>
      </c>
      <c r="L78" s="20">
        <v>0.16853024999999999</v>
      </c>
      <c r="M78" s="20">
        <v>0.15345973000000002</v>
      </c>
      <c r="N78" s="20">
        <v>-4.8135950000000004E-2</v>
      </c>
      <c r="O78" s="20">
        <v>5.6158039999999999E-2</v>
      </c>
      <c r="P78" s="20">
        <v>0.10748049</v>
      </c>
      <c r="Q78" s="20">
        <v>0.10270934999999999</v>
      </c>
      <c r="R78" s="20">
        <v>0.12928139</v>
      </c>
      <c r="S78" s="20" t="s">
        <v>157</v>
      </c>
      <c r="T78" s="20">
        <v>-5.15877E-3</v>
      </c>
      <c r="U78" s="20">
        <v>0.14731978000000001</v>
      </c>
      <c r="V78" s="20">
        <v>3.1124290000000002E-2</v>
      </c>
      <c r="W78" s="20">
        <v>5.3006930000000001E-2</v>
      </c>
      <c r="X78" s="20">
        <v>8.7111620000000001E-2</v>
      </c>
      <c r="Y78" s="20">
        <v>0.17973656999999998</v>
      </c>
      <c r="Z78" s="20">
        <v>0.15985526999999999</v>
      </c>
      <c r="AA78" s="20">
        <v>3.2328920000000004E-2</v>
      </c>
      <c r="AB78" s="20">
        <v>9.7718000000000013E-2</v>
      </c>
      <c r="AC78" s="20">
        <v>9.6661680000000014E-2</v>
      </c>
      <c r="AD78" s="20">
        <v>8.4731600000000004E-2</v>
      </c>
      <c r="AE78" s="20">
        <v>9.9916420000000006E-2</v>
      </c>
      <c r="AF78" s="20">
        <v>0.11355460000000001</v>
      </c>
      <c r="AG78" s="21" t="s">
        <v>294</v>
      </c>
    </row>
    <row r="79" spans="1:33" x14ac:dyDescent="0.25">
      <c r="A79" s="15" t="s">
        <v>298</v>
      </c>
      <c r="B79" s="31" t="s">
        <v>299</v>
      </c>
      <c r="C79" s="16" t="s">
        <v>300</v>
      </c>
      <c r="D79" s="16" t="s">
        <v>255</v>
      </c>
      <c r="E79" s="17" t="s">
        <v>301</v>
      </c>
      <c r="F79" s="18">
        <v>43910</v>
      </c>
      <c r="G79" s="19">
        <v>254.29495218</v>
      </c>
      <c r="H79" s="20">
        <v>0.15669901</v>
      </c>
      <c r="I79" s="20">
        <v>2.8955709999999999E-2</v>
      </c>
      <c r="J79" s="20">
        <v>7.3987869999999997E-2</v>
      </c>
      <c r="K79" s="20">
        <v>6.3495019999999999E-2</v>
      </c>
      <c r="L79" s="20">
        <v>0.23150697999999997</v>
      </c>
      <c r="M79" s="20">
        <v>0.16979712</v>
      </c>
      <c r="N79" s="20">
        <v>-6.4542929999999998E-2</v>
      </c>
      <c r="O79" s="20">
        <v>3.2929479999999997E-2</v>
      </c>
      <c r="P79" s="20">
        <v>8.310526E-2</v>
      </c>
      <c r="Q79" s="20">
        <v>7.610538E-2</v>
      </c>
      <c r="R79" s="20">
        <v>0.11365989000000001</v>
      </c>
      <c r="S79" s="20">
        <v>0.12850434999999999</v>
      </c>
      <c r="T79" s="20">
        <v>0.15026203999999999</v>
      </c>
      <c r="U79" s="20">
        <v>0.14731978000000001</v>
      </c>
      <c r="V79" s="20">
        <v>3.1124290000000002E-2</v>
      </c>
      <c r="W79" s="20">
        <v>5.3006930000000001E-2</v>
      </c>
      <c r="X79" s="20">
        <v>8.7111620000000001E-2</v>
      </c>
      <c r="Y79" s="20">
        <v>0.17973656999999998</v>
      </c>
      <c r="Z79" s="20">
        <v>0.15985526999999999</v>
      </c>
      <c r="AA79" s="20">
        <v>3.2328920000000004E-2</v>
      </c>
      <c r="AB79" s="20">
        <v>9.7718000000000013E-2</v>
      </c>
      <c r="AC79" s="20">
        <v>9.6661680000000014E-2</v>
      </c>
      <c r="AD79" s="20">
        <v>8.4731600000000004E-2</v>
      </c>
      <c r="AE79" s="20">
        <v>9.9916420000000006E-2</v>
      </c>
      <c r="AF79" s="20">
        <v>0.11355460000000001</v>
      </c>
      <c r="AG79" s="21" t="s">
        <v>298</v>
      </c>
    </row>
    <row r="80" spans="1:33" x14ac:dyDescent="0.25">
      <c r="A80" s="15" t="s">
        <v>302</v>
      </c>
      <c r="B80" s="31" t="s">
        <v>303</v>
      </c>
      <c r="C80" s="16" t="s">
        <v>304</v>
      </c>
      <c r="D80" s="16" t="s">
        <v>255</v>
      </c>
      <c r="E80" s="17" t="s">
        <v>301</v>
      </c>
      <c r="F80" s="18">
        <v>44166</v>
      </c>
      <c r="G80" s="19">
        <v>18.646272149999998</v>
      </c>
      <c r="H80" s="20">
        <v>0.18400821000000001</v>
      </c>
      <c r="I80" s="20">
        <v>3.383212E-2</v>
      </c>
      <c r="J80" s="20">
        <v>6.5139219999999998E-2</v>
      </c>
      <c r="K80" s="20">
        <v>5.6493160000000001E-2</v>
      </c>
      <c r="L80" s="20">
        <v>0.22858232999999997</v>
      </c>
      <c r="M80" s="20">
        <v>0.11957309000000001</v>
      </c>
      <c r="N80" s="20">
        <v>-0.15900256000000001</v>
      </c>
      <c r="O80" s="20">
        <v>-3.6904670000000001E-2</v>
      </c>
      <c r="P80" s="20">
        <v>6.904209E-2</v>
      </c>
      <c r="Q80" s="20" t="s">
        <v>157</v>
      </c>
      <c r="R80" s="20" t="s">
        <v>157</v>
      </c>
      <c r="S80" s="20" t="s">
        <v>157</v>
      </c>
      <c r="T80" s="20">
        <v>-9.2088950000000003E-2</v>
      </c>
      <c r="U80" s="20">
        <v>0.14731978000000001</v>
      </c>
      <c r="V80" s="20">
        <v>3.1124290000000002E-2</v>
      </c>
      <c r="W80" s="20">
        <v>5.3006930000000001E-2</v>
      </c>
      <c r="X80" s="20">
        <v>8.7111620000000001E-2</v>
      </c>
      <c r="Y80" s="20">
        <v>0.17973656999999998</v>
      </c>
      <c r="Z80" s="20">
        <v>0.15985526999999999</v>
      </c>
      <c r="AA80" s="20">
        <v>3.2328920000000004E-2</v>
      </c>
      <c r="AB80" s="20">
        <v>9.7718000000000013E-2</v>
      </c>
      <c r="AC80" s="20">
        <v>9.6661680000000014E-2</v>
      </c>
      <c r="AD80" s="20">
        <v>8.4731600000000004E-2</v>
      </c>
      <c r="AE80" s="20">
        <v>9.9916420000000006E-2</v>
      </c>
      <c r="AF80" s="20">
        <v>0.11355460000000001</v>
      </c>
      <c r="AG80" s="21" t="s">
        <v>305</v>
      </c>
    </row>
    <row r="81" spans="1:33" x14ac:dyDescent="0.25">
      <c r="A81" s="15" t="s">
        <v>306</v>
      </c>
      <c r="B81" s="16" t="s">
        <v>307</v>
      </c>
      <c r="C81" s="16" t="s">
        <v>308</v>
      </c>
      <c r="D81" s="16" t="s">
        <v>309</v>
      </c>
      <c r="E81" s="17" t="s">
        <v>310</v>
      </c>
      <c r="F81" s="18">
        <v>43487</v>
      </c>
      <c r="G81" s="19">
        <v>93.982252189999997</v>
      </c>
      <c r="H81" s="20">
        <v>0.16246846000000001</v>
      </c>
      <c r="I81" s="20">
        <v>5.7941200000000005E-2</v>
      </c>
      <c r="J81" s="20">
        <v>9.9173899999999995E-2</v>
      </c>
      <c r="K81" s="20">
        <v>4.7457580000000006E-2</v>
      </c>
      <c r="L81" s="20">
        <v>0.19388228999999998</v>
      </c>
      <c r="M81" s="20">
        <v>0.17016590999999998</v>
      </c>
      <c r="N81" s="20">
        <v>-3.201412E-2</v>
      </c>
      <c r="O81" s="20">
        <v>8.0338370000000006E-2</v>
      </c>
      <c r="P81" s="20">
        <v>9.9471070000000009E-2</v>
      </c>
      <c r="Q81" s="20">
        <v>7.0258180000000003E-2</v>
      </c>
      <c r="R81" s="20">
        <v>0.12139146000000001</v>
      </c>
      <c r="S81" s="20">
        <v>0.13942272999999999</v>
      </c>
      <c r="T81" s="20">
        <v>0.11062266</v>
      </c>
      <c r="U81" s="20">
        <v>0.10035413</v>
      </c>
      <c r="V81" s="20">
        <v>4.3738099999999995E-2</v>
      </c>
      <c r="W81" s="20">
        <v>5.338971E-2</v>
      </c>
      <c r="X81" s="20">
        <v>2.2396989999999999E-2</v>
      </c>
      <c r="Y81" s="20">
        <v>0.12145781</v>
      </c>
      <c r="Z81" s="20">
        <v>0.12099845000000001</v>
      </c>
      <c r="AA81" s="20">
        <v>-4.6649700000000001E-3</v>
      </c>
      <c r="AB81" s="20">
        <v>0.10639319</v>
      </c>
      <c r="AC81" s="20">
        <v>7.978768E-2</v>
      </c>
      <c r="AD81" s="20">
        <v>5.8905849999999996E-2</v>
      </c>
      <c r="AE81" s="20">
        <v>8.6316560000000001E-2</v>
      </c>
      <c r="AF81" s="20">
        <v>0.10968361</v>
      </c>
      <c r="AG81" s="21" t="s">
        <v>306</v>
      </c>
    </row>
    <row r="82" spans="1:33" x14ac:dyDescent="0.25">
      <c r="A82" s="15" t="s">
        <v>311</v>
      </c>
      <c r="B82" s="16" t="s">
        <v>312</v>
      </c>
      <c r="C82" s="16" t="s">
        <v>313</v>
      </c>
      <c r="D82" s="16" t="s">
        <v>309</v>
      </c>
      <c r="E82" s="17" t="s">
        <v>314</v>
      </c>
      <c r="F82" s="18">
        <v>44615</v>
      </c>
      <c r="G82" s="19">
        <v>13.100718310000001</v>
      </c>
      <c r="H82" s="20">
        <v>7.3094469999999995E-2</v>
      </c>
      <c r="I82" s="20">
        <v>3.7842540000000001E-2</v>
      </c>
      <c r="J82" s="20">
        <v>2.6341659999999999E-2</v>
      </c>
      <c r="K82" s="20">
        <v>-1.63386E-3</v>
      </c>
      <c r="L82" s="20">
        <v>0.10042057</v>
      </c>
      <c r="M82" s="20">
        <v>7.0824070000000003E-2</v>
      </c>
      <c r="N82" s="20">
        <v>-1.68567E-3</v>
      </c>
      <c r="O82" s="20">
        <v>0.13146561000000001</v>
      </c>
      <c r="P82" s="20">
        <v>7.9796220000000001E-2</v>
      </c>
      <c r="Q82" s="20">
        <v>7.2151370000000006E-2</v>
      </c>
      <c r="R82" s="20">
        <v>9.5432409999999995E-2</v>
      </c>
      <c r="S82" s="20">
        <v>0.12369529</v>
      </c>
      <c r="T82" s="20">
        <v>1.4804400000000002E-3</v>
      </c>
      <c r="U82" s="20">
        <v>0.10035413</v>
      </c>
      <c r="V82" s="20">
        <v>4.3738099999999995E-2</v>
      </c>
      <c r="W82" s="20">
        <v>5.338971E-2</v>
      </c>
      <c r="X82" s="20">
        <v>2.2396989999999999E-2</v>
      </c>
      <c r="Y82" s="20">
        <v>0.12145781</v>
      </c>
      <c r="Z82" s="20">
        <v>0.12099845000000001</v>
      </c>
      <c r="AA82" s="20">
        <v>-4.6649700000000001E-3</v>
      </c>
      <c r="AB82" s="20">
        <v>0.10639319</v>
      </c>
      <c r="AC82" s="20">
        <v>7.978768E-2</v>
      </c>
      <c r="AD82" s="20">
        <v>5.8905849999999996E-2</v>
      </c>
      <c r="AE82" s="20">
        <v>8.6316560000000001E-2</v>
      </c>
      <c r="AF82" s="20">
        <v>0.10968361</v>
      </c>
      <c r="AG82" s="21" t="s">
        <v>311</v>
      </c>
    </row>
    <row r="83" spans="1:33" x14ac:dyDescent="0.25">
      <c r="A83" s="29" t="s">
        <v>315</v>
      </c>
      <c r="B83" s="16" t="s">
        <v>316</v>
      </c>
      <c r="C83" s="16" t="s">
        <v>317</v>
      </c>
      <c r="D83" s="16" t="s">
        <v>318</v>
      </c>
      <c r="E83" s="17" t="s">
        <v>283</v>
      </c>
      <c r="F83" s="18">
        <v>41590</v>
      </c>
      <c r="G83" s="19">
        <v>100.87098407999999</v>
      </c>
      <c r="H83" s="20">
        <v>9.7241700000000014E-2</v>
      </c>
      <c r="I83" s="20">
        <v>2.6179620000000001E-2</v>
      </c>
      <c r="J83" s="20">
        <v>-1.9715499999999999E-3</v>
      </c>
      <c r="K83" s="20">
        <v>5.2567789999999996E-2</v>
      </c>
      <c r="L83" s="20">
        <v>0.15815682</v>
      </c>
      <c r="M83" s="20">
        <v>0.12334852</v>
      </c>
      <c r="N83" s="20">
        <v>-5.5448909999999997E-2</v>
      </c>
      <c r="O83" s="20">
        <v>3.1078049999999999E-2</v>
      </c>
      <c r="P83" s="20">
        <v>5.7360330000000001E-2</v>
      </c>
      <c r="Q83" s="20">
        <v>6.1622419999999997E-2</v>
      </c>
      <c r="R83" s="20">
        <v>8.5659289999999999E-2</v>
      </c>
      <c r="S83" s="20">
        <v>0.12803551999999999</v>
      </c>
      <c r="T83" s="20">
        <v>0.11408512999999999</v>
      </c>
      <c r="U83" s="20">
        <v>0.10312299</v>
      </c>
      <c r="V83" s="20">
        <v>4.5672360000000002E-2</v>
      </c>
      <c r="W83" s="20">
        <v>5.7206489999999999E-2</v>
      </c>
      <c r="X83" s="20">
        <v>2.9120650000000001E-2</v>
      </c>
      <c r="Y83" s="20">
        <v>0.13085336</v>
      </c>
      <c r="Z83" s="20">
        <v>0.12664754</v>
      </c>
      <c r="AA83" s="20">
        <v>-6.6055599999999999E-3</v>
      </c>
      <c r="AB83" s="20">
        <v>0.10414156000000001</v>
      </c>
      <c r="AC83" s="20">
        <v>7.7937279999999998E-2</v>
      </c>
      <c r="AD83" s="20">
        <v>5.5534119999999999E-2</v>
      </c>
      <c r="AE83" s="20">
        <v>8.0405069999999995E-2</v>
      </c>
      <c r="AF83" s="20">
        <v>0.10545309</v>
      </c>
      <c r="AG83" s="21" t="s">
        <v>315</v>
      </c>
    </row>
    <row r="84" spans="1:33" x14ac:dyDescent="0.25">
      <c r="A84" s="15" t="s">
        <v>319</v>
      </c>
      <c r="B84" s="16" t="s">
        <v>320</v>
      </c>
      <c r="C84" s="16" t="s">
        <v>321</v>
      </c>
      <c r="D84" s="16" t="s">
        <v>322</v>
      </c>
      <c r="E84" s="17" t="s">
        <v>81</v>
      </c>
      <c r="F84" s="18">
        <v>36494</v>
      </c>
      <c r="G84" s="19">
        <v>250.05803716</v>
      </c>
      <c r="H84" s="20">
        <v>0.12222271</v>
      </c>
      <c r="I84" s="20">
        <v>2.70894E-2</v>
      </c>
      <c r="J84" s="20">
        <v>4.2521900000000003E-3</v>
      </c>
      <c r="K84" s="20">
        <v>5.4203309999999998E-2</v>
      </c>
      <c r="L84" s="20">
        <v>0.24123792000000002</v>
      </c>
      <c r="M84" s="20">
        <v>0.20235392999999999</v>
      </c>
      <c r="N84" s="20">
        <v>2.9732750000000002E-2</v>
      </c>
      <c r="O84" s="20">
        <v>8.8113300000000006E-2</v>
      </c>
      <c r="P84" s="20">
        <v>6.6767179999999995E-2</v>
      </c>
      <c r="Q84" s="20">
        <v>4.9828960000000005E-2</v>
      </c>
      <c r="R84" s="20">
        <v>6.9428299999999998E-2</v>
      </c>
      <c r="S84" s="20">
        <v>8.0318539999999994E-2</v>
      </c>
      <c r="T84" s="20">
        <v>3.3310289999999999E-2</v>
      </c>
      <c r="U84" s="20">
        <v>0.11989248</v>
      </c>
      <c r="V84" s="20">
        <v>2.689534E-2</v>
      </c>
      <c r="W84" s="20">
        <v>3.1401600000000003E-3</v>
      </c>
      <c r="X84" s="20">
        <v>5.1994189999999996E-2</v>
      </c>
      <c r="Y84" s="20">
        <v>0.23871444</v>
      </c>
      <c r="Z84" s="20">
        <v>0.19975947999999999</v>
      </c>
      <c r="AA84" s="20">
        <v>2.7209850000000001E-2</v>
      </c>
      <c r="AB84" s="20">
        <v>8.6165020000000009E-2</v>
      </c>
      <c r="AC84" s="20">
        <v>6.4749990000000007E-2</v>
      </c>
      <c r="AD84" s="20">
        <v>4.7731990000000002E-2</v>
      </c>
      <c r="AE84" s="20">
        <v>6.7490789999999995E-2</v>
      </c>
      <c r="AF84" s="20">
        <v>7.8348310000000004E-2</v>
      </c>
      <c r="AG84" s="21" t="s">
        <v>319</v>
      </c>
    </row>
    <row r="85" spans="1:33" x14ac:dyDescent="0.25">
      <c r="A85" s="15" t="s">
        <v>323</v>
      </c>
      <c r="B85" s="16" t="s">
        <v>324</v>
      </c>
      <c r="C85" s="16" t="s">
        <v>325</v>
      </c>
      <c r="D85" s="16" t="s">
        <v>326</v>
      </c>
      <c r="E85" s="17" t="s">
        <v>72</v>
      </c>
      <c r="F85" s="18">
        <v>39755</v>
      </c>
      <c r="G85" s="19">
        <v>454.88541036999999</v>
      </c>
      <c r="H85" s="20">
        <v>0.13127881999999999</v>
      </c>
      <c r="I85" s="20">
        <v>3.1924549999999996E-2</v>
      </c>
      <c r="J85" s="20">
        <v>2.3699309999999998E-2</v>
      </c>
      <c r="K85" s="20">
        <v>6.4227900000000004E-2</v>
      </c>
      <c r="L85" s="20">
        <v>0.24366634999999998</v>
      </c>
      <c r="M85" s="20">
        <v>0.20900891999999999</v>
      </c>
      <c r="N85" s="20">
        <v>2.0823890000000001E-2</v>
      </c>
      <c r="O85" s="20">
        <v>6.3997250000000006E-2</v>
      </c>
      <c r="P85" s="20">
        <v>6.2794549999999991E-2</v>
      </c>
      <c r="Q85" s="20">
        <v>4.5454369999999994E-2</v>
      </c>
      <c r="R85" s="20">
        <v>6.762145E-2</v>
      </c>
      <c r="S85" s="20">
        <v>8.2466360000000002E-2</v>
      </c>
      <c r="T85" s="20">
        <v>8.7401989999999999E-2</v>
      </c>
      <c r="U85" s="20">
        <v>0.11989248</v>
      </c>
      <c r="V85" s="20">
        <v>2.689534E-2</v>
      </c>
      <c r="W85" s="20">
        <v>3.1401600000000003E-3</v>
      </c>
      <c r="X85" s="20">
        <v>5.1994189999999996E-2</v>
      </c>
      <c r="Y85" s="20">
        <v>0.23871444</v>
      </c>
      <c r="Z85" s="20">
        <v>0.19975947999999999</v>
      </c>
      <c r="AA85" s="20">
        <v>2.7209850000000001E-2</v>
      </c>
      <c r="AB85" s="20">
        <v>8.6165020000000009E-2</v>
      </c>
      <c r="AC85" s="20">
        <v>6.4749990000000007E-2</v>
      </c>
      <c r="AD85" s="20">
        <v>4.7731990000000002E-2</v>
      </c>
      <c r="AE85" s="20">
        <v>6.7484950000000002E-2</v>
      </c>
      <c r="AF85" s="20">
        <v>7.8280160000000001E-2</v>
      </c>
      <c r="AG85" s="21" t="s">
        <v>323</v>
      </c>
    </row>
    <row r="86" spans="1:33" x14ac:dyDescent="0.25">
      <c r="A86" s="15" t="s">
        <v>327</v>
      </c>
      <c r="B86" s="16" t="s">
        <v>328</v>
      </c>
      <c r="C86" s="16" t="s">
        <v>329</v>
      </c>
      <c r="D86" s="16" t="s">
        <v>326</v>
      </c>
      <c r="E86" s="17" t="s">
        <v>152</v>
      </c>
      <c r="F86" s="18">
        <v>37398</v>
      </c>
      <c r="G86" s="19">
        <v>16.313039929999999</v>
      </c>
      <c r="H86" s="20">
        <v>0.18560123000000001</v>
      </c>
      <c r="I86" s="20">
        <v>1.3334839999999999E-2</v>
      </c>
      <c r="J86" s="20">
        <v>2.4052419999999998E-2</v>
      </c>
      <c r="K86" s="20">
        <v>9.3224379999999996E-2</v>
      </c>
      <c r="L86" s="20">
        <v>0.28162040999999999</v>
      </c>
      <c r="M86" s="20">
        <v>0.24838284999999999</v>
      </c>
      <c r="N86" s="20">
        <v>3.1606820000000001E-2</v>
      </c>
      <c r="O86" s="20">
        <v>8.6384679999999991E-2</v>
      </c>
      <c r="P86" s="20">
        <v>8.1511080000000014E-2</v>
      </c>
      <c r="Q86" s="20">
        <v>7.053181E-2</v>
      </c>
      <c r="R86" s="20">
        <v>8.4297690000000008E-2</v>
      </c>
      <c r="S86" s="20">
        <v>9.0267219999999995E-2</v>
      </c>
      <c r="T86" s="20">
        <v>5.5479960000000002E-2</v>
      </c>
      <c r="U86" s="20">
        <v>0.11989248</v>
      </c>
      <c r="V86" s="20">
        <v>2.689534E-2</v>
      </c>
      <c r="W86" s="20">
        <v>3.1401600000000003E-3</v>
      </c>
      <c r="X86" s="20">
        <v>5.1994189999999996E-2</v>
      </c>
      <c r="Y86" s="20">
        <v>0.23871444</v>
      </c>
      <c r="Z86" s="20">
        <v>0.19975947999999999</v>
      </c>
      <c r="AA86" s="20">
        <v>2.7209850000000001E-2</v>
      </c>
      <c r="AB86" s="20">
        <v>8.6165020000000009E-2</v>
      </c>
      <c r="AC86" s="20">
        <v>6.4749990000000007E-2</v>
      </c>
      <c r="AD86" s="20">
        <v>4.7731990000000002E-2</v>
      </c>
      <c r="AE86" s="20">
        <v>6.7484950000000002E-2</v>
      </c>
      <c r="AF86" s="20">
        <v>7.8280160000000001E-2</v>
      </c>
      <c r="AG86" s="21" t="s">
        <v>327</v>
      </c>
    </row>
    <row r="87" spans="1:33" x14ac:dyDescent="0.25">
      <c r="A87" s="15" t="s">
        <v>330</v>
      </c>
      <c r="B87" s="16" t="s">
        <v>331</v>
      </c>
      <c r="C87" s="16" t="s">
        <v>332</v>
      </c>
      <c r="D87" s="16" t="s">
        <v>333</v>
      </c>
      <c r="E87" s="17" t="s">
        <v>283</v>
      </c>
      <c r="F87" s="18">
        <v>41590</v>
      </c>
      <c r="G87" s="19">
        <v>60.503880850000002</v>
      </c>
      <c r="H87" s="20">
        <v>0.10034464</v>
      </c>
      <c r="I87" s="20">
        <v>1.5178959999999998E-2</v>
      </c>
      <c r="J87" s="20">
        <v>-5.3540699999999998E-3</v>
      </c>
      <c r="K87" s="20">
        <v>5.3572080000000001E-2</v>
      </c>
      <c r="L87" s="20">
        <v>0.19194842000000001</v>
      </c>
      <c r="M87" s="20">
        <v>0.16697420000000002</v>
      </c>
      <c r="N87" s="20">
        <v>-2.4363419999999997E-2</v>
      </c>
      <c r="O87" s="20">
        <v>3.5919229999999996E-2</v>
      </c>
      <c r="P87" s="20">
        <v>5.1406880000000002E-2</v>
      </c>
      <c r="Q87" s="20">
        <v>4.4907260000000004E-2</v>
      </c>
      <c r="R87" s="20">
        <v>6.4705100000000002E-2</v>
      </c>
      <c r="S87" s="20">
        <v>9.6801960000000006E-2</v>
      </c>
      <c r="T87" s="20">
        <v>9.062096E-2</v>
      </c>
      <c r="U87" s="20">
        <v>0.10667438999999999</v>
      </c>
      <c r="V87" s="20">
        <v>3.515128E-2</v>
      </c>
      <c r="W87" s="20">
        <v>1.6875080000000001E-2</v>
      </c>
      <c r="X87" s="20">
        <v>3.9451520000000004E-2</v>
      </c>
      <c r="Y87" s="20">
        <v>0.21986987</v>
      </c>
      <c r="Z87" s="20">
        <v>0.16504274999999999</v>
      </c>
      <c r="AA87" s="20">
        <v>6.6262500000000002E-3</v>
      </c>
      <c r="AB87" s="20">
        <v>6.4640370000000003E-2</v>
      </c>
      <c r="AC87" s="20">
        <v>5.5053150000000002E-2</v>
      </c>
      <c r="AD87" s="20">
        <v>4.0780139999999993E-2</v>
      </c>
      <c r="AE87" s="20">
        <v>6.2489509999999998E-2</v>
      </c>
      <c r="AF87" s="20">
        <v>7.4745510000000001E-2</v>
      </c>
      <c r="AG87" s="21" t="s">
        <v>330</v>
      </c>
    </row>
    <row r="88" spans="1:33" x14ac:dyDescent="0.25">
      <c r="A88" s="15" t="s">
        <v>334</v>
      </c>
      <c r="B88" s="16" t="s">
        <v>335</v>
      </c>
      <c r="C88" s="16" t="s">
        <v>336</v>
      </c>
      <c r="D88" s="16" t="s">
        <v>326</v>
      </c>
      <c r="E88" s="17" t="s">
        <v>162</v>
      </c>
      <c r="F88" s="18">
        <v>37158</v>
      </c>
      <c r="G88" s="19">
        <v>38.8628134</v>
      </c>
      <c r="H88" s="20">
        <v>0.13643140000000001</v>
      </c>
      <c r="I88" s="20">
        <v>1.3797090000000001E-2</v>
      </c>
      <c r="J88" s="20">
        <v>-4.0449099999999997E-3</v>
      </c>
      <c r="K88" s="20">
        <v>6.1935849999999994E-2</v>
      </c>
      <c r="L88" s="20">
        <v>0.24915214999999999</v>
      </c>
      <c r="M88" s="20">
        <v>0.21381941999999998</v>
      </c>
      <c r="N88" s="20">
        <v>5.6985150000000005E-2</v>
      </c>
      <c r="O88" s="20">
        <v>0.1024168</v>
      </c>
      <c r="P88" s="20">
        <v>9.6400929999999996E-2</v>
      </c>
      <c r="Q88" s="20">
        <v>8.3583450000000004E-2</v>
      </c>
      <c r="R88" s="20">
        <v>0.10160302</v>
      </c>
      <c r="S88" s="20">
        <v>0.10361368999999999</v>
      </c>
      <c r="T88" s="20">
        <v>6.6171790000000008E-2</v>
      </c>
      <c r="U88" s="20">
        <v>0.11989248</v>
      </c>
      <c r="V88" s="20">
        <v>2.689534E-2</v>
      </c>
      <c r="W88" s="20">
        <v>3.1401600000000003E-3</v>
      </c>
      <c r="X88" s="20">
        <v>5.1994189999999996E-2</v>
      </c>
      <c r="Y88" s="20">
        <v>0.23871444</v>
      </c>
      <c r="Z88" s="20">
        <v>0.19975947999999999</v>
      </c>
      <c r="AA88" s="20">
        <v>2.7209850000000001E-2</v>
      </c>
      <c r="AB88" s="20">
        <v>8.6165020000000009E-2</v>
      </c>
      <c r="AC88" s="20">
        <v>6.4749990000000007E-2</v>
      </c>
      <c r="AD88" s="20">
        <v>4.7731990000000002E-2</v>
      </c>
      <c r="AE88" s="20">
        <v>6.7484950000000002E-2</v>
      </c>
      <c r="AF88" s="20">
        <v>7.8280160000000001E-2</v>
      </c>
      <c r="AG88" s="21" t="s">
        <v>334</v>
      </c>
    </row>
    <row r="89" spans="1:33" x14ac:dyDescent="0.25">
      <c r="A89" s="15" t="s">
        <v>337</v>
      </c>
      <c r="B89" s="16" t="s">
        <v>338</v>
      </c>
      <c r="C89" s="16" t="s">
        <v>339</v>
      </c>
      <c r="D89" s="16" t="s">
        <v>340</v>
      </c>
      <c r="E89" s="17" t="s">
        <v>81</v>
      </c>
      <c r="F89" s="18">
        <v>40862</v>
      </c>
      <c r="G89" s="19">
        <v>240.17676788</v>
      </c>
      <c r="H89" s="20">
        <v>0.17139172999999999</v>
      </c>
      <c r="I89" s="20">
        <v>2.6601610000000001E-2</v>
      </c>
      <c r="J89" s="20">
        <v>7.2301549999999992E-2</v>
      </c>
      <c r="K89" s="20">
        <v>0.11924303999999999</v>
      </c>
      <c r="L89" s="20">
        <v>0.15751904999999999</v>
      </c>
      <c r="M89" s="20">
        <v>0.15767016</v>
      </c>
      <c r="N89" s="20">
        <v>6.4376320000000001E-2</v>
      </c>
      <c r="O89" s="20">
        <v>0.1296264</v>
      </c>
      <c r="P89" s="20">
        <v>0.13266242</v>
      </c>
      <c r="Q89" s="20">
        <v>0.12381871999999999</v>
      </c>
      <c r="R89" s="20">
        <v>0.13390463</v>
      </c>
      <c r="S89" s="20">
        <v>0.15396725999999999</v>
      </c>
      <c r="T89" s="20">
        <v>0.16438979000000001</v>
      </c>
      <c r="U89" s="20">
        <v>0.17203865000000002</v>
      </c>
      <c r="V89" s="20">
        <v>2.6665009999999999E-2</v>
      </c>
      <c r="W89" s="20">
        <v>7.2473109999999993E-2</v>
      </c>
      <c r="X89" s="20">
        <v>0.11977311</v>
      </c>
      <c r="Y89" s="20">
        <v>0.1584565</v>
      </c>
      <c r="Z89" s="20">
        <v>0.16093648999999999</v>
      </c>
      <c r="AA89" s="20">
        <v>6.5992919999999997E-2</v>
      </c>
      <c r="AB89" s="20">
        <v>0.13054250000000001</v>
      </c>
      <c r="AC89" s="20">
        <v>0.13340650000000001</v>
      </c>
      <c r="AD89" s="20">
        <v>0.12440451</v>
      </c>
      <c r="AE89" s="20">
        <v>0.13460064999999999</v>
      </c>
      <c r="AF89" s="20">
        <v>0.15478159</v>
      </c>
      <c r="AG89" s="21" t="s">
        <v>337</v>
      </c>
    </row>
    <row r="90" spans="1:33" x14ac:dyDescent="0.25">
      <c r="A90" s="15" t="s">
        <v>341</v>
      </c>
      <c r="B90" s="16" t="s">
        <v>342</v>
      </c>
      <c r="C90" s="16" t="s">
        <v>343</v>
      </c>
      <c r="D90" s="16" t="s">
        <v>344</v>
      </c>
      <c r="E90" s="17" t="s">
        <v>81</v>
      </c>
      <c r="F90" s="18">
        <v>41590</v>
      </c>
      <c r="G90" s="19">
        <v>219.58076433000002</v>
      </c>
      <c r="H90" s="20">
        <v>0.16955144</v>
      </c>
      <c r="I90" s="20">
        <v>2.6439560000000001E-2</v>
      </c>
      <c r="J90" s="20">
        <v>7.1662340000000005E-2</v>
      </c>
      <c r="K90" s="20">
        <v>0.11764294</v>
      </c>
      <c r="L90" s="20">
        <v>0.15530832999999999</v>
      </c>
      <c r="M90" s="20">
        <v>0.15698797</v>
      </c>
      <c r="N90" s="20">
        <v>6.2929349999999995E-2</v>
      </c>
      <c r="O90" s="20">
        <v>0.12770905000000002</v>
      </c>
      <c r="P90" s="20">
        <v>0.13015868</v>
      </c>
      <c r="Q90" s="20">
        <v>0.12188338</v>
      </c>
      <c r="R90" s="20">
        <v>0.13229476000000001</v>
      </c>
      <c r="S90" s="20">
        <v>0.15206453</v>
      </c>
      <c r="T90" s="20">
        <v>0.1481393</v>
      </c>
      <c r="U90" s="20">
        <v>0.17203865000000002</v>
      </c>
      <c r="V90" s="20">
        <v>2.6665009999999999E-2</v>
      </c>
      <c r="W90" s="20">
        <v>7.2473109999999993E-2</v>
      </c>
      <c r="X90" s="20">
        <v>0.11977311</v>
      </c>
      <c r="Y90" s="20">
        <v>0.1584565</v>
      </c>
      <c r="Z90" s="20">
        <v>0.16093648999999999</v>
      </c>
      <c r="AA90" s="20">
        <v>6.5992919999999997E-2</v>
      </c>
      <c r="AB90" s="20">
        <v>0.13054250000000001</v>
      </c>
      <c r="AC90" s="20">
        <v>0.13340650000000001</v>
      </c>
      <c r="AD90" s="20">
        <v>0.12440451</v>
      </c>
      <c r="AE90" s="20">
        <v>0.13459443999999998</v>
      </c>
      <c r="AF90" s="20">
        <v>0.15470861</v>
      </c>
      <c r="AG90" s="21" t="s">
        <v>341</v>
      </c>
    </row>
    <row r="91" spans="1:33" x14ac:dyDescent="0.25">
      <c r="A91" s="15" t="s">
        <v>345</v>
      </c>
      <c r="B91" s="16" t="s">
        <v>346</v>
      </c>
      <c r="C91" s="16" t="s">
        <v>347</v>
      </c>
      <c r="D91" s="16" t="s">
        <v>344</v>
      </c>
      <c r="E91" s="17" t="s">
        <v>72</v>
      </c>
      <c r="F91" s="18">
        <v>38656</v>
      </c>
      <c r="G91" s="19">
        <v>321.69787594000002</v>
      </c>
      <c r="H91" s="20">
        <v>6.810985E-2</v>
      </c>
      <c r="I91" s="20">
        <v>2.318133E-2</v>
      </c>
      <c r="J91" s="20">
        <v>4.1063029999999993E-2</v>
      </c>
      <c r="K91" s="20">
        <v>5.3247070000000001E-2</v>
      </c>
      <c r="L91" s="20">
        <v>7.5234540000000003E-2</v>
      </c>
      <c r="M91" s="20">
        <v>0.11935883</v>
      </c>
      <c r="N91" s="20">
        <v>8.5160520000000003E-2</v>
      </c>
      <c r="O91" s="20">
        <v>0.12627748999999999</v>
      </c>
      <c r="P91" s="20">
        <v>0.11524274999999999</v>
      </c>
      <c r="Q91" s="20">
        <v>9.1539219999999991E-2</v>
      </c>
      <c r="R91" s="20">
        <v>0.10065616000000001</v>
      </c>
      <c r="S91" s="20">
        <v>0.1234164</v>
      </c>
      <c r="T91" s="20">
        <v>8.8669579999999998E-2</v>
      </c>
      <c r="U91" s="20">
        <v>0.17203865000000002</v>
      </c>
      <c r="V91" s="20">
        <v>2.6665009999999999E-2</v>
      </c>
      <c r="W91" s="20">
        <v>7.2473109999999993E-2</v>
      </c>
      <c r="X91" s="20">
        <v>0.11977311</v>
      </c>
      <c r="Y91" s="20">
        <v>0.1584565</v>
      </c>
      <c r="Z91" s="20">
        <v>0.16093648999999999</v>
      </c>
      <c r="AA91" s="20">
        <v>6.5992919999999997E-2</v>
      </c>
      <c r="AB91" s="20">
        <v>0.13054250000000001</v>
      </c>
      <c r="AC91" s="20">
        <v>0.13340650000000001</v>
      </c>
      <c r="AD91" s="20">
        <v>0.12440451</v>
      </c>
      <c r="AE91" s="20">
        <v>0.13459443999999998</v>
      </c>
      <c r="AF91" s="20">
        <v>0.15470861</v>
      </c>
      <c r="AG91" s="21" t="s">
        <v>345</v>
      </c>
    </row>
    <row r="92" spans="1:33" x14ac:dyDescent="0.25">
      <c r="A92" s="15" t="s">
        <v>348</v>
      </c>
      <c r="B92" s="16" t="s">
        <v>349</v>
      </c>
      <c r="C92" s="16" t="s">
        <v>350</v>
      </c>
      <c r="D92" s="16" t="s">
        <v>344</v>
      </c>
      <c r="E92" s="17" t="s">
        <v>72</v>
      </c>
      <c r="F92" s="18">
        <v>39052</v>
      </c>
      <c r="G92" s="19">
        <v>143.06092978000001</v>
      </c>
      <c r="H92" s="20">
        <v>0.12252697</v>
      </c>
      <c r="I92" s="20">
        <v>2.8178040000000001E-2</v>
      </c>
      <c r="J92" s="20">
        <v>4.9528210000000003E-2</v>
      </c>
      <c r="K92" s="20">
        <v>8.2436399999999993E-2</v>
      </c>
      <c r="L92" s="20">
        <v>0.11791126</v>
      </c>
      <c r="M92" s="20">
        <v>0.12309247</v>
      </c>
      <c r="N92" s="20">
        <v>5.28041E-2</v>
      </c>
      <c r="O92" s="20">
        <v>0.11906712999999999</v>
      </c>
      <c r="P92" s="20">
        <v>0.12738472000000001</v>
      </c>
      <c r="Q92" s="20">
        <v>9.6145099999999997E-2</v>
      </c>
      <c r="R92" s="20">
        <v>0.10483919999999999</v>
      </c>
      <c r="S92" s="20">
        <v>0.13071057</v>
      </c>
      <c r="T92" s="20">
        <v>8.8747159999999992E-2</v>
      </c>
      <c r="U92" s="20">
        <v>0.17203865000000002</v>
      </c>
      <c r="V92" s="20">
        <v>2.6665009999999999E-2</v>
      </c>
      <c r="W92" s="20">
        <v>7.2473109999999993E-2</v>
      </c>
      <c r="X92" s="20">
        <v>0.11977311</v>
      </c>
      <c r="Y92" s="20">
        <v>0.1584565</v>
      </c>
      <c r="Z92" s="20">
        <v>0.16093648999999999</v>
      </c>
      <c r="AA92" s="20">
        <v>6.5992919999999997E-2</v>
      </c>
      <c r="AB92" s="20">
        <v>0.13054250000000001</v>
      </c>
      <c r="AC92" s="20">
        <v>0.13340650000000001</v>
      </c>
      <c r="AD92" s="20">
        <v>0.12440451</v>
      </c>
      <c r="AE92" s="20">
        <v>0.13459443999999998</v>
      </c>
      <c r="AF92" s="20">
        <v>0.15470861</v>
      </c>
      <c r="AG92" s="21" t="s">
        <v>348</v>
      </c>
    </row>
    <row r="93" spans="1:33" x14ac:dyDescent="0.25">
      <c r="A93" s="15" t="s">
        <v>351</v>
      </c>
      <c r="B93" s="16" t="s">
        <v>352</v>
      </c>
      <c r="C93" s="16" t="s">
        <v>353</v>
      </c>
      <c r="D93" s="16" t="s">
        <v>344</v>
      </c>
      <c r="E93" s="17" t="s">
        <v>152</v>
      </c>
      <c r="F93" s="18">
        <v>38306</v>
      </c>
      <c r="G93" s="19">
        <v>19.619704890000001</v>
      </c>
      <c r="H93" s="20">
        <v>0.21696307000000001</v>
      </c>
      <c r="I93" s="20">
        <v>3.1808530000000002E-2</v>
      </c>
      <c r="J93" s="20">
        <v>7.9800780000000002E-2</v>
      </c>
      <c r="K93" s="20">
        <v>0.15234177000000002</v>
      </c>
      <c r="L93" s="20">
        <v>0.21155487000000001</v>
      </c>
      <c r="M93" s="20">
        <v>0.18726834000000001</v>
      </c>
      <c r="N93" s="20">
        <v>6.4076839999999996E-2</v>
      </c>
      <c r="O93" s="20">
        <v>0.13192467999999999</v>
      </c>
      <c r="P93" s="20">
        <v>0.12328609</v>
      </c>
      <c r="Q93" s="20">
        <v>0.11394220000000001</v>
      </c>
      <c r="R93" s="20">
        <v>0.11725794</v>
      </c>
      <c r="S93" s="20">
        <v>0.14274049</v>
      </c>
      <c r="T93" s="20">
        <v>9.8752489999999998E-2</v>
      </c>
      <c r="U93" s="20">
        <v>0.17203865000000002</v>
      </c>
      <c r="V93" s="20">
        <v>2.6665009999999999E-2</v>
      </c>
      <c r="W93" s="20">
        <v>7.2473109999999993E-2</v>
      </c>
      <c r="X93" s="20">
        <v>0.11977311</v>
      </c>
      <c r="Y93" s="20">
        <v>0.1584565</v>
      </c>
      <c r="Z93" s="20">
        <v>0.16093648999999999</v>
      </c>
      <c r="AA93" s="20">
        <v>6.5992919999999997E-2</v>
      </c>
      <c r="AB93" s="20">
        <v>0.13054250000000001</v>
      </c>
      <c r="AC93" s="20">
        <v>0.13340650000000001</v>
      </c>
      <c r="AD93" s="20">
        <v>0.12440451</v>
      </c>
      <c r="AE93" s="20">
        <v>0.13459443999999998</v>
      </c>
      <c r="AF93" s="20">
        <v>0.15470861</v>
      </c>
      <c r="AG93" s="21" t="s">
        <v>351</v>
      </c>
    </row>
    <row r="94" spans="1:33" x14ac:dyDescent="0.25">
      <c r="A94" s="15" t="s">
        <v>354</v>
      </c>
      <c r="B94" s="16" t="s">
        <v>355</v>
      </c>
      <c r="C94" s="16" t="s">
        <v>356</v>
      </c>
      <c r="D94" s="16" t="s">
        <v>344</v>
      </c>
      <c r="E94" s="17" t="s">
        <v>283</v>
      </c>
      <c r="F94" s="18">
        <v>41590</v>
      </c>
      <c r="G94" s="19">
        <v>72.425013650000011</v>
      </c>
      <c r="H94" s="20">
        <v>0.10216979</v>
      </c>
      <c r="I94" s="20">
        <v>1.7351689999999999E-2</v>
      </c>
      <c r="J94" s="20">
        <v>4.1791450000000001E-2</v>
      </c>
      <c r="K94" s="20">
        <v>7.7074829999999997E-2</v>
      </c>
      <c r="L94" s="20">
        <v>0.12263788</v>
      </c>
      <c r="M94" s="20">
        <v>0.12294206000000001</v>
      </c>
      <c r="N94" s="20">
        <v>3.7745319999999999E-2</v>
      </c>
      <c r="O94" s="20">
        <v>9.8452400000000009E-2</v>
      </c>
      <c r="P94" s="20">
        <v>0.10974285</v>
      </c>
      <c r="Q94" s="20">
        <v>0.12123529</v>
      </c>
      <c r="R94" s="20">
        <v>0.13225275</v>
      </c>
      <c r="S94" s="20">
        <v>0.15269315999999999</v>
      </c>
      <c r="T94" s="20">
        <v>0.14885972</v>
      </c>
      <c r="U94" s="20">
        <v>0.17203865000000002</v>
      </c>
      <c r="V94" s="20">
        <v>2.6665009999999999E-2</v>
      </c>
      <c r="W94" s="20">
        <v>7.2473109999999993E-2</v>
      </c>
      <c r="X94" s="20">
        <v>0.11977311</v>
      </c>
      <c r="Y94" s="20">
        <v>0.1584565</v>
      </c>
      <c r="Z94" s="20">
        <v>0.16093648999999999</v>
      </c>
      <c r="AA94" s="20">
        <v>6.5992919999999997E-2</v>
      </c>
      <c r="AB94" s="20">
        <v>0.13054250000000001</v>
      </c>
      <c r="AC94" s="20">
        <v>0.13340650000000001</v>
      </c>
      <c r="AD94" s="20">
        <v>0.12440451</v>
      </c>
      <c r="AE94" s="20">
        <v>0.13459443999999998</v>
      </c>
      <c r="AF94" s="20">
        <v>0.15470861</v>
      </c>
      <c r="AG94" s="21" t="s">
        <v>354</v>
      </c>
    </row>
    <row r="95" spans="1:33" x14ac:dyDescent="0.25">
      <c r="A95" s="15" t="s">
        <v>357</v>
      </c>
      <c r="B95" s="16" t="s">
        <v>358</v>
      </c>
      <c r="C95" s="16" t="s">
        <v>359</v>
      </c>
      <c r="D95" s="16" t="s">
        <v>344</v>
      </c>
      <c r="E95" s="17" t="s">
        <v>162</v>
      </c>
      <c r="F95" s="18">
        <v>38306</v>
      </c>
      <c r="G95" s="19">
        <v>28.532604109999998</v>
      </c>
      <c r="H95" s="20">
        <v>0.11734099000000001</v>
      </c>
      <c r="I95" s="20">
        <v>2.3562699999999999E-2</v>
      </c>
      <c r="J95" s="20">
        <v>5.1678139999999997E-2</v>
      </c>
      <c r="K95" s="20">
        <v>7.8205159999999996E-2</v>
      </c>
      <c r="L95" s="20">
        <v>0.12120937</v>
      </c>
      <c r="M95" s="20">
        <v>0.12079169000000001</v>
      </c>
      <c r="N95" s="20">
        <v>3.941803E-2</v>
      </c>
      <c r="O95" s="20">
        <v>0.11722958999999999</v>
      </c>
      <c r="P95" s="20">
        <v>0.10892962</v>
      </c>
      <c r="Q95" s="20">
        <v>0.11171556000000001</v>
      </c>
      <c r="R95" s="20">
        <v>0.1256932</v>
      </c>
      <c r="S95" s="20">
        <v>0.14510323</v>
      </c>
      <c r="T95" s="20">
        <v>9.8584130000000006E-2</v>
      </c>
      <c r="U95" s="20">
        <v>0.17203865000000002</v>
      </c>
      <c r="V95" s="20">
        <v>2.6665009999999999E-2</v>
      </c>
      <c r="W95" s="20">
        <v>7.2473109999999993E-2</v>
      </c>
      <c r="X95" s="20">
        <v>0.11977311</v>
      </c>
      <c r="Y95" s="20">
        <v>0.1584565</v>
      </c>
      <c r="Z95" s="20">
        <v>0.16093648999999999</v>
      </c>
      <c r="AA95" s="20">
        <v>6.5992919999999997E-2</v>
      </c>
      <c r="AB95" s="20">
        <v>0.13054250000000001</v>
      </c>
      <c r="AC95" s="20">
        <v>0.13340650000000001</v>
      </c>
      <c r="AD95" s="20">
        <v>0.12440451</v>
      </c>
      <c r="AE95" s="20">
        <v>0.13459443999999998</v>
      </c>
      <c r="AF95" s="20">
        <v>0.15470861</v>
      </c>
      <c r="AG95" s="21" t="s">
        <v>357</v>
      </c>
    </row>
    <row r="96" spans="1:33" x14ac:dyDescent="0.25">
      <c r="A96" s="29" t="s">
        <v>360</v>
      </c>
      <c r="B96" s="16" t="s">
        <v>361</v>
      </c>
      <c r="C96" s="16" t="s">
        <v>362</v>
      </c>
      <c r="D96" s="16" t="s">
        <v>344</v>
      </c>
      <c r="E96" s="17" t="s">
        <v>96</v>
      </c>
      <c r="F96" s="18">
        <v>37256</v>
      </c>
      <c r="G96" s="19">
        <v>39.650823169999995</v>
      </c>
      <c r="H96" s="20">
        <v>0.14313697</v>
      </c>
      <c r="I96" s="20">
        <v>2.634535E-2</v>
      </c>
      <c r="J96" s="20">
        <v>5.0109019999999997E-2</v>
      </c>
      <c r="K96" s="20">
        <v>0.1159332</v>
      </c>
      <c r="L96" s="20">
        <v>0.17417155000000001</v>
      </c>
      <c r="M96" s="20">
        <v>0.18336627</v>
      </c>
      <c r="N96" s="20">
        <v>7.808727E-2</v>
      </c>
      <c r="O96" s="20">
        <v>0.14982002</v>
      </c>
      <c r="P96" s="20">
        <v>0.15846833999999999</v>
      </c>
      <c r="Q96" s="20">
        <v>0.15915277</v>
      </c>
      <c r="R96" s="20">
        <v>0.16337984999999999</v>
      </c>
      <c r="S96" s="20">
        <v>0.18625628999999999</v>
      </c>
      <c r="T96" s="20">
        <v>7.8104569999999998E-2</v>
      </c>
      <c r="U96" s="20">
        <v>0.17203865000000002</v>
      </c>
      <c r="V96" s="20">
        <v>2.6665009999999999E-2</v>
      </c>
      <c r="W96" s="20">
        <v>7.2473109999999993E-2</v>
      </c>
      <c r="X96" s="20">
        <v>0.11977311</v>
      </c>
      <c r="Y96" s="20">
        <v>0.1584565</v>
      </c>
      <c r="Z96" s="20">
        <v>0.16093648999999999</v>
      </c>
      <c r="AA96" s="20">
        <v>6.5992919999999997E-2</v>
      </c>
      <c r="AB96" s="20">
        <v>0.13054250000000001</v>
      </c>
      <c r="AC96" s="20">
        <v>0.13340650000000001</v>
      </c>
      <c r="AD96" s="20">
        <v>0.12440451</v>
      </c>
      <c r="AE96" s="20">
        <v>0.13459443999999998</v>
      </c>
      <c r="AF96" s="20">
        <v>0.15470861</v>
      </c>
      <c r="AG96" s="21" t="s">
        <v>360</v>
      </c>
    </row>
    <row r="97" spans="1:33" x14ac:dyDescent="0.25">
      <c r="A97" s="15" t="s">
        <v>363</v>
      </c>
      <c r="B97" s="16" t="s">
        <v>364</v>
      </c>
      <c r="C97" s="16" t="s">
        <v>365</v>
      </c>
      <c r="D97" s="16" t="s">
        <v>344</v>
      </c>
      <c r="E97" s="17" t="s">
        <v>72</v>
      </c>
      <c r="F97" s="18">
        <v>42457</v>
      </c>
      <c r="G97" s="19">
        <v>754.55611557000009</v>
      </c>
      <c r="H97" s="20">
        <v>0.18152028000000001</v>
      </c>
      <c r="I97" s="20">
        <v>2.3022269999999997E-2</v>
      </c>
      <c r="J97" s="20">
        <v>8.7072999999999998E-2</v>
      </c>
      <c r="K97" s="20">
        <v>0.13159667999999999</v>
      </c>
      <c r="L97" s="20">
        <v>0.15105814000000001</v>
      </c>
      <c r="M97" s="20">
        <v>0.15166757</v>
      </c>
      <c r="N97" s="20">
        <v>1.3449889999999999E-2</v>
      </c>
      <c r="O97" s="20">
        <v>9.8859700000000009E-2</v>
      </c>
      <c r="P97" s="20">
        <v>0.13212968999999999</v>
      </c>
      <c r="Q97" s="20">
        <v>0.12048821999999999</v>
      </c>
      <c r="R97" s="20">
        <v>0.13829034000000001</v>
      </c>
      <c r="S97" s="20" t="s">
        <v>157</v>
      </c>
      <c r="T97" s="20">
        <v>0.14218158</v>
      </c>
      <c r="U97" s="20">
        <v>0.17203865000000002</v>
      </c>
      <c r="V97" s="20">
        <v>2.6665009999999999E-2</v>
      </c>
      <c r="W97" s="20">
        <v>7.2473109999999993E-2</v>
      </c>
      <c r="X97" s="20">
        <v>0.11977311</v>
      </c>
      <c r="Y97" s="20">
        <v>0.1584565</v>
      </c>
      <c r="Z97" s="20">
        <v>0.16093648999999999</v>
      </c>
      <c r="AA97" s="20">
        <v>6.5992919999999997E-2</v>
      </c>
      <c r="AB97" s="20">
        <v>0.13054250000000001</v>
      </c>
      <c r="AC97" s="20">
        <v>0.13340650000000001</v>
      </c>
      <c r="AD97" s="20">
        <v>0.12440451</v>
      </c>
      <c r="AE97" s="20">
        <v>0.13459443999999998</v>
      </c>
      <c r="AF97" s="20">
        <v>0.15470861</v>
      </c>
      <c r="AG97" s="21" t="s">
        <v>363</v>
      </c>
    </row>
    <row r="98" spans="1:33" x14ac:dyDescent="0.25">
      <c r="A98" s="30" t="s">
        <v>366</v>
      </c>
      <c r="B98" s="25" t="s">
        <v>367</v>
      </c>
      <c r="C98" s="16" t="s">
        <v>368</v>
      </c>
      <c r="D98" s="16" t="s">
        <v>344</v>
      </c>
      <c r="E98" s="17" t="s">
        <v>297</v>
      </c>
      <c r="F98" s="18">
        <v>44287</v>
      </c>
      <c r="G98" s="19">
        <v>2.2666998200000004</v>
      </c>
      <c r="H98" s="20">
        <v>0.35311532999999995</v>
      </c>
      <c r="I98" s="20">
        <v>2.7273820000000001E-2</v>
      </c>
      <c r="J98" s="20">
        <v>0.13612553999999999</v>
      </c>
      <c r="K98" s="20">
        <v>0.25820684999999999</v>
      </c>
      <c r="L98" s="20">
        <v>0.29216049999999999</v>
      </c>
      <c r="M98" s="20">
        <v>0.19360142</v>
      </c>
      <c r="N98" s="20">
        <v>-2.9043169999999997E-2</v>
      </c>
      <c r="O98" s="20">
        <v>4.6734369999999997E-2</v>
      </c>
      <c r="P98" s="20">
        <v>0.10255538</v>
      </c>
      <c r="Q98" s="20">
        <v>0.10629573</v>
      </c>
      <c r="R98" s="20" t="s">
        <v>157</v>
      </c>
      <c r="S98" s="20" t="s">
        <v>157</v>
      </c>
      <c r="T98" s="20">
        <v>3.3079200000000003E-2</v>
      </c>
      <c r="U98" s="20">
        <v>0.17203865000000002</v>
      </c>
      <c r="V98" s="20">
        <v>2.6665009999999999E-2</v>
      </c>
      <c r="W98" s="20">
        <v>7.2473109999999993E-2</v>
      </c>
      <c r="X98" s="20">
        <v>0.11977311</v>
      </c>
      <c r="Y98" s="20">
        <v>0.1584565</v>
      </c>
      <c r="Z98" s="20">
        <v>0.16093648999999999</v>
      </c>
      <c r="AA98" s="20">
        <v>6.5992919999999997E-2</v>
      </c>
      <c r="AB98" s="20">
        <v>0.13054250000000001</v>
      </c>
      <c r="AC98" s="20">
        <v>0.13340650000000001</v>
      </c>
      <c r="AD98" s="20">
        <v>0.12440451</v>
      </c>
      <c r="AE98" s="20">
        <v>0.13459443999999998</v>
      </c>
      <c r="AF98" s="20">
        <v>0.15470861</v>
      </c>
      <c r="AG98" s="21" t="s">
        <v>366</v>
      </c>
    </row>
    <row r="99" spans="1:33" x14ac:dyDescent="0.25">
      <c r="A99" s="15" t="s">
        <v>369</v>
      </c>
      <c r="B99" s="16" t="s">
        <v>370</v>
      </c>
      <c r="C99" s="16" t="s">
        <v>371</v>
      </c>
      <c r="D99" s="16" t="s">
        <v>372</v>
      </c>
      <c r="E99" s="17" t="s">
        <v>81</v>
      </c>
      <c r="F99" s="18">
        <v>41590</v>
      </c>
      <c r="G99" s="19">
        <v>8.914067339999999</v>
      </c>
      <c r="H99" s="20">
        <v>8.1061729999999999E-2</v>
      </c>
      <c r="I99" s="20">
        <v>5.5439780000000001E-2</v>
      </c>
      <c r="J99" s="20">
        <v>5.0314300000000006E-2</v>
      </c>
      <c r="K99" s="20">
        <v>1.6550200000000001E-2</v>
      </c>
      <c r="L99" s="20">
        <v>0.21502652</v>
      </c>
      <c r="M99" s="20">
        <v>0.10708612000000001</v>
      </c>
      <c r="N99" s="20">
        <v>-4.7840680000000003E-2</v>
      </c>
      <c r="O99" s="20">
        <v>4.2382100000000001E-3</v>
      </c>
      <c r="P99" s="20">
        <v>2.32295E-2</v>
      </c>
      <c r="Q99" s="20">
        <v>1.552513E-2</v>
      </c>
      <c r="R99" s="20">
        <v>4.8043570000000008E-2</v>
      </c>
      <c r="S99" s="20">
        <v>5.7301820000000003E-2</v>
      </c>
      <c r="T99" s="20">
        <v>5.1616590000000004E-2</v>
      </c>
      <c r="U99" s="20">
        <v>8.2355479999999995E-2</v>
      </c>
      <c r="V99" s="20">
        <v>5.6632090000000003E-2</v>
      </c>
      <c r="W99" s="20">
        <v>5.2054400000000001E-2</v>
      </c>
      <c r="X99" s="20">
        <v>1.863246E-2</v>
      </c>
      <c r="Y99" s="20">
        <v>0.21724322999999998</v>
      </c>
      <c r="Z99" s="20">
        <v>0.11300667</v>
      </c>
      <c r="AA99" s="20">
        <v>-4.4538070000000006E-2</v>
      </c>
      <c r="AB99" s="20">
        <v>8.7234900000000004E-3</v>
      </c>
      <c r="AC99" s="20">
        <v>2.7714819999999998E-2</v>
      </c>
      <c r="AD99" s="20">
        <v>1.9354990000000002E-2</v>
      </c>
      <c r="AE99" s="20">
        <v>5.2303829999999996E-2</v>
      </c>
      <c r="AF99" s="20">
        <v>6.0977389999999999E-2</v>
      </c>
      <c r="AG99" s="21" t="s">
        <v>369</v>
      </c>
    </row>
    <row r="100" spans="1:33" x14ac:dyDescent="0.25">
      <c r="A100" s="15" t="s">
        <v>373</v>
      </c>
      <c r="B100" s="16" t="s">
        <v>374</v>
      </c>
      <c r="C100" s="16" t="s">
        <v>375</v>
      </c>
      <c r="D100" s="16" t="s">
        <v>376</v>
      </c>
      <c r="E100" s="17" t="s">
        <v>377</v>
      </c>
      <c r="F100" s="18">
        <v>42272</v>
      </c>
      <c r="G100" s="19">
        <v>12.381219470000001</v>
      </c>
      <c r="H100" s="20">
        <v>6.9872290000000004E-2</v>
      </c>
      <c r="I100" s="20">
        <v>3.8617760000000001E-2</v>
      </c>
      <c r="J100" s="20">
        <v>3.6417069999999996E-2</v>
      </c>
      <c r="K100" s="20">
        <v>-1.5825E-4</v>
      </c>
      <c r="L100" s="20">
        <v>0.19609853999999999</v>
      </c>
      <c r="M100" s="20">
        <v>0.11193160000000001</v>
      </c>
      <c r="N100" s="20">
        <v>-8.8828549999999992E-2</v>
      </c>
      <c r="O100" s="20">
        <v>1.7316400000000002E-3</v>
      </c>
      <c r="P100" s="20">
        <v>1.3621479999999998E-2</v>
      </c>
      <c r="Q100" s="20">
        <v>2.4663020000000001E-2</v>
      </c>
      <c r="R100" s="20">
        <v>3.8159789999999999E-2</v>
      </c>
      <c r="S100" s="20">
        <v>5.4654340000000003E-2</v>
      </c>
      <c r="T100" s="20">
        <v>5.448207E-2</v>
      </c>
      <c r="U100" s="20">
        <v>8.5202989999999992E-2</v>
      </c>
      <c r="V100" s="20">
        <v>5.7310369999999999E-2</v>
      </c>
      <c r="W100" s="20">
        <v>5.4001799999999996E-2</v>
      </c>
      <c r="X100" s="20">
        <v>2.1222359999999999E-2</v>
      </c>
      <c r="Y100" s="20">
        <v>0.22127931000000001</v>
      </c>
      <c r="Z100" s="20">
        <v>0.11789532</v>
      </c>
      <c r="AA100" s="20">
        <v>-4.0492860000000006E-2</v>
      </c>
      <c r="AB100" s="20">
        <v>1.2583560000000001E-2</v>
      </c>
      <c r="AC100" s="20">
        <v>3.1563639999999997E-2</v>
      </c>
      <c r="AD100" s="20">
        <v>2.320531E-2</v>
      </c>
      <c r="AE100" s="20">
        <v>5.6532099999999995E-2</v>
      </c>
      <c r="AF100" s="20">
        <v>6.4429390000000003E-2</v>
      </c>
      <c r="AG100" s="21" t="s">
        <v>373</v>
      </c>
    </row>
    <row r="101" spans="1:33" x14ac:dyDescent="0.25">
      <c r="A101" s="15" t="s">
        <v>378</v>
      </c>
      <c r="B101" s="16" t="s">
        <v>379</v>
      </c>
      <c r="C101" s="16" t="s">
        <v>380</v>
      </c>
      <c r="D101" s="16" t="s">
        <v>376</v>
      </c>
      <c r="E101" s="17" t="s">
        <v>381</v>
      </c>
      <c r="F101" s="18">
        <v>40862</v>
      </c>
      <c r="G101" s="19">
        <v>26.444839850000001</v>
      </c>
      <c r="H101" s="20">
        <v>0.12965633000000001</v>
      </c>
      <c r="I101" s="20">
        <v>5.5954819999999995E-2</v>
      </c>
      <c r="J101" s="20">
        <v>7.3244150000000008E-2</v>
      </c>
      <c r="K101" s="20">
        <v>3.715533E-2</v>
      </c>
      <c r="L101" s="20">
        <v>0.29034378999999999</v>
      </c>
      <c r="M101" s="20">
        <v>0.19577715000000001</v>
      </c>
      <c r="N101" s="20">
        <v>-3.3141490000000003E-2</v>
      </c>
      <c r="O101" s="20">
        <v>1.9348569999999999E-2</v>
      </c>
      <c r="P101" s="20">
        <v>5.0031970000000002E-2</v>
      </c>
      <c r="Q101" s="20">
        <v>5.0316300000000001E-2</v>
      </c>
      <c r="R101" s="20">
        <v>8.4887470000000007E-2</v>
      </c>
      <c r="S101" s="20">
        <v>8.3261230000000006E-2</v>
      </c>
      <c r="T101" s="20">
        <v>7.199411E-2</v>
      </c>
      <c r="U101" s="20">
        <v>8.5202989999999992E-2</v>
      </c>
      <c r="V101" s="20">
        <v>5.7310369999999999E-2</v>
      </c>
      <c r="W101" s="20">
        <v>5.4001799999999996E-2</v>
      </c>
      <c r="X101" s="20">
        <v>2.1222359999999999E-2</v>
      </c>
      <c r="Y101" s="20">
        <v>0.22127931000000001</v>
      </c>
      <c r="Z101" s="20">
        <v>0.11789532</v>
      </c>
      <c r="AA101" s="20">
        <v>-4.0492860000000006E-2</v>
      </c>
      <c r="AB101" s="20">
        <v>1.2583560000000001E-2</v>
      </c>
      <c r="AC101" s="20">
        <v>3.1563639999999997E-2</v>
      </c>
      <c r="AD101" s="20">
        <v>2.320531E-2</v>
      </c>
      <c r="AE101" s="20">
        <v>5.6532099999999995E-2</v>
      </c>
      <c r="AF101" s="20">
        <v>6.4429390000000003E-2</v>
      </c>
      <c r="AG101" s="21" t="s">
        <v>378</v>
      </c>
    </row>
    <row r="102" spans="1:33" x14ac:dyDescent="0.25">
      <c r="A102" s="15" t="s">
        <v>382</v>
      </c>
      <c r="B102" s="16" t="s">
        <v>383</v>
      </c>
      <c r="C102" s="16" t="s">
        <v>384</v>
      </c>
      <c r="D102" s="16" t="s">
        <v>376</v>
      </c>
      <c r="E102" s="17" t="s">
        <v>301</v>
      </c>
      <c r="F102" s="18">
        <v>43910</v>
      </c>
      <c r="G102" s="19">
        <v>170.54608876</v>
      </c>
      <c r="H102" s="20">
        <v>0.14807723</v>
      </c>
      <c r="I102" s="20">
        <v>5.4821859999999993E-2</v>
      </c>
      <c r="J102" s="20">
        <v>7.9099920000000004E-2</v>
      </c>
      <c r="K102" s="20">
        <v>3.5731909999999999E-2</v>
      </c>
      <c r="L102" s="20">
        <v>0.30597465000000001</v>
      </c>
      <c r="M102" s="20">
        <v>0.19158895000000001</v>
      </c>
      <c r="N102" s="20">
        <v>-7.3805319999999994E-2</v>
      </c>
      <c r="O102" s="20">
        <v>1.82862E-3</v>
      </c>
      <c r="P102" s="20">
        <v>3.6779109999999997E-2</v>
      </c>
      <c r="Q102" s="20">
        <v>4.0348839999999997E-2</v>
      </c>
      <c r="R102" s="20">
        <v>8.6261770000000002E-2</v>
      </c>
      <c r="S102" s="20">
        <v>9.3658549999999993E-2</v>
      </c>
      <c r="T102" s="20">
        <v>0.10168661999999999</v>
      </c>
      <c r="U102" s="20">
        <v>8.5202989999999992E-2</v>
      </c>
      <c r="V102" s="20">
        <v>5.7310369999999999E-2</v>
      </c>
      <c r="W102" s="20">
        <v>5.4001799999999996E-2</v>
      </c>
      <c r="X102" s="20">
        <v>2.1222359999999999E-2</v>
      </c>
      <c r="Y102" s="20">
        <v>0.22127931000000001</v>
      </c>
      <c r="Z102" s="20">
        <v>0.11789532</v>
      </c>
      <c r="AA102" s="20">
        <v>-4.0492860000000006E-2</v>
      </c>
      <c r="AB102" s="20">
        <v>1.2583560000000001E-2</v>
      </c>
      <c r="AC102" s="20">
        <v>3.1563639999999997E-2</v>
      </c>
      <c r="AD102" s="20">
        <v>2.320531E-2</v>
      </c>
      <c r="AE102" s="20">
        <v>5.6532099999999995E-2</v>
      </c>
      <c r="AF102" s="20">
        <v>6.4429390000000003E-2</v>
      </c>
      <c r="AG102" s="21" t="s">
        <v>382</v>
      </c>
    </row>
    <row r="103" spans="1:33" ht="15.75" x14ac:dyDescent="0.25">
      <c r="A103" s="9" t="s">
        <v>385</v>
      </c>
      <c r="B103" s="10"/>
      <c r="C103" s="10"/>
      <c r="D103" s="10"/>
      <c r="E103" s="11"/>
      <c r="F103" s="22"/>
      <c r="G103" s="22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1" t="s">
        <v>385</v>
      </c>
    </row>
    <row r="104" spans="1:33" x14ac:dyDescent="0.25">
      <c r="A104" s="15" t="s">
        <v>386</v>
      </c>
      <c r="B104" s="16" t="s">
        <v>387</v>
      </c>
      <c r="C104" s="16" t="s">
        <v>388</v>
      </c>
      <c r="D104" s="16" t="s">
        <v>389</v>
      </c>
      <c r="E104" s="17" t="s">
        <v>390</v>
      </c>
      <c r="F104" s="18">
        <v>41590</v>
      </c>
      <c r="G104" s="19">
        <v>5.7685899900000006</v>
      </c>
      <c r="H104" s="20">
        <v>4.6510719999999998E-2</v>
      </c>
      <c r="I104" s="20">
        <v>2.6163550000000001E-2</v>
      </c>
      <c r="J104" s="20">
        <v>1.5602069999999999E-2</v>
      </c>
      <c r="K104" s="20">
        <v>2.7295999999999999E-4</v>
      </c>
      <c r="L104" s="20">
        <v>5.3691630000000004E-2</v>
      </c>
      <c r="M104" s="20">
        <v>-4.4056699999999997E-2</v>
      </c>
      <c r="N104" s="20">
        <v>-3.798696E-2</v>
      </c>
      <c r="O104" s="20">
        <v>4.442451E-2</v>
      </c>
      <c r="P104" s="20">
        <v>3.439246E-2</v>
      </c>
      <c r="Q104" s="20">
        <v>3.7271649999999996E-2</v>
      </c>
      <c r="R104" s="20">
        <v>4.0981779999999995E-2</v>
      </c>
      <c r="S104" s="20">
        <v>5.1503439999999998E-2</v>
      </c>
      <c r="T104" s="20">
        <v>5.0760959999999994E-2</v>
      </c>
      <c r="U104" s="20">
        <v>5.9701610000000002E-2</v>
      </c>
      <c r="V104" s="20">
        <v>8.4467099999999996E-3</v>
      </c>
      <c r="W104" s="20">
        <v>2.5211990000000004E-2</v>
      </c>
      <c r="X104" s="20">
        <v>5.0395990000000002E-2</v>
      </c>
      <c r="Y104" s="20">
        <v>7.6637300000000005E-2</v>
      </c>
      <c r="Z104" s="20">
        <v>0.10008035</v>
      </c>
      <c r="AA104" s="20">
        <v>8.2239339999999994E-2</v>
      </c>
      <c r="AB104" s="20">
        <v>7.5145419999999991E-2</v>
      </c>
      <c r="AC104" s="20">
        <v>7.4979299999999999E-2</v>
      </c>
      <c r="AD104" s="20">
        <v>7.527745000000001E-2</v>
      </c>
      <c r="AE104" s="20">
        <v>7.3023580000000005E-2</v>
      </c>
      <c r="AF104" s="20">
        <v>7.1316179999999993E-2</v>
      </c>
      <c r="AG104" s="21" t="s">
        <v>386</v>
      </c>
    </row>
    <row r="105" spans="1:33" x14ac:dyDescent="0.25">
      <c r="A105" s="15" t="s">
        <v>391</v>
      </c>
      <c r="B105" s="16" t="s">
        <v>392</v>
      </c>
      <c r="C105" s="16" t="s">
        <v>393</v>
      </c>
      <c r="D105" s="16" t="s">
        <v>394</v>
      </c>
      <c r="E105" s="17" t="s">
        <v>81</v>
      </c>
      <c r="F105" s="18">
        <v>41590</v>
      </c>
      <c r="G105" s="19">
        <v>3.7177078799999999</v>
      </c>
      <c r="H105" s="20">
        <v>2.1589140000000003E-2</v>
      </c>
      <c r="I105" s="20">
        <v>3.2049789999999995E-2</v>
      </c>
      <c r="J105" s="20">
        <v>-8.3856399999999998E-3</v>
      </c>
      <c r="K105" s="20">
        <v>-4.8217420000000004E-2</v>
      </c>
      <c r="L105" s="20">
        <v>5.4714669999999993E-2</v>
      </c>
      <c r="M105" s="20">
        <v>-6.0343679999999997E-2</v>
      </c>
      <c r="N105" s="20">
        <v>-6.6392649999999998E-2</v>
      </c>
      <c r="O105" s="20">
        <v>3.2769899999999998E-2</v>
      </c>
      <c r="P105" s="20">
        <v>-8.4367699999999997E-3</v>
      </c>
      <c r="Q105" s="20">
        <v>1.0408580000000001E-2</v>
      </c>
      <c r="R105" s="20">
        <v>1.060038E-2</v>
      </c>
      <c r="S105" s="20">
        <v>6.1970479999999994E-2</v>
      </c>
      <c r="T105" s="20">
        <v>6.0389549999999993E-2</v>
      </c>
      <c r="U105" s="20">
        <v>1.8362090000000001E-2</v>
      </c>
      <c r="V105" s="20">
        <v>3.2180719999999996E-2</v>
      </c>
      <c r="W105" s="20">
        <v>-9.2193499999999994E-3</v>
      </c>
      <c r="X105" s="20">
        <v>-5.1135260000000002E-2</v>
      </c>
      <c r="Y105" s="20">
        <v>4.954948E-2</v>
      </c>
      <c r="Z105" s="20">
        <v>-5.7687830000000002E-2</v>
      </c>
      <c r="AA105" s="20">
        <v>-6.6960169999999999E-2</v>
      </c>
      <c r="AB105" s="20">
        <v>3.0616299999999999E-2</v>
      </c>
      <c r="AC105" s="20">
        <v>-1.071537E-2</v>
      </c>
      <c r="AD105" s="20">
        <v>6.9143500000000005E-3</v>
      </c>
      <c r="AE105" s="20">
        <v>7.0742299999999999E-3</v>
      </c>
      <c r="AF105" s="20">
        <v>5.7322030000000003E-2</v>
      </c>
      <c r="AG105" s="21" t="s">
        <v>391</v>
      </c>
    </row>
    <row r="106" spans="1:33" x14ac:dyDescent="0.25">
      <c r="A106" s="15" t="s">
        <v>395</v>
      </c>
      <c r="B106" s="16" t="s">
        <v>396</v>
      </c>
      <c r="C106" s="16" t="s">
        <v>397</v>
      </c>
      <c r="D106" s="16" t="s">
        <v>398</v>
      </c>
      <c r="E106" s="17" t="s">
        <v>175</v>
      </c>
      <c r="F106" s="18">
        <v>39006</v>
      </c>
      <c r="G106" s="19">
        <v>27.647240409999995</v>
      </c>
      <c r="H106" s="20">
        <v>3.7483249999999996E-2</v>
      </c>
      <c r="I106" s="20">
        <v>2.4476719999999997E-2</v>
      </c>
      <c r="J106" s="20">
        <v>-7.1332300000000008E-3</v>
      </c>
      <c r="K106" s="20">
        <v>-3.8559820000000002E-2</v>
      </c>
      <c r="L106" s="20">
        <v>6.7945439999999996E-2</v>
      </c>
      <c r="M106" s="20">
        <v>-4.8874060000000004E-2</v>
      </c>
      <c r="N106" s="20">
        <v>-5.2231279999999998E-2</v>
      </c>
      <c r="O106" s="20">
        <v>3.2894190000000004E-2</v>
      </c>
      <c r="P106" s="20">
        <v>1.9917320000000002E-2</v>
      </c>
      <c r="Q106" s="20">
        <v>3.686731E-2</v>
      </c>
      <c r="R106" s="20">
        <v>3.3699960000000001E-2</v>
      </c>
      <c r="S106" s="20">
        <v>8.2519839999999997E-2</v>
      </c>
      <c r="T106" s="20">
        <v>4.5568499999999998E-2</v>
      </c>
      <c r="U106" s="20">
        <v>1.8362090000000001E-2</v>
      </c>
      <c r="V106" s="20">
        <v>3.2180719999999996E-2</v>
      </c>
      <c r="W106" s="20">
        <v>-9.2193499999999994E-3</v>
      </c>
      <c r="X106" s="20">
        <v>-5.1135260000000002E-2</v>
      </c>
      <c r="Y106" s="20">
        <v>4.954948E-2</v>
      </c>
      <c r="Z106" s="20">
        <v>-5.7687830000000002E-2</v>
      </c>
      <c r="AA106" s="20">
        <v>-6.6960169999999999E-2</v>
      </c>
      <c r="AB106" s="20">
        <v>3.0616299999999999E-2</v>
      </c>
      <c r="AC106" s="20">
        <v>-1.071537E-2</v>
      </c>
      <c r="AD106" s="20">
        <v>6.9143500000000005E-3</v>
      </c>
      <c r="AE106" s="20">
        <v>7.0687100000000006E-3</v>
      </c>
      <c r="AF106" s="20">
        <v>5.7255469999999996E-2</v>
      </c>
      <c r="AG106" s="21" t="s">
        <v>395</v>
      </c>
    </row>
    <row r="107" spans="1:33" x14ac:dyDescent="0.25">
      <c r="A107" s="15" t="s">
        <v>399</v>
      </c>
      <c r="B107" s="16" t="s">
        <v>400</v>
      </c>
      <c r="C107" s="16" t="s">
        <v>401</v>
      </c>
      <c r="D107" s="16" t="s">
        <v>402</v>
      </c>
      <c r="E107" s="17" t="s">
        <v>81</v>
      </c>
      <c r="F107" s="18">
        <v>41590</v>
      </c>
      <c r="G107" s="19">
        <v>8.1008232299999996</v>
      </c>
      <c r="H107" s="20">
        <v>1.1759400000000001E-3</v>
      </c>
      <c r="I107" s="20">
        <v>7.2428800000000002E-3</v>
      </c>
      <c r="J107" s="20">
        <v>-4.994676E-2</v>
      </c>
      <c r="K107" s="20">
        <v>-3.5599249999999999E-2</v>
      </c>
      <c r="L107" s="20">
        <v>4.355494E-2</v>
      </c>
      <c r="M107" s="20">
        <v>-1.7862800000000002E-2</v>
      </c>
      <c r="N107" s="20">
        <v>3.8993609999999998E-2</v>
      </c>
      <c r="O107" s="20">
        <v>6.0421030000000001E-2</v>
      </c>
      <c r="P107" s="20">
        <v>4.0430229999999998E-2</v>
      </c>
      <c r="Q107" s="20">
        <v>5.5198119999999996E-2</v>
      </c>
      <c r="R107" s="20">
        <v>5.6735029999999999E-2</v>
      </c>
      <c r="S107" s="20">
        <v>8.8886670000000001E-2</v>
      </c>
      <c r="T107" s="20">
        <v>8.607010000000001E-2</v>
      </c>
      <c r="U107" s="20">
        <v>-3.34885E-3</v>
      </c>
      <c r="V107" s="20">
        <v>6.7599900000000004E-3</v>
      </c>
      <c r="W107" s="20">
        <v>-5.196191E-2</v>
      </c>
      <c r="X107" s="20">
        <v>-3.9454309999999999E-2</v>
      </c>
      <c r="Y107" s="20">
        <v>3.8059340000000004E-2</v>
      </c>
      <c r="Z107" s="20">
        <v>-2.7672240000000001E-2</v>
      </c>
      <c r="AA107" s="20">
        <v>3.151313E-2</v>
      </c>
      <c r="AB107" s="20">
        <v>5.2933380000000002E-2</v>
      </c>
      <c r="AC107" s="20">
        <v>3.4671189999999998E-2</v>
      </c>
      <c r="AD107" s="20">
        <v>4.9602469999999996E-2</v>
      </c>
      <c r="AE107" s="20">
        <v>5.110394E-2</v>
      </c>
      <c r="AF107" s="20">
        <v>8.3859290000000003E-2</v>
      </c>
      <c r="AG107" s="21" t="s">
        <v>399</v>
      </c>
    </row>
    <row r="108" spans="1:33" x14ac:dyDescent="0.25">
      <c r="A108" s="15" t="s">
        <v>403</v>
      </c>
      <c r="B108" s="16" t="s">
        <v>404</v>
      </c>
      <c r="C108" s="16" t="s">
        <v>405</v>
      </c>
      <c r="D108" s="16" t="s">
        <v>406</v>
      </c>
      <c r="E108" s="17" t="s">
        <v>407</v>
      </c>
      <c r="F108" s="18">
        <v>40862</v>
      </c>
      <c r="G108" s="19">
        <v>59.302571439999994</v>
      </c>
      <c r="H108" s="20">
        <v>8.6452639999999997E-2</v>
      </c>
      <c r="I108" s="20">
        <v>1.5280339999999998E-2</v>
      </c>
      <c r="J108" s="20">
        <v>1.2481629999999999E-2</v>
      </c>
      <c r="K108" s="20">
        <v>3.7924739999999998E-2</v>
      </c>
      <c r="L108" s="20">
        <v>0.12667761999999999</v>
      </c>
      <c r="M108" s="20">
        <v>4.7364300000000005E-2</v>
      </c>
      <c r="N108" s="20">
        <v>7.4163090000000001E-2</v>
      </c>
      <c r="O108" s="20">
        <v>0.10958394</v>
      </c>
      <c r="P108" s="20">
        <v>6.7841319999999997E-2</v>
      </c>
      <c r="Q108" s="20">
        <v>7.2774889999999995E-2</v>
      </c>
      <c r="R108" s="20">
        <v>9.4218589999999991E-2</v>
      </c>
      <c r="S108" s="20">
        <v>0.11225357000000001</v>
      </c>
      <c r="T108" s="20">
        <v>0.12977059999999999</v>
      </c>
      <c r="U108" s="20">
        <v>1.274604E-2</v>
      </c>
      <c r="V108" s="20">
        <v>7.6776100000000005E-3</v>
      </c>
      <c r="W108" s="20">
        <v>-2.9913229999999999E-2</v>
      </c>
      <c r="X108" s="20">
        <v>-3.095958E-2</v>
      </c>
      <c r="Y108" s="20">
        <v>4.0729810000000005E-2</v>
      </c>
      <c r="Z108" s="20">
        <v>-6.5722929999999999E-2</v>
      </c>
      <c r="AA108" s="20">
        <v>1.8389869999999999E-2</v>
      </c>
      <c r="AB108" s="20">
        <v>6.2871389999999999E-2</v>
      </c>
      <c r="AC108" s="20">
        <v>3.1095629999999999E-2</v>
      </c>
      <c r="AD108" s="20">
        <v>4.7657949999999998E-2</v>
      </c>
      <c r="AE108" s="20">
        <v>5.2350109999999998E-2</v>
      </c>
      <c r="AF108" s="20">
        <v>7.7063220000000002E-2</v>
      </c>
      <c r="AG108" s="21" t="s">
        <v>403</v>
      </c>
    </row>
    <row r="109" spans="1:33" x14ac:dyDescent="0.25">
      <c r="A109" s="15" t="s">
        <v>408</v>
      </c>
      <c r="B109" s="16" t="s">
        <v>409</v>
      </c>
      <c r="C109" s="16" t="s">
        <v>410</v>
      </c>
      <c r="D109" s="16" t="s">
        <v>76</v>
      </c>
      <c r="E109" s="17" t="s">
        <v>411</v>
      </c>
      <c r="F109" s="18">
        <v>43677</v>
      </c>
      <c r="G109" s="19">
        <v>81.193998500000006</v>
      </c>
      <c r="H109" s="20">
        <v>2.9719310000000002E-2</v>
      </c>
      <c r="I109" s="20">
        <v>2.26173E-3</v>
      </c>
      <c r="J109" s="20">
        <v>1.2642300000000001E-3</v>
      </c>
      <c r="K109" s="20">
        <v>1.9491309999999998E-2</v>
      </c>
      <c r="L109" s="20">
        <v>3.5169680000000002E-2</v>
      </c>
      <c r="M109" s="20">
        <v>3.1316959999999998E-2</v>
      </c>
      <c r="N109" s="20">
        <v>1.2424310000000001E-2</v>
      </c>
      <c r="O109" s="20">
        <v>2.3739949999999999E-2</v>
      </c>
      <c r="P109" s="20">
        <v>2.795276E-2</v>
      </c>
      <c r="Q109" s="20">
        <v>3.2829299999999999E-2</v>
      </c>
      <c r="R109" s="20">
        <v>3.1320920000000002E-2</v>
      </c>
      <c r="S109" s="20">
        <v>3.5222999999999997E-2</v>
      </c>
      <c r="T109" s="20">
        <v>2.795276E-2</v>
      </c>
      <c r="U109" s="20">
        <v>9.0913499999999998E-3</v>
      </c>
      <c r="V109" s="20">
        <v>-9.2730999999999998E-4</v>
      </c>
      <c r="W109" s="20">
        <v>-1.329722E-2</v>
      </c>
      <c r="X109" s="20">
        <v>-4.45569E-3</v>
      </c>
      <c r="Y109" s="20">
        <v>1.6464599999999999E-2</v>
      </c>
      <c r="Z109" s="20">
        <v>6.2644000000000003E-4</v>
      </c>
      <c r="AA109" s="20">
        <v>-1.9849200000000001E-2</v>
      </c>
      <c r="AB109" s="20">
        <v>-1.1397910000000001E-2</v>
      </c>
      <c r="AC109" s="20">
        <v>3.5482000000000001E-3</v>
      </c>
      <c r="AD109" s="20">
        <v>1.1137109999999999E-2</v>
      </c>
      <c r="AE109" s="20">
        <v>8.3511000000000002E-3</v>
      </c>
      <c r="AF109" s="20">
        <v>1.3751709999999999E-2</v>
      </c>
      <c r="AG109" s="21" t="s">
        <v>408</v>
      </c>
    </row>
    <row r="110" spans="1:33" x14ac:dyDescent="0.25">
      <c r="A110" s="15" t="s">
        <v>412</v>
      </c>
      <c r="B110" s="16" t="s">
        <v>413</v>
      </c>
      <c r="C110" s="16" t="s">
        <v>414</v>
      </c>
      <c r="D110" s="16" t="s">
        <v>80</v>
      </c>
      <c r="E110" s="17" t="s">
        <v>192</v>
      </c>
      <c r="F110" s="18">
        <v>43677</v>
      </c>
      <c r="G110" s="19">
        <v>76.338878759999986</v>
      </c>
      <c r="H110" s="20">
        <v>2.1935590000000001E-2</v>
      </c>
      <c r="I110" s="20">
        <v>-4.5139200000000003E-3</v>
      </c>
      <c r="J110" s="20">
        <v>-2.8592680000000002E-2</v>
      </c>
      <c r="K110" s="20">
        <v>-1.106495E-2</v>
      </c>
      <c r="L110" s="20">
        <v>3.5836649999999998E-2</v>
      </c>
      <c r="M110" s="20">
        <v>2.1167419999999999E-2</v>
      </c>
      <c r="N110" s="20">
        <v>-3.9332609999999997E-2</v>
      </c>
      <c r="O110" s="20">
        <v>-2.2858360000000001E-2</v>
      </c>
      <c r="P110" s="20">
        <v>8.42211E-3</v>
      </c>
      <c r="Q110" s="20">
        <v>2.565189E-2</v>
      </c>
      <c r="R110" s="20">
        <v>2.2141939999999999E-2</v>
      </c>
      <c r="S110" s="20" t="s">
        <v>157</v>
      </c>
      <c r="T110" s="20">
        <v>8.42211E-3</v>
      </c>
      <c r="U110" s="20">
        <v>1.374614E-2</v>
      </c>
      <c r="V110" s="20">
        <v>-1.106641E-2</v>
      </c>
      <c r="W110" s="20">
        <v>-2.738171E-2</v>
      </c>
      <c r="X110" s="20">
        <v>-1.6635589999999999E-2</v>
      </c>
      <c r="Y110" s="20">
        <v>2.5067320000000001E-2</v>
      </c>
      <c r="Z110" s="20">
        <v>-1.8256979999999999E-2</v>
      </c>
      <c r="AA110" s="20">
        <v>-5.4126200000000006E-2</v>
      </c>
      <c r="AB110" s="20">
        <v>-4.5036240000000005E-2</v>
      </c>
      <c r="AC110" s="20">
        <v>-1.2785660000000001E-2</v>
      </c>
      <c r="AD110" s="20">
        <v>5.7469599999999997E-3</v>
      </c>
      <c r="AE110" s="20">
        <v>2.9525000000000003E-3</v>
      </c>
      <c r="AF110" s="20">
        <v>1.9245109999999999E-2</v>
      </c>
      <c r="AG110" s="21" t="s">
        <v>412</v>
      </c>
    </row>
    <row r="111" spans="1:33" x14ac:dyDescent="0.25">
      <c r="A111" s="15" t="s">
        <v>415</v>
      </c>
      <c r="B111" s="16" t="s">
        <v>416</v>
      </c>
      <c r="C111" s="16" t="s">
        <v>417</v>
      </c>
      <c r="D111" s="16" t="s">
        <v>418</v>
      </c>
      <c r="E111" s="17" t="s">
        <v>29</v>
      </c>
      <c r="F111" s="18">
        <v>43910</v>
      </c>
      <c r="G111" s="19">
        <v>197.72789133000001</v>
      </c>
      <c r="H111" s="20">
        <v>2.127743E-2</v>
      </c>
      <c r="I111" s="20">
        <v>-4.6708000000000001E-3</v>
      </c>
      <c r="J111" s="20">
        <v>-1.5429390000000001E-2</v>
      </c>
      <c r="K111" s="20">
        <v>-2.3169899999999997E-3</v>
      </c>
      <c r="L111" s="20">
        <v>3.244855E-2</v>
      </c>
      <c r="M111" s="20">
        <v>1.351956E-2</v>
      </c>
      <c r="N111" s="20">
        <v>-2.3965219999999999E-2</v>
      </c>
      <c r="O111" s="20">
        <v>-1.355203E-2</v>
      </c>
      <c r="P111" s="20" t="s">
        <v>157</v>
      </c>
      <c r="Q111" s="20" t="s">
        <v>157</v>
      </c>
      <c r="R111" s="20" t="s">
        <v>157</v>
      </c>
      <c r="S111" s="20" t="s">
        <v>157</v>
      </c>
      <c r="T111" s="20">
        <v>1.232075E-2</v>
      </c>
      <c r="U111" s="20">
        <v>1.332938E-2</v>
      </c>
      <c r="V111" s="20">
        <v>-8.4738799999999996E-3</v>
      </c>
      <c r="W111" s="20">
        <v>-2.2903190000000004E-2</v>
      </c>
      <c r="X111" s="20">
        <v>-1.2793909999999999E-2</v>
      </c>
      <c r="Y111" s="20">
        <v>2.3701099999999999E-2</v>
      </c>
      <c r="Z111" s="20">
        <v>-1.216472E-2</v>
      </c>
      <c r="AA111" s="20">
        <v>-4.2512340000000003E-2</v>
      </c>
      <c r="AB111" s="20">
        <v>-3.3366739999999999E-2</v>
      </c>
      <c r="AC111" s="20" t="s">
        <v>157</v>
      </c>
      <c r="AD111" s="20" t="s">
        <v>157</v>
      </c>
      <c r="AE111" s="20" t="s">
        <v>157</v>
      </c>
      <c r="AF111" s="20" t="s">
        <v>157</v>
      </c>
      <c r="AG111" s="21" t="s">
        <v>415</v>
      </c>
    </row>
    <row r="112" spans="1:33" x14ac:dyDescent="0.25">
      <c r="A112" s="15" t="s">
        <v>419</v>
      </c>
      <c r="B112" s="16" t="s">
        <v>420</v>
      </c>
      <c r="C112" s="16" t="s">
        <v>421</v>
      </c>
      <c r="D112" s="16" t="s">
        <v>422</v>
      </c>
      <c r="E112" s="17" t="s">
        <v>423</v>
      </c>
      <c r="F112" s="18">
        <v>42272</v>
      </c>
      <c r="G112" s="19">
        <v>56.995841229999996</v>
      </c>
      <c r="H112" s="20">
        <v>-4.0445529999999993E-2</v>
      </c>
      <c r="I112" s="20">
        <v>-5.2136400000000003E-3</v>
      </c>
      <c r="J112" s="20">
        <v>-1.2219789999999999E-2</v>
      </c>
      <c r="K112" s="20">
        <v>-2.894818E-2</v>
      </c>
      <c r="L112" s="20">
        <v>-3.5690189999999997E-2</v>
      </c>
      <c r="M112" s="20">
        <v>-5.066027E-2</v>
      </c>
      <c r="N112" s="20">
        <v>4.1672840000000003E-2</v>
      </c>
      <c r="O112" s="20">
        <v>6.3395409999999999E-2</v>
      </c>
      <c r="P112" s="20">
        <v>5.1651829999999996E-2</v>
      </c>
      <c r="Q112" s="20">
        <v>5.4110730000000003E-2</v>
      </c>
      <c r="R112" s="20">
        <v>5.5725540000000004E-2</v>
      </c>
      <c r="S112" s="20">
        <v>6.5605259999999999E-2</v>
      </c>
      <c r="T112" s="20">
        <v>5.9358019999999997E-2</v>
      </c>
      <c r="U112" s="20">
        <v>3.8777480000000003E-2</v>
      </c>
      <c r="V112" s="20">
        <v>9.88057E-3</v>
      </c>
      <c r="W112" s="20">
        <v>1.549734E-2</v>
      </c>
      <c r="X112" s="20">
        <v>2.5426540000000001E-2</v>
      </c>
      <c r="Y112" s="20">
        <v>5.7238449999999996E-2</v>
      </c>
      <c r="Z112" s="20">
        <v>4.2447660000000005E-2</v>
      </c>
      <c r="AA112" s="20">
        <v>5.8678549999999996E-2</v>
      </c>
      <c r="AB112" s="20">
        <v>7.3382019999999992E-2</v>
      </c>
      <c r="AC112" s="20">
        <v>5.8692390000000004E-2</v>
      </c>
      <c r="AD112" s="20">
        <v>5.9587070000000006E-2</v>
      </c>
      <c r="AE112" s="20">
        <v>5.5483310000000001E-2</v>
      </c>
      <c r="AF112" s="20">
        <v>6.2630420000000006E-2</v>
      </c>
      <c r="AG112" s="21" t="s">
        <v>419</v>
      </c>
    </row>
    <row r="113" spans="1:33" x14ac:dyDescent="0.25">
      <c r="A113" s="15" t="s">
        <v>424</v>
      </c>
      <c r="B113" s="16" t="s">
        <v>425</v>
      </c>
      <c r="C113" s="16" t="s">
        <v>426</v>
      </c>
      <c r="D113" s="16" t="s">
        <v>427</v>
      </c>
      <c r="E113" s="17" t="s">
        <v>423</v>
      </c>
      <c r="F113" s="18">
        <v>42277</v>
      </c>
      <c r="G113" s="19">
        <v>156.22564367000001</v>
      </c>
      <c r="H113" s="20">
        <v>-6.435312E-2</v>
      </c>
      <c r="I113" s="20">
        <v>-1.818968E-2</v>
      </c>
      <c r="J113" s="20">
        <v>-1.3801259999999999E-2</v>
      </c>
      <c r="K113" s="20">
        <v>-3.2940379999999998E-2</v>
      </c>
      <c r="L113" s="20">
        <v>-6.4931050000000004E-2</v>
      </c>
      <c r="M113" s="20">
        <v>-6.0265890000000003E-2</v>
      </c>
      <c r="N113" s="20">
        <v>6.1881110000000003E-2</v>
      </c>
      <c r="O113" s="20">
        <v>7.0031549999999998E-2</v>
      </c>
      <c r="P113" s="20">
        <v>6.3024509999999992E-2</v>
      </c>
      <c r="Q113" s="20">
        <v>6.3678960000000007E-2</v>
      </c>
      <c r="R113" s="20">
        <v>6.6178569999999992E-2</v>
      </c>
      <c r="S113" s="20">
        <v>6.9781120000000002E-2</v>
      </c>
      <c r="T113" s="20">
        <v>6.4769370000000007E-2</v>
      </c>
      <c r="U113" s="20">
        <v>4.3809479999999998E-2</v>
      </c>
      <c r="V113" s="20">
        <v>4.3288099999999998E-3</v>
      </c>
      <c r="W113" s="20">
        <v>2.2110709999999999E-2</v>
      </c>
      <c r="X113" s="20">
        <v>4.6337360000000001E-2</v>
      </c>
      <c r="Y113" s="20">
        <v>5.9168739999999997E-2</v>
      </c>
      <c r="Z113" s="20">
        <v>6.8122959999999996E-2</v>
      </c>
      <c r="AA113" s="20">
        <v>9.4324949999999991E-2</v>
      </c>
      <c r="AB113" s="20">
        <v>8.6328859999999993E-2</v>
      </c>
      <c r="AC113" s="20">
        <v>7.6258239999999991E-2</v>
      </c>
      <c r="AD113" s="20">
        <v>7.3092879999999999E-2</v>
      </c>
      <c r="AE113" s="20">
        <v>6.8497879999999997E-2</v>
      </c>
      <c r="AF113" s="20">
        <v>6.4816470000000001E-2</v>
      </c>
      <c r="AG113" s="21" t="s">
        <v>424</v>
      </c>
    </row>
    <row r="114" spans="1:33" x14ac:dyDescent="0.25">
      <c r="A114" s="29" t="s">
        <v>428</v>
      </c>
      <c r="B114" s="16" t="s">
        <v>429</v>
      </c>
      <c r="C114" s="16" t="s">
        <v>430</v>
      </c>
      <c r="D114" s="16" t="s">
        <v>431</v>
      </c>
      <c r="E114" s="17" t="s">
        <v>432</v>
      </c>
      <c r="F114" s="18">
        <v>43833</v>
      </c>
      <c r="G114" s="19">
        <v>203.56975000999998</v>
      </c>
      <c r="H114" s="20" t="s">
        <v>157</v>
      </c>
      <c r="I114" s="20" t="s">
        <v>157</v>
      </c>
      <c r="J114" s="20" t="s">
        <v>157</v>
      </c>
      <c r="K114" s="20" t="s">
        <v>157</v>
      </c>
      <c r="L114" s="20" t="s">
        <v>157</v>
      </c>
      <c r="M114" s="20" t="s">
        <v>157</v>
      </c>
      <c r="N114" s="20" t="s">
        <v>157</v>
      </c>
      <c r="O114" s="20" t="s">
        <v>157</v>
      </c>
      <c r="P114" s="20" t="s">
        <v>157</v>
      </c>
      <c r="Q114" s="20" t="s">
        <v>157</v>
      </c>
      <c r="R114" s="20" t="s">
        <v>157</v>
      </c>
      <c r="S114" s="20" t="s">
        <v>157</v>
      </c>
      <c r="T114" s="20" t="s">
        <v>157</v>
      </c>
      <c r="U114" s="20" t="s">
        <v>157</v>
      </c>
      <c r="V114" s="20" t="s">
        <v>157</v>
      </c>
      <c r="W114" s="20" t="s">
        <v>157</v>
      </c>
      <c r="X114" s="20" t="s">
        <v>157</v>
      </c>
      <c r="Y114" s="20" t="s">
        <v>157</v>
      </c>
      <c r="Z114" s="20" t="s">
        <v>157</v>
      </c>
      <c r="AA114" s="20" t="s">
        <v>157</v>
      </c>
      <c r="AB114" s="20" t="s">
        <v>157</v>
      </c>
      <c r="AC114" s="20" t="s">
        <v>157</v>
      </c>
      <c r="AD114" s="20" t="s">
        <v>157</v>
      </c>
      <c r="AE114" s="20" t="s">
        <v>157</v>
      </c>
      <c r="AF114" s="20" t="s">
        <v>157</v>
      </c>
      <c r="AG114" s="21" t="s">
        <v>433</v>
      </c>
    </row>
    <row r="115" spans="1:33" x14ac:dyDescent="0.25">
      <c r="A115" s="15" t="s">
        <v>434</v>
      </c>
      <c r="B115" s="16" t="s">
        <v>435</v>
      </c>
      <c r="C115" s="16" t="s">
        <v>436</v>
      </c>
      <c r="D115" s="16" t="s">
        <v>437</v>
      </c>
      <c r="E115" s="17" t="s">
        <v>29</v>
      </c>
      <c r="F115" s="18">
        <v>43910</v>
      </c>
      <c r="G115" s="19">
        <v>409.22633542</v>
      </c>
      <c r="H115" s="20">
        <v>4.6895499999999998E-3</v>
      </c>
      <c r="I115" s="20">
        <v>-3.4926200000000001E-3</v>
      </c>
      <c r="J115" s="20">
        <v>-1.9506699999999998E-3</v>
      </c>
      <c r="K115" s="20">
        <v>5.1392599999999997E-3</v>
      </c>
      <c r="L115" s="20">
        <v>2.0801590000000002E-2</v>
      </c>
      <c r="M115" s="20">
        <v>2.2842299999999999E-2</v>
      </c>
      <c r="N115" s="20">
        <v>6.0929240000000003E-2</v>
      </c>
      <c r="O115" s="20">
        <v>5.4872919999999999E-2</v>
      </c>
      <c r="P115" s="20" t="s">
        <v>157</v>
      </c>
      <c r="Q115" s="20" t="s">
        <v>157</v>
      </c>
      <c r="R115" s="20" t="s">
        <v>157</v>
      </c>
      <c r="S115" s="20" t="s">
        <v>157</v>
      </c>
      <c r="T115" s="20">
        <v>5.8996269999999996E-2</v>
      </c>
      <c r="U115" s="20">
        <v>3.575971E-2</v>
      </c>
      <c r="V115" s="20">
        <v>1.4948700000000001E-3</v>
      </c>
      <c r="W115" s="20">
        <v>6.1779599999999997E-3</v>
      </c>
      <c r="X115" s="20">
        <v>2.3557320000000003E-2</v>
      </c>
      <c r="Y115" s="20">
        <v>4.7908780000000005E-2</v>
      </c>
      <c r="Z115" s="20">
        <v>5.4285949999999999E-2</v>
      </c>
      <c r="AA115" s="20">
        <v>5.4555380000000001E-2</v>
      </c>
      <c r="AB115" s="20">
        <v>4.82123E-2</v>
      </c>
      <c r="AC115" s="20" t="s">
        <v>157</v>
      </c>
      <c r="AD115" s="20" t="s">
        <v>157</v>
      </c>
      <c r="AE115" s="20" t="s">
        <v>157</v>
      </c>
      <c r="AF115" s="20" t="s">
        <v>157</v>
      </c>
      <c r="AG115" s="21" t="s">
        <v>434</v>
      </c>
    </row>
    <row r="116" spans="1:33" ht="21.95" customHeight="1" x14ac:dyDescent="0.25">
      <c r="A116" s="9" t="s">
        <v>438</v>
      </c>
      <c r="B116" s="10"/>
      <c r="C116" s="10"/>
      <c r="D116" s="10"/>
      <c r="E116" s="11"/>
      <c r="F116" s="22"/>
      <c r="G116" s="22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1" t="s">
        <v>438</v>
      </c>
    </row>
    <row r="117" spans="1:33" x14ac:dyDescent="0.25">
      <c r="A117" s="15" t="s">
        <v>439</v>
      </c>
      <c r="B117" s="16" t="s">
        <v>440</v>
      </c>
      <c r="C117" s="16" t="s">
        <v>441</v>
      </c>
      <c r="D117" s="16" t="s">
        <v>442</v>
      </c>
      <c r="E117" s="17" t="s">
        <v>81</v>
      </c>
      <c r="F117" s="18">
        <v>41071</v>
      </c>
      <c r="G117" s="19">
        <v>25.465777950000003</v>
      </c>
      <c r="H117" s="20">
        <v>5.1958859999999996E-2</v>
      </c>
      <c r="I117" s="20">
        <v>6.1864499999999996E-3</v>
      </c>
      <c r="J117" s="20">
        <v>-2.5548100000000002E-3</v>
      </c>
      <c r="K117" s="20">
        <v>9.4488100000000002E-3</v>
      </c>
      <c r="L117" s="20">
        <v>6.8441420000000003E-2</v>
      </c>
      <c r="M117" s="20">
        <v>3.1979239999999999E-2</v>
      </c>
      <c r="N117" s="20">
        <v>-1.9193990000000001E-2</v>
      </c>
      <c r="O117" s="20">
        <v>1.2563029999999999E-2</v>
      </c>
      <c r="P117" s="20">
        <v>2.6983999999999998E-2</v>
      </c>
      <c r="Q117" s="20">
        <v>3.365158E-2</v>
      </c>
      <c r="R117" s="20">
        <v>3.6596730000000001E-2</v>
      </c>
      <c r="S117" s="20">
        <v>4.751797E-2</v>
      </c>
      <c r="T117" s="20">
        <v>4.9141860000000002E-2</v>
      </c>
      <c r="U117" s="20">
        <v>5.1264900000000002E-2</v>
      </c>
      <c r="V117" s="20">
        <v>6.0000000000000001E-3</v>
      </c>
      <c r="W117" s="20">
        <v>-2.6712399999999996E-3</v>
      </c>
      <c r="X117" s="20">
        <v>9.37581E-3</v>
      </c>
      <c r="Y117" s="20">
        <v>6.8180379999999999E-2</v>
      </c>
      <c r="Z117" s="20">
        <v>3.3091000000000002E-2</v>
      </c>
      <c r="AA117" s="20">
        <v>-1.8999060000000002E-2</v>
      </c>
      <c r="AB117" s="20">
        <v>1.2456210000000001E-2</v>
      </c>
      <c r="AC117" s="20">
        <v>2.730376E-2</v>
      </c>
      <c r="AD117" s="20">
        <v>3.4064469999999999E-2</v>
      </c>
      <c r="AE117" s="20">
        <v>3.674666E-2</v>
      </c>
      <c r="AF117" s="20">
        <v>4.7620259999999998E-2</v>
      </c>
      <c r="AG117" s="21" t="s">
        <v>439</v>
      </c>
    </row>
    <row r="118" spans="1:33" x14ac:dyDescent="0.25">
      <c r="A118" s="15" t="s">
        <v>443</v>
      </c>
      <c r="B118" s="16" t="s">
        <v>444</v>
      </c>
      <c r="C118" s="16" t="s">
        <v>445</v>
      </c>
      <c r="D118" s="16" t="s">
        <v>446</v>
      </c>
      <c r="E118" s="17" t="s">
        <v>81</v>
      </c>
      <c r="F118" s="18">
        <v>41071</v>
      </c>
      <c r="G118" s="19">
        <v>74.039908669999988</v>
      </c>
      <c r="H118" s="20">
        <v>5.6679489999999999E-2</v>
      </c>
      <c r="I118" s="20">
        <v>7.7500500000000005E-3</v>
      </c>
      <c r="J118" s="20">
        <v>8.0409999999999998E-5</v>
      </c>
      <c r="K118" s="20">
        <v>1.2629669999999999E-2</v>
      </c>
      <c r="L118" s="20">
        <v>7.4393649999999992E-2</v>
      </c>
      <c r="M118" s="20">
        <v>3.8161830000000001E-2</v>
      </c>
      <c r="N118" s="20">
        <v>-1.4501170000000001E-2</v>
      </c>
      <c r="O118" s="20">
        <v>2.4375499999999998E-2</v>
      </c>
      <c r="P118" s="20">
        <v>3.5637009999999997E-2</v>
      </c>
      <c r="Q118" s="20">
        <v>4.0039350000000001E-2</v>
      </c>
      <c r="R118" s="20">
        <v>4.6682220000000003E-2</v>
      </c>
      <c r="S118" s="20">
        <v>6.4140370000000002E-2</v>
      </c>
      <c r="T118" s="20">
        <v>6.9546029999999995E-2</v>
      </c>
      <c r="U118" s="20">
        <v>5.603143E-2</v>
      </c>
      <c r="V118" s="20">
        <v>7.6E-3</v>
      </c>
      <c r="W118" s="20">
        <v>9.7160000000000012E-5</v>
      </c>
      <c r="X118" s="20">
        <v>1.2591270000000002E-2</v>
      </c>
      <c r="Y118" s="20">
        <v>7.394713E-2</v>
      </c>
      <c r="Z118" s="20">
        <v>3.967797E-2</v>
      </c>
      <c r="AA118" s="20">
        <v>-1.4102760000000001E-2</v>
      </c>
      <c r="AB118" s="20">
        <v>2.4474909999999999E-2</v>
      </c>
      <c r="AC118" s="20">
        <v>3.5306230000000001E-2</v>
      </c>
      <c r="AD118" s="20">
        <v>3.9764430000000003E-2</v>
      </c>
      <c r="AE118" s="20">
        <v>4.633901E-2</v>
      </c>
      <c r="AF118" s="20">
        <v>6.4027920000000002E-2</v>
      </c>
      <c r="AG118" s="21" t="s">
        <v>443</v>
      </c>
    </row>
    <row r="119" spans="1:33" x14ac:dyDescent="0.25">
      <c r="A119" s="15" t="s">
        <v>447</v>
      </c>
      <c r="B119" s="16" t="s">
        <v>448</v>
      </c>
      <c r="C119" s="16" t="s">
        <v>449</v>
      </c>
      <c r="D119" s="16" t="s">
        <v>450</v>
      </c>
      <c r="E119" s="17" t="s">
        <v>81</v>
      </c>
      <c r="F119" s="18">
        <v>41071</v>
      </c>
      <c r="G119" s="19">
        <v>94.444573790000007</v>
      </c>
      <c r="H119" s="20">
        <v>6.9404419999999994E-2</v>
      </c>
      <c r="I119" s="20">
        <v>1.280883E-2</v>
      </c>
      <c r="J119" s="20">
        <v>7.9749E-3</v>
      </c>
      <c r="K119" s="20">
        <v>2.1632250000000002E-2</v>
      </c>
      <c r="L119" s="20">
        <v>8.9076929999999999E-2</v>
      </c>
      <c r="M119" s="20">
        <v>5.4473239999999999E-2</v>
      </c>
      <c r="N119" s="20">
        <v>-4.4660300000000002E-3</v>
      </c>
      <c r="O119" s="20">
        <v>4.0915819999999999E-2</v>
      </c>
      <c r="P119" s="20">
        <v>4.7190709999999997E-2</v>
      </c>
      <c r="Q119" s="20">
        <v>4.9045889999999995E-2</v>
      </c>
      <c r="R119" s="20">
        <v>5.5788609999999995E-2</v>
      </c>
      <c r="S119" s="20">
        <v>7.1960490000000002E-2</v>
      </c>
      <c r="T119" s="20">
        <v>7.8629560000000001E-2</v>
      </c>
      <c r="U119" s="20">
        <v>6.8542199999999998E-2</v>
      </c>
      <c r="V119" s="20">
        <v>1.2699999999999999E-2</v>
      </c>
      <c r="W119" s="20">
        <v>7.8253100000000003E-3</v>
      </c>
      <c r="X119" s="20">
        <v>2.145321E-2</v>
      </c>
      <c r="Y119" s="20">
        <v>8.8837059999999995E-2</v>
      </c>
      <c r="Z119" s="20">
        <v>5.6719510000000001E-2</v>
      </c>
      <c r="AA119" s="20">
        <v>-3.9762599999999997E-3</v>
      </c>
      <c r="AB119" s="20">
        <v>4.1091119999999995E-2</v>
      </c>
      <c r="AC119" s="20">
        <v>4.6898879999999997E-2</v>
      </c>
      <c r="AD119" s="20">
        <v>4.871984E-2</v>
      </c>
      <c r="AE119" s="20">
        <v>5.520746E-2</v>
      </c>
      <c r="AF119" s="20">
        <v>7.1823979999999996E-2</v>
      </c>
      <c r="AG119" s="21" t="s">
        <v>447</v>
      </c>
    </row>
    <row r="120" spans="1:33" x14ac:dyDescent="0.25">
      <c r="A120" s="15" t="s">
        <v>451</v>
      </c>
      <c r="B120" s="16" t="s">
        <v>452</v>
      </c>
      <c r="C120" s="16" t="s">
        <v>453</v>
      </c>
      <c r="D120" s="16" t="s">
        <v>454</v>
      </c>
      <c r="E120" s="17" t="s">
        <v>81</v>
      </c>
      <c r="F120" s="18">
        <v>41071</v>
      </c>
      <c r="G120" s="19">
        <v>100.73434752</v>
      </c>
      <c r="H120" s="20">
        <v>8.120150000000001E-2</v>
      </c>
      <c r="I120" s="20">
        <v>1.7480570000000001E-2</v>
      </c>
      <c r="J120" s="20">
        <v>1.5222050000000001E-2</v>
      </c>
      <c r="K120" s="20">
        <v>2.9960969999999996E-2</v>
      </c>
      <c r="L120" s="20">
        <v>0.10321179000000001</v>
      </c>
      <c r="M120" s="20">
        <v>6.9309349999999992E-2</v>
      </c>
      <c r="N120" s="20">
        <v>4.2361400000000002E-3</v>
      </c>
      <c r="O120" s="20">
        <v>5.6792139999999998E-2</v>
      </c>
      <c r="P120" s="20">
        <v>5.8403969999999999E-2</v>
      </c>
      <c r="Q120" s="20">
        <v>5.7598380000000005E-2</v>
      </c>
      <c r="R120" s="20">
        <v>6.4372159999999998E-2</v>
      </c>
      <c r="S120" s="20">
        <v>7.9900029999999997E-2</v>
      </c>
      <c r="T120" s="20">
        <v>8.7247350000000001E-2</v>
      </c>
      <c r="U120" s="20">
        <v>8.0414759999999988E-2</v>
      </c>
      <c r="V120" s="20">
        <v>1.7299999999999999E-2</v>
      </c>
      <c r="W120" s="20">
        <v>1.508286E-2</v>
      </c>
      <c r="X120" s="20">
        <v>2.9849169999999998E-2</v>
      </c>
      <c r="Y120" s="20">
        <v>0.10279284999999999</v>
      </c>
      <c r="Z120" s="20">
        <v>7.2647429999999999E-2</v>
      </c>
      <c r="AA120" s="20">
        <v>5.3562100000000001E-3</v>
      </c>
      <c r="AB120" s="20">
        <v>5.7156409999999998E-2</v>
      </c>
      <c r="AC120" s="20">
        <v>5.7951800000000005E-2</v>
      </c>
      <c r="AD120" s="20">
        <v>5.7137339999999995E-2</v>
      </c>
      <c r="AE120" s="20">
        <v>6.3703220000000005E-2</v>
      </c>
      <c r="AF120" s="20">
        <v>7.9698050000000006E-2</v>
      </c>
      <c r="AG120" s="21" t="s">
        <v>451</v>
      </c>
    </row>
    <row r="121" spans="1:33" x14ac:dyDescent="0.25">
      <c r="A121" s="15" t="s">
        <v>455</v>
      </c>
      <c r="B121" s="16" t="s">
        <v>456</v>
      </c>
      <c r="C121" s="16" t="s">
        <v>457</v>
      </c>
      <c r="D121" s="16" t="s">
        <v>458</v>
      </c>
      <c r="E121" s="17" t="s">
        <v>81</v>
      </c>
      <c r="F121" s="18">
        <v>41071</v>
      </c>
      <c r="G121" s="19">
        <v>93.801621330000017</v>
      </c>
      <c r="H121" s="20">
        <v>9.3309990000000009E-2</v>
      </c>
      <c r="I121" s="20">
        <v>2.1967830000000001E-2</v>
      </c>
      <c r="J121" s="20">
        <v>2.2466389999999999E-2</v>
      </c>
      <c r="K121" s="20">
        <v>3.8330179999999998E-2</v>
      </c>
      <c r="L121" s="20">
        <v>0.1170775</v>
      </c>
      <c r="M121" s="20">
        <v>8.5013179999999994E-2</v>
      </c>
      <c r="N121" s="20">
        <v>1.3597360000000001E-2</v>
      </c>
      <c r="O121" s="20">
        <v>7.2878360000000003E-2</v>
      </c>
      <c r="P121" s="20">
        <v>6.9211049999999996E-2</v>
      </c>
      <c r="Q121" s="20">
        <v>6.5828449999999997E-2</v>
      </c>
      <c r="R121" s="20">
        <v>7.2724250000000004E-2</v>
      </c>
      <c r="S121" s="20">
        <v>8.7842629999999991E-2</v>
      </c>
      <c r="T121" s="20">
        <v>9.5685769999999989E-2</v>
      </c>
      <c r="U121" s="20">
        <v>9.2368559999999988E-2</v>
      </c>
      <c r="V121" s="20">
        <v>2.1899999999999999E-2</v>
      </c>
      <c r="W121" s="20">
        <v>2.2258399999999998E-2</v>
      </c>
      <c r="X121" s="20">
        <v>3.8175790000000001E-2</v>
      </c>
      <c r="Y121" s="20">
        <v>0.11683605</v>
      </c>
      <c r="Z121" s="20">
        <v>8.8660320000000001E-2</v>
      </c>
      <c r="AA121" s="20">
        <v>1.4295770000000001E-2</v>
      </c>
      <c r="AB121" s="20">
        <v>7.2794689999999995E-2</v>
      </c>
      <c r="AC121" s="20">
        <v>6.8767620000000002E-2</v>
      </c>
      <c r="AD121" s="20">
        <v>6.533311E-2</v>
      </c>
      <c r="AE121" s="20">
        <v>7.2097629999999996E-2</v>
      </c>
      <c r="AF121" s="20">
        <v>8.7616589999999994E-2</v>
      </c>
      <c r="AG121" s="21" t="s">
        <v>455</v>
      </c>
    </row>
    <row r="122" spans="1:33" x14ac:dyDescent="0.25">
      <c r="A122" s="15" t="s">
        <v>459</v>
      </c>
      <c r="B122" s="16" t="s">
        <v>460</v>
      </c>
      <c r="C122" s="16" t="s">
        <v>461</v>
      </c>
      <c r="D122" s="16" t="s">
        <v>462</v>
      </c>
      <c r="E122" s="17" t="s">
        <v>81</v>
      </c>
      <c r="F122" s="18">
        <v>41071</v>
      </c>
      <c r="G122" s="19">
        <v>83.909659980000001</v>
      </c>
      <c r="H122" s="20">
        <v>0.10528223</v>
      </c>
      <c r="I122" s="20">
        <v>2.6339739999999997E-2</v>
      </c>
      <c r="J122" s="20">
        <v>2.944368E-2</v>
      </c>
      <c r="K122" s="20">
        <v>4.6581659999999997E-2</v>
      </c>
      <c r="L122" s="20">
        <v>0.13099766000000002</v>
      </c>
      <c r="M122" s="20">
        <v>9.895422999999999E-2</v>
      </c>
      <c r="N122" s="20">
        <v>2.0697930000000003E-2</v>
      </c>
      <c r="O122" s="20">
        <v>8.5896170000000008E-2</v>
      </c>
      <c r="P122" s="20">
        <v>7.7915360000000003E-2</v>
      </c>
      <c r="Q122" s="20">
        <v>7.2353040000000007E-2</v>
      </c>
      <c r="R122" s="20">
        <v>7.9574100000000009E-2</v>
      </c>
      <c r="S122" s="20">
        <v>9.4968470000000013E-2</v>
      </c>
      <c r="T122" s="20">
        <v>0.10330780000000001</v>
      </c>
      <c r="U122" s="20">
        <v>0.10463412</v>
      </c>
      <c r="V122" s="20">
        <v>2.63E-2</v>
      </c>
      <c r="W122" s="20">
        <v>2.9459800000000001E-2</v>
      </c>
      <c r="X122" s="20">
        <v>4.6748900000000003E-2</v>
      </c>
      <c r="Y122" s="20">
        <v>0.13123333000000001</v>
      </c>
      <c r="Z122" s="20">
        <v>0.10482393999999999</v>
      </c>
      <c r="AA122" s="20">
        <v>2.2694530000000001E-2</v>
      </c>
      <c r="AB122" s="20">
        <v>8.6614009999999991E-2</v>
      </c>
      <c r="AC122" s="20">
        <v>7.8531359999999995E-2</v>
      </c>
      <c r="AD122" s="20">
        <v>7.2725490000000004E-2</v>
      </c>
      <c r="AE122" s="20">
        <v>7.9491069999999997E-2</v>
      </c>
      <c r="AF122" s="20">
        <v>9.4750700000000007E-2</v>
      </c>
      <c r="AG122" s="21" t="s">
        <v>459</v>
      </c>
    </row>
    <row r="123" spans="1:33" x14ac:dyDescent="0.25">
      <c r="A123" s="15" t="s">
        <v>463</v>
      </c>
      <c r="B123" s="16" t="s">
        <v>464</v>
      </c>
      <c r="C123" s="16" t="s">
        <v>465</v>
      </c>
      <c r="D123" s="16" t="s">
        <v>466</v>
      </c>
      <c r="E123" s="17" t="s">
        <v>81</v>
      </c>
      <c r="F123" s="18">
        <v>41444</v>
      </c>
      <c r="G123" s="19">
        <v>66.496217020000003</v>
      </c>
      <c r="H123" s="20">
        <v>0.11455463999999999</v>
      </c>
      <c r="I123" s="20">
        <v>2.9504839999999997E-2</v>
      </c>
      <c r="J123" s="20">
        <v>3.456741E-2</v>
      </c>
      <c r="K123" s="20">
        <v>5.292902E-2</v>
      </c>
      <c r="L123" s="20">
        <v>0.14194198999999999</v>
      </c>
      <c r="M123" s="20">
        <v>0.11291377000000001</v>
      </c>
      <c r="N123" s="20">
        <v>2.725957E-2</v>
      </c>
      <c r="O123" s="20">
        <v>9.5077330000000002E-2</v>
      </c>
      <c r="P123" s="20">
        <v>8.4713239999999995E-2</v>
      </c>
      <c r="Q123" s="20">
        <v>7.7510519999999999E-2</v>
      </c>
      <c r="R123" s="20">
        <v>8.4313409999999991E-2</v>
      </c>
      <c r="S123" s="20">
        <v>9.8980619999999991E-2</v>
      </c>
      <c r="T123" s="20">
        <v>0.10066641000000001</v>
      </c>
      <c r="U123" s="20">
        <v>0.11375762</v>
      </c>
      <c r="V123" s="20">
        <v>2.9500000000000002E-2</v>
      </c>
      <c r="W123" s="20">
        <v>3.4473810000000001E-2</v>
      </c>
      <c r="X123" s="20">
        <v>5.2900000000000003E-2</v>
      </c>
      <c r="Y123" s="20">
        <v>0.14185438</v>
      </c>
      <c r="Z123" s="20">
        <v>0.11691343</v>
      </c>
      <c r="AA123" s="20">
        <v>2.848728E-2</v>
      </c>
      <c r="AB123" s="20">
        <v>9.5361480000000012E-2</v>
      </c>
      <c r="AC123" s="20">
        <v>8.4687719999999994E-2</v>
      </c>
      <c r="AD123" s="20">
        <v>7.7523210000000009E-2</v>
      </c>
      <c r="AE123" s="20">
        <v>8.4035910000000005E-2</v>
      </c>
      <c r="AF123" s="20">
        <v>9.9283400000000008E-2</v>
      </c>
      <c r="AG123" s="21" t="s">
        <v>463</v>
      </c>
    </row>
    <row r="124" spans="1:33" x14ac:dyDescent="0.25">
      <c r="A124" s="15" t="s">
        <v>467</v>
      </c>
      <c r="B124" s="16" t="s">
        <v>468</v>
      </c>
      <c r="C124" s="16" t="s">
        <v>469</v>
      </c>
      <c r="D124" s="16" t="s">
        <v>470</v>
      </c>
      <c r="E124" s="17" t="s">
        <v>81</v>
      </c>
      <c r="F124" s="18">
        <v>42746</v>
      </c>
      <c r="G124" s="19">
        <v>45.15707544</v>
      </c>
      <c r="H124" s="20">
        <v>0.11839976999999999</v>
      </c>
      <c r="I124" s="20">
        <v>3.0661089999999998E-2</v>
      </c>
      <c r="J124" s="20">
        <v>3.6705670000000003E-2</v>
      </c>
      <c r="K124" s="20">
        <v>5.5904040000000002E-2</v>
      </c>
      <c r="L124" s="20">
        <v>0.1464191</v>
      </c>
      <c r="M124" s="20">
        <v>0.11884852999999999</v>
      </c>
      <c r="N124" s="20">
        <v>2.9377909999999997E-2</v>
      </c>
      <c r="O124" s="20">
        <v>9.7334829999999997E-2</v>
      </c>
      <c r="P124" s="20">
        <v>8.6450309999999989E-2</v>
      </c>
      <c r="Q124" s="20">
        <v>7.8801949999999996E-2</v>
      </c>
      <c r="R124" s="20">
        <v>8.6135059999999986E-2</v>
      </c>
      <c r="S124" s="20" t="s">
        <v>157</v>
      </c>
      <c r="T124" s="20">
        <v>8.6485839999999994E-2</v>
      </c>
      <c r="U124" s="20">
        <v>0.11757027</v>
      </c>
      <c r="V124" s="20">
        <v>3.0800000000000001E-2</v>
      </c>
      <c r="W124" s="20">
        <v>3.6602169999999996E-2</v>
      </c>
      <c r="X124" s="20">
        <v>5.5805639999999997E-2</v>
      </c>
      <c r="Y124" s="20">
        <v>0.14654911000000001</v>
      </c>
      <c r="Z124" s="20">
        <v>0.12192586999999999</v>
      </c>
      <c r="AA124" s="20">
        <v>3.053258E-2</v>
      </c>
      <c r="AB124" s="20">
        <v>9.7614329999999999E-2</v>
      </c>
      <c r="AC124" s="20">
        <v>8.6366460000000006E-2</v>
      </c>
      <c r="AD124" s="20">
        <v>7.8802560000000008E-2</v>
      </c>
      <c r="AE124" s="20">
        <v>8.5183330000000002E-2</v>
      </c>
      <c r="AF124" s="20" t="s">
        <v>157</v>
      </c>
      <c r="AG124" s="21" t="s">
        <v>467</v>
      </c>
    </row>
    <row r="125" spans="1:33" x14ac:dyDescent="0.25">
      <c r="A125" s="15" t="s">
        <v>471</v>
      </c>
      <c r="B125" s="16" t="s">
        <v>472</v>
      </c>
      <c r="C125" s="16" t="s">
        <v>473</v>
      </c>
      <c r="D125" s="16" t="s">
        <v>474</v>
      </c>
      <c r="E125" s="17" t="s">
        <v>81</v>
      </c>
      <c r="F125" s="18">
        <v>43805</v>
      </c>
      <c r="G125" s="19">
        <v>16.994596069999997</v>
      </c>
      <c r="H125" s="20">
        <v>0.11769373999999999</v>
      </c>
      <c r="I125" s="20">
        <v>3.0644269999999998E-2</v>
      </c>
      <c r="J125" s="20">
        <v>3.6764100000000001E-2</v>
      </c>
      <c r="K125" s="20">
        <v>5.538303E-2</v>
      </c>
      <c r="L125" s="20">
        <v>0.14583107000000001</v>
      </c>
      <c r="M125" s="20">
        <v>0.11874923000000001</v>
      </c>
      <c r="N125" s="20">
        <v>2.920526E-2</v>
      </c>
      <c r="O125" s="20">
        <v>9.6573429999999988E-2</v>
      </c>
      <c r="P125" s="20">
        <v>8.6741430000000008E-2</v>
      </c>
      <c r="Q125" s="20" t="s">
        <v>157</v>
      </c>
      <c r="R125" s="20" t="s">
        <v>157</v>
      </c>
      <c r="S125" s="20" t="s">
        <v>157</v>
      </c>
      <c r="T125" s="20">
        <v>7.8283660000000005E-2</v>
      </c>
      <c r="U125" s="20">
        <v>0.11757027</v>
      </c>
      <c r="V125" s="20">
        <v>3.0800000000000001E-2</v>
      </c>
      <c r="W125" s="20">
        <v>3.6602169999999996E-2</v>
      </c>
      <c r="X125" s="20">
        <v>5.5805639999999997E-2</v>
      </c>
      <c r="Y125" s="20">
        <v>0.14654911000000001</v>
      </c>
      <c r="Z125" s="20">
        <v>0.12192586999999999</v>
      </c>
      <c r="AA125" s="20">
        <v>3.053258E-2</v>
      </c>
      <c r="AB125" s="20">
        <v>9.7614329999999999E-2</v>
      </c>
      <c r="AC125" s="20">
        <v>8.6420399999999994E-2</v>
      </c>
      <c r="AD125" s="20">
        <v>9.0976820000000014E-2</v>
      </c>
      <c r="AE125" s="20">
        <v>6.4170190000000002E-2</v>
      </c>
      <c r="AF125" s="20">
        <v>4.4498360000000001E-2</v>
      </c>
      <c r="AG125" s="21" t="s">
        <v>471</v>
      </c>
    </row>
    <row r="126" spans="1:33" x14ac:dyDescent="0.25">
      <c r="A126" s="15" t="s">
        <v>475</v>
      </c>
      <c r="B126" s="16" t="s">
        <v>476</v>
      </c>
      <c r="C126" s="16" t="s">
        <v>477</v>
      </c>
      <c r="D126" s="16" t="s">
        <v>478</v>
      </c>
      <c r="E126" s="17" t="s">
        <v>81</v>
      </c>
      <c r="F126" s="18">
        <v>44845</v>
      </c>
      <c r="G126" s="19">
        <v>1.02340622</v>
      </c>
      <c r="H126" s="20">
        <v>0.11917897999999999</v>
      </c>
      <c r="I126" s="20">
        <v>3.071875E-2</v>
      </c>
      <c r="J126" s="20">
        <v>3.7068810000000001E-2</v>
      </c>
      <c r="K126" s="20">
        <v>5.6793199999999995E-2</v>
      </c>
      <c r="L126" s="20">
        <v>0.14745217999999999</v>
      </c>
      <c r="M126" s="20">
        <v>0.12182648</v>
      </c>
      <c r="N126" s="20" t="s">
        <v>157</v>
      </c>
      <c r="O126" s="20" t="s">
        <v>157</v>
      </c>
      <c r="P126" s="20" t="s">
        <v>157</v>
      </c>
      <c r="Q126" s="20" t="s">
        <v>157</v>
      </c>
      <c r="R126" s="20" t="s">
        <v>157</v>
      </c>
      <c r="S126" s="20" t="s">
        <v>157</v>
      </c>
      <c r="T126" s="20">
        <v>0.15715942999999999</v>
      </c>
      <c r="U126" s="20">
        <v>0.11779285</v>
      </c>
      <c r="V126" s="20">
        <v>3.0899999999999997E-2</v>
      </c>
      <c r="W126" s="20">
        <v>3.680862E-2</v>
      </c>
      <c r="X126" s="20">
        <v>5.6015920000000004E-2</v>
      </c>
      <c r="Y126" s="20">
        <v>0.14667018000000001</v>
      </c>
      <c r="Z126" s="20">
        <v>0.12207668999999999</v>
      </c>
      <c r="AA126" s="20" t="s">
        <v>157</v>
      </c>
      <c r="AB126" s="20" t="s">
        <v>157</v>
      </c>
      <c r="AC126" s="20" t="s">
        <v>157</v>
      </c>
      <c r="AD126" s="20" t="s">
        <v>157</v>
      </c>
      <c r="AE126" s="20" t="s">
        <v>157</v>
      </c>
      <c r="AF126" s="20" t="s">
        <v>157</v>
      </c>
      <c r="AG126" s="21" t="s">
        <v>475</v>
      </c>
    </row>
    <row r="127" spans="1:33" ht="21.95" customHeight="1" x14ac:dyDescent="0.25">
      <c r="A127" s="9" t="s">
        <v>479</v>
      </c>
      <c r="B127" s="10"/>
      <c r="C127" s="10"/>
      <c r="D127" s="10"/>
      <c r="E127" s="11"/>
      <c r="F127" s="22"/>
      <c r="G127" s="22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1" t="s">
        <v>479</v>
      </c>
    </row>
    <row r="128" spans="1:33" x14ac:dyDescent="0.25">
      <c r="A128" s="15" t="s">
        <v>480</v>
      </c>
      <c r="B128" s="16" t="s">
        <v>481</v>
      </c>
      <c r="C128" s="16" t="s">
        <v>482</v>
      </c>
      <c r="D128" s="16" t="s">
        <v>483</v>
      </c>
      <c r="E128" s="17" t="s">
        <v>175</v>
      </c>
      <c r="F128" s="18">
        <v>42556</v>
      </c>
      <c r="G128" s="19">
        <v>2.4131466700000006</v>
      </c>
      <c r="H128" s="20">
        <v>3.6531019999999997E-2</v>
      </c>
      <c r="I128" s="20">
        <v>4.9315299999999999E-3</v>
      </c>
      <c r="J128" s="20">
        <v>-2.9760699999999999E-3</v>
      </c>
      <c r="K128" s="20">
        <v>8.6230200000000003E-3</v>
      </c>
      <c r="L128" s="20">
        <v>6.1730840000000002E-2</v>
      </c>
      <c r="M128" s="20">
        <v>2.0216479999999998E-2</v>
      </c>
      <c r="N128" s="20">
        <v>-1.822638E-2</v>
      </c>
      <c r="O128" s="20">
        <v>6.5412400000000002E-3</v>
      </c>
      <c r="P128" s="20">
        <v>1.9604739999999999E-2</v>
      </c>
      <c r="Q128" s="20">
        <v>2.5903489999999998E-2</v>
      </c>
      <c r="R128" s="20">
        <v>2.828089E-2</v>
      </c>
      <c r="S128" s="20">
        <v>4.0453289999999996E-2</v>
      </c>
      <c r="T128" s="20">
        <v>3.0051139999999997E-2</v>
      </c>
      <c r="U128" s="20">
        <v>3.7505719999999999E-2</v>
      </c>
      <c r="V128" s="20">
        <v>4.4269999999999995E-3</v>
      </c>
      <c r="W128" s="20">
        <v>-1.9040000000000001E-3</v>
      </c>
      <c r="X128" s="20">
        <v>1.13147E-2</v>
      </c>
      <c r="Y128" s="20">
        <v>5.0949289999999994E-2</v>
      </c>
      <c r="Z128" s="20">
        <v>1.3855910000000001E-2</v>
      </c>
      <c r="AA128" s="20">
        <v>-1.8530770000000002E-2</v>
      </c>
      <c r="AB128" s="20">
        <v>1.9936300000000001E-3</v>
      </c>
      <c r="AC128" s="20">
        <v>1.648763E-2</v>
      </c>
      <c r="AD128" s="20">
        <v>2.3148939999999996E-2</v>
      </c>
      <c r="AE128" s="20">
        <v>2.479613E-2</v>
      </c>
      <c r="AF128" s="20">
        <v>3.3586779999999997E-2</v>
      </c>
      <c r="AG128" s="21" t="s">
        <v>480</v>
      </c>
    </row>
    <row r="129" spans="1:33" x14ac:dyDescent="0.25">
      <c r="A129" s="15" t="s">
        <v>484</v>
      </c>
      <c r="B129" s="16" t="s">
        <v>485</v>
      </c>
      <c r="C129" s="16" t="s">
        <v>486</v>
      </c>
      <c r="D129" s="16" t="s">
        <v>487</v>
      </c>
      <c r="E129" s="17" t="s">
        <v>175</v>
      </c>
      <c r="F129" s="18">
        <v>42556</v>
      </c>
      <c r="G129" s="19">
        <v>8.02377845</v>
      </c>
      <c r="H129" s="20">
        <v>5.7847320000000001E-2</v>
      </c>
      <c r="I129" s="20">
        <v>7.3135399999999995E-3</v>
      </c>
      <c r="J129" s="20">
        <v>2.17607E-3</v>
      </c>
      <c r="K129" s="20">
        <v>1.6148160000000002E-2</v>
      </c>
      <c r="L129" s="20">
        <v>9.461878E-2</v>
      </c>
      <c r="M129" s="20">
        <v>5.034566E-2</v>
      </c>
      <c r="N129" s="20">
        <v>-1.7320660000000002E-2</v>
      </c>
      <c r="O129" s="20">
        <v>2.715969E-2</v>
      </c>
      <c r="P129" s="20">
        <v>4.1420480000000003E-2</v>
      </c>
      <c r="Q129" s="20">
        <v>4.4896499999999999E-2</v>
      </c>
      <c r="R129" s="20">
        <v>5.2580099999999998E-2</v>
      </c>
      <c r="S129" s="20">
        <v>6.545426E-2</v>
      </c>
      <c r="T129" s="20">
        <v>5.63851E-2</v>
      </c>
      <c r="U129" s="20">
        <v>5.9242080000000003E-2</v>
      </c>
      <c r="V129" s="20">
        <v>8.0020000000000004E-3</v>
      </c>
      <c r="W129" s="20">
        <v>4.7318200000000003E-3</v>
      </c>
      <c r="X129" s="20">
        <v>1.9414569999999999E-2</v>
      </c>
      <c r="Y129" s="20">
        <v>8.108304999999999E-2</v>
      </c>
      <c r="Z129" s="20">
        <v>4.1317399999999997E-2</v>
      </c>
      <c r="AA129" s="20">
        <v>-1.6518660000000001E-2</v>
      </c>
      <c r="AB129" s="20">
        <v>2.209701E-2</v>
      </c>
      <c r="AC129" s="20">
        <v>3.4987949999999997E-2</v>
      </c>
      <c r="AD129" s="20">
        <v>3.933441E-2</v>
      </c>
      <c r="AE129" s="20">
        <v>4.8983209999999999E-2</v>
      </c>
      <c r="AF129" s="20">
        <v>5.8491689999999999E-2</v>
      </c>
      <c r="AG129" s="21" t="s">
        <v>484</v>
      </c>
    </row>
    <row r="130" spans="1:33" x14ac:dyDescent="0.25">
      <c r="A130" s="15" t="s">
        <v>488</v>
      </c>
      <c r="B130" s="16" t="s">
        <v>489</v>
      </c>
      <c r="C130" s="16" t="s">
        <v>490</v>
      </c>
      <c r="D130" s="16" t="s">
        <v>491</v>
      </c>
      <c r="E130" s="17" t="s">
        <v>175</v>
      </c>
      <c r="F130" s="18">
        <v>42556</v>
      </c>
      <c r="G130" s="19">
        <v>31.324895270000003</v>
      </c>
      <c r="H130" s="20">
        <v>7.195501E-2</v>
      </c>
      <c r="I130" s="20">
        <v>1.132501E-2</v>
      </c>
      <c r="J130" s="20">
        <v>8.2578399999999989E-3</v>
      </c>
      <c r="K130" s="20">
        <v>2.4388E-2</v>
      </c>
      <c r="L130" s="20">
        <v>0.11362841</v>
      </c>
      <c r="M130" s="20">
        <v>7.2758920000000005E-2</v>
      </c>
      <c r="N130" s="20">
        <v>-1.0255769999999999E-2</v>
      </c>
      <c r="O130" s="20">
        <v>4.0274089999999999E-2</v>
      </c>
      <c r="P130" s="20">
        <v>5.2710720000000003E-2</v>
      </c>
      <c r="Q130" s="20">
        <v>5.3870300000000003E-2</v>
      </c>
      <c r="R130" s="20">
        <v>6.0745950000000007E-2</v>
      </c>
      <c r="S130" s="20">
        <v>7.420678E-2</v>
      </c>
      <c r="T130" s="20">
        <v>6.4839580000000008E-2</v>
      </c>
      <c r="U130" s="20">
        <v>7.2389159999999994E-2</v>
      </c>
      <c r="V130" s="20">
        <v>1.1970000000000001E-2</v>
      </c>
      <c r="W130" s="20">
        <v>1.087845E-2</v>
      </c>
      <c r="X130" s="20">
        <v>2.709922E-2</v>
      </c>
      <c r="Y130" s="20">
        <v>9.7902159999999988E-2</v>
      </c>
      <c r="Z130" s="20">
        <v>6.0414199999999994E-2</v>
      </c>
      <c r="AA130" s="20">
        <v>-9.9821500000000004E-3</v>
      </c>
      <c r="AB130" s="20">
        <v>3.4563009999999998E-2</v>
      </c>
      <c r="AC130" s="20">
        <v>4.4697459999999994E-2</v>
      </c>
      <c r="AD130" s="20">
        <v>4.6789630000000006E-2</v>
      </c>
      <c r="AE130" s="20">
        <v>5.6898530000000003E-2</v>
      </c>
      <c r="AF130" s="20">
        <v>6.629264E-2</v>
      </c>
      <c r="AG130" s="21" t="s">
        <v>488</v>
      </c>
    </row>
    <row r="131" spans="1:33" x14ac:dyDescent="0.25">
      <c r="A131" s="15" t="s">
        <v>492</v>
      </c>
      <c r="B131" s="16" t="s">
        <v>493</v>
      </c>
      <c r="C131" s="16" t="s">
        <v>494</v>
      </c>
      <c r="D131" s="16" t="s">
        <v>495</v>
      </c>
      <c r="E131" s="17" t="s">
        <v>175</v>
      </c>
      <c r="F131" s="18">
        <v>42556</v>
      </c>
      <c r="G131" s="19">
        <v>49.215323340000005</v>
      </c>
      <c r="H131" s="20">
        <v>8.5266369999999994E-2</v>
      </c>
      <c r="I131" s="20">
        <v>1.5132110000000001E-2</v>
      </c>
      <c r="J131" s="20">
        <v>1.352166E-2</v>
      </c>
      <c r="K131" s="20">
        <v>3.2453050000000004E-2</v>
      </c>
      <c r="L131" s="20">
        <v>0.13078765000000001</v>
      </c>
      <c r="M131" s="20">
        <v>9.2850560000000013E-2</v>
      </c>
      <c r="N131" s="20">
        <v>-2.6407700000000002E-3</v>
      </c>
      <c r="O131" s="20">
        <v>5.3008130000000001E-2</v>
      </c>
      <c r="P131" s="20">
        <v>6.2878170000000011E-2</v>
      </c>
      <c r="Q131" s="20">
        <v>6.1438449999999999E-2</v>
      </c>
      <c r="R131" s="20">
        <v>6.8747500000000003E-2</v>
      </c>
      <c r="S131" s="20">
        <v>8.0955890000000003E-2</v>
      </c>
      <c r="T131" s="20">
        <v>7.3241719999999996E-2</v>
      </c>
      <c r="U131" s="20">
        <v>8.535529E-2</v>
      </c>
      <c r="V131" s="20">
        <v>1.6144000000000002E-2</v>
      </c>
      <c r="W131" s="20">
        <v>1.6927339999999999E-2</v>
      </c>
      <c r="X131" s="20">
        <v>3.5141600000000002E-2</v>
      </c>
      <c r="Y131" s="20">
        <v>0.11369696</v>
      </c>
      <c r="Z131" s="20">
        <v>7.9423079999999993E-2</v>
      </c>
      <c r="AA131" s="20">
        <v>-1.57233E-3</v>
      </c>
      <c r="AB131" s="20">
        <v>4.7979089999999995E-2</v>
      </c>
      <c r="AC131" s="20">
        <v>5.4182050000000002E-2</v>
      </c>
      <c r="AD131" s="20">
        <v>5.368212E-2</v>
      </c>
      <c r="AE131" s="20">
        <v>6.434716E-2</v>
      </c>
      <c r="AF131" s="20">
        <v>7.180193E-2</v>
      </c>
      <c r="AG131" s="21" t="s">
        <v>492</v>
      </c>
    </row>
    <row r="132" spans="1:33" x14ac:dyDescent="0.25">
      <c r="A132" s="15" t="s">
        <v>496</v>
      </c>
      <c r="B132" s="16" t="s">
        <v>497</v>
      </c>
      <c r="C132" s="16" t="s">
        <v>498</v>
      </c>
      <c r="D132" s="16" t="s">
        <v>499</v>
      </c>
      <c r="E132" s="17" t="s">
        <v>175</v>
      </c>
      <c r="F132" s="18">
        <v>42556</v>
      </c>
      <c r="G132" s="19">
        <v>55.557874609999999</v>
      </c>
      <c r="H132" s="20">
        <v>9.5025239999999997E-2</v>
      </c>
      <c r="I132" s="20">
        <v>1.8240869999999999E-2</v>
      </c>
      <c r="J132" s="20">
        <v>1.7716519999999999E-2</v>
      </c>
      <c r="K132" s="20">
        <v>3.8690699999999995E-2</v>
      </c>
      <c r="L132" s="20">
        <v>0.14331120999999999</v>
      </c>
      <c r="M132" s="20">
        <v>0.10800698</v>
      </c>
      <c r="N132" s="20">
        <v>3.9604100000000001E-3</v>
      </c>
      <c r="O132" s="20">
        <v>6.4906190000000002E-2</v>
      </c>
      <c r="P132" s="20">
        <v>7.2583990000000001E-2</v>
      </c>
      <c r="Q132" s="20">
        <v>6.7532149999999999E-2</v>
      </c>
      <c r="R132" s="20">
        <v>7.7751960000000009E-2</v>
      </c>
      <c r="S132" s="20">
        <v>8.9764689999999994E-2</v>
      </c>
      <c r="T132" s="20">
        <v>8.3153100000000008E-2</v>
      </c>
      <c r="U132" s="20">
        <v>9.4536840000000011E-2</v>
      </c>
      <c r="V132" s="20">
        <v>1.9375E-2</v>
      </c>
      <c r="W132" s="20">
        <v>2.1527640000000001E-2</v>
      </c>
      <c r="X132" s="20">
        <v>4.1108209999999999E-2</v>
      </c>
      <c r="Y132" s="20">
        <v>0.12497403999999999</v>
      </c>
      <c r="Z132" s="20">
        <v>9.3079549999999997E-2</v>
      </c>
      <c r="AA132" s="20">
        <v>5.2469200000000004E-3</v>
      </c>
      <c r="AB132" s="20">
        <v>6.0252489999999999E-2</v>
      </c>
      <c r="AC132" s="20">
        <v>6.2506229999999996E-2</v>
      </c>
      <c r="AD132" s="20">
        <v>5.9032689999999999E-2</v>
      </c>
      <c r="AE132" s="20">
        <v>7.3686710000000002E-2</v>
      </c>
      <c r="AF132" s="20">
        <v>8.0034120000000014E-2</v>
      </c>
      <c r="AG132" s="21" t="s">
        <v>496</v>
      </c>
    </row>
    <row r="133" spans="1:33" x14ac:dyDescent="0.25">
      <c r="A133" s="15" t="s">
        <v>500</v>
      </c>
      <c r="B133" s="16" t="s">
        <v>501</v>
      </c>
      <c r="C133" s="16" t="s">
        <v>502</v>
      </c>
      <c r="D133" s="16" t="s">
        <v>503</v>
      </c>
      <c r="E133" s="17" t="s">
        <v>175</v>
      </c>
      <c r="F133" s="18">
        <v>42556</v>
      </c>
      <c r="G133" s="19">
        <v>58.647061780000001</v>
      </c>
      <c r="H133" s="20">
        <v>0.11017776</v>
      </c>
      <c r="I133" s="20">
        <v>2.2800020000000001E-2</v>
      </c>
      <c r="J133" s="20">
        <v>2.467012E-2</v>
      </c>
      <c r="K133" s="20">
        <v>4.7831200000000004E-2</v>
      </c>
      <c r="L133" s="20">
        <v>0.16545098</v>
      </c>
      <c r="M133" s="20">
        <v>0.13493585</v>
      </c>
      <c r="N133" s="20">
        <v>1.599312E-2</v>
      </c>
      <c r="O133" s="20">
        <v>8.591449000000001E-2</v>
      </c>
      <c r="P133" s="20">
        <v>8.9268970000000003E-2</v>
      </c>
      <c r="Q133" s="20">
        <v>8.0118109999999992E-2</v>
      </c>
      <c r="R133" s="20">
        <v>8.8561210000000001E-2</v>
      </c>
      <c r="S133" s="20">
        <v>9.8199690000000006E-2</v>
      </c>
      <c r="T133" s="20">
        <v>9.4103119999999998E-2</v>
      </c>
      <c r="U133" s="20">
        <v>0.10934184999999999</v>
      </c>
      <c r="V133" s="20">
        <v>2.4419E-2</v>
      </c>
      <c r="W133" s="20">
        <v>2.9245450000000003E-2</v>
      </c>
      <c r="X133" s="20">
        <v>5.0242599999999998E-2</v>
      </c>
      <c r="Y133" s="20">
        <v>0.14510518</v>
      </c>
      <c r="Z133" s="20">
        <v>0.11795935</v>
      </c>
      <c r="AA133" s="20">
        <v>1.776697E-2</v>
      </c>
      <c r="AB133" s="20">
        <v>8.2005029999999993E-2</v>
      </c>
      <c r="AC133" s="20">
        <v>7.7579369999999995E-2</v>
      </c>
      <c r="AD133" s="20">
        <v>7.0048680000000002E-2</v>
      </c>
      <c r="AE133" s="20">
        <v>8.384309999999999E-2</v>
      </c>
      <c r="AF133" s="20">
        <v>8.7036450000000001E-2</v>
      </c>
      <c r="AG133" s="21" t="s">
        <v>500</v>
      </c>
    </row>
    <row r="134" spans="1:33" x14ac:dyDescent="0.25">
      <c r="A134" s="15" t="s">
        <v>504</v>
      </c>
      <c r="B134" s="16" t="s">
        <v>505</v>
      </c>
      <c r="C134" s="16" t="s">
        <v>506</v>
      </c>
      <c r="D134" s="16" t="s">
        <v>507</v>
      </c>
      <c r="E134" s="17" t="s">
        <v>175</v>
      </c>
      <c r="F134" s="18">
        <v>42556</v>
      </c>
      <c r="G134" s="19">
        <v>44.049302620000006</v>
      </c>
      <c r="H134" s="20">
        <v>0.11973921000000001</v>
      </c>
      <c r="I134" s="20">
        <v>2.5838730000000001E-2</v>
      </c>
      <c r="J134" s="20">
        <v>2.9282490000000001E-2</v>
      </c>
      <c r="K134" s="20">
        <v>5.4069239999999998E-2</v>
      </c>
      <c r="L134" s="20">
        <v>0.17845396000000002</v>
      </c>
      <c r="M134" s="20">
        <v>0.15049068999999998</v>
      </c>
      <c r="N134" s="20">
        <v>2.2417880000000001E-2</v>
      </c>
      <c r="O134" s="20">
        <v>9.1879719999999998E-2</v>
      </c>
      <c r="P134" s="20">
        <v>9.3786960000000003E-2</v>
      </c>
      <c r="Q134" s="20">
        <v>8.3608290000000002E-2</v>
      </c>
      <c r="R134" s="20">
        <v>9.0721539999999989E-2</v>
      </c>
      <c r="S134" s="20">
        <v>0.10011125</v>
      </c>
      <c r="T134" s="20">
        <v>9.6110150000000005E-2</v>
      </c>
      <c r="U134" s="20">
        <v>0.11859277</v>
      </c>
      <c r="V134" s="20">
        <v>2.7881E-2</v>
      </c>
      <c r="W134" s="20">
        <v>3.4507210000000003E-2</v>
      </c>
      <c r="X134" s="20">
        <v>5.6363450000000002E-2</v>
      </c>
      <c r="Y134" s="20">
        <v>0.15700932000000001</v>
      </c>
      <c r="Z134" s="20">
        <v>0.13205800000000001</v>
      </c>
      <c r="AA134" s="20">
        <v>2.4034170000000001E-2</v>
      </c>
      <c r="AB134" s="20">
        <v>8.7747580000000006E-2</v>
      </c>
      <c r="AC134" s="20">
        <v>8.1865819999999992E-2</v>
      </c>
      <c r="AD134" s="20">
        <v>7.3452530000000002E-2</v>
      </c>
      <c r="AE134" s="20">
        <v>8.6304649999999997E-2</v>
      </c>
      <c r="AF134" s="20">
        <v>8.8901999999999995E-2</v>
      </c>
      <c r="AG134" s="21" t="s">
        <v>504</v>
      </c>
    </row>
    <row r="135" spans="1:33" x14ac:dyDescent="0.25">
      <c r="A135" s="15" t="s">
        <v>508</v>
      </c>
      <c r="B135" s="16" t="s">
        <v>509</v>
      </c>
      <c r="C135" s="16" t="s">
        <v>510</v>
      </c>
      <c r="D135" s="16" t="s">
        <v>511</v>
      </c>
      <c r="E135" s="17" t="s">
        <v>175</v>
      </c>
      <c r="F135" s="18">
        <v>42556</v>
      </c>
      <c r="G135" s="19">
        <v>32.827955010000004</v>
      </c>
      <c r="H135" s="20">
        <v>0.11987761000000001</v>
      </c>
      <c r="I135" s="20">
        <v>2.5821030000000002E-2</v>
      </c>
      <c r="J135" s="20">
        <v>2.9376039999999999E-2</v>
      </c>
      <c r="K135" s="20">
        <v>5.4210040000000001E-2</v>
      </c>
      <c r="L135" s="20">
        <v>0.17866479999999998</v>
      </c>
      <c r="M135" s="20">
        <v>0.15048386</v>
      </c>
      <c r="N135" s="20">
        <v>2.2253129999999999E-2</v>
      </c>
      <c r="O135" s="20">
        <v>9.1612360000000004E-2</v>
      </c>
      <c r="P135" s="20">
        <v>9.3374679999999988E-2</v>
      </c>
      <c r="Q135" s="20">
        <v>8.327975E-2</v>
      </c>
      <c r="R135" s="20">
        <v>9.0092119999999998E-2</v>
      </c>
      <c r="S135" s="20" t="s">
        <v>157</v>
      </c>
      <c r="T135" s="20">
        <v>9.5601339999999993E-2</v>
      </c>
      <c r="U135" s="20">
        <v>0.11859277</v>
      </c>
      <c r="V135" s="20">
        <v>2.7881E-2</v>
      </c>
      <c r="W135" s="20">
        <v>3.4507210000000003E-2</v>
      </c>
      <c r="X135" s="20">
        <v>5.6363450000000002E-2</v>
      </c>
      <c r="Y135" s="20">
        <v>0.15700932000000001</v>
      </c>
      <c r="Z135" s="20">
        <v>0.13205800000000001</v>
      </c>
      <c r="AA135" s="20">
        <v>2.4034170000000001E-2</v>
      </c>
      <c r="AB135" s="20">
        <v>8.7747580000000006E-2</v>
      </c>
      <c r="AC135" s="20">
        <v>8.1865819999999992E-2</v>
      </c>
      <c r="AD135" s="20">
        <v>7.3452530000000002E-2</v>
      </c>
      <c r="AE135" s="20">
        <v>8.6304649999999997E-2</v>
      </c>
      <c r="AF135" s="20" t="s">
        <v>157</v>
      </c>
      <c r="AG135" s="21" t="s">
        <v>508</v>
      </c>
    </row>
    <row r="136" spans="1:33" x14ac:dyDescent="0.25">
      <c r="A136" s="15" t="s">
        <v>512</v>
      </c>
      <c r="B136" s="16" t="s">
        <v>513</v>
      </c>
      <c r="C136" s="16" t="s">
        <v>514</v>
      </c>
      <c r="D136" s="16" t="s">
        <v>515</v>
      </c>
      <c r="E136" s="17" t="s">
        <v>175</v>
      </c>
      <c r="F136" s="18">
        <v>42556</v>
      </c>
      <c r="G136" s="19">
        <v>26.23689469</v>
      </c>
      <c r="H136" s="20">
        <v>0.11980964999999999</v>
      </c>
      <c r="I136" s="20">
        <v>2.5785290000000002E-2</v>
      </c>
      <c r="J136" s="20">
        <v>2.9255390000000003E-2</v>
      </c>
      <c r="K136" s="20">
        <v>5.4178709999999998E-2</v>
      </c>
      <c r="L136" s="20">
        <v>0.17848199999999997</v>
      </c>
      <c r="M136" s="20">
        <v>0.15049555000000001</v>
      </c>
      <c r="N136" s="20">
        <v>2.2302789999999999E-2</v>
      </c>
      <c r="O136" s="20">
        <v>9.177051E-2</v>
      </c>
      <c r="P136" s="20">
        <v>9.3335420000000002E-2</v>
      </c>
      <c r="Q136" s="20">
        <v>8.2829890000000003E-2</v>
      </c>
      <c r="R136" s="20">
        <v>9.0398239999999991E-2</v>
      </c>
      <c r="S136" s="20" t="s">
        <v>157</v>
      </c>
      <c r="T136" s="20">
        <v>9.5907450000000005E-2</v>
      </c>
      <c r="U136" s="20">
        <v>0.11859277</v>
      </c>
      <c r="V136" s="20">
        <v>2.7881E-2</v>
      </c>
      <c r="W136" s="20">
        <v>3.4507210000000003E-2</v>
      </c>
      <c r="X136" s="20">
        <v>5.6363450000000002E-2</v>
      </c>
      <c r="Y136" s="20">
        <v>0.15700932000000001</v>
      </c>
      <c r="Z136" s="20">
        <v>0.13205800000000001</v>
      </c>
      <c r="AA136" s="20">
        <v>2.4034170000000001E-2</v>
      </c>
      <c r="AB136" s="20">
        <v>8.7747580000000006E-2</v>
      </c>
      <c r="AC136" s="20">
        <v>8.1865819999999992E-2</v>
      </c>
      <c r="AD136" s="20">
        <v>7.3452530000000002E-2</v>
      </c>
      <c r="AE136" s="20">
        <v>8.6304649999999997E-2</v>
      </c>
      <c r="AF136" s="20" t="s">
        <v>157</v>
      </c>
      <c r="AG136" s="21" t="s">
        <v>516</v>
      </c>
    </row>
    <row r="137" spans="1:33" ht="15.75" thickBot="1" x14ac:dyDescent="0.3">
      <c r="A137" s="15" t="s">
        <v>517</v>
      </c>
      <c r="B137" s="32" t="s">
        <v>518</v>
      </c>
      <c r="C137" s="16" t="s">
        <v>519</v>
      </c>
      <c r="D137" s="16" t="s">
        <v>520</v>
      </c>
      <c r="E137" s="17" t="s">
        <v>175</v>
      </c>
      <c r="F137" s="18">
        <v>43943</v>
      </c>
      <c r="G137" s="19">
        <v>2.6483734900000004</v>
      </c>
      <c r="H137" s="20">
        <v>0.11948765</v>
      </c>
      <c r="I137" s="20">
        <v>2.5748829999999997E-2</v>
      </c>
      <c r="J137" s="20">
        <v>2.910008E-2</v>
      </c>
      <c r="K137" s="20">
        <v>5.3919040000000001E-2</v>
      </c>
      <c r="L137" s="20">
        <v>0.17835131000000001</v>
      </c>
      <c r="M137" s="20">
        <v>0.15029937999999998</v>
      </c>
      <c r="N137" s="20">
        <v>2.192411E-2</v>
      </c>
      <c r="O137" s="20">
        <v>8.9378579999999999E-2</v>
      </c>
      <c r="P137" s="20">
        <v>8.6104590000000009E-2</v>
      </c>
      <c r="Q137" s="20">
        <v>7.4614010000000008E-2</v>
      </c>
      <c r="R137" s="20" t="s">
        <v>157</v>
      </c>
      <c r="S137" s="20" t="s">
        <v>157</v>
      </c>
      <c r="T137" s="20">
        <v>0.12181721</v>
      </c>
      <c r="U137" s="20">
        <v>0.11859277</v>
      </c>
      <c r="V137" s="20">
        <v>2.7881E-2</v>
      </c>
      <c r="W137" s="20">
        <v>3.4507210000000003E-2</v>
      </c>
      <c r="X137" s="20">
        <v>5.6363450000000002E-2</v>
      </c>
      <c r="Y137" s="20">
        <v>0.15700932000000001</v>
      </c>
      <c r="Z137" s="20">
        <v>0.13205800000000001</v>
      </c>
      <c r="AA137" s="20">
        <v>2.4034170000000001E-2</v>
      </c>
      <c r="AB137" s="20">
        <v>8.7747580000000006E-2</v>
      </c>
      <c r="AC137" s="20">
        <v>8.1865819999999992E-2</v>
      </c>
      <c r="AD137" s="20">
        <v>7.3452530000000002E-2</v>
      </c>
      <c r="AE137" s="20">
        <v>5.5447680000000006E-2</v>
      </c>
      <c r="AF137" s="20">
        <v>3.8498070000000002E-2</v>
      </c>
      <c r="AG137" s="21" t="s">
        <v>517</v>
      </c>
    </row>
    <row r="138" spans="1:33" ht="25.5" customHeight="1" thickTop="1" x14ac:dyDescent="0.25">
      <c r="A138" s="33" t="s">
        <v>521</v>
      </c>
    </row>
    <row r="139" spans="1:33" ht="12.75" x14ac:dyDescent="0.2">
      <c r="A139" s="33" t="s">
        <v>522</v>
      </c>
      <c r="G139" s="34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4"/>
    </row>
    <row r="140" spans="1:33" x14ac:dyDescent="0.25">
      <c r="A140" s="33" t="s">
        <v>523</v>
      </c>
    </row>
    <row r="150" spans="3:3" x14ac:dyDescent="0.25">
      <c r="C150" s="36"/>
    </row>
  </sheetData>
  <sheetProtection algorithmName="SHA-512" hashValue="Uqe9yn4A7jzpsoJGoMKvRXf3aQyXFiA5nCv5DQs/Yvy2yyfN+XYqpunhuv9suTt9ale4fKIyyjPcK2tobnOUfg==" saltValue="bxgSPT/Py87E3WN3sRygVQ==" spinCount="100000" sheet="1" objects="1" scenarios="1"/>
  <mergeCells count="8">
    <mergeCell ref="A1:A2"/>
    <mergeCell ref="C1:G2"/>
    <mergeCell ref="H1:T1"/>
    <mergeCell ref="U1:AF1"/>
    <mergeCell ref="H2:L2"/>
    <mergeCell ref="M2:T2"/>
    <mergeCell ref="U2:Y2"/>
    <mergeCell ref="Z2:AF2"/>
  </mergeCells>
  <conditionalFormatting sqref="G5:T5 G6:G14 G33:G37 G44:G62 U104:AF113 G64:G70 U115:AF115 G39:G42 G117:G126 G104:G115 G128:G137 U39:AF42 U64:AF70 D72:G102 U72:AF102 B72:B102 A84:A95 C64:C102 H64:T102">
    <cfRule type="expression" dxfId="225" priority="158">
      <formula>ISEVEN(ROW($A5))</formula>
    </cfRule>
  </conditionalFormatting>
  <conditionalFormatting sqref="G5:G14 G33:G37 G44:G62 G117:G125 G128:G137 G104:G115 G64:G70 G39:G42 G72:G81 F83:G102">
    <cfRule type="expression" dxfId="224" priority="157">
      <formula>ISEVEN(#REF!)</formula>
    </cfRule>
  </conditionalFormatting>
  <conditionalFormatting sqref="G5:T5 G6:G14 G33:G37 G44:G62 G117:G125 G128:G137 G104:G115 G64:G70 G39:G42 G72:G81 F83:G102 U83:AF102 D83:D102 C64:C102 H64:T102">
    <cfRule type="expression" dxfId="223" priority="156">
      <formula>ISEVEN(#REF!)</formula>
    </cfRule>
  </conditionalFormatting>
  <conditionalFormatting sqref="G128:G137">
    <cfRule type="expression" dxfId="222" priority="155">
      <formula>ISEVEN(ROW($A128))</formula>
    </cfRule>
  </conditionalFormatting>
  <conditionalFormatting sqref="G34">
    <cfRule type="expression" dxfId="221" priority="154">
      <formula>ISEVEN(#REF!)</formula>
    </cfRule>
  </conditionalFormatting>
  <conditionalFormatting sqref="G34">
    <cfRule type="expression" dxfId="220" priority="153">
      <formula>ISEVEN(#REF!)</formula>
    </cfRule>
  </conditionalFormatting>
  <conditionalFormatting sqref="G45">
    <cfRule type="expression" dxfId="219" priority="152">
      <formula>ISEVEN(#REF!)</formula>
    </cfRule>
  </conditionalFormatting>
  <conditionalFormatting sqref="G45">
    <cfRule type="expression" dxfId="218" priority="151">
      <formula>ISEVEN(#REF!)</formula>
    </cfRule>
  </conditionalFormatting>
  <conditionalFormatting sqref="G65">
    <cfRule type="expression" dxfId="217" priority="150">
      <formula>ISEVEN(#REF!)</formula>
    </cfRule>
  </conditionalFormatting>
  <conditionalFormatting sqref="G65">
    <cfRule type="expression" dxfId="216" priority="149">
      <formula>ISEVEN(#REF!)</formula>
    </cfRule>
  </conditionalFormatting>
  <conditionalFormatting sqref="U104:AF113 U64:AF70 U72:AF81 U115:AF115">
    <cfRule type="expression" dxfId="215" priority="148">
      <formula>ISEVEN(#REF!)</formula>
    </cfRule>
  </conditionalFormatting>
  <conditionalFormatting sqref="U5:AF5">
    <cfRule type="expression" dxfId="214" priority="147">
      <formula>ISEVEN(ROW($A5))</formula>
    </cfRule>
  </conditionalFormatting>
  <conditionalFormatting sqref="U5:AF5">
    <cfRule type="expression" dxfId="213" priority="146">
      <formula>ISEVEN(#REF!)</formula>
    </cfRule>
  </conditionalFormatting>
  <conditionalFormatting sqref="H6:T14">
    <cfRule type="expression" dxfId="212" priority="145">
      <formula>ISEVEN(ROW($A6))</formula>
    </cfRule>
  </conditionalFormatting>
  <conditionalFormatting sqref="H6:T14">
    <cfRule type="expression" dxfId="211" priority="144">
      <formula>ISEVEN(#REF!)</formula>
    </cfRule>
  </conditionalFormatting>
  <conditionalFormatting sqref="U6:AF14">
    <cfRule type="expression" dxfId="210" priority="143">
      <formula>ISEVEN(ROW($A6))</formula>
    </cfRule>
  </conditionalFormatting>
  <conditionalFormatting sqref="U6:AF14">
    <cfRule type="expression" dxfId="209" priority="142">
      <formula>ISEVEN(#REF!)</formula>
    </cfRule>
  </conditionalFormatting>
  <conditionalFormatting sqref="H16:T31">
    <cfRule type="expression" dxfId="208" priority="141">
      <formula>ISEVEN(ROW($A16))</formula>
    </cfRule>
  </conditionalFormatting>
  <conditionalFormatting sqref="H16:T31">
    <cfRule type="expression" dxfId="207" priority="140">
      <formula>ISEVEN(#REF!)</formula>
    </cfRule>
  </conditionalFormatting>
  <conditionalFormatting sqref="U16:AF31">
    <cfRule type="expression" dxfId="206" priority="139">
      <formula>ISEVEN(ROW($A16))</formula>
    </cfRule>
  </conditionalFormatting>
  <conditionalFormatting sqref="U16:AF31">
    <cfRule type="expression" dxfId="205" priority="138">
      <formula>ISEVEN(#REF!)</formula>
    </cfRule>
  </conditionalFormatting>
  <conditionalFormatting sqref="U33:AF37">
    <cfRule type="expression" dxfId="204" priority="137">
      <formula>ISEVEN(ROW($A33))</formula>
    </cfRule>
  </conditionalFormatting>
  <conditionalFormatting sqref="U33:AF37 U39:AF42">
    <cfRule type="expression" dxfId="203" priority="136">
      <formula>ISEVEN(#REF!)</formula>
    </cfRule>
  </conditionalFormatting>
  <conditionalFormatting sqref="U44:AF62">
    <cfRule type="expression" dxfId="202" priority="135">
      <formula>ISEVEN(ROW($A44))</formula>
    </cfRule>
  </conditionalFormatting>
  <conditionalFormatting sqref="U44:AF62">
    <cfRule type="expression" dxfId="201" priority="134">
      <formula>ISEVEN(#REF!)</formula>
    </cfRule>
  </conditionalFormatting>
  <conditionalFormatting sqref="U117:AF125">
    <cfRule type="expression" dxfId="200" priority="133">
      <formula>ISEVEN(ROW($A117))</formula>
    </cfRule>
  </conditionalFormatting>
  <conditionalFormatting sqref="U117:AF125">
    <cfRule type="expression" dxfId="199" priority="132">
      <formula>ISEVEN(#REF!)</formula>
    </cfRule>
  </conditionalFormatting>
  <conditionalFormatting sqref="U128:AF137">
    <cfRule type="expression" dxfId="198" priority="131">
      <formula>ISEVEN(ROW($A128))</formula>
    </cfRule>
  </conditionalFormatting>
  <conditionalFormatting sqref="U128:AF137">
    <cfRule type="expression" dxfId="197" priority="130">
      <formula>ISEVEN(#REF!)</formula>
    </cfRule>
  </conditionalFormatting>
  <conditionalFormatting sqref="G16:G31">
    <cfRule type="expression" dxfId="196" priority="129">
      <formula>ISEVEN(ROW($A16))</formula>
    </cfRule>
  </conditionalFormatting>
  <conditionalFormatting sqref="G16:G31">
    <cfRule type="expression" dxfId="195" priority="128">
      <formula>ISEVEN(#REF!)</formula>
    </cfRule>
  </conditionalFormatting>
  <conditionalFormatting sqref="G16:G31">
    <cfRule type="expression" dxfId="194" priority="127">
      <formula>ISEVEN(#REF!)</formula>
    </cfRule>
  </conditionalFormatting>
  <conditionalFormatting sqref="G38">
    <cfRule type="expression" dxfId="193" priority="126">
      <formula>ISEVEN(ROW($A38))</formula>
    </cfRule>
  </conditionalFormatting>
  <conditionalFormatting sqref="G38">
    <cfRule type="expression" dxfId="192" priority="125">
      <formula>ISEVEN(#REF!)</formula>
    </cfRule>
  </conditionalFormatting>
  <conditionalFormatting sqref="G38">
    <cfRule type="expression" dxfId="191" priority="124">
      <formula>ISEVEN(#REF!)</formula>
    </cfRule>
  </conditionalFormatting>
  <conditionalFormatting sqref="U38:AF38">
    <cfRule type="expression" dxfId="190" priority="123">
      <formula>ISEVEN(ROW($A38))</formula>
    </cfRule>
  </conditionalFormatting>
  <conditionalFormatting sqref="U38:AF38">
    <cfRule type="expression" dxfId="189" priority="122">
      <formula>ISEVEN(#REF!)</formula>
    </cfRule>
  </conditionalFormatting>
  <conditionalFormatting sqref="G71 U71:AF71">
    <cfRule type="expression" dxfId="188" priority="121">
      <formula>ISEVEN(ROW($A71))</formula>
    </cfRule>
  </conditionalFormatting>
  <conditionalFormatting sqref="G71">
    <cfRule type="expression" dxfId="187" priority="120">
      <formula>ISEVEN(#REF!)</formula>
    </cfRule>
  </conditionalFormatting>
  <conditionalFormatting sqref="G71">
    <cfRule type="expression" dxfId="186" priority="119">
      <formula>ISEVEN(#REF!)</formula>
    </cfRule>
  </conditionalFormatting>
  <conditionalFormatting sqref="U71:AF71">
    <cfRule type="expression" dxfId="185" priority="118">
      <formula>ISEVEN(#REF!)</formula>
    </cfRule>
  </conditionalFormatting>
  <conditionalFormatting sqref="G82">
    <cfRule type="expression" dxfId="184" priority="117">
      <formula>ISEVEN(#REF!)</formula>
    </cfRule>
  </conditionalFormatting>
  <conditionalFormatting sqref="G82">
    <cfRule type="expression" dxfId="183" priority="116">
      <formula>ISEVEN(#REF!)</formula>
    </cfRule>
  </conditionalFormatting>
  <conditionalFormatting sqref="U82:AF82">
    <cfRule type="expression" dxfId="182" priority="115">
      <formula>ISEVEN(#REF!)</formula>
    </cfRule>
  </conditionalFormatting>
  <conditionalFormatting sqref="G126">
    <cfRule type="expression" dxfId="181" priority="114">
      <formula>ISEVEN(#REF!)</formula>
    </cfRule>
  </conditionalFormatting>
  <conditionalFormatting sqref="G126">
    <cfRule type="expression" dxfId="180" priority="113">
      <formula>ISEVEN(#REF!)</formula>
    </cfRule>
  </conditionalFormatting>
  <conditionalFormatting sqref="U126:AF126">
    <cfRule type="expression" dxfId="179" priority="112">
      <formula>ISEVEN(ROW($A126))</formula>
    </cfRule>
  </conditionalFormatting>
  <conditionalFormatting sqref="U126:AF126">
    <cfRule type="expression" dxfId="178" priority="111">
      <formula>ISEVEN(#REF!)</formula>
    </cfRule>
  </conditionalFormatting>
  <conditionalFormatting sqref="H114:AF114">
    <cfRule type="expression" dxfId="177" priority="110">
      <formula>ISEVEN(ROW($A114))</formula>
    </cfRule>
  </conditionalFormatting>
  <conditionalFormatting sqref="H114:AF114">
    <cfRule type="expression" dxfId="176" priority="109">
      <formula>ISEVEN(#REF!)</formula>
    </cfRule>
  </conditionalFormatting>
  <conditionalFormatting sqref="B28:B31 B22:B26 B16:B20 B48:B62 B44:B46 B5:B14 E33:F37 F44:F62 B64:B70 B117:B125 D39:F42 E117:F126 B33:B42 B104:B115 B128:B137 D5:F14 D64:F70 D104:F115 D117:D125 D128:F137">
    <cfRule type="expression" dxfId="175" priority="108">
      <formula>ISEVEN(ROW($A5))</formula>
    </cfRule>
  </conditionalFormatting>
  <conditionalFormatting sqref="F5:F14 F33:F37 F44:F62 F117:F125 F128:F137 F104:F115 F64:F70 F39:F42 F72:F81">
    <cfRule type="expression" dxfId="174" priority="107">
      <formula>ISEVEN(#REF!)</formula>
    </cfRule>
  </conditionalFormatting>
  <conditionalFormatting sqref="B117:B125 F5:F14 F33:F37 F44:F62 E117:F125 E128:F137 F104:F115 F64:F70 F39:F42 F72:F81 B128:B137">
    <cfRule type="expression" dxfId="173" priority="106">
      <formula>ISEVEN(#REF!)</formula>
    </cfRule>
  </conditionalFormatting>
  <conditionalFormatting sqref="F128:F137 B27 B21 B47 B69:B70 B75 B78 B98">
    <cfRule type="expression" dxfId="172" priority="105">
      <formula>ISEVEN(ROW($A21))</formula>
    </cfRule>
  </conditionalFormatting>
  <conditionalFormatting sqref="F34">
    <cfRule type="expression" dxfId="171" priority="104">
      <formula>ISEVEN(#REF!)</formula>
    </cfRule>
  </conditionalFormatting>
  <conditionalFormatting sqref="F34">
    <cfRule type="expression" dxfId="170" priority="103">
      <formula>ISEVEN(#REF!)</formula>
    </cfRule>
  </conditionalFormatting>
  <conditionalFormatting sqref="F45">
    <cfRule type="expression" dxfId="169" priority="102">
      <formula>ISEVEN(#REF!)</formula>
    </cfRule>
  </conditionalFormatting>
  <conditionalFormatting sqref="F45">
    <cfRule type="expression" dxfId="168" priority="101">
      <formula>ISEVEN(#REF!)</formula>
    </cfRule>
  </conditionalFormatting>
  <conditionalFormatting sqref="F65">
    <cfRule type="expression" dxfId="167" priority="100">
      <formula>ISEVEN(#REF!)</formula>
    </cfRule>
  </conditionalFormatting>
  <conditionalFormatting sqref="F65">
    <cfRule type="expression" dxfId="166" priority="99">
      <formula>ISEVEN(#REF!)</formula>
    </cfRule>
  </conditionalFormatting>
  <conditionalFormatting sqref="B77">
    <cfRule type="expression" dxfId="165" priority="98">
      <formula>ISEVEN(ROW($A77))</formula>
    </cfRule>
  </conditionalFormatting>
  <conditionalFormatting sqref="B76">
    <cfRule type="expression" dxfId="164" priority="97">
      <formula>ISEVEN(ROW($A76))</formula>
    </cfRule>
  </conditionalFormatting>
  <conditionalFormatting sqref="D104:D115 D64:D70 D72:D81">
    <cfRule type="expression" dxfId="163" priority="96">
      <formula>ISEVEN(#REF!)</formula>
    </cfRule>
  </conditionalFormatting>
  <conditionalFormatting sqref="B16:B31">
    <cfRule type="expression" dxfId="162" priority="95">
      <formula>ISEVEN(ROW($A16))</formula>
    </cfRule>
  </conditionalFormatting>
  <conditionalFormatting sqref="B44:B62">
    <cfRule type="expression" dxfId="161" priority="94">
      <formula>ISEVEN(ROW($A44))</formula>
    </cfRule>
  </conditionalFormatting>
  <conditionalFormatting sqref="B117:B125">
    <cfRule type="expression" dxfId="160" priority="93">
      <formula>ISEVEN(ROW($A117))</formula>
    </cfRule>
  </conditionalFormatting>
  <conditionalFormatting sqref="E16:E31">
    <cfRule type="expression" dxfId="159" priority="92">
      <formula>ISEVEN(ROW($A16))</formula>
    </cfRule>
  </conditionalFormatting>
  <conditionalFormatting sqref="E44:E62">
    <cfRule type="expression" dxfId="158" priority="91">
      <formula>ISEVEN(ROW($A44))</formula>
    </cfRule>
  </conditionalFormatting>
  <conditionalFormatting sqref="D33:D37">
    <cfRule type="expression" dxfId="157" priority="90">
      <formula>ISEVEN(ROW($A33))</formula>
    </cfRule>
  </conditionalFormatting>
  <conditionalFormatting sqref="D5:D14 D33:D37 D117:D125 D128:D137 D39:D42">
    <cfRule type="expression" dxfId="156" priority="89">
      <formula>ISEVEN(#REF!)</formula>
    </cfRule>
  </conditionalFormatting>
  <conditionalFormatting sqref="D34">
    <cfRule type="expression" dxfId="155" priority="88">
      <formula>ISEVEN(#REF!)</formula>
    </cfRule>
  </conditionalFormatting>
  <conditionalFormatting sqref="D16:D31">
    <cfRule type="expression" dxfId="154" priority="87">
      <formula>ISEVEN(ROW($A16))</formula>
    </cfRule>
  </conditionalFormatting>
  <conditionalFormatting sqref="D16:D31">
    <cfRule type="expression" dxfId="153" priority="86">
      <formula>ISEVEN(#REF!)</formula>
    </cfRule>
  </conditionalFormatting>
  <conditionalFormatting sqref="D44:D62">
    <cfRule type="expression" dxfId="152" priority="85">
      <formula>ISEVEN(ROW($A44))</formula>
    </cfRule>
  </conditionalFormatting>
  <conditionalFormatting sqref="D44:D62">
    <cfRule type="expression" dxfId="151" priority="84">
      <formula>ISEVEN(#REF!)</formula>
    </cfRule>
  </conditionalFormatting>
  <conditionalFormatting sqref="F16:F31">
    <cfRule type="expression" dxfId="150" priority="83">
      <formula>ISEVEN(ROW($A16))</formula>
    </cfRule>
  </conditionalFormatting>
  <conditionalFormatting sqref="F16:F31">
    <cfRule type="expression" dxfId="149" priority="82">
      <formula>ISEVEN(#REF!)</formula>
    </cfRule>
  </conditionalFormatting>
  <conditionalFormatting sqref="F16:F31">
    <cfRule type="expression" dxfId="148" priority="81">
      <formula>ISEVEN(#REF!)</formula>
    </cfRule>
  </conditionalFormatting>
  <conditionalFormatting sqref="E38:F38">
    <cfRule type="expression" dxfId="147" priority="80">
      <formula>ISEVEN(ROW($A38))</formula>
    </cfRule>
  </conditionalFormatting>
  <conditionalFormatting sqref="F38">
    <cfRule type="expression" dxfId="146" priority="79">
      <formula>ISEVEN(#REF!)</formula>
    </cfRule>
  </conditionalFormatting>
  <conditionalFormatting sqref="F38">
    <cfRule type="expression" dxfId="145" priority="78">
      <formula>ISEVEN(#REF!)</formula>
    </cfRule>
  </conditionalFormatting>
  <conditionalFormatting sqref="D38">
    <cfRule type="expression" dxfId="144" priority="77">
      <formula>ISEVEN(ROW($A38))</formula>
    </cfRule>
  </conditionalFormatting>
  <conditionalFormatting sqref="D38">
    <cfRule type="expression" dxfId="143" priority="76">
      <formula>ISEVEN(#REF!)</formula>
    </cfRule>
  </conditionalFormatting>
  <conditionalFormatting sqref="B71 D71:F71">
    <cfRule type="expression" dxfId="142" priority="75">
      <formula>ISEVEN(ROW($A71))</formula>
    </cfRule>
  </conditionalFormatting>
  <conditionalFormatting sqref="F71">
    <cfRule type="expression" dxfId="141" priority="74">
      <formula>ISEVEN(#REF!)</formula>
    </cfRule>
  </conditionalFormatting>
  <conditionalFormatting sqref="F71">
    <cfRule type="expression" dxfId="140" priority="73">
      <formula>ISEVEN(#REF!)</formula>
    </cfRule>
  </conditionalFormatting>
  <conditionalFormatting sqref="B71">
    <cfRule type="expression" dxfId="139" priority="72">
      <formula>ISEVEN(ROW($A71))</formula>
    </cfRule>
  </conditionalFormatting>
  <conditionalFormatting sqref="D71">
    <cfRule type="expression" dxfId="138" priority="71">
      <formula>ISEVEN(#REF!)</formula>
    </cfRule>
  </conditionalFormatting>
  <conditionalFormatting sqref="F82">
    <cfRule type="expression" dxfId="137" priority="70">
      <formula>ISEVEN(#REF!)</formula>
    </cfRule>
  </conditionalFormatting>
  <conditionalFormatting sqref="F82">
    <cfRule type="expression" dxfId="136" priority="69">
      <formula>ISEVEN(#REF!)</formula>
    </cfRule>
  </conditionalFormatting>
  <conditionalFormatting sqref="D82">
    <cfRule type="expression" dxfId="135" priority="68">
      <formula>ISEVEN(#REF!)</formula>
    </cfRule>
  </conditionalFormatting>
  <conditionalFormatting sqref="B126">
    <cfRule type="expression" dxfId="134" priority="67">
      <formula>ISEVEN(ROW($A126))</formula>
    </cfRule>
  </conditionalFormatting>
  <conditionalFormatting sqref="F126">
    <cfRule type="expression" dxfId="133" priority="66">
      <formula>ISEVEN(#REF!)</formula>
    </cfRule>
  </conditionalFormatting>
  <conditionalFormatting sqref="B126 E126:F126">
    <cfRule type="expression" dxfId="132" priority="65">
      <formula>ISEVEN(#REF!)</formula>
    </cfRule>
  </conditionalFormatting>
  <conditionalFormatting sqref="B126">
    <cfRule type="expression" dxfId="131" priority="64">
      <formula>ISEVEN(ROW($A126))</formula>
    </cfRule>
  </conditionalFormatting>
  <conditionalFormatting sqref="D126">
    <cfRule type="expression" dxfId="130" priority="63">
      <formula>ISEVEN(ROW($A126))</formula>
    </cfRule>
  </conditionalFormatting>
  <conditionalFormatting sqref="D126">
    <cfRule type="expression" dxfId="129" priority="62">
      <formula>ISEVEN(#REF!)</formula>
    </cfRule>
  </conditionalFormatting>
  <conditionalFormatting sqref="A33 A5:A14 A64 A28:A31 A81 A16:A18 A35:A37 A44 A53:A54 A57 A22:A26 A20 A106:A113 A128:A137 A99:A102 A115 A50:A51 A59:A62 A46 A66:A68 A73:A74 A97 A39:A42">
    <cfRule type="expression" dxfId="128" priority="61">
      <formula>ISEVEN(ROW($A5))</formula>
    </cfRule>
  </conditionalFormatting>
  <conditionalFormatting sqref="A128:A137">
    <cfRule type="expression" dxfId="127" priority="60">
      <formula>ISEVEN(#REF!)</formula>
    </cfRule>
  </conditionalFormatting>
  <conditionalFormatting sqref="A26">
    <cfRule type="expression" dxfId="126" priority="59">
      <formula>ISEVEN(ROW(#REF!))</formula>
    </cfRule>
  </conditionalFormatting>
  <conditionalFormatting sqref="A49">
    <cfRule type="expression" dxfId="125" priority="58">
      <formula>ISEVEN(ROW($A49))</formula>
    </cfRule>
  </conditionalFormatting>
  <conditionalFormatting sqref="A83">
    <cfRule type="expression" dxfId="124" priority="57">
      <formula>ISEVEN(ROW($A83))</formula>
    </cfRule>
  </conditionalFormatting>
  <conditionalFormatting sqref="A55">
    <cfRule type="expression" dxfId="123" priority="56">
      <formula>ISEVEN(ROW($A55))</formula>
    </cfRule>
  </conditionalFormatting>
  <conditionalFormatting sqref="A34">
    <cfRule type="expression" dxfId="122" priority="55">
      <formula>ISEVEN(ROW($A34))</formula>
    </cfRule>
  </conditionalFormatting>
  <conditionalFormatting sqref="A45">
    <cfRule type="expression" dxfId="121" priority="54">
      <formula>ISEVEN(ROW($A45))</formula>
    </cfRule>
  </conditionalFormatting>
  <conditionalFormatting sqref="A65">
    <cfRule type="expression" dxfId="120" priority="53">
      <formula>ISEVEN(ROW($A65))</formula>
    </cfRule>
  </conditionalFormatting>
  <conditionalFormatting sqref="A77 A79">
    <cfRule type="expression" dxfId="119" priority="52">
      <formula>ISEVEN(ROW($A77))</formula>
    </cfRule>
  </conditionalFormatting>
  <conditionalFormatting sqref="A76">
    <cfRule type="expression" dxfId="118" priority="51">
      <formula>ISEVEN(ROW($A76))</formula>
    </cfRule>
  </conditionalFormatting>
  <conditionalFormatting sqref="A96">
    <cfRule type="expression" dxfId="117" priority="50">
      <formula>ISEVEN(ROW($A96))</formula>
    </cfRule>
  </conditionalFormatting>
  <conditionalFormatting sqref="A19">
    <cfRule type="expression" dxfId="116" priority="49">
      <formula>ISEVEN(ROW($A19))</formula>
    </cfRule>
  </conditionalFormatting>
  <conditionalFormatting sqref="A56">
    <cfRule type="expression" dxfId="115" priority="48">
      <formula>ISEVEN(ROW($A56))</formula>
    </cfRule>
  </conditionalFormatting>
  <conditionalFormatting sqref="A58">
    <cfRule type="expression" dxfId="114" priority="47">
      <formula>ISEVEN(ROW($A58))</formula>
    </cfRule>
  </conditionalFormatting>
  <conditionalFormatting sqref="A72">
    <cfRule type="expression" dxfId="113" priority="46">
      <formula>ISEVEN(ROW($A72))</formula>
    </cfRule>
  </conditionalFormatting>
  <conditionalFormatting sqref="A80">
    <cfRule type="expression" dxfId="112" priority="45">
      <formula>ISEVEN(ROW($A80))</formula>
    </cfRule>
  </conditionalFormatting>
  <conditionalFormatting sqref="A117 A119:A125">
    <cfRule type="expression" dxfId="111" priority="44">
      <formula>ISEVEN(ROW($A117))</formula>
    </cfRule>
  </conditionalFormatting>
  <conditionalFormatting sqref="A118">
    <cfRule type="expression" dxfId="110" priority="43">
      <formula>ISEVEN(ROW($A118))</formula>
    </cfRule>
  </conditionalFormatting>
  <conditionalFormatting sqref="A104">
    <cfRule type="expression" dxfId="109" priority="42">
      <formula>ISEVEN(ROW($A104))</formula>
    </cfRule>
  </conditionalFormatting>
  <conditionalFormatting sqref="A105">
    <cfRule type="expression" dxfId="108" priority="41">
      <formula>ISEVEN(ROW($A105))</formula>
    </cfRule>
  </conditionalFormatting>
  <conditionalFormatting sqref="A21">
    <cfRule type="expression" dxfId="107" priority="40">
      <formula>ISEVEN(ROW($A21))</formula>
    </cfRule>
  </conditionalFormatting>
  <conditionalFormatting sqref="A48">
    <cfRule type="expression" dxfId="106" priority="39">
      <formula>ISEVEN(ROW($A48))</formula>
    </cfRule>
  </conditionalFormatting>
  <conditionalFormatting sqref="A69">
    <cfRule type="expression" dxfId="105" priority="38">
      <formula>ISEVEN(ROW($A69))</formula>
    </cfRule>
  </conditionalFormatting>
  <conditionalFormatting sqref="A70">
    <cfRule type="expression" dxfId="104" priority="37">
      <formula>ISEVEN(ROW($A70))</formula>
    </cfRule>
  </conditionalFormatting>
  <conditionalFormatting sqref="A75">
    <cfRule type="expression" dxfId="103" priority="36">
      <formula>ISEVEN(ROW($A75))</formula>
    </cfRule>
  </conditionalFormatting>
  <conditionalFormatting sqref="A78">
    <cfRule type="expression" dxfId="102" priority="35">
      <formula>ISEVEN(ROW($A78))</formula>
    </cfRule>
  </conditionalFormatting>
  <conditionalFormatting sqref="A98">
    <cfRule type="expression" dxfId="101" priority="34">
      <formula>ISEVEN(ROW($A98))</formula>
    </cfRule>
  </conditionalFormatting>
  <conditionalFormatting sqref="A114">
    <cfRule type="expression" dxfId="100" priority="33">
      <formula>ISEVEN(ROW($A114))</formula>
    </cfRule>
  </conditionalFormatting>
  <conditionalFormatting sqref="A126">
    <cfRule type="expression" dxfId="99" priority="32">
      <formula>ISEVEN(ROW($A126))</formula>
    </cfRule>
  </conditionalFormatting>
  <conditionalFormatting sqref="A38">
    <cfRule type="expression" dxfId="98" priority="31">
      <formula>ISEVEN(ROW($A38))</formula>
    </cfRule>
  </conditionalFormatting>
  <conditionalFormatting sqref="A47">
    <cfRule type="expression" dxfId="97" priority="30">
      <formula>ISEVEN(ROW($A47))</formula>
    </cfRule>
  </conditionalFormatting>
  <conditionalFormatting sqref="A52">
    <cfRule type="expression" dxfId="96" priority="29">
      <formula>ISEVEN(ROW($A52))</formula>
    </cfRule>
  </conditionalFormatting>
  <conditionalFormatting sqref="A71">
    <cfRule type="expression" dxfId="95" priority="28">
      <formula>ISEVEN(ROW($A71))</formula>
    </cfRule>
  </conditionalFormatting>
  <conditionalFormatting sqref="A82">
    <cfRule type="expression" dxfId="94" priority="27">
      <formula>ISEVEN(ROW($A82))</formula>
    </cfRule>
  </conditionalFormatting>
  <conditionalFormatting sqref="C5:C14">
    <cfRule type="expression" dxfId="93" priority="26">
      <formula>ISEVEN(ROW($A5))</formula>
    </cfRule>
  </conditionalFormatting>
  <conditionalFormatting sqref="C5:C14">
    <cfRule type="expression" dxfId="92" priority="25">
      <formula>ISEVEN(#REF!)</formula>
    </cfRule>
  </conditionalFormatting>
  <conditionalFormatting sqref="C16:C31">
    <cfRule type="expression" dxfId="91" priority="24">
      <formula>ISEVEN(ROW($A16))</formula>
    </cfRule>
  </conditionalFormatting>
  <conditionalFormatting sqref="C16:C31">
    <cfRule type="expression" dxfId="90" priority="23">
      <formula>ISEVEN(#REF!)</formula>
    </cfRule>
  </conditionalFormatting>
  <conditionalFormatting sqref="C33:C42">
    <cfRule type="expression" dxfId="89" priority="22">
      <formula>ISEVEN(ROW($A33))</formula>
    </cfRule>
  </conditionalFormatting>
  <conditionalFormatting sqref="C33:C42">
    <cfRule type="expression" dxfId="88" priority="21">
      <formula>ISEVEN(#REF!)</formula>
    </cfRule>
  </conditionalFormatting>
  <conditionalFormatting sqref="C44:C62">
    <cfRule type="expression" dxfId="87" priority="20">
      <formula>ISEVEN(ROW($A44))</formula>
    </cfRule>
  </conditionalFormatting>
  <conditionalFormatting sqref="C44:C62">
    <cfRule type="expression" dxfId="86" priority="19">
      <formula>ISEVEN(#REF!)</formula>
    </cfRule>
  </conditionalFormatting>
  <conditionalFormatting sqref="C104:C115">
    <cfRule type="expression" dxfId="85" priority="18">
      <formula>ISEVEN(ROW($A104))</formula>
    </cfRule>
  </conditionalFormatting>
  <conditionalFormatting sqref="C104:C115">
    <cfRule type="expression" dxfId="84" priority="17">
      <formula>ISEVEN(#REF!)</formula>
    </cfRule>
  </conditionalFormatting>
  <conditionalFormatting sqref="C117:C126">
    <cfRule type="expression" dxfId="83" priority="16">
      <formula>ISEVEN(ROW($A117))</formula>
    </cfRule>
  </conditionalFormatting>
  <conditionalFormatting sqref="C117:C126">
    <cfRule type="expression" dxfId="82" priority="15">
      <formula>ISEVEN(#REF!)</formula>
    </cfRule>
  </conditionalFormatting>
  <conditionalFormatting sqref="C128:C137">
    <cfRule type="expression" dxfId="81" priority="14">
      <formula>ISEVEN(ROW($A128))</formula>
    </cfRule>
  </conditionalFormatting>
  <conditionalFormatting sqref="C128:C137">
    <cfRule type="expression" dxfId="80" priority="13">
      <formula>ISEVEN(#REF!)</formula>
    </cfRule>
  </conditionalFormatting>
  <conditionalFormatting sqref="H33:T42">
    <cfRule type="expression" dxfId="79" priority="12">
      <formula>ISEVEN(ROW($A33))</formula>
    </cfRule>
  </conditionalFormatting>
  <conditionalFormatting sqref="H33:T42">
    <cfRule type="expression" dxfId="78" priority="11">
      <formula>ISEVEN(#REF!)</formula>
    </cfRule>
  </conditionalFormatting>
  <conditionalFormatting sqref="H44:T62">
    <cfRule type="expression" dxfId="77" priority="10">
      <formula>ISEVEN(ROW($A44))</formula>
    </cfRule>
  </conditionalFormatting>
  <conditionalFormatting sqref="H44:T62">
    <cfRule type="expression" dxfId="76" priority="9">
      <formula>ISEVEN(#REF!)</formula>
    </cfRule>
  </conditionalFormatting>
  <conditionalFormatting sqref="H104:T113">
    <cfRule type="expression" dxfId="75" priority="8">
      <formula>ISEVEN(ROW($A104))</formula>
    </cfRule>
  </conditionalFormatting>
  <conditionalFormatting sqref="H104:T113">
    <cfRule type="expression" dxfId="74" priority="7">
      <formula>ISEVEN(#REF!)</formula>
    </cfRule>
  </conditionalFormatting>
  <conditionalFormatting sqref="H115:T115">
    <cfRule type="expression" dxfId="73" priority="6">
      <formula>ISEVEN(ROW($A115))</formula>
    </cfRule>
  </conditionalFormatting>
  <conditionalFormatting sqref="H115:T115">
    <cfRule type="expression" dxfId="72" priority="5">
      <formula>ISEVEN(#REF!)</formula>
    </cfRule>
  </conditionalFormatting>
  <conditionalFormatting sqref="H117:T126">
    <cfRule type="expression" dxfId="71" priority="4">
      <formula>ISEVEN(ROW($A117))</formula>
    </cfRule>
  </conditionalFormatting>
  <conditionalFormatting sqref="H117:T126">
    <cfRule type="expression" dxfId="70" priority="3">
      <formula>ISEVEN(#REF!)</formula>
    </cfRule>
  </conditionalFormatting>
  <conditionalFormatting sqref="H128:T137">
    <cfRule type="expression" dxfId="69" priority="2">
      <formula>ISEVEN(ROW($A128))</formula>
    </cfRule>
  </conditionalFormatting>
  <conditionalFormatting sqref="H128:T137">
    <cfRule type="expression" dxfId="68" priority="1">
      <formula>ISEVEN(#REF!)</formula>
    </cfRule>
  </conditionalFormatting>
  <hyperlinks>
    <hyperlink ref="A5" r:id="rId1" xr:uid="{0174E545-4DFA-43BE-BEAE-D1D9201713FB}"/>
    <hyperlink ref="A6" r:id="rId2" xr:uid="{45641991-5ED5-4ADB-8647-D0CA8517DE0D}"/>
    <hyperlink ref="A7" r:id="rId3" xr:uid="{13C5BFB3-23B3-49DA-A9A0-92CCB812BC50}"/>
    <hyperlink ref="A8" r:id="rId4" xr:uid="{086032AA-6306-43A1-AFFF-41945B3A3184}"/>
    <hyperlink ref="A16" r:id="rId5" xr:uid="{F1B945EC-FA64-4E27-BF00-B65D49F8A676}"/>
    <hyperlink ref="A17" r:id="rId6" xr:uid="{C14CD92D-396D-416A-A011-831C051C8708}"/>
    <hyperlink ref="A20" r:id="rId7" xr:uid="{AE7D858C-2DA1-4590-BB80-95CCC07C9ABC}"/>
    <hyperlink ref="A22" r:id="rId8" xr:uid="{467A89EC-21E8-42CD-9C68-4C5C9BA94D2C}"/>
    <hyperlink ref="A23" r:id="rId9" xr:uid="{06797A9E-4229-46C3-929E-A15CFCF5F230}"/>
    <hyperlink ref="A24" r:id="rId10" xr:uid="{966E80E4-5935-43AC-9040-EA6BAD8FD6B2}"/>
    <hyperlink ref="A25" r:id="rId11" xr:uid="{CA2D6629-BE1F-4690-8B61-CA4435DD7EA1}"/>
    <hyperlink ref="A33" r:id="rId12" xr:uid="{AB663511-FC8E-4322-9BB7-8A64312DFC4C}"/>
    <hyperlink ref="A34" r:id="rId13" xr:uid="{55D45EEA-989B-496D-885B-09969B27CE00}"/>
    <hyperlink ref="A35" r:id="rId14" xr:uid="{5895E7CB-CE75-4D05-97F9-9ABDA342E993}"/>
    <hyperlink ref="A36" r:id="rId15" xr:uid="{53A90283-1F66-4FEB-9DE9-FCEDAAD0C571}"/>
    <hyperlink ref="A37" r:id="rId16" xr:uid="{C980588F-03D5-4B3F-A415-1546D9CDE767}"/>
    <hyperlink ref="A39" r:id="rId17" xr:uid="{324FE687-E500-4401-9604-C1672F229D19}"/>
    <hyperlink ref="A40" r:id="rId18" xr:uid="{FFCB2D36-EBE9-440F-87E5-290EBEF126EF}"/>
    <hyperlink ref="A41" r:id="rId19" xr:uid="{A1FD6D3E-F2FA-4B6B-B3EF-8428AA580E5F}"/>
    <hyperlink ref="A42" r:id="rId20" xr:uid="{4E76EEA7-885A-4C31-8E08-5DBF44EE68D5}"/>
    <hyperlink ref="A45" r:id="rId21" xr:uid="{792D559B-3A88-46B6-ACB2-7AD4218D8051}"/>
    <hyperlink ref="A46" r:id="rId22" xr:uid="{424271B0-8710-468F-BECF-E1121943DF07}"/>
    <hyperlink ref="A50" r:id="rId23" xr:uid="{22F4D2FC-608B-4A1A-8243-881EF30C99D5}"/>
    <hyperlink ref="A51" r:id="rId24" display="Canadian Focused Equity (Pyramis)" xr:uid="{1B7A15A0-86E1-4252-A376-65D0F06C863D}"/>
    <hyperlink ref="A53" r:id="rId25" xr:uid="{778844D1-3820-4C2A-83ED-09A110397177}"/>
    <hyperlink ref="A54" r:id="rId26" xr:uid="{711F3095-38BA-4607-A7B1-23D335AD914D}"/>
    <hyperlink ref="A57" r:id="rId27" xr:uid="{BCC09915-723A-4E75-98EA-EB0F3C02C5EF}"/>
    <hyperlink ref="A59" r:id="rId28" display="Canadian Equity Growth (MFS)" xr:uid="{3ACA256A-3A8B-4B36-9524-7BC9DC262F9C}"/>
    <hyperlink ref="A60" r:id="rId29" display="Fidelity True North" xr:uid="{1773CC5E-7FAB-4B4B-9601-A9ECEF6BAE77}"/>
    <hyperlink ref="A62" r:id="rId30" xr:uid="{2FD4F150-8C0D-4302-87C9-637C79ED6AB2}"/>
    <hyperlink ref="A64" r:id="rId31" xr:uid="{AE6FAA51-38A1-4B88-B793-9B3B9689067C}"/>
    <hyperlink ref="A65" r:id="rId32" xr:uid="{A59C229E-A068-4AF5-B437-58A02585F277}"/>
    <hyperlink ref="A68" r:id="rId33" xr:uid="{EF85137B-6994-4BF7-830C-F08D7104E946}"/>
    <hyperlink ref="A73" r:id="rId34" xr:uid="{9F42BE7A-AAE6-4D49-872C-51AE512CC631}"/>
    <hyperlink ref="A66" r:id="rId35" xr:uid="{EF5B744F-2C5A-4833-B396-C234333AA5BD}"/>
    <hyperlink ref="A74" r:id="rId36" xr:uid="{922AB495-8BCE-48A7-B213-CEE21EDB9671}"/>
    <hyperlink ref="A84" r:id="rId37" xr:uid="{03F530AE-ADBF-44CF-9811-B75DBE086426}"/>
    <hyperlink ref="A85" r:id="rId38" xr:uid="{68C5D50C-EA64-4B8D-8137-B168315B567A}"/>
    <hyperlink ref="A86" r:id="rId39" xr:uid="{C246D952-F55D-4FFE-8B1D-E4F7ED8E8032}"/>
    <hyperlink ref="A87" r:id="rId40" xr:uid="{F3E1960E-067C-40D3-948A-EF6F04012B9A}"/>
    <hyperlink ref="A88" r:id="rId41" xr:uid="{33D4F1D4-0BEF-49F4-8B1A-790B3B0C4839}"/>
    <hyperlink ref="A89" r:id="rId42" xr:uid="{79F23798-A43B-4A12-801C-55CC86E96D3F}"/>
    <hyperlink ref="A90" r:id="rId43" xr:uid="{6540AC84-AC1F-438C-BF09-3B43CDDC82EC}"/>
    <hyperlink ref="A91" r:id="rId44" xr:uid="{F0D146F9-615B-4B79-A293-2CB1E41749CA}"/>
    <hyperlink ref="A92" r:id="rId45" xr:uid="{028A989C-4E50-4FED-8D0C-8E5DF781C5EE}"/>
    <hyperlink ref="A93" r:id="rId46" xr:uid="{64C5FEAE-7917-43C9-9A56-69263F727EC0}"/>
    <hyperlink ref="A94" r:id="rId47" xr:uid="{7B5D14D8-9CD6-4ADB-8EB1-F3715BEAB984}"/>
    <hyperlink ref="A100" r:id="rId48" display="Emerging Markets (Aberdeen)*" xr:uid="{17E51E00-9E90-43D6-A3AD-B80A28B9ADCE}"/>
    <hyperlink ref="A101" r:id="rId49" xr:uid="{37126DA2-AEA8-49CB-A96F-33E1807471F2}"/>
    <hyperlink ref="A104" r:id="rId50" xr:uid="{981B3EDF-DD25-446E-94A1-A2BD00190263}"/>
    <hyperlink ref="A105" r:id="rId51" xr:uid="{DE44D6F7-E0B0-4FE2-A034-488300C48328}"/>
    <hyperlink ref="A106" r:id="rId52" xr:uid="{CF84D76B-D148-434D-95FD-10029928B8C1}"/>
    <hyperlink ref="A107" r:id="rId53" xr:uid="{89D0AAC6-3949-46AD-814C-06180E48F09F}"/>
    <hyperlink ref="A108" r:id="rId54" xr:uid="{8465C80C-2E25-4C7D-83E5-52D87E6E0D37}"/>
    <hyperlink ref="A26" r:id="rId55" display="ReturnPlus Bond (AlphaFixe)" xr:uid="{D28C60B6-A92C-4E4C-937E-2C65926EAD21}"/>
    <hyperlink ref="A110" r:id="rId56" xr:uid="{99272097-5153-44EC-8542-4C9B4533AC73}"/>
    <hyperlink ref="A30" r:id="rId57" xr:uid="{1693E3B8-9B22-4A50-AAE9-70046D8EC7D6}"/>
    <hyperlink ref="A29" r:id="rId58" xr:uid="{EED72CD7-E336-4208-9842-F689526419B4}"/>
    <hyperlink ref="A28" r:id="rId59" xr:uid="{0E93E788-B21D-41F0-8FD5-086FF754FDEA}"/>
    <hyperlink ref="A27" r:id="rId60" xr:uid="{DD3D7B8A-B3EE-433D-9BF2-2B810D86EB19}"/>
    <hyperlink ref="A9" r:id="rId61" xr:uid="{C9885243-12AF-45E7-863E-4DBFBD494378}"/>
    <hyperlink ref="A14" r:id="rId62" xr:uid="{F4474723-3DEE-4E27-B81E-90F40BFFAA20}"/>
    <hyperlink ref="A10" r:id="rId63" xr:uid="{F5FF48DB-A0FE-42E0-9A32-FF4880FCA43B}"/>
    <hyperlink ref="A11" r:id="rId64" xr:uid="{8204CD79-9937-4B54-A491-0CFBE390446F}"/>
    <hyperlink ref="A12" r:id="rId65" xr:uid="{4CE4332C-2757-40CB-BE86-F3AAB6B6293F}"/>
    <hyperlink ref="A13" r:id="rId66" xr:uid="{E4CF34B9-CB35-4EB4-8F00-626645A22CEB}"/>
    <hyperlink ref="A61" r:id="rId67" xr:uid="{3DEE9442-93FB-4C84-B3B7-B88DB204DBED}"/>
    <hyperlink ref="A81" r:id="rId68" xr:uid="{23CFF80D-4423-4A5A-BCC5-CF1F5F9498D1}"/>
    <hyperlink ref="A97" r:id="rId69" xr:uid="{2DAB75C4-373D-4A10-A4DC-A64DF0CA819A}"/>
    <hyperlink ref="A95" r:id="rId70" xr:uid="{1978F55A-6C91-4114-9B2F-2D307F293A38}"/>
    <hyperlink ref="A31" r:id="rId71" xr:uid="{944CC167-087E-4F93-8F53-DAE1E5FA44A8}"/>
    <hyperlink ref="A109" r:id="rId72" xr:uid="{817BCD1F-8A27-4787-91F7-5411A1FCF28B}"/>
    <hyperlink ref="A55" r:id="rId73" xr:uid="{503CD9BD-1FB3-43A4-BE2F-A0FAE4685170}"/>
    <hyperlink ref="A18" r:id="rId74" xr:uid="{16EE31A5-738F-442C-B83A-F0F0F1B145A5}"/>
    <hyperlink ref="A44" r:id="rId75" xr:uid="{07853B62-BAE2-4F86-A56D-45F535A220B0}"/>
    <hyperlink ref="A79" r:id="rId76" xr:uid="{5A4EDAF0-8656-494A-9FA0-0210F2A8654D}"/>
    <hyperlink ref="A77" r:id="rId77" xr:uid="{EB11D3AC-19DF-4917-951D-62761B1748F6}"/>
    <hyperlink ref="A102" r:id="rId78" xr:uid="{EA9CAAB0-B027-4F0D-833D-6BEC9CA1E464}"/>
    <hyperlink ref="A111" r:id="rId79" xr:uid="{B1C16958-E30A-49D9-8F2A-6DCC297DEF0B}"/>
    <hyperlink ref="A115" r:id="rId80" xr:uid="{70FDBDC8-C0B9-425A-B993-F703556B46BE}"/>
    <hyperlink ref="A112" r:id="rId81" xr:uid="{C47B1FD2-442E-4611-9EAA-C33F273B8F31}"/>
    <hyperlink ref="A113" r:id="rId82" xr:uid="{4E790835-180B-421D-B3A6-70FFD55CEA8E}"/>
    <hyperlink ref="A19" r:id="rId83" xr:uid="{F922A2D5-B684-400F-AF4A-8CF94FC19C02}"/>
    <hyperlink ref="A56" r:id="rId84" xr:uid="{E7A3463A-986F-459D-90B7-7EA1E2527002}"/>
    <hyperlink ref="A58" r:id="rId85" xr:uid="{3EE5C9E2-8D8E-47EF-9B1C-F87EB9184909}"/>
    <hyperlink ref="A72" r:id="rId86" xr:uid="{0E54828B-2976-444D-9A61-B1BC168AF19C}"/>
    <hyperlink ref="A80" r:id="rId87" display="Global Stewardship Equity (Baillie Gifford)" xr:uid="{2FCCD4AF-49DA-49B4-A37A-E819937882F1}"/>
    <hyperlink ref="A117" r:id="rId88" xr:uid="{0FA5F6BB-AC41-4250-AD34-5B369D8D1717}"/>
    <hyperlink ref="A118" r:id="rId89" xr:uid="{705B0BC5-8F45-433E-9C57-7CFDDF06F468}"/>
    <hyperlink ref="A119" r:id="rId90" xr:uid="{2504DBC5-E004-4415-BE8C-575BF811A9DB}"/>
    <hyperlink ref="A120" r:id="rId91" xr:uid="{F9FA4477-6AB7-4F44-8E67-DFE6BEFCAB9F}"/>
    <hyperlink ref="A121" r:id="rId92" xr:uid="{A3F12003-BCA8-48D2-A161-B00718F84E0C}"/>
    <hyperlink ref="A122" r:id="rId93" xr:uid="{0AA6BF6D-0E82-4AA1-AEC7-0DFA9C07D0B5}"/>
    <hyperlink ref="A123" r:id="rId94" xr:uid="{8AB0348C-238E-496D-A7FD-2DEEB59F5688}"/>
    <hyperlink ref="A124" r:id="rId95" xr:uid="{1484D953-2ED1-4811-8FA4-72547259E0D1}"/>
    <hyperlink ref="A125" r:id="rId96" xr:uid="{1B7124BB-EEE1-4FD2-98EF-F405F2469DB7}"/>
    <hyperlink ref="A128" r:id="rId97" xr:uid="{947633C6-CDD1-43EF-B369-E224186A034B}"/>
    <hyperlink ref="A129" r:id="rId98" xr:uid="{3AA5842D-D217-416E-AC39-5E67E937EC1E}"/>
    <hyperlink ref="A130" r:id="rId99" xr:uid="{BEC1F68D-EFFB-44D7-BF00-07D3A2784CBD}"/>
    <hyperlink ref="A131" r:id="rId100" xr:uid="{48C9B494-1F04-4C24-A3BD-52E91A7FE627}"/>
    <hyperlink ref="A132" r:id="rId101" xr:uid="{7C094C85-A30B-4935-A8A4-326EBC564C2D}"/>
    <hyperlink ref="A133" r:id="rId102" xr:uid="{431631CC-717F-4112-A59B-D63A3FE402DF}"/>
    <hyperlink ref="A134" r:id="rId103" xr:uid="{B45A02E7-7D84-4DDD-8193-043F13881F3D}"/>
    <hyperlink ref="A135" r:id="rId104" xr:uid="{D865B0F6-3272-47CC-AC01-C7A99F4E065F}"/>
    <hyperlink ref="A136" r:id="rId105" xr:uid="{5CC0FD9B-E858-4AB3-B4A2-42E4FE437C60}"/>
    <hyperlink ref="A137" r:id="rId106" xr:uid="{10098294-FFE2-411D-BCB2-A47C1D792D56}"/>
    <hyperlink ref="A21" r:id="rId107" xr:uid="{82037169-011A-44AA-87F8-ADA56C32CBBC}"/>
    <hyperlink ref="A48" r:id="rId108" xr:uid="{C1AF5ED2-1C0A-4D88-924B-0CC4B670D557}"/>
    <hyperlink ref="A67" r:id="rId109" xr:uid="{0B38947B-4101-4A5C-93A2-BEE6D7DBC3CE}"/>
    <hyperlink ref="A69" r:id="rId110" xr:uid="{559C1AB8-C2B6-468C-82A7-85654D7BECA6}"/>
    <hyperlink ref="A70" r:id="rId111" xr:uid="{0B63E717-724D-4972-BE36-F54FD4A76B17}"/>
    <hyperlink ref="A75" r:id="rId112" xr:uid="{D7B68070-46C5-441D-941A-9B6433B4D839}"/>
    <hyperlink ref="A78" r:id="rId113" xr:uid="{963993DD-AE10-4E3B-9995-548BDD021DC4}"/>
    <hyperlink ref="A98" r:id="rId114" xr:uid="{8C3AC665-B903-4705-8AB8-6EA39FE27A8D}"/>
    <hyperlink ref="A126" r:id="rId115" xr:uid="{DB5B66F9-851D-485D-A959-FB159BEE348C}"/>
    <hyperlink ref="A38" r:id="rId116" xr:uid="{DD002808-038F-4250-A5A4-621204E2A931}"/>
    <hyperlink ref="A47" r:id="rId117" xr:uid="{4D704F4B-8219-4FA4-A47A-A3F31CBDF9EB}"/>
    <hyperlink ref="A52" r:id="rId118" xr:uid="{216A02B9-665B-4A8A-BC3A-A923150950DC}"/>
    <hyperlink ref="A71" r:id="rId119" xr:uid="{EC7500A4-1E9E-40FE-8931-981882E5BA17}"/>
    <hyperlink ref="A82" r:id="rId120" xr:uid="{28273378-34D0-4C03-80BA-22E8B88D00EC}"/>
  </hyperlinks>
  <pageMargins left="0.511811023622047" right="0.47244094488188998" top="0.98425196850393704" bottom="0.98425196850393704" header="0.511811023622047" footer="0.511811023622047"/>
  <pageSetup paperSize="5" scale="50" orientation="landscape" r:id="rId121"/>
  <headerFooter alignWithMargins="0"/>
  <rowBreaks count="2" manualBreakCount="2">
    <brk id="64" max="33" man="1"/>
    <brk id="115" max="33" man="1"/>
  </rowBreaks>
  <colBreaks count="1" manualBreakCount="1">
    <brk id="20" max="1048575" man="1"/>
  </colBreaks>
  <drawing r:id="rId1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F4B3A-2498-43F9-BD38-F1DE56951C64}">
  <sheetPr codeName="Feuil5"/>
  <dimension ref="A1:AA76"/>
  <sheetViews>
    <sheetView zoomScale="80" zoomScaleNormal="80" workbookViewId="0">
      <pane ySplit="3" topLeftCell="A4" activePane="bottomLeft" state="frozen"/>
      <selection sqref="A1:XFD1048576"/>
      <selection pane="bottomLeft" activeCell="A11" sqref="A11"/>
    </sheetView>
  </sheetViews>
  <sheetFormatPr defaultColWidth="11.42578125" defaultRowHeight="15" x14ac:dyDescent="0.25"/>
  <cols>
    <col min="1" max="1" width="39.28515625" style="39" bestFit="1" customWidth="1"/>
    <col min="2" max="2" width="39.28515625" style="39" hidden="1" customWidth="1"/>
    <col min="3" max="3" width="18.7109375" style="39" bestFit="1" customWidth="1"/>
    <col min="4" max="4" width="20.28515625" style="39" bestFit="1" customWidth="1"/>
    <col min="5" max="7" width="11.42578125" style="39"/>
    <col min="8" max="8" width="10.42578125" style="39" customWidth="1"/>
    <col min="9" max="26" width="11.42578125" style="39"/>
    <col min="27" max="27" width="61.42578125" style="39" hidden="1" customWidth="1"/>
    <col min="28" max="16384" width="11.42578125" style="39"/>
  </cols>
  <sheetData>
    <row r="1" spans="1:27" ht="59.25" customHeight="1" x14ac:dyDescent="0.25">
      <c r="A1" s="37"/>
      <c r="B1" s="38"/>
      <c r="C1" s="138" t="s">
        <v>524</v>
      </c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40"/>
      <c r="P1" s="141" t="s">
        <v>2</v>
      </c>
      <c r="Q1" s="141"/>
      <c r="R1" s="141"/>
      <c r="S1" s="141"/>
      <c r="T1" s="141"/>
      <c r="U1" s="141"/>
      <c r="V1" s="141"/>
      <c r="W1" s="141"/>
      <c r="X1" s="141"/>
      <c r="Y1" s="141"/>
      <c r="Z1" s="142"/>
    </row>
    <row r="2" spans="1:27" ht="50.1" customHeight="1" x14ac:dyDescent="0.25">
      <c r="A2" s="40"/>
      <c r="B2" s="41"/>
      <c r="C2" s="42"/>
      <c r="D2" s="43"/>
      <c r="E2" s="143" t="s">
        <v>3</v>
      </c>
      <c r="F2" s="144"/>
      <c r="G2" s="144"/>
      <c r="H2" s="145"/>
      <c r="I2" s="143" t="s">
        <v>4</v>
      </c>
      <c r="J2" s="144"/>
      <c r="K2" s="144"/>
      <c r="L2" s="144"/>
      <c r="M2" s="144"/>
      <c r="N2" s="144"/>
      <c r="O2" s="145"/>
      <c r="P2" s="146" t="s">
        <v>3</v>
      </c>
      <c r="Q2" s="147"/>
      <c r="R2" s="147"/>
      <c r="S2" s="147"/>
      <c r="T2" s="146" t="s">
        <v>4</v>
      </c>
      <c r="U2" s="147"/>
      <c r="V2" s="147"/>
      <c r="W2" s="147"/>
      <c r="X2" s="147"/>
      <c r="Y2" s="147"/>
      <c r="Z2" s="148"/>
    </row>
    <row r="3" spans="1:27" ht="30" customHeight="1" x14ac:dyDescent="0.25">
      <c r="A3" s="44" t="s">
        <v>525</v>
      </c>
      <c r="B3" s="45" t="s">
        <v>526</v>
      </c>
      <c r="C3" s="44" t="s">
        <v>526</v>
      </c>
      <c r="D3" s="46" t="s">
        <v>527</v>
      </c>
      <c r="E3" s="47" t="s">
        <v>12</v>
      </c>
      <c r="F3" s="46" t="s">
        <v>13</v>
      </c>
      <c r="G3" s="46" t="s">
        <v>14</v>
      </c>
      <c r="H3" s="46" t="s">
        <v>11</v>
      </c>
      <c r="I3" s="47" t="s">
        <v>16</v>
      </c>
      <c r="J3" s="47" t="s">
        <v>17</v>
      </c>
      <c r="K3" s="47" t="s">
        <v>18</v>
      </c>
      <c r="L3" s="47" t="s">
        <v>19</v>
      </c>
      <c r="M3" s="47" t="s">
        <v>20</v>
      </c>
      <c r="N3" s="47" t="s">
        <v>21</v>
      </c>
      <c r="O3" s="47" t="s">
        <v>22</v>
      </c>
      <c r="P3" s="48" t="s">
        <v>12</v>
      </c>
      <c r="Q3" s="49" t="s">
        <v>13</v>
      </c>
      <c r="R3" s="49" t="s">
        <v>14</v>
      </c>
      <c r="S3" s="49" t="s">
        <v>11</v>
      </c>
      <c r="T3" s="48" t="s">
        <v>16</v>
      </c>
      <c r="U3" s="48" t="s">
        <v>17</v>
      </c>
      <c r="V3" s="48" t="s">
        <v>18</v>
      </c>
      <c r="W3" s="48" t="s">
        <v>19</v>
      </c>
      <c r="X3" s="48" t="s">
        <v>20</v>
      </c>
      <c r="Y3" s="48" t="s">
        <v>21</v>
      </c>
      <c r="Z3" s="48" t="s">
        <v>22</v>
      </c>
    </row>
    <row r="4" spans="1:27" ht="21.95" customHeight="1" x14ac:dyDescent="0.25">
      <c r="A4" s="50" t="s">
        <v>528</v>
      </c>
      <c r="B4" s="51"/>
      <c r="C4" s="52"/>
      <c r="D4" s="52"/>
      <c r="E4" s="53"/>
      <c r="F4" s="53"/>
      <c r="G4" s="53"/>
      <c r="H4" s="53"/>
      <c r="I4" s="54"/>
      <c r="J4" s="53"/>
      <c r="K4" s="53"/>
      <c r="L4" s="53"/>
      <c r="M4" s="53"/>
      <c r="N4" s="53"/>
      <c r="O4" s="55"/>
      <c r="P4" s="56"/>
      <c r="Q4" s="57"/>
      <c r="R4" s="57"/>
      <c r="S4" s="57"/>
      <c r="T4" s="58"/>
      <c r="U4" s="57"/>
      <c r="V4" s="57"/>
      <c r="W4" s="57"/>
      <c r="X4" s="57"/>
      <c r="Y4" s="57"/>
      <c r="Z4" s="59"/>
      <c r="AA4" s="39" t="s">
        <v>528</v>
      </c>
    </row>
    <row r="5" spans="1:27" x14ac:dyDescent="0.25">
      <c r="A5" s="60" t="s">
        <v>529</v>
      </c>
      <c r="B5" s="61" t="s">
        <v>530</v>
      </c>
      <c r="C5" s="62" t="s">
        <v>531</v>
      </c>
      <c r="D5" s="63" t="s">
        <v>532</v>
      </c>
      <c r="E5" s="64">
        <v>-3.6073290787023149E-3</v>
      </c>
      <c r="F5" s="64">
        <v>-1.1571582051831841E-2</v>
      </c>
      <c r="G5" s="64">
        <v>1.8583903560343007E-3</v>
      </c>
      <c r="H5" s="64">
        <v>3.3687780665154987E-2</v>
      </c>
      <c r="I5" s="64">
        <v>1.8489275927134452E-2</v>
      </c>
      <c r="J5" s="64">
        <v>-2.2309618905388628E-2</v>
      </c>
      <c r="K5" s="64">
        <v>-3.8852058293631364E-3</v>
      </c>
      <c r="L5" s="64">
        <v>1.6413464699641889E-2</v>
      </c>
      <c r="M5" s="64">
        <v>2.6846436439749155E-2</v>
      </c>
      <c r="N5" s="64">
        <v>2.5475843127171327E-2</v>
      </c>
      <c r="O5" s="64">
        <v>3.6246128300770897E-2</v>
      </c>
      <c r="P5" s="64">
        <v>-2.1063856169238893E-3</v>
      </c>
      <c r="Q5" s="64">
        <v>-1.2760840846806731E-2</v>
      </c>
      <c r="R5" s="64">
        <v>-1.3904882574187205E-3</v>
      </c>
      <c r="S5" s="64">
        <v>3.2634025458701643E-2</v>
      </c>
      <c r="T5" s="64">
        <v>1.017475027642889E-2</v>
      </c>
      <c r="U5" s="64">
        <v>-3.1596178893801508E-2</v>
      </c>
      <c r="V5" s="64">
        <v>-1.3537350617728428E-2</v>
      </c>
      <c r="W5" s="64">
        <v>1.1091532953336092E-2</v>
      </c>
      <c r="X5" s="64">
        <v>2.2009430313657985E-2</v>
      </c>
      <c r="Y5" s="64">
        <v>1.9771841957580083E-2</v>
      </c>
      <c r="Z5" s="64">
        <v>3.103747049448824E-2</v>
      </c>
      <c r="AA5" s="39" t="s">
        <v>529</v>
      </c>
    </row>
    <row r="6" spans="1:27" x14ac:dyDescent="0.25">
      <c r="A6" s="65" t="s">
        <v>533</v>
      </c>
      <c r="B6" s="66" t="s">
        <v>534</v>
      </c>
      <c r="C6" s="67" t="s">
        <v>535</v>
      </c>
      <c r="D6" s="68" t="s">
        <v>536</v>
      </c>
      <c r="E6" s="69">
        <v>-3.2911863318939583E-3</v>
      </c>
      <c r="F6" s="69">
        <v>-1.1018814387357523E-2</v>
      </c>
      <c r="G6" s="69">
        <v>2.4234230862212325E-3</v>
      </c>
      <c r="H6" s="69">
        <v>3.4452950558875539E-2</v>
      </c>
      <c r="I6" s="69">
        <v>1.975898199220727E-2</v>
      </c>
      <c r="J6" s="69">
        <v>-2.1201733564899516E-2</v>
      </c>
      <c r="K6" s="69">
        <v>-1.6395111218464598E-3</v>
      </c>
      <c r="L6" s="69">
        <v>1.8150804535562504E-2</v>
      </c>
      <c r="M6" s="69">
        <v>2.8241927075965512E-2</v>
      </c>
      <c r="N6" s="69">
        <v>2.6896773431534848E-2</v>
      </c>
      <c r="O6" s="69">
        <v>3.8508887673590397E-2</v>
      </c>
      <c r="P6" s="69">
        <v>-1.7300294051988407E-3</v>
      </c>
      <c r="Q6" s="69">
        <v>-1.2173215915012303E-2</v>
      </c>
      <c r="R6" s="69">
        <v>-7.880854858475228E-4</v>
      </c>
      <c r="S6" s="69">
        <v>3.351008339332906E-2</v>
      </c>
      <c r="T6" s="69">
        <v>1.1420075526793472E-2</v>
      </c>
      <c r="U6" s="69">
        <v>-3.0516597351171071E-2</v>
      </c>
      <c r="V6" s="69">
        <v>-1.1349808106060011E-2</v>
      </c>
      <c r="W6" s="69">
        <v>1.2943188339401779E-2</v>
      </c>
      <c r="X6" s="69">
        <v>2.3546573530404791E-2</v>
      </c>
      <c r="Y6" s="69">
        <v>2.1253218058463919E-2</v>
      </c>
      <c r="Z6" s="69">
        <v>3.3331991544038431E-2</v>
      </c>
      <c r="AA6" s="39" t="s">
        <v>533</v>
      </c>
    </row>
    <row r="7" spans="1:27" x14ac:dyDescent="0.25">
      <c r="A7" s="60" t="s">
        <v>537</v>
      </c>
      <c r="B7" s="61" t="s">
        <v>538</v>
      </c>
      <c r="C7" s="62" t="s">
        <v>539</v>
      </c>
      <c r="D7" s="63" t="s">
        <v>540</v>
      </c>
      <c r="E7" s="70">
        <v>-2.4370720409870872E-3</v>
      </c>
      <c r="F7" s="70">
        <v>-9.6619241927611288E-3</v>
      </c>
      <c r="G7" s="70">
        <v>4.046410885448104E-3</v>
      </c>
      <c r="H7" s="70">
        <v>3.6739628263472657E-2</v>
      </c>
      <c r="I7" s="70">
        <v>2.3265062497825673E-2</v>
      </c>
      <c r="J7" s="70">
        <v>-1.8696198919067153E-2</v>
      </c>
      <c r="K7" s="70">
        <v>2.9982623011941545E-3</v>
      </c>
      <c r="L7" s="70">
        <v>2.1847301916300355E-2</v>
      </c>
      <c r="M7" s="70">
        <v>3.1036937486514482E-2</v>
      </c>
      <c r="N7" s="70">
        <v>3.0504703450645598E-2</v>
      </c>
      <c r="O7" s="70">
        <v>4.2513276137745581E-2</v>
      </c>
      <c r="P7" s="70">
        <v>-6.1798524461753601E-4</v>
      </c>
      <c r="Q7" s="70">
        <v>-1.0483674313048086E-2</v>
      </c>
      <c r="R7" s="70">
        <v>1.0645547477490247E-3</v>
      </c>
      <c r="S7" s="70">
        <v>3.6254792491383636E-2</v>
      </c>
      <c r="T7" s="70">
        <v>1.5307333388740796E-2</v>
      </c>
      <c r="U7" s="70">
        <v>-2.7766143621017703E-2</v>
      </c>
      <c r="V7" s="70">
        <v>-6.3743118498957863E-3</v>
      </c>
      <c r="W7" s="70">
        <v>1.7222376987023447E-2</v>
      </c>
      <c r="X7" s="70">
        <v>2.6883909975734532E-2</v>
      </c>
      <c r="Y7" s="70">
        <v>2.526985976651952E-2</v>
      </c>
      <c r="Z7" s="70">
        <v>3.762917895787643E-2</v>
      </c>
      <c r="AA7" s="39" t="s">
        <v>537</v>
      </c>
    </row>
    <row r="8" spans="1:27" x14ac:dyDescent="0.25">
      <c r="A8" s="65" t="s">
        <v>541</v>
      </c>
      <c r="B8" s="66" t="s">
        <v>542</v>
      </c>
      <c r="C8" s="67" t="s">
        <v>543</v>
      </c>
      <c r="D8" s="68" t="s">
        <v>544</v>
      </c>
      <c r="E8" s="69">
        <v>-1.3297548100260626E-3</v>
      </c>
      <c r="F8" s="69">
        <v>-7.9492101678385607E-3</v>
      </c>
      <c r="G8" s="69">
        <v>6.1536663926395896E-3</v>
      </c>
      <c r="H8" s="69">
        <v>3.9780944266945228E-2</v>
      </c>
      <c r="I8" s="69">
        <v>2.7826080328978708E-2</v>
      </c>
      <c r="J8" s="69">
        <v>-1.5819483516787747E-2</v>
      </c>
      <c r="K8" s="69">
        <v>7.9795277467191728E-3</v>
      </c>
      <c r="L8" s="69">
        <v>2.4227856969988304E-2</v>
      </c>
      <c r="M8" s="69">
        <v>3.2562805761774172E-2</v>
      </c>
      <c r="N8" s="69">
        <v>3.3832637093594853E-2</v>
      </c>
      <c r="O8" s="69">
        <v>4.6643318931444577E-2</v>
      </c>
      <c r="P8" s="69">
        <v>8.7416177976984422E-4</v>
      </c>
      <c r="Q8" s="69">
        <v>-8.2369627074482255E-3</v>
      </c>
      <c r="R8" s="69">
        <v>3.5607975669684766E-3</v>
      </c>
      <c r="S8" s="69">
        <v>3.9946548475242594E-2</v>
      </c>
      <c r="T8" s="69">
        <v>2.0506439662646203E-2</v>
      </c>
      <c r="U8" s="69">
        <v>-2.4427710008380732E-2</v>
      </c>
      <c r="V8" s="69">
        <v>-9.1135746826331854E-4</v>
      </c>
      <c r="W8" s="69">
        <v>2.0501536999350645E-2</v>
      </c>
      <c r="X8" s="69">
        <v>2.9298336364107946E-2</v>
      </c>
      <c r="Y8" s="69">
        <v>2.921461496816935E-2</v>
      </c>
      <c r="Z8" s="69">
        <v>4.2178508267284309E-2</v>
      </c>
      <c r="AA8" s="39" t="s">
        <v>541</v>
      </c>
    </row>
    <row r="9" spans="1:27" x14ac:dyDescent="0.25">
      <c r="A9" s="60" t="s">
        <v>545</v>
      </c>
      <c r="B9" s="61" t="s">
        <v>546</v>
      </c>
      <c r="C9" s="62" t="s">
        <v>547</v>
      </c>
      <c r="D9" s="63" t="s">
        <v>548</v>
      </c>
      <c r="E9" s="70">
        <v>2.481525680175789E-4</v>
      </c>
      <c r="F9" s="70">
        <v>-5.5869869204543399E-3</v>
      </c>
      <c r="G9" s="70">
        <v>9.1602891386566299E-3</v>
      </c>
      <c r="H9" s="70">
        <v>4.4332574526507962E-2</v>
      </c>
      <c r="I9" s="70">
        <v>3.4606659426609898E-2</v>
      </c>
      <c r="J9" s="70">
        <v>-1.1619734673683602E-2</v>
      </c>
      <c r="K9" s="70">
        <v>1.6411497868434655E-2</v>
      </c>
      <c r="L9" s="70">
        <v>2.9887601310683687E-2</v>
      </c>
      <c r="M9" s="70">
        <v>3.6696148197043588E-2</v>
      </c>
      <c r="N9" s="70">
        <v>3.9064214046061529E-2</v>
      </c>
      <c r="O9" s="70">
        <v>5.1896459462938749E-2</v>
      </c>
      <c r="P9" s="70">
        <v>3.0579103280294895E-3</v>
      </c>
      <c r="Q9" s="70">
        <v>-4.9470897870025343E-3</v>
      </c>
      <c r="R9" s="70">
        <v>7.2109969520377515E-3</v>
      </c>
      <c r="S9" s="70">
        <v>4.552160436154451E-2</v>
      </c>
      <c r="T9" s="70">
        <v>2.8557294167858238E-2</v>
      </c>
      <c r="U9" s="70">
        <v>-1.9158306384380652E-2</v>
      </c>
      <c r="V9" s="70">
        <v>8.785016366346321E-3</v>
      </c>
      <c r="W9" s="70">
        <v>2.7788962945712425E-2</v>
      </c>
      <c r="X9" s="70">
        <v>3.4964781340041329E-2</v>
      </c>
      <c r="Y9" s="70">
        <v>3.5496299165076239E-2</v>
      </c>
      <c r="Z9" s="70">
        <v>4.8142032254042455E-2</v>
      </c>
      <c r="AA9" s="39" t="s">
        <v>545</v>
      </c>
    </row>
    <row r="10" spans="1:27" x14ac:dyDescent="0.25">
      <c r="A10" s="65" t="s">
        <v>549</v>
      </c>
      <c r="B10" s="66" t="s">
        <v>550</v>
      </c>
      <c r="C10" s="67" t="s">
        <v>551</v>
      </c>
      <c r="D10" s="68" t="s">
        <v>552</v>
      </c>
      <c r="E10" s="69">
        <v>2.2922457977803123E-3</v>
      </c>
      <c r="F10" s="69">
        <v>-2.5540440484271842E-3</v>
      </c>
      <c r="G10" s="69">
        <v>1.3066970296822911E-2</v>
      </c>
      <c r="H10" s="69">
        <v>5.0266180412652961E-2</v>
      </c>
      <c r="I10" s="69">
        <v>4.3225054384034678E-2</v>
      </c>
      <c r="J10" s="69">
        <v>-6.7693297193066604E-3</v>
      </c>
      <c r="K10" s="69">
        <v>2.5534493439771655E-2</v>
      </c>
      <c r="L10" s="69">
        <v>3.656711846775007E-2</v>
      </c>
      <c r="M10" s="69">
        <v>4.1731949704268967E-2</v>
      </c>
      <c r="N10" s="69">
        <v>4.4516149435007035E-2</v>
      </c>
      <c r="O10" s="69">
        <v>5.674006856105418E-2</v>
      </c>
      <c r="P10" s="69">
        <v>5.9148296820643598E-3</v>
      </c>
      <c r="Q10" s="69">
        <v>-6.5235437278132746E-4</v>
      </c>
      <c r="R10" s="69">
        <v>1.2037570426979727E-2</v>
      </c>
      <c r="S10" s="69">
        <v>5.2818526822314915E-2</v>
      </c>
      <c r="T10" s="69">
        <v>3.8936035014933479E-2</v>
      </c>
      <c r="U10" s="69">
        <v>-1.2817780767632514E-2</v>
      </c>
      <c r="V10" s="69">
        <v>1.9477749302896363E-2</v>
      </c>
      <c r="W10" s="69">
        <v>3.6174170699555308E-2</v>
      </c>
      <c r="X10" s="69">
        <v>4.1556970330214327E-2</v>
      </c>
      <c r="Y10" s="69">
        <v>4.1982246395996903E-2</v>
      </c>
      <c r="Z10" s="69">
        <v>5.3779683612451779E-2</v>
      </c>
      <c r="AA10" s="39" t="s">
        <v>549</v>
      </c>
    </row>
    <row r="11" spans="1:27" x14ac:dyDescent="0.25">
      <c r="A11" s="60" t="s">
        <v>553</v>
      </c>
      <c r="B11" s="61" t="s">
        <v>554</v>
      </c>
      <c r="C11" s="62" t="s">
        <v>555</v>
      </c>
      <c r="D11" s="63" t="s">
        <v>556</v>
      </c>
      <c r="E11" s="70">
        <v>5.3428256781995476E-3</v>
      </c>
      <c r="F11" s="70">
        <v>1.873214332808848E-3</v>
      </c>
      <c r="G11" s="70">
        <v>1.8881598549581824E-2</v>
      </c>
      <c r="H11" s="70">
        <v>5.9535297632369533E-2</v>
      </c>
      <c r="I11" s="70">
        <v>5.6720485994441239E-2</v>
      </c>
      <c r="J11" s="70">
        <v>7.6141549200348102E-4</v>
      </c>
      <c r="K11" s="70">
        <v>4.1972429432071356E-2</v>
      </c>
      <c r="L11" s="70">
        <v>5.1119845591157898E-2</v>
      </c>
      <c r="M11" s="70">
        <v>5.2847680929953622E-2</v>
      </c>
      <c r="N11" s="70">
        <v>5.3887617857983017E-2</v>
      </c>
      <c r="O11" s="70">
        <v>6.4511662931421299E-2</v>
      </c>
      <c r="P11" s="70">
        <v>1.0217741711338713E-2</v>
      </c>
      <c r="Q11" s="70">
        <v>5.8222392935693978E-3</v>
      </c>
      <c r="R11" s="70">
        <v>1.9286436538531904E-2</v>
      </c>
      <c r="S11" s="70">
        <v>6.4193286980620101E-2</v>
      </c>
      <c r="T11" s="70">
        <v>5.5543733018270425E-2</v>
      </c>
      <c r="U11" s="70">
        <v>-2.3837541940624485E-3</v>
      </c>
      <c r="V11" s="70">
        <v>3.9222050472945913E-2</v>
      </c>
      <c r="W11" s="70">
        <v>5.3823394428447413E-2</v>
      </c>
      <c r="X11" s="70">
        <v>5.5293716274052551E-2</v>
      </c>
      <c r="Y11" s="70">
        <v>5.3381314596926632E-2</v>
      </c>
      <c r="Z11" s="70">
        <v>6.2992877243364997E-2</v>
      </c>
      <c r="AA11" s="39" t="s">
        <v>553</v>
      </c>
    </row>
    <row r="12" spans="1:27" x14ac:dyDescent="0.25">
      <c r="A12" s="65" t="s">
        <v>557</v>
      </c>
      <c r="B12" s="66" t="s">
        <v>558</v>
      </c>
      <c r="C12" s="67" t="s">
        <v>559</v>
      </c>
      <c r="D12" s="68" t="s">
        <v>560</v>
      </c>
      <c r="E12" s="69">
        <v>9.0266589433514177E-3</v>
      </c>
      <c r="F12" s="69">
        <v>7.5969044452037782E-3</v>
      </c>
      <c r="G12" s="69">
        <v>2.5747384966521958E-2</v>
      </c>
      <c r="H12" s="69">
        <v>7.0386405788484652E-2</v>
      </c>
      <c r="I12" s="69">
        <v>7.2087124768757116E-2</v>
      </c>
      <c r="J12" s="69">
        <v>7.0996630434181363E-3</v>
      </c>
      <c r="K12" s="69">
        <v>5.439888962010464E-2</v>
      </c>
      <c r="L12" s="69">
        <v>6.2008908479118885E-2</v>
      </c>
      <c r="M12" s="69">
        <v>6.1145559616435641E-2</v>
      </c>
      <c r="N12" s="69">
        <v>6.0837220965217709E-2</v>
      </c>
      <c r="O12" s="69">
        <v>6.9874391704410233E-2</v>
      </c>
      <c r="P12" s="69">
        <v>1.4978715830492595E-2</v>
      </c>
      <c r="Q12" s="69">
        <v>1.302210403766435E-2</v>
      </c>
      <c r="R12" s="69">
        <v>2.7497104884635526E-2</v>
      </c>
      <c r="S12" s="69">
        <v>7.663275053686136E-2</v>
      </c>
      <c r="T12" s="69">
        <v>7.3264989381721657E-2</v>
      </c>
      <c r="U12" s="69">
        <v>7.6496499921323569E-3</v>
      </c>
      <c r="V12" s="69">
        <v>5.45253765838003E-2</v>
      </c>
      <c r="W12" s="69">
        <v>6.6627826260847289E-2</v>
      </c>
      <c r="X12" s="69">
        <v>6.5249366990613344E-2</v>
      </c>
      <c r="Y12" s="69">
        <v>6.1493607528563698E-2</v>
      </c>
      <c r="Z12" s="69">
        <v>6.9185759705782557E-2</v>
      </c>
      <c r="AA12" s="39" t="s">
        <v>557</v>
      </c>
    </row>
    <row r="13" spans="1:27" x14ac:dyDescent="0.25">
      <c r="A13" s="60" t="s">
        <v>561</v>
      </c>
      <c r="B13" s="61" t="s">
        <v>562</v>
      </c>
      <c r="C13" s="62" t="s">
        <v>563</v>
      </c>
      <c r="D13" s="63" t="s">
        <v>564</v>
      </c>
      <c r="E13" s="70">
        <v>1.1589281834028409E-2</v>
      </c>
      <c r="F13" s="70">
        <v>1.1848862255757542E-2</v>
      </c>
      <c r="G13" s="70">
        <v>3.0270584673190992E-2</v>
      </c>
      <c r="H13" s="70">
        <v>7.7533559900277993E-2</v>
      </c>
      <c r="I13" s="70">
        <v>8.2051778149638377E-2</v>
      </c>
      <c r="J13" s="70">
        <v>1.0738194911179333E-2</v>
      </c>
      <c r="K13" s="70">
        <v>6.0947835009073748E-2</v>
      </c>
      <c r="L13" s="70">
        <v>6.7486321575972452E-2</v>
      </c>
      <c r="M13" s="70">
        <v>6.5171254255889322E-2</v>
      </c>
      <c r="N13" s="70">
        <v>6.453226768762832E-2</v>
      </c>
      <c r="O13" s="70">
        <v>7.3131217049761998E-2</v>
      </c>
      <c r="P13" s="70">
        <v>1.7810659802873774E-2</v>
      </c>
      <c r="Q13" s="70">
        <v>1.7323415991111979E-2</v>
      </c>
      <c r="R13" s="70">
        <v>3.2378844957073216E-2</v>
      </c>
      <c r="S13" s="70">
        <v>8.3919458641233735E-2</v>
      </c>
      <c r="T13" s="70">
        <v>8.3658237733762242E-2</v>
      </c>
      <c r="U13" s="70">
        <v>1.3391520588546646E-2</v>
      </c>
      <c r="V13" s="70">
        <v>6.2582942931847407E-2</v>
      </c>
      <c r="W13" s="70">
        <v>7.321209335870682E-2</v>
      </c>
      <c r="X13" s="70">
        <v>7.0258696669244447E-2</v>
      </c>
      <c r="Y13" s="70">
        <v>6.585497889490699E-2</v>
      </c>
      <c r="Z13" s="70">
        <v>7.2911583191270557E-2</v>
      </c>
      <c r="AA13" s="39" t="s">
        <v>561</v>
      </c>
    </row>
    <row r="14" spans="1:27" x14ac:dyDescent="0.25">
      <c r="A14" s="65" t="s">
        <v>565</v>
      </c>
      <c r="B14" s="66" t="s">
        <v>566</v>
      </c>
      <c r="C14" s="67" t="s">
        <v>567</v>
      </c>
      <c r="D14" s="68" t="s">
        <v>568</v>
      </c>
      <c r="E14" s="69">
        <v>1.3349883636309734E-2</v>
      </c>
      <c r="F14" s="69">
        <v>1.4849535902935695E-2</v>
      </c>
      <c r="G14" s="69">
        <v>3.3243671767712479E-2</v>
      </c>
      <c r="H14" s="69">
        <v>8.2409353207871572E-2</v>
      </c>
      <c r="I14" s="69">
        <v>8.8949354777735135E-2</v>
      </c>
      <c r="J14" s="69">
        <v>1.3097311515440024E-2</v>
      </c>
      <c r="K14" s="69">
        <v>6.6475358615493141E-2</v>
      </c>
      <c r="L14" s="69">
        <v>7.226992830025103E-2</v>
      </c>
      <c r="M14" s="69">
        <v>6.882846028984968E-2</v>
      </c>
      <c r="N14" s="69">
        <v>6.746627747634748E-2</v>
      </c>
      <c r="O14" s="69">
        <v>7.5571810157774255E-2</v>
      </c>
      <c r="P14" s="69">
        <v>1.9656720544985351E-2</v>
      </c>
      <c r="Q14" s="69">
        <v>2.0133310241121194E-2</v>
      </c>
      <c r="R14" s="69">
        <v>3.5503346343330522E-2</v>
      </c>
      <c r="S14" s="69">
        <v>8.8685375292696156E-2</v>
      </c>
      <c r="T14" s="69">
        <v>9.0704669213828026E-2</v>
      </c>
      <c r="U14" s="69">
        <v>1.7627413415227222E-2</v>
      </c>
      <c r="V14" s="69">
        <v>6.9475544342666673E-2</v>
      </c>
      <c r="W14" s="69">
        <v>7.8920672052219532E-2</v>
      </c>
      <c r="X14" s="69">
        <v>7.4749896737198895E-2</v>
      </c>
      <c r="Y14" s="69">
        <v>6.9264094478088456E-2</v>
      </c>
      <c r="Z14" s="69">
        <v>7.5662288635329089E-2</v>
      </c>
      <c r="AA14" s="39" t="s">
        <v>565</v>
      </c>
    </row>
    <row r="15" spans="1:27" x14ac:dyDescent="0.25">
      <c r="A15" s="60" t="s">
        <v>569</v>
      </c>
      <c r="B15" s="61" t="s">
        <v>570</v>
      </c>
      <c r="C15" s="62" t="s">
        <v>571</v>
      </c>
      <c r="D15" s="63" t="s">
        <v>572</v>
      </c>
      <c r="E15" s="70">
        <v>1.4221911167984658E-2</v>
      </c>
      <c r="F15" s="70">
        <v>1.6335900470908049E-2</v>
      </c>
      <c r="G15" s="70">
        <v>3.4797810756209691E-2</v>
      </c>
      <c r="H15" s="70">
        <v>8.4761812646783508E-2</v>
      </c>
      <c r="I15" s="70">
        <v>9.2138746534712546E-2</v>
      </c>
      <c r="J15" s="70">
        <v>1.4253322962165527E-2</v>
      </c>
      <c r="K15" s="70">
        <v>6.734653595756801E-2</v>
      </c>
      <c r="L15" s="70">
        <v>7.2830427959216459E-2</v>
      </c>
      <c r="M15" s="70">
        <v>6.9236024340340929E-2</v>
      </c>
      <c r="N15" s="70">
        <v>6.7781423608564983E-2</v>
      </c>
      <c r="O15" s="70">
        <v>7.5793717708074304E-2</v>
      </c>
      <c r="P15" s="70">
        <v>2.0555546373119515E-2</v>
      </c>
      <c r="Q15" s="70">
        <v>2.150829113843189E-2</v>
      </c>
      <c r="R15" s="70">
        <v>3.7104157805941673E-2</v>
      </c>
      <c r="S15" s="70">
        <v>9.0969157838745041E-2</v>
      </c>
      <c r="T15" s="70">
        <v>9.3875053104680362E-2</v>
      </c>
      <c r="U15" s="70">
        <v>1.9139227454347152E-2</v>
      </c>
      <c r="V15" s="70">
        <v>7.0574296335271791E-2</v>
      </c>
      <c r="W15" s="70">
        <v>7.9755285257049113E-2</v>
      </c>
      <c r="X15" s="70">
        <v>7.540841316078839E-2</v>
      </c>
      <c r="Y15" s="70">
        <v>6.972652060424589E-2</v>
      </c>
      <c r="Z15" s="70">
        <v>7.5988086912291974E-2</v>
      </c>
      <c r="AA15" s="39" t="s">
        <v>569</v>
      </c>
    </row>
    <row r="16" spans="1:27" x14ac:dyDescent="0.25">
      <c r="A16" s="65" t="s">
        <v>573</v>
      </c>
      <c r="B16" s="66" t="s">
        <v>574</v>
      </c>
      <c r="C16" s="67" t="s">
        <v>575</v>
      </c>
      <c r="D16" s="68" t="s">
        <v>576</v>
      </c>
      <c r="E16" s="69">
        <v>1.4221911167984658E-2</v>
      </c>
      <c r="F16" s="69">
        <v>1.6335900470908049E-2</v>
      </c>
      <c r="G16" s="69">
        <v>3.4797810756209691E-2</v>
      </c>
      <c r="H16" s="69">
        <v>8.4761812646783286E-2</v>
      </c>
      <c r="I16" s="69">
        <v>9.2138746534712324E-2</v>
      </c>
      <c r="J16" s="69">
        <v>1.4253322962165749E-2</v>
      </c>
      <c r="K16" s="69">
        <v>6.734653595756801E-2</v>
      </c>
      <c r="L16" s="69">
        <v>7.2830427959216681E-2</v>
      </c>
      <c r="M16" s="69">
        <v>6.9236024340341151E-2</v>
      </c>
      <c r="N16" s="69">
        <v>6.7781423608564983E-2</v>
      </c>
      <c r="O16" s="69">
        <v>7.5775059089454588E-2</v>
      </c>
      <c r="P16" s="69">
        <v>2.0555546373119515E-2</v>
      </c>
      <c r="Q16" s="69">
        <v>2.150829113843189E-2</v>
      </c>
      <c r="R16" s="69">
        <v>3.7104157805941673E-2</v>
      </c>
      <c r="S16" s="69">
        <v>9.0969157838745041E-2</v>
      </c>
      <c r="T16" s="69">
        <v>9.3875053104680584E-2</v>
      </c>
      <c r="U16" s="69">
        <v>1.9139227454347152E-2</v>
      </c>
      <c r="V16" s="69">
        <v>7.0574296335271791E-2</v>
      </c>
      <c r="W16" s="69">
        <v>7.9755285257049335E-2</v>
      </c>
      <c r="X16" s="69">
        <v>7.5408413160788612E-2</v>
      </c>
      <c r="Y16" s="69">
        <v>6.9726520604246112E-2</v>
      </c>
      <c r="Z16" s="69">
        <v>7.5983198558295051E-2</v>
      </c>
      <c r="AA16" s="39" t="s">
        <v>573</v>
      </c>
    </row>
    <row r="17" spans="1:27" x14ac:dyDescent="0.25">
      <c r="A17" s="60" t="s">
        <v>577</v>
      </c>
      <c r="B17" s="61" t="s">
        <v>578</v>
      </c>
      <c r="C17" s="62" t="s">
        <v>579</v>
      </c>
      <c r="D17" s="63" t="s">
        <v>580</v>
      </c>
      <c r="E17" s="70">
        <v>1.4221911167984658E-2</v>
      </c>
      <c r="F17" s="70">
        <v>1.6335900470908049E-2</v>
      </c>
      <c r="G17" s="70">
        <v>3.4797810756209691E-2</v>
      </c>
      <c r="H17" s="70">
        <v>8.4761812646783508E-2</v>
      </c>
      <c r="I17" s="70">
        <v>9.2138746534712546E-2</v>
      </c>
      <c r="J17" s="70">
        <v>1.4253322962165971E-2</v>
      </c>
      <c r="K17" s="70">
        <v>6.7346535957568232E-2</v>
      </c>
      <c r="L17" s="70">
        <v>7.2830427959216681E-2</v>
      </c>
      <c r="M17" s="70">
        <v>6.9236024340341151E-2</v>
      </c>
      <c r="N17" s="70">
        <v>6.7781423608564983E-2</v>
      </c>
      <c r="O17" s="71">
        <v>7.5775059089454588E-2</v>
      </c>
      <c r="P17" s="70">
        <v>2.0555546373119515E-2</v>
      </c>
      <c r="Q17" s="70">
        <v>2.150829113843189E-2</v>
      </c>
      <c r="R17" s="70">
        <v>3.7104157805941451E-2</v>
      </c>
      <c r="S17" s="70">
        <v>9.0969157838744819E-2</v>
      </c>
      <c r="T17" s="70">
        <v>9.3875053104680362E-2</v>
      </c>
      <c r="U17" s="70">
        <v>1.913922745434693E-2</v>
      </c>
      <c r="V17" s="70">
        <v>7.0574296335271569E-2</v>
      </c>
      <c r="W17" s="70">
        <v>7.9786768522330354E-2</v>
      </c>
      <c r="X17" s="70">
        <v>7.5429591529548645E-2</v>
      </c>
      <c r="Y17" s="70">
        <v>6.9443661730209216E-2</v>
      </c>
      <c r="Z17" s="71">
        <v>7.5794469789025376E-2</v>
      </c>
      <c r="AA17" s="39" t="s">
        <v>577</v>
      </c>
    </row>
    <row r="18" spans="1:27" ht="21.95" customHeight="1" x14ac:dyDescent="0.25">
      <c r="A18" s="50" t="s">
        <v>581</v>
      </c>
      <c r="B18" s="72"/>
      <c r="C18" s="73"/>
      <c r="D18" s="73"/>
      <c r="E18" s="74"/>
      <c r="F18" s="75"/>
      <c r="G18" s="74"/>
      <c r="H18" s="75"/>
      <c r="I18" s="76"/>
      <c r="J18" s="75"/>
      <c r="K18" s="75"/>
      <c r="L18" s="74"/>
      <c r="M18" s="74"/>
      <c r="N18" s="75"/>
      <c r="O18" s="75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39" t="s">
        <v>581</v>
      </c>
    </row>
    <row r="19" spans="1:27" x14ac:dyDescent="0.25">
      <c r="A19" s="60" t="s">
        <v>582</v>
      </c>
      <c r="B19" s="61" t="s">
        <v>583</v>
      </c>
      <c r="C19" s="62" t="s">
        <v>584</v>
      </c>
      <c r="D19" s="63" t="s">
        <v>585</v>
      </c>
      <c r="E19" s="64">
        <v>-2.0793187973923155E-3</v>
      </c>
      <c r="F19" s="64">
        <v>-9.4517028249969659E-3</v>
      </c>
      <c r="G19" s="64">
        <v>5.1250433262524098E-3</v>
      </c>
      <c r="H19" s="64">
        <v>3.8261840907227951E-2</v>
      </c>
      <c r="I19" s="64">
        <v>2.5519195696746211E-2</v>
      </c>
      <c r="J19" s="64">
        <v>-1.6687221349896975E-2</v>
      </c>
      <c r="K19" s="64">
        <v>4.9417622251113347E-3</v>
      </c>
      <c r="L19" s="64">
        <v>2.2318279768827054E-2</v>
      </c>
      <c r="M19" s="64">
        <v>3.111481981979658E-2</v>
      </c>
      <c r="N19" s="64">
        <v>3.0449944219242964E-2</v>
      </c>
      <c r="O19" s="64">
        <v>4.183470737445405E-2</v>
      </c>
      <c r="P19" s="64">
        <v>5.7128800864103546E-4</v>
      </c>
      <c r="Q19" s="64">
        <v>-8.5694303518027981E-3</v>
      </c>
      <c r="R19" s="64">
        <v>3.4696569634327101E-3</v>
      </c>
      <c r="S19" s="64">
        <v>3.9625285199415217E-2</v>
      </c>
      <c r="T19" s="64">
        <v>2.0480025212507247E-2</v>
      </c>
      <c r="U19" s="64">
        <v>-2.4607462768399757E-2</v>
      </c>
      <c r="V19" s="64">
        <v>-2.9312138718821101E-3</v>
      </c>
      <c r="W19" s="64">
        <v>1.9083559622686597E-2</v>
      </c>
      <c r="X19" s="64">
        <v>2.7984185244918303E-2</v>
      </c>
      <c r="Y19" s="64">
        <v>2.6499129226898788E-2</v>
      </c>
      <c r="Z19" s="64">
        <v>3.7659917406608789E-2</v>
      </c>
      <c r="AA19" s="39" t="s">
        <v>582</v>
      </c>
    </row>
    <row r="20" spans="1:27" x14ac:dyDescent="0.25">
      <c r="A20" s="65" t="s">
        <v>586</v>
      </c>
      <c r="B20" s="66" t="s">
        <v>587</v>
      </c>
      <c r="C20" s="67" t="s">
        <v>588</v>
      </c>
      <c r="D20" s="68" t="s">
        <v>589</v>
      </c>
      <c r="E20" s="69">
        <v>-1.7076611821452703E-3</v>
      </c>
      <c r="F20" s="69">
        <v>-8.8177864734133582E-3</v>
      </c>
      <c r="G20" s="69">
        <v>5.7958693704158737E-3</v>
      </c>
      <c r="H20" s="69">
        <v>3.9228464895097348E-2</v>
      </c>
      <c r="I20" s="69">
        <v>2.7106101527964555E-2</v>
      </c>
      <c r="J20" s="69">
        <v>-1.5492406463159414E-2</v>
      </c>
      <c r="K20" s="69">
        <v>7.5356226579090801E-3</v>
      </c>
      <c r="L20" s="69">
        <v>2.4240797355586485E-2</v>
      </c>
      <c r="M20" s="69">
        <v>3.2585585811735207E-2</v>
      </c>
      <c r="N20" s="69">
        <v>3.2096127575072186E-2</v>
      </c>
      <c r="O20" s="69">
        <v>4.4457423397104234E-2</v>
      </c>
      <c r="P20" s="69">
        <v>1.0219660374188866E-3</v>
      </c>
      <c r="Q20" s="69">
        <v>-7.870175044955019E-3</v>
      </c>
      <c r="R20" s="69">
        <v>4.2082273734063147E-3</v>
      </c>
      <c r="S20" s="69">
        <v>4.0726215509716335E-2</v>
      </c>
      <c r="T20" s="69">
        <v>2.2105288223619235E-2</v>
      </c>
      <c r="U20" s="69">
        <v>-2.3312641746490614E-2</v>
      </c>
      <c r="V20" s="69">
        <v>-2.6904459746845966E-4</v>
      </c>
      <c r="W20" s="69">
        <v>2.1203566056661183E-2</v>
      </c>
      <c r="X20" s="69">
        <v>2.968140914328643E-2</v>
      </c>
      <c r="Y20" s="69">
        <v>2.8265598103620837E-2</v>
      </c>
      <c r="Z20" s="69">
        <v>4.0316241646495721E-2</v>
      </c>
      <c r="AA20" s="39" t="s">
        <v>586</v>
      </c>
    </row>
    <row r="21" spans="1:27" x14ac:dyDescent="0.25">
      <c r="A21" s="60" t="s">
        <v>590</v>
      </c>
      <c r="B21" s="61" t="s">
        <v>591</v>
      </c>
      <c r="C21" s="62" t="s">
        <v>592</v>
      </c>
      <c r="D21" s="63" t="s">
        <v>593</v>
      </c>
      <c r="E21" s="70">
        <v>-6.8116036691301396E-4</v>
      </c>
      <c r="F21" s="70">
        <v>-7.2220535054319246E-3</v>
      </c>
      <c r="G21" s="70">
        <v>7.6980943974045424E-3</v>
      </c>
      <c r="H21" s="70">
        <v>4.2018164333197383E-2</v>
      </c>
      <c r="I21" s="70">
        <v>3.1341074190173845E-2</v>
      </c>
      <c r="J21" s="70">
        <v>-1.2657062976228484E-2</v>
      </c>
      <c r="K21" s="70">
        <v>1.3012743375450553E-2</v>
      </c>
      <c r="L21" s="70">
        <v>2.8560894367554379E-2</v>
      </c>
      <c r="M21" s="70">
        <v>3.5719102314962115E-2</v>
      </c>
      <c r="N21" s="70">
        <v>3.629395581987227E-2</v>
      </c>
      <c r="O21" s="70">
        <v>4.885799903530863E-2</v>
      </c>
      <c r="P21" s="70">
        <v>2.3692742334449068E-3</v>
      </c>
      <c r="Q21" s="70">
        <v>-5.8452534735524697E-3</v>
      </c>
      <c r="R21" s="70">
        <v>6.4161448237587404E-3</v>
      </c>
      <c r="S21" s="70">
        <v>4.4053211503098266E-2</v>
      </c>
      <c r="T21" s="70">
        <v>2.6888142129924741E-2</v>
      </c>
      <c r="U21" s="70">
        <v>-2.0020776821585318E-2</v>
      </c>
      <c r="V21" s="70">
        <v>5.7695274149942577E-3</v>
      </c>
      <c r="W21" s="70">
        <v>2.6237220791964333E-2</v>
      </c>
      <c r="X21" s="70">
        <v>3.3492201030080659E-2</v>
      </c>
      <c r="Y21" s="70">
        <v>3.3016924321792374E-2</v>
      </c>
      <c r="Z21" s="70">
        <v>4.512072828446323E-2</v>
      </c>
      <c r="AA21" s="39" t="s">
        <v>590</v>
      </c>
    </row>
    <row r="22" spans="1:27" x14ac:dyDescent="0.25">
      <c r="A22" s="65" t="s">
        <v>594</v>
      </c>
      <c r="B22" s="66" t="s">
        <v>595</v>
      </c>
      <c r="C22" s="67" t="s">
        <v>596</v>
      </c>
      <c r="D22" s="68" t="s">
        <v>597</v>
      </c>
      <c r="E22" s="69">
        <v>6.4847085282382366E-4</v>
      </c>
      <c r="F22" s="69">
        <v>-5.1768176594885196E-3</v>
      </c>
      <c r="G22" s="69">
        <v>1.0246770466243449E-2</v>
      </c>
      <c r="H22" s="69">
        <v>4.5762504864894638E-2</v>
      </c>
      <c r="I22" s="69">
        <v>3.6878853819910962E-2</v>
      </c>
      <c r="J22" s="69">
        <v>-9.348767197428054E-3</v>
      </c>
      <c r="K22" s="69">
        <v>1.8901503692919208E-2</v>
      </c>
      <c r="L22" s="69">
        <v>3.1245296076253037E-2</v>
      </c>
      <c r="M22" s="69">
        <v>3.7290829377541357E-2</v>
      </c>
      <c r="N22" s="69">
        <v>4.0027825987791088E-2</v>
      </c>
      <c r="O22" s="69">
        <v>5.2955672210530214E-2</v>
      </c>
      <c r="P22" s="69">
        <v>4.171850789390863E-3</v>
      </c>
      <c r="Q22" s="69">
        <v>-3.1118601932045298E-3</v>
      </c>
      <c r="R22" s="69">
        <v>9.4761646496335228E-3</v>
      </c>
      <c r="S22" s="69">
        <v>4.8603464186243173E-2</v>
      </c>
      <c r="T22" s="69">
        <v>3.3334671338314248E-2</v>
      </c>
      <c r="U22" s="69">
        <v>-1.5969996381069107E-2</v>
      </c>
      <c r="V22" s="69">
        <v>1.2414525192966153E-2</v>
      </c>
      <c r="W22" s="69">
        <v>2.9920489291904051E-2</v>
      </c>
      <c r="X22" s="69">
        <v>3.607129051908653E-2</v>
      </c>
      <c r="Y22" s="69">
        <v>3.7517769545737156E-2</v>
      </c>
      <c r="Z22" s="69">
        <v>4.9768225401376043E-2</v>
      </c>
      <c r="AA22" s="39" t="s">
        <v>594</v>
      </c>
    </row>
    <row r="23" spans="1:27" x14ac:dyDescent="0.25">
      <c r="A23" s="60" t="s">
        <v>598</v>
      </c>
      <c r="B23" s="61" t="s">
        <v>599</v>
      </c>
      <c r="C23" s="62" t="s">
        <v>600</v>
      </c>
      <c r="D23" s="63" t="s">
        <v>601</v>
      </c>
      <c r="E23" s="70">
        <v>2.1797631305999765E-3</v>
      </c>
      <c r="F23" s="70">
        <v>-2.8584671843995269E-3</v>
      </c>
      <c r="G23" s="70">
        <v>1.3127975975885331E-2</v>
      </c>
      <c r="H23" s="70">
        <v>5.0142652496905082E-2</v>
      </c>
      <c r="I23" s="70">
        <v>4.332004889439256E-2</v>
      </c>
      <c r="J23" s="70">
        <v>-5.6030846967835002E-3</v>
      </c>
      <c r="K23" s="70">
        <v>2.6143371013239713E-2</v>
      </c>
      <c r="L23" s="70">
        <v>3.5156185017050978E-2</v>
      </c>
      <c r="M23" s="70">
        <v>3.9769108990894919E-2</v>
      </c>
      <c r="N23" s="70">
        <v>4.4447839624785823E-2</v>
      </c>
      <c r="O23" s="70">
        <v>5.7483161618583356E-2</v>
      </c>
      <c r="P23" s="70">
        <v>6.2483454561790275E-3</v>
      </c>
      <c r="Q23" s="70">
        <v>1.650995252289178E-5</v>
      </c>
      <c r="R23" s="70">
        <v>1.2955817998365537E-2</v>
      </c>
      <c r="S23" s="70">
        <v>5.3898708182669619E-2</v>
      </c>
      <c r="T23" s="70">
        <v>4.0931764830604012E-2</v>
      </c>
      <c r="U23" s="70">
        <v>-1.1167180938721266E-2</v>
      </c>
      <c r="V23" s="70">
        <v>2.0783289278961004E-2</v>
      </c>
      <c r="W23" s="70">
        <v>3.5038907525936747E-2</v>
      </c>
      <c r="X23" s="70">
        <v>3.9786926642472409E-2</v>
      </c>
      <c r="Y23" s="70">
        <v>4.2835645684776491E-2</v>
      </c>
      <c r="Z23" s="70">
        <v>5.4977952390719675E-2</v>
      </c>
      <c r="AA23" s="39" t="s">
        <v>598</v>
      </c>
    </row>
    <row r="24" spans="1:27" x14ac:dyDescent="0.25">
      <c r="A24" s="65" t="s">
        <v>602</v>
      </c>
      <c r="B24" s="66" t="s">
        <v>603</v>
      </c>
      <c r="C24" s="67" t="s">
        <v>604</v>
      </c>
      <c r="D24" s="68" t="s">
        <v>605</v>
      </c>
      <c r="E24" s="69">
        <v>3.9242655909728086E-3</v>
      </c>
      <c r="F24" s="69">
        <v>-2.0492954540030084E-4</v>
      </c>
      <c r="G24" s="69">
        <v>1.6453586023575273E-2</v>
      </c>
      <c r="H24" s="69">
        <v>5.5181774206024325E-2</v>
      </c>
      <c r="I24" s="69">
        <v>5.0643951848543978E-2</v>
      </c>
      <c r="J24" s="69">
        <v>-1.5590058053875921E-3</v>
      </c>
      <c r="K24" s="69">
        <v>3.3753369624662355E-2</v>
      </c>
      <c r="L24" s="69">
        <v>3.9840409731231263E-2</v>
      </c>
      <c r="M24" s="69">
        <v>4.3065042132591325E-2</v>
      </c>
      <c r="N24" s="69">
        <v>4.8749166411383049E-2</v>
      </c>
      <c r="O24" s="69">
        <v>6.1627691696795273E-2</v>
      </c>
      <c r="P24" s="69">
        <v>8.6107484497133235E-3</v>
      </c>
      <c r="Q24" s="69">
        <v>3.5888701608672857E-3</v>
      </c>
      <c r="R24" s="69">
        <v>1.6993792010200126E-2</v>
      </c>
      <c r="S24" s="69">
        <v>5.9967166734267385E-2</v>
      </c>
      <c r="T24" s="69">
        <v>4.9606385010093623E-2</v>
      </c>
      <c r="U24" s="69">
        <v>-5.833941764923245E-3</v>
      </c>
      <c r="V24" s="69">
        <v>2.9690389805647754E-2</v>
      </c>
      <c r="W24" s="69">
        <v>4.0884442968565526E-2</v>
      </c>
      <c r="X24" s="69">
        <v>4.4230873812612481E-2</v>
      </c>
      <c r="Y24" s="69">
        <v>4.7908322646255996E-2</v>
      </c>
      <c r="Z24" s="69">
        <v>5.9751281450966864E-2</v>
      </c>
      <c r="AA24" s="39" t="s">
        <v>602</v>
      </c>
    </row>
    <row r="25" spans="1:27" x14ac:dyDescent="0.25">
      <c r="A25" s="60" t="s">
        <v>606</v>
      </c>
      <c r="B25" s="61" t="s">
        <v>607</v>
      </c>
      <c r="C25" s="62" t="s">
        <v>608</v>
      </c>
      <c r="D25" s="63" t="s">
        <v>609</v>
      </c>
      <c r="E25" s="70">
        <v>6.4894689881518364E-3</v>
      </c>
      <c r="F25" s="70">
        <v>3.5918777773784605E-3</v>
      </c>
      <c r="G25" s="70">
        <v>2.1298507695911351E-2</v>
      </c>
      <c r="H25" s="70">
        <v>6.291617035290531E-2</v>
      </c>
      <c r="I25" s="70">
        <v>6.191831945296622E-2</v>
      </c>
      <c r="J25" s="70">
        <v>4.6465459544660082E-3</v>
      </c>
      <c r="K25" s="70">
        <v>4.7516639546498318E-2</v>
      </c>
      <c r="L25" s="70">
        <v>5.1797069315479893E-2</v>
      </c>
      <c r="M25" s="70">
        <v>5.2048742477968313E-2</v>
      </c>
      <c r="N25" s="70">
        <v>5.6623325181453854E-2</v>
      </c>
      <c r="O25" s="70">
        <v>6.8490785076094518E-2</v>
      </c>
      <c r="P25" s="70">
        <v>1.2162467517460529E-2</v>
      </c>
      <c r="Q25" s="70">
        <v>8.9662764770410686E-3</v>
      </c>
      <c r="R25" s="70">
        <v>2.2982799799813769E-2</v>
      </c>
      <c r="S25" s="70">
        <v>6.9372186012261139E-2</v>
      </c>
      <c r="T25" s="70">
        <v>6.3378830904486705E-2</v>
      </c>
      <c r="U25" s="70">
        <v>2.8567295892891753E-3</v>
      </c>
      <c r="V25" s="70">
        <v>4.6236722213782722E-2</v>
      </c>
      <c r="W25" s="70">
        <v>5.5231105715606077E-2</v>
      </c>
      <c r="X25" s="70">
        <v>5.5273981758843682E-2</v>
      </c>
      <c r="Y25" s="70">
        <v>5.7413402991140616E-2</v>
      </c>
      <c r="Z25" s="70">
        <v>6.7781616654973176E-2</v>
      </c>
      <c r="AA25" s="39" t="s">
        <v>606</v>
      </c>
    </row>
    <row r="26" spans="1:27" x14ac:dyDescent="0.25">
      <c r="A26" s="65" t="s">
        <v>610</v>
      </c>
      <c r="B26" s="66" t="s">
        <v>611</v>
      </c>
      <c r="C26" s="67" t="s">
        <v>612</v>
      </c>
      <c r="D26" s="68" t="s">
        <v>613</v>
      </c>
      <c r="E26" s="69">
        <v>1.021854746615336E-2</v>
      </c>
      <c r="F26" s="69">
        <v>9.4030890607443851E-3</v>
      </c>
      <c r="G26" s="69">
        <v>2.8155219314112578E-2</v>
      </c>
      <c r="H26" s="69">
        <v>7.3990734220452437E-2</v>
      </c>
      <c r="I26" s="69">
        <v>7.7685224726682378E-2</v>
      </c>
      <c r="J26" s="69">
        <v>1.1150156611867912E-2</v>
      </c>
      <c r="K26" s="69">
        <v>6.1976095209850479E-2</v>
      </c>
      <c r="L26" s="69">
        <v>6.4826085878173956E-2</v>
      </c>
      <c r="M26" s="69">
        <v>6.2025972025273601E-2</v>
      </c>
      <c r="N26" s="69">
        <v>6.4764673788099358E-2</v>
      </c>
      <c r="O26" s="69">
        <v>7.4693439656478011E-2</v>
      </c>
      <c r="P26" s="69">
        <v>1.691944223544084E-2</v>
      </c>
      <c r="Q26" s="69">
        <v>1.6170360540656459E-2</v>
      </c>
      <c r="R26" s="69">
        <v>3.1118640542264542E-2</v>
      </c>
      <c r="S26" s="69">
        <v>8.1930749083152676E-2</v>
      </c>
      <c r="T26" s="69">
        <v>8.1561060956471421E-2</v>
      </c>
      <c r="U26" s="69">
        <v>1.3455536704498838E-2</v>
      </c>
      <c r="V26" s="69">
        <v>6.4101616787966886E-2</v>
      </c>
      <c r="W26" s="69">
        <v>7.0554774325328529E-2</v>
      </c>
      <c r="X26" s="69">
        <v>6.7220345593483666E-2</v>
      </c>
      <c r="Y26" s="69">
        <v>6.6968593909566776E-2</v>
      </c>
      <c r="Z26" s="69">
        <v>7.4993944389226241E-2</v>
      </c>
      <c r="AA26" s="39" t="s">
        <v>610</v>
      </c>
    </row>
    <row r="27" spans="1:27" x14ac:dyDescent="0.25">
      <c r="A27" s="60" t="s">
        <v>614</v>
      </c>
      <c r="B27" s="61" t="s">
        <v>615</v>
      </c>
      <c r="C27" s="62" t="s">
        <v>616</v>
      </c>
      <c r="D27" s="63" t="s">
        <v>617</v>
      </c>
      <c r="E27" s="70">
        <v>1.332420963158909E-2</v>
      </c>
      <c r="F27" s="70">
        <v>1.4467459913472425E-2</v>
      </c>
      <c r="G27" s="70">
        <v>3.3709126836848347E-2</v>
      </c>
      <c r="H27" s="70">
        <v>8.2806766094926099E-2</v>
      </c>
      <c r="I27" s="70">
        <v>8.9947019483245461E-2</v>
      </c>
      <c r="J27" s="70">
        <v>1.5681857551013811E-2</v>
      </c>
      <c r="K27" s="70">
        <v>7.0191554265247369E-2</v>
      </c>
      <c r="L27" s="70">
        <v>7.1961788285614947E-2</v>
      </c>
      <c r="M27" s="70">
        <v>6.7346976672329806E-2</v>
      </c>
      <c r="N27" s="70">
        <v>6.937266731079883E-2</v>
      </c>
      <c r="O27" s="70">
        <v>7.8584727030888368E-2</v>
      </c>
      <c r="P27" s="70">
        <v>2.046656321325413E-2</v>
      </c>
      <c r="Q27" s="70">
        <v>2.1549818267051046E-2</v>
      </c>
      <c r="R27" s="70">
        <v>3.7260291152647396E-2</v>
      </c>
      <c r="S27" s="70">
        <v>9.1156192975926587E-2</v>
      </c>
      <c r="T27" s="70">
        <v>9.4738607891218241E-2</v>
      </c>
      <c r="U27" s="70">
        <v>2.0660588469655794E-2</v>
      </c>
      <c r="V27" s="70">
        <v>7.4332162205778429E-2</v>
      </c>
      <c r="W27" s="70">
        <v>7.9093218600696735E-2</v>
      </c>
      <c r="X27" s="70">
        <v>7.377076976959307E-2</v>
      </c>
      <c r="Y27" s="70">
        <v>7.24446692168077E-2</v>
      </c>
      <c r="Z27" s="70">
        <v>7.9500689129999857E-2</v>
      </c>
      <c r="AA27" s="39" t="s">
        <v>614</v>
      </c>
    </row>
    <row r="28" spans="1:27" x14ac:dyDescent="0.25">
      <c r="A28" s="65" t="s">
        <v>618</v>
      </c>
      <c r="B28" s="66" t="s">
        <v>619</v>
      </c>
      <c r="C28" s="67" t="s">
        <v>620</v>
      </c>
      <c r="D28" s="68" t="s">
        <v>621</v>
      </c>
      <c r="E28" s="69">
        <v>1.5445213210763642E-2</v>
      </c>
      <c r="F28" s="69">
        <v>1.8040426723031633E-2</v>
      </c>
      <c r="G28" s="69">
        <v>3.7365198854135473E-2</v>
      </c>
      <c r="H28" s="69">
        <v>8.8864419627920466E-2</v>
      </c>
      <c r="I28" s="69">
        <v>9.8519253802911377E-2</v>
      </c>
      <c r="J28" s="69">
        <v>1.8551957173414291E-2</v>
      </c>
      <c r="K28" s="69">
        <v>7.7063602419531918E-2</v>
      </c>
      <c r="L28" s="69">
        <v>7.8089784372848081E-2</v>
      </c>
      <c r="M28" s="69">
        <v>7.2046907588293463E-2</v>
      </c>
      <c r="N28" s="69">
        <v>7.3048734521253156E-2</v>
      </c>
      <c r="O28" s="69">
        <v>8.1538899595843706E-2</v>
      </c>
      <c r="P28" s="69">
        <v>2.2772353606605122E-2</v>
      </c>
      <c r="Q28" s="69">
        <v>2.5077861912762067E-2</v>
      </c>
      <c r="R28" s="69">
        <v>4.121224311295002E-2</v>
      </c>
      <c r="S28" s="69">
        <v>9.7241116259007221E-2</v>
      </c>
      <c r="T28" s="69">
        <v>0.10376462282633536</v>
      </c>
      <c r="U28" s="69">
        <v>2.5942607260968975E-2</v>
      </c>
      <c r="V28" s="69">
        <v>8.3058036321758566E-2</v>
      </c>
      <c r="W28" s="69">
        <v>8.6427411776260232E-2</v>
      </c>
      <c r="X28" s="69">
        <v>7.953622772637603E-2</v>
      </c>
      <c r="Y28" s="69">
        <v>7.6777745175011791E-2</v>
      </c>
      <c r="Z28" s="69">
        <v>8.2897741254343904E-2</v>
      </c>
      <c r="AA28" s="39" t="s">
        <v>618</v>
      </c>
    </row>
    <row r="29" spans="1:27" x14ac:dyDescent="0.25">
      <c r="A29" s="60" t="s">
        <v>622</v>
      </c>
      <c r="B29" s="61" t="s">
        <v>623</v>
      </c>
      <c r="C29" s="62" t="s">
        <v>624</v>
      </c>
      <c r="D29" s="63" t="s">
        <v>625</v>
      </c>
      <c r="E29" s="70">
        <v>1.6514035969740659E-2</v>
      </c>
      <c r="F29" s="70">
        <v>1.9838447646788326E-2</v>
      </c>
      <c r="G29" s="70">
        <v>3.9305742334172722E-2</v>
      </c>
      <c r="H29" s="70">
        <v>9.1809219464562997E-2</v>
      </c>
      <c r="I29" s="70">
        <v>0.10251560699361684</v>
      </c>
      <c r="J29" s="70">
        <v>2.0012633877703578E-2</v>
      </c>
      <c r="K29" s="70">
        <v>7.817002719250965E-2</v>
      </c>
      <c r="L29" s="70">
        <v>7.8859840353140198E-2</v>
      </c>
      <c r="M29" s="70">
        <v>7.2618174915449085E-2</v>
      </c>
      <c r="N29" s="70">
        <v>7.3477031695978523E-2</v>
      </c>
      <c r="O29" s="70">
        <v>8.1840940088269809E-2</v>
      </c>
      <c r="P29" s="70">
        <v>2.3917625871913151E-2</v>
      </c>
      <c r="Q29" s="70">
        <v>2.6832875624684949E-2</v>
      </c>
      <c r="R29" s="70">
        <v>4.3267049012967629E-2</v>
      </c>
      <c r="S29" s="70">
        <v>0.10018035014317483</v>
      </c>
      <c r="T29" s="70">
        <v>0.10786110168238761</v>
      </c>
      <c r="U29" s="70">
        <v>2.7882979993950174E-2</v>
      </c>
      <c r="V29" s="70">
        <v>8.4474694511712078E-2</v>
      </c>
      <c r="W29" s="70">
        <v>8.7493364472398749E-2</v>
      </c>
      <c r="X29" s="70">
        <v>8.0381227623447016E-2</v>
      </c>
      <c r="Y29" s="70">
        <v>7.7373055775814992E-2</v>
      </c>
      <c r="Z29" s="70">
        <v>8.3317413359050629E-2</v>
      </c>
      <c r="AA29" s="39" t="s">
        <v>622</v>
      </c>
    </row>
    <row r="30" spans="1:27" x14ac:dyDescent="0.25">
      <c r="A30" s="65" t="s">
        <v>626</v>
      </c>
      <c r="B30" s="66" t="s">
        <v>627</v>
      </c>
      <c r="C30" s="67" t="s">
        <v>628</v>
      </c>
      <c r="D30" s="68" t="s">
        <v>629</v>
      </c>
      <c r="E30" s="69">
        <v>1.6514035969740659E-2</v>
      </c>
      <c r="F30" s="69">
        <v>1.9838447646788326E-2</v>
      </c>
      <c r="G30" s="69">
        <v>3.9305742334172722E-2</v>
      </c>
      <c r="H30" s="69">
        <v>9.1809219464562775E-2</v>
      </c>
      <c r="I30" s="69">
        <v>0.10251560699361639</v>
      </c>
      <c r="J30" s="69">
        <v>2.0012633877703356E-2</v>
      </c>
      <c r="K30" s="69">
        <v>7.817002719250965E-2</v>
      </c>
      <c r="L30" s="69">
        <v>7.8859840353140198E-2</v>
      </c>
      <c r="M30" s="69">
        <v>7.2618174915449085E-2</v>
      </c>
      <c r="N30" s="69">
        <v>7.3477031695978523E-2</v>
      </c>
      <c r="O30" s="69">
        <v>8.1820714011889173E-2</v>
      </c>
      <c r="P30" s="69">
        <v>2.3917625871913151E-2</v>
      </c>
      <c r="Q30" s="69">
        <v>2.6832875624684727E-2</v>
      </c>
      <c r="R30" s="69">
        <v>4.3267049012967407E-2</v>
      </c>
      <c r="S30" s="69">
        <v>0.10018035014317461</v>
      </c>
      <c r="T30" s="69">
        <v>0.10786110168238738</v>
      </c>
      <c r="U30" s="69">
        <v>2.7882979993950174E-2</v>
      </c>
      <c r="V30" s="69">
        <v>8.4474694511711856E-2</v>
      </c>
      <c r="W30" s="69">
        <v>8.7493364472398749E-2</v>
      </c>
      <c r="X30" s="69">
        <v>8.0381227623447016E-2</v>
      </c>
      <c r="Y30" s="69">
        <v>7.7373055775814992E-2</v>
      </c>
      <c r="Z30" s="69">
        <v>8.3312487051391715E-2</v>
      </c>
      <c r="AA30" s="39" t="s">
        <v>626</v>
      </c>
    </row>
    <row r="31" spans="1:27" x14ac:dyDescent="0.25">
      <c r="A31" s="60" t="s">
        <v>630</v>
      </c>
      <c r="B31" s="61" t="s">
        <v>631</v>
      </c>
      <c r="C31" s="62" t="s">
        <v>632</v>
      </c>
      <c r="D31" s="63" t="s">
        <v>633</v>
      </c>
      <c r="E31" s="70">
        <v>1.6514035969740659E-2</v>
      </c>
      <c r="F31" s="70">
        <v>1.9838447646788104E-2</v>
      </c>
      <c r="G31" s="70">
        <v>3.93057423341725E-2</v>
      </c>
      <c r="H31" s="70">
        <v>9.1809219464562775E-2</v>
      </c>
      <c r="I31" s="70">
        <v>0.10251560699361639</v>
      </c>
      <c r="J31" s="70">
        <v>2.0012633877703356E-2</v>
      </c>
      <c r="K31" s="70">
        <v>7.8170027192509428E-2</v>
      </c>
      <c r="L31" s="70">
        <v>7.8859840353140198E-2</v>
      </c>
      <c r="M31" s="70">
        <v>7.2618174915448863E-2</v>
      </c>
      <c r="N31" s="70">
        <v>7.3477031695978301E-2</v>
      </c>
      <c r="O31" s="71">
        <v>8.1820714011888951E-2</v>
      </c>
      <c r="P31" s="70">
        <v>2.3917625871913151E-2</v>
      </c>
      <c r="Q31" s="70">
        <v>2.6832875624684949E-2</v>
      </c>
      <c r="R31" s="70">
        <v>4.3267049012967407E-2</v>
      </c>
      <c r="S31" s="70">
        <v>0.10018035014317483</v>
      </c>
      <c r="T31" s="70">
        <v>0.10786110168238761</v>
      </c>
      <c r="U31" s="70">
        <v>2.7882979993950396E-2</v>
      </c>
      <c r="V31" s="70">
        <v>8.4474694511712078E-2</v>
      </c>
      <c r="W31" s="70">
        <v>8.7523538168719828E-2</v>
      </c>
      <c r="X31" s="70">
        <v>8.0400359084454864E-2</v>
      </c>
      <c r="Y31" s="70">
        <v>7.717376604166204E-2</v>
      </c>
      <c r="Z31" s="71">
        <v>8.3194948581583494E-2</v>
      </c>
      <c r="AA31" s="39" t="s">
        <v>630</v>
      </c>
    </row>
    <row r="32" spans="1:27" ht="21.95" customHeight="1" x14ac:dyDescent="0.25">
      <c r="A32" s="50" t="s">
        <v>634</v>
      </c>
      <c r="B32" s="51"/>
      <c r="C32" s="78"/>
      <c r="D32" s="78"/>
      <c r="E32" s="79"/>
      <c r="F32" s="80"/>
      <c r="G32" s="79"/>
      <c r="H32" s="80"/>
      <c r="I32" s="80"/>
      <c r="J32" s="80"/>
      <c r="K32" s="80"/>
      <c r="L32" s="79"/>
      <c r="M32" s="79"/>
      <c r="N32" s="80"/>
      <c r="O32" s="81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39" t="s">
        <v>634</v>
      </c>
    </row>
    <row r="33" spans="1:27" x14ac:dyDescent="0.25">
      <c r="A33" s="60" t="s">
        <v>635</v>
      </c>
      <c r="B33" s="61" t="s">
        <v>636</v>
      </c>
      <c r="C33" s="62" t="s">
        <v>637</v>
      </c>
      <c r="D33" s="63" t="s">
        <v>638</v>
      </c>
      <c r="E33" s="64">
        <v>-1.4977406538345672E-3</v>
      </c>
      <c r="F33" s="64">
        <v>-8.547369538775329E-3</v>
      </c>
      <c r="G33" s="64">
        <v>6.3995024721430482E-3</v>
      </c>
      <c r="H33" s="64">
        <v>3.9847526786450205E-2</v>
      </c>
      <c r="I33" s="64">
        <v>2.8253671684354886E-2</v>
      </c>
      <c r="J33" s="64">
        <v>-1.3859487601401765E-2</v>
      </c>
      <c r="K33" s="64">
        <v>8.8463653327868208E-3</v>
      </c>
      <c r="L33" s="64">
        <v>2.3273447467057284E-2</v>
      </c>
      <c r="M33" s="64">
        <v>3.1359027072112688E-2</v>
      </c>
      <c r="N33" s="64">
        <v>3.2557544942655392E-2</v>
      </c>
      <c r="O33" s="64">
        <v>4.4664002693001414E-2</v>
      </c>
      <c r="P33" s="64">
        <v>1.6826701773069441E-3</v>
      </c>
      <c r="Q33" s="64">
        <v>-6.7066763399715734E-3</v>
      </c>
      <c r="R33" s="64">
        <v>5.6480487948409319E-3</v>
      </c>
      <c r="S33" s="64">
        <v>4.2506440867638995E-2</v>
      </c>
      <c r="T33" s="64">
        <v>2.5047138904080946E-2</v>
      </c>
      <c r="U33" s="64">
        <v>-2.107854687393973E-2</v>
      </c>
      <c r="V33" s="64">
        <v>1.8417901312968166E-3</v>
      </c>
      <c r="W33" s="64">
        <v>2.1065071243706157E-2</v>
      </c>
      <c r="X33" s="64">
        <v>2.9065751773912352E-2</v>
      </c>
      <c r="Y33" s="64">
        <v>2.9746281351993087E-2</v>
      </c>
      <c r="Z33" s="64">
        <v>4.1136027651473173E-2</v>
      </c>
      <c r="AA33" s="39" t="s">
        <v>635</v>
      </c>
    </row>
    <row r="34" spans="1:27" x14ac:dyDescent="0.25">
      <c r="A34" s="65" t="s">
        <v>639</v>
      </c>
      <c r="B34" s="66" t="s">
        <v>640</v>
      </c>
      <c r="C34" s="67" t="s">
        <v>641</v>
      </c>
      <c r="D34" s="68" t="s">
        <v>642</v>
      </c>
      <c r="E34" s="69">
        <v>-1.1625119777026738E-3</v>
      </c>
      <c r="F34" s="69">
        <v>-7.9639972857314945E-3</v>
      </c>
      <c r="G34" s="69">
        <v>7.0049522103659001E-3</v>
      </c>
      <c r="H34" s="69">
        <v>4.0697099145402316E-2</v>
      </c>
      <c r="I34" s="69">
        <v>2.9611196725968236E-2</v>
      </c>
      <c r="J34" s="69">
        <v>-1.2773383597453392E-2</v>
      </c>
      <c r="K34" s="69">
        <v>1.1150416461760182E-2</v>
      </c>
      <c r="L34" s="69">
        <v>2.475249180472594E-2</v>
      </c>
      <c r="M34" s="69">
        <v>3.2401343771177649E-2</v>
      </c>
      <c r="N34" s="69">
        <v>3.4060935974058903E-2</v>
      </c>
      <c r="O34" s="69">
        <v>4.6883575061518412E-2</v>
      </c>
      <c r="P34" s="69">
        <v>2.076450452396017E-3</v>
      </c>
      <c r="Q34" s="69">
        <v>-6.0928253718659509E-3</v>
      </c>
      <c r="R34" s="69">
        <v>6.3046945355909045E-3</v>
      </c>
      <c r="S34" s="69">
        <v>4.3464537383243629E-2</v>
      </c>
      <c r="T34" s="69">
        <v>2.6418468244717497E-2</v>
      </c>
      <c r="U34" s="69">
        <v>-1.9912842731402813E-2</v>
      </c>
      <c r="V34" s="69">
        <v>4.1676937387959967E-3</v>
      </c>
      <c r="W34" s="69">
        <v>2.2662851090805347E-2</v>
      </c>
      <c r="X34" s="69">
        <v>3.0288753475983476E-2</v>
      </c>
      <c r="Y34" s="69">
        <v>3.1339205053984021E-2</v>
      </c>
      <c r="Z34" s="69">
        <v>4.342679624164103E-2</v>
      </c>
      <c r="AA34" s="39" t="s">
        <v>639</v>
      </c>
    </row>
    <row r="35" spans="1:27" x14ac:dyDescent="0.25">
      <c r="A35" s="60" t="s">
        <v>643</v>
      </c>
      <c r="B35" s="61" t="s">
        <v>644</v>
      </c>
      <c r="C35" s="62" t="s">
        <v>645</v>
      </c>
      <c r="D35" s="63" t="s">
        <v>646</v>
      </c>
      <c r="E35" s="70">
        <v>-2.4986565318529941E-4</v>
      </c>
      <c r="F35" s="70">
        <v>-6.502389651667051E-3</v>
      </c>
      <c r="G35" s="70">
        <v>8.6793192380840711E-3</v>
      </c>
      <c r="H35" s="70">
        <v>4.3151491221711913E-2</v>
      </c>
      <c r="I35" s="70">
        <v>3.3392723377109412E-2</v>
      </c>
      <c r="J35" s="70">
        <v>-1.0316716360386669E-2</v>
      </c>
      <c r="K35" s="70">
        <v>1.5918471418552738E-2</v>
      </c>
      <c r="L35" s="70">
        <v>2.804562808468547E-2</v>
      </c>
      <c r="M35" s="70">
        <v>3.4527815227415326E-2</v>
      </c>
      <c r="N35" s="70">
        <v>3.7884975529353326E-2</v>
      </c>
      <c r="O35" s="70">
        <v>5.1039257449570163E-2</v>
      </c>
      <c r="P35" s="70">
        <v>3.2385413577284972E-3</v>
      </c>
      <c r="Q35" s="70">
        <v>-4.3237245490206355E-3</v>
      </c>
      <c r="R35" s="70">
        <v>8.2232512515849621E-3</v>
      </c>
      <c r="S35" s="70">
        <v>4.6338603735191164E-2</v>
      </c>
      <c r="T35" s="70">
        <v>3.0596682279010246E-2</v>
      </c>
      <c r="U35" s="70">
        <v>-1.703765189645956E-2</v>
      </c>
      <c r="V35" s="70">
        <v>9.4109539941755749E-3</v>
      </c>
      <c r="W35" s="70">
        <v>2.6473070757134121E-2</v>
      </c>
      <c r="X35" s="70">
        <v>3.2964657606749714E-2</v>
      </c>
      <c r="Y35" s="70">
        <v>3.5676669139089956E-2</v>
      </c>
      <c r="Z35" s="70">
        <v>4.796935128911195E-2</v>
      </c>
      <c r="AA35" s="39" t="s">
        <v>643</v>
      </c>
    </row>
    <row r="36" spans="1:27" x14ac:dyDescent="0.25">
      <c r="A36" s="65" t="s">
        <v>647</v>
      </c>
      <c r="B36" s="66" t="s">
        <v>648</v>
      </c>
      <c r="C36" s="67" t="s">
        <v>649</v>
      </c>
      <c r="D36" s="68" t="s">
        <v>650</v>
      </c>
      <c r="E36" s="69">
        <v>9.2971215701465049E-4</v>
      </c>
      <c r="F36" s="69">
        <v>-4.668942766674955E-3</v>
      </c>
      <c r="G36" s="69">
        <v>1.0911944398185991E-2</v>
      </c>
      <c r="H36" s="69">
        <v>4.6417382356933823E-2</v>
      </c>
      <c r="I36" s="69">
        <v>3.8234057681672207E-2</v>
      </c>
      <c r="J36" s="69">
        <v>-7.4039664265881378E-3</v>
      </c>
      <c r="K36" s="69">
        <v>2.1212798394567134E-2</v>
      </c>
      <c r="L36" s="69">
        <v>2.9805392478243764E-2</v>
      </c>
      <c r="M36" s="69">
        <v>3.5157896926275578E-2</v>
      </c>
      <c r="N36" s="69">
        <v>4.1312131017308795E-2</v>
      </c>
      <c r="O36" s="69">
        <v>5.5306954223278026E-2</v>
      </c>
      <c r="P36" s="69">
        <v>4.7949547442187601E-3</v>
      </c>
      <c r="Q36" s="69">
        <v>-1.9769540561532795E-3</v>
      </c>
      <c r="R36" s="69">
        <v>1.0854241082028704E-2</v>
      </c>
      <c r="S36" s="69">
        <v>5.0235819173227503E-2</v>
      </c>
      <c r="T36" s="69">
        <v>3.6142017427289286E-2</v>
      </c>
      <c r="U36" s="69">
        <v>-1.3502386817195067E-2</v>
      </c>
      <c r="V36" s="69">
        <v>1.5341205135969593E-2</v>
      </c>
      <c r="W36" s="69">
        <v>2.9007591589099935E-2</v>
      </c>
      <c r="X36" s="69">
        <v>3.4462354562212028E-2</v>
      </c>
      <c r="Y36" s="69">
        <v>3.983304478436156E-2</v>
      </c>
      <c r="Z36" s="69">
        <v>5.2753326863338224E-2</v>
      </c>
      <c r="AA36" s="39" t="s">
        <v>647</v>
      </c>
    </row>
    <row r="37" spans="1:27" x14ac:dyDescent="0.25">
      <c r="A37" s="60" t="s">
        <v>651</v>
      </c>
      <c r="B37" s="61" t="s">
        <v>652</v>
      </c>
      <c r="C37" s="62" t="s">
        <v>653</v>
      </c>
      <c r="D37" s="63" t="s">
        <v>654</v>
      </c>
      <c r="E37" s="70">
        <v>3.1832887595129034E-3</v>
      </c>
      <c r="F37" s="70">
        <v>-1.3915670815402015E-3</v>
      </c>
      <c r="G37" s="70">
        <v>1.5183971624593395E-2</v>
      </c>
      <c r="H37" s="70">
        <v>5.3188534023872913E-2</v>
      </c>
      <c r="I37" s="70">
        <v>4.8244915570701208E-2</v>
      </c>
      <c r="J37" s="70">
        <v>-1.3313303103886787E-3</v>
      </c>
      <c r="K37" s="70">
        <v>3.4746819263885786E-2</v>
      </c>
      <c r="L37" s="70">
        <v>3.9541652979901754E-2</v>
      </c>
      <c r="M37" s="70">
        <v>4.206607991386635E-2</v>
      </c>
      <c r="N37" s="70">
        <v>4.9280008069137349E-2</v>
      </c>
      <c r="O37" s="70">
        <v>6.2658788000228061E-2</v>
      </c>
      <c r="P37" s="70">
        <v>7.9872416494837228E-3</v>
      </c>
      <c r="Q37" s="70">
        <v>2.8271288133578931E-3</v>
      </c>
      <c r="R37" s="70">
        <v>1.6151218866725658E-2</v>
      </c>
      <c r="S37" s="70">
        <v>5.8612961362560334E-2</v>
      </c>
      <c r="T37" s="70">
        <v>4.8425214143189788E-2</v>
      </c>
      <c r="U37" s="70">
        <v>-5.4694888767993222E-3</v>
      </c>
      <c r="V37" s="70">
        <v>3.1335095849687633E-2</v>
      </c>
      <c r="W37" s="70">
        <v>4.1150972621059934E-2</v>
      </c>
      <c r="X37" s="70">
        <v>4.3618656888308349E-2</v>
      </c>
      <c r="Y37" s="70">
        <v>4.9473179779094156E-2</v>
      </c>
      <c r="Z37" s="70">
        <v>6.1296456461429338E-2</v>
      </c>
      <c r="AA37" s="39" t="s">
        <v>651</v>
      </c>
    </row>
    <row r="38" spans="1:27" x14ac:dyDescent="0.25">
      <c r="A38" s="65" t="s">
        <v>655</v>
      </c>
      <c r="B38" s="66" t="s">
        <v>656</v>
      </c>
      <c r="C38" s="67" t="s">
        <v>657</v>
      </c>
      <c r="D38" s="68" t="s">
        <v>658</v>
      </c>
      <c r="E38" s="69">
        <v>6.5148978366478261E-3</v>
      </c>
      <c r="F38" s="69">
        <v>3.4364043858206017E-3</v>
      </c>
      <c r="G38" s="69">
        <v>2.1652670050337885E-2</v>
      </c>
      <c r="H38" s="69">
        <v>6.3233719491134321E-2</v>
      </c>
      <c r="I38" s="69">
        <v>6.2709525602587579E-2</v>
      </c>
      <c r="J38" s="69">
        <v>6.5250205835492014E-3</v>
      </c>
      <c r="K38" s="69">
        <v>4.9724040890474441E-2</v>
      </c>
      <c r="L38" s="69">
        <v>5.0796232672050801E-2</v>
      </c>
      <c r="M38" s="69">
        <v>5.049090269838663E-2</v>
      </c>
      <c r="N38" s="69">
        <v>5.7361790273193547E-2</v>
      </c>
      <c r="O38" s="69">
        <v>6.9605383117354425E-2</v>
      </c>
      <c r="P38" s="69">
        <v>1.276790009566886E-2</v>
      </c>
      <c r="Q38" s="69">
        <v>1.0039542437697779E-2</v>
      </c>
      <c r="R38" s="69">
        <v>2.4313843948165381E-2</v>
      </c>
      <c r="S38" s="69">
        <v>7.1149681069146986E-2</v>
      </c>
      <c r="T38" s="69">
        <v>6.6401086150297717E-2</v>
      </c>
      <c r="U38" s="69">
        <v>5.2083468423902435E-3</v>
      </c>
      <c r="V38" s="69">
        <v>4.9356470972964361E-2</v>
      </c>
      <c r="W38" s="69">
        <v>5.4923399123654848E-2</v>
      </c>
      <c r="X38" s="69">
        <v>5.430474349154446E-2</v>
      </c>
      <c r="Y38" s="69">
        <v>5.9141319315336505E-2</v>
      </c>
      <c r="Z38" s="69">
        <v>6.9460994642390306E-2</v>
      </c>
      <c r="AA38" s="39" t="s">
        <v>655</v>
      </c>
    </row>
    <row r="39" spans="1:27" x14ac:dyDescent="0.25">
      <c r="A39" s="60" t="s">
        <v>659</v>
      </c>
      <c r="B39" s="61" t="s">
        <v>660</v>
      </c>
      <c r="C39" s="62" t="s">
        <v>661</v>
      </c>
      <c r="D39" s="63" t="s">
        <v>662</v>
      </c>
      <c r="E39" s="70">
        <v>9.8735989007063818E-3</v>
      </c>
      <c r="F39" s="70">
        <v>8.3933823016442144E-3</v>
      </c>
      <c r="G39" s="70">
        <v>2.8166591823694409E-2</v>
      </c>
      <c r="H39" s="70">
        <v>7.3469520447479342E-2</v>
      </c>
      <c r="I39" s="70">
        <v>7.7390932138655E-2</v>
      </c>
      <c r="J39" s="70">
        <v>1.4002862832416252E-2</v>
      </c>
      <c r="K39" s="70">
        <v>6.4437034923194858E-2</v>
      </c>
      <c r="L39" s="70">
        <v>6.3184787205397663E-2</v>
      </c>
      <c r="M39" s="70">
        <v>5.975619612116212E-2</v>
      </c>
      <c r="N39" s="70">
        <v>6.5457190409594412E-2</v>
      </c>
      <c r="O39" s="70">
        <v>7.6775324977587101E-2</v>
      </c>
      <c r="P39" s="70">
        <v>1.7496361754067991E-2</v>
      </c>
      <c r="Q39" s="70">
        <v>1.7221471706565294E-2</v>
      </c>
      <c r="R39" s="70">
        <v>3.2485385682715417E-2</v>
      </c>
      <c r="S39" s="70">
        <v>8.3735799728220428E-2</v>
      </c>
      <c r="T39" s="70">
        <v>8.4571900434399438E-2</v>
      </c>
      <c r="U39" s="70">
        <v>1.5868812951614908E-2</v>
      </c>
      <c r="V39" s="70">
        <v>6.7312127601864447E-2</v>
      </c>
      <c r="W39" s="70">
        <v>6.975192119974194E-2</v>
      </c>
      <c r="X39" s="70">
        <v>6.5665228881951032E-2</v>
      </c>
      <c r="Y39" s="70">
        <v>6.8893965805646884E-2</v>
      </c>
      <c r="Z39" s="70">
        <v>7.7820469790903291E-2</v>
      </c>
      <c r="AA39" s="39" t="s">
        <v>659</v>
      </c>
    </row>
    <row r="40" spans="1:27" x14ac:dyDescent="0.25">
      <c r="A40" s="65" t="s">
        <v>663</v>
      </c>
      <c r="B40" s="66" t="s">
        <v>664</v>
      </c>
      <c r="C40" s="67" t="s">
        <v>665</v>
      </c>
      <c r="D40" s="68" t="s">
        <v>666</v>
      </c>
      <c r="E40" s="69">
        <v>1.282899439162688E-2</v>
      </c>
      <c r="F40" s="69">
        <v>1.3239519620249718E-2</v>
      </c>
      <c r="G40" s="69">
        <v>3.3486404773181544E-2</v>
      </c>
      <c r="H40" s="69">
        <v>8.1979542938308114E-2</v>
      </c>
      <c r="I40" s="69">
        <v>8.9327191930914651E-2</v>
      </c>
      <c r="J40" s="69">
        <v>1.7839540848801683E-2</v>
      </c>
      <c r="K40" s="69">
        <v>7.2252336339355683E-2</v>
      </c>
      <c r="L40" s="69">
        <v>6.9439177069163804E-2</v>
      </c>
      <c r="M40" s="69">
        <v>6.4280183443262473E-2</v>
      </c>
      <c r="N40" s="69">
        <v>6.9678984749364847E-2</v>
      </c>
      <c r="O40" s="69">
        <v>8.019671126101513E-2</v>
      </c>
      <c r="P40" s="69">
        <v>2.0976587589050411E-2</v>
      </c>
      <c r="Q40" s="69">
        <v>2.2531244586067922E-2</v>
      </c>
      <c r="R40" s="69">
        <v>3.8560997222508275E-2</v>
      </c>
      <c r="S40" s="69">
        <v>9.2832671029533742E-2</v>
      </c>
      <c r="T40" s="69">
        <v>9.7580127188439558E-2</v>
      </c>
      <c r="U40" s="69">
        <v>2.293595225951095E-2</v>
      </c>
      <c r="V40" s="69">
        <v>7.715391620712686E-2</v>
      </c>
      <c r="W40" s="69">
        <v>7.6742447645637535E-2</v>
      </c>
      <c r="X40" s="69">
        <v>7.0919855398495546E-2</v>
      </c>
      <c r="Y40" s="69">
        <v>7.3686505222264609E-2</v>
      </c>
      <c r="Z40" s="69">
        <v>8.1664092845452174E-2</v>
      </c>
      <c r="AA40" s="39" t="s">
        <v>663</v>
      </c>
    </row>
    <row r="41" spans="1:27" x14ac:dyDescent="0.25">
      <c r="A41" s="60" t="s">
        <v>667</v>
      </c>
      <c r="B41" s="61" t="s">
        <v>668</v>
      </c>
      <c r="C41" s="62" t="s">
        <v>669</v>
      </c>
      <c r="D41" s="63" t="s">
        <v>670</v>
      </c>
      <c r="E41" s="70">
        <v>1.4707676656958935E-2</v>
      </c>
      <c r="F41" s="70">
        <v>1.6600629569132996E-2</v>
      </c>
      <c r="G41" s="70">
        <v>3.6532716545475852E-2</v>
      </c>
      <c r="H41" s="70">
        <v>8.6940174833252781E-2</v>
      </c>
      <c r="I41" s="70">
        <v>9.6174777063118944E-2</v>
      </c>
      <c r="J41" s="70">
        <v>1.9699710259694747E-2</v>
      </c>
      <c r="K41" s="70">
        <v>7.6023490182199671E-2</v>
      </c>
      <c r="L41" s="70">
        <v>7.2277812766472049E-2</v>
      </c>
      <c r="M41" s="70">
        <v>6.6155369097696148E-2</v>
      </c>
      <c r="N41" s="70">
        <v>7.1804341330464982E-2</v>
      </c>
      <c r="O41" s="70">
        <v>8.2325731623923204E-2</v>
      </c>
      <c r="P41" s="70">
        <v>2.2634293457709953E-2</v>
      </c>
      <c r="Q41" s="70">
        <v>2.5047185195779864E-2</v>
      </c>
      <c r="R41" s="70">
        <v>4.1381033089759711E-2</v>
      </c>
      <c r="S41" s="70">
        <v>9.7022472447181096E-2</v>
      </c>
      <c r="T41" s="70">
        <v>0.1037079572183599</v>
      </c>
      <c r="U41" s="70">
        <v>2.6393983713054014E-2</v>
      </c>
      <c r="V41" s="70">
        <v>8.1874323716071729E-2</v>
      </c>
      <c r="W41" s="70">
        <v>7.9896916483484626E-2</v>
      </c>
      <c r="X41" s="70">
        <v>7.3166117010116327E-2</v>
      </c>
      <c r="Y41" s="70">
        <v>7.6101654255433582E-2</v>
      </c>
      <c r="Z41" s="70">
        <v>8.4010810634204347E-2</v>
      </c>
      <c r="AA41" s="39" t="s">
        <v>667</v>
      </c>
    </row>
    <row r="42" spans="1:27" x14ac:dyDescent="0.25">
      <c r="A42" s="65" t="s">
        <v>671</v>
      </c>
      <c r="B42" s="66" t="s">
        <v>672</v>
      </c>
      <c r="C42" s="67" t="s">
        <v>673</v>
      </c>
      <c r="D42" s="68" t="s">
        <v>674</v>
      </c>
      <c r="E42" s="69">
        <v>1.5958999710370181E-2</v>
      </c>
      <c r="F42" s="69">
        <v>1.8921517853083492E-2</v>
      </c>
      <c r="G42" s="69">
        <v>3.8484845479983321E-2</v>
      </c>
      <c r="H42" s="69">
        <v>9.025328359353546E-2</v>
      </c>
      <c r="I42" s="69">
        <v>0.1008357146726393</v>
      </c>
      <c r="J42" s="69">
        <v>2.0744418931882835E-2</v>
      </c>
      <c r="K42" s="69">
        <v>7.9120468964503754E-2</v>
      </c>
      <c r="L42" s="69">
        <v>7.4750840813289532E-2</v>
      </c>
      <c r="M42" s="69">
        <v>6.7934511524443852E-2</v>
      </c>
      <c r="N42" s="69">
        <v>7.3371956860383225E-2</v>
      </c>
      <c r="O42" s="69">
        <v>8.3782779384649508E-2</v>
      </c>
      <c r="P42" s="69">
        <v>2.3691092750271148E-2</v>
      </c>
      <c r="Q42" s="69">
        <v>2.6686868076731818E-2</v>
      </c>
      <c r="R42" s="69">
        <v>4.317199189851495E-2</v>
      </c>
      <c r="S42" s="69">
        <v>9.9728253968452307E-2</v>
      </c>
      <c r="T42" s="69">
        <v>0.10781755812874549</v>
      </c>
      <c r="U42" s="69">
        <v>2.8916324944814331E-2</v>
      </c>
      <c r="V42" s="69">
        <v>8.5858694501041999E-2</v>
      </c>
      <c r="W42" s="69">
        <v>8.2640662730590675E-2</v>
      </c>
      <c r="X42" s="69">
        <v>7.5281622778477164E-2</v>
      </c>
      <c r="Y42" s="69">
        <v>7.7834396552269869E-2</v>
      </c>
      <c r="Z42" s="69">
        <v>8.5572154803435607E-2</v>
      </c>
      <c r="AA42" s="39" t="s">
        <v>671</v>
      </c>
    </row>
    <row r="43" spans="1:27" x14ac:dyDescent="0.25">
      <c r="A43" s="60" t="s">
        <v>675</v>
      </c>
      <c r="B43" s="61" t="s">
        <v>676</v>
      </c>
      <c r="C43" s="62" t="s">
        <v>677</v>
      </c>
      <c r="D43" s="63" t="s">
        <v>678</v>
      </c>
      <c r="E43" s="70">
        <v>1.6587565362880863E-2</v>
      </c>
      <c r="F43" s="70">
        <v>2.006745392261422E-2</v>
      </c>
      <c r="G43" s="70">
        <v>3.9534968161331951E-2</v>
      </c>
      <c r="H43" s="70">
        <v>9.1846272004203477E-2</v>
      </c>
      <c r="I43" s="70">
        <v>0.10300278076972424</v>
      </c>
      <c r="J43" s="70">
        <v>2.1428244023518284E-2</v>
      </c>
      <c r="K43" s="70">
        <v>7.9633576291052943E-2</v>
      </c>
      <c r="L43" s="70">
        <v>7.5125392411495628E-2</v>
      </c>
      <c r="M43" s="70">
        <v>6.8180783265981315E-2</v>
      </c>
      <c r="N43" s="70">
        <v>7.356988164618028E-2</v>
      </c>
      <c r="O43" s="70">
        <v>8.3922184176888015E-2</v>
      </c>
      <c r="P43" s="70">
        <v>2.4210599034997893E-2</v>
      </c>
      <c r="Q43" s="70">
        <v>2.7492906976580134E-2</v>
      </c>
      <c r="R43" s="70">
        <v>4.4101124791213087E-2</v>
      </c>
      <c r="S43" s="70">
        <v>0.10101660727683837</v>
      </c>
      <c r="T43" s="70">
        <v>0.10967372075162274</v>
      </c>
      <c r="U43" s="70">
        <v>2.9814568958898002E-2</v>
      </c>
      <c r="V43" s="70">
        <v>8.6509381031919963E-2</v>
      </c>
      <c r="W43" s="70">
        <v>8.3131128576943381E-2</v>
      </c>
      <c r="X43" s="70">
        <v>7.5665380531738657E-2</v>
      </c>
      <c r="Y43" s="70">
        <v>7.8108896672854478E-2</v>
      </c>
      <c r="Z43" s="70">
        <v>8.5766128340441394E-2</v>
      </c>
      <c r="AA43" s="39" t="s">
        <v>675</v>
      </c>
    </row>
    <row r="44" spans="1:27" x14ac:dyDescent="0.25">
      <c r="A44" s="65" t="s">
        <v>679</v>
      </c>
      <c r="B44" s="66" t="s">
        <v>680</v>
      </c>
      <c r="C44" s="67" t="s">
        <v>681</v>
      </c>
      <c r="D44" s="68" t="s">
        <v>682</v>
      </c>
      <c r="E44" s="69">
        <v>1.6587565362880863E-2</v>
      </c>
      <c r="F44" s="69">
        <v>2.0067453922614442E-2</v>
      </c>
      <c r="G44" s="69">
        <v>3.9534968161331951E-2</v>
      </c>
      <c r="H44" s="69">
        <v>9.1846272004203477E-2</v>
      </c>
      <c r="I44" s="69">
        <v>0.10300278076972402</v>
      </c>
      <c r="J44" s="69">
        <v>2.1428244023518506E-2</v>
      </c>
      <c r="K44" s="69">
        <v>7.9633576291052943E-2</v>
      </c>
      <c r="L44" s="69">
        <v>7.5125392411495628E-2</v>
      </c>
      <c r="M44" s="69">
        <v>6.8180783265981315E-2</v>
      </c>
      <c r="N44" s="69">
        <v>7.356988164618028E-2</v>
      </c>
      <c r="O44" s="69">
        <v>8.3901444315908735E-2</v>
      </c>
      <c r="P44" s="69">
        <v>2.4210599034997893E-2</v>
      </c>
      <c r="Q44" s="69">
        <v>2.7492906976579912E-2</v>
      </c>
      <c r="R44" s="69">
        <v>4.4101124791212865E-2</v>
      </c>
      <c r="S44" s="69">
        <v>0.10101660727683814</v>
      </c>
      <c r="T44" s="69">
        <v>0.10967372075162252</v>
      </c>
      <c r="U44" s="69">
        <v>2.9814568958898224E-2</v>
      </c>
      <c r="V44" s="69">
        <v>8.6509381031920185E-2</v>
      </c>
      <c r="W44" s="69">
        <v>8.3131128576943381E-2</v>
      </c>
      <c r="X44" s="69">
        <v>7.5665380531738657E-2</v>
      </c>
      <c r="Y44" s="69">
        <v>7.8108896672854478E-2</v>
      </c>
      <c r="Z44" s="69">
        <v>8.5761530338955616E-2</v>
      </c>
      <c r="AA44" s="39" t="s">
        <v>679</v>
      </c>
    </row>
    <row r="45" spans="1:27" x14ac:dyDescent="0.25">
      <c r="A45" s="60" t="s">
        <v>683</v>
      </c>
      <c r="B45" s="61" t="s">
        <v>684</v>
      </c>
      <c r="C45" s="62" t="s">
        <v>685</v>
      </c>
      <c r="D45" s="63" t="s">
        <v>686</v>
      </c>
      <c r="E45" s="70">
        <v>1.6587565362880863E-2</v>
      </c>
      <c r="F45" s="70">
        <v>2.006745392261422E-2</v>
      </c>
      <c r="G45" s="70">
        <v>3.9534968161331729E-2</v>
      </c>
      <c r="H45" s="70">
        <v>9.1846272004203255E-2</v>
      </c>
      <c r="I45" s="70">
        <v>0.1030027807697238</v>
      </c>
      <c r="J45" s="70">
        <v>2.1428244023518284E-2</v>
      </c>
      <c r="K45" s="70">
        <v>7.9633576291052943E-2</v>
      </c>
      <c r="L45" s="70">
        <v>7.5125392411495628E-2</v>
      </c>
      <c r="M45" s="70">
        <v>6.8180783265981315E-2</v>
      </c>
      <c r="N45" s="70">
        <v>7.356988164618028E-2</v>
      </c>
      <c r="O45" s="71">
        <v>8.3901444315908735E-2</v>
      </c>
      <c r="P45" s="70">
        <v>2.4210599034997893E-2</v>
      </c>
      <c r="Q45" s="70">
        <v>2.7492906976580356E-2</v>
      </c>
      <c r="R45" s="70">
        <v>4.4101124791213309E-2</v>
      </c>
      <c r="S45" s="70">
        <v>0.10101660727683859</v>
      </c>
      <c r="T45" s="70">
        <v>0.10967372075162296</v>
      </c>
      <c r="U45" s="70">
        <v>2.9814568958898224E-2</v>
      </c>
      <c r="V45" s="70">
        <v>8.6509381031920185E-2</v>
      </c>
      <c r="W45" s="70">
        <v>8.3156250844408808E-2</v>
      </c>
      <c r="X45" s="70">
        <v>7.5679494979711714E-2</v>
      </c>
      <c r="Y45" s="70">
        <v>7.7994005554374413E-2</v>
      </c>
      <c r="Z45" s="71">
        <v>8.5719342080607719E-2</v>
      </c>
      <c r="AA45" s="39" t="s">
        <v>683</v>
      </c>
    </row>
    <row r="46" spans="1:27" ht="21.95" customHeight="1" x14ac:dyDescent="0.25">
      <c r="A46" s="50" t="s">
        <v>687</v>
      </c>
      <c r="B46" s="51"/>
      <c r="C46" s="52"/>
      <c r="D46" s="52"/>
      <c r="E46" s="82"/>
      <c r="F46" s="83"/>
      <c r="G46" s="82"/>
      <c r="H46" s="83"/>
      <c r="I46" s="84"/>
      <c r="J46" s="83"/>
      <c r="K46" s="83"/>
      <c r="L46" s="82"/>
      <c r="M46" s="82"/>
      <c r="N46" s="83"/>
      <c r="O46" s="83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39" t="s">
        <v>687</v>
      </c>
    </row>
    <row r="47" spans="1:27" x14ac:dyDescent="0.25">
      <c r="A47" s="60" t="s">
        <v>688</v>
      </c>
      <c r="B47" s="61" t="s">
        <v>689</v>
      </c>
      <c r="C47" s="62" t="s">
        <v>690</v>
      </c>
      <c r="D47" s="63" t="s">
        <v>691</v>
      </c>
      <c r="E47" s="64">
        <v>-9.2516365733696926E-4</v>
      </c>
      <c r="F47" s="64">
        <v>-7.6651396374681768E-3</v>
      </c>
      <c r="G47" s="64">
        <v>7.6568447244209636E-3</v>
      </c>
      <c r="H47" s="64">
        <v>4.1411958739956845E-2</v>
      </c>
      <c r="I47" s="64">
        <v>3.0967131713776075E-2</v>
      </c>
      <c r="J47" s="64">
        <v>-1.1015569994251573E-2</v>
      </c>
      <c r="K47" s="64">
        <v>1.2781988129708877E-2</v>
      </c>
      <c r="L47" s="64">
        <v>2.5039062551410751E-2</v>
      </c>
      <c r="M47" s="64">
        <v>3.2417997558733092E-2</v>
      </c>
      <c r="N47" s="64">
        <v>3.4627862543903598E-2</v>
      </c>
      <c r="O47" s="64">
        <v>4.7675995215340272E-2</v>
      </c>
      <c r="P47" s="64">
        <v>2.7887583235999269E-3</v>
      </c>
      <c r="Q47" s="64">
        <v>-4.860725235624419E-3</v>
      </c>
      <c r="R47" s="64">
        <v>7.8167209040227448E-3</v>
      </c>
      <c r="S47" s="64">
        <v>4.5380828699891351E-2</v>
      </c>
      <c r="T47" s="64">
        <v>2.9621304219178635E-2</v>
      </c>
      <c r="U47" s="64">
        <v>-1.7538078547757907E-2</v>
      </c>
      <c r="V47" s="64">
        <v>6.6401246985241524E-3</v>
      </c>
      <c r="W47" s="64">
        <v>2.3811431513395487E-2</v>
      </c>
      <c r="X47" s="64">
        <v>3.0917098265961229E-2</v>
      </c>
      <c r="Y47" s="64">
        <v>3.2753745028749393E-2</v>
      </c>
      <c r="Z47" s="64">
        <v>4.4639624700185898E-2</v>
      </c>
      <c r="AA47" s="39" t="s">
        <v>688</v>
      </c>
    </row>
    <row r="48" spans="1:27" x14ac:dyDescent="0.25">
      <c r="A48" s="65" t="s">
        <v>692</v>
      </c>
      <c r="B48" s="66" t="s">
        <v>693</v>
      </c>
      <c r="C48" s="67" t="s">
        <v>694</v>
      </c>
      <c r="D48" s="68" t="s">
        <v>695</v>
      </c>
      <c r="E48" s="69">
        <v>-5.556693349219044E-4</v>
      </c>
      <c r="F48" s="69">
        <v>-7.0345538106628691E-3</v>
      </c>
      <c r="G48" s="69">
        <v>8.2999393752982709E-3</v>
      </c>
      <c r="H48" s="69">
        <v>4.2364215431666574E-2</v>
      </c>
      <c r="I48" s="69">
        <v>3.253874194757933E-2</v>
      </c>
      <c r="J48" s="69">
        <v>-9.8553615549457074E-3</v>
      </c>
      <c r="K48" s="69">
        <v>1.5359427078210031E-2</v>
      </c>
      <c r="L48" s="69">
        <v>2.6615088664458053E-2</v>
      </c>
      <c r="M48" s="69">
        <v>3.3479779397517229E-2</v>
      </c>
      <c r="N48" s="69">
        <v>3.6296971572824743E-2</v>
      </c>
      <c r="O48" s="69">
        <v>4.9968918323271883E-2</v>
      </c>
      <c r="P48" s="69">
        <v>3.2290950579827449E-3</v>
      </c>
      <c r="Q48" s="69">
        <v>-4.1784657815397974E-3</v>
      </c>
      <c r="R48" s="69">
        <v>8.5225083061308826E-3</v>
      </c>
      <c r="S48" s="69">
        <v>4.6455946696193573E-2</v>
      </c>
      <c r="T48" s="69">
        <v>3.1239757907730148E-2</v>
      </c>
      <c r="U48" s="69">
        <v>-1.6225244633578106E-2</v>
      </c>
      <c r="V48" s="69">
        <v>9.3331161193126455E-3</v>
      </c>
      <c r="W48" s="69">
        <v>2.5581863726098497E-2</v>
      </c>
      <c r="X48" s="69">
        <v>3.223340602734015E-2</v>
      </c>
      <c r="Y48" s="69">
        <v>3.4576164411372456E-2</v>
      </c>
      <c r="Z48" s="69">
        <v>4.7052405468967606E-2</v>
      </c>
      <c r="AA48" s="39" t="s">
        <v>692</v>
      </c>
    </row>
    <row r="49" spans="1:27" x14ac:dyDescent="0.25">
      <c r="A49" s="60" t="s">
        <v>696</v>
      </c>
      <c r="B49" s="61" t="s">
        <v>697</v>
      </c>
      <c r="C49" s="62" t="s">
        <v>698</v>
      </c>
      <c r="D49" s="63" t="s">
        <v>699</v>
      </c>
      <c r="E49" s="70">
        <v>4.7336506236694831E-4</v>
      </c>
      <c r="F49" s="70">
        <v>-5.4143868749587654E-3</v>
      </c>
      <c r="G49" s="70">
        <v>1.023549716990324E-2</v>
      </c>
      <c r="H49" s="70">
        <v>4.5212237234378616E-2</v>
      </c>
      <c r="I49" s="70">
        <v>3.6827622729852072E-2</v>
      </c>
      <c r="J49" s="70">
        <v>-7.0894160339916024E-3</v>
      </c>
      <c r="K49" s="70">
        <v>2.0812691078732959E-2</v>
      </c>
      <c r="L49" s="70">
        <v>3.0404195071238371E-2</v>
      </c>
      <c r="M49" s="70">
        <v>3.5903772466899353E-2</v>
      </c>
      <c r="N49" s="70">
        <v>4.0490647864852125E-2</v>
      </c>
      <c r="O49" s="70">
        <v>5.4349186690645812E-2</v>
      </c>
      <c r="P49" s="70">
        <v>4.5657358030679607E-3</v>
      </c>
      <c r="Q49" s="70">
        <v>-2.1425972735616972E-3</v>
      </c>
      <c r="R49" s="70">
        <v>1.0773098742386189E-2</v>
      </c>
      <c r="S49" s="70">
        <v>4.9833121169541084E-2</v>
      </c>
      <c r="T49" s="70">
        <v>3.6117368868123334E-2</v>
      </c>
      <c r="U49" s="70">
        <v>-1.2907729710376681E-2</v>
      </c>
      <c r="V49" s="70">
        <v>1.542438791532863E-2</v>
      </c>
      <c r="W49" s="70">
        <v>2.9998221568020567E-2</v>
      </c>
      <c r="X49" s="70">
        <v>3.5314812670798501E-2</v>
      </c>
      <c r="Y49" s="70">
        <v>3.9373439999037974E-2</v>
      </c>
      <c r="Z49" s="70">
        <v>5.1892833594441967E-2</v>
      </c>
      <c r="AA49" s="39" t="s">
        <v>696</v>
      </c>
    </row>
    <row r="50" spans="1:27" x14ac:dyDescent="0.25">
      <c r="A50" s="65" t="s">
        <v>700</v>
      </c>
      <c r="B50" s="66" t="s">
        <v>701</v>
      </c>
      <c r="C50" s="67" t="s">
        <v>702</v>
      </c>
      <c r="D50" s="68" t="s">
        <v>703</v>
      </c>
      <c r="E50" s="69">
        <v>1.8118993754419055E-3</v>
      </c>
      <c r="F50" s="69">
        <v>-3.3568279975102477E-3</v>
      </c>
      <c r="G50" s="69">
        <v>1.2765924692138331E-2</v>
      </c>
      <c r="H50" s="69">
        <v>4.8968724400886954E-2</v>
      </c>
      <c r="I50" s="69">
        <v>4.2372806731857171E-2</v>
      </c>
      <c r="J50" s="69">
        <v>-3.8303803765206146E-3</v>
      </c>
      <c r="K50" s="69">
        <v>2.6957161249745232E-2</v>
      </c>
      <c r="L50" s="69">
        <v>3.2995097008452712E-2</v>
      </c>
      <c r="M50" s="69">
        <v>3.7089830088778086E-2</v>
      </c>
      <c r="N50" s="69">
        <v>4.4461662972872684E-2</v>
      </c>
      <c r="O50" s="69">
        <v>5.9012835454285373E-2</v>
      </c>
      <c r="P50" s="69">
        <v>6.3655517276399731E-3</v>
      </c>
      <c r="Q50" s="69">
        <v>5.7406061292120114E-4</v>
      </c>
      <c r="R50" s="69">
        <v>1.3807680684208457E-2</v>
      </c>
      <c r="S50" s="69">
        <v>5.437160019752052E-2</v>
      </c>
      <c r="T50" s="69">
        <v>4.2591933563964846E-2</v>
      </c>
      <c r="U50" s="69">
        <v>-8.8418192212749158E-3</v>
      </c>
      <c r="V50" s="69">
        <v>2.2434528274070553E-2</v>
      </c>
      <c r="W50" s="69">
        <v>3.3522977132382614E-2</v>
      </c>
      <c r="X50" s="69">
        <v>3.7516342508875811E-2</v>
      </c>
      <c r="Y50" s="69">
        <v>4.419925225246879E-2</v>
      </c>
      <c r="Z50" s="69">
        <v>5.7162220252277907E-2</v>
      </c>
      <c r="AA50" s="39" t="s">
        <v>700</v>
      </c>
    </row>
    <row r="51" spans="1:27" x14ac:dyDescent="0.25">
      <c r="A51" s="60" t="s">
        <v>704</v>
      </c>
      <c r="B51" s="61" t="s">
        <v>705</v>
      </c>
      <c r="C51" s="62" t="s">
        <v>706</v>
      </c>
      <c r="D51" s="63" t="s">
        <v>707</v>
      </c>
      <c r="E51" s="70">
        <v>5.3312963706819705E-3</v>
      </c>
      <c r="F51" s="70">
        <v>1.6099266578888383E-3</v>
      </c>
      <c r="G51" s="70">
        <v>1.9527959316658405E-2</v>
      </c>
      <c r="H51" s="70">
        <v>5.9924606511883471E-2</v>
      </c>
      <c r="I51" s="70">
        <v>5.8543424129925858E-2</v>
      </c>
      <c r="J51" s="70">
        <v>6.1357324055728579E-3</v>
      </c>
      <c r="K51" s="70">
        <v>5.0189162095855222E-2</v>
      </c>
      <c r="L51" s="70">
        <v>5.1919145285019841E-2</v>
      </c>
      <c r="M51" s="70">
        <v>5.1213336995463044E-2</v>
      </c>
      <c r="N51" s="70">
        <v>5.7791121249401778E-2</v>
      </c>
      <c r="O51" s="70">
        <v>7.0239008214512344E-2</v>
      </c>
      <c r="P51" s="70">
        <v>1.1505347764853235E-2</v>
      </c>
      <c r="Q51" s="70">
        <v>8.3159864445148113E-3</v>
      </c>
      <c r="R51" s="70">
        <v>2.2347279303715162E-2</v>
      </c>
      <c r="S51" s="70">
        <v>6.815110250731804E-2</v>
      </c>
      <c r="T51" s="70">
        <v>6.2994243077714618E-2</v>
      </c>
      <c r="U51" s="70">
        <v>4.560682987914344E-3</v>
      </c>
      <c r="V51" s="70">
        <v>5.0209815028875893E-2</v>
      </c>
      <c r="W51" s="70">
        <v>5.6789258606781301E-2</v>
      </c>
      <c r="X51" s="70">
        <v>5.5454510738316642E-2</v>
      </c>
      <c r="Y51" s="70">
        <v>6.0341959389760946E-2</v>
      </c>
      <c r="Z51" s="70">
        <v>7.0392400610862049E-2</v>
      </c>
      <c r="AA51" s="39" t="s">
        <v>704</v>
      </c>
    </row>
    <row r="52" spans="1:27" x14ac:dyDescent="0.25">
      <c r="A52" s="65" t="s">
        <v>708</v>
      </c>
      <c r="B52" s="66" t="s">
        <v>709</v>
      </c>
      <c r="C52" s="67" t="s">
        <v>710</v>
      </c>
      <c r="D52" s="68" t="s">
        <v>711</v>
      </c>
      <c r="E52" s="69">
        <v>9.6709546049922324E-3</v>
      </c>
      <c r="F52" s="69">
        <v>7.9061804773108424E-3</v>
      </c>
      <c r="G52" s="69">
        <v>2.8139304541436427E-2</v>
      </c>
      <c r="H52" s="69">
        <v>7.3054394598405681E-2</v>
      </c>
      <c r="I52" s="69">
        <v>7.7144085871809986E-2</v>
      </c>
      <c r="J52" s="69">
        <v>1.5474907298441698E-2</v>
      </c>
      <c r="K52" s="69">
        <v>6.5318320387542927E-2</v>
      </c>
      <c r="L52" s="69">
        <v>6.2626074500614637E-2</v>
      </c>
      <c r="M52" s="69">
        <v>5.9092089625254252E-2</v>
      </c>
      <c r="N52" s="69">
        <v>6.5524327200105592E-2</v>
      </c>
      <c r="O52" s="69">
        <v>7.7060915855746703E-2</v>
      </c>
      <c r="P52" s="69">
        <v>1.7809490170840547E-2</v>
      </c>
      <c r="Q52" s="69">
        <v>1.7862352982842999E-2</v>
      </c>
      <c r="R52" s="69">
        <v>3.335527665870619E-2</v>
      </c>
      <c r="S52" s="69">
        <v>8.470424572780999E-2</v>
      </c>
      <c r="T52" s="69">
        <v>8.6346447878868693E-2</v>
      </c>
      <c r="U52" s="69">
        <v>1.7415558905124584E-2</v>
      </c>
      <c r="V52" s="69">
        <v>6.8689803445223463E-2</v>
      </c>
      <c r="W52" s="69">
        <v>6.9937453293144047E-2</v>
      </c>
      <c r="X52" s="69">
        <v>6.5539800781202917E-2</v>
      </c>
      <c r="Y52" s="69">
        <v>6.9629529989158279E-2</v>
      </c>
      <c r="Z52" s="69">
        <v>7.8420184781854196E-2</v>
      </c>
      <c r="AA52" s="39" t="s">
        <v>708</v>
      </c>
    </row>
    <row r="53" spans="1:27" x14ac:dyDescent="0.25">
      <c r="A53" s="60" t="s">
        <v>712</v>
      </c>
      <c r="B53" s="61" t="s">
        <v>713</v>
      </c>
      <c r="C53" s="62" t="s">
        <v>714</v>
      </c>
      <c r="D53" s="63" t="s">
        <v>715</v>
      </c>
      <c r="E53" s="70">
        <v>1.2675563425429193E-2</v>
      </c>
      <c r="F53" s="70">
        <v>1.2419002108684518E-2</v>
      </c>
      <c r="G53" s="70">
        <v>3.3917473330214554E-2</v>
      </c>
      <c r="H53" s="70">
        <v>8.2211435380108666E-2</v>
      </c>
      <c r="I53" s="70">
        <v>9.0254714975255945E-2</v>
      </c>
      <c r="J53" s="70">
        <v>2.1872662100789864E-2</v>
      </c>
      <c r="K53" s="70">
        <v>7.8170385168974343E-2</v>
      </c>
      <c r="L53" s="70">
        <v>7.3104621837961625E-2</v>
      </c>
      <c r="M53" s="70">
        <v>6.6791812032119369E-2</v>
      </c>
      <c r="N53" s="70">
        <v>7.2511651344758565E-2</v>
      </c>
      <c r="O53" s="70">
        <v>8.3606396813495909E-2</v>
      </c>
      <c r="P53" s="70">
        <v>2.1930721694604749E-2</v>
      </c>
      <c r="Q53" s="70">
        <v>2.415887067844058E-2</v>
      </c>
      <c r="R53" s="70">
        <v>4.0515416612870503E-2</v>
      </c>
      <c r="S53" s="70">
        <v>9.5774482664937377E-2</v>
      </c>
      <c r="T53" s="70">
        <v>0.10244944842905634</v>
      </c>
      <c r="U53" s="70">
        <v>2.679817821491226E-2</v>
      </c>
      <c r="V53" s="70">
        <v>8.4493555639691298E-2</v>
      </c>
      <c r="W53" s="70">
        <v>8.2355885939411122E-2</v>
      </c>
      <c r="X53" s="70">
        <v>7.4932604939248693E-2</v>
      </c>
      <c r="Y53" s="70">
        <v>7.7983555449720798E-2</v>
      </c>
      <c r="Z53" s="70">
        <v>8.595303146769373E-2</v>
      </c>
      <c r="AA53" s="39" t="s">
        <v>712</v>
      </c>
    </row>
    <row r="54" spans="1:27" x14ac:dyDescent="0.25">
      <c r="A54" s="65" t="s">
        <v>716</v>
      </c>
      <c r="B54" s="66" t="s">
        <v>717</v>
      </c>
      <c r="C54" s="67" t="s">
        <v>718</v>
      </c>
      <c r="D54" s="68" t="s">
        <v>719</v>
      </c>
      <c r="E54" s="69">
        <v>1.5043400189473699E-2</v>
      </c>
      <c r="F54" s="69">
        <v>1.6504198395250747E-2</v>
      </c>
      <c r="G54" s="69">
        <v>3.8004157097052849E-2</v>
      </c>
      <c r="H54" s="69">
        <v>8.8802765473609657E-2</v>
      </c>
      <c r="I54" s="69">
        <v>9.9392548493134392E-2</v>
      </c>
      <c r="J54" s="69">
        <v>2.3835347218948977E-2</v>
      </c>
      <c r="K54" s="69">
        <v>8.2064745470766365E-2</v>
      </c>
      <c r="L54" s="69">
        <v>7.5489097324750842E-2</v>
      </c>
      <c r="M54" s="69">
        <v>6.8208073696466087E-2</v>
      </c>
      <c r="N54" s="69">
        <v>7.4485227381230201E-2</v>
      </c>
      <c r="O54" s="69">
        <v>8.5429757227557523E-2</v>
      </c>
      <c r="P54" s="69">
        <v>2.4438860850479527E-2</v>
      </c>
      <c r="Q54" s="69">
        <v>2.7994741606811591E-2</v>
      </c>
      <c r="R54" s="69">
        <v>4.4928006019573585E-2</v>
      </c>
      <c r="S54" s="69">
        <v>0.10223925860152927</v>
      </c>
      <c r="T54" s="69">
        <v>0.11162968534131368</v>
      </c>
      <c r="U54" s="69">
        <v>3.1488982199191051E-2</v>
      </c>
      <c r="V54" s="69">
        <v>8.9631504019599628E-2</v>
      </c>
      <c r="W54" s="69">
        <v>8.4575612702456615E-2</v>
      </c>
      <c r="X54" s="69">
        <v>7.6367867723092342E-2</v>
      </c>
      <c r="Y54" s="69">
        <v>8.0041513485602733E-2</v>
      </c>
      <c r="Z54" s="69">
        <v>8.7863364045833503E-2</v>
      </c>
      <c r="AA54" s="39" t="s">
        <v>716</v>
      </c>
    </row>
    <row r="55" spans="1:27" x14ac:dyDescent="0.25">
      <c r="A55" s="60" t="s">
        <v>720</v>
      </c>
      <c r="B55" s="61" t="s">
        <v>721</v>
      </c>
      <c r="C55" s="62" t="s">
        <v>722</v>
      </c>
      <c r="D55" s="63" t="s">
        <v>723</v>
      </c>
      <c r="E55" s="70">
        <v>1.6297018490282866E-2</v>
      </c>
      <c r="F55" s="70">
        <v>1.9045456815162343E-2</v>
      </c>
      <c r="G55" s="70">
        <v>3.9754069591791952E-2</v>
      </c>
      <c r="H55" s="70">
        <v>9.1756290328279144E-2</v>
      </c>
      <c r="I55" s="70">
        <v>0.10343022219058562</v>
      </c>
      <c r="J55" s="70">
        <v>2.419626079488757E-2</v>
      </c>
      <c r="K55" s="70">
        <v>8.3402674292456069E-2</v>
      </c>
      <c r="L55" s="70">
        <v>7.6064443287207073E-2</v>
      </c>
      <c r="M55" s="70">
        <v>6.8273201217672996E-2</v>
      </c>
      <c r="N55" s="70">
        <v>7.5290251715829815E-2</v>
      </c>
      <c r="O55" s="70">
        <v>8.661738515179862E-2</v>
      </c>
      <c r="P55" s="70">
        <v>2.5091326379583334E-2</v>
      </c>
      <c r="Q55" s="70">
        <v>2.9011862822883927E-2</v>
      </c>
      <c r="R55" s="70">
        <v>4.5993116301592751E-2</v>
      </c>
      <c r="S55" s="70">
        <v>0.10372627817440949</v>
      </c>
      <c r="T55" s="70">
        <v>0.11398588587662806</v>
      </c>
      <c r="U55" s="70">
        <v>3.292228327005664E-2</v>
      </c>
      <c r="V55" s="70">
        <v>9.1360497767255078E-2</v>
      </c>
      <c r="W55" s="70">
        <v>8.4848901535055532E-2</v>
      </c>
      <c r="X55" s="70">
        <v>7.6324018532177185E-2</v>
      </c>
      <c r="Y55" s="70">
        <v>8.0810288758872417E-2</v>
      </c>
      <c r="Z55" s="70">
        <v>8.9042256800916597E-2</v>
      </c>
      <c r="AA55" s="39" t="s">
        <v>720</v>
      </c>
    </row>
    <row r="56" spans="1:27" x14ac:dyDescent="0.25">
      <c r="A56" s="65" t="s">
        <v>724</v>
      </c>
      <c r="B56" s="66" t="s">
        <v>725</v>
      </c>
      <c r="C56" s="67" t="s">
        <v>726</v>
      </c>
      <c r="D56" s="68" t="s">
        <v>727</v>
      </c>
      <c r="E56" s="69">
        <v>1.710304234817861E-2</v>
      </c>
      <c r="F56" s="69">
        <v>2.073571584158751E-2</v>
      </c>
      <c r="G56" s="69">
        <v>4.0801121402602503E-2</v>
      </c>
      <c r="H56" s="69">
        <v>9.3629057386457548E-2</v>
      </c>
      <c r="I56" s="69">
        <v>0.10601720572918838</v>
      </c>
      <c r="J56" s="69">
        <v>2.4135375237682499E-2</v>
      </c>
      <c r="K56" s="69">
        <v>8.4375906753417551E-2</v>
      </c>
      <c r="L56" s="69">
        <v>7.6528255706200365E-2</v>
      </c>
      <c r="M56" s="69">
        <v>6.8447214958178737E-2</v>
      </c>
      <c r="N56" s="69">
        <v>7.569639021009622E-2</v>
      </c>
      <c r="O56" s="69">
        <v>8.7249667236158457E-2</v>
      </c>
      <c r="P56" s="69">
        <v>2.5472386203247321E-2</v>
      </c>
      <c r="Q56" s="69">
        <v>2.9616300745526569E-2</v>
      </c>
      <c r="R56" s="69">
        <v>4.66084380151226E-2</v>
      </c>
      <c r="S56" s="69">
        <v>0.10458459687348642</v>
      </c>
      <c r="T56" s="69">
        <v>0.11543112408159173</v>
      </c>
      <c r="U56" s="69">
        <v>3.3922558073820497E-2</v>
      </c>
      <c r="V56" s="69">
        <v>9.2743839955936824E-2</v>
      </c>
      <c r="W56" s="69">
        <v>8.5093229145400517E-2</v>
      </c>
      <c r="X56" s="69">
        <v>7.644976986446772E-2</v>
      </c>
      <c r="Y56" s="69">
        <v>8.1120858191096046E-2</v>
      </c>
      <c r="Z56" s="69">
        <v>8.9600286227963677E-2</v>
      </c>
      <c r="AA56" s="39" t="s">
        <v>724</v>
      </c>
    </row>
    <row r="57" spans="1:27" x14ac:dyDescent="0.25">
      <c r="A57" s="60" t="s">
        <v>728</v>
      </c>
      <c r="B57" s="61" t="s">
        <v>729</v>
      </c>
      <c r="C57" s="62" t="s">
        <v>730</v>
      </c>
      <c r="D57" s="63" t="s">
        <v>731</v>
      </c>
      <c r="E57" s="70">
        <v>1.7499414412025738E-2</v>
      </c>
      <c r="F57" s="70">
        <v>2.1537866379068404E-2</v>
      </c>
      <c r="G57" s="70">
        <v>4.1367936845473796E-2</v>
      </c>
      <c r="H57" s="70">
        <v>9.4527240159409942E-2</v>
      </c>
      <c r="I57" s="70">
        <v>0.10722254333881853</v>
      </c>
      <c r="J57" s="70">
        <v>2.4454166959515966E-2</v>
      </c>
      <c r="K57" s="70">
        <v>8.4612878513281808E-2</v>
      </c>
      <c r="L57" s="70">
        <v>7.6712047437969222E-2</v>
      </c>
      <c r="M57" s="70">
        <v>6.8539612772106517E-2</v>
      </c>
      <c r="N57" s="70">
        <v>7.5782492568281956E-2</v>
      </c>
      <c r="O57" s="70">
        <v>8.7309690699485021E-2</v>
      </c>
      <c r="P57" s="70">
        <v>2.5655313087141973E-2</v>
      </c>
      <c r="Q57" s="70">
        <v>2.9904339315880435E-2</v>
      </c>
      <c r="R57" s="70">
        <v>4.69271947237484E-2</v>
      </c>
      <c r="S57" s="70">
        <v>0.10499613723647716</v>
      </c>
      <c r="T57" s="70">
        <v>0.11608300296942908</v>
      </c>
      <c r="U57" s="70">
        <v>3.4301400719000563E-2</v>
      </c>
      <c r="V57" s="70">
        <v>9.3016680550795705E-2</v>
      </c>
      <c r="W57" s="70">
        <v>8.5296598935537427E-2</v>
      </c>
      <c r="X57" s="70">
        <v>7.660631164154319E-2</v>
      </c>
      <c r="Y57" s="70">
        <v>8.1233389165442427E-2</v>
      </c>
      <c r="Z57" s="70">
        <v>8.9679738947327392E-2</v>
      </c>
      <c r="AA57" s="39" t="s">
        <v>728</v>
      </c>
    </row>
    <row r="58" spans="1:27" x14ac:dyDescent="0.25">
      <c r="A58" s="65" t="s">
        <v>732</v>
      </c>
      <c r="B58" s="66" t="s">
        <v>733</v>
      </c>
      <c r="C58" s="67" t="s">
        <v>734</v>
      </c>
      <c r="D58" s="68" t="s">
        <v>735</v>
      </c>
      <c r="E58" s="69">
        <v>1.7499414412025738E-2</v>
      </c>
      <c r="F58" s="69">
        <v>2.1537866379068626E-2</v>
      </c>
      <c r="G58" s="69">
        <v>4.1367936845474018E-2</v>
      </c>
      <c r="H58" s="69">
        <v>9.4527240159410386E-2</v>
      </c>
      <c r="I58" s="69">
        <v>0.10722254333881898</v>
      </c>
      <c r="J58" s="69">
        <v>2.4454166959516188E-2</v>
      </c>
      <c r="K58" s="69">
        <v>8.4612878513281808E-2</v>
      </c>
      <c r="L58" s="69">
        <v>7.6712047437969444E-2</v>
      </c>
      <c r="M58" s="69">
        <v>6.8539612772106517E-2</v>
      </c>
      <c r="N58" s="69">
        <v>7.5782492568282178E-2</v>
      </c>
      <c r="O58" s="69">
        <v>8.7289074896374608E-2</v>
      </c>
      <c r="P58" s="69">
        <v>2.5655313087141973E-2</v>
      </c>
      <c r="Q58" s="69">
        <v>2.9904339315880435E-2</v>
      </c>
      <c r="R58" s="69">
        <v>4.6927194723748622E-2</v>
      </c>
      <c r="S58" s="69">
        <v>0.10499613723647716</v>
      </c>
      <c r="T58" s="69">
        <v>0.11608300296942975</v>
      </c>
      <c r="U58" s="69">
        <v>3.4301400719001007E-2</v>
      </c>
      <c r="V58" s="69">
        <v>9.3016680550795927E-2</v>
      </c>
      <c r="W58" s="69">
        <v>8.5296598935537649E-2</v>
      </c>
      <c r="X58" s="69">
        <v>7.6606311641543412E-2</v>
      </c>
      <c r="Y58" s="69">
        <v>8.1233389165442649E-2</v>
      </c>
      <c r="Z58" s="69">
        <v>8.9675495913008607E-2</v>
      </c>
      <c r="AA58" s="39" t="s">
        <v>732</v>
      </c>
    </row>
    <row r="59" spans="1:27" x14ac:dyDescent="0.25">
      <c r="A59" s="60" t="s">
        <v>736</v>
      </c>
      <c r="B59" s="61" t="s">
        <v>737</v>
      </c>
      <c r="C59" s="62" t="s">
        <v>738</v>
      </c>
      <c r="D59" s="63" t="s">
        <v>739</v>
      </c>
      <c r="E59" s="70">
        <v>1.7499414412025738E-2</v>
      </c>
      <c r="F59" s="70">
        <v>2.1537866379068404E-2</v>
      </c>
      <c r="G59" s="70">
        <v>4.1367936845473796E-2</v>
      </c>
      <c r="H59" s="70">
        <v>9.4527240159409942E-2</v>
      </c>
      <c r="I59" s="70">
        <v>0.10722254333881853</v>
      </c>
      <c r="J59" s="70">
        <v>2.4454166959515744E-2</v>
      </c>
      <c r="K59" s="70">
        <v>8.4612878513281364E-2</v>
      </c>
      <c r="L59" s="70">
        <v>7.6712047437969E-2</v>
      </c>
      <c r="M59" s="70">
        <v>6.8539612772106295E-2</v>
      </c>
      <c r="N59" s="70">
        <v>7.5782492568281956E-2</v>
      </c>
      <c r="O59" s="71">
        <v>8.7289074896374386E-2</v>
      </c>
      <c r="P59" s="70">
        <v>2.5655313087141973E-2</v>
      </c>
      <c r="Q59" s="70">
        <v>2.9904339315880657E-2</v>
      </c>
      <c r="R59" s="70">
        <v>4.6927194723748844E-2</v>
      </c>
      <c r="S59" s="70">
        <v>0.1049961372364776</v>
      </c>
      <c r="T59" s="70">
        <v>0.11608300296942997</v>
      </c>
      <c r="U59" s="70">
        <v>3.4301400719001007E-2</v>
      </c>
      <c r="V59" s="70">
        <v>9.3016680550795927E-2</v>
      </c>
      <c r="W59" s="70">
        <v>8.5317016368776644E-2</v>
      </c>
      <c r="X59" s="70">
        <v>7.6616005656441333E-2</v>
      </c>
      <c r="Y59" s="70">
        <v>8.1168038265789111E-2</v>
      </c>
      <c r="Z59" s="71">
        <v>8.9679112288399754E-2</v>
      </c>
      <c r="AA59" s="39" t="s">
        <v>736</v>
      </c>
    </row>
    <row r="60" spans="1:27" s="91" customFormat="1" ht="21.95" customHeight="1" x14ac:dyDescent="0.25">
      <c r="A60" s="50" t="s">
        <v>740</v>
      </c>
      <c r="B60" s="85"/>
      <c r="C60" s="86"/>
      <c r="D60" s="86"/>
      <c r="E60" s="87"/>
      <c r="F60" s="88"/>
      <c r="G60" s="87"/>
      <c r="H60" s="88"/>
      <c r="I60" s="89"/>
      <c r="J60" s="88"/>
      <c r="K60" s="88"/>
      <c r="L60" s="87"/>
      <c r="M60" s="87"/>
      <c r="N60" s="88"/>
      <c r="O60" s="88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1" t="s">
        <v>740</v>
      </c>
    </row>
    <row r="61" spans="1:27" x14ac:dyDescent="0.25">
      <c r="A61" s="60" t="s">
        <v>741</v>
      </c>
      <c r="B61" s="61" t="s">
        <v>742</v>
      </c>
      <c r="C61" s="62" t="s">
        <v>743</v>
      </c>
      <c r="D61" s="63" t="s">
        <v>744</v>
      </c>
      <c r="E61" s="64">
        <v>-6.2033937470218348E-4</v>
      </c>
      <c r="F61" s="64">
        <v>-7.0439727475115621E-3</v>
      </c>
      <c r="G61" s="64">
        <v>8.4386608663211682E-3</v>
      </c>
      <c r="H61" s="64">
        <v>4.1997174487630629E-2</v>
      </c>
      <c r="I61" s="64">
        <v>3.2577505361858217E-2</v>
      </c>
      <c r="J61" s="64">
        <v>-8.0681715201705861E-3</v>
      </c>
      <c r="K61" s="64">
        <v>1.6147910963176582E-2</v>
      </c>
      <c r="L61" s="64">
        <v>2.6072109071890726E-2</v>
      </c>
      <c r="M61" s="64">
        <v>3.2872510549371015E-2</v>
      </c>
      <c r="N61" s="64">
        <v>3.6271636060478674E-2</v>
      </c>
      <c r="O61" s="64">
        <v>5.0373546238835276E-2</v>
      </c>
      <c r="P61" s="64">
        <v>3.5747144152655785E-3</v>
      </c>
      <c r="Q61" s="64">
        <v>-3.3431608442995309E-3</v>
      </c>
      <c r="R61" s="64">
        <v>9.6647034148178435E-3</v>
      </c>
      <c r="S61" s="64">
        <v>4.7448913846288576E-2</v>
      </c>
      <c r="T61" s="64">
        <v>3.3409031329675321E-2</v>
      </c>
      <c r="U61" s="64">
        <v>-1.3893274845539261E-2</v>
      </c>
      <c r="V61" s="64">
        <v>1.0863175383743595E-2</v>
      </c>
      <c r="W61" s="64">
        <v>2.5800770931828643E-2</v>
      </c>
      <c r="X61" s="64">
        <v>3.2144358140433704E-2</v>
      </c>
      <c r="Y61" s="64">
        <v>3.5324927247164073E-2</v>
      </c>
      <c r="Z61" s="64">
        <v>4.7823777159223591E-2</v>
      </c>
      <c r="AA61" s="39" t="s">
        <v>741</v>
      </c>
    </row>
    <row r="62" spans="1:27" x14ac:dyDescent="0.25">
      <c r="A62" s="65" t="s">
        <v>745</v>
      </c>
      <c r="B62" s="66" t="s">
        <v>746</v>
      </c>
      <c r="C62" s="67" t="s">
        <v>747</v>
      </c>
      <c r="D62" s="68" t="s">
        <v>748</v>
      </c>
      <c r="E62" s="69">
        <v>4.4395124600971059E-6</v>
      </c>
      <c r="F62" s="69">
        <v>-6.0788572497304516E-3</v>
      </c>
      <c r="G62" s="69">
        <v>9.5991503902774777E-3</v>
      </c>
      <c r="H62" s="69">
        <v>4.3786706034926626E-2</v>
      </c>
      <c r="I62" s="69">
        <v>3.5389266984834356E-2</v>
      </c>
      <c r="J62" s="69">
        <v>-6.0685019155855002E-3</v>
      </c>
      <c r="K62" s="69">
        <v>2.082629440931183E-2</v>
      </c>
      <c r="L62" s="69">
        <v>2.9604168511914164E-2</v>
      </c>
      <c r="M62" s="69">
        <v>3.544330878539248E-2</v>
      </c>
      <c r="N62" s="69">
        <v>3.9168164875777567E-2</v>
      </c>
      <c r="O62" s="69">
        <v>5.3493827789064197E-2</v>
      </c>
      <c r="P62" s="69">
        <v>4.4185414275266233E-3</v>
      </c>
      <c r="Q62" s="69">
        <v>-2.0543273844512155E-3</v>
      </c>
      <c r="R62" s="69">
        <v>1.1050152493699006E-2</v>
      </c>
      <c r="S62" s="69">
        <v>4.9620239023325574E-2</v>
      </c>
      <c r="T62" s="69">
        <v>3.6666528470394866E-2</v>
      </c>
      <c r="U62" s="69">
        <v>-1.1479706832074998E-2</v>
      </c>
      <c r="V62" s="69">
        <v>1.6067636772504557E-2</v>
      </c>
      <c r="W62" s="69">
        <v>2.9990361598337234E-2</v>
      </c>
      <c r="X62" s="69">
        <v>3.5350348641937757E-2</v>
      </c>
      <c r="Y62" s="69">
        <v>3.8659991310385111E-2</v>
      </c>
      <c r="Z62" s="69">
        <v>5.1268040551017524E-2</v>
      </c>
      <c r="AA62" s="39" t="s">
        <v>745</v>
      </c>
    </row>
    <row r="63" spans="1:27" x14ac:dyDescent="0.25">
      <c r="A63" s="60" t="s">
        <v>749</v>
      </c>
      <c r="B63" s="61" t="s">
        <v>750</v>
      </c>
      <c r="C63" s="62" t="s">
        <v>751</v>
      </c>
      <c r="D63" s="63" t="s">
        <v>752</v>
      </c>
      <c r="E63" s="70">
        <v>1.7664606473639655E-3</v>
      </c>
      <c r="F63" s="70">
        <v>-3.4974757448887894E-3</v>
      </c>
      <c r="G63" s="70">
        <v>1.2957969029713023E-2</v>
      </c>
      <c r="H63" s="70">
        <v>4.8957711676015814E-2</v>
      </c>
      <c r="I63" s="70">
        <v>4.3050287313279423E-2</v>
      </c>
      <c r="J63" s="70">
        <v>-1.2140704220632292E-3</v>
      </c>
      <c r="K63" s="70">
        <v>3.071538765068782E-2</v>
      </c>
      <c r="L63" s="70">
        <v>3.7579176897727606E-2</v>
      </c>
      <c r="M63" s="70">
        <v>4.1149847149912766E-2</v>
      </c>
      <c r="N63" s="70">
        <v>4.5877300899121787E-2</v>
      </c>
      <c r="O63" s="70">
        <v>5.9616231226608418E-2</v>
      </c>
      <c r="P63" s="70">
        <v>6.9216810326806488E-3</v>
      </c>
      <c r="Q63" s="70">
        <v>1.708872889489621E-3</v>
      </c>
      <c r="R63" s="70">
        <v>1.5201482339892047E-2</v>
      </c>
      <c r="S63" s="70">
        <v>5.6079202304547326E-2</v>
      </c>
      <c r="T63" s="70">
        <v>4.6021993663186711E-2</v>
      </c>
      <c r="U63" s="70">
        <v>-5.3841351581851438E-3</v>
      </c>
      <c r="V63" s="70">
        <v>2.7534460355274959E-2</v>
      </c>
      <c r="W63" s="70">
        <v>3.9514063555901258E-2</v>
      </c>
      <c r="X63" s="70">
        <v>4.2472823946428928E-2</v>
      </c>
      <c r="Y63" s="70">
        <v>4.65223911935706E-2</v>
      </c>
      <c r="Z63" s="70">
        <v>5.8246286963760108E-2</v>
      </c>
      <c r="AA63" s="39" t="s">
        <v>749</v>
      </c>
    </row>
    <row r="64" spans="1:27" x14ac:dyDescent="0.25">
      <c r="A64" s="65" t="s">
        <v>753</v>
      </c>
      <c r="B64" s="66" t="s">
        <v>754</v>
      </c>
      <c r="C64" s="67" t="s">
        <v>755</v>
      </c>
      <c r="D64" s="68" t="s">
        <v>756</v>
      </c>
      <c r="E64" s="69">
        <v>4.0952177318367422E-3</v>
      </c>
      <c r="F64" s="69">
        <v>-9.7123193476544856E-5</v>
      </c>
      <c r="G64" s="69">
        <v>1.7500644189949455E-2</v>
      </c>
      <c r="H64" s="69">
        <v>5.5870795985926591E-2</v>
      </c>
      <c r="I64" s="69">
        <v>5.3093746628846361E-2</v>
      </c>
      <c r="J64" s="69">
        <v>4.5440453384446577E-3</v>
      </c>
      <c r="K64" s="69">
        <v>4.1532752095116088E-2</v>
      </c>
      <c r="L64" s="69">
        <v>4.415190760640586E-2</v>
      </c>
      <c r="M64" s="69">
        <v>4.540622744830225E-2</v>
      </c>
      <c r="N64" s="69">
        <v>5.2216218686336635E-2</v>
      </c>
      <c r="O64" s="69">
        <v>6.5972342924245808E-2</v>
      </c>
      <c r="P64" s="69">
        <v>1.0262119301001071E-2</v>
      </c>
      <c r="Q64" s="69">
        <v>6.7552823762857539E-3</v>
      </c>
      <c r="R64" s="69">
        <v>2.0908323736360757E-2</v>
      </c>
      <c r="S64" s="69">
        <v>6.4763981638489732E-2</v>
      </c>
      <c r="T64" s="69">
        <v>5.844268163257893E-2</v>
      </c>
      <c r="U64" s="69">
        <v>2.1252953762633808E-3</v>
      </c>
      <c r="V64" s="69">
        <v>4.0293984120544746E-2</v>
      </c>
      <c r="W64" s="69">
        <v>4.7902516457167144E-2</v>
      </c>
      <c r="X64" s="69">
        <v>4.8468429578044647E-2</v>
      </c>
      <c r="Y64" s="69">
        <v>5.4256911897142546E-2</v>
      </c>
      <c r="Z64" s="69">
        <v>6.5590218618751361E-2</v>
      </c>
      <c r="AA64" s="39" t="s">
        <v>753</v>
      </c>
    </row>
    <row r="65" spans="1:27" x14ac:dyDescent="0.25">
      <c r="A65" s="60" t="s">
        <v>757</v>
      </c>
      <c r="B65" s="61" t="s">
        <v>758</v>
      </c>
      <c r="C65" s="62" t="s">
        <v>759</v>
      </c>
      <c r="D65" s="63" t="s">
        <v>760</v>
      </c>
      <c r="E65" s="70">
        <v>7.5605402975875702E-3</v>
      </c>
      <c r="F65" s="70">
        <v>4.8632631407941052E-3</v>
      </c>
      <c r="G65" s="70">
        <v>2.4230857885874313E-2</v>
      </c>
      <c r="H65" s="70">
        <v>6.6554347573028139E-2</v>
      </c>
      <c r="I65" s="70">
        <v>6.867489250406833E-2</v>
      </c>
      <c r="J65" s="70">
        <v>1.3593757590806943E-2</v>
      </c>
      <c r="K65" s="70">
        <v>6.097396653654763E-2</v>
      </c>
      <c r="L65" s="70">
        <v>5.8783653042475015E-2</v>
      </c>
      <c r="M65" s="70">
        <v>5.5929127387991162E-2</v>
      </c>
      <c r="N65" s="70">
        <v>6.3116721631150563E-2</v>
      </c>
      <c r="O65" s="70">
        <v>7.5549970059587634E-2</v>
      </c>
      <c r="P65" s="70">
        <v>1.528372371246034E-2</v>
      </c>
      <c r="Q65" s="70">
        <v>1.4350799817915538E-2</v>
      </c>
      <c r="R65" s="70">
        <v>2.9421553400029721E-2</v>
      </c>
      <c r="S65" s="70">
        <v>7.8198104116200318E-2</v>
      </c>
      <c r="T65" s="70">
        <v>7.8100468935602851E-2</v>
      </c>
      <c r="U65" s="70">
        <v>1.4415876099964198E-2</v>
      </c>
      <c r="V65" s="70">
        <v>6.3667127458681971E-2</v>
      </c>
      <c r="W65" s="70">
        <v>6.5925394111762126E-2</v>
      </c>
      <c r="X65" s="70">
        <v>6.2057795374535596E-2</v>
      </c>
      <c r="Y65" s="70">
        <v>6.7451737602014505E-2</v>
      </c>
      <c r="Z65" s="70">
        <v>7.6814895564002228E-2</v>
      </c>
      <c r="AA65" s="39" t="s">
        <v>757</v>
      </c>
    </row>
    <row r="66" spans="1:27" x14ac:dyDescent="0.25">
      <c r="A66" s="65" t="s">
        <v>761</v>
      </c>
      <c r="B66" s="66" t="s">
        <v>762</v>
      </c>
      <c r="C66" s="67" t="s">
        <v>763</v>
      </c>
      <c r="D66" s="68" t="s">
        <v>764</v>
      </c>
      <c r="E66" s="69">
        <v>1.1045905477484297E-2</v>
      </c>
      <c r="F66" s="69">
        <v>1.0020146295089294E-2</v>
      </c>
      <c r="G66" s="69">
        <v>3.1130022111679256E-2</v>
      </c>
      <c r="H66" s="69">
        <v>7.7120554372528849E-2</v>
      </c>
      <c r="I66" s="69">
        <v>8.3631533293823113E-2</v>
      </c>
      <c r="J66" s="69">
        <v>2.0828735234925233E-2</v>
      </c>
      <c r="K66" s="69">
        <v>7.2885953334050235E-2</v>
      </c>
      <c r="L66" s="69">
        <v>6.6177901582080256E-2</v>
      </c>
      <c r="M66" s="69">
        <v>6.1058156123626306E-2</v>
      </c>
      <c r="N66" s="69">
        <v>6.8921398910955167E-2</v>
      </c>
      <c r="O66" s="69">
        <v>8.1134058477677851E-2</v>
      </c>
      <c r="P66" s="69">
        <v>2.0242263309306452E-2</v>
      </c>
      <c r="Q66" s="69">
        <v>2.1906730540442787E-2</v>
      </c>
      <c r="R66" s="69">
        <v>3.8148933065527357E-2</v>
      </c>
      <c r="S66" s="69">
        <v>9.132764689259365E-2</v>
      </c>
      <c r="T66" s="69">
        <v>9.6707262634794677E-2</v>
      </c>
      <c r="U66" s="69">
        <v>2.4614011849626305E-2</v>
      </c>
      <c r="V66" s="69">
        <v>7.8308186555926085E-2</v>
      </c>
      <c r="W66" s="69">
        <v>7.4922384977529344E-2</v>
      </c>
      <c r="X66" s="69">
        <v>6.8736214869138612E-2</v>
      </c>
      <c r="Y66" s="69">
        <v>7.4355801966509816E-2</v>
      </c>
      <c r="Z66" s="69">
        <v>8.3298035745947629E-2</v>
      </c>
      <c r="AA66" s="39" t="s">
        <v>761</v>
      </c>
    </row>
    <row r="67" spans="1:27" x14ac:dyDescent="0.25">
      <c r="A67" s="60" t="s">
        <v>765</v>
      </c>
      <c r="B67" s="61" t="s">
        <v>766</v>
      </c>
      <c r="C67" s="62" t="s">
        <v>767</v>
      </c>
      <c r="D67" s="63" t="s">
        <v>768</v>
      </c>
      <c r="E67" s="70">
        <v>1.3500211981247068E-2</v>
      </c>
      <c r="F67" s="70">
        <v>1.3782540682242717E-2</v>
      </c>
      <c r="G67" s="70">
        <v>3.5760489008372476E-2</v>
      </c>
      <c r="H67" s="70">
        <v>8.4517467535427881E-2</v>
      </c>
      <c r="I67" s="70">
        <v>9.4249837667377934E-2</v>
      </c>
      <c r="J67" s="70">
        <v>2.5824803674858066E-2</v>
      </c>
      <c r="K67" s="70">
        <v>8.31006718748597E-2</v>
      </c>
      <c r="L67" s="70">
        <v>7.4121599330012611E-2</v>
      </c>
      <c r="M67" s="70">
        <v>6.6723532435404742E-2</v>
      </c>
      <c r="N67" s="70">
        <v>7.4446766100420891E-2</v>
      </c>
      <c r="O67" s="70">
        <v>8.680228123334377E-2</v>
      </c>
      <c r="P67" s="70">
        <v>2.3497649833018608E-2</v>
      </c>
      <c r="Q67" s="70">
        <v>2.6894241988788314E-2</v>
      </c>
      <c r="R67" s="70">
        <v>4.3812067915123265E-2</v>
      </c>
      <c r="S67" s="70">
        <v>0.10007258021895615</v>
      </c>
      <c r="T67" s="70">
        <v>0.10954912523405147</v>
      </c>
      <c r="U67" s="70">
        <v>3.2128711448887737E-2</v>
      </c>
      <c r="V67" s="70">
        <v>9.0915855193189454E-2</v>
      </c>
      <c r="W67" s="70">
        <v>8.4129045420337167E-2</v>
      </c>
      <c r="X67" s="70">
        <v>7.555965260800046E-2</v>
      </c>
      <c r="Y67" s="70">
        <v>8.0867906846241455E-2</v>
      </c>
      <c r="Z67" s="70">
        <v>8.9692145862745098E-2</v>
      </c>
      <c r="AA67" s="39" t="s">
        <v>765</v>
      </c>
    </row>
    <row r="68" spans="1:27" x14ac:dyDescent="0.25">
      <c r="A68" s="65" t="s">
        <v>769</v>
      </c>
      <c r="B68" s="66" t="s">
        <v>770</v>
      </c>
      <c r="C68" s="67" t="s">
        <v>771</v>
      </c>
      <c r="D68" s="68" t="s">
        <v>772</v>
      </c>
      <c r="E68" s="69">
        <v>1.5670467761235818E-2</v>
      </c>
      <c r="F68" s="69">
        <v>1.7614906217972681E-2</v>
      </c>
      <c r="G68" s="69">
        <v>3.939328718176327E-2</v>
      </c>
      <c r="H68" s="69">
        <v>9.0484762491082282E-2</v>
      </c>
      <c r="I68" s="69">
        <v>0.10252470607217701</v>
      </c>
      <c r="J68" s="69">
        <v>2.7405051850383222E-2</v>
      </c>
      <c r="K68" s="69">
        <v>8.7082809453362664E-2</v>
      </c>
      <c r="L68" s="69">
        <v>7.6671356032089522E-2</v>
      </c>
      <c r="M68" s="69">
        <v>6.8252571870041079E-2</v>
      </c>
      <c r="N68" s="69">
        <v>7.6492955873503465E-2</v>
      </c>
      <c r="O68" s="69">
        <v>8.8675109745277148E-2</v>
      </c>
      <c r="P68" s="69">
        <v>2.5673564556699002E-2</v>
      </c>
      <c r="Q68" s="69">
        <v>3.0242816503737835E-2</v>
      </c>
      <c r="R68" s="69">
        <v>4.7606453206586519E-2</v>
      </c>
      <c r="S68" s="69">
        <v>0.10567938967852375</v>
      </c>
      <c r="T68" s="69">
        <v>0.11762021047671722</v>
      </c>
      <c r="U68" s="69">
        <v>3.6435708766012986E-2</v>
      </c>
      <c r="V68" s="69">
        <v>9.6183456287477043E-2</v>
      </c>
      <c r="W68" s="69">
        <v>8.6471503979557163E-2</v>
      </c>
      <c r="X68" s="69">
        <v>7.7080325793052129E-2</v>
      </c>
      <c r="Y68" s="69">
        <v>8.2995244770857068E-2</v>
      </c>
      <c r="Z68" s="69">
        <v>9.165148320000327E-2</v>
      </c>
      <c r="AA68" s="39" t="s">
        <v>769</v>
      </c>
    </row>
    <row r="69" spans="1:27" x14ac:dyDescent="0.25">
      <c r="A69" s="60" t="s">
        <v>773</v>
      </c>
      <c r="B69" s="61" t="s">
        <v>774</v>
      </c>
      <c r="C69" s="62" t="s">
        <v>775</v>
      </c>
      <c r="D69" s="63" t="s">
        <v>776</v>
      </c>
      <c r="E69" s="70">
        <v>1.6901999338551521E-2</v>
      </c>
      <c r="F69" s="70">
        <v>2.010029653144163E-2</v>
      </c>
      <c r="G69" s="70">
        <v>4.1085932451092155E-2</v>
      </c>
      <c r="H69" s="70">
        <v>9.3407540030111313E-2</v>
      </c>
      <c r="I69" s="70">
        <v>0.10637874802875924</v>
      </c>
      <c r="J69" s="70">
        <v>2.7222772946078555E-2</v>
      </c>
      <c r="K69" s="70">
        <v>8.7426704890797069E-2</v>
      </c>
      <c r="L69" s="70">
        <v>7.6331668475389636E-2</v>
      </c>
      <c r="M69" s="70">
        <v>6.7573614012047534E-2</v>
      </c>
      <c r="N69" s="70">
        <v>7.6759964151467575E-2</v>
      </c>
      <c r="O69" s="70">
        <v>8.9473134997730686E-2</v>
      </c>
      <c r="P69" s="70">
        <v>2.6238329849731512E-2</v>
      </c>
      <c r="Q69" s="70">
        <v>3.1069094933086072E-2</v>
      </c>
      <c r="R69" s="70">
        <v>4.8484849370369343E-2</v>
      </c>
      <c r="S69" s="70">
        <v>0.10693178855221519</v>
      </c>
      <c r="T69" s="70">
        <v>0.11945827817362975</v>
      </c>
      <c r="U69" s="70">
        <v>3.7196763642245223E-2</v>
      </c>
      <c r="V69" s="70">
        <v>9.6697080244820155E-2</v>
      </c>
      <c r="W69" s="70">
        <v>8.5546270809959246E-2</v>
      </c>
      <c r="X69" s="70">
        <v>7.6072189803220169E-2</v>
      </c>
      <c r="Y69" s="70">
        <v>8.3087219200587814E-2</v>
      </c>
      <c r="Z69" s="70">
        <v>9.2349889083931158E-2</v>
      </c>
      <c r="AA69" s="39" t="s">
        <v>773</v>
      </c>
    </row>
    <row r="70" spans="1:27" x14ac:dyDescent="0.25">
      <c r="A70" s="65" t="s">
        <v>777</v>
      </c>
      <c r="B70" s="66" t="s">
        <v>778</v>
      </c>
      <c r="C70" s="67" t="s">
        <v>779</v>
      </c>
      <c r="D70" s="68" t="s">
        <v>780</v>
      </c>
      <c r="E70" s="69">
        <v>1.7529969648744759E-2</v>
      </c>
      <c r="F70" s="69">
        <v>2.1495841475025257E-2</v>
      </c>
      <c r="G70" s="69">
        <v>4.1764657993432541E-2</v>
      </c>
      <c r="H70" s="69">
        <v>9.4778413150149898E-2</v>
      </c>
      <c r="I70" s="69">
        <v>0.10812672781966048</v>
      </c>
      <c r="J70" s="69">
        <v>2.6360121697472483E-2</v>
      </c>
      <c r="K70" s="69">
        <v>8.7220289756840375E-2</v>
      </c>
      <c r="L70" s="69">
        <v>7.5754868738275416E-2</v>
      </c>
      <c r="M70" s="69">
        <v>6.6907327944325745E-2</v>
      </c>
      <c r="N70" s="69">
        <v>7.6557279642000875E-2</v>
      </c>
      <c r="O70" s="69">
        <v>8.9665204569930435E-2</v>
      </c>
      <c r="P70" s="69">
        <v>2.6299759800335609E-2</v>
      </c>
      <c r="Q70" s="69">
        <v>3.11197556299454E-2</v>
      </c>
      <c r="R70" s="69">
        <v>4.8461501758767289E-2</v>
      </c>
      <c r="S70" s="69">
        <v>0.10690946812213875</v>
      </c>
      <c r="T70" s="69">
        <v>0.11944821479909518</v>
      </c>
      <c r="U70" s="69">
        <v>3.7084675833076508E-2</v>
      </c>
      <c r="V70" s="69">
        <v>9.6558027319725737E-2</v>
      </c>
      <c r="W70" s="69">
        <v>8.4375241190382644E-2</v>
      </c>
      <c r="X70" s="69">
        <v>7.5068041173601552E-2</v>
      </c>
      <c r="Y70" s="69">
        <v>8.2591824106138967E-2</v>
      </c>
      <c r="Z70" s="69">
        <v>9.2333899613261439E-2</v>
      </c>
      <c r="AA70" s="39" t="s">
        <v>777</v>
      </c>
    </row>
    <row r="71" spans="1:27" x14ac:dyDescent="0.25">
      <c r="A71" s="60" t="s">
        <v>781</v>
      </c>
      <c r="B71" s="61" t="s">
        <v>782</v>
      </c>
      <c r="C71" s="62" t="s">
        <v>783</v>
      </c>
      <c r="D71" s="63" t="s">
        <v>784</v>
      </c>
      <c r="E71" s="70">
        <v>1.7846210261278417E-2</v>
      </c>
      <c r="F71" s="70">
        <v>2.2169402897329604E-2</v>
      </c>
      <c r="G71" s="70">
        <v>4.2133674653382691E-2</v>
      </c>
      <c r="H71" s="70">
        <v>9.544040294704681E-2</v>
      </c>
      <c r="I71" s="70">
        <v>0.1089551431904896</v>
      </c>
      <c r="J71" s="70">
        <v>2.6419559527151693E-2</v>
      </c>
      <c r="K71" s="70">
        <v>8.7259833200784787E-2</v>
      </c>
      <c r="L71" s="70">
        <v>7.5832581445586023E-2</v>
      </c>
      <c r="M71" s="70">
        <v>6.6917283369609892E-2</v>
      </c>
      <c r="N71" s="70">
        <v>7.657798307527397E-2</v>
      </c>
      <c r="O71" s="70">
        <v>8.9678574857441573E-2</v>
      </c>
      <c r="P71" s="70">
        <v>2.6328893186132518E-2</v>
      </c>
      <c r="Q71" s="70">
        <v>3.1147434620939496E-2</v>
      </c>
      <c r="R71" s="70">
        <v>4.8434999137295431E-2</v>
      </c>
      <c r="S71" s="70">
        <v>0.10689081663113775</v>
      </c>
      <c r="T71" s="70">
        <v>0.11945322156570204</v>
      </c>
      <c r="U71" s="70">
        <v>3.7099925192729977E-2</v>
      </c>
      <c r="V71" s="70">
        <v>9.6563228268796042E-2</v>
      </c>
      <c r="W71" s="70">
        <v>8.4388399401387426E-2</v>
      </c>
      <c r="X71" s="70">
        <v>7.5080803738500679E-2</v>
      </c>
      <c r="Y71" s="70">
        <v>8.2597126483360261E-2</v>
      </c>
      <c r="Z71" s="70">
        <v>9.233734978493402E-2</v>
      </c>
      <c r="AA71" s="39" t="s">
        <v>781</v>
      </c>
    </row>
    <row r="72" spans="1:27" x14ac:dyDescent="0.25">
      <c r="A72" s="65" t="s">
        <v>785</v>
      </c>
      <c r="B72" s="66" t="s">
        <v>786</v>
      </c>
      <c r="C72" s="67" t="s">
        <v>787</v>
      </c>
      <c r="D72" s="68" t="s">
        <v>788</v>
      </c>
      <c r="E72" s="69">
        <v>1.7846210261278417E-2</v>
      </c>
      <c r="F72" s="69">
        <v>2.2169402897329382E-2</v>
      </c>
      <c r="G72" s="69">
        <v>4.2133674653382691E-2</v>
      </c>
      <c r="H72" s="69">
        <v>9.5440402947046588E-2</v>
      </c>
      <c r="I72" s="69">
        <v>0.10895514319048938</v>
      </c>
      <c r="J72" s="69">
        <v>2.641955952715147E-2</v>
      </c>
      <c r="K72" s="69">
        <v>8.7259833200784565E-2</v>
      </c>
      <c r="L72" s="69">
        <v>7.5832581445586023E-2</v>
      </c>
      <c r="M72" s="69">
        <v>6.6917283369609892E-2</v>
      </c>
      <c r="N72" s="69">
        <v>7.657798307527397E-2</v>
      </c>
      <c r="O72" s="69">
        <v>8.9658529990195746E-2</v>
      </c>
      <c r="P72" s="69">
        <v>2.6328893186132518E-2</v>
      </c>
      <c r="Q72" s="69">
        <v>3.1147434620939718E-2</v>
      </c>
      <c r="R72" s="69">
        <v>4.8434999137295875E-2</v>
      </c>
      <c r="S72" s="69">
        <v>0.10689081663113797</v>
      </c>
      <c r="T72" s="69">
        <v>0.11945322156570248</v>
      </c>
      <c r="U72" s="69">
        <v>3.7099925192729977E-2</v>
      </c>
      <c r="V72" s="69">
        <v>9.6563228268796042E-2</v>
      </c>
      <c r="W72" s="69">
        <v>8.4388399401387426E-2</v>
      </c>
      <c r="X72" s="69">
        <v>7.5080803738500901E-2</v>
      </c>
      <c r="Y72" s="69">
        <v>8.2597126483360261E-2</v>
      </c>
      <c r="Z72" s="69">
        <v>9.2333952718798518E-2</v>
      </c>
      <c r="AA72" s="39" t="s">
        <v>785</v>
      </c>
    </row>
    <row r="73" spans="1:27" x14ac:dyDescent="0.25">
      <c r="A73" s="60" t="s">
        <v>789</v>
      </c>
      <c r="B73" s="61" t="s">
        <v>790</v>
      </c>
      <c r="C73" s="62" t="s">
        <v>791</v>
      </c>
      <c r="D73" s="63" t="s">
        <v>792</v>
      </c>
      <c r="E73" s="70">
        <v>1.7846210261278417E-2</v>
      </c>
      <c r="F73" s="70">
        <v>2.2169402897329382E-2</v>
      </c>
      <c r="G73" s="70">
        <v>4.2133674653382469E-2</v>
      </c>
      <c r="H73" s="70">
        <v>9.5440402947046366E-2</v>
      </c>
      <c r="I73" s="70">
        <v>0.10895514319048893</v>
      </c>
      <c r="J73" s="70">
        <v>2.6419559527151026E-2</v>
      </c>
      <c r="K73" s="70">
        <v>8.7259833200784342E-2</v>
      </c>
      <c r="L73" s="70">
        <v>7.58325814455858E-2</v>
      </c>
      <c r="M73" s="70">
        <v>6.691728336960967E-2</v>
      </c>
      <c r="N73" s="70">
        <v>7.657798307527397E-2</v>
      </c>
      <c r="O73" s="71">
        <v>8.9657629396979743E-2</v>
      </c>
      <c r="P73" s="70">
        <v>2.6328893186132518E-2</v>
      </c>
      <c r="Q73" s="70">
        <v>3.1147434620939496E-2</v>
      </c>
      <c r="R73" s="70">
        <v>4.8434999137295653E-2</v>
      </c>
      <c r="S73" s="70">
        <v>0.10689081663113775</v>
      </c>
      <c r="T73" s="70">
        <v>0.11945322156570271</v>
      </c>
      <c r="U73" s="70">
        <v>3.7099925192730199E-2</v>
      </c>
      <c r="V73" s="70">
        <v>9.6563228268796264E-2</v>
      </c>
      <c r="W73" s="70">
        <v>8.4402637856208607E-2</v>
      </c>
      <c r="X73" s="70">
        <v>7.5084959872469215E-2</v>
      </c>
      <c r="Y73" s="70">
        <v>8.2580510142062247E-2</v>
      </c>
      <c r="Z73" s="71">
        <v>9.2383413381577295E-2</v>
      </c>
      <c r="AA73" s="39" t="s">
        <v>789</v>
      </c>
    </row>
    <row r="74" spans="1:27" x14ac:dyDescent="0.25">
      <c r="A74" s="92"/>
      <c r="B74" s="92"/>
      <c r="C74" s="92"/>
      <c r="D74" s="92"/>
      <c r="E74" s="92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</row>
    <row r="75" spans="1:27" x14ac:dyDescent="0.25">
      <c r="C75" s="93"/>
      <c r="D75" s="92"/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</row>
    <row r="76" spans="1:27" x14ac:dyDescent="0.25">
      <c r="A76" s="39" t="s">
        <v>793</v>
      </c>
    </row>
  </sheetData>
  <sheetProtection algorithmName="SHA-512" hashValue="jekkYctEqiWjKMq/Q7HG7fXM44skJ2ARFns6IdL+igvd2E81uXr3P+u8r01TwK2hWGljqLBfxaRbERGcR1+BCA==" saltValue="MKN9GpC+vZeaf2AUdVODgg==" spinCount="100000" sheet="1" objects="1" scenarios="1"/>
  <mergeCells count="6">
    <mergeCell ref="C1:O1"/>
    <mergeCell ref="P1:Z1"/>
    <mergeCell ref="E2:H2"/>
    <mergeCell ref="I2:O2"/>
    <mergeCell ref="P2:S2"/>
    <mergeCell ref="T2:Z2"/>
  </mergeCells>
  <conditionalFormatting sqref="C61">
    <cfRule type="duplicateValues" dxfId="67" priority="68"/>
  </conditionalFormatting>
  <conditionalFormatting sqref="C63">
    <cfRule type="duplicateValues" dxfId="66" priority="67"/>
  </conditionalFormatting>
  <conditionalFormatting sqref="C65">
    <cfRule type="duplicateValues" dxfId="65" priority="66"/>
  </conditionalFormatting>
  <conditionalFormatting sqref="C67 C69 C71 C73">
    <cfRule type="duplicateValues" dxfId="64" priority="65"/>
  </conditionalFormatting>
  <conditionalFormatting sqref="C62">
    <cfRule type="duplicateValues" dxfId="63" priority="64"/>
  </conditionalFormatting>
  <conditionalFormatting sqref="C64">
    <cfRule type="duplicateValues" dxfId="62" priority="63"/>
  </conditionalFormatting>
  <conditionalFormatting sqref="C66">
    <cfRule type="duplicateValues" dxfId="61" priority="62"/>
  </conditionalFormatting>
  <conditionalFormatting sqref="C68">
    <cfRule type="duplicateValues" dxfId="60" priority="61"/>
  </conditionalFormatting>
  <conditionalFormatting sqref="C70">
    <cfRule type="duplicateValues" dxfId="59" priority="60"/>
  </conditionalFormatting>
  <conditionalFormatting sqref="C72">
    <cfRule type="duplicateValues" dxfId="58" priority="59"/>
  </conditionalFormatting>
  <conditionalFormatting sqref="C47">
    <cfRule type="duplicateValues" dxfId="57" priority="58"/>
  </conditionalFormatting>
  <conditionalFormatting sqref="C49">
    <cfRule type="duplicateValues" dxfId="56" priority="57"/>
  </conditionalFormatting>
  <conditionalFormatting sqref="C51">
    <cfRule type="duplicateValues" dxfId="55" priority="56"/>
  </conditionalFormatting>
  <conditionalFormatting sqref="C53 C55 C57 C59">
    <cfRule type="duplicateValues" dxfId="54" priority="55"/>
  </conditionalFormatting>
  <conditionalFormatting sqref="C48">
    <cfRule type="duplicateValues" dxfId="53" priority="54"/>
  </conditionalFormatting>
  <conditionalFormatting sqref="C50">
    <cfRule type="duplicateValues" dxfId="52" priority="53"/>
  </conditionalFormatting>
  <conditionalFormatting sqref="C52">
    <cfRule type="duplicateValues" dxfId="51" priority="52"/>
  </conditionalFormatting>
  <conditionalFormatting sqref="C54">
    <cfRule type="duplicateValues" dxfId="50" priority="51"/>
  </conditionalFormatting>
  <conditionalFormatting sqref="C56">
    <cfRule type="duplicateValues" dxfId="49" priority="50"/>
  </conditionalFormatting>
  <conditionalFormatting sqref="C58">
    <cfRule type="duplicateValues" dxfId="48" priority="49"/>
  </conditionalFormatting>
  <conditionalFormatting sqref="C33">
    <cfRule type="duplicateValues" dxfId="47" priority="48"/>
  </conditionalFormatting>
  <conditionalFormatting sqref="C35">
    <cfRule type="duplicateValues" dxfId="46" priority="47"/>
  </conditionalFormatting>
  <conditionalFormatting sqref="C37">
    <cfRule type="duplicateValues" dxfId="45" priority="46"/>
  </conditionalFormatting>
  <conditionalFormatting sqref="C39 C41 C43 C45">
    <cfRule type="duplicateValues" dxfId="44" priority="45"/>
  </conditionalFormatting>
  <conditionalFormatting sqref="C34">
    <cfRule type="duplicateValues" dxfId="43" priority="44"/>
  </conditionalFormatting>
  <conditionalFormatting sqref="C36">
    <cfRule type="duplicateValues" dxfId="42" priority="43"/>
  </conditionalFormatting>
  <conditionalFormatting sqref="C38">
    <cfRule type="duplicateValues" dxfId="41" priority="42"/>
  </conditionalFormatting>
  <conditionalFormatting sqref="C40">
    <cfRule type="duplicateValues" dxfId="40" priority="41"/>
  </conditionalFormatting>
  <conditionalFormatting sqref="C42">
    <cfRule type="duplicateValues" dxfId="39" priority="40"/>
  </conditionalFormatting>
  <conditionalFormatting sqref="C44">
    <cfRule type="duplicateValues" dxfId="38" priority="39"/>
  </conditionalFormatting>
  <conditionalFormatting sqref="C19">
    <cfRule type="duplicateValues" dxfId="37" priority="38"/>
  </conditionalFormatting>
  <conditionalFormatting sqref="C21">
    <cfRule type="duplicateValues" dxfId="36" priority="37"/>
  </conditionalFormatting>
  <conditionalFormatting sqref="C23">
    <cfRule type="duplicateValues" dxfId="35" priority="36"/>
  </conditionalFormatting>
  <conditionalFormatting sqref="C25 C27 C29 C31">
    <cfRule type="duplicateValues" dxfId="34" priority="35"/>
  </conditionalFormatting>
  <conditionalFormatting sqref="C20">
    <cfRule type="duplicateValues" dxfId="33" priority="34"/>
  </conditionalFormatting>
  <conditionalFormatting sqref="C22">
    <cfRule type="duplicateValues" dxfId="32" priority="33"/>
  </conditionalFormatting>
  <conditionalFormatting sqref="C24">
    <cfRule type="duplicateValues" dxfId="31" priority="32"/>
  </conditionalFormatting>
  <conditionalFormatting sqref="C26">
    <cfRule type="duplicateValues" dxfId="30" priority="31"/>
  </conditionalFormatting>
  <conditionalFormatting sqref="C28">
    <cfRule type="duplicateValues" dxfId="29" priority="30"/>
  </conditionalFormatting>
  <conditionalFormatting sqref="C30">
    <cfRule type="duplicateValues" dxfId="28" priority="29"/>
  </conditionalFormatting>
  <conditionalFormatting sqref="C5">
    <cfRule type="duplicateValues" dxfId="27" priority="28"/>
  </conditionalFormatting>
  <conditionalFormatting sqref="C7">
    <cfRule type="duplicateValues" dxfId="26" priority="27"/>
  </conditionalFormatting>
  <conditionalFormatting sqref="C9">
    <cfRule type="duplicateValues" dxfId="25" priority="26"/>
  </conditionalFormatting>
  <conditionalFormatting sqref="C11 C13 C15 C17">
    <cfRule type="duplicateValues" dxfId="24" priority="25"/>
  </conditionalFormatting>
  <conditionalFormatting sqref="C6">
    <cfRule type="duplicateValues" dxfId="23" priority="24"/>
  </conditionalFormatting>
  <conditionalFormatting sqref="C8">
    <cfRule type="duplicateValues" dxfId="22" priority="23"/>
  </conditionalFormatting>
  <conditionalFormatting sqref="C10">
    <cfRule type="duplicateValues" dxfId="21" priority="22"/>
  </conditionalFormatting>
  <conditionalFormatting sqref="C12">
    <cfRule type="duplicateValues" dxfId="20" priority="21"/>
  </conditionalFormatting>
  <conditionalFormatting sqref="C14">
    <cfRule type="duplicateValues" dxfId="19" priority="20"/>
  </conditionalFormatting>
  <conditionalFormatting sqref="C16">
    <cfRule type="duplicateValues" dxfId="18" priority="19"/>
  </conditionalFormatting>
  <conditionalFormatting sqref="A5">
    <cfRule type="duplicateValues" dxfId="17" priority="18"/>
  </conditionalFormatting>
  <conditionalFormatting sqref="A7">
    <cfRule type="duplicateValues" dxfId="16" priority="17"/>
  </conditionalFormatting>
  <conditionalFormatting sqref="A9">
    <cfRule type="duplicateValues" dxfId="15" priority="16"/>
  </conditionalFormatting>
  <conditionalFormatting sqref="A11 A13 A15 A17">
    <cfRule type="duplicateValues" dxfId="14" priority="15"/>
  </conditionalFormatting>
  <conditionalFormatting sqref="A6">
    <cfRule type="duplicateValues" dxfId="13" priority="14"/>
  </conditionalFormatting>
  <conditionalFormatting sqref="A8">
    <cfRule type="duplicateValues" dxfId="12" priority="13"/>
  </conditionalFormatting>
  <conditionalFormatting sqref="A10">
    <cfRule type="duplicateValues" dxfId="11" priority="12"/>
  </conditionalFormatting>
  <conditionalFormatting sqref="A12">
    <cfRule type="duplicateValues" dxfId="10" priority="11"/>
  </conditionalFormatting>
  <conditionalFormatting sqref="A14">
    <cfRule type="duplicateValues" dxfId="9" priority="10"/>
  </conditionalFormatting>
  <conditionalFormatting sqref="A16">
    <cfRule type="duplicateValues" dxfId="8" priority="9"/>
  </conditionalFormatting>
  <conditionalFormatting sqref="A19 A21 A23 A25 A27 A29 A31">
    <cfRule type="duplicateValues" dxfId="7" priority="8"/>
  </conditionalFormatting>
  <conditionalFormatting sqref="A20 A22 A24 A26 A28 A30">
    <cfRule type="duplicateValues" dxfId="6" priority="7"/>
  </conditionalFormatting>
  <conditionalFormatting sqref="A33 A35 A37 A39 A41 A43 A45">
    <cfRule type="duplicateValues" dxfId="5" priority="6"/>
  </conditionalFormatting>
  <conditionalFormatting sqref="A34 A36 A38 A40 A42 A44">
    <cfRule type="duplicateValues" dxfId="4" priority="5"/>
  </conditionalFormatting>
  <conditionalFormatting sqref="A47 A49 A51 A53 A55 A57 A59">
    <cfRule type="duplicateValues" dxfId="3" priority="4"/>
  </conditionalFormatting>
  <conditionalFormatting sqref="A48 A50 A52 A54 A56 A58">
    <cfRule type="duplicateValues" dxfId="2" priority="3"/>
  </conditionalFormatting>
  <conditionalFormatting sqref="A61 A63 A65 A67 A69 A71 A73">
    <cfRule type="duplicateValues" dxfId="1" priority="2"/>
  </conditionalFormatting>
  <conditionalFormatting sqref="A62 A64 A66 A68 A70 A72">
    <cfRule type="duplicateValues" dxfId="0" priority="1"/>
  </conditionalFormatting>
  <pageMargins left="0.7" right="0.7" top="0.75" bottom="0.75" header="0.3" footer="0.3"/>
  <pageSetup paperSize="5" scale="60" orientation="landscape" horizontalDpi="200" verticalDpi="200" r:id="rId1"/>
  <rowBreaks count="1" manualBreakCount="1">
    <brk id="45" max="25" man="1"/>
  </rowBreaks>
  <colBreaks count="1" manualBreakCount="1">
    <brk id="15" max="73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90690-D4CE-4115-87BA-31F10443043F}">
  <sheetPr codeName="Feuil8"/>
  <dimension ref="A1:M34"/>
  <sheetViews>
    <sheetView zoomScale="90" zoomScaleNormal="90" workbookViewId="0">
      <selection activeCell="A3" sqref="A3"/>
    </sheetView>
  </sheetViews>
  <sheetFormatPr defaultColWidth="11.42578125" defaultRowHeight="15" x14ac:dyDescent="0.25"/>
  <cols>
    <col min="1" max="1" width="37.85546875" style="95" customWidth="1"/>
    <col min="2" max="2" width="11.42578125" style="95"/>
    <col min="3" max="3" width="10.5703125" style="95" customWidth="1"/>
    <col min="4" max="9" width="11.42578125" style="95"/>
    <col min="10" max="10" width="11.42578125" style="95" customWidth="1"/>
    <col min="11" max="11" width="17.42578125" style="95" customWidth="1"/>
    <col min="12" max="12" width="9.85546875" style="95" customWidth="1"/>
    <col min="13" max="13" width="21.42578125" style="95" customWidth="1"/>
    <col min="14" max="16384" width="11.42578125" style="95"/>
  </cols>
  <sheetData>
    <row r="1" spans="1:13" ht="84.75" customHeight="1" x14ac:dyDescent="0.25">
      <c r="A1" s="94"/>
      <c r="B1" s="154" t="s">
        <v>794</v>
      </c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6"/>
    </row>
    <row r="2" spans="1:13" s="97" customFormat="1" ht="50.1" customHeight="1" x14ac:dyDescent="0.3">
      <c r="A2" s="96" t="s">
        <v>795</v>
      </c>
      <c r="B2" s="157" t="s">
        <v>796</v>
      </c>
      <c r="C2" s="158"/>
      <c r="D2" s="158"/>
      <c r="E2" s="158"/>
      <c r="F2" s="158"/>
      <c r="G2" s="158"/>
      <c r="H2" s="158"/>
      <c r="I2" s="158"/>
      <c r="J2" s="159"/>
      <c r="K2" s="160" t="s">
        <v>797</v>
      </c>
      <c r="L2" s="160"/>
      <c r="M2" s="161"/>
    </row>
    <row r="3" spans="1:13" s="97" customFormat="1" ht="39.950000000000003" customHeight="1" x14ac:dyDescent="0.25">
      <c r="A3" s="98"/>
      <c r="B3" s="149" t="str">
        <f>IF(AND($A$3="",$A$5=""),"",IF($A$5="",VLOOKUP($A$3,Funds!C3:AG138,31,FALSE),VLOOKUP($A$5,Portfolios!C3:AA73,25,FALSE)))</f>
        <v/>
      </c>
      <c r="C3" s="150"/>
      <c r="D3" s="150"/>
      <c r="E3" s="150"/>
      <c r="F3" s="150"/>
      <c r="G3" s="150"/>
      <c r="H3" s="150"/>
      <c r="I3" s="150"/>
      <c r="J3" s="151"/>
      <c r="K3" s="162" t="s">
        <v>798</v>
      </c>
      <c r="L3" s="162"/>
      <c r="M3" s="99" t="str">
        <f>IF(AND($A$3="",$A$5=""),"-",IF($A$5="",VLOOKUP($A$3,Funds!C3:AG138,4,FALSE),"2007"))</f>
        <v>-</v>
      </c>
    </row>
    <row r="4" spans="1:13" s="97" customFormat="1" ht="50.1" customHeight="1" x14ac:dyDescent="0.3">
      <c r="A4" s="96"/>
      <c r="B4" s="157" t="s">
        <v>799</v>
      </c>
      <c r="C4" s="158"/>
      <c r="D4" s="158"/>
      <c r="E4" s="158"/>
      <c r="F4" s="158"/>
      <c r="G4" s="158"/>
      <c r="H4" s="158"/>
      <c r="I4" s="158"/>
      <c r="J4" s="159"/>
      <c r="K4" s="152" t="s">
        <v>800</v>
      </c>
      <c r="L4" s="152"/>
      <c r="M4" s="100" t="str">
        <f>IF(AND($A$3="",$A$5=""),"-",IF($A$5="",VLOOKUP($A$3,Funds!C3:AG138,18,FALSE)*100,"n.a."))</f>
        <v>-</v>
      </c>
    </row>
    <row r="5" spans="1:13" s="97" customFormat="1" ht="39.950000000000003" customHeight="1" x14ac:dyDescent="0.25">
      <c r="A5" s="101"/>
      <c r="B5" s="149" t="str">
        <f>IF(AND($A$3="",$A$5=""),"",IF($A$5="",VLOOKUP($A$3,Funds!C3:AG138,3,FALSE),"Industrial Alliance Investment Management Inc."))</f>
        <v/>
      </c>
      <c r="C5" s="150"/>
      <c r="D5" s="150"/>
      <c r="E5" s="150"/>
      <c r="F5" s="150"/>
      <c r="G5" s="150"/>
      <c r="H5" s="150"/>
      <c r="I5" s="150"/>
      <c r="J5" s="151"/>
      <c r="K5" s="152" t="s">
        <v>801</v>
      </c>
      <c r="L5" s="152"/>
      <c r="M5" s="102" t="str">
        <f>IF(AND($A$3="",$A$5=""),"-",IF($A$5="",VLOOKUP($A$3,Funds!C3:AG138,5,FALSE),"n.a."))</f>
        <v>-</v>
      </c>
    </row>
    <row r="6" spans="1:13" s="97" customFormat="1" ht="38.25" customHeight="1" x14ac:dyDescent="0.25">
      <c r="A6" s="153"/>
    </row>
    <row r="7" spans="1:13" s="97" customFormat="1" x14ac:dyDescent="0.25">
      <c r="A7" s="153"/>
    </row>
    <row r="8" spans="1:13" s="97" customFormat="1" x14ac:dyDescent="0.25">
      <c r="A8" s="153"/>
    </row>
    <row r="9" spans="1:13" s="97" customFormat="1" x14ac:dyDescent="0.25">
      <c r="A9" s="153"/>
    </row>
    <row r="10" spans="1:13" s="97" customFormat="1" x14ac:dyDescent="0.25">
      <c r="A10" s="153"/>
    </row>
    <row r="11" spans="1:13" s="97" customFormat="1" x14ac:dyDescent="0.25">
      <c r="A11" s="153"/>
    </row>
    <row r="12" spans="1:13" s="97" customFormat="1" x14ac:dyDescent="0.25">
      <c r="A12" s="153"/>
    </row>
    <row r="13" spans="1:13" s="97" customFormat="1" x14ac:dyDescent="0.25">
      <c r="A13" s="153"/>
    </row>
    <row r="14" spans="1:13" s="97" customFormat="1" x14ac:dyDescent="0.25">
      <c r="A14" s="153"/>
    </row>
    <row r="15" spans="1:13" s="97" customFormat="1" x14ac:dyDescent="0.25">
      <c r="A15" s="153"/>
    </row>
    <row r="16" spans="1:13" s="97" customFormat="1" x14ac:dyDescent="0.25">
      <c r="A16" s="153"/>
    </row>
    <row r="17" spans="1:13" s="97" customFormat="1" x14ac:dyDescent="0.25">
      <c r="A17" s="153"/>
    </row>
    <row r="18" spans="1:13" s="97" customFormat="1" x14ac:dyDescent="0.25">
      <c r="A18" s="153"/>
    </row>
    <row r="19" spans="1:13" s="97" customFormat="1" x14ac:dyDescent="0.25">
      <c r="A19" s="153"/>
    </row>
    <row r="20" spans="1:13" s="97" customFormat="1" x14ac:dyDescent="0.25">
      <c r="A20" s="153"/>
    </row>
    <row r="21" spans="1:13" s="97" customFormat="1" x14ac:dyDescent="0.25">
      <c r="A21" s="153"/>
    </row>
    <row r="22" spans="1:13" s="97" customFormat="1" x14ac:dyDescent="0.25">
      <c r="A22" s="153"/>
    </row>
    <row r="23" spans="1:13" s="97" customFormat="1" x14ac:dyDescent="0.25">
      <c r="A23" s="153"/>
    </row>
    <row r="24" spans="1:13" s="97" customFormat="1" x14ac:dyDescent="0.25">
      <c r="A24" s="153"/>
    </row>
    <row r="25" spans="1:13" s="97" customFormat="1" ht="96" customHeight="1" x14ac:dyDescent="0.25">
      <c r="A25" s="153"/>
    </row>
    <row r="26" spans="1:13" s="97" customFormat="1" ht="20.25" customHeight="1" x14ac:dyDescent="0.25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</row>
    <row r="27" spans="1:13" s="97" customFormat="1" ht="19.5" hidden="1" customHeight="1" x14ac:dyDescent="0.25">
      <c r="A27" s="104"/>
      <c r="B27" s="105">
        <v>6</v>
      </c>
      <c r="C27" s="105">
        <v>7</v>
      </c>
      <c r="D27" s="105">
        <v>8</v>
      </c>
      <c r="E27" s="105">
        <v>9</v>
      </c>
      <c r="F27" s="105">
        <v>10</v>
      </c>
      <c r="G27" s="105">
        <v>11</v>
      </c>
      <c r="H27" s="105">
        <v>12</v>
      </c>
      <c r="I27" s="105">
        <v>13</v>
      </c>
      <c r="J27" s="105">
        <v>14</v>
      </c>
      <c r="K27" s="105">
        <v>15</v>
      </c>
      <c r="L27" s="105">
        <v>16</v>
      </c>
      <c r="M27" s="105">
        <v>17</v>
      </c>
    </row>
    <row r="28" spans="1:13" s="97" customFormat="1" ht="36.75" customHeight="1" x14ac:dyDescent="0.25">
      <c r="A28" s="106" t="str">
        <f>IF(AND($A$3="",$A$5=""),"Fund or portfolio / Benchmark",IF($A$3="","Portfolio / Benchmark","Fund / Benchmark"))</f>
        <v>Fund or portfolio / Benchmark</v>
      </c>
      <c r="B28" s="107" t="s">
        <v>11</v>
      </c>
      <c r="C28" s="108" t="s">
        <v>12</v>
      </c>
      <c r="D28" s="108" t="s">
        <v>13</v>
      </c>
      <c r="E28" s="108" t="s">
        <v>14</v>
      </c>
      <c r="F28" s="108" t="s">
        <v>15</v>
      </c>
      <c r="G28" s="108" t="s">
        <v>16</v>
      </c>
      <c r="H28" s="108" t="s">
        <v>17</v>
      </c>
      <c r="I28" s="108" t="s">
        <v>18</v>
      </c>
      <c r="J28" s="108" t="s">
        <v>19</v>
      </c>
      <c r="K28" s="108" t="s">
        <v>20</v>
      </c>
      <c r="L28" s="108" t="s">
        <v>21</v>
      </c>
      <c r="M28" s="109" t="s">
        <v>22</v>
      </c>
    </row>
    <row r="29" spans="1:13" s="97" customFormat="1" ht="24.95" customHeight="1" x14ac:dyDescent="0.25">
      <c r="A29" s="110" t="str">
        <f>B3</f>
        <v/>
      </c>
      <c r="B29" s="111" t="str">
        <f>IF(AND($A$3="",$A$5=""),"-",IF($A$5="",VLOOKUP($A$3,Funds!$C$3:$AG$138,6,FALSE),VLOOKUP($A$5,Portfolios!$C$3:$AA$73,6,FALSE)))</f>
        <v>-</v>
      </c>
      <c r="C29" s="112" t="str">
        <f>IF(AND($A$3="",$A$5=""),"-",IF($A$5="",VLOOKUP($A$3,Funds!$C$3:$AG$138,7,FALSE),VLOOKUP($A$5,Portfolios!$C$3:$AA$73,3,FALSE)))</f>
        <v>-</v>
      </c>
      <c r="D29" s="112" t="str">
        <f>IF(AND($A$3="",$A$5=""),"-",IF($A$5="",VLOOKUP($A$3,Funds!$C$3:$AG$138,8,FALSE),VLOOKUP($A$5,Portfolios!$C$3:$AA$73,4,FALSE)))</f>
        <v>-</v>
      </c>
      <c r="E29" s="112" t="str">
        <f>IF(AND($A$3="",$A$5=""),"-",IF($A$5="",VLOOKUP($A$3,Funds!$C$3:$AG$138,9,FALSE),VLOOKUP($A$5,Portfolios!$C$3:$AA$73,5,FALSE)))</f>
        <v>-</v>
      </c>
      <c r="F29" s="112" t="str">
        <f>IF(AND($A$3="",$A$5=""),"-",IF($A$5="",VLOOKUP($A$3,Funds!$C$3:$AG$138,10,FALSE),"-"))</f>
        <v>-</v>
      </c>
      <c r="G29" s="112" t="str">
        <f>IF(AND($A$3="",$A$5=""),"-",IF($A$5="",VLOOKUP($A$3,Funds!$C$3:$AG$138,11,FALSE),VLOOKUP($A$5,Portfolios!$C$3:$AA$73,7,FALSE)))</f>
        <v>-</v>
      </c>
      <c r="H29" s="112" t="str">
        <f>IF(AND($A$3="",$A$5=""),"-",IF($A$5="",VLOOKUP($A$3,Funds!$C$3:$AG$138,12,FALSE),VLOOKUP($A$5,Portfolios!$C$3:$AA$73,8,FALSE)))</f>
        <v>-</v>
      </c>
      <c r="I29" s="112" t="str">
        <f>IF(AND($A$3="",$A$5=""),"-",IF($A$5="",VLOOKUP($A$3,Funds!$C$3:$AG$138,13,FALSE),VLOOKUP($A$5,Portfolios!$C$3:$AA$73,9,FALSE)))</f>
        <v>-</v>
      </c>
      <c r="J29" s="112" t="str">
        <f>IF(AND($A$3="",$A$5=""),"-",IF($A$5="",VLOOKUP($A$3,Funds!$C$3:$AG$138,14,FALSE),VLOOKUP($A$5,Portfolios!$C$3:$AA$73,10,FALSE)))</f>
        <v>-</v>
      </c>
      <c r="K29" s="112" t="str">
        <f>IF(AND($A$3="",$A$5=""),"-",IF($A$5="",VLOOKUP($A$3,Funds!$C$3:$AG$138,15,FALSE),VLOOKUP($A$5,Portfolios!$C$3:$AA$73,11,FALSE)))</f>
        <v>-</v>
      </c>
      <c r="L29" s="112" t="str">
        <f>IF(AND($A$3="",$A$5=""),"-",IF($A$5="",VLOOKUP($A$3,Funds!$C$3:$AG$138,16,FALSE),VLOOKUP($A$5,Portfolios!$C$3:$AA$73,12,FALSE)))</f>
        <v>-</v>
      </c>
      <c r="M29" s="113" t="str">
        <f>IF(AND($A$3="",$A$5=""),"-",IF($A$5="",VLOOKUP($A$3,Funds!$C$3:$AG$138,17,FALSE),VLOOKUP($A$5,Portfolios!$C$3:$AA$73,13,FALSE)))</f>
        <v>-</v>
      </c>
    </row>
    <row r="30" spans="1:13" s="97" customFormat="1" ht="24.95" customHeight="1" x14ac:dyDescent="0.25">
      <c r="A30" s="114" t="s">
        <v>7</v>
      </c>
      <c r="B30" s="115" t="str">
        <f>IF(AND($A$3="",$A$5=""),"-",IF($A$5="",VLOOKUP($A$3,Funds!$C$3:$AG$138,19,FALSE),VLOOKUP($A$5,Portfolios!$C$3:$AA$73,17,FALSE)))</f>
        <v>-</v>
      </c>
      <c r="C30" s="116" t="str">
        <f>IF(AND($A$3="",$A$5=""),"-",IF($A$5="",VLOOKUP($A$3,Funds!$C$3:$AG$138,20,FALSE),VLOOKUP($A$5,Portfolios!$C$3:$AA$73,14,FALSE)))</f>
        <v>-</v>
      </c>
      <c r="D30" s="116" t="str">
        <f>IF(AND($A$3="",$A$5=""),"-",IF($A$5="",VLOOKUP($A$3,Funds!$C$3:$AG$138,21,FALSE),VLOOKUP($A$5,Portfolios!$C$3:$AA$73,15,FALSE)))</f>
        <v>-</v>
      </c>
      <c r="E30" s="116" t="str">
        <f>IF(AND($A$3="",$A$5=""),"-",IF($A$5="",VLOOKUP($A$3,Funds!$C$3:$AG$138,22,FALSE),VLOOKUP($A$5,Portfolios!$C$3:$AA$73,16,FALSE)))</f>
        <v>-</v>
      </c>
      <c r="F30" s="116" t="str">
        <f>IF(AND($A$3="",$A$5=""),"-",IF($A$5="",VLOOKUP($A$3,Funds!$C$3:$AG$138,23,FALSE),"-"))</f>
        <v>-</v>
      </c>
      <c r="G30" s="116" t="str">
        <f>IF(AND($A$3="",$A$5=""),"-",IF($A$5="",VLOOKUP($A$3,Funds!$C$3:$AG$138,24,FALSE),VLOOKUP($A$5,Portfolios!$C$3:$AA$73,18,FALSE)))</f>
        <v>-</v>
      </c>
      <c r="H30" s="116" t="str">
        <f>IF(AND($A$3="",$A$5=""),"-",IF($A$5="",VLOOKUP($A$3,Funds!$C$3:$AG$138,25,FALSE),VLOOKUP($A$5,Portfolios!$C$3:$AA$73,19,FALSE)))</f>
        <v>-</v>
      </c>
      <c r="I30" s="116" t="str">
        <f>IF(AND($A$3="",$A$5=""),"-",IF($A$5="",VLOOKUP($A$3,Funds!$C$3:$AG$138,26,FALSE),VLOOKUP($A$5,Portfolios!$C$3:$AA$73,20,FALSE)))</f>
        <v>-</v>
      </c>
      <c r="J30" s="116" t="str">
        <f>IF(AND($A$3="",$A$5=""),"-",IF($A$5="",VLOOKUP($A$3,Funds!$C$3:$AG$138,27,FALSE),VLOOKUP($A$5,Portfolios!$C$3:$AA$73,21,FALSE)))</f>
        <v>-</v>
      </c>
      <c r="K30" s="116" t="str">
        <f>IF(AND($A$3="",$A$5=""),"-",IF($A$5="",VLOOKUP($A$3,Funds!$C$3:$AG$138,28,FALSE),VLOOKUP($A$5,Portfolios!$C$3:$AA$73,22,FALSE)))</f>
        <v>-</v>
      </c>
      <c r="L30" s="116" t="str">
        <f>IF(AND($A$3="",$A$5=""),"-",IF($A$5="",VLOOKUP($A$3,Funds!$C$3:$AG$138,29,FALSE),VLOOKUP($A$5,Portfolios!$C$3:$AA$73,23,FALSE)))</f>
        <v>-</v>
      </c>
      <c r="M30" s="117" t="str">
        <f>IF(AND($A$3="",$A$5=""),"-",IF($A$5="",VLOOKUP($A$3,Funds!$C$3:$AG$138,30,FALSE),VLOOKUP($A$5,Portfolios!$C$3:$AA$73,24,FALSE)))</f>
        <v>-</v>
      </c>
    </row>
    <row r="31" spans="1:13" s="97" customFormat="1" ht="24.95" customHeight="1" x14ac:dyDescent="0.25">
      <c r="A31" s="110" t="s">
        <v>802</v>
      </c>
      <c r="B31" s="111" t="str">
        <f t="shared" ref="B31:M31" si="0">IFERROR((B29-B30),"-")</f>
        <v>-</v>
      </c>
      <c r="C31" s="112" t="str">
        <f t="shared" si="0"/>
        <v>-</v>
      </c>
      <c r="D31" s="112" t="str">
        <f t="shared" si="0"/>
        <v>-</v>
      </c>
      <c r="E31" s="112" t="str">
        <f t="shared" si="0"/>
        <v>-</v>
      </c>
      <c r="F31" s="112" t="str">
        <f t="shared" si="0"/>
        <v>-</v>
      </c>
      <c r="G31" s="112" t="str">
        <f t="shared" si="0"/>
        <v>-</v>
      </c>
      <c r="H31" s="112" t="str">
        <f t="shared" si="0"/>
        <v>-</v>
      </c>
      <c r="I31" s="112" t="str">
        <f t="shared" si="0"/>
        <v>-</v>
      </c>
      <c r="J31" s="112" t="str">
        <f t="shared" si="0"/>
        <v>-</v>
      </c>
      <c r="K31" s="112" t="str">
        <f t="shared" si="0"/>
        <v>-</v>
      </c>
      <c r="L31" s="112" t="str">
        <f t="shared" si="0"/>
        <v>-</v>
      </c>
      <c r="M31" s="113" t="str">
        <f t="shared" si="0"/>
        <v>-</v>
      </c>
    </row>
    <row r="32" spans="1:13" s="97" customFormat="1" ht="15.75" customHeight="1" x14ac:dyDescent="0.25">
      <c r="A32" s="95"/>
      <c r="B32" s="118">
        <v>19</v>
      </c>
      <c r="C32" s="118">
        <v>20</v>
      </c>
      <c r="D32" s="118">
        <v>21</v>
      </c>
      <c r="E32" s="118">
        <v>22</v>
      </c>
      <c r="F32" s="118">
        <v>23</v>
      </c>
      <c r="G32" s="118">
        <v>24</v>
      </c>
      <c r="H32" s="118">
        <v>25</v>
      </c>
      <c r="I32" s="118">
        <v>26</v>
      </c>
      <c r="J32" s="118">
        <v>27</v>
      </c>
      <c r="K32" s="118">
        <v>28</v>
      </c>
      <c r="L32" s="118">
        <v>29</v>
      </c>
      <c r="M32" s="118">
        <v>30</v>
      </c>
    </row>
    <row r="33" spans="1:1" s="97" customFormat="1" x14ac:dyDescent="0.25">
      <c r="A33" s="119" t="s">
        <v>803</v>
      </c>
    </row>
    <row r="34" spans="1:1" s="97" customFormat="1" x14ac:dyDescent="0.25">
      <c r="A34" s="120" t="s">
        <v>804</v>
      </c>
    </row>
  </sheetData>
  <sheetProtection selectLockedCells="1"/>
  <mergeCells count="10">
    <mergeCell ref="B5:J5"/>
    <mergeCell ref="K5:L5"/>
    <mergeCell ref="A6:A25"/>
    <mergeCell ref="B1:M1"/>
    <mergeCell ref="B2:J2"/>
    <mergeCell ref="K2:M2"/>
    <mergeCell ref="B3:J3"/>
    <mergeCell ref="K3:L3"/>
    <mergeCell ref="B4:J4"/>
    <mergeCell ref="K4:L4"/>
  </mergeCells>
  <dataValidations count="2">
    <dataValidation allowBlank="1" showInputMessage="1" showErrorMessage="1" promptTitle="ENTER FUND CODE" prompt="Enter the 3-digit fund code." sqref="A3" xr:uid="{54CC8003-718A-4C30-B625-9CBAD193FF8A}"/>
    <dataValidation allowBlank="1" showInputMessage="1" showErrorMessage="1" promptTitle="ENTER PORTFOLIO CODE" prompt="Enter the 4-digit portfolio code." sqref="A5" xr:uid="{E8BFBB01-180D-45AA-AC5C-38E2DBEBE0D8}"/>
  </dataValidations>
  <pageMargins left="0.55000000000000004" right="0.4" top="0.74803149606299213" bottom="0.74803149606299213" header="0.31496062992125984" footer="0.31496062992125984"/>
  <pageSetup scale="7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SharedContentType xmlns="Microsoft.SharePoint.Taxonomy.ContentTypeSync" SourceId="49c3984d-6c88-459e-875d-1e42fc537581" ContentTypeId="0x010100BDE4CDDD9193954B9F4263B47470B513" PreviousValue="false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IE_Erc_Doc" ma:contentTypeID="0x010100BDE4CDDD9193954B9F4263B47470B51300775407EAEBD255429B3CF02AC3B2B68200E4BAF1FE36CDA74295D3D4FB0420E983" ma:contentTypeVersion="19" ma:contentTypeDescription="Contenu de base des documents" ma:contentTypeScope="" ma:versionID="a9507aa70df4525aa437552a2256be6c">
  <xsd:schema xmlns:xsd="http://www.w3.org/2001/XMLSchema" xmlns:xs="http://www.w3.org/2001/XMLSchema" xmlns:p="http://schemas.microsoft.com/office/2006/metadata/properties" xmlns:ns1="http://schemas.microsoft.com/sharepoint/v3" xmlns:ns2="711488bb-a721-4cc2-8c55-8a2ad031306f" xmlns:ns3="48f4db22-68e4-4c32-9bdc-e7f09ffddbe6" targetNamespace="http://schemas.microsoft.com/office/2006/metadata/properties" ma:root="true" ma:fieldsID="e99e091cf3ee95dba0bcfd0eb015e8ec" ns1:_="" ns2:_="" ns3:_="">
    <xsd:import namespace="http://schemas.microsoft.com/sharepoint/v3"/>
    <xsd:import namespace="711488bb-a721-4cc2-8c55-8a2ad031306f"/>
    <xsd:import namespace="48f4db22-68e4-4c32-9bdc-e7f09ffddbe6"/>
    <xsd:element name="properties">
      <xsd:complexType>
        <xsd:sequence>
          <xsd:element name="documentManagement">
            <xsd:complexType>
              <xsd:all>
                <xsd:element ref="ns2:IA_Languages" minOccurs="0"/>
                <xsd:element ref="ns2:IA_DocDate" minOccurs="0"/>
                <xsd:element ref="ns2:IA_Source" minOccurs="0"/>
                <xsd:element ref="ns2:i8ccc84834cc4cf5b0705f714fc1bf9c" minOccurs="0"/>
                <xsd:element ref="ns2:IA_FolderName" minOccurs="0"/>
                <xsd:element ref="ns2:fc351b4b9e704b4ea78e22589e1b5910" minOccurs="0"/>
                <xsd:element ref="ns2:f268a9430dc249068175d89d817aaf59" minOccurs="0"/>
                <xsd:element ref="ns2:TaxKeywordTaxHTField" minOccurs="0"/>
                <xsd:element ref="ns2:n910aa6f64d74791801f89db925dcfee" minOccurs="0"/>
                <xsd:element ref="ns2:m92408ca907840aaa6ad19107c898655" minOccurs="0"/>
                <xsd:element ref="ns2:a53a28c111d743b3b00ff728e727eb2c" minOccurs="0"/>
                <xsd:element ref="ns2:IA_DC_Version" minOccurs="0"/>
                <xsd:element ref="ns3:ld78f1821a76480da5efb07558840f4d" minOccurs="0"/>
                <xsd:element ref="ns3:i8c0ef99be0d43c4b9c94efae67fd487" minOccurs="0"/>
                <xsd:element ref="ns3:e0bf13cf408f46989b1c6d87fec8ba7a" minOccurs="0"/>
                <xsd:element ref="ns2:TaxCatchAllLabel" minOccurs="0"/>
                <xsd:element ref="ns3:eeec0f709fdd439f9fbeb4d593621a2b" minOccurs="0"/>
                <xsd:element ref="ns2:TaxCatchAll" minOccurs="0"/>
                <xsd:element ref="ns3:efe43a5c7a224da5b7347727f37548cf" minOccurs="0"/>
                <xsd:element ref="ns1:RoutingRuleDescription" minOccurs="0"/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RoutingRuleDescription" ma:index="40" nillable="true" ma:displayName="Description" ma:hidden="true" ma:internalName="RoutingRuleDescription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1488bb-a721-4cc2-8c55-8a2ad031306f" elementFormDefault="qualified">
    <xsd:import namespace="http://schemas.microsoft.com/office/2006/documentManagement/types"/>
    <xsd:import namespace="http://schemas.microsoft.com/office/infopath/2007/PartnerControls"/>
    <xsd:element name="IA_Languages" ma:index="4" nillable="true" ma:displayName="Langue(s)" ma:default="FR" ma:internalName="IA_Languages" ma:readOnly="fals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FR"/>
                    <xsd:enumeration value="EN"/>
                  </xsd:restriction>
                </xsd:simpleType>
              </xsd:element>
            </xsd:sequence>
          </xsd:extension>
        </xsd:complexContent>
      </xsd:complexType>
    </xsd:element>
    <xsd:element name="IA_DocDate" ma:index="5" nillable="true" ma:displayName="Date du document" ma:default="[today]" ma:description="&quot;Contient la date officielle du document, telle qu'elle est inscrite (habituellement) sur la page titre. &#10;&#10;Date du jour par défaut. Pourra par la suite être exploitée afin de faire sortir tous les documents par année, mois etc.…&quot;" ma:format="DateTime" ma:internalName="IA_DocDate" ma:readOnly="false">
      <xsd:simpleType>
        <xsd:restriction base="dms:DateTime"/>
      </xsd:simpleType>
    </xsd:element>
    <xsd:element name="IA_Source" ma:index="7" nillable="true" ma:displayName="Source IA" ma:format="Hyperlink" ma:internalName="IA_Sourc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i8ccc84834cc4cf5b0705f714fc1bf9c" ma:index="14" nillable="true" ma:taxonomy="true" ma:internalName="i8ccc84834cc4cf5b0705f714fc1bf9c" ma:taxonomyFieldName="IA_DocType" ma:displayName="Type de document" ma:readOnly="false" ma:fieldId="{28ccc848-34cc-4cf5-b070-5f714fc1bf9c}" ma:sspId="49c3984d-6c88-459e-875d-1e42fc537581" ma:termSetId="33d5ff57-6809-465b-9d37-992c043c51e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A_FolderName" ma:index="15" nillable="true" ma:displayName="Nom du dossier" ma:description="Nom du dossier auquel appartient le document." ma:hidden="true" ma:internalName="IA_FolderName" ma:readOnly="false">
      <xsd:simpleType>
        <xsd:restriction base="dms:Text">
          <xsd:maxLength value="255"/>
        </xsd:restriction>
      </xsd:simpleType>
    </xsd:element>
    <xsd:element name="fc351b4b9e704b4ea78e22589e1b5910" ma:index="16" nillable="true" ma:taxonomy="true" ma:internalName="fc351b4b9e704b4ea78e22589e1b5910" ma:taxonomyFieldName="IA_DocOwner" ma:displayName="Détenteur principal" ma:readOnly="false" ma:fieldId="{fc351b4b-9e70-4b4e-a78e-22589e1b5910}" ma:sspId="49c3984d-6c88-459e-875d-1e42fc537581" ma:termSetId="c35ca011-c183-4b88-995b-eda94f97f1d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f268a9430dc249068175d89d817aaf59" ma:index="19" nillable="true" ma:taxonomy="true" ma:internalName="f268a9430dc249068175d89d817aaf59" ma:taxonomyFieldName="IA_DocStatus" ma:displayName="Statut du document" ma:readOnly="false" ma:fieldId="{f268a943-0dc2-4906-8175-d89d817aaf59}" ma:sspId="49c3984d-6c88-459e-875d-1e42fc537581" ma:termSetId="169e063c-c5b5-4d42-9f8b-159d4a2be9b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0" nillable="true" ma:taxonomy="true" ma:internalName="TaxKeywordTaxHTField" ma:taxonomyFieldName="TaxKeyword" ma:displayName="Mots clés d’entreprise" ma:readOnly="false" ma:fieldId="{23f27201-bee3-471e-b2e7-b64fd8b7ca38}" ma:taxonomyMulti="true" ma:sspId="49c3984d-6c88-459e-875d-1e42fc537581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n910aa6f64d74791801f89db925dcfee" ma:index="21" nillable="true" ma:taxonomy="true" ma:internalName="n910aa6f64d74791801f89db925dcfee" ma:taxonomyFieldName="IA_Classification" ma:displayName="Classification" ma:readOnly="false" ma:fieldId="{7910aa6f-64d7-4791-801f-89db925dcfee}" ma:sspId="49c3984d-6c88-459e-875d-1e42fc537581" ma:termSetId="b9143f3b-7045-4187-bd27-9d5604e13b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92408ca907840aaa6ad19107c898655" ma:index="22" nillable="true" ma:taxonomy="true" ma:internalName="m92408ca907840aaa6ad19107c898655" ma:taxonomyFieldName="IA_AccessType" ma:displayName="Type d'accès" ma:readOnly="false" ma:fieldId="{692408ca-9078-40aa-a6ad-19107c898655}" ma:sspId="49c3984d-6c88-459e-875d-1e42fc537581" ma:termSetId="810ac8e0-1865-4d1c-9571-991b7765e421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a53a28c111d743b3b00ff728e727eb2c" ma:index="23" nillable="true" ma:taxonomy="true" ma:internalName="a53a28c111d743b3b00ff728e727eb2c" ma:taxonomyFieldName="IA_BroadcastingSites" ma:displayName="Site(s) de diffusion" ma:readOnly="false" ma:default="-1;#Portail sectoriel|a29858ac-20a4-4afb-af59-153ed686e6da" ma:fieldId="{a53a28c1-11d7-43b3-b00f-f728e727eb2c}" ma:taxonomyMulti="true" ma:sspId="49c3984d-6c88-459e-875d-1e42fc537581" ma:termSetId="d5658e16-6076-430d-8504-04c9274ea7b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A_DC_Version" ma:index="24" nillable="true" ma:displayName="Version CD" ma:description="Contient le numéro de la dernière version de ce document qui a été envoyée au Centre Documentaire." ma:hidden="true" ma:internalName="IA_DC_Version" ma:readOnly="false">
      <xsd:simpleType>
        <xsd:restriction base="dms:Text">
          <xsd:maxLength value="255"/>
        </xsd:restriction>
      </xsd:simpleType>
    </xsd:element>
    <xsd:element name="TaxCatchAllLabel" ma:index="35" nillable="true" ma:displayName="Taxonomy Catch All Column1" ma:hidden="true" ma:list="{c30880e2-94b7-47fe-843c-8c14ee5054b0}" ma:internalName="TaxCatchAllLabel" ma:readOnly="true" ma:showField="CatchAllDataLabel" ma:web="48f4db22-68e4-4c32-9bdc-e7f09ffddb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38" nillable="true" ma:displayName="Taxonomy Catch All Column" ma:hidden="true" ma:list="{c30880e2-94b7-47fe-843c-8c14ee5054b0}" ma:internalName="TaxCatchAll" ma:readOnly="false" ma:showField="CatchAllData" ma:web="48f4db22-68e4-4c32-9bdc-e7f09ffddb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f4db22-68e4-4c32-9bdc-e7f09ffddbe6" elementFormDefault="qualified">
    <xsd:import namespace="http://schemas.microsoft.com/office/2006/documentManagement/types"/>
    <xsd:import namespace="http://schemas.microsoft.com/office/infopath/2007/PartnerControls"/>
    <xsd:element name="ld78f1821a76480da5efb07558840f4d" ma:index="31" nillable="true" ma:taxonomy="true" ma:internalName="ld78f1821a76480da5efb07558840f4d" ma:taxonomyFieldName="IE_ERC_SectorialClassification" ma:displayName="Classification ERC" ma:readOnly="false" ma:fieldId="{5d78f182-1a76-480d-a5ef-b07558840f4d}" ma:sspId="49c3984d-6c88-459e-875d-1e42fc537581" ma:termSetId="e9d6e26c-1aeb-4bb7-b9af-e4563a6ecd88" ma:anchorId="1aa20af9-a7e0-4a52-b1dd-4d002091604f" ma:open="false" ma:isKeyword="false">
      <xsd:complexType>
        <xsd:sequence>
          <xsd:element ref="pc:Terms" minOccurs="0" maxOccurs="1"/>
        </xsd:sequence>
      </xsd:complexType>
    </xsd:element>
    <xsd:element name="i8c0ef99be0d43c4b9c94efae67fd487" ma:index="33" nillable="true" ma:taxonomy="true" ma:internalName="i8c0ef99be0d43c4b9c94efae67fd487" ma:taxonomyFieldName="IE_ERC_SujetERC" ma:displayName="Sujet ERC" ma:readOnly="false" ma:fieldId="{28c0ef99-be0d-43c4-b9c9-4efae67fd487}" ma:taxonomyMulti="true" ma:sspId="49c3984d-6c88-459e-875d-1e42fc537581" ma:termSetId="b31dbc45-6915-439e-8d05-a10b57ffcad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0bf13cf408f46989b1c6d87fec8ba7a" ma:index="34" nillable="true" ma:taxonomy="true" ma:internalName="e0bf13cf408f46989b1c6d87fec8ba7a" ma:taxonomyFieldName="IE_ERC_PortalSubject" ma:displayName="Sujet Portail ERC" ma:readOnly="false" ma:fieldId="{e0bf13cf-408f-4698-9b1c-6d87fec8ba7a}" ma:taxonomyMulti="true" ma:sspId="49c3984d-6c88-459e-875d-1e42fc537581" ma:termSetId="1f244809-267c-4fae-bfd4-73a8d517962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eec0f709fdd439f9fbeb4d593621a2b" ma:index="36" nillable="true" ma:taxonomy="true" ma:internalName="eeec0f709fdd439f9fbeb4d593621a2b" ma:taxonomyFieldName="IE_ERC_DocCenter_Folder" ma:displayName="Dossier Centre Doc (ERC)" ma:readOnly="false" ma:fieldId="{eeec0f70-9fdd-439f-9fbe-b4d593621a2b}" ma:sspId="49c3984d-6c88-459e-875d-1e42fc537581" ma:termSetId="12053e21-086c-4798-9510-dee25bc9bb9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fe43a5c7a224da5b7347727f37548cf" ma:index="39" nillable="true" ma:taxonomy="true" ma:internalName="efe43a5c7a224da5b7347727f37548cf" ma:taxonomyFieldName="Sujet_x0020_principal_x0020_ERC" ma:displayName="Sujet principal ERC" ma:readOnly="false" ma:fieldId="{efe43a5c-7a22-4da5-b734-7727f37548cf}" ma:sspId="49c3984d-6c88-459e-875d-1e42fc537581" ma:termSetId="b31dbc45-6915-439e-8d05-a10b57ffcad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41" nillable="true" ma:displayName="Valeur d’ID de document" ma:description="Valeur de l’ID de document affecté à cet élément." ma:indexed="true" ma:internalName="_dlc_DocId" ma:readOnly="true">
      <xsd:simpleType>
        <xsd:restriction base="dms:Text"/>
      </xsd:simpleType>
    </xsd:element>
    <xsd:element name="_dlc_DocIdUrl" ma:index="42" nillable="true" ma:displayName="ID de document" ma:description="Lien permanent vers ce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43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9" ma:displayName="Type de contenu"/>
        <xsd:element ref="dc:title" minOccurs="0" maxOccurs="1" ma:index="1" ma:displayName="Titre"/>
        <xsd:element ref="dc:subject" minOccurs="0" maxOccurs="1"/>
        <xsd:element ref="dc:description" minOccurs="0" maxOccurs="1"/>
        <xsd:element name="keywords" minOccurs="0" maxOccurs="1" type="xsd:string" ma:displayName="Mots clé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A_Source xmlns="711488bb-a721-4cc2-8c55-8a2ad031306f">
      <Url xsi:nil="true"/>
      <Description xsi:nil="true"/>
    </IA_Source>
    <efe43a5c7a224da5b7347727f37548cf xmlns="48f4db22-68e4-4c32-9bdc-e7f09ffddbe6">
      <Terms xmlns="http://schemas.microsoft.com/office/infopath/2007/PartnerControls"/>
    </efe43a5c7a224da5b7347727f37548cf>
    <IA_Languages xmlns="711488bb-a721-4cc2-8c55-8a2ad031306f">
      <Value>EN</Value>
    </IA_Languages>
    <fc351b4b9e704b4ea78e22589e1b5910 xmlns="711488bb-a721-4cc2-8c55-8a2ad031306f">
      <Terms xmlns="http://schemas.microsoft.com/office/infopath/2007/PartnerControls"/>
    </fc351b4b9e704b4ea78e22589e1b5910>
    <eeec0f709fdd439f9fbeb4d593621a2b xmlns="48f4db22-68e4-4c32-9bdc-e7f09ffddbe6">
      <Terms xmlns="http://schemas.microsoft.com/office/infopath/2007/PartnerControls"/>
    </eeec0f709fdd439f9fbeb4d593621a2b>
    <m92408ca907840aaa6ad19107c898655 xmlns="711488bb-a721-4cc2-8c55-8a2ad031306f">
      <Terms xmlns="http://schemas.microsoft.com/office/infopath/2007/PartnerControls"/>
    </m92408ca907840aaa6ad19107c898655>
    <IA_FolderName xmlns="711488bb-a721-4cc2-8c55-8a2ad031306f" xsi:nil="true"/>
    <i8c0ef99be0d43c4b9c94efae67fd487 xmlns="48f4db22-68e4-4c32-9bdc-e7f09ffddbe6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Rendements annualisés 2023 - T3</TermName>
          <TermId xmlns="http://schemas.microsoft.com/office/infopath/2007/PartnerControls">8504e2c6-479b-459c-9d60-f635be197b04</TermId>
        </TermInfo>
      </Terms>
    </i8c0ef99be0d43c4b9c94efae67fd487>
    <a53a28c111d743b3b00ff728e727eb2c xmlns="711488bb-a721-4cc2-8c55-8a2ad031306f">
      <Terms xmlns="http://schemas.microsoft.com/office/infopath/2007/PartnerControls">
        <TermInfo xmlns="http://schemas.microsoft.com/office/infopath/2007/PartnerControls">
          <TermName xmlns="http://schemas.microsoft.com/office/infopath/2007/PartnerControls">Portail sectoriel</TermName>
          <TermId xmlns="http://schemas.microsoft.com/office/infopath/2007/PartnerControls">a29858ac-20a4-4afb-af59-153ed686e6da</TermId>
        </TermInfo>
      </Terms>
    </a53a28c111d743b3b00ff728e727eb2c>
    <IA_DC_Version xmlns="711488bb-a721-4cc2-8c55-8a2ad031306f" xsi:nil="true"/>
    <ld78f1821a76480da5efb07558840f4d xmlns="48f4db22-68e4-4c32-9bdc-e7f09ffddbe6">
      <Terms xmlns="http://schemas.microsoft.com/office/infopath/2007/PartnerControls"/>
    </ld78f1821a76480da5efb07558840f4d>
    <n910aa6f64d74791801f89db925dcfee xmlns="711488bb-a721-4cc2-8c55-8a2ad031306f">
      <Terms xmlns="http://schemas.microsoft.com/office/infopath/2007/PartnerControls">
        <TermInfo xmlns="http://schemas.microsoft.com/office/infopath/2007/PartnerControls">
          <TermName xmlns="http://schemas.microsoft.com/office/infopath/2007/PartnerControls">S80-00-000 CUSTOMER SERVICE MANAGEMENT</TermName>
          <TermId xmlns="http://schemas.microsoft.com/office/infopath/2007/PartnerControls">1253b002-fab7-4159-aabf-5e368ea2b510</TermId>
        </TermInfo>
      </Terms>
    </n910aa6f64d74791801f89db925dcfee>
    <f268a9430dc249068175d89d817aaf59 xmlns="711488bb-a721-4cc2-8c55-8a2ad031306f">
      <Terms xmlns="http://schemas.microsoft.com/office/infopath/2007/PartnerControls"/>
    </f268a9430dc249068175d89d817aaf59>
    <RoutingRuleDescription xmlns="http://schemas.microsoft.com/sharepoint/v3" xsi:nil="true"/>
    <IA_DocDate xmlns="711488bb-a721-4cc2-8c55-8a2ad031306f">2023-08-22T15:36:16+00:00</IA_DocDate>
    <TaxKeywordTaxHTField xmlns="711488bb-a721-4cc2-8c55-8a2ad031306f">
      <Terms xmlns="http://schemas.microsoft.com/office/infopath/2007/PartnerControls"/>
    </TaxKeywordTaxHTField>
    <i8ccc84834cc4cf5b0705f714fc1bf9c xmlns="711488bb-a721-4cc2-8c55-8a2ad031306f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Reference Chart</TermName>
          <TermId xmlns="http://schemas.microsoft.com/office/infopath/2007/PartnerControls">b6848b46-c77d-4cb9-a9eb-c3c1e68ef917</TermId>
        </TermInfo>
      </Terms>
    </i8ccc84834cc4cf5b0705f714fc1bf9c>
    <e0bf13cf408f46989b1c6d87fec8ba7a xmlns="48f4db22-68e4-4c32-9bdc-e7f09ffddbe6">
      <Terms xmlns="http://schemas.microsoft.com/office/infopath/2007/PartnerControls">
        <TermInfo xmlns="http://schemas.microsoft.com/office/infopath/2007/PartnerControls">
          <TermName xmlns="http://schemas.microsoft.com/office/infopath/2007/PartnerControls">Performance and analysis</TermName>
          <TermId xmlns="http://schemas.microsoft.com/office/infopath/2007/PartnerControls">523d6718-e21b-4826-b544-20f70bca4563</TermId>
        </TermInfo>
        <TermInfo xmlns="http://schemas.microsoft.com/office/infopath/2007/PartnerControls">
          <TermName xmlns="http://schemas.microsoft.com/office/infopath/2007/PartnerControls">Investments' information</TermName>
          <TermId xmlns="http://schemas.microsoft.com/office/infopath/2007/PartnerControls">889ed781-d949-4bf3-93a9-fd50df420aad</TermId>
        </TermInfo>
      </Terms>
    </e0bf13cf408f46989b1c6d87fec8ba7a>
    <TaxCatchAll xmlns="711488bb-a721-4cc2-8c55-8a2ad031306f">
      <Value>2937</Value>
      <Value>2408</Value>
      <Value>438</Value>
      <Value>42</Value>
      <Value>364</Value>
      <Value>1</Value>
    </TaxCatchAll>
    <_dlc_DocId xmlns="48f4db22-68e4-4c32-9bdc-e7f09ffddbe6">H5KCHF4VJTQ7-227289863-1733</_dlc_DocId>
    <_dlc_DocIdUrl xmlns="48f4db22-68e4-4c32-9bdc-e7f09ffddbe6">
      <Url>https://indall.sharepoint.com/sites/ZERC/_layouts/15/DocIdRedir.aspx?ID=H5KCHF4VJTQ7-227289863-1733</Url>
      <Description>H5KCHF4VJTQ7-227289863-1733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8851D82A-1186-48D6-ABCA-D04FD33A4FBA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0404BBAA-7AC5-4E1D-BC46-BB4BF1C1E1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1488bb-a721-4cc2-8c55-8a2ad031306f"/>
    <ds:schemaRef ds:uri="48f4db22-68e4-4c32-9bdc-e7f09ffddb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EDCCC69-29DE-4888-B588-54013530B925}">
  <ds:schemaRefs>
    <ds:schemaRef ds:uri="http://schemas.microsoft.com/office/2006/metadata/properties"/>
    <ds:schemaRef ds:uri="http://schemas.microsoft.com/office/infopath/2007/PartnerControls"/>
    <ds:schemaRef ds:uri="711488bb-a721-4cc2-8c55-8a2ad031306f"/>
    <ds:schemaRef ds:uri="48f4db22-68e4-4c32-9bdc-e7f09ffddbe6"/>
    <ds:schemaRef ds:uri="http://schemas.microsoft.com/sharepoint/v3"/>
  </ds:schemaRefs>
</ds:datastoreItem>
</file>

<file path=customXml/itemProps4.xml><?xml version="1.0" encoding="utf-8"?>
<ds:datastoreItem xmlns:ds="http://schemas.openxmlformats.org/officeDocument/2006/customXml" ds:itemID="{1C87E053-CC04-44F5-9FC4-857A5E29D40B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7E017867-6312-4478-824F-30267456B054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Funds</vt:lpstr>
      <vt:lpstr>Portfolios</vt:lpstr>
      <vt:lpstr>Benchmarking Tool</vt:lpstr>
      <vt:lpstr>'Benchmarking Tool'!Print_Area</vt:lpstr>
      <vt:lpstr>Funds!Print_Area</vt:lpstr>
      <vt:lpstr>Portfolios!Print_Area</vt:lpstr>
      <vt:lpstr>Funds!Print_Titles</vt:lpstr>
      <vt:lpstr>Portfolios!Print_Titles</vt:lpstr>
    </vt:vector>
  </TitlesOfParts>
  <Manager/>
  <Company>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Annualized returns - 2023-07-31</dc:title>
  <dc:subject/>
  <dc:creator>Guimont, Philippe</dc:creator>
  <cp:keywords/>
  <dc:description/>
  <cp:lastModifiedBy>Joey Benvenuto</cp:lastModifiedBy>
  <cp:revision/>
  <dcterms:created xsi:type="dcterms:W3CDTF">2023-08-14T13:59:00Z</dcterms:created>
  <dcterms:modified xsi:type="dcterms:W3CDTF">2023-09-13T13:16:46Z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0x010100BDE4CDDD9193954B9F4263B47470B51300775407EAEBD255429B3CF02AC3B2B68200E4BAF1FE36CDA74295D3D4FB0420E983</vt:lpwstr>
  </property>
  <property fmtid="{D5CDD505-2E9C-101B-9397-08002B2CF9AE}" pid="3" name="IA_BroadcastingSites">
    <vt:lpwstr>1;#Portail sectoriel|a29858ac-20a4-4afb-af59-153ed686e6da</vt:lpwstr>
  </property>
  <property fmtid="{D5CDD505-2E9C-101B-9397-08002B2CF9AE}" pid="4" name="_dlc_DocIdItemGuid">
    <vt:lpwstr>c2d4aa73-2220-48fc-983f-8354bfc2fcf2</vt:lpwstr>
  </property>
  <property fmtid="{D5CDD505-2E9C-101B-9397-08002B2CF9AE}" pid="5" name="TaxKeyword">
    <vt:lpwstr/>
  </property>
  <property fmtid="{D5CDD505-2E9C-101B-9397-08002B2CF9AE}" pid="6" name="IA_Classification">
    <vt:lpwstr>364;#S80-00-000 CUSTOMER SERVICE MANAGEMENT|1253b002-fab7-4159-aabf-5e368ea2b510</vt:lpwstr>
  </property>
  <property fmtid="{D5CDD505-2E9C-101B-9397-08002B2CF9AE}" pid="7" name="IE_ERC_DocCenter_Folder">
    <vt:lpwstr/>
  </property>
  <property fmtid="{D5CDD505-2E9C-101B-9397-08002B2CF9AE}" pid="8" name="IA_DocStatus">
    <vt:lpwstr/>
  </property>
  <property fmtid="{D5CDD505-2E9C-101B-9397-08002B2CF9AE}" pid="9" name="IE_ERC_SectorialClassification">
    <vt:lpwstr/>
  </property>
  <property fmtid="{D5CDD505-2E9C-101B-9397-08002B2CF9AE}" pid="10" name="IA_DocOwner">
    <vt:lpwstr/>
  </property>
  <property fmtid="{D5CDD505-2E9C-101B-9397-08002B2CF9AE}" pid="11" name="Sujet principal ERC">
    <vt:lpwstr/>
  </property>
  <property fmtid="{D5CDD505-2E9C-101B-9397-08002B2CF9AE}" pid="12" name="IA_AccessType">
    <vt:lpwstr/>
  </property>
  <property fmtid="{D5CDD505-2E9C-101B-9397-08002B2CF9AE}" pid="13" name="IE_ERC_SujetERC">
    <vt:lpwstr>2937;#Rendements annualisés 2023 - T3|8504e2c6-479b-459c-9d60-f635be197b04</vt:lpwstr>
  </property>
  <property fmtid="{D5CDD505-2E9C-101B-9397-08002B2CF9AE}" pid="14" name="IE_ERC_PortalSubject">
    <vt:lpwstr>438;#Performance and analysis|523d6718-e21b-4826-b544-20f70bca4563;#2408;#Investments' information|889ed781-d949-4bf3-93a9-fd50df420aad</vt:lpwstr>
  </property>
  <property fmtid="{D5CDD505-2E9C-101B-9397-08002B2CF9AE}" pid="15" name="IA_DocType">
    <vt:lpwstr>42;#Reference Chart|b6848b46-c77d-4cb9-a9eb-c3c1e68ef917</vt:lpwstr>
  </property>
  <property fmtid="{D5CDD505-2E9C-101B-9397-08002B2CF9AE}" pid="16" name="MSIP_Label_defa4170-0d19-0005-0002-bc88714345d2_Enabled">
    <vt:lpwstr>true</vt:lpwstr>
  </property>
  <property fmtid="{D5CDD505-2E9C-101B-9397-08002B2CF9AE}" pid="17" name="MSIP_Label_defa4170-0d19-0005-0002-bc88714345d2_SetDate">
    <vt:lpwstr>2023-09-13T13:16:02Z</vt:lpwstr>
  </property>
  <property fmtid="{D5CDD505-2E9C-101B-9397-08002B2CF9AE}" pid="18" name="MSIP_Label_defa4170-0d19-0005-0002-bc88714345d2_Method">
    <vt:lpwstr>Standard</vt:lpwstr>
  </property>
  <property fmtid="{D5CDD505-2E9C-101B-9397-08002B2CF9AE}" pid="19" name="MSIP_Label_defa4170-0d19-0005-0002-bc88714345d2_Name">
    <vt:lpwstr>defa4170-0d19-0005-0002-bc88714345d2</vt:lpwstr>
  </property>
  <property fmtid="{D5CDD505-2E9C-101B-9397-08002B2CF9AE}" pid="20" name="MSIP_Label_defa4170-0d19-0005-0002-bc88714345d2_SiteId">
    <vt:lpwstr>1858c8ec-42a6-4072-bbc8-c006f136980d</vt:lpwstr>
  </property>
  <property fmtid="{D5CDD505-2E9C-101B-9397-08002B2CF9AE}" pid="21" name="MSIP_Label_defa4170-0d19-0005-0002-bc88714345d2_ActionId">
    <vt:lpwstr>2cef35d9-6ff1-472e-9949-204965b82388</vt:lpwstr>
  </property>
  <property fmtid="{D5CDD505-2E9C-101B-9397-08002B2CF9AE}" pid="22" name="MSIP_Label_defa4170-0d19-0005-0002-bc88714345d2_ContentBits">
    <vt:lpwstr>0</vt:lpwstr>
  </property>
</Properties>
</file>